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mc:AlternateContent xmlns:mc="http://schemas.openxmlformats.org/markup-compatibility/2006">
    <mc:Choice Requires="x15">
      <x15ac:absPath xmlns:x15ac="http://schemas.microsoft.com/office/spreadsheetml/2010/11/ac" url="L:\Lab-Knepper\Knepper_Lab\Depot - Lithium RNA-Seq\Manuscript\Supplementary Datasets\July26_2018\"/>
    </mc:Choice>
  </mc:AlternateContent>
  <xr:revisionPtr revIDLastSave="0" documentId="10_ncr:100000_{6BE8C55A-D6FA-4EBE-A27E-F70076E47280}" xr6:coauthVersionLast="31" xr6:coauthVersionMax="31" xr10:uidLastSave="{00000000-0000-0000-0000-000000000000}"/>
  <bookViews>
    <workbookView xWindow="0" yWindow="0" windowWidth="16170" windowHeight="8670" xr2:uid="{00000000-000D-0000-FFFF-FFFF00000000}"/>
  </bookViews>
  <sheets>
    <sheet name="readme" sheetId="10" r:id="rId1"/>
    <sheet name="All time points" sheetId="2" r:id="rId2"/>
    <sheet name="Plots" sheetId="5" r:id="rId3"/>
    <sheet name="NFkB targets" sheetId="6" r:id="rId4"/>
    <sheet name="NFkB target genes" sheetId="7" r:id="rId5"/>
    <sheet name="NFkB target TFs" sheetId="8" r:id="rId6"/>
    <sheet name="all NFkB targets" sheetId="9" r:id="rId7"/>
    <sheet name="Chisquare" sheetId="4" r:id="rId8"/>
    <sheet name="upDatabase" sheetId="1" r:id="rId9"/>
    <sheet name="upgenelist" sheetId="3" r:id="rId10"/>
  </sheets>
  <definedNames>
    <definedName name="_xlnm._FilterDatabase" localSheetId="6" hidden="1">'all NFkB targets'!$A$5:$A$5</definedName>
    <definedName name="_xlnm._FilterDatabase" localSheetId="1" hidden="1">'All time points'!$A$4:$P$4</definedName>
    <definedName name="_xlnm._FilterDatabase" localSheetId="5" hidden="1">'NFkB target TFs'!$A$4:$E$4</definedName>
    <definedName name="_xlnm._FilterDatabase" localSheetId="2" hidden="1">Plots!$A$18:$I$18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81" i="2" l="1"/>
  <c r="P3978" i="2"/>
  <c r="P5367" i="2"/>
  <c r="P1862" i="2"/>
  <c r="P3054" i="2"/>
  <c r="P6295" i="2"/>
  <c r="P7414" i="2"/>
  <c r="P2738" i="2"/>
  <c r="P4986" i="2"/>
  <c r="P274" i="2"/>
  <c r="P2057" i="2"/>
  <c r="P8490" i="2"/>
  <c r="P1615" i="2"/>
  <c r="P8252" i="2"/>
  <c r="P6644" i="2"/>
  <c r="P8103" i="2"/>
  <c r="P2529" i="2"/>
  <c r="P7702" i="2"/>
  <c r="P3682" i="2"/>
  <c r="P8432" i="2"/>
  <c r="P1880" i="2"/>
  <c r="P966" i="2"/>
  <c r="P5277" i="2"/>
  <c r="P808" i="2"/>
  <c r="P1749" i="2"/>
  <c r="P5194" i="2"/>
  <c r="P1170" i="2"/>
  <c r="P7160" i="2"/>
  <c r="P1633" i="2"/>
  <c r="P3299" i="2"/>
  <c r="P591" i="2"/>
  <c r="P8534" i="2"/>
  <c r="P7663" i="2"/>
  <c r="P180" i="2"/>
  <c r="P256" i="2"/>
  <c r="P6884" i="2"/>
  <c r="P1045" i="2"/>
  <c r="P7044" i="2"/>
  <c r="P3643" i="2"/>
  <c r="P8495" i="2"/>
  <c r="P6682" i="2"/>
  <c r="P900" i="2"/>
  <c r="P2095" i="2"/>
  <c r="P8085" i="2"/>
  <c r="P5864" i="2"/>
  <c r="P5846" i="2"/>
  <c r="P945" i="2"/>
  <c r="P3056" i="2"/>
  <c r="P127" i="2"/>
  <c r="P6071" i="2"/>
  <c r="P8441" i="2"/>
  <c r="P648" i="2"/>
  <c r="P3974" i="2"/>
  <c r="P527" i="2"/>
  <c r="P5124" i="2"/>
  <c r="P2011" i="2"/>
  <c r="P486" i="2"/>
  <c r="P8460" i="2"/>
  <c r="P1911" i="2"/>
  <c r="P5626" i="2"/>
  <c r="P6922" i="2"/>
  <c r="P7678" i="2"/>
  <c r="P2093" i="2"/>
  <c r="P2583" i="2"/>
  <c r="P4967" i="2"/>
  <c r="P2172" i="2"/>
  <c r="P877" i="2"/>
  <c r="P7932" i="2"/>
  <c r="P4036" i="2"/>
  <c r="P6390" i="2"/>
  <c r="P65" i="2"/>
  <c r="P4184" i="2"/>
  <c r="P1702" i="2"/>
  <c r="P8098" i="2"/>
  <c r="P8586" i="2"/>
  <c r="P5188" i="2"/>
  <c r="P7926" i="2"/>
  <c r="P3403" i="2"/>
  <c r="P8383" i="2"/>
  <c r="P8311" i="2"/>
  <c r="P5529" i="2"/>
  <c r="P2857" i="2"/>
  <c r="P1594" i="2"/>
  <c r="P6741" i="2"/>
  <c r="P6203" i="2"/>
  <c r="P1611" i="2"/>
  <c r="P8425" i="2"/>
  <c r="P5777" i="2"/>
  <c r="P8241" i="2"/>
  <c r="P6641" i="2"/>
  <c r="P371" i="2"/>
  <c r="P5714" i="2"/>
  <c r="P8448" i="2"/>
  <c r="P1023" i="2"/>
  <c r="P5513" i="2"/>
  <c r="P3035" i="2"/>
  <c r="P4047" i="2"/>
  <c r="P7743" i="2"/>
  <c r="P408" i="2"/>
  <c r="P7810" i="2"/>
  <c r="P1583" i="2"/>
  <c r="P2537" i="2"/>
  <c r="P3724" i="2"/>
  <c r="P7183" i="2"/>
  <c r="P4721" i="2"/>
  <c r="P5378" i="2"/>
  <c r="P1474" i="2"/>
  <c r="P4451" i="2"/>
  <c r="P1545" i="2"/>
  <c r="P5034" i="2"/>
  <c r="P7535" i="2"/>
  <c r="P4402" i="2"/>
  <c r="P6081" i="2"/>
  <c r="P5039" i="2"/>
  <c r="P1622" i="2"/>
  <c r="P1713" i="2"/>
  <c r="P4482" i="2"/>
  <c r="P3996" i="2"/>
  <c r="P4871" i="2"/>
  <c r="P6409" i="2"/>
  <c r="P1082" i="2"/>
  <c r="P4027" i="2"/>
  <c r="P7987" i="2"/>
  <c r="P2155" i="2"/>
  <c r="P3931" i="2"/>
  <c r="P4753" i="2"/>
  <c r="P5670" i="2"/>
  <c r="P3052" i="2"/>
  <c r="P506" i="2"/>
  <c r="P3034" i="2"/>
  <c r="P1042" i="2"/>
  <c r="P2137" i="2"/>
  <c r="P6737" i="2"/>
  <c r="P8488" i="2"/>
  <c r="P8020" i="2"/>
  <c r="P3187" i="2"/>
  <c r="P4489" i="2"/>
  <c r="P4131" i="2"/>
  <c r="P4480" i="2"/>
  <c r="P1401" i="2"/>
  <c r="P7610" i="2"/>
  <c r="P3647" i="2"/>
  <c r="P6939" i="2"/>
  <c r="P1250" i="2"/>
  <c r="P937" i="2"/>
  <c r="P6223" i="2"/>
  <c r="P3458" i="2"/>
  <c r="P6397" i="2"/>
  <c r="P4199" i="2"/>
  <c r="P1628" i="2"/>
  <c r="P3509" i="2"/>
  <c r="P7836" i="2"/>
  <c r="P454" i="2"/>
  <c r="P5568" i="2"/>
  <c r="P7222" i="2"/>
  <c r="P6782" i="2"/>
  <c r="P7149" i="2"/>
  <c r="P6690" i="2"/>
  <c r="P2572" i="2"/>
  <c r="P8526" i="2"/>
  <c r="P3048" i="2"/>
  <c r="P4287" i="2"/>
  <c r="P302" i="2"/>
  <c r="P6684" i="2"/>
  <c r="P4254" i="2"/>
  <c r="P3626" i="2"/>
  <c r="P4805" i="2"/>
  <c r="P4917" i="2"/>
  <c r="P5746" i="2"/>
  <c r="P4948" i="2"/>
  <c r="P559" i="2"/>
  <c r="P8558" i="2"/>
  <c r="P5008" i="2"/>
  <c r="P8217" i="2"/>
  <c r="P6379" i="2"/>
  <c r="P5494" i="2"/>
  <c r="P8324" i="2"/>
  <c r="P4841" i="2"/>
  <c r="P5341" i="2"/>
  <c r="P8458" i="2"/>
  <c r="P8122" i="2"/>
  <c r="P8378" i="2"/>
  <c r="P6937" i="2"/>
  <c r="P8011" i="2"/>
  <c r="P7999" i="2"/>
  <c r="P1771" i="2"/>
  <c r="P6527" i="2"/>
  <c r="P7840" i="2"/>
  <c r="P1128" i="2"/>
  <c r="P8535" i="2"/>
  <c r="P6490" i="2"/>
  <c r="P4372" i="2"/>
  <c r="P1573" i="2"/>
  <c r="P6991" i="2"/>
  <c r="P450" i="2"/>
  <c r="P4898" i="2"/>
  <c r="P7488" i="2"/>
  <c r="P3113" i="2"/>
  <c r="P2986" i="2"/>
  <c r="P1423" i="2"/>
  <c r="P8352" i="2"/>
  <c r="P6315" i="2"/>
  <c r="P3816" i="2"/>
  <c r="P1799" i="2"/>
  <c r="P2249" i="2"/>
  <c r="P2943" i="2"/>
  <c r="P2662" i="2"/>
  <c r="P2721" i="2"/>
  <c r="P2002" i="2"/>
  <c r="P7975" i="2"/>
  <c r="P8200" i="2"/>
  <c r="P6473" i="2"/>
  <c r="P3174" i="2"/>
  <c r="P3490" i="2"/>
  <c r="P6083" i="2"/>
  <c r="P5816" i="2"/>
  <c r="P670" i="2"/>
  <c r="P2320" i="2"/>
  <c r="P6381" i="2"/>
  <c r="P8182" i="2"/>
  <c r="P5851" i="2"/>
  <c r="P2271" i="2"/>
  <c r="P5637" i="2"/>
  <c r="P8070" i="2"/>
  <c r="P7965" i="2"/>
  <c r="P7072" i="2"/>
  <c r="P1230" i="2"/>
  <c r="P4108" i="2"/>
  <c r="P8029" i="2"/>
  <c r="P7869" i="2"/>
  <c r="P1539" i="2"/>
  <c r="P7822" i="2"/>
  <c r="P8447" i="2"/>
  <c r="P979" i="2"/>
  <c r="P4592" i="2"/>
  <c r="P2549" i="2"/>
  <c r="P2500" i="2"/>
  <c r="P2360" i="2"/>
  <c r="P3853" i="2"/>
  <c r="P3417" i="2"/>
  <c r="P2559" i="2"/>
  <c r="P4484" i="2"/>
  <c r="P3092" i="2"/>
  <c r="P6189" i="2"/>
  <c r="P7393" i="2"/>
  <c r="P6761" i="2"/>
  <c r="P5995" i="2"/>
  <c r="P7958" i="2"/>
  <c r="P3504" i="2"/>
  <c r="P7844" i="2"/>
  <c r="P4520" i="2"/>
  <c r="P7561" i="2"/>
  <c r="P3320" i="2"/>
  <c r="P6412" i="2"/>
  <c r="P7453" i="2"/>
  <c r="P6787" i="2"/>
  <c r="P3165" i="2"/>
  <c r="P7239" i="2"/>
  <c r="P7732" i="2"/>
  <c r="P7276" i="2"/>
  <c r="P3051" i="2"/>
  <c r="P7355" i="2"/>
  <c r="P4413" i="2"/>
  <c r="P8429" i="2"/>
  <c r="P7753" i="2"/>
  <c r="P7377" i="2"/>
  <c r="P6692" i="2"/>
  <c r="P6322" i="2"/>
  <c r="P7151" i="2"/>
  <c r="P1704" i="2"/>
  <c r="P8166" i="2"/>
  <c r="P2784" i="2"/>
  <c r="P4205" i="2"/>
  <c r="P8370" i="2"/>
  <c r="P4165" i="2"/>
  <c r="P8489" i="2"/>
  <c r="P8044" i="2"/>
  <c r="P6895" i="2"/>
  <c r="P5131" i="2"/>
  <c r="P5300" i="2"/>
  <c r="P5286" i="2"/>
  <c r="P7516" i="2"/>
  <c r="P934" i="2"/>
  <c r="P14" i="2"/>
  <c r="P6298" i="2"/>
  <c r="P1304" i="2"/>
  <c r="P2130" i="2"/>
  <c r="P3942" i="2"/>
  <c r="P5423" i="2"/>
  <c r="P1885" i="2"/>
  <c r="P5159" i="2"/>
  <c r="P7854" i="2"/>
  <c r="P7837" i="2"/>
  <c r="P8035" i="2"/>
  <c r="P1619" i="2"/>
  <c r="P3067" i="2"/>
  <c r="P2053" i="2"/>
  <c r="P2742" i="2"/>
  <c r="P1761" i="2"/>
  <c r="P342" i="2"/>
  <c r="P1178" i="2"/>
  <c r="P7007" i="2"/>
  <c r="P7890" i="2"/>
  <c r="P7565" i="2"/>
  <c r="P2596" i="2"/>
  <c r="P3632" i="2"/>
  <c r="P7207" i="2"/>
  <c r="P6648" i="2"/>
  <c r="P5938" i="2"/>
  <c r="P6220" i="2"/>
  <c r="P2950" i="2"/>
  <c r="P1378" i="2"/>
  <c r="P2854" i="2"/>
  <c r="P5656" i="2"/>
  <c r="P3837" i="2"/>
  <c r="P5336" i="2"/>
  <c r="P1674" i="2"/>
  <c r="P3599" i="2"/>
  <c r="P3923" i="2"/>
  <c r="P4193" i="2"/>
  <c r="P848" i="2"/>
  <c r="P5832" i="2"/>
  <c r="P5355" i="2"/>
  <c r="P3041" i="2"/>
  <c r="P469" i="2"/>
  <c r="P5715" i="2"/>
  <c r="P8597" i="2"/>
  <c r="P4755" i="2"/>
  <c r="P4818" i="2"/>
  <c r="P4082" i="2"/>
  <c r="P2166" i="2"/>
  <c r="P5693" i="2"/>
  <c r="P5427" i="2"/>
  <c r="P7690" i="2"/>
  <c r="P7605" i="2"/>
  <c r="P1629" i="2"/>
  <c r="P2358" i="2"/>
  <c r="P5222" i="2"/>
  <c r="P7274" i="2"/>
  <c r="P6538" i="2"/>
  <c r="P1715" i="2"/>
  <c r="P5279" i="2"/>
  <c r="P8389" i="2"/>
  <c r="P1057" i="2"/>
  <c r="P1308" i="2"/>
  <c r="P6077" i="2"/>
  <c r="P3333" i="2"/>
  <c r="P4112" i="2"/>
  <c r="P3780" i="2"/>
  <c r="P6948" i="2"/>
  <c r="P3242" i="2"/>
  <c r="P7221" i="2"/>
  <c r="P6202" i="2"/>
  <c r="P8577" i="2"/>
  <c r="P8164" i="2"/>
  <c r="P3230" i="2"/>
  <c r="P7196" i="2"/>
  <c r="P7199" i="2"/>
  <c r="P1406" i="2"/>
  <c r="P6241" i="2"/>
  <c r="P5978" i="2"/>
  <c r="P3884" i="2"/>
  <c r="P1096" i="2"/>
  <c r="P8391" i="2"/>
  <c r="P8570" i="2"/>
  <c r="P5624" i="2"/>
  <c r="P5098" i="2"/>
  <c r="P5850" i="2"/>
  <c r="P2334" i="2"/>
  <c r="P2315" i="2"/>
  <c r="P3220" i="2"/>
  <c r="P6547" i="2"/>
  <c r="P1956" i="2"/>
  <c r="P1648" i="2"/>
  <c r="P511" i="2"/>
  <c r="P2872" i="2"/>
  <c r="P3422" i="2"/>
  <c r="P5054" i="2"/>
  <c r="P7627" i="2"/>
  <c r="P7957" i="2"/>
  <c r="P5867" i="2"/>
  <c r="P8461" i="2"/>
  <c r="P2183" i="2"/>
  <c r="P5561" i="2"/>
  <c r="P2661" i="2"/>
  <c r="P1812" i="2"/>
  <c r="P5532" i="2"/>
  <c r="P5833" i="2"/>
  <c r="P1798" i="2"/>
  <c r="P6023" i="2"/>
  <c r="P6167" i="2"/>
  <c r="P7042" i="2"/>
  <c r="P663" i="2"/>
  <c r="P3317" i="2"/>
  <c r="P1168" i="2"/>
  <c r="P3311" i="2"/>
  <c r="P4835" i="2"/>
  <c r="P5320" i="2"/>
  <c r="P3278" i="2"/>
  <c r="P4664" i="2"/>
  <c r="P6784" i="2"/>
  <c r="P4201" i="2"/>
  <c r="P976" i="2"/>
  <c r="P321" i="2"/>
  <c r="P8268" i="2"/>
  <c r="P502" i="2"/>
  <c r="P4605" i="2"/>
  <c r="P6635" i="2"/>
  <c r="P2268" i="2"/>
  <c r="P7588" i="2"/>
  <c r="P4893" i="2"/>
  <c r="P3400" i="2"/>
  <c r="P3664" i="2"/>
  <c r="P4794" i="2"/>
  <c r="P7260" i="2"/>
  <c r="P3453" i="2"/>
  <c r="P6082" i="2"/>
  <c r="P1829" i="2"/>
  <c r="P1945" i="2"/>
  <c r="P2944" i="2"/>
  <c r="P2665" i="2"/>
  <c r="P2220" i="2"/>
  <c r="P2242" i="2"/>
  <c r="P3166" i="2"/>
  <c r="P5157" i="2"/>
  <c r="P3722" i="2"/>
  <c r="P3414" i="2"/>
  <c r="P1194" i="2"/>
  <c r="P6224" i="2"/>
  <c r="P5783" i="2"/>
  <c r="P346" i="2"/>
  <c r="P8005" i="2"/>
  <c r="P3573" i="2"/>
  <c r="P3778" i="2"/>
  <c r="P6180" i="2"/>
  <c r="P217" i="2"/>
  <c r="P6941" i="2"/>
  <c r="P7088" i="2"/>
  <c r="P6532" i="2"/>
  <c r="P7458" i="2"/>
  <c r="P3237" i="2"/>
  <c r="P6338" i="2"/>
  <c r="P2201" i="2"/>
  <c r="P2056" i="2"/>
  <c r="P2769" i="2"/>
  <c r="P7815" i="2"/>
  <c r="P6118" i="2"/>
  <c r="P6509" i="2"/>
  <c r="P1584" i="2"/>
  <c r="P3314" i="2"/>
  <c r="P6344" i="2"/>
  <c r="P968" i="2"/>
  <c r="P6969" i="2"/>
  <c r="P6033" i="2"/>
  <c r="P630" i="2"/>
  <c r="P6038" i="2"/>
  <c r="P189" i="2"/>
  <c r="P7251" i="2"/>
  <c r="P6236" i="2"/>
  <c r="P4018" i="2"/>
  <c r="P815" i="2"/>
  <c r="P7482" i="2"/>
  <c r="P1322" i="2"/>
  <c r="P4281" i="2"/>
  <c r="P1363" i="2"/>
  <c r="P1076" i="2"/>
  <c r="P6951" i="2"/>
  <c r="P1014" i="2"/>
  <c r="P6619" i="2"/>
  <c r="P677" i="2"/>
  <c r="P1914" i="2"/>
  <c r="P4296" i="2"/>
  <c r="P8559" i="2"/>
  <c r="P6610" i="2"/>
  <c r="P2998" i="2"/>
  <c r="P3006" i="2"/>
  <c r="P5895" i="2"/>
  <c r="P4106" i="2"/>
  <c r="P2435" i="2"/>
  <c r="P7628" i="2"/>
  <c r="P1760" i="2"/>
  <c r="P4123" i="2"/>
  <c r="P4147" i="2"/>
  <c r="P1052" i="2"/>
  <c r="P1462" i="2"/>
  <c r="P4133" i="2"/>
  <c r="P3697" i="2"/>
  <c r="P4802" i="2"/>
  <c r="P8076" i="2"/>
  <c r="P2088" i="2"/>
  <c r="P7023" i="2"/>
  <c r="P6283" i="2"/>
  <c r="P1663" i="2"/>
  <c r="P4196" i="2"/>
  <c r="P5372" i="2"/>
  <c r="P4820" i="2"/>
  <c r="P3668" i="2"/>
  <c r="P4574" i="2"/>
  <c r="P3479" i="2"/>
  <c r="P6418" i="2"/>
  <c r="P7632" i="2"/>
  <c r="P6815" i="2"/>
  <c r="P7646" i="2"/>
  <c r="P619" i="2"/>
  <c r="P4791" i="2"/>
  <c r="P4026" i="2"/>
  <c r="P2472" i="2"/>
  <c r="P2152" i="2"/>
  <c r="P3138" i="2"/>
  <c r="P4851" i="2"/>
  <c r="P3168" i="2"/>
  <c r="P3993" i="2"/>
  <c r="P2994" i="2"/>
  <c r="P7676" i="2"/>
  <c r="P6142" i="2"/>
  <c r="P5274" i="2"/>
  <c r="P26" i="2"/>
  <c r="P2078" i="2"/>
  <c r="P3096" i="2"/>
  <c r="P6482" i="2"/>
  <c r="P4497" i="2"/>
  <c r="P5901" i="2"/>
  <c r="P7106" i="2"/>
  <c r="P2999" i="2"/>
  <c r="P3675" i="2"/>
  <c r="P7978" i="2"/>
  <c r="P8004" i="2"/>
  <c r="P5104" i="2"/>
  <c r="P7178" i="2"/>
  <c r="P8245" i="2"/>
  <c r="P3122" i="2"/>
  <c r="P6898" i="2"/>
  <c r="P4564" i="2"/>
  <c r="P4914" i="2"/>
  <c r="P5742" i="2"/>
  <c r="P2824" i="2"/>
  <c r="P4113" i="2"/>
  <c r="P3508" i="2"/>
  <c r="P3004" i="2"/>
  <c r="P4152" i="2"/>
  <c r="P4492" i="2"/>
  <c r="P3783" i="2"/>
  <c r="P3323" i="2"/>
  <c r="P5702" i="2"/>
  <c r="P6367" i="2"/>
  <c r="P4357" i="2"/>
  <c r="P3758" i="2"/>
  <c r="P3097" i="2"/>
  <c r="P2652" i="2"/>
  <c r="P4655" i="2"/>
  <c r="P5443" i="2"/>
  <c r="P80" i="2"/>
  <c r="P7814" i="2"/>
  <c r="P6208" i="2"/>
  <c r="P7292" i="2"/>
  <c r="P182" i="2"/>
  <c r="P842" i="2"/>
  <c r="P6021" i="2"/>
  <c r="P3234" i="2"/>
  <c r="P7034" i="2"/>
  <c r="P4322" i="2"/>
  <c r="P8112" i="2"/>
  <c r="P6747" i="2"/>
  <c r="P381" i="2"/>
  <c r="P1957" i="2"/>
  <c r="P507" i="2"/>
  <c r="P4032" i="2"/>
  <c r="P3648" i="2"/>
  <c r="P1835" i="2"/>
  <c r="P6806" i="2"/>
  <c r="P7286" i="2"/>
  <c r="P5414" i="2"/>
  <c r="P2890" i="2"/>
  <c r="P4029" i="2"/>
  <c r="P2260" i="2"/>
  <c r="P2111" i="2"/>
  <c r="P4365" i="2"/>
  <c r="P8057" i="2"/>
  <c r="P7650" i="2"/>
  <c r="P728" i="2"/>
  <c r="P956" i="2"/>
  <c r="P1244" i="2"/>
  <c r="P5725" i="2"/>
  <c r="P6674" i="2"/>
  <c r="P7162" i="2"/>
  <c r="P5996" i="2"/>
  <c r="P1922" i="2"/>
  <c r="P5578" i="2"/>
  <c r="P3812" i="2"/>
  <c r="P6448" i="2"/>
  <c r="P6299" i="2"/>
  <c r="P7677" i="2"/>
  <c r="P6899" i="2"/>
  <c r="P3180" i="2"/>
  <c r="P4378" i="2"/>
  <c r="P6816" i="2"/>
  <c r="P4083" i="2"/>
  <c r="P264" i="2"/>
  <c r="P1935" i="2"/>
  <c r="P8034" i="2"/>
  <c r="P6695" i="2"/>
  <c r="P539" i="2"/>
  <c r="P4568" i="2"/>
  <c r="P6133" i="2"/>
  <c r="P5560" i="2"/>
  <c r="P5515" i="2"/>
  <c r="P5604" i="2"/>
  <c r="P4521" i="2"/>
  <c r="P7330" i="2"/>
  <c r="P3713" i="2"/>
  <c r="P1487" i="2"/>
  <c r="P5207" i="2"/>
  <c r="P5426" i="2"/>
  <c r="P2761" i="2"/>
  <c r="P3862" i="2"/>
  <c r="P7129" i="2"/>
  <c r="P5014" i="2"/>
  <c r="P5986" i="2"/>
  <c r="P932" i="2"/>
  <c r="P4885" i="2"/>
  <c r="P1767" i="2"/>
  <c r="P3352" i="2"/>
  <c r="P1601" i="2"/>
  <c r="P2222" i="2"/>
  <c r="P5247" i="2"/>
  <c r="P4084" i="2"/>
  <c r="P1310" i="2"/>
  <c r="P1083" i="2"/>
  <c r="P1675" i="2"/>
  <c r="P4284" i="2"/>
  <c r="P3005" i="2"/>
  <c r="P4465" i="2"/>
  <c r="P7056" i="2"/>
  <c r="P1326" i="2"/>
  <c r="P7064" i="2"/>
  <c r="P2157" i="2"/>
  <c r="P409" i="2"/>
  <c r="P7543" i="2"/>
  <c r="P4508" i="2"/>
  <c r="P7029" i="2"/>
  <c r="P5698" i="2"/>
  <c r="P8222" i="2"/>
  <c r="P7995" i="2"/>
  <c r="P4225" i="2"/>
  <c r="P3927" i="2"/>
  <c r="P3962" i="2"/>
  <c r="P2588" i="2"/>
  <c r="P1909" i="2"/>
  <c r="P4950" i="2"/>
  <c r="P170" i="2"/>
  <c r="P8022" i="2"/>
  <c r="P3547" i="2"/>
  <c r="P8420" i="2"/>
  <c r="P5296" i="2"/>
  <c r="P2593" i="2"/>
  <c r="P1653" i="2"/>
  <c r="P3021" i="2"/>
  <c r="P8474" i="2"/>
  <c r="P3965" i="2"/>
  <c r="P6094" i="2"/>
  <c r="P7622" i="2"/>
  <c r="P1796" i="2"/>
  <c r="P7662" i="2"/>
  <c r="P2247" i="2"/>
  <c r="P6772" i="2"/>
  <c r="P4617" i="2"/>
  <c r="P269" i="2"/>
  <c r="P7104" i="2"/>
  <c r="P747" i="2"/>
  <c r="P5505" i="2"/>
  <c r="P5246" i="2"/>
  <c r="P4787" i="2"/>
  <c r="P6987" i="2"/>
  <c r="P3730" i="2"/>
  <c r="P2512" i="2"/>
  <c r="P7195" i="2"/>
  <c r="P2627" i="2"/>
  <c r="P7562" i="2"/>
  <c r="P5275" i="2"/>
  <c r="P5193" i="2"/>
  <c r="P3491" i="2"/>
  <c r="P7855" i="2"/>
  <c r="P8226" i="2"/>
  <c r="P8062" i="2"/>
  <c r="P4638" i="2"/>
  <c r="P3456" i="2"/>
  <c r="P5462" i="2"/>
  <c r="P8225" i="2"/>
  <c r="P4993" i="2"/>
  <c r="P2471" i="2"/>
  <c r="P7284" i="2"/>
  <c r="P3063" i="2"/>
  <c r="P3009" i="2"/>
  <c r="P5731" i="2"/>
  <c r="P5495" i="2"/>
  <c r="P6176" i="2"/>
  <c r="P1765" i="2"/>
  <c r="P2958" i="2"/>
  <c r="P2942" i="2"/>
  <c r="P3201" i="2"/>
  <c r="P4321" i="2"/>
  <c r="P943" i="2"/>
  <c r="P6846" i="2"/>
  <c r="P8527" i="2"/>
  <c r="P1499" i="2"/>
  <c r="P4135" i="2"/>
  <c r="P4796" i="2"/>
  <c r="P7312" i="2"/>
  <c r="P7379" i="2"/>
  <c r="P2020" i="2"/>
  <c r="P3446" i="2"/>
  <c r="P6339" i="2"/>
  <c r="P7080" i="2"/>
  <c r="P7454" i="2"/>
  <c r="P2760" i="2"/>
  <c r="P4429" i="2"/>
  <c r="P2868" i="2"/>
  <c r="P1676" i="2"/>
  <c r="P2481" i="2"/>
  <c r="P1332" i="2"/>
  <c r="P3495" i="2"/>
  <c r="P1769" i="2"/>
  <c r="P3209" i="2"/>
  <c r="P997" i="2"/>
  <c r="P2181" i="2"/>
  <c r="P1421" i="2"/>
  <c r="P1136" i="2"/>
  <c r="P2022" i="2"/>
  <c r="P7469" i="2"/>
  <c r="P6115" i="2"/>
  <c r="P5610" i="2"/>
  <c r="P8236" i="2"/>
  <c r="P3343" i="2"/>
  <c r="P8306" i="2"/>
  <c r="P6800" i="2"/>
  <c r="P7464" i="2"/>
  <c r="P8435" i="2"/>
  <c r="P7974" i="2"/>
  <c r="P5881" i="2"/>
  <c r="P2341" i="2"/>
  <c r="P7853" i="2"/>
  <c r="P8320" i="2"/>
  <c r="P6458" i="2"/>
  <c r="P4883" i="2"/>
  <c r="P8492" i="2"/>
  <c r="P6805" i="2"/>
  <c r="P7623" i="2"/>
  <c r="P5688" i="2"/>
  <c r="P3546" i="2"/>
  <c r="P6568" i="2"/>
  <c r="P8152" i="2"/>
  <c r="P6982" i="2"/>
  <c r="P6975" i="2"/>
  <c r="P7857" i="2"/>
  <c r="P4028" i="2"/>
  <c r="P5990" i="2"/>
  <c r="P1646" i="2"/>
  <c r="P1422" i="2"/>
  <c r="P4073" i="2"/>
  <c r="P6658" i="2"/>
  <c r="P7012" i="2"/>
  <c r="P1868" i="2"/>
  <c r="P5724" i="2"/>
  <c r="P4080" i="2"/>
  <c r="P5063" i="2"/>
  <c r="P5627" i="2"/>
  <c r="P5893" i="2"/>
  <c r="P8214" i="2"/>
  <c r="P104" i="2"/>
  <c r="P4417" i="2"/>
  <c r="P178" i="2"/>
  <c r="P4873" i="2"/>
  <c r="P105" i="2"/>
  <c r="P2864" i="2"/>
  <c r="P6845" i="2"/>
  <c r="P3579" i="2"/>
  <c r="P2658" i="2"/>
  <c r="P8271" i="2"/>
  <c r="P7896" i="2"/>
  <c r="P8361" i="2"/>
  <c r="P6130" i="2"/>
  <c r="P6602" i="2"/>
  <c r="P183" i="2"/>
  <c r="P4693" i="2"/>
  <c r="P3805" i="2"/>
  <c r="P4207" i="2"/>
  <c r="P4763" i="2"/>
  <c r="P2430" i="2"/>
  <c r="P7711" i="2"/>
  <c r="P4656" i="2"/>
  <c r="P5763" i="2"/>
  <c r="P2825" i="2"/>
  <c r="P8148" i="2"/>
  <c r="P1317" i="2"/>
  <c r="P4547" i="2"/>
  <c r="P6170" i="2"/>
  <c r="P1437" i="2"/>
  <c r="P2929" i="2"/>
  <c r="P743" i="2"/>
  <c r="P3967" i="2"/>
  <c r="P1908" i="2"/>
  <c r="P837" i="2"/>
  <c r="P8067" i="2"/>
  <c r="P6594" i="2"/>
  <c r="P1975" i="2"/>
  <c r="P4390" i="2"/>
  <c r="P575" i="2"/>
  <c r="P7992" i="2"/>
  <c r="P538" i="2"/>
  <c r="P5102" i="2"/>
  <c r="P1897" i="2"/>
  <c r="P166" i="2"/>
  <c r="P323" i="2"/>
  <c r="P3652" i="2"/>
  <c r="P8137" i="2"/>
  <c r="P3274" i="2"/>
  <c r="P6577" i="2"/>
  <c r="P7560" i="2"/>
  <c r="P6698" i="2"/>
  <c r="P4971" i="2"/>
  <c r="P959" i="2"/>
  <c r="P7641" i="2"/>
  <c r="P7141" i="2"/>
  <c r="P1089" i="2"/>
  <c r="P6958" i="2"/>
  <c r="P2203" i="2"/>
  <c r="P5093" i="2"/>
  <c r="P8470" i="2"/>
  <c r="P3443" i="2"/>
  <c r="P7172" i="2"/>
  <c r="P1958" i="2"/>
  <c r="P5119" i="2"/>
  <c r="P8406" i="2"/>
  <c r="P6746" i="2"/>
  <c r="P4109" i="2"/>
  <c r="P3574" i="2"/>
  <c r="P229" i="2"/>
  <c r="P5998" i="2"/>
  <c r="P1568" i="2"/>
  <c r="P4800" i="2"/>
  <c r="P7596" i="2"/>
  <c r="P7403" i="2"/>
  <c r="P6442" i="2"/>
  <c r="P7176" i="2"/>
  <c r="P4130" i="2"/>
  <c r="P1735" i="2"/>
  <c r="P1891" i="2"/>
  <c r="P4630" i="2"/>
  <c r="P653" i="2"/>
  <c r="P2421" i="2"/>
  <c r="P5233" i="2"/>
  <c r="P7339" i="2"/>
  <c r="P4723" i="2"/>
  <c r="P4732" i="2"/>
  <c r="P3026" i="2"/>
  <c r="P4984" i="2"/>
  <c r="P3279" i="2"/>
  <c r="P194" i="2"/>
  <c r="P654" i="2"/>
  <c r="P1191" i="2"/>
  <c r="P5962" i="2"/>
  <c r="P5841" i="2"/>
  <c r="P5896" i="2"/>
  <c r="P6228" i="2"/>
  <c r="P913" i="2"/>
  <c r="P4070" i="2"/>
  <c r="P6989" i="2"/>
  <c r="P2609" i="2"/>
  <c r="P6706" i="2"/>
  <c r="P1788" i="2"/>
  <c r="P3988" i="2"/>
  <c r="P6332" i="2"/>
  <c r="P141" i="2"/>
  <c r="P90" i="2"/>
  <c r="P5164" i="2"/>
  <c r="P4598" i="2"/>
  <c r="P7093" i="2"/>
  <c r="P5973" i="2"/>
  <c r="P2646" i="2"/>
  <c r="P7883" i="2"/>
  <c r="P4072" i="2"/>
  <c r="P4847" i="2"/>
  <c r="P4924" i="2"/>
  <c r="P3843" i="2"/>
  <c r="P5026" i="2"/>
  <c r="P7998" i="2"/>
  <c r="P6117" i="2"/>
  <c r="P2219" i="2"/>
  <c r="P7265" i="2"/>
  <c r="P3870" i="2"/>
  <c r="P2280" i="2"/>
  <c r="P6046" i="2"/>
  <c r="P6093" i="2"/>
  <c r="P7973" i="2"/>
  <c r="P7219" i="2"/>
  <c r="P1618" i="2"/>
  <c r="P5036" i="2"/>
  <c r="P6388" i="2"/>
  <c r="P1186" i="2"/>
  <c r="P1984" i="2"/>
  <c r="P8158" i="2"/>
  <c r="P7924" i="2"/>
  <c r="P7850" i="2"/>
  <c r="P2877" i="2"/>
  <c r="P226" i="2"/>
  <c r="P3861" i="2"/>
  <c r="P1122" i="2"/>
  <c r="P1834" i="2"/>
  <c r="P3717" i="2"/>
  <c r="P7243" i="2"/>
  <c r="P7736" i="2"/>
  <c r="P5708" i="2"/>
  <c r="P6930" i="2"/>
  <c r="P5753" i="2"/>
  <c r="P7550" i="2"/>
  <c r="P4899" i="2"/>
  <c r="P4158" i="2"/>
  <c r="P3595" i="2"/>
  <c r="P235" i="2"/>
  <c r="P4259" i="2"/>
  <c r="P7581" i="2"/>
  <c r="P6282" i="2"/>
  <c r="P5500" i="2"/>
  <c r="P3310" i="2"/>
  <c r="P6465" i="2"/>
  <c r="P4779" i="2"/>
  <c r="P7697" i="2"/>
  <c r="P3450" i="2"/>
  <c r="P1766" i="2"/>
  <c r="P4957" i="2"/>
  <c r="P1738" i="2"/>
  <c r="P2919" i="2"/>
  <c r="P2496" i="2"/>
  <c r="P3658" i="2"/>
  <c r="P6116" i="2"/>
  <c r="P4806" i="2"/>
  <c r="P6368" i="2"/>
  <c r="P7878" i="2"/>
  <c r="P7032" i="2"/>
  <c r="P7269" i="2"/>
  <c r="P2441" i="2"/>
  <c r="P6779" i="2"/>
  <c r="P597" i="2"/>
  <c r="P167" i="2"/>
  <c r="P7734" i="2"/>
  <c r="P7463" i="2"/>
  <c r="P3462" i="2"/>
  <c r="P5400" i="2"/>
  <c r="P4565" i="2"/>
  <c r="P7733" i="2"/>
  <c r="P7617" i="2"/>
  <c r="P6453" i="2"/>
  <c r="P1750" i="2"/>
  <c r="P3952" i="2"/>
  <c r="P8413" i="2"/>
  <c r="P8539" i="2"/>
  <c r="P2304" i="2"/>
  <c r="P6475" i="2"/>
  <c r="P155" i="2"/>
  <c r="P171" i="2"/>
  <c r="P1793" i="2"/>
  <c r="P3190" i="2"/>
  <c r="P2398" i="2"/>
  <c r="P187" i="2"/>
  <c r="P1085" i="2"/>
  <c r="P4641" i="2"/>
  <c r="P3708" i="2"/>
  <c r="P7477" i="2"/>
  <c r="P6893" i="2"/>
  <c r="P7306" i="2"/>
  <c r="P7382" i="2"/>
  <c r="P3364" i="2"/>
  <c r="P1832" i="2"/>
  <c r="P6705" i="2"/>
  <c r="P5314" i="2"/>
  <c r="P3259" i="2"/>
  <c r="P8504" i="2"/>
  <c r="P5526" i="2"/>
  <c r="P6952" i="2"/>
  <c r="P6384" i="2"/>
  <c r="P2030" i="2"/>
  <c r="P3885" i="2"/>
  <c r="P4081" i="2"/>
  <c r="P3498" i="2"/>
  <c r="P4749" i="2"/>
  <c r="P3306" i="2"/>
  <c r="P1783" i="2"/>
  <c r="P869" i="2"/>
  <c r="P3202" i="2"/>
  <c r="P1024" i="2"/>
  <c r="P47" i="2"/>
  <c r="P8501" i="2"/>
  <c r="P3164" i="2"/>
  <c r="P1113" i="2"/>
  <c r="P5374" i="2"/>
  <c r="P7658" i="2"/>
  <c r="P1614" i="2"/>
  <c r="P885" i="2"/>
  <c r="P3762" i="2"/>
  <c r="P3077" i="2"/>
  <c r="P4606" i="2"/>
  <c r="P3549" i="2"/>
  <c r="P4629" i="2"/>
  <c r="P7009" i="2"/>
  <c r="P7481" i="2"/>
  <c r="P2674" i="2"/>
  <c r="P887" i="2"/>
  <c r="P4978" i="2"/>
  <c r="P4042" i="2"/>
  <c r="P2519" i="2"/>
  <c r="P369" i="2"/>
  <c r="P7335" i="2"/>
  <c r="P4775" i="2"/>
  <c r="P4015" i="2"/>
  <c r="P6878" i="2"/>
  <c r="P5577" i="2"/>
  <c r="P2460" i="2"/>
  <c r="P4594" i="2"/>
  <c r="P5089" i="2"/>
  <c r="P2086" i="2"/>
  <c r="P7181" i="2"/>
  <c r="P1979" i="2"/>
  <c r="P5252" i="2"/>
  <c r="P7530" i="2"/>
  <c r="P7643" i="2"/>
  <c r="P8313" i="2"/>
  <c r="P7364" i="2"/>
  <c r="P779" i="2"/>
  <c r="P2491" i="2"/>
  <c r="P7864" i="2"/>
  <c r="P587" i="2"/>
  <c r="P4243" i="2"/>
  <c r="P1458" i="2"/>
  <c r="P983" i="2"/>
  <c r="P5573" i="2"/>
  <c r="P4872" i="2"/>
  <c r="P8052" i="2"/>
  <c r="P5533" i="2"/>
  <c r="P3835" i="2"/>
  <c r="P7615" i="2"/>
  <c r="P5318" i="2"/>
  <c r="P6358" i="2"/>
  <c r="P1874" i="2"/>
  <c r="P8161" i="2"/>
  <c r="P6263" i="2"/>
  <c r="P4261" i="2"/>
  <c r="P7010" i="2"/>
  <c r="P8058" i="2"/>
  <c r="P8065" i="2"/>
  <c r="P6250" i="2"/>
  <c r="P1711" i="2"/>
  <c r="P5237" i="2"/>
  <c r="P418" i="2"/>
  <c r="P2883" i="2"/>
  <c r="P545" i="2"/>
  <c r="P6300" i="2"/>
  <c r="P5770" i="2"/>
  <c r="P1176" i="2"/>
  <c r="P2881" i="2"/>
  <c r="P3372" i="2"/>
  <c r="P1037" i="2"/>
  <c r="P7767" i="2"/>
  <c r="P2995" i="2"/>
  <c r="P5542" i="2"/>
  <c r="P3256" i="2"/>
  <c r="P5307" i="2"/>
  <c r="P4374" i="2"/>
  <c r="P3098" i="2"/>
  <c r="P7253" i="2"/>
  <c r="P1162" i="2"/>
  <c r="P3353" i="2"/>
  <c r="P6099" i="2"/>
  <c r="P8359" i="2"/>
  <c r="P5661" i="2"/>
  <c r="P5303" i="2"/>
  <c r="P2131" i="2"/>
  <c r="P7533" i="2"/>
  <c r="P7534" i="2"/>
  <c r="P6214" i="2"/>
  <c r="P7139" i="2"/>
  <c r="P7201" i="2"/>
  <c r="P3904" i="2"/>
  <c r="P8456" i="2"/>
  <c r="P8019" i="2"/>
  <c r="P7425" i="2"/>
  <c r="P3154" i="2"/>
  <c r="P1055" i="2"/>
  <c r="P8197" i="2"/>
  <c r="P2859" i="2"/>
  <c r="P7077" i="2"/>
  <c r="P7709" i="2"/>
  <c r="P8284" i="2"/>
  <c r="P1476" i="2"/>
  <c r="P2161" i="2"/>
  <c r="P8179" i="2"/>
  <c r="P2482" i="2"/>
  <c r="P5928" i="2"/>
  <c r="P1056" i="2"/>
  <c r="P3856" i="2"/>
  <c r="P7505" i="2"/>
  <c r="P4298" i="2"/>
  <c r="P7297" i="2"/>
  <c r="P8309" i="2"/>
  <c r="P1695" i="2"/>
  <c r="P3468" i="2"/>
  <c r="P2577" i="2"/>
  <c r="P7051" i="2"/>
  <c r="P3771" i="2"/>
  <c r="P697" i="2"/>
  <c r="P8210" i="2"/>
  <c r="P3752" i="2"/>
  <c r="P5824" i="2"/>
  <c r="P599" i="2"/>
  <c r="P6972" i="2"/>
  <c r="P6640" i="2"/>
  <c r="P7324" i="2"/>
  <c r="P1491" i="2"/>
  <c r="P4110" i="2"/>
  <c r="P2474" i="2"/>
  <c r="P629" i="2"/>
  <c r="P458" i="2"/>
  <c r="P6" i="2"/>
  <c r="P7" i="2"/>
  <c r="P830" i="2"/>
  <c r="P5772" i="2"/>
  <c r="P19" i="2"/>
  <c r="P1851" i="2"/>
  <c r="P102" i="2"/>
  <c r="P100" i="2"/>
  <c r="P6312" i="2"/>
  <c r="P301" i="2"/>
  <c r="P2953" i="2"/>
  <c r="P7824" i="2"/>
  <c r="P124" i="2"/>
  <c r="P142" i="2"/>
  <c r="P66" i="2"/>
  <c r="P288" i="2"/>
  <c r="P8312" i="2"/>
  <c r="P3560" i="2"/>
  <c r="P7889" i="2"/>
  <c r="P7084" i="2"/>
  <c r="P3694" i="2"/>
  <c r="P2399" i="2"/>
  <c r="P8163" i="2"/>
  <c r="P7045" i="2"/>
  <c r="P2838" i="2"/>
  <c r="P7299" i="2"/>
  <c r="P6233" i="2"/>
  <c r="P1534" i="2"/>
  <c r="P2437" i="2"/>
  <c r="P1511" i="2"/>
  <c r="P1329" i="2"/>
  <c r="P980" i="2"/>
  <c r="P1429" i="2"/>
  <c r="P1404" i="2"/>
  <c r="P2972" i="2"/>
  <c r="P7566" i="2"/>
  <c r="P7329" i="2"/>
  <c r="P7300" i="2"/>
  <c r="P3889" i="2"/>
  <c r="P8009" i="2"/>
  <c r="P769" i="2"/>
  <c r="P5425" i="2"/>
  <c r="P3903" i="2"/>
  <c r="P8242" i="2"/>
  <c r="P3262" i="2"/>
  <c r="P543" i="2"/>
  <c r="P7392" i="2"/>
  <c r="P6107" i="2"/>
  <c r="P8371" i="2"/>
  <c r="P2887" i="2"/>
  <c r="P427" i="2"/>
  <c r="P6206" i="2"/>
  <c r="P2675" i="2"/>
  <c r="P119" i="2"/>
  <c r="P8177" i="2"/>
  <c r="P6867" i="2"/>
  <c r="P2345" i="2"/>
  <c r="P4380" i="2"/>
  <c r="P4593" i="2"/>
  <c r="P1240" i="2"/>
  <c r="P169" i="2"/>
  <c r="P4817" i="2"/>
  <c r="P6007" i="2"/>
  <c r="P191" i="2"/>
  <c r="P2553" i="2"/>
  <c r="P2687" i="2"/>
  <c r="P1557" i="2"/>
  <c r="P2823" i="2"/>
  <c r="P5651" i="2"/>
  <c r="P5012" i="2"/>
  <c r="P4745" i="2"/>
  <c r="P6292" i="2"/>
  <c r="P6856" i="2"/>
  <c r="P8230" i="2"/>
  <c r="P7465" i="2"/>
  <c r="P7763" i="2"/>
  <c r="P5330" i="2"/>
  <c r="P96" i="2"/>
  <c r="P4079" i="2"/>
  <c r="P38" i="2"/>
  <c r="P122" i="2"/>
  <c r="P5205" i="2"/>
  <c r="P154" i="2"/>
  <c r="P89" i="2"/>
  <c r="P1117" i="2"/>
  <c r="P101" i="2"/>
  <c r="P27" i="2"/>
  <c r="P3094" i="2"/>
  <c r="P179" i="2"/>
  <c r="P1755" i="2"/>
  <c r="P4756" i="2"/>
  <c r="P6820" i="2"/>
  <c r="P3832" i="2"/>
  <c r="P202" i="2"/>
  <c r="P4648" i="2"/>
  <c r="P6105" i="2"/>
  <c r="P98" i="2"/>
  <c r="P5508" i="2"/>
  <c r="P3252" i="2"/>
  <c r="P7621" i="2"/>
  <c r="P2488" i="2"/>
  <c r="P6048" i="2"/>
  <c r="P4009" i="2"/>
  <c r="P574" i="2"/>
  <c r="P7759" i="2"/>
  <c r="P1106" i="2"/>
  <c r="P1969" i="2"/>
  <c r="P620" i="2"/>
  <c r="P3497" i="2"/>
  <c r="P6710" i="2"/>
  <c r="P2199" i="2"/>
  <c r="P4481" i="2"/>
  <c r="P8304" i="2"/>
  <c r="P5922" i="2"/>
  <c r="P7712" i="2"/>
  <c r="P4735" i="2"/>
  <c r="P5555" i="2"/>
  <c r="P8414" i="2"/>
  <c r="P25" i="2"/>
  <c r="P7123" i="2"/>
  <c r="P4523" i="2"/>
  <c r="P370" i="2"/>
  <c r="P82" i="2"/>
  <c r="P8199" i="2"/>
  <c r="P1759" i="2"/>
  <c r="P7811" i="2"/>
  <c r="P5288" i="2"/>
  <c r="P7912" i="2"/>
  <c r="P51" i="2"/>
  <c r="P2277" i="2"/>
  <c r="P8071" i="2"/>
  <c r="P2005" i="2"/>
  <c r="P4045" i="2"/>
  <c r="P4348" i="2"/>
  <c r="P4396" i="2"/>
  <c r="P3037" i="2"/>
  <c r="P986" i="2"/>
  <c r="P3502" i="2"/>
  <c r="P1571" i="2"/>
  <c r="P5876" i="2"/>
  <c r="P3212" i="2"/>
  <c r="P45" i="2"/>
  <c r="P231" i="2"/>
  <c r="P1094" i="2"/>
  <c r="P107" i="2"/>
  <c r="P239" i="2"/>
  <c r="P380" i="2"/>
  <c r="P43" i="2"/>
  <c r="P91" i="2"/>
  <c r="P3779" i="2"/>
  <c r="P131" i="2"/>
  <c r="P6137" i="2"/>
  <c r="P6225" i="2"/>
  <c r="P355" i="2"/>
  <c r="P1572" i="2"/>
  <c r="P8229" i="2"/>
  <c r="P1524" i="2"/>
  <c r="P5520" i="2"/>
  <c r="P4434" i="2"/>
  <c r="P7761" i="2"/>
  <c r="P6618" i="2"/>
  <c r="P135" i="2"/>
  <c r="P1314" i="2"/>
  <c r="P3445" i="2"/>
  <c r="P7611" i="2"/>
  <c r="P4005" i="2"/>
  <c r="P1505" i="2"/>
  <c r="P77" i="2"/>
  <c r="P1848" i="2"/>
  <c r="P1592" i="2"/>
  <c r="P822" i="2"/>
  <c r="P5383" i="2"/>
  <c r="P6025" i="2"/>
  <c r="P8193" i="2"/>
  <c r="P2921" i="2"/>
  <c r="P882" i="2"/>
  <c r="P4203" i="2"/>
  <c r="P6620" i="2"/>
  <c r="P3776" i="2"/>
  <c r="P7996" i="2"/>
  <c r="P1744" i="2"/>
  <c r="P8451" i="2"/>
  <c r="P666" i="2"/>
  <c r="P4790" i="2"/>
  <c r="P7105" i="2"/>
  <c r="P8579" i="2"/>
  <c r="P6673" i="2"/>
  <c r="P1278" i="2"/>
  <c r="P7860" i="2"/>
  <c r="P4789" i="2"/>
  <c r="P3840" i="2"/>
  <c r="P140" i="2"/>
  <c r="P177" i="2"/>
  <c r="P5381" i="2"/>
  <c r="P532" i="2"/>
  <c r="P2410" i="2"/>
  <c r="P1839" i="2"/>
  <c r="P1123" i="2"/>
  <c r="P3577" i="2"/>
  <c r="P2683" i="2"/>
  <c r="P4033" i="2"/>
  <c r="P8366" i="2"/>
  <c r="P6232" i="2"/>
  <c r="P6559" i="2"/>
  <c r="P744" i="2"/>
  <c r="P1103" i="2"/>
  <c r="P505" i="2"/>
  <c r="P2781" i="2"/>
  <c r="P4506" i="2"/>
  <c r="P6421" i="2"/>
  <c r="P607" i="2"/>
  <c r="P7091" i="2"/>
  <c r="P6599" i="2"/>
  <c r="P3897" i="2"/>
  <c r="P4297" i="2"/>
  <c r="P6803" i="2"/>
  <c r="P5316" i="2"/>
  <c r="P7318" i="2"/>
  <c r="P6852" i="2"/>
  <c r="P3073" i="2"/>
  <c r="P4588" i="2"/>
  <c r="P6609" i="2"/>
  <c r="P3338" i="2"/>
  <c r="P7179" i="2"/>
  <c r="P549" i="2"/>
  <c r="P4552" i="2"/>
  <c r="P7848" i="2"/>
  <c r="P4831" i="2"/>
  <c r="P8293" i="2"/>
  <c r="P174" i="2"/>
  <c r="P6355" i="2"/>
  <c r="P5744" i="2"/>
  <c r="P5721" i="2"/>
  <c r="P5339" i="2"/>
  <c r="P3704" i="2"/>
  <c r="P2747" i="2"/>
  <c r="P5989" i="2"/>
  <c r="P1464" i="2"/>
  <c r="P2028" i="2"/>
  <c r="P6838" i="2"/>
  <c r="P7961" i="2"/>
  <c r="P8037" i="2"/>
  <c r="P6469" i="2"/>
  <c r="P2351" i="2"/>
  <c r="P2969" i="2"/>
  <c r="P8043" i="2"/>
  <c r="P7170" i="2"/>
  <c r="P8297" i="2"/>
  <c r="P3692" i="2"/>
  <c r="P109" i="2"/>
  <c r="P244" i="2"/>
  <c r="P4173" i="2"/>
  <c r="P3578" i="2"/>
  <c r="P440" i="2"/>
  <c r="P1009" i="2"/>
  <c r="P5937" i="2"/>
  <c r="P203" i="2"/>
  <c r="P126" i="2"/>
  <c r="P5038" i="2"/>
  <c r="P7360" i="2"/>
  <c r="P3721" i="2"/>
  <c r="P8491" i="2"/>
  <c r="P3100" i="2"/>
  <c r="P8101" i="2"/>
  <c r="P3616" i="2"/>
  <c r="P1412" i="2"/>
  <c r="P8218" i="2"/>
  <c r="P8319" i="2"/>
  <c r="P7226" i="2"/>
  <c r="P1222" i="2"/>
  <c r="P4132" i="2"/>
  <c r="P1970" i="2"/>
  <c r="P8582" i="2"/>
  <c r="P2270" i="2"/>
  <c r="P2527" i="2"/>
  <c r="P520" i="2"/>
  <c r="P1527" i="2"/>
  <c r="P7679" i="2"/>
  <c r="P2568" i="2"/>
  <c r="P5838" i="2"/>
  <c r="P8468" i="2"/>
  <c r="P3726" i="2"/>
  <c r="P6731" i="2"/>
  <c r="P1384" i="2"/>
  <c r="P4221" i="2"/>
  <c r="P7109" i="2"/>
  <c r="P7085" i="2"/>
  <c r="P2486" i="2"/>
  <c r="P8496" i="2"/>
  <c r="P4150" i="2"/>
  <c r="P5050" i="2"/>
  <c r="P8411" i="2"/>
  <c r="P8091" i="2"/>
  <c r="P7524" i="2"/>
  <c r="P8208" i="2"/>
  <c r="P542" i="2"/>
  <c r="P3115" i="2"/>
  <c r="P4223" i="2"/>
  <c r="P3136" i="2"/>
  <c r="P3197" i="2"/>
  <c r="P5762" i="2"/>
  <c r="P2673" i="2"/>
  <c r="P2782" i="2"/>
  <c r="P3214" i="2"/>
  <c r="P6744" i="2"/>
  <c r="P2480" i="2"/>
  <c r="P1987" i="2"/>
  <c r="P3348" i="2"/>
  <c r="P5535" i="2"/>
  <c r="P3424" i="2"/>
  <c r="P2989" i="2"/>
  <c r="P3295" i="2"/>
  <c r="P4087" i="2"/>
  <c r="P2330" i="2"/>
  <c r="P8224" i="2"/>
  <c r="P2842" i="2"/>
  <c r="P1156" i="2"/>
  <c r="P4387" i="2"/>
  <c r="P5123" i="2"/>
  <c r="P517" i="2"/>
  <c r="P2301" i="2"/>
  <c r="P3765" i="2"/>
  <c r="P534" i="2"/>
  <c r="P2339" i="2"/>
  <c r="P2051" i="2"/>
  <c r="P5077" i="2"/>
  <c r="P6425" i="2"/>
  <c r="P3899" i="2"/>
  <c r="P6677" i="2"/>
  <c r="P2254" i="2"/>
  <c r="P950" i="2"/>
  <c r="P8314" i="2"/>
  <c r="P1375" i="2"/>
  <c r="P196" i="2"/>
  <c r="P7542" i="2"/>
  <c r="P8072" i="2"/>
  <c r="P5863" i="2"/>
  <c r="P3455" i="2"/>
  <c r="P4088" i="2"/>
  <c r="P4768" i="2"/>
  <c r="P6359" i="2"/>
  <c r="P6689" i="2"/>
  <c r="P7510" i="2"/>
  <c r="P8418" i="2"/>
  <c r="P5723" i="2"/>
  <c r="P7951" i="2"/>
  <c r="P1971" i="2"/>
  <c r="P1229" i="2"/>
  <c r="P7472" i="2"/>
  <c r="P3584" i="2"/>
  <c r="P5137" i="2"/>
  <c r="P2866" i="2"/>
  <c r="P1439" i="2"/>
  <c r="P6587" i="2"/>
  <c r="P4004" i="2"/>
  <c r="P2001" i="2"/>
  <c r="P3932" i="2"/>
  <c r="P2896" i="2"/>
  <c r="P6583" i="2"/>
  <c r="P5743" i="2"/>
  <c r="P7636" i="2"/>
  <c r="P7960" i="2"/>
  <c r="P6804" i="2"/>
  <c r="P6949" i="2"/>
  <c r="P5511" i="2"/>
  <c r="P4744" i="2"/>
  <c r="P7230" i="2"/>
  <c r="P3515" i="2"/>
  <c r="P5375" i="2"/>
  <c r="P4358" i="2"/>
  <c r="P312" i="2"/>
  <c r="P245" i="2"/>
  <c r="P246" i="2"/>
  <c r="P8282" i="2"/>
  <c r="P4459" i="2"/>
  <c r="P7835" i="2"/>
  <c r="P7607" i="2"/>
  <c r="P1217" i="2"/>
  <c r="P4799" i="2"/>
  <c r="P4810" i="2"/>
  <c r="P2734" i="2"/>
  <c r="P2357" i="2"/>
  <c r="P3646" i="2"/>
  <c r="P4929" i="2"/>
  <c r="P4137" i="2"/>
  <c r="P4288" i="2"/>
  <c r="P2335" i="2"/>
  <c r="P1457" i="2"/>
  <c r="P406" i="2"/>
  <c r="P3106" i="2"/>
  <c r="P4640" i="2"/>
  <c r="P2870" i="2"/>
  <c r="P3487" i="2"/>
  <c r="P1990" i="2"/>
  <c r="P7400" i="2"/>
  <c r="P2869" i="2"/>
  <c r="P4927" i="2"/>
  <c r="P3986" i="2"/>
  <c r="P3823" i="2"/>
  <c r="P3441" i="2"/>
  <c r="P2739" i="2"/>
  <c r="P4945" i="2"/>
  <c r="P3523" i="2"/>
  <c r="P3628" i="2"/>
  <c r="P2241" i="2"/>
  <c r="P3193" i="2"/>
  <c r="P5985" i="2"/>
  <c r="P4600" i="2"/>
  <c r="P6076" i="2"/>
  <c r="P4461" i="2"/>
  <c r="P2736" i="2"/>
  <c r="P4126" i="2"/>
  <c r="P1559" i="2"/>
  <c r="P6068" i="2"/>
  <c r="P1591" i="2"/>
  <c r="P3901" i="2"/>
  <c r="P612" i="2"/>
  <c r="P1807" i="2"/>
  <c r="P634" i="2"/>
  <c r="P3797" i="2"/>
  <c r="P3286" i="2"/>
  <c r="P4925" i="2"/>
  <c r="P1321" i="2"/>
  <c r="P6102" i="2"/>
  <c r="P6727" i="2"/>
  <c r="P1318" i="2"/>
  <c r="P5849" i="2"/>
  <c r="P6216" i="2"/>
  <c r="P2952" i="2"/>
  <c r="P2669" i="2"/>
  <c r="P1593" i="2"/>
  <c r="P5431" i="2"/>
  <c r="P1694" i="2"/>
  <c r="P2032" i="2"/>
  <c r="P1538" i="2"/>
  <c r="P1005" i="2"/>
  <c r="P1101" i="2"/>
  <c r="P2296" i="2"/>
  <c r="P20" i="2"/>
  <c r="P2200" i="2"/>
  <c r="P3391" i="2"/>
  <c r="P2123" i="2"/>
  <c r="P2136" i="2"/>
  <c r="P2266" i="2"/>
  <c r="P5352" i="2"/>
  <c r="P5884" i="2"/>
  <c r="P8186" i="2"/>
  <c r="P6683" i="2"/>
  <c r="P5125" i="2"/>
  <c r="P7037" i="2"/>
  <c r="P7584" i="2"/>
  <c r="P1388" i="2"/>
  <c r="P3473" i="2"/>
  <c r="P2159" i="2"/>
  <c r="P1025" i="2"/>
  <c r="P1588" i="2"/>
  <c r="P3966" i="2"/>
  <c r="P6798" i="2"/>
  <c r="P8408" i="2"/>
  <c r="P6906" i="2"/>
  <c r="P5848" i="2"/>
  <c r="P8443" i="2"/>
  <c r="P6318" i="2"/>
  <c r="P21" i="2"/>
  <c r="P2255" i="2"/>
  <c r="P5" i="2"/>
  <c r="P2897" i="2"/>
  <c r="P8283" i="2"/>
  <c r="P3750" i="2"/>
  <c r="P5523" i="2"/>
  <c r="P3924" i="2"/>
  <c r="P7375" i="2"/>
  <c r="P8553" i="2"/>
  <c r="P5692" i="2"/>
  <c r="P4067" i="2"/>
  <c r="P5033" i="2"/>
  <c r="P1612" i="2"/>
  <c r="P4631" i="2"/>
  <c r="P8099" i="2"/>
  <c r="P254" i="2"/>
  <c r="P577" i="2"/>
  <c r="P5765" i="2"/>
  <c r="P3680" i="2"/>
  <c r="P2772" i="2"/>
  <c r="P5975" i="2"/>
  <c r="P7780" i="2"/>
  <c r="P803" i="2"/>
  <c r="P5106" i="2"/>
  <c r="P462" i="2"/>
  <c r="P4453" i="2"/>
  <c r="P6543" i="2"/>
  <c r="P7901" i="2"/>
  <c r="P5181" i="2"/>
  <c r="P632" i="2"/>
  <c r="P7937" i="2"/>
  <c r="P1871" i="2"/>
  <c r="P2612" i="2"/>
  <c r="P7703" i="2"/>
  <c r="P8430" i="2"/>
  <c r="P3512" i="2"/>
  <c r="P2434" i="2"/>
  <c r="P4222" i="2"/>
  <c r="P6301" i="2"/>
  <c r="P4185" i="2"/>
  <c r="P6790" i="2"/>
  <c r="P3322" i="2"/>
  <c r="P7818" i="2"/>
  <c r="P3024" i="2"/>
  <c r="P6736" i="2"/>
  <c r="P1011" i="2"/>
  <c r="P7808" i="2"/>
  <c r="P5968" i="2"/>
  <c r="P6977" i="2"/>
  <c r="P4991" i="2"/>
  <c r="P1933" i="2"/>
  <c r="P4707" i="2"/>
  <c r="P994" i="2"/>
  <c r="P4383" i="2"/>
  <c r="P1662" i="2"/>
  <c r="P6385" i="2"/>
  <c r="P3325" i="2"/>
  <c r="P6875" i="2"/>
  <c r="P4956" i="2"/>
  <c r="P2432" i="2"/>
  <c r="P6185" i="2"/>
  <c r="P2656" i="2"/>
  <c r="P6788" i="2"/>
  <c r="P6934" i="2"/>
  <c r="P5882" i="2"/>
  <c r="P3850" i="2"/>
  <c r="P7968" i="2"/>
  <c r="P8569" i="2"/>
  <c r="P6786" i="2"/>
  <c r="P4780" i="2"/>
  <c r="P8548" i="2"/>
  <c r="P4553" i="2"/>
  <c r="P4643" i="2"/>
  <c r="P1779" i="2"/>
  <c r="P5491" i="2"/>
  <c r="P1700" i="2"/>
  <c r="P6992" i="2"/>
  <c r="P4975" i="2"/>
  <c r="P4092" i="2"/>
  <c r="P3605" i="2"/>
  <c r="P5549" i="2"/>
  <c r="P4063" i="2"/>
  <c r="P879" i="2"/>
  <c r="P7789" i="2"/>
  <c r="P7894" i="2"/>
  <c r="P8353" i="2"/>
  <c r="P6889" i="2"/>
  <c r="P5888" i="2"/>
  <c r="P5811" i="2"/>
  <c r="P1482" i="2"/>
  <c r="P2478" i="2"/>
  <c r="P6326" i="2"/>
  <c r="P570" i="2"/>
  <c r="P6376" i="2"/>
  <c r="P3221" i="2"/>
  <c r="P7476" i="2"/>
  <c r="P5642" i="2"/>
  <c r="P6041" i="2"/>
  <c r="P6652" i="2"/>
  <c r="P3014" i="2"/>
  <c r="P7544" i="2"/>
  <c r="P5299" i="2"/>
  <c r="P3681" i="2"/>
  <c r="P5785" i="2"/>
  <c r="P1062" i="2"/>
  <c r="P3814" i="2"/>
  <c r="P8547" i="2"/>
  <c r="P412" i="2"/>
  <c r="P1982" i="2"/>
  <c r="P11" i="2"/>
  <c r="P10" i="2"/>
  <c r="P67" i="2"/>
  <c r="P4327" i="2"/>
  <c r="P7630" i="2"/>
  <c r="P5138" i="2"/>
  <c r="P5368" i="2"/>
  <c r="P5217" i="2"/>
  <c r="P8145" i="2"/>
  <c r="P4010" i="2"/>
  <c r="P4911" i="2"/>
  <c r="P3892" i="2"/>
  <c r="P3437" i="2"/>
  <c r="P3789" i="2"/>
  <c r="P424" i="2"/>
  <c r="P1381" i="2"/>
  <c r="P2226" i="2"/>
  <c r="P5062" i="2"/>
  <c r="P5781" i="2"/>
  <c r="P7418" i="2"/>
  <c r="P7111" i="2"/>
  <c r="P5327" i="2"/>
  <c r="P7323" i="2"/>
  <c r="P1359" i="2"/>
  <c r="P3268" i="2"/>
  <c r="P8433" i="2"/>
  <c r="P2845" i="2"/>
  <c r="P8189" i="2"/>
  <c r="P7686" i="2"/>
  <c r="P8595" i="2"/>
  <c r="P6843" i="2"/>
  <c r="P5266" i="2"/>
  <c r="P541" i="2"/>
  <c r="P8485" i="2"/>
  <c r="P5141" i="2"/>
  <c r="P5690" i="2"/>
  <c r="P6503" i="2"/>
  <c r="P6853" i="2"/>
  <c r="P5665" i="2"/>
  <c r="P8368" i="2"/>
  <c r="P8169" i="2"/>
  <c r="P7409" i="2"/>
  <c r="P8350" i="2"/>
  <c r="P3291" i="2"/>
  <c r="P5478" i="2"/>
  <c r="P3525" i="2"/>
  <c r="P4311" i="2"/>
  <c r="P4912" i="2"/>
  <c r="P1677" i="2"/>
  <c r="P3706" i="2"/>
  <c r="P5730" i="2"/>
  <c r="P2664" i="2"/>
  <c r="P8398" i="2"/>
  <c r="P3356" i="2"/>
  <c r="P3917" i="2"/>
  <c r="P3288" i="2"/>
  <c r="P1514" i="2"/>
  <c r="P6756" i="2"/>
  <c r="P4228" i="2"/>
  <c r="P1637" i="2"/>
  <c r="P2350" i="2"/>
  <c r="P2931" i="2"/>
  <c r="P8530" i="2"/>
  <c r="P3836" i="2"/>
  <c r="P6720" i="2"/>
  <c r="P7555" i="2"/>
  <c r="P782" i="2"/>
  <c r="P4531" i="2"/>
  <c r="P1819" i="2"/>
  <c r="P3329" i="2"/>
  <c r="P4739" i="2"/>
  <c r="P4855" i="2"/>
  <c r="P6331" i="2"/>
  <c r="P3790" i="2"/>
  <c r="P6687" i="2"/>
  <c r="P5213" i="2"/>
  <c r="P3532" i="2"/>
  <c r="P825" i="2"/>
  <c r="P1936" i="2"/>
  <c r="P343" i="2"/>
  <c r="P585" i="2"/>
  <c r="P8481" i="2"/>
  <c r="P4382" i="2"/>
  <c r="P2250" i="2"/>
  <c r="P7495" i="2"/>
  <c r="P6959" i="2"/>
  <c r="P1442" i="2"/>
  <c r="P50" i="2"/>
  <c r="P3264" i="2"/>
  <c r="P3198" i="2"/>
  <c r="P4448" i="2"/>
  <c r="P3421" i="2"/>
  <c r="P5068" i="2"/>
  <c r="P4682" i="2"/>
  <c r="P257" i="2"/>
  <c r="P4208" i="2"/>
  <c r="P5091" i="2"/>
  <c r="P2707" i="2"/>
  <c r="P4858" i="2"/>
  <c r="P3667" i="2"/>
  <c r="P5409" i="2"/>
  <c r="P2382" i="2"/>
  <c r="P2546" i="2"/>
  <c r="P611" i="2"/>
  <c r="P6728" i="2"/>
  <c r="P2949" i="2"/>
  <c r="P2213" i="2"/>
  <c r="P7846" i="2"/>
  <c r="P8278" i="2"/>
  <c r="P2207" i="2"/>
  <c r="P4962" i="2"/>
  <c r="P3461" i="2"/>
  <c r="P5156" i="2"/>
  <c r="P1150" i="2"/>
  <c r="P2287" i="2"/>
  <c r="P5229" i="2"/>
  <c r="P5601" i="2"/>
  <c r="P3075" i="2"/>
  <c r="P5347" i="2"/>
  <c r="P2723" i="2"/>
  <c r="P4876" i="2"/>
  <c r="P1159" i="2"/>
  <c r="P3139" i="2"/>
  <c r="P7668" i="2"/>
  <c r="P359" i="2"/>
  <c r="P826" i="2"/>
  <c r="P4868" i="2"/>
  <c r="P4663" i="2"/>
  <c r="P4999" i="2"/>
  <c r="P3336" i="2"/>
  <c r="P4428" i="2"/>
  <c r="P3537" i="2"/>
  <c r="P817" i="2"/>
  <c r="P7804" i="2"/>
  <c r="P4314" i="2"/>
  <c r="P1546" i="2"/>
  <c r="P4410" i="2"/>
  <c r="P3340" i="2"/>
  <c r="P4060" i="2"/>
  <c r="P1913" i="2"/>
  <c r="P775" i="2"/>
  <c r="P4197" i="2"/>
  <c r="P7666" i="2"/>
  <c r="P6035" i="2"/>
  <c r="P7445" i="2"/>
  <c r="P7669" i="2"/>
  <c r="P6522" i="2"/>
  <c r="P5596" i="2"/>
  <c r="P2792" i="2"/>
  <c r="P8575" i="2"/>
  <c r="P8519" i="2"/>
  <c r="P6394" i="2"/>
  <c r="P8421" i="2"/>
  <c r="P1197" i="2"/>
  <c r="P2851" i="2"/>
  <c r="P2717" i="2"/>
  <c r="P3824" i="2"/>
  <c r="P6979" i="2"/>
  <c r="P7211" i="2"/>
  <c r="P1004" i="2"/>
  <c r="P2063" i="2"/>
  <c r="P222" i="2"/>
  <c r="P233" i="2"/>
  <c r="P7515" i="2"/>
  <c r="P8405" i="2"/>
  <c r="P1504" i="2"/>
  <c r="P3867" i="2"/>
  <c r="P5377" i="2"/>
  <c r="P2800" i="2"/>
  <c r="P2706" i="2"/>
  <c r="P4689" i="2"/>
  <c r="P4647" i="2"/>
  <c r="P2976" i="2"/>
  <c r="P5695" i="2"/>
  <c r="P3865" i="2"/>
  <c r="P6696" i="2"/>
  <c r="P2940" i="2"/>
  <c r="P3685" i="2"/>
  <c r="P6029" i="2"/>
  <c r="P4449" i="2"/>
  <c r="P6534" i="2"/>
  <c r="P4569" i="2"/>
  <c r="P2957" i="2"/>
  <c r="P5944" i="2"/>
  <c r="P1625" i="2"/>
  <c r="P780" i="2"/>
  <c r="P6751" i="2"/>
  <c r="P387" i="2"/>
  <c r="P1053" i="2"/>
  <c r="P1393" i="2"/>
  <c r="P7062" i="2"/>
  <c r="P5685" i="2"/>
  <c r="P1840" i="2"/>
  <c r="P8330" i="2"/>
  <c r="P1530" i="2"/>
  <c r="P2298" i="2"/>
  <c r="P2550" i="2"/>
  <c r="P8117" i="2"/>
  <c r="P1972" i="2"/>
  <c r="P8174" i="2"/>
  <c r="P3316" i="2"/>
  <c r="P5791" i="2"/>
  <c r="P6693" i="2"/>
  <c r="P4300" i="2"/>
  <c r="P2729" i="2"/>
  <c r="P4054" i="2"/>
  <c r="P6178" i="2"/>
  <c r="P3928" i="2"/>
  <c r="P4339" i="2"/>
  <c r="P6574" i="2"/>
  <c r="P300" i="2"/>
  <c r="P4308" i="2"/>
  <c r="P1135" i="2"/>
  <c r="P7508" i="2"/>
  <c r="P5067" i="2"/>
  <c r="P929" i="2"/>
  <c r="P8339" i="2"/>
  <c r="P1554" i="2"/>
  <c r="P8063" i="2"/>
  <c r="P3983" i="2"/>
  <c r="P3859" i="2"/>
  <c r="P6119" i="2"/>
  <c r="P7351" i="2"/>
  <c r="P555" i="2"/>
  <c r="P3189" i="2"/>
  <c r="P3860" i="2"/>
  <c r="P5536" i="2"/>
  <c r="P6030" i="2"/>
  <c r="P7218" i="2"/>
  <c r="P673" i="2"/>
  <c r="P7332" i="2"/>
  <c r="P172" i="2"/>
  <c r="P8450" i="2"/>
  <c r="P8165" i="2"/>
  <c r="P2961" i="2"/>
  <c r="P2143" i="2"/>
  <c r="P3110" i="2"/>
  <c r="P7955" i="2"/>
  <c r="P7374" i="2"/>
  <c r="P6080" i="2"/>
  <c r="P6157" i="2"/>
  <c r="P8316" i="2"/>
  <c r="P8216" i="2"/>
  <c r="P3733" i="2"/>
  <c r="P4819" i="2"/>
  <c r="P6015" i="2"/>
  <c r="P4472" i="2"/>
  <c r="P3287" i="2"/>
  <c r="P5075" i="2"/>
  <c r="P4752" i="2"/>
  <c r="P1941" i="2"/>
  <c r="P6294" i="2"/>
  <c r="P6519" i="2"/>
  <c r="P7039" i="2"/>
  <c r="P1649" i="2"/>
  <c r="P6733" i="2"/>
  <c r="P828" i="2"/>
  <c r="P5126" i="2"/>
  <c r="P7674" i="2"/>
  <c r="P5171" i="2"/>
  <c r="P3484" i="2"/>
  <c r="P1585" i="2"/>
  <c r="P2680" i="2"/>
  <c r="P4369" i="2"/>
  <c r="P6079" i="2"/>
  <c r="P4328" i="2"/>
  <c r="P6613" i="2"/>
  <c r="P5155" i="2"/>
  <c r="P1549" i="2"/>
  <c r="P3582" i="2"/>
  <c r="P3205" i="2"/>
  <c r="P6763" i="2"/>
  <c r="P1872" i="2"/>
  <c r="P4239" i="2"/>
  <c r="P4094" i="2"/>
  <c r="P6424" i="2"/>
  <c r="P4272" i="2"/>
  <c r="P4715" i="2"/>
  <c r="P6562" i="2"/>
  <c r="P4353" i="2"/>
  <c r="P2619" i="2"/>
  <c r="P2413" i="2"/>
  <c r="P705" i="2"/>
  <c r="P6850" i="2"/>
  <c r="P4347" i="2"/>
  <c r="P8184" i="2"/>
  <c r="P5165" i="2"/>
  <c r="P3583" i="2"/>
  <c r="P4037" i="2"/>
  <c r="P4242" i="2"/>
  <c r="P4867" i="2"/>
  <c r="P455" i="2"/>
  <c r="P1294" i="2"/>
  <c r="P1099" i="2"/>
  <c r="P384" i="2"/>
  <c r="P3954" i="2"/>
  <c r="P5633" i="2"/>
  <c r="P7020" i="2"/>
  <c r="P6265" i="2"/>
  <c r="P6598" i="2"/>
  <c r="P1369" i="2"/>
  <c r="P1844" i="2"/>
  <c r="P1126" i="2"/>
  <c r="P2879" i="2"/>
  <c r="P3922" i="2"/>
  <c r="P6472" i="2"/>
  <c r="P3622" i="2"/>
  <c r="P2010" i="2"/>
  <c r="P2167" i="2"/>
  <c r="P2899" i="2"/>
  <c r="P936" i="2"/>
  <c r="P5939" i="2"/>
  <c r="P1455" i="2"/>
  <c r="P3362" i="2"/>
  <c r="P2713" i="2"/>
  <c r="P2526" i="2"/>
  <c r="P2209" i="2"/>
  <c r="P7116" i="2"/>
  <c r="P1212" i="2"/>
  <c r="P3011" i="2"/>
  <c r="P1729" i="2"/>
  <c r="P6712" i="2"/>
  <c r="P2234" i="2"/>
  <c r="P7467" i="2"/>
  <c r="P1617" i="2"/>
  <c r="P2830" i="2"/>
  <c r="P4443" i="2"/>
  <c r="P1032" i="2"/>
  <c r="P1642" i="2"/>
  <c r="P87" i="2"/>
  <c r="P7058" i="2"/>
  <c r="P3183" i="2"/>
  <c r="P125" i="2"/>
  <c r="P7849" i="2"/>
  <c r="P8502" i="2"/>
  <c r="P348" i="2"/>
  <c r="P4761" i="2"/>
  <c r="P3363" i="2"/>
  <c r="P36" i="2"/>
  <c r="P2122" i="2"/>
  <c r="P2789" i="2"/>
  <c r="P6351" i="2"/>
  <c r="P1977" i="2"/>
  <c r="P4793" i="2"/>
  <c r="P3543" i="2"/>
  <c r="P521" i="2"/>
  <c r="P2312" i="2"/>
  <c r="P723" i="2"/>
  <c r="P7193" i="2"/>
  <c r="P8149" i="2"/>
  <c r="P7602" i="2"/>
  <c r="P5899" i="2"/>
  <c r="P4572" i="2"/>
  <c r="P3132" i="2"/>
  <c r="P3057" i="2"/>
  <c r="P6464" i="2"/>
  <c r="P2372" i="2"/>
  <c r="P3946" i="2"/>
  <c r="P1770" i="2"/>
  <c r="P6961" i="2"/>
  <c r="P5734" i="2"/>
  <c r="P2333" i="2"/>
  <c r="P5100" i="2"/>
  <c r="P7257" i="2"/>
  <c r="P3766" i="2"/>
  <c r="P2990" i="2"/>
  <c r="P2951" i="2"/>
  <c r="P8544" i="2"/>
  <c r="P2205" i="2"/>
  <c r="P7821" i="2"/>
  <c r="P5190" i="2"/>
  <c r="P8393" i="2"/>
  <c r="P1130" i="2"/>
  <c r="P1991" i="2"/>
  <c r="P4886" i="2"/>
  <c r="P3328" i="2"/>
  <c r="P130" i="2"/>
  <c r="P5321" i="2"/>
  <c r="P5557" i="2"/>
  <c r="P5631" i="2"/>
  <c r="P7215" i="2"/>
  <c r="P2618" i="2"/>
  <c r="P8279" i="2"/>
  <c r="P6433" i="2"/>
  <c r="P6529" i="2"/>
  <c r="P8125" i="2"/>
  <c r="P6494" i="2"/>
  <c r="P3389" i="2"/>
  <c r="P8050" i="2"/>
  <c r="P5037" i="2"/>
  <c r="P5048" i="2"/>
  <c r="P7059" i="2"/>
  <c r="P132" i="2"/>
  <c r="P3957" i="2"/>
  <c r="P2597" i="2"/>
  <c r="P2622" i="2"/>
  <c r="P3809" i="2"/>
  <c r="P5272" i="2"/>
  <c r="P3330" i="2"/>
  <c r="P8482" i="2"/>
  <c r="P402" i="2"/>
  <c r="P6524" i="2"/>
  <c r="P5289" i="2"/>
  <c r="P3521" i="2"/>
  <c r="P5183" i="2"/>
  <c r="P1736" i="2"/>
  <c r="P1889" i="2"/>
  <c r="P640" i="2"/>
  <c r="P3900" i="2"/>
  <c r="P2724" i="2"/>
  <c r="P3608" i="2"/>
  <c r="P1520" i="2"/>
  <c r="P7991" i="2"/>
  <c r="P2601" i="2"/>
  <c r="P7200" i="2"/>
  <c r="P6981" i="2"/>
  <c r="P7164" i="2"/>
  <c r="P5969" i="2"/>
  <c r="P1650" i="2"/>
  <c r="P8077" i="2"/>
  <c r="P2025" i="2"/>
  <c r="P6430" i="2"/>
  <c r="P6505" i="2"/>
  <c r="P1071" i="2"/>
  <c r="P7171" i="2"/>
  <c r="P6032" i="2"/>
  <c r="P7154" i="2"/>
  <c r="P6738" i="2"/>
  <c r="P1709" i="2"/>
  <c r="P8153" i="2"/>
  <c r="P8333" i="2"/>
  <c r="P8363" i="2"/>
  <c r="P5994" i="2"/>
  <c r="P6078" i="2"/>
  <c r="P806" i="2"/>
  <c r="P8576" i="2"/>
  <c r="P2452" i="2"/>
  <c r="P2466" i="2"/>
  <c r="P4325" i="2"/>
  <c r="P8407" i="2"/>
  <c r="P6141" i="2"/>
  <c r="P5527" i="2"/>
  <c r="P3429" i="2"/>
  <c r="P2689" i="2"/>
  <c r="P4149" i="2"/>
  <c r="P7143" i="2"/>
  <c r="P4377" i="2"/>
  <c r="P1111" i="2"/>
  <c r="P1847" i="2"/>
  <c r="P3016" i="2"/>
  <c r="P5072" i="2"/>
  <c r="P7346" i="2"/>
  <c r="P1801" i="2"/>
  <c r="P7572" i="2"/>
  <c r="P1652" i="2"/>
  <c r="P2917" i="2"/>
  <c r="P903" i="2"/>
  <c r="P1402" i="2"/>
  <c r="P5358" i="2"/>
  <c r="P5260" i="2"/>
  <c r="P2322" i="2"/>
  <c r="P2006" i="2"/>
  <c r="P3179" i="2"/>
  <c r="P2820" i="2"/>
  <c r="P4907" i="2"/>
  <c r="P2232" i="2"/>
  <c r="P2259" i="2"/>
  <c r="P1988" i="2"/>
  <c r="P3785" i="2"/>
  <c r="P4785" i="2"/>
  <c r="P1112" i="2"/>
  <c r="P985" i="2"/>
  <c r="P1151" i="2"/>
  <c r="P4023" i="2"/>
  <c r="P1780" i="2"/>
  <c r="P2391" i="2"/>
  <c r="P2436" i="2"/>
  <c r="P1746" i="2"/>
  <c r="P7983" i="2"/>
  <c r="P1928" i="2"/>
  <c r="P4926" i="2"/>
  <c r="P3459" i="2"/>
  <c r="P1353" i="2"/>
  <c r="P722" i="2"/>
  <c r="P4713" i="2"/>
  <c r="P5774" i="2"/>
  <c r="P2264" i="2"/>
  <c r="P2115" i="2"/>
  <c r="P6103" i="2"/>
  <c r="P5486" i="2"/>
  <c r="P2133" i="2"/>
  <c r="P6725" i="2"/>
  <c r="P1276" i="2"/>
  <c r="P1261" i="2"/>
  <c r="P4386" i="2"/>
  <c r="P4141" i="2"/>
  <c r="P4557" i="2"/>
  <c r="P6557" i="2"/>
  <c r="P2934" i="2"/>
  <c r="P6279" i="2"/>
  <c r="P6694" i="2"/>
  <c r="P5226" i="2"/>
  <c r="P5761" i="2"/>
  <c r="P6719" i="2"/>
  <c r="P3796" i="2"/>
  <c r="P3767" i="2"/>
  <c r="P2233" i="2"/>
  <c r="P3634" i="2"/>
  <c r="P251" i="2"/>
  <c r="P4008" i="2"/>
  <c r="P1963" i="2"/>
  <c r="P4356" i="2"/>
  <c r="P2190" i="2"/>
  <c r="P5453" i="2"/>
  <c r="P7399" i="2"/>
  <c r="P1257" i="2"/>
  <c r="P915" i="2"/>
  <c r="P4293" i="2"/>
  <c r="P5169" i="2"/>
  <c r="P5118" i="2"/>
  <c r="P2628" i="2"/>
  <c r="P7692" i="2"/>
  <c r="P1069" i="2"/>
  <c r="P3997" i="2"/>
  <c r="P8545" i="2"/>
  <c r="P1179" i="2"/>
  <c r="P7249" i="2"/>
  <c r="P1660" i="2"/>
  <c r="P7747" i="2"/>
  <c r="P6173" i="2"/>
  <c r="P4086" i="2"/>
  <c r="P3233" i="2"/>
  <c r="P5351" i="2"/>
  <c r="P2089" i="2"/>
  <c r="P4586" i="2"/>
  <c r="P2557" i="2"/>
  <c r="P5546" i="2"/>
  <c r="P5543" i="2"/>
  <c r="P8030" i="2"/>
  <c r="P8446" i="2"/>
  <c r="P691" i="2"/>
  <c r="P2966" i="2"/>
  <c r="P3736" i="2"/>
  <c r="P7523" i="2"/>
  <c r="P8086" i="2"/>
  <c r="P5579" i="2"/>
  <c r="P6883" i="2"/>
  <c r="P5894" i="2"/>
  <c r="P374" i="2"/>
  <c r="P8211" i="2"/>
  <c r="P8334" i="2"/>
  <c r="P5771" i="2"/>
  <c r="P2948" i="2"/>
  <c r="P4660" i="2"/>
  <c r="P7519" i="2"/>
  <c r="P6356" i="2"/>
  <c r="P8213" i="2"/>
  <c r="P5920" i="2"/>
  <c r="P375" i="2"/>
  <c r="P4854" i="2"/>
  <c r="P6877" i="2"/>
  <c r="P6686" i="2"/>
  <c r="P7870" i="2"/>
  <c r="P3290" i="2"/>
  <c r="P3624" i="2"/>
  <c r="P5076" i="2"/>
  <c r="P7525" i="2"/>
  <c r="P8550" i="2"/>
  <c r="P7275" i="2"/>
  <c r="P1706" i="2"/>
  <c r="P6607" i="2"/>
  <c r="P4477" i="2"/>
  <c r="P1598" i="2"/>
  <c r="P6984" i="2"/>
  <c r="P2163" i="2"/>
  <c r="P7842" i="2"/>
  <c r="P7977" i="2"/>
  <c r="P6589" i="2"/>
  <c r="P2649" i="2"/>
  <c r="P576" i="2"/>
  <c r="P3725" i="2"/>
  <c r="P4271" i="2"/>
  <c r="P7598" i="2"/>
  <c r="P7582" i="2"/>
  <c r="P5180" i="2"/>
  <c r="P2798" i="2"/>
  <c r="P5936" i="2"/>
  <c r="P8463" i="2"/>
  <c r="P2595" i="2"/>
  <c r="P7567" i="2"/>
  <c r="P4942" i="2"/>
  <c r="P4694" i="2"/>
  <c r="P844" i="2"/>
  <c r="P661" i="2"/>
  <c r="P6486" i="2"/>
  <c r="P4567" i="2"/>
  <c r="P7799" i="2"/>
  <c r="P726" i="2"/>
  <c r="P3852" i="2"/>
  <c r="P6160" i="2"/>
  <c r="P7817" i="2"/>
  <c r="P1733" i="2"/>
  <c r="P1226" i="2"/>
  <c r="P4307" i="2"/>
  <c r="P7232" i="2"/>
  <c r="P8573" i="2"/>
  <c r="P5919" i="2"/>
  <c r="P3087" i="2"/>
  <c r="P128" i="2"/>
  <c r="P2567" i="2"/>
  <c r="P5981" i="2"/>
  <c r="P2198" i="2"/>
  <c r="P8257" i="2"/>
  <c r="P2933" i="2"/>
  <c r="P7147" i="2"/>
  <c r="P2977" i="2"/>
  <c r="P6218" i="2"/>
  <c r="P3250" i="2"/>
  <c r="P3803" i="2"/>
  <c r="P6588" i="2"/>
  <c r="P4146" i="2"/>
  <c r="P7875" i="2"/>
  <c r="P6303" i="2"/>
  <c r="P5518" i="2"/>
  <c r="P4227" i="2"/>
  <c r="P7554" i="2"/>
  <c r="P8092" i="2"/>
  <c r="P2428" i="2"/>
  <c r="P7865" i="2"/>
  <c r="P7667" i="2"/>
  <c r="P2586" i="2"/>
  <c r="P7362" i="2"/>
  <c r="P3981" i="2"/>
  <c r="P3366" i="2"/>
  <c r="P7177" i="2"/>
  <c r="P3254" i="2"/>
  <c r="P7024" i="2"/>
  <c r="P2930" i="2"/>
  <c r="P6276" i="2"/>
  <c r="P4264" i="2"/>
  <c r="P4341" i="2"/>
  <c r="P812" i="2"/>
  <c r="P2018" i="2"/>
  <c r="P571" i="2"/>
  <c r="P1016" i="2"/>
  <c r="P3493" i="2"/>
  <c r="P8247" i="2"/>
  <c r="P991" i="2"/>
  <c r="P1177" i="2"/>
  <c r="P846" i="2"/>
  <c r="P2996" i="2"/>
  <c r="P8048" i="2"/>
  <c r="P7180" i="2"/>
  <c r="P2525" i="2"/>
  <c r="P4393" i="2"/>
  <c r="P3618" i="2"/>
  <c r="P8386" i="2"/>
  <c r="P362" i="2"/>
  <c r="P2098" i="2"/>
  <c r="P7513" i="2"/>
  <c r="P7785" i="2"/>
  <c r="P4637" i="2"/>
  <c r="P7829" i="2"/>
  <c r="P5871" i="2"/>
  <c r="P5971" i="2"/>
  <c r="P4345" i="2"/>
  <c r="P3614" i="2"/>
  <c r="P1892" i="2"/>
  <c r="P8591" i="2"/>
  <c r="P7970" i="2"/>
  <c r="P2426" i="2"/>
  <c r="P8053" i="2"/>
  <c r="P3460" i="2"/>
  <c r="P4538" i="2"/>
  <c r="P2648" i="2"/>
  <c r="P2000" i="2"/>
  <c r="P6198" i="2"/>
  <c r="P4608" i="2"/>
  <c r="P8081" i="2"/>
  <c r="P5273" i="2"/>
  <c r="P3018" i="2"/>
  <c r="P3344" i="2"/>
  <c r="P2438" i="2"/>
  <c r="P5819" i="2"/>
  <c r="P5837" i="2"/>
  <c r="P8108" i="2"/>
  <c r="P863" i="2"/>
  <c r="P7503" i="2"/>
  <c r="P416" i="2"/>
  <c r="P5554" i="2"/>
  <c r="P8479" i="2"/>
  <c r="P5455" i="2"/>
  <c r="P5370" i="2"/>
  <c r="P4727" i="2"/>
  <c r="P7631" i="2"/>
  <c r="P1772" i="2"/>
  <c r="P6168" i="2"/>
  <c r="P4575" i="2"/>
  <c r="P867" i="2"/>
  <c r="P3793" i="2"/>
  <c r="P952" i="2"/>
  <c r="P8264" i="2"/>
  <c r="P3984" i="2"/>
  <c r="P4953" i="2"/>
  <c r="P5258" i="2"/>
  <c r="P2727" i="2"/>
  <c r="P6967" i="2"/>
  <c r="P5567" i="2"/>
  <c r="P7307" i="2"/>
  <c r="P4030" i="2"/>
  <c r="P5964" i="2"/>
  <c r="P3676" i="2"/>
  <c r="P186" i="2"/>
  <c r="P8355" i="2"/>
  <c r="P3821" i="2"/>
  <c r="P7639" i="2"/>
  <c r="P734" i="2"/>
  <c r="P8590" i="2"/>
  <c r="P3791" i="2"/>
  <c r="P6247" i="2"/>
  <c r="P6510" i="2"/>
  <c r="P2423" i="2"/>
  <c r="P2487" i="2"/>
  <c r="P5830" i="2"/>
  <c r="P8015" i="2"/>
  <c r="P6771" i="2"/>
  <c r="P6535" i="2"/>
  <c r="P1374" i="2"/>
  <c r="P5814" i="2"/>
  <c r="P5614" i="2"/>
  <c r="P2888" i="2"/>
  <c r="P3496" i="2"/>
  <c r="P5310" i="2"/>
  <c r="P5952" i="2"/>
  <c r="P7880" i="2"/>
  <c r="P6149" i="2"/>
  <c r="P2303" i="2"/>
  <c r="P1164" i="2"/>
  <c r="P618" i="2"/>
  <c r="P8129" i="2"/>
  <c r="P7905" i="2"/>
  <c r="P5509" i="2"/>
  <c r="P6881" i="2"/>
  <c r="P3427" i="2"/>
  <c r="P7340" i="2"/>
  <c r="P7004" i="2"/>
  <c r="P4987" i="2"/>
  <c r="P7311" i="2"/>
  <c r="P8440" i="2"/>
  <c r="P8207" i="2"/>
  <c r="P3876" i="2"/>
  <c r="P7935" i="2"/>
  <c r="P4965" i="2"/>
  <c r="P3030" i="2"/>
  <c r="P4334" i="2"/>
  <c r="P829" i="2"/>
  <c r="P3156" i="2"/>
  <c r="P6722" i="2"/>
  <c r="P5854" i="2"/>
  <c r="P8294" i="2"/>
  <c r="P5598" i="2"/>
  <c r="P6986" i="2"/>
  <c r="P266" i="2"/>
  <c r="P2631" i="2"/>
  <c r="P2813" i="2"/>
  <c r="P6031" i="2"/>
  <c r="P1517" i="2"/>
  <c r="P108" i="2"/>
  <c r="P8173" i="2"/>
  <c r="P3439" i="2"/>
  <c r="P1210" i="2"/>
  <c r="P8356" i="2"/>
  <c r="P4411" i="2"/>
  <c r="P958" i="2"/>
  <c r="P4100" i="2"/>
  <c r="P2124" i="2"/>
  <c r="P6018" i="2"/>
  <c r="P6829" i="2"/>
  <c r="P2785" i="2"/>
  <c r="P5059" i="2"/>
  <c r="P1745" i="2"/>
  <c r="P5127" i="2"/>
  <c r="P5083" i="2"/>
  <c r="P2644" i="2"/>
  <c r="P95" i="2"/>
  <c r="P1845" i="2"/>
  <c r="P4940" i="2"/>
  <c r="P68" i="2"/>
  <c r="P7125" i="2"/>
  <c r="P5571" i="2"/>
  <c r="P5173" i="2"/>
  <c r="P2343" i="2"/>
  <c r="P7462" i="2"/>
  <c r="P5718" i="2"/>
  <c r="P3365" i="2"/>
  <c r="P914" i="2"/>
  <c r="P389" i="2"/>
  <c r="P6193" i="2"/>
  <c r="P3019" i="2"/>
  <c r="P2361" i="2"/>
  <c r="P7006" i="2"/>
  <c r="P1335" i="2"/>
  <c r="P8387" i="2"/>
  <c r="P391" i="2"/>
  <c r="P2540" i="2"/>
  <c r="P7450" i="2"/>
  <c r="P4988" i="2"/>
  <c r="P2104" i="2"/>
  <c r="P7046" i="2"/>
  <c r="P8302" i="2"/>
  <c r="P7887" i="2"/>
  <c r="P8171" i="2"/>
  <c r="P7074" i="2"/>
  <c r="P5403" i="2"/>
  <c r="P3834" i="2"/>
  <c r="P3944" i="2"/>
  <c r="P5323" i="2"/>
  <c r="P2801" i="2"/>
  <c r="P6996" i="2"/>
  <c r="P7371" i="2"/>
  <c r="P6286" i="2"/>
  <c r="P6000" i="2"/>
  <c r="P5900" i="2"/>
  <c r="P6597" i="2"/>
  <c r="P8254" i="2"/>
  <c r="P1824" i="2"/>
  <c r="P6821" i="2"/>
  <c r="P1155" i="2"/>
  <c r="P1679" i="2"/>
  <c r="P1926" i="2"/>
  <c r="P3559" i="2"/>
  <c r="P510" i="2"/>
  <c r="P7350" i="2"/>
  <c r="P403" i="2"/>
  <c r="P7570" i="2"/>
  <c r="P5913" i="2"/>
  <c r="P4611" i="2"/>
  <c r="P3845" i="2"/>
  <c r="P6127" i="2"/>
  <c r="P4726" i="2"/>
  <c r="P5215" i="2"/>
  <c r="P868" i="2"/>
  <c r="P7264" i="2"/>
  <c r="P6533" i="2"/>
  <c r="P2355" i="2"/>
  <c r="P4604" i="2"/>
  <c r="P7791" i="2"/>
  <c r="P5674" i="2"/>
  <c r="P2690" i="2"/>
  <c r="P5950" i="2"/>
  <c r="P1259" i="2"/>
  <c r="P1815" i="2"/>
  <c r="P4803" i="2"/>
  <c r="P6374" i="2"/>
  <c r="P739" i="2"/>
  <c r="P248" i="2"/>
  <c r="P6155" i="2"/>
  <c r="P5943" i="2"/>
  <c r="P4159" i="2"/>
  <c r="P729" i="2"/>
  <c r="P1253" i="2"/>
  <c r="P8114" i="2"/>
  <c r="P5540" i="2"/>
  <c r="P2551" i="2"/>
  <c r="P7624" i="2"/>
  <c r="P7634" i="2"/>
  <c r="P3394" i="2"/>
  <c r="P7557" i="2"/>
  <c r="P7401" i="2"/>
  <c r="P7559" i="2"/>
  <c r="P261" i="2"/>
  <c r="P4164" i="2"/>
  <c r="P7439" i="2"/>
  <c r="P2108" i="2"/>
  <c r="P4503" i="2"/>
  <c r="P3081" i="2"/>
  <c r="P2458" i="2"/>
  <c r="P1354" i="2"/>
  <c r="P2359" i="2"/>
  <c r="P2685" i="2"/>
  <c r="P6711" i="2"/>
  <c r="P5208" i="2"/>
  <c r="P6420" i="2"/>
  <c r="P2767" i="2"/>
  <c r="P6865" i="2"/>
  <c r="P6194" i="2"/>
  <c r="P6184" i="2"/>
  <c r="P3099" i="2"/>
  <c r="P5340" i="2"/>
  <c r="P364" i="2"/>
  <c r="P893" i="2"/>
  <c r="P2846" i="2"/>
  <c r="P3822" i="2"/>
  <c r="P7461" i="2"/>
  <c r="P5251" i="2"/>
  <c r="P1852" i="2"/>
  <c r="P840" i="2"/>
  <c r="P4046" i="2"/>
  <c r="P8290" i="2"/>
  <c r="P4515" i="2"/>
  <c r="P8307" i="2"/>
  <c r="P7528" i="2"/>
  <c r="P6288" i="2"/>
  <c r="P6044" i="2"/>
  <c r="P7070" i="2"/>
  <c r="P3327" i="2"/>
  <c r="P4479" i="2"/>
  <c r="P3215" i="2"/>
  <c r="P3235" i="2"/>
  <c r="P7586" i="2"/>
  <c r="P2573" i="2"/>
  <c r="P8557" i="2"/>
  <c r="P7694" i="2"/>
  <c r="P8305" i="2"/>
  <c r="P6553" i="2"/>
  <c r="P4946" i="2"/>
  <c r="P6375" i="2"/>
  <c r="P214" i="2"/>
  <c r="P4719" i="2"/>
  <c r="P6630" i="2"/>
  <c r="P7580" i="2"/>
  <c r="P8341" i="2"/>
  <c r="P3199" i="2"/>
  <c r="P7347" i="2"/>
  <c r="P5477" i="2"/>
  <c r="P6459" i="2"/>
  <c r="P6340" i="2"/>
  <c r="P7049" i="2"/>
  <c r="P1837" i="2"/>
  <c r="P4774" i="2"/>
  <c r="P5276" i="2"/>
  <c r="P460" i="2"/>
  <c r="P3451" i="2"/>
  <c r="P7665" i="2"/>
  <c r="P1472" i="2"/>
  <c r="P1362" i="2"/>
  <c r="P4667" i="2"/>
  <c r="P7868" i="2"/>
  <c r="P2581" i="2"/>
  <c r="P3631" i="2"/>
  <c r="P2735" i="2"/>
  <c r="P5482" i="2"/>
  <c r="P6940" i="2"/>
  <c r="P3613" i="2"/>
  <c r="P732" i="2"/>
  <c r="P3032" i="2"/>
  <c r="P7288" i="2"/>
  <c r="P7934" i="2"/>
  <c r="P2238" i="2"/>
  <c r="P745" i="2"/>
  <c r="P3167" i="2"/>
  <c r="P3878" i="2"/>
  <c r="P7031" i="2"/>
  <c r="P206" i="2"/>
  <c r="P6252" i="2"/>
  <c r="P3764" i="2"/>
  <c r="P1609" i="2"/>
  <c r="P7277" i="2"/>
  <c r="P1927" i="2"/>
  <c r="P1398" i="2"/>
  <c r="P6273" i="2"/>
  <c r="P1065" i="2"/>
  <c r="P4765" i="2"/>
  <c r="P4512" i="2"/>
  <c r="P708" i="2"/>
  <c r="P2269" i="2"/>
  <c r="P6370" i="2"/>
  <c r="P2454" i="2"/>
  <c r="P7993" i="2"/>
  <c r="P3003" i="2"/>
  <c r="P6757" i="2"/>
  <c r="P6657" i="2"/>
  <c r="P7342" i="2"/>
  <c r="P5537" i="2"/>
  <c r="P1507" i="2"/>
  <c r="P807" i="2"/>
  <c r="P7520" i="2"/>
  <c r="P8506" i="2"/>
  <c r="P8500" i="2"/>
  <c r="P1567" i="2"/>
  <c r="P4245" i="2"/>
  <c r="P6523" i="2"/>
  <c r="P1147" i="2"/>
  <c r="P2125" i="2"/>
  <c r="P3863" i="2"/>
  <c r="P1449" i="2"/>
  <c r="P2547" i="2"/>
  <c r="P7283" i="2"/>
  <c r="P121" i="2"/>
  <c r="P8351" i="2"/>
  <c r="P1269" i="2"/>
  <c r="P1205" i="2"/>
  <c r="P7157" i="2"/>
  <c r="P4436" i="2"/>
  <c r="P2325" i="2"/>
  <c r="P417" i="2"/>
  <c r="P5174" i="2"/>
  <c r="P1685" i="2"/>
  <c r="P6570" i="2"/>
  <c r="P1430" i="2"/>
  <c r="P5464" i="2"/>
  <c r="P442" i="2"/>
  <c r="P1223" i="2"/>
  <c r="P7294" i="2"/>
  <c r="P3818" i="2"/>
  <c r="P3313" i="2"/>
  <c r="P5466" i="2"/>
  <c r="P2584" i="2"/>
  <c r="P8336" i="2"/>
  <c r="P1220" i="2"/>
  <c r="P6055" i="2"/>
  <c r="P5582" i="2"/>
  <c r="P4766" i="2"/>
  <c r="P7191" i="2"/>
  <c r="P5198" i="2"/>
  <c r="P7838" i="2"/>
  <c r="P6443" i="2"/>
  <c r="P6097" i="2"/>
  <c r="P760" i="2"/>
  <c r="P3817" i="2"/>
  <c r="P7238" i="2"/>
  <c r="P5755" i="2"/>
  <c r="P8529" i="2"/>
  <c r="P4636" i="2"/>
  <c r="P7209" i="2"/>
  <c r="P5189" i="2"/>
  <c r="P4864" i="2"/>
  <c r="P1718" i="2"/>
  <c r="P6561" i="2"/>
  <c r="P8471" i="2"/>
  <c r="P4581" i="2"/>
  <c r="P6414" i="2"/>
  <c r="P8295" i="2"/>
  <c r="P7618" i="2"/>
  <c r="P4657" i="2"/>
  <c r="P2815" i="2"/>
  <c r="P8600" i="2"/>
  <c r="P3935" i="2"/>
  <c r="P5424" i="2"/>
  <c r="P3374" i="2"/>
  <c r="P533" i="2"/>
  <c r="P1508" i="2"/>
  <c r="P3069" i="2"/>
  <c r="P5460" i="2"/>
  <c r="P894" i="2"/>
  <c r="P1786" i="2"/>
  <c r="P4837" i="2"/>
  <c r="P2606" i="2"/>
  <c r="P4995" i="2"/>
  <c r="P5921" i="2"/>
  <c r="P4473" i="2"/>
  <c r="P5999" i="2"/>
  <c r="P4577" i="2"/>
  <c r="P7879" i="2"/>
  <c r="P2484" i="2"/>
  <c r="P4505" i="2"/>
  <c r="P5570" i="2"/>
  <c r="P5988" i="2"/>
  <c r="P605" i="2"/>
  <c r="P3355" i="2"/>
  <c r="P2564" i="2"/>
  <c r="P6352" i="2"/>
  <c r="P7859" i="2"/>
  <c r="P7538" i="2"/>
  <c r="P5245" i="2"/>
  <c r="P6106" i="2"/>
  <c r="P5338" i="2"/>
  <c r="P7518" i="2"/>
  <c r="P7489" i="2"/>
  <c r="P70" i="2"/>
  <c r="P1789" i="2"/>
  <c r="P430" i="2"/>
  <c r="P318" i="2"/>
  <c r="P3702" i="2"/>
  <c r="P3090" i="2"/>
  <c r="P2019" i="2"/>
  <c r="P4490" i="2"/>
  <c r="P6593" i="2"/>
  <c r="P8192" i="2"/>
  <c r="P3529" i="2"/>
  <c r="P6854" i="2"/>
  <c r="P1216" i="2"/>
  <c r="P3307" i="2"/>
  <c r="P3419" i="2"/>
  <c r="P4128" i="2"/>
  <c r="P2140" i="2"/>
  <c r="P6084" i="2"/>
  <c r="P4388" i="2"/>
  <c r="P4632" i="2"/>
  <c r="P5385" i="2"/>
  <c r="P3513" i="2"/>
  <c r="P7013" i="2"/>
  <c r="P5133" i="2"/>
  <c r="P771" i="2"/>
  <c r="P322" i="2"/>
  <c r="P2307" i="2"/>
  <c r="P1533" i="2"/>
  <c r="P1480" i="2"/>
  <c r="P8473" i="2"/>
  <c r="P2984" i="2"/>
  <c r="P731" i="2"/>
  <c r="P4909" i="2"/>
  <c r="P6563" i="2"/>
  <c r="P7939" i="2"/>
  <c r="P4686" i="2"/>
  <c r="P2356" i="2"/>
  <c r="P7778" i="2"/>
  <c r="P7833" i="2"/>
  <c r="P6114" i="2"/>
  <c r="P3428" i="2"/>
  <c r="P637" i="2"/>
  <c r="P337" i="2"/>
  <c r="P4445" i="2"/>
  <c r="P3411" i="2"/>
  <c r="P7727" i="2"/>
  <c r="P7252" i="2"/>
  <c r="P1921" i="2"/>
  <c r="P7716" i="2"/>
  <c r="P4238" i="2"/>
  <c r="P5444" i="2"/>
  <c r="P7551" i="2"/>
  <c r="P1469" i="2"/>
  <c r="P5153" i="2"/>
  <c r="P4352" i="2"/>
  <c r="P2501" i="2"/>
  <c r="P2182" i="2"/>
  <c r="P2284" i="2"/>
  <c r="P1915" i="2"/>
  <c r="P4730" i="2"/>
  <c r="P3891" i="2"/>
  <c r="P6778" i="2"/>
  <c r="P4642" i="2"/>
  <c r="P935" i="2"/>
  <c r="P2160" i="2"/>
  <c r="P2624" i="2"/>
  <c r="P6024" i="2"/>
  <c r="P7578" i="2"/>
  <c r="P5870" i="2"/>
  <c r="P1357" i="2"/>
  <c r="P7715" i="2"/>
  <c r="P6586" i="2"/>
  <c r="P901" i="2"/>
  <c r="P1720" i="2"/>
  <c r="P4500" i="2"/>
  <c r="P7358" i="2"/>
  <c r="P5608" i="2"/>
  <c r="P5382" i="2"/>
  <c r="P8142" i="2"/>
  <c r="P5897" i="2"/>
  <c r="P2733" i="2"/>
  <c r="P6477" i="2"/>
  <c r="P7187" i="2"/>
  <c r="P814" i="2"/>
  <c r="P2528" i="2"/>
  <c r="P6372" i="2"/>
  <c r="P3600" i="2"/>
  <c r="P6221" i="2"/>
  <c r="P5162" i="2"/>
  <c r="P2765" i="2"/>
  <c r="P6156" i="2"/>
  <c r="P1899" i="2"/>
  <c r="P1174" i="2"/>
  <c r="P6502" i="2"/>
  <c r="P1955" i="2"/>
  <c r="P5191" i="2"/>
  <c r="P2407" i="2"/>
  <c r="P4742" i="2"/>
  <c r="P2979" i="2"/>
  <c r="P5855" i="2"/>
  <c r="P7929" i="2"/>
  <c r="P4013" i="2"/>
  <c r="P396" i="2"/>
  <c r="P7969" i="2"/>
  <c r="P6190" i="2"/>
  <c r="P4055" i="2"/>
  <c r="P8107" i="2"/>
  <c r="P6270" i="2"/>
  <c r="P5957" i="2"/>
  <c r="P4446" i="2"/>
  <c r="P5663" i="2"/>
  <c r="P2278" i="2"/>
  <c r="P1415" i="2"/>
  <c r="P4493" i="2"/>
  <c r="P7166" i="2"/>
  <c r="P1307" i="2"/>
  <c r="P3369" i="2"/>
  <c r="P6721" i="2"/>
  <c r="P5759" i="2"/>
  <c r="P8437" i="2"/>
  <c r="P3102" i="2"/>
  <c r="P2105" i="2"/>
  <c r="P259" i="2"/>
  <c r="P4649" i="2"/>
  <c r="P2497" i="2"/>
  <c r="P5135" i="2"/>
  <c r="P6813" i="2"/>
  <c r="P6765" i="2"/>
  <c r="P7434" i="2"/>
  <c r="P4919" i="2"/>
  <c r="P1691" i="2"/>
  <c r="P7247" i="2"/>
  <c r="P190" i="2"/>
  <c r="P6870" i="2"/>
  <c r="P390" i="2"/>
  <c r="P3060" i="2"/>
  <c r="P5000" i="2"/>
  <c r="P518" i="2"/>
  <c r="P755" i="2"/>
  <c r="P8124" i="2"/>
  <c r="P8400" i="2"/>
  <c r="P5701" i="2"/>
  <c r="P7531" i="2"/>
  <c r="P8259" i="2"/>
  <c r="P6897" i="2"/>
  <c r="P5479" i="2"/>
  <c r="P8061" i="2"/>
  <c r="P713" i="2"/>
  <c r="P88" i="2"/>
  <c r="P6500" i="2"/>
  <c r="P4932" i="2"/>
  <c r="P631" i="2"/>
  <c r="P3956" i="2"/>
  <c r="P2776" i="2"/>
  <c r="P2613" i="2"/>
  <c r="P2291" i="2"/>
  <c r="P3673" i="2"/>
  <c r="P5983" i="2"/>
  <c r="P6470" i="2"/>
  <c r="P2349" i="2"/>
  <c r="P7600" i="2"/>
  <c r="P241" i="2"/>
  <c r="P3043" i="2"/>
  <c r="P7449" i="2"/>
  <c r="P3070" i="2"/>
  <c r="P7348" i="2"/>
  <c r="P5584" i="2"/>
  <c r="P4338" i="2"/>
  <c r="P5410" i="2"/>
  <c r="P8532" i="2"/>
  <c r="P6748" i="2"/>
  <c r="P6446" i="2"/>
  <c r="P8250" i="2"/>
  <c r="P8123" i="2"/>
  <c r="P8115" i="2"/>
  <c r="P1856" i="2"/>
  <c r="P2847" i="2"/>
  <c r="P6001" i="2"/>
  <c r="P7619" i="2"/>
  <c r="P1330" i="2"/>
  <c r="P2796" i="2"/>
  <c r="P3285" i="2"/>
  <c r="P4269" i="2"/>
  <c r="P4740" i="2"/>
  <c r="P2697" i="2"/>
  <c r="P5224" i="2"/>
  <c r="P3553" i="2"/>
  <c r="P2424" i="2"/>
  <c r="P7102" i="2"/>
  <c r="P2177" i="2"/>
  <c r="P3181" i="2"/>
  <c r="P4156" i="2"/>
  <c r="P7011" i="2"/>
  <c r="P6136" i="2"/>
  <c r="P4116" i="2"/>
  <c r="P4834" i="2"/>
  <c r="P3388" i="2"/>
  <c r="P3208" i="2"/>
  <c r="P2364" i="2"/>
  <c r="P4403" i="2"/>
  <c r="P3773" i="2"/>
  <c r="P6064" i="2"/>
  <c r="P1029" i="2"/>
  <c r="P29" i="2"/>
  <c r="P7790" i="2"/>
  <c r="P30" i="2"/>
  <c r="P2641" i="2"/>
  <c r="P1258" i="2"/>
  <c r="P1867" i="2"/>
  <c r="P2806" i="2"/>
  <c r="P1206" i="2"/>
  <c r="P7246" i="2"/>
  <c r="P3151" i="2"/>
  <c r="P4368" i="2"/>
  <c r="P2848" i="2"/>
  <c r="P72" i="2"/>
  <c r="P4038" i="2"/>
  <c r="P468" i="2"/>
  <c r="P1224" i="2"/>
  <c r="P3914" i="2"/>
  <c r="P547" i="2"/>
  <c r="P5356" i="2"/>
  <c r="P6887" i="2"/>
  <c r="P7927" i="2"/>
  <c r="P961" i="2"/>
  <c r="P3176" i="2"/>
  <c r="P1742" i="2"/>
  <c r="P1996" i="2"/>
  <c r="P8337" i="2"/>
  <c r="P6039" i="2"/>
  <c r="P7061" i="2"/>
  <c r="P7771" i="2"/>
  <c r="P4323" i="2"/>
  <c r="P6009" i="2"/>
  <c r="P7216" i="2"/>
  <c r="P1997" i="2"/>
  <c r="P6306" i="2"/>
  <c r="P2720" i="2"/>
  <c r="P5331" i="2"/>
  <c r="P675" i="2"/>
  <c r="P349" i="2"/>
  <c r="P556" i="2"/>
  <c r="P1306" i="2"/>
  <c r="P684" i="2"/>
  <c r="P464" i="2"/>
  <c r="P3289" i="2"/>
  <c r="P8562" i="2"/>
  <c r="P8540" i="2"/>
  <c r="P8593" i="2"/>
  <c r="P8505" i="2"/>
  <c r="P2764" i="2"/>
  <c r="P8209" i="2"/>
  <c r="P3650" i="2"/>
  <c r="P2158" i="2"/>
  <c r="P3345" i="2"/>
  <c r="P2771" i="2"/>
  <c r="P307" i="2"/>
  <c r="P1634" i="2"/>
  <c r="P3046" i="2"/>
  <c r="P5202" i="2"/>
  <c r="P5457" i="2"/>
  <c r="P1732" i="2"/>
  <c r="P5949" i="2"/>
  <c r="P3657" i="2"/>
  <c r="P4395" i="2"/>
  <c r="P3535" i="2"/>
  <c r="P6754" i="2"/>
  <c r="P598" i="2"/>
  <c r="P2509" i="2"/>
  <c r="P5817" i="2"/>
  <c r="P1716" i="2"/>
  <c r="P2033" i="2"/>
  <c r="P4670" i="2"/>
  <c r="P1248" i="2"/>
  <c r="P5835" i="2"/>
  <c r="P5084" i="2"/>
  <c r="P2811" i="2"/>
  <c r="P2419" i="2"/>
  <c r="P6255" i="2"/>
  <c r="P7497" i="2"/>
  <c r="P5016" i="2"/>
  <c r="P6245" i="2"/>
  <c r="P4016" i="2"/>
  <c r="P4754" i="2"/>
  <c r="P8096" i="2"/>
  <c r="P4525" i="2"/>
  <c r="P8327" i="2"/>
  <c r="P6566" i="2"/>
  <c r="P4255" i="2"/>
  <c r="P7805" i="2"/>
  <c r="P7466" i="2"/>
  <c r="P8396" i="2"/>
  <c r="P7287" i="2"/>
  <c r="P4842" i="2"/>
  <c r="P5820" i="2"/>
  <c r="P4930" i="2"/>
  <c r="P7459" i="2"/>
  <c r="P5492" i="2"/>
  <c r="P238" i="2"/>
  <c r="P596" i="2"/>
  <c r="P4085" i="2"/>
  <c r="P361" i="2"/>
  <c r="P4469" i="2"/>
  <c r="P1830" i="2"/>
  <c r="P7834" i="2"/>
  <c r="P7185" i="2"/>
  <c r="P3941" i="2"/>
  <c r="P8185" i="2"/>
  <c r="P2757" i="2"/>
  <c r="P1370" i="2"/>
  <c r="P5589" i="2"/>
  <c r="P6713" i="2"/>
  <c r="P5448" i="2"/>
  <c r="P1201" i="2"/>
  <c r="P2604" i="2"/>
  <c r="P4906" i="2"/>
  <c r="P1635" i="2"/>
  <c r="P6036" i="2"/>
  <c r="P6542" i="2"/>
  <c r="P4057" i="2"/>
  <c r="P4838" i="2"/>
  <c r="P1148" i="2"/>
  <c r="P118" i="2"/>
  <c r="P8566" i="2"/>
  <c r="P2965" i="2"/>
  <c r="P7989" i="2"/>
  <c r="P378" i="2"/>
  <c r="P8281" i="2"/>
  <c r="P8083" i="2"/>
  <c r="P250" i="2"/>
  <c r="P516" i="2"/>
  <c r="P397" i="2"/>
  <c r="P176" i="2"/>
  <c r="P2387" i="2"/>
  <c r="P2611" i="2"/>
  <c r="P4290" i="2"/>
  <c r="P2531" i="2"/>
  <c r="P5418" i="2"/>
  <c r="P3155" i="2"/>
  <c r="P1163" i="2"/>
  <c r="P1486" i="2"/>
  <c r="P313" i="2"/>
  <c r="P3990" i="2"/>
  <c r="P1263" i="2"/>
  <c r="P3161" i="2"/>
  <c r="P8523" i="2"/>
  <c r="P6809" i="2"/>
  <c r="P3080" i="2"/>
  <c r="P159" i="2"/>
  <c r="P7108" i="2"/>
  <c r="P5476" i="2"/>
  <c r="P8292" i="2"/>
  <c r="P8422" i="2"/>
  <c r="P1397" i="2"/>
  <c r="P759" i="2"/>
  <c r="P2178" i="2"/>
  <c r="P636" i="2"/>
  <c r="P3712" i="2"/>
  <c r="P550" i="2"/>
  <c r="P1292" i="2"/>
  <c r="P2217" i="2"/>
  <c r="P2826" i="2"/>
  <c r="P904" i="2"/>
  <c r="P4416" i="2"/>
  <c r="P3749" i="2"/>
  <c r="P873" i="2"/>
  <c r="P1473" i="2"/>
  <c r="P1484" i="2"/>
  <c r="P2766" i="2"/>
  <c r="P1161" i="2"/>
  <c r="P5662" i="2"/>
  <c r="P805" i="2"/>
  <c r="P4330" i="2"/>
  <c r="P3536" i="2"/>
  <c r="P8121" i="2"/>
  <c r="P8084" i="2"/>
  <c r="P7917" i="2"/>
  <c r="P4590" i="2"/>
  <c r="P7760" i="2"/>
  <c r="P5976" i="2"/>
  <c r="P1590" i="2"/>
  <c r="P778" i="2"/>
  <c r="P7128" i="2"/>
  <c r="P7412" i="2"/>
  <c r="P3898" i="2"/>
  <c r="P1341" i="2"/>
  <c r="P6235" i="2"/>
  <c r="P4031" i="2"/>
  <c r="P8263" i="2"/>
  <c r="P1817" i="2"/>
  <c r="P4551" i="2"/>
  <c r="P2884" i="2"/>
  <c r="P1454" i="2"/>
  <c r="P2985" i="2"/>
  <c r="P2405" i="2"/>
  <c r="P4563" i="2"/>
  <c r="P8256" i="2"/>
  <c r="P4620" i="2"/>
  <c r="P7161" i="2"/>
  <c r="P7366" i="2"/>
  <c r="P6819" i="2"/>
  <c r="P4720" i="2"/>
  <c r="P1007" i="2"/>
  <c r="P6632" i="2"/>
  <c r="P6401" i="2"/>
  <c r="P6452" i="2"/>
  <c r="P5270" i="2"/>
  <c r="P8215" i="2"/>
  <c r="P6851" i="2"/>
  <c r="P3393" i="2"/>
  <c r="P5438" i="2"/>
  <c r="P3494" i="2"/>
  <c r="P3144" i="2"/>
  <c r="P883" i="2"/>
  <c r="P7648" i="2"/>
  <c r="P6638" i="2"/>
  <c r="P2702" i="2"/>
  <c r="P3124" i="2"/>
  <c r="P2411" i="2"/>
  <c r="P5590" i="2"/>
  <c r="P3342" i="2"/>
  <c r="P7930" i="2"/>
  <c r="P6773" i="2"/>
  <c r="P5767" i="2"/>
  <c r="P8462" i="2"/>
  <c r="P495" i="2"/>
  <c r="P1901" i="2"/>
  <c r="P1145" i="2"/>
  <c r="P1047" i="2"/>
  <c r="P627" i="2"/>
  <c r="P2910" i="2"/>
  <c r="P4346" i="2"/>
  <c r="P3405" i="2"/>
  <c r="P6450" i="2"/>
  <c r="P6328" i="2"/>
  <c r="P2305" i="2"/>
  <c r="P1680" i="2"/>
  <c r="P2347" i="2"/>
  <c r="P2456" i="2"/>
  <c r="P388" i="2"/>
  <c r="P2780" i="2"/>
  <c r="P3332" i="2"/>
  <c r="P1247" i="2"/>
  <c r="P2718" i="2"/>
  <c r="P7333" i="2"/>
  <c r="P7430" i="2"/>
  <c r="P3971" i="2"/>
  <c r="P7872" i="2"/>
  <c r="P57" i="2"/>
  <c r="P6649" i="2"/>
  <c r="P6274" i="2"/>
  <c r="P6230" i="2"/>
  <c r="P3526" i="2"/>
  <c r="P200" i="2"/>
  <c r="P2485" i="2"/>
  <c r="P8596" i="2"/>
  <c r="P8520" i="2"/>
  <c r="P8599" i="2"/>
  <c r="P8533" i="2"/>
  <c r="P4076" i="2"/>
  <c r="P7980" i="2"/>
  <c r="P7234" i="2"/>
  <c r="P1339" i="2"/>
  <c r="P4169" i="2"/>
  <c r="P2362" i="2"/>
  <c r="P2963" i="2"/>
  <c r="P6841" i="2"/>
  <c r="P7944" i="2"/>
  <c r="P8571" i="2"/>
  <c r="P2753" i="2"/>
  <c r="P8375" i="2"/>
  <c r="P296" i="2"/>
  <c r="P64" i="2"/>
  <c r="P940" i="2"/>
  <c r="P560" i="2"/>
  <c r="P366" i="2"/>
  <c r="P444" i="2"/>
  <c r="P8419" i="2"/>
  <c r="P249" i="2"/>
  <c r="P429" i="2"/>
  <c r="P428" i="2"/>
  <c r="P2074" i="2"/>
  <c r="P7452" i="2"/>
  <c r="P4176" i="2"/>
  <c r="P2338" i="2"/>
  <c r="P3774" i="2"/>
  <c r="P2370" i="2"/>
  <c r="P295" i="2"/>
  <c r="P678" i="2"/>
  <c r="P4865" i="2"/>
  <c r="P7003" i="2"/>
  <c r="P3518" i="2"/>
  <c r="P5997" i="2"/>
  <c r="P5373" i="2"/>
  <c r="P3210" i="2"/>
  <c r="P2286" i="2"/>
  <c r="P4921" i="2"/>
  <c r="P5445" i="2"/>
  <c r="P3831" i="2"/>
  <c r="P4426" i="2"/>
  <c r="P1213" i="2"/>
  <c r="P5751" i="2"/>
  <c r="P6861" i="2"/>
  <c r="P7480" i="2"/>
  <c r="P4697" i="2"/>
  <c r="P3072" i="2"/>
  <c r="P3858" i="2"/>
  <c r="P8598" i="2"/>
  <c r="P8082" i="2"/>
  <c r="P2101" i="2"/>
  <c r="P5281" i="2"/>
  <c r="P8094" i="2"/>
  <c r="P5915" i="2"/>
  <c r="P1597" i="2"/>
  <c r="P351" i="2"/>
  <c r="P781" i="2"/>
  <c r="P2225" i="2"/>
  <c r="P4585" i="2"/>
  <c r="P4495" i="2"/>
  <c r="P3229" i="2"/>
  <c r="P3128" i="2"/>
  <c r="P8136" i="2"/>
  <c r="P7398" i="2"/>
  <c r="P7971" i="2"/>
  <c r="P531" i="2"/>
  <c r="P8442" i="2"/>
  <c r="P8002" i="2"/>
  <c r="P5925" i="2"/>
  <c r="P2574" i="2"/>
  <c r="P120" i="2"/>
  <c r="P3105" i="2"/>
  <c r="P788" i="2"/>
  <c r="P4384" i="2"/>
  <c r="P8554" i="2"/>
  <c r="P2783" i="2"/>
  <c r="P8078" i="2"/>
  <c r="P1781" i="2"/>
  <c r="P7963" i="2"/>
  <c r="P1673" i="2"/>
  <c r="P2154" i="2"/>
  <c r="P3152" i="2"/>
  <c r="P1809" i="2"/>
  <c r="P5021" i="2"/>
  <c r="P3908" i="2"/>
  <c r="P3396" i="2"/>
  <c r="P6732" i="2"/>
  <c r="P4161" i="2"/>
  <c r="P4139" i="2"/>
  <c r="P3117" i="2"/>
  <c r="P8289" i="2"/>
  <c r="P473" i="2"/>
  <c r="P2174" i="2"/>
  <c r="P201" i="2"/>
  <c r="P4949" i="2"/>
  <c r="P4561" i="2"/>
  <c r="P2599" i="2"/>
  <c r="P6903" i="2"/>
  <c r="P2677" i="2"/>
  <c r="P8047" i="2"/>
  <c r="P3143" i="2"/>
  <c r="P8018" i="2"/>
  <c r="P6057" i="2"/>
  <c r="P3481" i="2"/>
  <c r="P6762" i="2"/>
  <c r="P8248" i="2"/>
  <c r="P3157" i="2"/>
  <c r="P4688" i="2"/>
  <c r="P5769" i="2"/>
  <c r="P6016" i="2"/>
  <c r="P8110" i="2"/>
  <c r="P5618" i="2"/>
  <c r="P4163" i="2"/>
  <c r="P1510" i="2"/>
  <c r="P2464" i="2"/>
  <c r="P2554" i="2"/>
  <c r="P7823" i="2"/>
  <c r="P608" i="2"/>
  <c r="P5396" i="2"/>
  <c r="P4440" i="2"/>
  <c r="P7130" i="2"/>
  <c r="P5756" i="2"/>
  <c r="P4464" i="2"/>
  <c r="P2230" i="2"/>
  <c r="P1242" i="2"/>
  <c r="P1157" i="2"/>
  <c r="P4747" i="2"/>
  <c r="P1361" i="2"/>
  <c r="P6716" i="2"/>
  <c r="P5142" i="2"/>
  <c r="P4419" i="2"/>
  <c r="P7689" i="2"/>
  <c r="P3108" i="2"/>
  <c r="P7647" i="2"/>
  <c r="P49" i="2"/>
  <c r="P3633" i="2"/>
  <c r="P4351" i="2"/>
  <c r="P4621" i="2"/>
  <c r="P7749" i="2"/>
  <c r="P3304" i="2"/>
  <c r="P281" i="2"/>
  <c r="P6911" i="2"/>
  <c r="P3653" i="2"/>
  <c r="P8524" i="2"/>
  <c r="P6960" i="2"/>
  <c r="P7563" i="2"/>
  <c r="P5912" i="2"/>
  <c r="P352" i="2"/>
  <c r="P1751" i="2"/>
  <c r="P401" i="2"/>
  <c r="P6047" i="2"/>
  <c r="P8392" i="2"/>
  <c r="P4412" i="2"/>
  <c r="P6627" i="2"/>
  <c r="P7000" i="2"/>
  <c r="P6896" i="2"/>
  <c r="P160" i="2"/>
  <c r="P3772" i="2"/>
  <c r="P6636" i="2"/>
  <c r="P5360" i="2"/>
  <c r="P3670" i="2"/>
  <c r="P3339" i="2"/>
  <c r="P7571" i="2"/>
  <c r="P6858" i="2"/>
  <c r="P6457" i="2"/>
  <c r="P7981" i="2"/>
  <c r="P1690" i="2"/>
  <c r="P2379" i="2"/>
  <c r="P4304" i="2"/>
  <c r="P6069" i="2"/>
  <c r="P3921" i="2"/>
  <c r="P2642" i="2"/>
  <c r="P1270" i="2"/>
  <c r="P5096" i="2"/>
  <c r="P2711" i="2"/>
  <c r="P7964" i="2"/>
  <c r="P6277" i="2"/>
  <c r="P5301" i="2"/>
  <c r="P3916" i="2"/>
  <c r="P6377" i="2"/>
  <c r="P7455" i="2"/>
  <c r="P4475" i="2"/>
  <c r="P3380" i="2"/>
  <c r="P6880" i="2"/>
  <c r="P8140" i="2"/>
  <c r="P8269" i="2"/>
  <c r="P5619" i="2"/>
  <c r="P5003" i="2"/>
  <c r="P7038" i="2"/>
  <c r="P8183" i="2"/>
  <c r="P1651" i="2"/>
  <c r="P5073" i="2"/>
  <c r="P7282" i="2"/>
  <c r="P6697" i="2"/>
  <c r="P8466" i="2"/>
  <c r="P3022" i="2"/>
  <c r="P6205" i="2"/>
  <c r="P6724" i="2"/>
  <c r="P3395" i="2"/>
  <c r="P6739" i="2"/>
  <c r="P6143" i="2"/>
  <c r="P1825" i="2"/>
  <c r="P4603" i="2"/>
  <c r="P7938" i="2"/>
  <c r="P1394" i="2"/>
  <c r="P8499" i="2"/>
  <c r="P8574" i="2"/>
  <c r="P8045" i="2"/>
  <c r="P5112" i="2"/>
  <c r="P6892" i="2"/>
  <c r="P3412" i="2"/>
  <c r="P3562" i="2"/>
  <c r="P6564" i="2"/>
  <c r="P5666" i="2"/>
  <c r="P7841" i="2"/>
  <c r="P2146" i="2"/>
  <c r="P6928" i="2"/>
  <c r="P2449" i="2"/>
  <c r="P3655" i="2"/>
  <c r="P8144" i="2"/>
  <c r="P4687" i="2"/>
  <c r="P2814" i="2"/>
  <c r="P4770" i="2"/>
  <c r="P1286" i="2"/>
  <c r="P6468" i="2"/>
  <c r="P2787" i="2"/>
  <c r="P6802" i="2"/>
  <c r="P7788" i="2"/>
  <c r="P2324" i="2"/>
  <c r="P8555" i="2"/>
  <c r="P8497" i="2"/>
  <c r="P7813" i="2"/>
  <c r="P8584" i="2"/>
  <c r="P572" i="2"/>
  <c r="P7673" i="2"/>
  <c r="P5366" i="2"/>
  <c r="P7320" i="2"/>
  <c r="P7786" i="2"/>
  <c r="P7295" i="2"/>
  <c r="P4644" i="2"/>
  <c r="P5406" i="2"/>
  <c r="P377" i="2"/>
  <c r="P5946" i="2"/>
  <c r="P5506" i="2"/>
  <c r="P4252" i="2"/>
  <c r="P4200" i="2"/>
  <c r="P3787" i="2"/>
  <c r="P2916" i="2"/>
  <c r="P768" i="2"/>
  <c r="P905" i="2"/>
  <c r="P4099" i="2"/>
  <c r="P1727" i="2"/>
  <c r="P420" i="2"/>
  <c r="P6285" i="2"/>
  <c r="P2905" i="2"/>
  <c r="P8261" i="2"/>
  <c r="P6371" i="2"/>
  <c r="P8146" i="2"/>
  <c r="P4431" i="2"/>
  <c r="P7903" i="2"/>
  <c r="P6624" i="2"/>
  <c r="P7556" i="2"/>
  <c r="P4700" i="2"/>
  <c r="P7699" i="2"/>
  <c r="P6454" i="2"/>
  <c r="P5473" i="2"/>
  <c r="P3524" i="2"/>
  <c r="P1873" i="2"/>
  <c r="P106" i="2"/>
  <c r="P6289" i="2"/>
  <c r="P3534" i="2"/>
  <c r="P671" i="2"/>
  <c r="P5195" i="2"/>
  <c r="P133" i="2"/>
  <c r="P3872" i="2"/>
  <c r="P7352" i="2"/>
  <c r="P7729" i="2"/>
  <c r="P255" i="2"/>
  <c r="P71" i="2"/>
  <c r="P8507" i="2"/>
  <c r="P4263" i="2"/>
  <c r="P6866" i="2"/>
  <c r="P7683" i="2"/>
  <c r="P113" i="2"/>
  <c r="P8253" i="2"/>
  <c r="P123" i="2"/>
  <c r="P404" i="2"/>
  <c r="P94" i="2"/>
  <c r="P5930" i="2"/>
  <c r="P3999" i="2"/>
  <c r="P129" i="2"/>
  <c r="P6471" i="2"/>
  <c r="P7345" i="2"/>
  <c r="P223" i="2"/>
  <c r="P8156" i="2"/>
  <c r="P1376" i="2"/>
  <c r="P5677" i="2"/>
  <c r="P8228" i="2"/>
  <c r="P2816" i="2"/>
  <c r="P8139" i="2"/>
  <c r="P501" i="2"/>
  <c r="P3232" i="2"/>
  <c r="P4021" i="2"/>
  <c r="P4499" i="2"/>
  <c r="P5046" i="2"/>
  <c r="P1730" i="2"/>
  <c r="P8301" i="2"/>
  <c r="P5807" i="2"/>
  <c r="P8459" i="2"/>
  <c r="P3842" i="2"/>
  <c r="P7198" i="2"/>
  <c r="P8054" i="2"/>
  <c r="P4148" i="2"/>
  <c r="P2168" i="2"/>
  <c r="P2169" i="2"/>
  <c r="P2844" i="2"/>
  <c r="P3471" i="2"/>
  <c r="P6497" i="2"/>
  <c r="P4171" i="2"/>
  <c r="P6827" i="2"/>
  <c r="P515" i="2"/>
  <c r="P3111" i="2"/>
  <c r="P4913" i="2"/>
  <c r="P4096" i="2"/>
  <c r="P3059" i="2"/>
  <c r="P5498" i="2"/>
  <c r="P7742" i="2"/>
  <c r="P8382" i="2"/>
  <c r="P7394" i="2"/>
  <c r="P1345" i="2"/>
  <c r="P1120" i="2"/>
  <c r="P6871" i="2"/>
  <c r="P7721" i="2"/>
  <c r="P7433" i="2"/>
  <c r="P6631" i="2"/>
  <c r="P8438" i="2"/>
  <c r="P5298" i="2"/>
  <c r="P7633" i="2"/>
  <c r="P1481" i="2"/>
  <c r="P8024" i="2"/>
  <c r="P208" i="2"/>
  <c r="P86" i="2"/>
  <c r="P6504" i="2"/>
  <c r="P292" i="2"/>
  <c r="P2695" i="2"/>
  <c r="P6799" i="2"/>
  <c r="P4941" i="2"/>
  <c r="P1431" i="2"/>
  <c r="P4405" i="2"/>
  <c r="P2831" i="2"/>
  <c r="P6978" i="2"/>
  <c r="P5580" i="2"/>
  <c r="P2946" i="2"/>
  <c r="P4884" i="2"/>
  <c r="P7967" i="2"/>
  <c r="P4952" i="2"/>
  <c r="P414" i="2"/>
  <c r="P22" i="2"/>
  <c r="P8159" i="2"/>
  <c r="P5605" i="2"/>
  <c r="P252" i="2"/>
  <c r="P6558" i="2"/>
  <c r="P1160" i="2"/>
  <c r="P2150" i="2"/>
  <c r="P6128" i="2"/>
  <c r="P4555" i="2"/>
  <c r="P6152" i="2"/>
  <c r="P8472" i="2"/>
  <c r="P4415" i="2"/>
  <c r="P3959" i="2"/>
  <c r="P2686" i="2"/>
  <c r="P4024" i="2"/>
  <c r="P939" i="2"/>
  <c r="P7083" i="2"/>
  <c r="P6794" i="2"/>
  <c r="P1923" i="2"/>
  <c r="P865" i="2"/>
  <c r="P6100" i="2"/>
  <c r="P5934" i="2"/>
  <c r="P1418" i="2"/>
  <c r="P320" i="2"/>
  <c r="P3637" i="2"/>
  <c r="P2227" i="2"/>
  <c r="P3120" i="2"/>
  <c r="P5362" i="2"/>
  <c r="P5004" i="2"/>
  <c r="P5287" i="2"/>
  <c r="P7942" i="2"/>
  <c r="P1541" i="2"/>
  <c r="P4635" i="2"/>
  <c r="P6447" i="2"/>
  <c r="P6201" i="2"/>
  <c r="P5269" i="2"/>
  <c r="P6541" i="2"/>
  <c r="P5055" i="2"/>
  <c r="P5736" i="2"/>
  <c r="P3418" i="2"/>
  <c r="P4422" i="2"/>
  <c r="P5177" i="2"/>
  <c r="P1256" i="2"/>
  <c r="P6310" i="2"/>
  <c r="P8365" i="2"/>
  <c r="P2518" i="2"/>
  <c r="P655" i="2"/>
  <c r="P7803" i="2"/>
  <c r="P4541" i="2"/>
  <c r="P2728" i="2"/>
  <c r="P17" i="2"/>
  <c r="P7765" i="2"/>
  <c r="P6572" i="2"/>
  <c r="P6749" i="2"/>
  <c r="P1719" i="2"/>
  <c r="P1948" i="2"/>
  <c r="P6431" i="2"/>
  <c r="P8277" i="2"/>
  <c r="P2477" i="2"/>
  <c r="P4734" i="2"/>
  <c r="P2463" i="2"/>
  <c r="P2536" i="2"/>
  <c r="P7801" i="2"/>
  <c r="P2907" i="2"/>
  <c r="P3839" i="2"/>
  <c r="P5539" i="2"/>
  <c r="P3195" i="2"/>
  <c r="P4674" i="2"/>
  <c r="P6552" i="2"/>
  <c r="P797" i="2"/>
  <c r="P2710" i="2"/>
  <c r="P437" i="2"/>
  <c r="P4103" i="2"/>
  <c r="P334" i="2"/>
  <c r="P8321" i="2"/>
  <c r="P4920" i="2"/>
  <c r="P7532" i="2"/>
  <c r="P8444" i="2"/>
  <c r="P8428" i="2"/>
  <c r="P4795" i="2"/>
  <c r="P7494" i="2"/>
  <c r="P4295" i="2"/>
  <c r="P344" i="2"/>
  <c r="P4750" i="2"/>
  <c r="P7845" i="2"/>
  <c r="P5044" i="2"/>
  <c r="P5556" i="2"/>
  <c r="P6429" i="2"/>
  <c r="P5972" i="2"/>
  <c r="P7547" i="2"/>
  <c r="P4673" i="2"/>
  <c r="P5109" i="2"/>
  <c r="P850" i="2"/>
  <c r="P3550" i="2"/>
  <c r="P5980" i="2"/>
  <c r="P4519" i="2"/>
  <c r="P7661" i="2"/>
  <c r="P2417" i="2"/>
  <c r="P5121" i="2"/>
  <c r="P4044" i="2"/>
  <c r="P1920" i="2"/>
  <c r="P4844" i="2"/>
  <c r="P5045" i="2"/>
  <c r="P8104" i="2"/>
  <c r="P4312" i="2"/>
  <c r="P5512" i="2"/>
  <c r="P1199" i="2"/>
  <c r="P305" i="2"/>
  <c r="P195" i="2"/>
  <c r="P290" i="2"/>
  <c r="P3886" i="2"/>
  <c r="P7205" i="2"/>
  <c r="P4376" i="2"/>
  <c r="P5145" i="2"/>
  <c r="P5802" i="2"/>
  <c r="P6780" i="2"/>
  <c r="P3103" i="2"/>
  <c r="P218" i="2"/>
  <c r="P8046" i="2"/>
  <c r="P2692" i="2"/>
  <c r="P6801" i="2"/>
  <c r="P173" i="2"/>
  <c r="P1790" i="2"/>
  <c r="P613" i="2"/>
  <c r="P4702" i="2"/>
  <c r="P736" i="2"/>
  <c r="P1453" i="2"/>
  <c r="P1438" i="2"/>
  <c r="P586" i="2"/>
  <c r="P5402" i="2"/>
  <c r="P2732" i="2"/>
  <c r="P892" i="2"/>
  <c r="P2313" i="2"/>
  <c r="P6006" i="2"/>
  <c r="P4537" i="2"/>
  <c r="P838" i="2"/>
  <c r="P1576" i="2"/>
  <c r="P4877" i="2"/>
  <c r="P2762" i="2"/>
  <c r="P544" i="2"/>
  <c r="P1884" i="2"/>
  <c r="P641" i="2"/>
  <c r="P831" i="2"/>
  <c r="P1878" i="2"/>
  <c r="P5057" i="2"/>
  <c r="P1659" i="2"/>
  <c r="P392" i="2"/>
  <c r="P3912" i="2"/>
  <c r="P1327" i="2"/>
  <c r="P1367" i="2"/>
  <c r="P6943" i="2"/>
  <c r="P5547" i="2"/>
  <c r="P6882" i="2"/>
  <c r="P2719" i="2"/>
  <c r="P1556" i="2"/>
  <c r="P1535" i="2"/>
  <c r="P6336" i="2"/>
  <c r="P6422" i="2"/>
  <c r="P7490" i="2"/>
  <c r="P258" i="2"/>
  <c r="P3438" i="2"/>
  <c r="P4894" i="2"/>
  <c r="P578" i="2"/>
  <c r="P3830" i="2"/>
  <c r="P6554" i="2"/>
  <c r="P5115" i="2"/>
  <c r="P4507" i="2"/>
  <c r="P5392" i="2"/>
  <c r="P3851" i="2"/>
  <c r="P3089" i="2"/>
  <c r="P8543" i="2"/>
  <c r="P751" i="2"/>
  <c r="P31" i="2"/>
  <c r="P8467" i="2"/>
  <c r="P339" i="2"/>
  <c r="P8151" i="2"/>
  <c r="P6908" i="2"/>
  <c r="P7240" i="2"/>
  <c r="P6013" i="2"/>
  <c r="P422" i="2"/>
  <c r="P8069" i="2"/>
  <c r="P7717" i="2"/>
  <c r="P5087" i="2"/>
  <c r="P7688" i="2"/>
  <c r="P2608" i="2"/>
  <c r="P954" i="2"/>
  <c r="P192" i="2"/>
  <c r="P6287" i="2"/>
  <c r="P3723" i="2"/>
  <c r="P5860" i="2"/>
  <c r="P8521" i="2"/>
  <c r="P693" i="2"/>
  <c r="P8537" i="2"/>
  <c r="P6537" i="2"/>
  <c r="P1826" i="2"/>
  <c r="P2031" i="2"/>
  <c r="P6516" i="2"/>
  <c r="P8358" i="2"/>
  <c r="P2082" i="2"/>
  <c r="P695" i="2"/>
  <c r="P3743" i="2"/>
  <c r="P2722" i="2"/>
  <c r="P4309" i="2"/>
  <c r="P2184" i="2"/>
  <c r="P8376" i="2"/>
  <c r="P7706" i="2"/>
  <c r="P761" i="2"/>
  <c r="P3607" i="2"/>
  <c r="P1344" i="2"/>
  <c r="P8563" i="2"/>
  <c r="P2248" i="2"/>
  <c r="P1067" i="2"/>
  <c r="P4068" i="2"/>
  <c r="P5647" i="2"/>
  <c r="P7843" i="2"/>
  <c r="P1434" i="2"/>
  <c r="P7501" i="2"/>
  <c r="P6329" i="2"/>
  <c r="P7270" i="2"/>
  <c r="P5465" i="2"/>
  <c r="P461" i="2"/>
  <c r="P643" i="2"/>
  <c r="P1828" i="2"/>
  <c r="P3919" i="2"/>
  <c r="P1768" i="2"/>
  <c r="P2809" i="2"/>
  <c r="P1456" i="2"/>
  <c r="P1521" i="2"/>
  <c r="P8038" i="2"/>
  <c r="P552" i="2"/>
  <c r="P7972" i="2"/>
  <c r="P2676" i="2"/>
  <c r="P2749" i="2"/>
  <c r="P1022" i="2"/>
  <c r="P4881" i="2"/>
  <c r="P649" i="2"/>
  <c r="P5806" i="2"/>
  <c r="P4362" i="2"/>
  <c r="P4145" i="2"/>
  <c r="P3091" i="2"/>
  <c r="P7881" i="2"/>
  <c r="P156" i="2"/>
  <c r="P487" i="2"/>
  <c r="P765" i="2"/>
  <c r="P2874" i="2"/>
  <c r="P1302" i="2"/>
  <c r="P4020" i="2"/>
  <c r="P2007" i="2"/>
  <c r="P947" i="2"/>
  <c r="P8457" i="2"/>
  <c r="P2048" i="2"/>
  <c r="P4669" i="2"/>
  <c r="P1153" i="2"/>
  <c r="P875" i="2"/>
  <c r="P34" i="2"/>
  <c r="P3602" i="2"/>
  <c r="P410" i="2"/>
  <c r="P7966" i="2"/>
  <c r="P1371" i="2"/>
  <c r="P6591" i="2"/>
  <c r="P8572" i="2"/>
  <c r="P4056" i="2"/>
  <c r="P5201" i="2"/>
  <c r="P6455" i="2"/>
  <c r="P7629" i="2"/>
  <c r="P6608" i="2"/>
  <c r="P508" i="2"/>
  <c r="P5886" i="2"/>
  <c r="P4892" i="2"/>
  <c r="P7094" i="2"/>
  <c r="P5696" i="2"/>
  <c r="P4399" i="2"/>
  <c r="P5490" i="2"/>
  <c r="P702" i="2"/>
  <c r="P1946" i="2"/>
  <c r="P6346" i="2"/>
  <c r="P5916" i="2"/>
  <c r="P871" i="2"/>
  <c r="P7536" i="2"/>
  <c r="P8585" i="2"/>
  <c r="P1018" i="2"/>
  <c r="P3615" i="2"/>
  <c r="P3031" i="2"/>
  <c r="P5574" i="2"/>
  <c r="P3571" i="2"/>
  <c r="P7413" i="2"/>
  <c r="P6496" i="2"/>
  <c r="P4717" i="2"/>
  <c r="P1013" i="2"/>
  <c r="P2187" i="2"/>
  <c r="P5242" i="2"/>
  <c r="P5758" i="2"/>
  <c r="P2062" i="2"/>
  <c r="P1299" i="2"/>
  <c r="P5673" i="2"/>
  <c r="P5689" i="2"/>
  <c r="P2194" i="2"/>
  <c r="P4558" i="2"/>
  <c r="P3119" i="2"/>
  <c r="P4979" i="2"/>
  <c r="P1882" i="2"/>
  <c r="P7381" i="2"/>
  <c r="P445" i="2"/>
  <c r="P749" i="2"/>
  <c r="P642" i="2"/>
  <c r="P995" i="2"/>
  <c r="P573" i="2"/>
  <c r="P2654" i="2"/>
  <c r="P7595" i="2"/>
  <c r="P1714" i="2"/>
  <c r="P2860" i="2"/>
  <c r="P1681" i="2"/>
  <c r="P3367" i="2"/>
  <c r="P4652" i="2"/>
  <c r="P5823" i="2"/>
  <c r="P2189" i="2"/>
  <c r="P1983" i="2"/>
  <c r="P7285" i="2"/>
  <c r="P7386" i="2"/>
  <c r="P3548" i="2"/>
  <c r="P1841" i="2"/>
  <c r="P3934" i="2"/>
  <c r="P2081" i="2"/>
  <c r="P1440" i="2"/>
  <c r="P2668" i="2"/>
  <c r="P2059" i="2"/>
  <c r="P1251" i="2"/>
  <c r="P5940" i="2"/>
  <c r="P8025" i="2"/>
  <c r="P1560" i="2"/>
  <c r="P386" i="2"/>
  <c r="P8390" i="2"/>
  <c r="P8212" i="2"/>
  <c r="P7208" i="2"/>
  <c r="P3305" i="2"/>
  <c r="P4138" i="2"/>
  <c r="P4771" i="2"/>
  <c r="P1267" i="2"/>
  <c r="P4595" i="2"/>
  <c r="P4364" i="2"/>
  <c r="P6808" i="2"/>
  <c r="P6217" i="2"/>
  <c r="P7802" i="2"/>
  <c r="P4570" i="2"/>
  <c r="P7923" i="2"/>
  <c r="P4582" i="2"/>
  <c r="P3753" i="2"/>
  <c r="P6439" i="2"/>
  <c r="P6968" i="2"/>
  <c r="P6994" i="2"/>
  <c r="P6020" i="2"/>
  <c r="P1027" i="2"/>
  <c r="P213" i="2"/>
  <c r="P1445" i="2"/>
  <c r="P1046" i="2"/>
  <c r="P3359" i="2"/>
  <c r="P3558" i="2"/>
  <c r="P5304" i="2"/>
  <c r="P2726" i="2"/>
  <c r="P6342" i="2"/>
  <c r="P5078" i="2"/>
  <c r="P5808" i="2"/>
  <c r="P3958" i="2"/>
  <c r="P2566" i="2"/>
  <c r="P6680" i="2"/>
  <c r="P7800" i="2"/>
  <c r="P3219" i="2"/>
  <c r="P524" i="2"/>
  <c r="P1413" i="2"/>
  <c r="P6859" i="2"/>
  <c r="P1728" i="2"/>
  <c r="P6956" i="2"/>
  <c r="P7033" i="2"/>
  <c r="P4839" i="2"/>
  <c r="P7184" i="2"/>
  <c r="P2992" i="2"/>
  <c r="P8162" i="2"/>
  <c r="P7784" i="2"/>
  <c r="P2274" i="2"/>
  <c r="P5660" i="2"/>
  <c r="P2276" i="2"/>
  <c r="P3828" i="2"/>
  <c r="P7380" i="2"/>
  <c r="P4624" i="2"/>
  <c r="P5216" i="2"/>
  <c r="P1271" i="2"/>
  <c r="P5664" i="2"/>
  <c r="P889" i="2"/>
  <c r="P6582" i="2"/>
  <c r="P5151" i="2"/>
  <c r="P4394" i="2"/>
  <c r="P1881" i="2"/>
  <c r="P3709" i="2"/>
  <c r="P2569" i="2"/>
  <c r="P6769" i="2"/>
  <c r="P4596" i="2"/>
  <c r="P1870" i="2"/>
  <c r="P5679" i="2"/>
  <c r="P6227" i="2"/>
  <c r="P5018" i="2"/>
  <c r="P6462" i="2"/>
  <c r="P3642" i="2"/>
  <c r="P7888" i="2"/>
  <c r="P4861" i="2"/>
  <c r="P5845" i="2"/>
  <c r="P535" i="2"/>
  <c r="P5709" i="2"/>
  <c r="P1686" i="2"/>
  <c r="P6159" i="2"/>
  <c r="P5595" i="2"/>
  <c r="P4049" i="2"/>
  <c r="P4580" i="2"/>
  <c r="P3540" i="2"/>
  <c r="P1246" i="2"/>
  <c r="P6151" i="2"/>
  <c r="P7124" i="2"/>
  <c r="P2636" i="2"/>
  <c r="P1489" i="2"/>
  <c r="P5525" i="2"/>
  <c r="P2052" i="2"/>
  <c r="P3267" i="2"/>
  <c r="P6675" i="2"/>
  <c r="P59" i="2"/>
  <c r="P6830" i="2"/>
  <c r="P7504" i="2"/>
  <c r="P4856" i="2"/>
  <c r="P4379" i="2"/>
  <c r="P6849" i="2"/>
  <c r="P7781" i="2"/>
  <c r="P5060" i="2"/>
  <c r="P3129" i="2"/>
  <c r="P3506" i="2"/>
  <c r="P3271" i="2"/>
  <c r="P2698" i="2"/>
  <c r="P557" i="2"/>
  <c r="P3751" i="2"/>
  <c r="P6600" i="2"/>
  <c r="P3416" i="2"/>
  <c r="P4966" i="2"/>
  <c r="P6051" i="2"/>
  <c r="P7263" i="2"/>
  <c r="P6623" i="2"/>
  <c r="P476" i="2"/>
  <c r="P2138" i="2"/>
  <c r="P4392" i="2"/>
  <c r="P1823" i="2"/>
  <c r="P3169" i="2"/>
  <c r="P4866" i="2"/>
  <c r="P5071" i="2"/>
  <c r="P7985" i="2"/>
  <c r="P7549" i="2"/>
  <c r="P5926" i="2"/>
  <c r="P1661" i="2"/>
  <c r="P7369" i="2"/>
  <c r="P2927" i="2"/>
  <c r="P8255" i="2"/>
  <c r="P5645" i="2"/>
  <c r="P4450" i="2"/>
  <c r="P3580" i="2"/>
  <c r="P310" i="2"/>
  <c r="P60" i="2"/>
  <c r="P5716" i="2"/>
  <c r="P193" i="2"/>
  <c r="P42" i="2"/>
  <c r="P75" i="2"/>
  <c r="P304" i="2"/>
  <c r="P1492" i="2"/>
  <c r="P2186" i="2"/>
  <c r="P3109" i="2"/>
  <c r="P6842" i="2"/>
  <c r="P2331" i="2"/>
  <c r="P4454" i="2"/>
  <c r="P3382" i="2"/>
  <c r="P2580" i="2"/>
  <c r="P6551" i="2"/>
  <c r="P330" i="2"/>
  <c r="P7653" i="2"/>
  <c r="P2862" i="2"/>
  <c r="P2621" i="2"/>
  <c r="P3162" i="2"/>
  <c r="P2571" i="2"/>
  <c r="P3302" i="2"/>
  <c r="P821" i="2"/>
  <c r="P696" i="2"/>
  <c r="P5363" i="2"/>
  <c r="P3807" i="2"/>
  <c r="P2314" i="2"/>
  <c r="P1523" i="2"/>
  <c r="P5456" i="2"/>
  <c r="P1287" i="2"/>
  <c r="P4349" i="2"/>
  <c r="P2221" i="2"/>
  <c r="P7165" i="2"/>
  <c r="P4144" i="2"/>
  <c r="P6628" i="2"/>
  <c r="P5196" i="2"/>
  <c r="P5818" i="2"/>
  <c r="P4360" i="2"/>
  <c r="P2121" i="2"/>
  <c r="P2617" i="2"/>
  <c r="P6573" i="2"/>
  <c r="P2973" i="2"/>
  <c r="P6281" i="2"/>
  <c r="P3055" i="2"/>
  <c r="P4853" i="2"/>
  <c r="P2647" i="2"/>
  <c r="P1131" i="2"/>
  <c r="P766" i="2"/>
  <c r="P4236" i="2"/>
  <c r="P5865" i="2"/>
  <c r="P3639" i="2"/>
  <c r="P3281" i="2"/>
  <c r="P7053" i="2"/>
  <c r="P1966" i="2"/>
  <c r="P2147" i="2"/>
  <c r="P7997" i="2"/>
  <c r="P4645" i="2"/>
  <c r="P7127" i="2"/>
  <c r="P134" i="2"/>
  <c r="P2688" i="2"/>
  <c r="P2290" i="2"/>
  <c r="P1961" i="2"/>
  <c r="P1667" i="2"/>
  <c r="P7876" i="2"/>
  <c r="P4198" i="2"/>
  <c r="P3696" i="2"/>
  <c r="P4972" i="2"/>
  <c r="P2754" i="2"/>
  <c r="P1842" i="2"/>
  <c r="P2196" i="2"/>
  <c r="P944" i="2"/>
  <c r="P3813" i="2"/>
  <c r="P7762" i="2"/>
  <c r="P6670" i="2"/>
  <c r="P4213" i="2"/>
  <c r="P1630" i="2"/>
  <c r="P4104" i="2"/>
  <c r="P6257" i="2"/>
  <c r="P5847" i="2"/>
  <c r="P6140" i="2"/>
  <c r="P5128" i="2"/>
  <c r="P853" i="2"/>
  <c r="P8234" i="2"/>
  <c r="P2495" i="2"/>
  <c r="P1383" i="2"/>
  <c r="P3370" i="2"/>
  <c r="P2261" i="2"/>
  <c r="P911" i="2"/>
  <c r="P2543" i="2"/>
  <c r="P2036" i="2"/>
  <c r="P3555" i="2"/>
  <c r="P4704" i="2"/>
  <c r="P706" i="2"/>
  <c r="P2283" i="2"/>
  <c r="P5636" i="2"/>
  <c r="P7670" i="2"/>
  <c r="P7952" i="2"/>
  <c r="P3298" i="2"/>
  <c r="P1858" i="2"/>
  <c r="P3276" i="2"/>
  <c r="P5958" i="2"/>
  <c r="P6334" i="2"/>
  <c r="P4230" i="2"/>
  <c r="P5522" i="2"/>
  <c r="P8538" i="2"/>
  <c r="P583" i="2"/>
  <c r="P528" i="2"/>
  <c r="P1192" i="2"/>
  <c r="P4002" i="2"/>
  <c r="P7075" i="2"/>
  <c r="P2705" i="2"/>
  <c r="P6474" i="2"/>
  <c r="P5393" i="2"/>
  <c r="P3134" i="2"/>
  <c r="P6192" i="2"/>
  <c r="P4659" i="2"/>
  <c r="P2042" i="2"/>
  <c r="P3731" i="2"/>
  <c r="P4882" i="2"/>
  <c r="P2302" i="2"/>
  <c r="P6200" i="2"/>
  <c r="P4151" i="2"/>
  <c r="P8150" i="2"/>
  <c r="P714" i="2"/>
  <c r="P5732" i="2"/>
  <c r="P1883" i="2"/>
  <c r="P4675" i="2"/>
  <c r="P1731" i="2"/>
  <c r="P5458" i="2"/>
  <c r="P2377" i="2"/>
  <c r="P54" i="2"/>
  <c r="P679" i="2"/>
  <c r="P7341" i="2"/>
  <c r="P855" i="2"/>
  <c r="P237" i="2"/>
  <c r="P2807" i="2"/>
  <c r="P5401" i="2"/>
  <c r="P4050" i="2"/>
  <c r="P6817" i="2"/>
  <c r="P5305" i="2"/>
  <c r="P6061" i="2"/>
  <c r="P2402" i="2"/>
  <c r="P24" i="2"/>
  <c r="P2703" i="2"/>
  <c r="P1188" i="2"/>
  <c r="P4542" i="2"/>
  <c r="P7479" i="2"/>
  <c r="P278" i="2"/>
  <c r="P7302" i="2"/>
  <c r="P4708" i="2"/>
  <c r="P5591" i="2"/>
  <c r="P7478" i="2"/>
  <c r="P5800" i="2"/>
  <c r="P4692" i="2"/>
  <c r="P483" i="2"/>
  <c r="P8087" i="2"/>
  <c r="P2904" i="2"/>
  <c r="P700" i="2"/>
  <c r="P7546" i="2"/>
  <c r="P8" i="2"/>
  <c r="P8399" i="2"/>
  <c r="P4546" i="2"/>
  <c r="P147" i="2"/>
  <c r="P1562" i="2"/>
  <c r="P7874" i="2"/>
  <c r="P7167" i="2"/>
  <c r="P6918" i="2"/>
  <c r="P5081" i="2"/>
  <c r="P1100" i="2"/>
  <c r="P7242" i="2"/>
  <c r="P5961" i="2"/>
  <c r="P5030" i="2"/>
  <c r="P4476" i="2"/>
  <c r="P452" i="2"/>
  <c r="P2925" i="2"/>
  <c r="P4666" i="2"/>
  <c r="P7421" i="2"/>
  <c r="P2865" i="2"/>
  <c r="P6463" i="2"/>
  <c r="P3177" i="2"/>
  <c r="P1967" i="2"/>
  <c r="P8204" i="2"/>
  <c r="P8239" i="2"/>
  <c r="P2162" i="2"/>
  <c r="P4560" i="2"/>
  <c r="P6792" i="2"/>
  <c r="P1900" i="2"/>
  <c r="P5593" i="2"/>
  <c r="P3875" i="2"/>
  <c r="P2311" i="2"/>
  <c r="P2008" i="2"/>
  <c r="P6072" i="2"/>
  <c r="P2328" i="2"/>
  <c r="P7451" i="2"/>
  <c r="P6973" i="2"/>
  <c r="P2532" i="2"/>
  <c r="P7273" i="2"/>
  <c r="P7138" i="2"/>
  <c r="P7806" i="2"/>
  <c r="P5163" i="2"/>
  <c r="P8221" i="2"/>
  <c r="P6307" i="2"/>
  <c r="P6460" i="2"/>
  <c r="P4317" i="2"/>
  <c r="P2912" i="2"/>
  <c r="P5748" i="2"/>
  <c r="P4814" i="2"/>
  <c r="P6656" i="2"/>
  <c r="P1743" i="2"/>
  <c r="P3808" i="2"/>
  <c r="P3659" i="2"/>
  <c r="P4944" i="2"/>
  <c r="P6121" i="2"/>
  <c r="P2755" i="2"/>
  <c r="P1939" i="2"/>
  <c r="P5236" i="2"/>
  <c r="P4933" i="2"/>
  <c r="P2681" i="2"/>
  <c r="P1485" i="2"/>
  <c r="P1503" i="2"/>
  <c r="P546" i="2"/>
  <c r="P3644" i="2"/>
  <c r="P4332" i="2"/>
  <c r="P4836" i="2"/>
  <c r="P1407" i="2"/>
  <c r="P1998" i="2"/>
  <c r="P2701" i="2"/>
  <c r="P2560" i="2"/>
  <c r="P1139" i="2"/>
  <c r="P2812" i="2"/>
  <c r="P1048" i="2"/>
  <c r="P2515" i="2"/>
  <c r="P1315" i="2"/>
  <c r="P2109" i="2"/>
  <c r="P2708" i="2"/>
  <c r="P6646" i="2"/>
  <c r="P3961" i="2"/>
  <c r="P5704" i="2"/>
  <c r="P1337" i="2"/>
  <c r="P1710" i="2"/>
  <c r="P715" i="2"/>
  <c r="P1548" i="2"/>
  <c r="P1753" i="2"/>
  <c r="P4711" i="2"/>
  <c r="P6153" i="2"/>
  <c r="P1252" i="2"/>
  <c r="P6040" i="2"/>
  <c r="P4706" i="2"/>
  <c r="P1537" i="2"/>
  <c r="P1282" i="2"/>
  <c r="P1143" i="2"/>
  <c r="P1209" i="2"/>
  <c r="P1235" i="2"/>
  <c r="P2346" i="2"/>
  <c r="P3477" i="2"/>
  <c r="P2069" i="2"/>
  <c r="P2368" i="2"/>
  <c r="P1992" i="2"/>
  <c r="P5405" i="2"/>
  <c r="P3249" i="2"/>
  <c r="P1443" i="2"/>
  <c r="P2383" i="2"/>
  <c r="P1552" i="2"/>
  <c r="P2521" i="2"/>
  <c r="P1540" i="2"/>
  <c r="P1468" i="2"/>
  <c r="P2626" i="2"/>
  <c r="P1580" i="2"/>
  <c r="P1017" i="2"/>
  <c r="P1347" i="2"/>
  <c r="P1965" i="2"/>
  <c r="P1346" i="2"/>
  <c r="P977" i="2"/>
  <c r="P2852" i="2"/>
  <c r="P2451" i="2"/>
  <c r="P3609" i="2"/>
  <c r="P3401" i="2"/>
  <c r="P1466" i="2"/>
  <c r="P2135" i="2"/>
  <c r="P1846" i="2"/>
  <c r="P1632" i="2"/>
  <c r="P3970" i="2"/>
  <c r="P1725" i="2"/>
  <c r="P1334" i="2"/>
  <c r="P1820" i="2"/>
  <c r="P1435" i="2"/>
  <c r="P4579" i="2"/>
  <c r="P2239" i="2"/>
  <c r="P4516" i="2"/>
  <c r="P2191" i="2"/>
  <c r="P2037" i="2"/>
  <c r="P971" i="2"/>
  <c r="P4801" i="2"/>
  <c r="P6296" i="2"/>
  <c r="P616" i="2"/>
  <c r="P5052" i="2"/>
  <c r="P4989" i="2"/>
  <c r="P4846" i="2"/>
  <c r="P4456" i="2"/>
  <c r="P5187" i="2"/>
  <c r="P3133" i="2"/>
  <c r="P6868" i="2"/>
  <c r="P5132" i="2"/>
  <c r="P5309" i="2"/>
  <c r="P1066" i="2"/>
  <c r="P3315" i="2"/>
  <c r="P7680" i="2"/>
  <c r="P8592" i="2"/>
  <c r="P2265" i="2"/>
  <c r="P3541" i="2"/>
  <c r="P938" i="2"/>
  <c r="P6997" i="2"/>
  <c r="P7133" i="2"/>
  <c r="P2828" i="2"/>
  <c r="P2494" i="2"/>
  <c r="P7100" i="2"/>
  <c r="P6927" i="2"/>
  <c r="P5447" i="2"/>
  <c r="P2725" i="2"/>
  <c r="P6251" i="2"/>
  <c r="P5603" i="2"/>
  <c r="P5220" i="2"/>
  <c r="P6575" i="2"/>
  <c r="P2770" i="2"/>
  <c r="P7296" i="2"/>
  <c r="P3241" i="2"/>
  <c r="P3000" i="2"/>
  <c r="P1701" i="2"/>
  <c r="P5908" i="2"/>
  <c r="P4294" i="2"/>
  <c r="P2354" i="2"/>
  <c r="P3881" i="2"/>
  <c r="P491" i="2"/>
  <c r="P7962" i="2"/>
  <c r="P3158" i="2"/>
  <c r="P4530" i="2"/>
  <c r="P6758" i="2"/>
  <c r="P6662" i="2"/>
  <c r="P916" i="2"/>
  <c r="P7931" i="2"/>
  <c r="P5852" i="2"/>
  <c r="P5230" i="2"/>
  <c r="P4447" i="2"/>
  <c r="P7135" i="2"/>
  <c r="P5703" i="2"/>
  <c r="P7655" i="2"/>
  <c r="P5496" i="2"/>
  <c r="P6863" i="2"/>
  <c r="P4407" i="2"/>
  <c r="P7918" i="2"/>
  <c r="P6204" i="2"/>
  <c r="P7338" i="2"/>
  <c r="P8056" i="2"/>
  <c r="P3895" i="2"/>
  <c r="P4423" i="2"/>
  <c r="P2412" i="2"/>
  <c r="P4970" i="2"/>
  <c r="P1654" i="2"/>
  <c r="P5487" i="2"/>
  <c r="P5766" i="2"/>
  <c r="P920" i="2"/>
  <c r="P8517" i="2"/>
  <c r="P5740" i="2"/>
  <c r="P1475" i="2"/>
  <c r="P4798" i="2"/>
  <c r="P7819" i="2"/>
  <c r="P7574" i="2"/>
  <c r="P4680" i="2"/>
  <c r="P3211" i="2"/>
  <c r="P7365" i="2"/>
  <c r="P1665" i="2"/>
  <c r="P8102" i="2"/>
  <c r="P7793" i="2"/>
  <c r="P1501" i="2"/>
  <c r="P1596" i="2"/>
  <c r="P1843" i="2"/>
  <c r="P949" i="2"/>
  <c r="P210" i="2"/>
  <c r="P8172" i="2"/>
  <c r="P8036" i="2"/>
  <c r="P8372" i="2"/>
  <c r="P2978" i="2"/>
  <c r="P3630" i="2"/>
  <c r="P199" i="2"/>
  <c r="P447" i="2"/>
  <c r="P6357" i="2"/>
  <c r="P8157" i="2"/>
  <c r="P4616" i="2"/>
  <c r="P1515" i="2"/>
  <c r="P2939" i="2"/>
  <c r="P1938" i="2"/>
  <c r="P4701" i="2"/>
  <c r="P7604" i="2"/>
  <c r="P1183" i="2"/>
  <c r="P6540" i="2"/>
  <c r="P1193" i="2"/>
  <c r="P841" i="2"/>
  <c r="P3980" i="2"/>
  <c r="P5001" i="2"/>
  <c r="P6915" i="2"/>
  <c r="P2156" i="2"/>
  <c r="P2386" i="2"/>
  <c r="P3887" i="2"/>
  <c r="P1754" i="2"/>
  <c r="P7514" i="2"/>
  <c r="P7569" i="2"/>
  <c r="P7884" i="2"/>
  <c r="P6302" i="2"/>
  <c r="P8031" i="2"/>
  <c r="P5569" i="2"/>
  <c r="P7082" i="2"/>
  <c r="P2731" i="2"/>
  <c r="P7687" i="2"/>
  <c r="P3147" i="2"/>
  <c r="P3265" i="2"/>
  <c r="P4313" i="2"/>
  <c r="P4743" i="2"/>
  <c r="P5259" i="2"/>
  <c r="P1105" i="2"/>
  <c r="P927" i="2"/>
  <c r="P3153" i="2"/>
  <c r="P2175" i="2"/>
  <c r="P3669" i="2"/>
  <c r="P6037" i="2"/>
  <c r="P4974" i="2"/>
  <c r="P1349" i="2"/>
  <c r="P413" i="2"/>
  <c r="P5069" i="2"/>
  <c r="P1606" i="2"/>
  <c r="P872" i="2"/>
  <c r="P682" i="2"/>
  <c r="P2465" i="2"/>
  <c r="P2775" i="2"/>
  <c r="P7322" i="2"/>
  <c r="P6445" i="2"/>
  <c r="P7737" i="2"/>
  <c r="P1477" i="2"/>
  <c r="P4218" i="2"/>
  <c r="P6122" i="2"/>
  <c r="P1202" i="2"/>
  <c r="P3567" i="2"/>
  <c r="P4136" i="2"/>
  <c r="P4310" i="2"/>
  <c r="P3991" i="2"/>
  <c r="P960" i="2"/>
  <c r="P1522" i="2"/>
  <c r="P3788" i="2"/>
  <c r="P5415" i="2"/>
  <c r="P8346" i="2"/>
  <c r="P5086" i="2"/>
  <c r="P2367" i="2"/>
  <c r="P910" i="2"/>
  <c r="P8299" i="2"/>
  <c r="P3737" i="2"/>
  <c r="P1869" i="2"/>
  <c r="P6487" i="2"/>
  <c r="P275" i="2"/>
  <c r="P3335" i="2"/>
  <c r="P3601" i="2"/>
  <c r="P7432" i="2"/>
  <c r="P8454" i="2"/>
  <c r="P8434" i="2"/>
  <c r="P4591" i="2"/>
  <c r="P4101" i="2"/>
  <c r="P2119" i="2"/>
  <c r="P6144" i="2"/>
  <c r="P2065" i="2"/>
  <c r="P7112" i="2"/>
  <c r="P7486" i="2"/>
  <c r="P8298" i="2"/>
  <c r="P168" i="2"/>
  <c r="P770" i="2"/>
  <c r="P92" i="2"/>
  <c r="P243" i="2"/>
  <c r="P365" i="2"/>
  <c r="P1019" i="2"/>
  <c r="P1717" i="2"/>
  <c r="P5861" i="2"/>
  <c r="P4646" i="2"/>
  <c r="P3434" i="2"/>
  <c r="P6017" i="2"/>
  <c r="P5066" i="2"/>
  <c r="P5982" i="2"/>
  <c r="P3137" i="2"/>
  <c r="P2318" i="2"/>
  <c r="P6305" i="2"/>
  <c r="P5178" i="2"/>
  <c r="P6327" i="2"/>
  <c r="P8380" i="2"/>
  <c r="P2562" i="2"/>
  <c r="P5293" i="2"/>
  <c r="P7976" i="2"/>
  <c r="P7718" i="2"/>
  <c r="P7740" i="2"/>
  <c r="P783" i="2"/>
  <c r="P5524" i="2"/>
  <c r="P762" i="2"/>
  <c r="P184" i="2"/>
  <c r="P1064" i="2"/>
  <c r="P6434" i="2"/>
  <c r="P7407" i="2"/>
  <c r="P5760" i="2"/>
  <c r="P48" i="2"/>
  <c r="P4973" i="2"/>
  <c r="P8494" i="2"/>
  <c r="P5516" i="2"/>
  <c r="P1605" i="2"/>
  <c r="P3085" i="2"/>
  <c r="P4074" i="2"/>
  <c r="P1095" i="2"/>
  <c r="P489" i="2"/>
  <c r="P3530" i="2"/>
  <c r="P1165" i="2"/>
  <c r="P1943" i="2"/>
  <c r="P2993" i="2"/>
  <c r="P2099" i="2"/>
  <c r="P3159" i="2"/>
  <c r="P3361" i="2"/>
  <c r="P2548" i="2"/>
  <c r="P1184" i="2"/>
  <c r="P898" i="2"/>
  <c r="P3883" i="2"/>
  <c r="P1059" i="2"/>
  <c r="P791" i="2"/>
  <c r="P757" i="2"/>
  <c r="P4329" i="2"/>
  <c r="P3079" i="2"/>
  <c r="P1495" i="2"/>
  <c r="P4155" i="2"/>
  <c r="P2620" i="2"/>
  <c r="P3373" i="2"/>
  <c r="P1355" i="2"/>
  <c r="P1496" i="2"/>
  <c r="P1399" i="2"/>
  <c r="P2433" i="2"/>
  <c r="P1409" i="2"/>
  <c r="P870" i="2"/>
  <c r="P2663" i="2"/>
  <c r="P4850" i="2"/>
  <c r="P3833" i="2"/>
  <c r="P2100" i="2"/>
  <c r="P2406" i="2"/>
  <c r="P1311" i="2"/>
  <c r="P3989" i="2"/>
  <c r="P2319" i="2"/>
  <c r="P2576" i="2"/>
  <c r="P2067" i="2"/>
  <c r="P7431" i="2"/>
  <c r="P8342" i="2"/>
  <c r="P8498" i="2"/>
  <c r="P44" i="2"/>
  <c r="P6396" i="2"/>
  <c r="P4342" i="2"/>
  <c r="P4192" i="2"/>
  <c r="P3171" i="2"/>
  <c r="P8384" i="2"/>
  <c r="P4615" i="2"/>
  <c r="P7897" i="2"/>
  <c r="P1689" i="2"/>
  <c r="P7601" i="2"/>
  <c r="P5291" i="2"/>
  <c r="P85" i="2"/>
  <c r="P8531" i="2"/>
  <c r="P5699" i="2"/>
  <c r="P7809" i="2"/>
  <c r="P4195" i="2"/>
  <c r="P5839" i="2"/>
  <c r="P4961" i="2"/>
  <c r="P4874" i="2"/>
  <c r="P784" i="2"/>
  <c r="P4404" i="2"/>
  <c r="P4438" i="2"/>
  <c r="P7126" i="2"/>
  <c r="P8235" i="2"/>
  <c r="P394" i="2"/>
  <c r="P5564" i="2"/>
  <c r="P2511" i="2"/>
  <c r="P645" i="2"/>
  <c r="P8362" i="2"/>
  <c r="P6226" i="2"/>
  <c r="P5493" i="2"/>
  <c r="P8315" i="2"/>
  <c r="P996" i="2"/>
  <c r="P4089" i="2"/>
  <c r="P3811" i="2"/>
  <c r="P1696" i="2"/>
  <c r="P2799" i="2"/>
  <c r="P7768" i="2"/>
  <c r="P3815" i="2"/>
  <c r="P2422" i="2"/>
  <c r="P265" i="2"/>
  <c r="P1391" i="2"/>
  <c r="P4071" i="2"/>
  <c r="P272" i="2"/>
  <c r="P1643" i="2"/>
  <c r="P3992" i="2"/>
  <c r="P1647" i="2"/>
  <c r="P973" i="2"/>
  <c r="P5471" i="2"/>
  <c r="P6262" i="2"/>
  <c r="P2938" i="2"/>
  <c r="P5904" i="2"/>
  <c r="P2145" i="2"/>
  <c r="P8272" i="2"/>
  <c r="P5711" i="2"/>
  <c r="P3251" i="2"/>
  <c r="P1555" i="2"/>
  <c r="P7576" i="2"/>
  <c r="P6832" i="2"/>
  <c r="P7954" i="2"/>
  <c r="P5707" i="2"/>
  <c r="P6058" i="2"/>
  <c r="P8001" i="2"/>
  <c r="P810" i="2"/>
  <c r="P2483" i="2"/>
  <c r="P623" i="2"/>
  <c r="P8464" i="2"/>
  <c r="P1234" i="2"/>
  <c r="P6998" i="2"/>
  <c r="P4943" i="2"/>
  <c r="P7527" i="2"/>
  <c r="P7861" i="2"/>
  <c r="P6109" i="2"/>
  <c r="P224" i="2"/>
  <c r="P2029" i="2"/>
  <c r="P7376" i="2"/>
  <c r="P4494" i="2"/>
  <c r="P5437" i="2"/>
  <c r="P15" i="2"/>
  <c r="P7775" i="2"/>
  <c r="P2962" i="2"/>
  <c r="P7228" i="2"/>
  <c r="P1284" i="2"/>
  <c r="P1947" i="2"/>
  <c r="P3480" i="2"/>
  <c r="P1035" i="2"/>
  <c r="P772" i="2"/>
  <c r="P5311" i="2"/>
  <c r="P3284" i="2"/>
  <c r="P1319" i="2"/>
  <c r="P2666" i="2"/>
  <c r="P2013" i="2"/>
  <c r="P6704" i="2"/>
  <c r="P1543" i="2"/>
  <c r="P1426" i="2"/>
  <c r="P5687" i="2"/>
  <c r="P1478" i="2"/>
  <c r="P41" i="2"/>
  <c r="P5606" i="2"/>
  <c r="P647" i="2"/>
  <c r="P2457" i="2"/>
  <c r="P941" i="2"/>
  <c r="P1182" i="2"/>
  <c r="P8381" i="2"/>
  <c r="P2164" i="2"/>
  <c r="P1721" i="2"/>
  <c r="P1655" i="2"/>
  <c r="P8266" i="2"/>
  <c r="P1818" i="2"/>
  <c r="P3847" i="2"/>
  <c r="P4478" i="2"/>
  <c r="P1525" i="2"/>
  <c r="P3564" i="2"/>
  <c r="P2041" i="2"/>
  <c r="P2632" i="2"/>
  <c r="P1008" i="2"/>
  <c r="P3121" i="2"/>
  <c r="P4114" i="2"/>
  <c r="P1463" i="2"/>
  <c r="P767" i="2"/>
  <c r="P563" i="2"/>
  <c r="P1343" i="2"/>
  <c r="P7043" i="2"/>
  <c r="P5238" i="2"/>
  <c r="P2954" i="2"/>
  <c r="P2244" i="2"/>
  <c r="P1734" i="2"/>
  <c r="P2336" i="2"/>
  <c r="P4823" i="2"/>
  <c r="P7956" i="2"/>
  <c r="P6659" i="2"/>
  <c r="P4188" i="2"/>
  <c r="P5433" i="2"/>
  <c r="P4859" i="2"/>
  <c r="P4061" i="2"/>
  <c r="P3849" i="2"/>
  <c r="P3142" i="2"/>
  <c r="P2643" i="2"/>
  <c r="P4896" i="2"/>
  <c r="P6403" i="2"/>
  <c r="P2218" i="2"/>
  <c r="P7002" i="2"/>
  <c r="P8347" i="2"/>
  <c r="P4716" i="2"/>
  <c r="P5436" i="2"/>
  <c r="P8580" i="2"/>
  <c r="P8509" i="2"/>
  <c r="P4662" i="2"/>
  <c r="P7590" i="2"/>
  <c r="P1274" i="2"/>
  <c r="P5917" i="2"/>
  <c r="P2316" i="2"/>
  <c r="P3588" i="2"/>
  <c r="P7726" i="2"/>
  <c r="P8128" i="2"/>
  <c r="P7796" i="2"/>
  <c r="P1020" i="2"/>
  <c r="P1791" i="2"/>
  <c r="P6395" i="2"/>
  <c r="P6621" i="2"/>
  <c r="P3568" i="2"/>
  <c r="P3357" i="2"/>
  <c r="P2193" i="2"/>
  <c r="P260" i="2"/>
  <c r="P3145" i="2"/>
  <c r="P610" i="2"/>
  <c r="P39" i="2"/>
  <c r="P1797" i="2"/>
  <c r="P6291" i="2"/>
  <c r="P3297" i="2"/>
  <c r="P2791" i="2"/>
  <c r="P2499" i="2"/>
  <c r="P151" i="2"/>
  <c r="P6493" i="2"/>
  <c r="P3636" i="2"/>
  <c r="P2275" i="2"/>
  <c r="P1133" i="2"/>
  <c r="P4916" i="2"/>
  <c r="P3236" i="2"/>
  <c r="P617" i="2"/>
  <c r="P2974" i="2"/>
  <c r="P4285" i="2"/>
  <c r="P3745" i="2"/>
  <c r="P548" i="2"/>
  <c r="P6766" i="2"/>
  <c r="P268" i="2"/>
  <c r="P8105" i="2"/>
  <c r="P7188" i="2"/>
  <c r="P554" i="2"/>
  <c r="P3292" i="2"/>
  <c r="P8097" i="2"/>
  <c r="P4544" i="2"/>
  <c r="P7344" i="2"/>
  <c r="P6110" i="2"/>
  <c r="P7913" i="2"/>
  <c r="P3239" i="2"/>
  <c r="P1479" i="2"/>
  <c r="P6869" i="2"/>
  <c r="P2442" i="2"/>
  <c r="P3910" i="2"/>
  <c r="P999" i="2"/>
  <c r="P1241" i="2"/>
  <c r="P2009" i="2"/>
  <c r="P874" i="2"/>
  <c r="P1566" i="2"/>
  <c r="P2378" i="2"/>
  <c r="P1264" i="2"/>
  <c r="P7236" i="2"/>
  <c r="P6828" i="2"/>
  <c r="P5085" i="2"/>
  <c r="P2106" i="2"/>
  <c r="P800" i="2"/>
  <c r="P6950" i="2"/>
  <c r="P2243" i="2"/>
  <c r="P4220" i="2"/>
  <c r="P3794" i="2"/>
  <c r="P4051" i="2"/>
  <c r="P2047" i="2"/>
  <c r="P6611" i="2"/>
  <c r="P4491" i="2"/>
  <c r="P3661" i="2"/>
  <c r="P4981" i="2"/>
  <c r="P204" i="2"/>
  <c r="P990" i="2"/>
  <c r="P7468" i="2"/>
  <c r="P3874" i="2"/>
  <c r="P7290" i="2"/>
  <c r="P1351" i="2"/>
  <c r="P733" i="2"/>
  <c r="P4335" i="2"/>
  <c r="P703" i="2"/>
  <c r="P1003" i="2"/>
  <c r="P987" i="2"/>
  <c r="P472" i="2"/>
  <c r="P286" i="2"/>
  <c r="P3415" i="2"/>
  <c r="P2638" i="2"/>
  <c r="P1581" i="2"/>
  <c r="P561" i="2"/>
  <c r="P1127" i="2"/>
  <c r="P3542" i="2"/>
  <c r="P494" i="2"/>
  <c r="P839" i="2"/>
  <c r="P2635" i="2"/>
  <c r="P526" i="2"/>
  <c r="P3266" i="2"/>
  <c r="P1513" i="2"/>
  <c r="P4797" i="2"/>
  <c r="P5991" i="2"/>
  <c r="P138" i="2"/>
  <c r="P981" i="2"/>
  <c r="P1699" i="2"/>
  <c r="P5945" i="2"/>
  <c r="P6444" i="2"/>
  <c r="P1461" i="2"/>
  <c r="P2126" i="2"/>
  <c r="P4177" i="2"/>
  <c r="P262" i="2"/>
  <c r="P263" i="2"/>
  <c r="P205" i="2"/>
  <c r="P6259" i="2"/>
  <c r="P3522" i="2"/>
  <c r="P6195" i="2"/>
  <c r="P2040" i="2"/>
  <c r="P1336" i="2"/>
  <c r="P4518" i="2"/>
  <c r="P2660" i="2"/>
  <c r="P6545" i="2"/>
  <c r="P1949" i="2"/>
  <c r="P1483" i="2"/>
  <c r="P3507" i="2"/>
  <c r="P4778" i="2"/>
  <c r="P7268" i="2"/>
  <c r="P2281" i="2"/>
  <c r="P2558" i="2"/>
  <c r="P1031" i="2"/>
  <c r="P7710" i="2"/>
  <c r="P97" i="2"/>
  <c r="P1693" i="2"/>
  <c r="P8000" i="2"/>
  <c r="P3768" i="2"/>
  <c r="P6963" i="2"/>
  <c r="P798" i="2"/>
  <c r="P851" i="2"/>
  <c r="P4257" i="2"/>
  <c r="P7319" i="2"/>
  <c r="P3337" i="2"/>
  <c r="P145" i="2"/>
  <c r="P5484" i="2"/>
  <c r="P7097" i="2"/>
  <c r="P4958" i="2"/>
  <c r="P4522" i="2"/>
  <c r="P279" i="2"/>
  <c r="P4672" i="2"/>
  <c r="P6060" i="2"/>
  <c r="P4011" i="2"/>
  <c r="P4194" i="2"/>
  <c r="P5446" i="2"/>
  <c r="P6885" i="2"/>
  <c r="P3066" i="2"/>
  <c r="P5834" i="2"/>
  <c r="P7851" i="2"/>
  <c r="P7891" i="2"/>
  <c r="P5144" i="2"/>
  <c r="P5420" i="2"/>
  <c r="P6461" i="2"/>
  <c r="P1863" i="2"/>
  <c r="P5621" i="2"/>
  <c r="P7691" i="2"/>
  <c r="P298" i="2"/>
  <c r="P5750" i="2"/>
  <c r="P1033" i="2"/>
  <c r="P6101" i="2"/>
  <c r="P7391" i="2"/>
  <c r="P3488" i="2"/>
  <c r="P7484" i="2"/>
  <c r="P8476" i="2"/>
  <c r="P4275" i="2"/>
  <c r="P4897" i="2"/>
  <c r="P7174" i="2"/>
  <c r="P6661" i="2"/>
  <c r="P8477" i="2"/>
  <c r="P2075" i="2"/>
  <c r="P2369" i="2"/>
  <c r="P6391" i="2"/>
  <c r="P8075" i="2"/>
  <c r="P7606" i="2"/>
  <c r="P3940" i="2"/>
  <c r="P7635" i="2"/>
  <c r="P6781" i="2"/>
  <c r="P5099" i="2"/>
  <c r="P6708" i="2"/>
  <c r="P6947" i="2"/>
  <c r="P8288" i="2"/>
  <c r="P5932" i="2"/>
  <c r="P1420" i="2"/>
  <c r="P7491" i="2"/>
  <c r="P7902" i="2"/>
  <c r="P5840" i="2"/>
  <c r="P463" i="2"/>
  <c r="P3826" i="2"/>
  <c r="P593" i="2"/>
  <c r="P2288" i="2"/>
  <c r="P4870" i="2"/>
  <c r="P4190" i="2"/>
  <c r="P6008" i="2"/>
  <c r="P3149" i="2"/>
  <c r="P3376" i="2"/>
  <c r="P6647" i="2"/>
  <c r="P4363" i="2"/>
  <c r="P3170" i="2"/>
  <c r="P802" i="2"/>
  <c r="P2821" i="2"/>
  <c r="P2671" i="2"/>
  <c r="P3757" i="2"/>
  <c r="P5394" i="2"/>
  <c r="P7148" i="2"/>
  <c r="P710" i="2"/>
  <c r="P685" i="2"/>
  <c r="P5942" i="2"/>
  <c r="P6501" i="2"/>
  <c r="P621" i="2"/>
  <c r="P8317" i="2"/>
  <c r="P2630" i="2"/>
  <c r="P5254" i="2"/>
  <c r="P7906" i="2"/>
  <c r="P5872" i="2"/>
  <c r="P2170" i="2"/>
  <c r="P3470" i="2"/>
  <c r="P5017" i="2"/>
  <c r="P7475" i="2"/>
  <c r="P5739" i="2"/>
  <c r="P5992" i="2"/>
  <c r="P8232" i="2"/>
  <c r="P2292" i="2"/>
  <c r="P7470" i="2"/>
  <c r="P8360" i="2"/>
  <c r="P3844" i="2"/>
  <c r="P7390" i="2"/>
  <c r="P5031" i="2"/>
  <c r="P6914" i="2"/>
  <c r="P6324" i="2"/>
  <c r="P6162" i="2"/>
  <c r="P4125" i="2"/>
  <c r="P3501" i="2"/>
  <c r="P8175" i="2"/>
  <c r="P3945" i="2"/>
  <c r="P1134" i="2"/>
  <c r="P1078" i="2"/>
  <c r="P660" i="2"/>
  <c r="P1898" i="2"/>
  <c r="P1124" i="2"/>
  <c r="P6191" i="2"/>
  <c r="P2024" i="2"/>
  <c r="P6789" i="2"/>
  <c r="P687" i="2"/>
  <c r="P1762" i="2"/>
  <c r="P1951" i="2"/>
  <c r="P79" i="2"/>
  <c r="P5481" i="2"/>
  <c r="P1964" i="2"/>
  <c r="P4751" i="2"/>
  <c r="P888" i="2"/>
  <c r="P2252" i="2"/>
  <c r="P3520" i="2"/>
  <c r="P2272" i="2"/>
  <c r="P1280" i="2"/>
  <c r="P185" i="2"/>
  <c r="P8191" i="2"/>
  <c r="P5337" i="2"/>
  <c r="P6293" i="2"/>
  <c r="P3969" i="2"/>
  <c r="P7156" i="2"/>
  <c r="P1722" i="2"/>
  <c r="P635" i="2"/>
  <c r="P2508" i="2"/>
  <c r="P3350" i="2"/>
  <c r="P7363" i="2"/>
  <c r="P7982" i="2"/>
  <c r="P4246" i="2"/>
  <c r="P6148" i="2"/>
  <c r="P4982" i="2"/>
  <c r="P5970" i="2"/>
  <c r="P2983" i="2"/>
  <c r="P568" i="2"/>
  <c r="P6087" i="2"/>
  <c r="P5889" i="2"/>
  <c r="P1175" i="2"/>
  <c r="P5150" i="2"/>
  <c r="P7231" i="2"/>
  <c r="P3500" i="2"/>
  <c r="P8379" i="2"/>
  <c r="P8219" i="2"/>
  <c r="P335" i="2"/>
  <c r="P3937" i="2"/>
  <c r="P3148" i="2"/>
  <c r="P2245" i="2"/>
  <c r="P881" i="2"/>
  <c r="P3701" i="2"/>
  <c r="P1893" i="2"/>
  <c r="P4258" i="2"/>
  <c r="P4486" i="2"/>
  <c r="P1360" i="2"/>
  <c r="P4025" i="2"/>
  <c r="P3013" i="2"/>
  <c r="P1894" i="2"/>
  <c r="P1692" i="2"/>
  <c r="P8126" i="2"/>
  <c r="P4623" i="2"/>
  <c r="P4824" i="2"/>
  <c r="P5576" i="2"/>
  <c r="P5903" i="2"/>
  <c r="P4712" i="2"/>
  <c r="P5719" i="2"/>
  <c r="P7675" i="2"/>
  <c r="P7936" i="2"/>
  <c r="P2285" i="2"/>
  <c r="P2294" i="2"/>
  <c r="P4470" i="2"/>
  <c r="P857" i="2"/>
  <c r="P5931" i="2"/>
  <c r="P3489" i="2"/>
  <c r="P8233" i="2"/>
  <c r="P6964" i="2"/>
  <c r="P1773" i="2"/>
  <c r="P4467" i="2"/>
  <c r="P7735" i="2"/>
  <c r="P7769" i="2"/>
  <c r="P5267" i="2"/>
  <c r="P2937" i="2"/>
  <c r="P2797" i="2"/>
  <c r="P1703" i="2"/>
  <c r="P1865" i="2"/>
  <c r="P6075" i="2"/>
  <c r="P6517" i="2"/>
  <c r="P1494" i="2"/>
  <c r="P8508" i="2"/>
  <c r="P12" i="2"/>
  <c r="P7502" i="2"/>
  <c r="P4039" i="2"/>
  <c r="P5243" i="2"/>
  <c r="P7069" i="2"/>
  <c r="P5659" i="2"/>
  <c r="P2997" i="2"/>
  <c r="P1185" i="2"/>
  <c r="P5002" i="2"/>
  <c r="P590" i="2"/>
  <c r="P3225" i="2"/>
  <c r="P5295" i="2"/>
  <c r="P8090" i="2"/>
  <c r="P5803" i="2"/>
  <c r="P4366" i="2"/>
  <c r="P7052" i="2"/>
  <c r="P5792" i="2"/>
  <c r="P3033" i="2"/>
  <c r="P4559" i="2"/>
  <c r="P2414" i="2"/>
  <c r="P8427" i="2"/>
  <c r="P7787" i="2"/>
  <c r="P7098" i="2"/>
  <c r="P1816" i="2"/>
  <c r="P957" i="2"/>
  <c r="P2634" i="2"/>
  <c r="P8546" i="2"/>
  <c r="P7041" i="2"/>
  <c r="P2758" i="2"/>
  <c r="P1814" i="2"/>
  <c r="P6466" i="2"/>
  <c r="P7385" i="2"/>
  <c r="P4095" i="2"/>
  <c r="P3714" i="2"/>
  <c r="P6508" i="2"/>
  <c r="P5241" i="2"/>
  <c r="P4292" i="2"/>
  <c r="P5521" i="2"/>
  <c r="P4954" i="2"/>
  <c r="P7871" i="2"/>
  <c r="P2035" i="2"/>
  <c r="P2103" i="2"/>
  <c r="P3263" i="2"/>
  <c r="P3586" i="2"/>
  <c r="P8385" i="2"/>
  <c r="P4724" i="2"/>
  <c r="P7867" i="2"/>
  <c r="P6012" i="2"/>
  <c r="P681" i="2"/>
  <c r="P1553" i="2"/>
  <c r="P1152" i="2"/>
  <c r="P157" i="2"/>
  <c r="P1109" i="2"/>
  <c r="P6187" i="2"/>
  <c r="P2592" i="2"/>
  <c r="P6341" i="2"/>
  <c r="P3196" i="2"/>
  <c r="P1392" i="2"/>
  <c r="P1237" i="2"/>
  <c r="P5419" i="2"/>
  <c r="P2061" i="2"/>
  <c r="P3223" i="2"/>
  <c r="P1465" i="2"/>
  <c r="P6945" i="2"/>
  <c r="P6467" i="2"/>
  <c r="P2256" i="2"/>
  <c r="P7990" i="2"/>
  <c r="P6441" i="2"/>
  <c r="P5261" i="2"/>
  <c r="P1324" i="2"/>
  <c r="P1603" i="2"/>
  <c r="P3943" i="2"/>
  <c r="P3775" i="2"/>
  <c r="P6976" i="2"/>
  <c r="P7609" i="2"/>
  <c r="P5232" i="2"/>
  <c r="P6297" i="2"/>
  <c r="P5809" i="2"/>
  <c r="P6150" i="2"/>
  <c r="P6699" i="2"/>
  <c r="P6616" i="2"/>
  <c r="P6492" i="2"/>
  <c r="P7941" i="2"/>
  <c r="P925" i="2"/>
  <c r="P3629" i="2"/>
  <c r="P497" i="2"/>
  <c r="P6743" i="2"/>
  <c r="P4214" i="2"/>
  <c r="P7078" i="2"/>
  <c r="P3431" i="2"/>
  <c r="P8167" i="2"/>
  <c r="P9" i="2"/>
  <c r="P4181" i="2"/>
  <c r="P4115" i="2"/>
  <c r="P5371" i="2"/>
  <c r="P5092" i="2"/>
  <c r="P6438" i="2"/>
  <c r="P7025" i="2"/>
  <c r="P5836" i="2"/>
  <c r="P6138" i="2"/>
  <c r="P686" i="2"/>
  <c r="P5407" i="2"/>
  <c r="P5902" i="2"/>
  <c r="P2401" i="2"/>
  <c r="P5097" i="2"/>
  <c r="P6219" i="2"/>
  <c r="P6085" i="2"/>
  <c r="P3390" i="2"/>
  <c r="P4234" i="2"/>
  <c r="P5028" i="2"/>
  <c r="P4433" i="2"/>
  <c r="P2876" i="2"/>
  <c r="P8478" i="2"/>
  <c r="P2894" i="2"/>
  <c r="P6440" i="2"/>
  <c r="P2575" i="2"/>
  <c r="P2363" i="2"/>
  <c r="P4777" i="2"/>
  <c r="P3231" i="2"/>
  <c r="P1149" i="2"/>
  <c r="P5051" i="2"/>
  <c r="P1803" i="2"/>
  <c r="P6404" i="2"/>
  <c r="P7908" i="2"/>
  <c r="P5199" i="2"/>
  <c r="P3192" i="2"/>
  <c r="P3261" i="2"/>
  <c r="P5262" i="2"/>
  <c r="P2014" i="2"/>
  <c r="P5343" i="2"/>
  <c r="P7101" i="2"/>
  <c r="P984" i="2"/>
  <c r="P6489" i="2"/>
  <c r="P456" i="2"/>
  <c r="P7885" i="2"/>
  <c r="P7194" i="2"/>
  <c r="P3744" i="2"/>
  <c r="P7907" i="2"/>
  <c r="P683" i="2"/>
  <c r="P4040" i="2"/>
  <c r="P2134" i="2"/>
  <c r="P7026" i="2"/>
  <c r="P8515" i="2"/>
  <c r="P6243" i="2"/>
  <c r="P8431" i="2"/>
  <c r="P3465" i="2"/>
  <c r="P804" i="2"/>
  <c r="P8394" i="2"/>
  <c r="P18" i="2"/>
  <c r="P595" i="2"/>
  <c r="P5434" i="2"/>
  <c r="P7001" i="2"/>
  <c r="P5411" i="2"/>
  <c r="P8120" i="2"/>
  <c r="P4219" i="2"/>
  <c r="P1757" i="2"/>
  <c r="P2344" i="2"/>
  <c r="P4425" i="2"/>
  <c r="P1470" i="2"/>
  <c r="P7948" i="2"/>
  <c r="P7420" i="2"/>
  <c r="P5391" i="2"/>
  <c r="P2493" i="2"/>
  <c r="P16" i="2"/>
  <c r="P5271" i="2"/>
  <c r="P3436" i="2"/>
  <c r="P299" i="2"/>
  <c r="P3294" i="2"/>
  <c r="P3838" i="2"/>
  <c r="P6797" i="2"/>
  <c r="P4247" i="2"/>
  <c r="P2236" i="2"/>
  <c r="P7008" i="2"/>
  <c r="P5007" i="2"/>
  <c r="P3044" i="2"/>
  <c r="P7731" i="2"/>
  <c r="P7309" i="2"/>
  <c r="P6406" i="2"/>
  <c r="P1405" i="2"/>
  <c r="P500" i="2"/>
  <c r="P2902" i="2"/>
  <c r="P7030" i="2"/>
  <c r="P7583" i="2"/>
  <c r="P4160" i="2"/>
  <c r="P6844" i="2"/>
  <c r="P6833" i="2"/>
  <c r="P7117" i="2"/>
  <c r="P8329" i="2"/>
  <c r="P4994" i="2"/>
  <c r="P2530" i="2"/>
  <c r="P1338" i="2"/>
  <c r="P4157" i="2"/>
  <c r="P5866" i="2"/>
  <c r="P7707" i="2"/>
  <c r="P3926" i="2"/>
  <c r="P3742" i="2"/>
  <c r="P4162" i="2"/>
  <c r="P4815" i="2"/>
  <c r="P1051" i="2"/>
  <c r="P7456" i="2"/>
  <c r="P6207" i="2"/>
  <c r="P603" i="2"/>
  <c r="P3728" i="2"/>
  <c r="P2153" i="2"/>
  <c r="P7564" i="2"/>
  <c r="P3505" i="2"/>
  <c r="P752" i="2"/>
  <c r="P718" i="2"/>
  <c r="P2867" i="2"/>
  <c r="P2083" i="2"/>
  <c r="P136" i="2"/>
  <c r="P73" i="2"/>
  <c r="P99" i="2"/>
  <c r="P242" i="2"/>
  <c r="P7387" i="2"/>
  <c r="P4609" i="2"/>
  <c r="P786" i="2"/>
  <c r="P5278" i="2"/>
  <c r="P988" i="2"/>
  <c r="P5143" i="2"/>
  <c r="P1396" i="2"/>
  <c r="P7587" i="2"/>
  <c r="P4012" i="2"/>
  <c r="P4389" i="2"/>
  <c r="P2416" i="2"/>
  <c r="P4119" i="2"/>
  <c r="P5160" i="2"/>
  <c r="P5611" i="2"/>
  <c r="P584" i="2"/>
  <c r="P4014" i="2"/>
  <c r="P8525" i="2"/>
  <c r="P7847" i="2"/>
  <c r="P2768" i="2"/>
  <c r="P2534" i="2"/>
  <c r="P8480" i="2"/>
  <c r="P7308" i="2"/>
  <c r="P513" i="2"/>
  <c r="P6581" i="2"/>
  <c r="P2700" i="2"/>
  <c r="P1372" i="2"/>
  <c r="P6767" i="2"/>
  <c r="P4696" i="2"/>
  <c r="P5416" i="2"/>
  <c r="P5878" i="2"/>
  <c r="P7579" i="2"/>
  <c r="P2408" i="2"/>
  <c r="P5175" i="2"/>
  <c r="P5929" i="2"/>
  <c r="P1279" i="2"/>
  <c r="P6831" i="2"/>
  <c r="P3012" i="2"/>
  <c r="P5796" i="2"/>
  <c r="P8032" i="2"/>
  <c r="P6104" i="2"/>
  <c r="P3689" i="2"/>
  <c r="P8132" i="2"/>
  <c r="P6717" i="2"/>
  <c r="P331" i="2"/>
  <c r="P2751" i="2"/>
  <c r="P1937" i="2"/>
  <c r="P7764" i="2"/>
  <c r="P1708" i="2"/>
  <c r="P2049" i="2"/>
  <c r="P6814" i="2"/>
  <c r="P2590" i="2"/>
  <c r="P379" i="2"/>
  <c r="P350" i="2"/>
  <c r="P2504" i="2"/>
  <c r="P306" i="2"/>
  <c r="P449" i="2"/>
  <c r="P1144" i="2"/>
  <c r="P7720" i="2"/>
  <c r="P3877" i="2"/>
  <c r="P5745" i="2"/>
  <c r="P69" i="2"/>
  <c r="P46" i="2"/>
  <c r="P6022" i="2"/>
  <c r="P3127" i="2"/>
  <c r="P492" i="2"/>
  <c r="P4189" i="2"/>
  <c r="P4809" i="2"/>
  <c r="P3454" i="2"/>
  <c r="P2804" i="2"/>
  <c r="P2598" i="2"/>
  <c r="P6925" i="2"/>
  <c r="P2885" i="2"/>
  <c r="P3617" i="2"/>
  <c r="P2790" i="2"/>
  <c r="P2935" i="2"/>
  <c r="P1290" i="2"/>
  <c r="P3175" i="2"/>
  <c r="P3963" i="2"/>
  <c r="P4556" i="2"/>
  <c r="P5461" i="2"/>
  <c r="P1531" i="2"/>
  <c r="P7254" i="2"/>
  <c r="P3746" i="2"/>
  <c r="P1620" i="2"/>
  <c r="P4959" i="2"/>
  <c r="P2541" i="2"/>
  <c r="P1198" i="2"/>
  <c r="P1506" i="2"/>
  <c r="P7372" i="2"/>
  <c r="P2945" i="2"/>
  <c r="P5933" i="2"/>
  <c r="P4705" i="2"/>
  <c r="P6311" i="2"/>
  <c r="P1833" i="2"/>
  <c r="P2393" i="2"/>
  <c r="P1994" i="2"/>
  <c r="P2461" i="2"/>
  <c r="P6222" i="2"/>
  <c r="P6971" i="2"/>
  <c r="P3804" i="2"/>
  <c r="P6770" i="2"/>
  <c r="P2539" i="2"/>
  <c r="P6451" i="2"/>
  <c r="P989" i="2"/>
  <c r="P727" i="2"/>
  <c r="P4937" i="2"/>
  <c r="P1266" i="2"/>
  <c r="P6942" i="2"/>
  <c r="P3848" i="2"/>
  <c r="P6615" i="2"/>
  <c r="P5326" i="2"/>
  <c r="P8280" i="2"/>
  <c r="P6919" i="2"/>
  <c r="P1208" i="2"/>
  <c r="P1916" i="2"/>
  <c r="P2856" i="2"/>
  <c r="P162" i="2"/>
  <c r="P1255" i="2"/>
  <c r="P1015" i="2"/>
  <c r="P3688" i="2"/>
  <c r="P6183" i="2"/>
  <c r="P646" i="2"/>
  <c r="P1312" i="2"/>
  <c r="P5090" i="2"/>
  <c r="P3194" i="2"/>
  <c r="P5244" i="2"/>
  <c r="P4698" i="2"/>
  <c r="P7909" i="2"/>
  <c r="P8089" i="2"/>
  <c r="P2585" i="2"/>
  <c r="P7577" i="2"/>
  <c r="P5675" i="2"/>
  <c r="P5079" i="2"/>
  <c r="P2376" i="2"/>
  <c r="P3533" i="2"/>
  <c r="P5857" i="2"/>
  <c r="P2915" i="2"/>
  <c r="P4270" i="2"/>
  <c r="P1864" i="2"/>
  <c r="P3759" i="2"/>
  <c r="P4902" i="2"/>
  <c r="P3452" i="2"/>
  <c r="P5387" i="2"/>
  <c r="P7145" i="2"/>
  <c r="P2489" i="2"/>
  <c r="P4077" i="2"/>
  <c r="P1297" i="2"/>
  <c r="P8510" i="2"/>
  <c r="P1623" i="2"/>
  <c r="P5729" i="2"/>
  <c r="P602" i="2"/>
  <c r="P7120" i="2"/>
  <c r="P5797" i="2"/>
  <c r="P3806" i="2"/>
  <c r="P6483" i="2"/>
  <c r="P1940" i="2"/>
  <c r="P4303" i="2"/>
  <c r="P2142" i="2"/>
  <c r="P5166" i="2"/>
  <c r="P1377" i="2"/>
  <c r="P6812" i="2"/>
  <c r="P6481" i="2"/>
  <c r="P8388" i="2"/>
  <c r="P5268" i="2"/>
  <c r="P4901" i="2"/>
  <c r="P7278" i="2"/>
  <c r="P2805" i="2"/>
  <c r="P6904" i="2"/>
  <c r="P2936" i="2"/>
  <c r="P4788" i="2"/>
  <c r="P4869" i="2"/>
  <c r="P3711" i="2"/>
  <c r="P7367" i="2"/>
  <c r="P6179" i="2"/>
  <c r="P1989" i="2"/>
  <c r="P3707" i="2"/>
  <c r="P6514" i="2"/>
  <c r="P4718" i="2"/>
  <c r="P6254" i="2"/>
  <c r="P3406" i="2"/>
  <c r="P5966" i="2"/>
  <c r="P3581" i="2"/>
  <c r="P2015" i="2"/>
  <c r="P5105" i="2"/>
  <c r="P740" i="2"/>
  <c r="P2808" i="2"/>
  <c r="P3277" i="2"/>
  <c r="P4107" i="2"/>
  <c r="P2389" i="2"/>
  <c r="P5041" i="2"/>
  <c r="P5080" i="2"/>
  <c r="P2084" i="2"/>
  <c r="P6240" i="2"/>
  <c r="P529" i="2"/>
  <c r="P4533" i="2"/>
  <c r="P175" i="2"/>
  <c r="P3324" i="2"/>
  <c r="P4373" i="2"/>
  <c r="P8251" i="2"/>
  <c r="P3868" i="2"/>
  <c r="P2678" i="2"/>
  <c r="P2880" i="2"/>
  <c r="P3972" i="2"/>
  <c r="P721" i="2"/>
  <c r="P6010" i="2"/>
  <c r="P7483" i="2"/>
  <c r="P4398" i="2"/>
  <c r="P1586" i="2"/>
  <c r="P1805" i="2"/>
  <c r="P499" i="2"/>
  <c r="P7186" i="2"/>
  <c r="P5625" i="2"/>
  <c r="P336" i="2"/>
  <c r="P289" i="2"/>
  <c r="P8134" i="2"/>
  <c r="P4764" i="2"/>
  <c r="P918" i="2"/>
  <c r="P2332" i="2"/>
  <c r="P5726" i="2"/>
  <c r="P7933" i="2"/>
  <c r="P6249" i="2"/>
  <c r="P4658" i="2"/>
  <c r="P7708" i="2"/>
  <c r="P6970" i="2"/>
  <c r="P4048" i="2"/>
  <c r="P1850" i="2"/>
  <c r="P7316" i="2"/>
  <c r="P2003" i="2"/>
  <c r="P2448" i="2"/>
  <c r="P5960" i="2"/>
  <c r="P6366" i="2"/>
  <c r="P811" i="2"/>
  <c r="P3690" i="2"/>
  <c r="P2231" i="2"/>
  <c r="P1114" i="2"/>
  <c r="P6601" i="2"/>
  <c r="P6402" i="2"/>
  <c r="P8049" i="2"/>
  <c r="P329" i="2"/>
  <c r="P448" i="2"/>
  <c r="P5120" i="2"/>
  <c r="P6478" i="2"/>
  <c r="P7756" i="2"/>
  <c r="P6242" i="2"/>
  <c r="P1132" i="2"/>
  <c r="P899" i="2"/>
  <c r="P1774" i="2"/>
  <c r="P1931" i="2"/>
  <c r="P7144" i="2"/>
  <c r="P7359" i="2"/>
  <c r="P2223" i="2"/>
  <c r="P4722" i="2"/>
  <c r="P1968" i="2"/>
  <c r="P7748" i="2"/>
  <c r="P4964" i="2"/>
  <c r="P3846" i="2"/>
  <c r="P3141" i="2"/>
  <c r="P698" i="2"/>
  <c r="P4401" i="2"/>
  <c r="P1574" i="2"/>
  <c r="P3007" i="2"/>
  <c r="P6229" i="2"/>
  <c r="P7040" i="2"/>
  <c r="P8006" i="2"/>
  <c r="P5235" i="2"/>
  <c r="P83" i="2"/>
  <c r="P478" i="2"/>
  <c r="P3531" i="2"/>
  <c r="P1026" i="2"/>
  <c r="P5879" i="2"/>
  <c r="P8021" i="2"/>
  <c r="P7613" i="2"/>
  <c r="P4661" i="2"/>
  <c r="P7723" i="2"/>
  <c r="P5129" i="2"/>
  <c r="P606" i="2"/>
  <c r="P5139" i="2"/>
  <c r="P3864" i="2"/>
  <c r="P7384" i="2"/>
  <c r="P2237" i="2"/>
  <c r="P6065" i="2"/>
  <c r="P1671" i="2"/>
  <c r="P2066" i="2"/>
  <c r="P2492" i="2"/>
  <c r="P1953" i="2"/>
  <c r="P2878" i="2"/>
  <c r="P3503" i="2"/>
  <c r="P1741" i="2"/>
  <c r="P1272" i="2"/>
  <c r="P116" i="2"/>
  <c r="P1542" i="2"/>
  <c r="P2395" i="2"/>
  <c r="P1221" i="2"/>
  <c r="P1116" i="2"/>
  <c r="P1262" i="2"/>
  <c r="P1254" i="2"/>
  <c r="P61" i="2"/>
  <c r="P153" i="2"/>
  <c r="P1074" i="2"/>
  <c r="P2034" i="2"/>
  <c r="P2523" i="2"/>
  <c r="P859" i="2"/>
  <c r="P3088" i="2"/>
  <c r="P1368" i="2"/>
  <c r="P1410" i="2"/>
  <c r="P3866" i="2"/>
  <c r="P4319" i="2"/>
  <c r="P3095" i="2"/>
  <c r="P3112" i="2"/>
  <c r="P1034" i="2"/>
  <c r="P1854" i="2"/>
  <c r="P1408" i="2"/>
  <c r="P1352" i="2"/>
  <c r="P1200" i="2"/>
  <c r="P3998" i="2"/>
  <c r="P3563" i="2"/>
  <c r="P3700" i="2"/>
  <c r="P2502" i="2"/>
  <c r="P832" i="2"/>
  <c r="P1785" i="2"/>
  <c r="P411" i="2"/>
  <c r="P1569" i="2"/>
  <c r="P6835" i="2"/>
  <c r="P3447" i="2"/>
  <c r="P5583" i="2"/>
  <c r="P2470" i="2"/>
  <c r="P2650" i="2"/>
  <c r="P1142" i="2"/>
  <c r="P6096" i="2"/>
  <c r="P2060" i="2"/>
  <c r="P219" i="2"/>
  <c r="P6571" i="2"/>
  <c r="P7182" i="2"/>
  <c r="P1073" i="2"/>
  <c r="P1859" i="2"/>
  <c r="P7159" i="2"/>
  <c r="P6005" i="2"/>
  <c r="P6417" i="2"/>
  <c r="P2545" i="2"/>
  <c r="P2704" i="2"/>
  <c r="P3398" i="2"/>
  <c r="P2913" i="2"/>
  <c r="P2455" i="2"/>
  <c r="P1115" i="2"/>
  <c r="P8267" i="2"/>
  <c r="P4318" i="2"/>
  <c r="P6910" i="2"/>
  <c r="P2777" i="2"/>
  <c r="P4019" i="2"/>
  <c r="P525" i="2"/>
  <c r="P8286" i="2"/>
  <c r="P482" i="2"/>
  <c r="P7795" i="2"/>
  <c r="P8176" i="2"/>
  <c r="P8483" i="2"/>
  <c r="P609" i="2"/>
  <c r="P4301" i="2"/>
  <c r="P7807" i="2"/>
  <c r="P919" i="2"/>
  <c r="P3042" i="2"/>
  <c r="P285" i="2"/>
  <c r="P6196" i="2"/>
  <c r="P1342" i="2"/>
  <c r="P5398" i="2"/>
  <c r="P3594" i="2"/>
  <c r="P7060" i="2"/>
  <c r="P6066" i="2"/>
  <c r="P3882" i="2"/>
  <c r="P5856" i="2"/>
  <c r="P6070" i="2"/>
  <c r="P2092" i="2"/>
  <c r="P5782" i="2"/>
  <c r="P7473" i="2"/>
  <c r="P3810" i="2"/>
  <c r="P5219" i="2"/>
  <c r="P3854" i="2"/>
  <c r="P2832" i="2"/>
  <c r="P2016" i="2"/>
  <c r="P8201" i="2"/>
  <c r="P1028" i="2"/>
  <c r="P5435" i="2"/>
  <c r="P7189" i="2"/>
  <c r="P221" i="2"/>
  <c r="P6726" i="2"/>
  <c r="P2228" i="2"/>
  <c r="P2561" i="2"/>
  <c r="P6715" i="2"/>
  <c r="P1778" i="2"/>
  <c r="P4990" i="2"/>
  <c r="P3385" i="2"/>
  <c r="P638" i="2"/>
  <c r="P4371" i="2"/>
  <c r="P3368" i="2"/>
  <c r="P1097" i="2"/>
  <c r="P407" i="2"/>
  <c r="P1219" i="2"/>
  <c r="P1460" i="2"/>
  <c r="P7416" i="2"/>
  <c r="P7656" i="2"/>
  <c r="P6826" i="2"/>
  <c r="P7758" i="2"/>
  <c r="P7526" i="2"/>
  <c r="P6432" i="2"/>
  <c r="P5430" i="2"/>
  <c r="P1763" i="2"/>
  <c r="P1166" i="2"/>
  <c r="P1579" i="2"/>
  <c r="P1036" i="2"/>
  <c r="P4879" i="2"/>
  <c r="P4548" i="2"/>
  <c r="P7331" i="2"/>
  <c r="P8343" i="2"/>
  <c r="P4782" i="2"/>
  <c r="P5956" i="2"/>
  <c r="P2090" i="2"/>
  <c r="P6405" i="2"/>
  <c r="P7652" i="2"/>
  <c r="P2211" i="2"/>
  <c r="P1169" i="2"/>
  <c r="P3185" i="2"/>
  <c r="P4367" i="2"/>
  <c r="P5116" i="2"/>
  <c r="P6974" i="2"/>
  <c r="P4781" i="2"/>
  <c r="P5788" i="2"/>
  <c r="P7389" i="2"/>
  <c r="P6665" i="2"/>
  <c r="P7103" i="2"/>
  <c r="P5432" i="2"/>
  <c r="P2420" i="2"/>
  <c r="P4244" i="2"/>
  <c r="P5485" i="2"/>
  <c r="P1577" i="2"/>
  <c r="P7770" i="2"/>
  <c r="P2366" i="2"/>
  <c r="P7984" i="2"/>
  <c r="P7113" i="2"/>
  <c r="P3951" i="2"/>
  <c r="P2670" i="2"/>
  <c r="P7343" i="2"/>
  <c r="P6596" i="2"/>
  <c r="P5023" i="2"/>
  <c r="P6954" i="2"/>
  <c r="P1831" i="2"/>
  <c r="P1301" i="2"/>
  <c r="P5700" i="2"/>
  <c r="P7914" i="2"/>
  <c r="P6416" i="2"/>
  <c r="P7028" i="2"/>
  <c r="P8138" i="2"/>
  <c r="P8335" i="2"/>
  <c r="P4098" i="2"/>
  <c r="P1086" i="2"/>
  <c r="P2180" i="2"/>
  <c r="P4069" i="2"/>
  <c r="P6900" i="2"/>
  <c r="P3425" i="2"/>
  <c r="P2835" i="2"/>
  <c r="P7745" i="2"/>
  <c r="P6834" i="2"/>
  <c r="P3383" i="2"/>
  <c r="P8417" i="2"/>
  <c r="P7086" i="2"/>
  <c r="P5684" i="2"/>
  <c r="P5648" i="2"/>
  <c r="P3798" i="2"/>
  <c r="P8270" i="2"/>
  <c r="P7015" i="2"/>
  <c r="P3623" i="2"/>
  <c r="P6718" i="2"/>
  <c r="P4627" i="2"/>
  <c r="P4210" i="2"/>
  <c r="P6999" i="2"/>
  <c r="P8119" i="2"/>
  <c r="P7115" i="2"/>
  <c r="P6317" i="2"/>
  <c r="P2645" i="2"/>
  <c r="P7250" i="2"/>
  <c r="P4668" i="2"/>
  <c r="P3222" i="2"/>
  <c r="P2027" i="2"/>
  <c r="P4887" i="2"/>
  <c r="P2173" i="2"/>
  <c r="P3693" i="2"/>
  <c r="P5345" i="2"/>
  <c r="P1325" i="2"/>
  <c r="P1624" i="2"/>
  <c r="P345" i="2"/>
  <c r="P1215" i="2"/>
  <c r="P1077" i="2"/>
  <c r="P4639" i="2"/>
  <c r="P146" i="2"/>
  <c r="P3913" i="2"/>
  <c r="P2822" i="2"/>
  <c r="P2503" i="2"/>
  <c r="P3755" i="2"/>
  <c r="P40" i="2"/>
  <c r="P220" i="2"/>
  <c r="P399" i="2"/>
  <c r="P8041" i="2"/>
  <c r="P6701" i="2"/>
  <c r="P188" i="2"/>
  <c r="P1536" i="2"/>
  <c r="P3062" i="2"/>
  <c r="P3466" i="2"/>
  <c r="P6988" i="2"/>
  <c r="P3017" i="2"/>
  <c r="P6456" i="2"/>
  <c r="P6729" i="2"/>
  <c r="P8116" i="2"/>
  <c r="P7090" i="2"/>
  <c r="P2778" i="2"/>
  <c r="P8027" i="2"/>
  <c r="P2603" i="2"/>
  <c r="P6935" i="2"/>
  <c r="P8551" i="2"/>
  <c r="P512" i="2"/>
  <c r="P480" i="2"/>
  <c r="P4286" i="2"/>
  <c r="P7076" i="2"/>
  <c r="P1877" i="2"/>
  <c r="P2587" i="2"/>
  <c r="P6171" i="2"/>
  <c r="P426" i="2"/>
  <c r="P1225" i="2"/>
  <c r="P6174" i="2"/>
  <c r="P5616" i="2"/>
  <c r="P8403" i="2"/>
  <c r="P7140" i="2"/>
  <c r="P7336" i="2"/>
  <c r="P2657" i="2"/>
  <c r="P3186" i="2"/>
  <c r="P8487" i="2"/>
  <c r="P8308" i="2"/>
  <c r="P5680" i="2"/>
  <c r="P3318" i="2"/>
  <c r="P1886" i="2"/>
  <c r="P3973" i="2"/>
  <c r="P5312" i="2"/>
  <c r="P8564" i="2"/>
  <c r="P5599" i="2"/>
  <c r="P6920" i="2"/>
  <c r="P7142" i="2"/>
  <c r="P523" i="2"/>
  <c r="P891" i="2"/>
  <c r="P5065" i="2"/>
  <c r="P8560" i="2"/>
  <c r="P7048" i="2"/>
  <c r="P5653" i="2"/>
  <c r="P942" i="2"/>
  <c r="P1930" i="2"/>
  <c r="P4273" i="2"/>
  <c r="P8188" i="2"/>
  <c r="P5713" i="2"/>
  <c r="P2224" i="2"/>
  <c r="P6735" i="2"/>
  <c r="P1688" i="2"/>
  <c r="P2195" i="2"/>
  <c r="P7724" i="2"/>
  <c r="P4350" i="2"/>
  <c r="P5594" i="2"/>
  <c r="P3929" i="2"/>
  <c r="P435" i="2"/>
  <c r="P8237" i="2"/>
  <c r="P2087" i="2"/>
  <c r="P1061" i="2"/>
  <c r="P4845" i="2"/>
  <c r="P3029" i="2"/>
  <c r="P6161" i="2"/>
  <c r="P5858" i="2"/>
  <c r="P5694" i="2"/>
  <c r="P6491" i="2"/>
  <c r="P3476" i="2"/>
  <c r="P2843" i="2"/>
  <c r="P2840" i="2"/>
  <c r="P6427" i="2"/>
  <c r="P4052" i="2"/>
  <c r="P1929" i="2"/>
  <c r="P4391" i="2"/>
  <c r="P7153" i="2"/>
  <c r="P6349" i="2"/>
  <c r="P5319" i="2"/>
  <c r="P6650" i="2"/>
  <c r="P5197" i="2"/>
  <c r="P2114" i="2"/>
  <c r="P3732" i="2"/>
  <c r="P6365" i="2"/>
  <c r="P3729" i="2"/>
  <c r="P3552" i="2"/>
  <c r="P709" i="2"/>
  <c r="P216" i="2"/>
  <c r="P58" i="2"/>
  <c r="P5639" i="2"/>
  <c r="P6513" i="2"/>
  <c r="P7774" i="2"/>
  <c r="P6485" i="2"/>
  <c r="P4277" i="2"/>
  <c r="P8196" i="2"/>
  <c r="P3296" i="2"/>
  <c r="P8377" i="2"/>
  <c r="P931" i="2"/>
  <c r="P3925" i="2"/>
  <c r="P3028" i="2"/>
  <c r="P354" i="2"/>
  <c r="P2300" i="2"/>
  <c r="P3027" i="2"/>
  <c r="P6369" i="2"/>
  <c r="P1239" i="2"/>
  <c r="P2116" i="2"/>
  <c r="P1669" i="2"/>
  <c r="P3397" i="2"/>
  <c r="P5531" i="2"/>
  <c r="P3483" i="2"/>
  <c r="P4170" i="2"/>
  <c r="P7493" i="2"/>
  <c r="P692" i="2"/>
  <c r="P6512" i="2"/>
  <c r="P1040" i="2"/>
  <c r="P3829" i="2"/>
  <c r="P1427" i="2"/>
  <c r="P451" i="2"/>
  <c r="P3308" i="2"/>
  <c r="P1050" i="2"/>
  <c r="P4361" i="2"/>
  <c r="P148" i="2"/>
  <c r="P3040" i="2"/>
  <c r="P796" i="2"/>
  <c r="P1433" i="2"/>
  <c r="P5070" i="2"/>
  <c r="P5534" i="2"/>
  <c r="P8033" i="2"/>
  <c r="P5553" i="2"/>
  <c r="P8051" i="2"/>
  <c r="P5257" i="2"/>
  <c r="P4253" i="2"/>
  <c r="P1190" i="2"/>
  <c r="P3078" i="2"/>
  <c r="P3819" i="2"/>
  <c r="P485" i="2"/>
  <c r="P280" i="2"/>
  <c r="P225" i="2"/>
  <c r="P569" i="2"/>
  <c r="P8426" i="2"/>
  <c r="P6313" i="2"/>
  <c r="P7832" i="2"/>
  <c r="P5379" i="2"/>
  <c r="P6399" i="2"/>
  <c r="P6042" i="2"/>
  <c r="P5283" i="2"/>
  <c r="P5683" i="2"/>
  <c r="P8588" i="2"/>
  <c r="P4759" i="2"/>
  <c r="P7496" i="2"/>
  <c r="P1917" i="2"/>
  <c r="P3620" i="2"/>
  <c r="P3756" i="2"/>
  <c r="P1575" i="2"/>
  <c r="P3049" i="2"/>
  <c r="P7949" i="2"/>
  <c r="P6213" i="2"/>
  <c r="P5757" i="2"/>
  <c r="P4091" i="2"/>
  <c r="P3492" i="2"/>
  <c r="P4235" i="2"/>
  <c r="P433" i="2"/>
  <c r="P4180" i="2"/>
  <c r="P3979" i="2"/>
  <c r="P8265" i="2"/>
  <c r="P5107" i="2"/>
  <c r="P4517" i="2"/>
  <c r="P2446" i="2"/>
  <c r="P2696" i="2"/>
  <c r="P5332" i="2"/>
  <c r="P6606" i="2"/>
  <c r="P1108" i="2"/>
  <c r="P2763" i="2"/>
  <c r="P7831" i="2"/>
  <c r="P7599" i="2"/>
  <c r="P7241" i="2"/>
  <c r="P7816" i="2"/>
  <c r="P2112" i="2"/>
  <c r="P4524" i="2"/>
  <c r="P1104" i="2"/>
  <c r="P7349" i="2"/>
  <c r="P3572" i="2"/>
  <c r="P4178" i="2"/>
  <c r="P3603" i="2"/>
  <c r="P6280" i="2"/>
  <c r="P7511" i="2"/>
  <c r="P3407" i="2"/>
  <c r="P7357" i="2"/>
  <c r="P7435" i="2"/>
  <c r="P5221" i="2"/>
  <c r="P5365" i="2"/>
  <c r="P7035" i="2"/>
  <c r="P5650" i="2"/>
  <c r="P3598" i="2"/>
  <c r="P8240" i="2"/>
  <c r="P4889" i="2"/>
  <c r="P7612" i="2"/>
  <c r="P5768" i="2"/>
  <c r="P1238" i="2"/>
  <c r="P5399" i="2"/>
  <c r="P4760" i="2"/>
  <c r="P383" i="2"/>
  <c r="P78" i="2"/>
  <c r="P4997" i="2"/>
  <c r="P4488" i="2"/>
  <c r="P7553" i="2"/>
  <c r="P8273" i="2"/>
  <c r="P2926" i="2"/>
  <c r="P7087" i="2"/>
  <c r="P633" i="2"/>
  <c r="P7022" i="2"/>
  <c r="P8287" i="2"/>
  <c r="P5388" i="2"/>
  <c r="P338" i="2"/>
  <c r="P5804" i="2"/>
  <c r="P4969" i="2"/>
  <c r="P4006" i="2"/>
  <c r="P6111" i="2"/>
  <c r="P2906" i="2"/>
  <c r="P1395" i="2"/>
  <c r="P4224" i="2"/>
  <c r="P373" i="2"/>
  <c r="P2469" i="2"/>
  <c r="P2900" i="2"/>
  <c r="P659" i="2"/>
  <c r="P7754" i="2"/>
  <c r="P6796" i="2"/>
  <c r="P4182" i="2"/>
  <c r="P6113" i="2"/>
  <c r="P3300" i="2"/>
  <c r="P303" i="2"/>
  <c r="P1068" i="2"/>
  <c r="P1792" i="2"/>
  <c r="P3118" i="2"/>
  <c r="P3244" i="2"/>
  <c r="P3253" i="2"/>
  <c r="P1678" i="2"/>
  <c r="P6248" i="2"/>
  <c r="P669" i="2"/>
  <c r="P7877" i="2"/>
  <c r="P1558" i="2"/>
  <c r="P3457" i="2"/>
  <c r="P3188" i="2"/>
  <c r="P3260" i="2"/>
  <c r="P866" i="2"/>
  <c r="P4306" i="2"/>
  <c r="P1500" i="2"/>
  <c r="P207" i="2"/>
  <c r="P2699" i="2"/>
  <c r="P7227" i="2"/>
  <c r="P6386" i="2"/>
  <c r="P470" i="2"/>
  <c r="P6019" i="2"/>
  <c r="P1364" i="2"/>
  <c r="P3467" i="2"/>
  <c r="P3604" i="2"/>
  <c r="P1092" i="2"/>
  <c r="P4437" i="2"/>
  <c r="P8074" i="2"/>
  <c r="P7217" i="2"/>
  <c r="P3101" i="2"/>
  <c r="P1079" i="2"/>
  <c r="P5228" i="2"/>
  <c r="P2374" i="2"/>
  <c r="P4804" i="2"/>
  <c r="P7899" i="2"/>
  <c r="P8357" i="2"/>
  <c r="P1298" i="2"/>
  <c r="P1724" i="2"/>
  <c r="P3131" i="2"/>
  <c r="P1944" i="2"/>
  <c r="P4299" i="2"/>
  <c r="P3727" i="2"/>
  <c r="P3985" i="2"/>
  <c r="P6873" i="2"/>
  <c r="P1644" i="2"/>
  <c r="P5328" i="2"/>
  <c r="P3911" i="2"/>
  <c r="P2555" i="2"/>
  <c r="P6437" i="2"/>
  <c r="P5308" i="2"/>
  <c r="P7858" i="2"/>
  <c r="P8246" i="2"/>
  <c r="P2709" i="2"/>
  <c r="P4955" i="2"/>
  <c r="P7522" i="2"/>
  <c r="P6419" i="2"/>
  <c r="P644" i="2"/>
  <c r="P3478" i="2"/>
  <c r="P479" i="2"/>
  <c r="P8300" i="2"/>
  <c r="P6740" i="2"/>
  <c r="P2110" i="2"/>
  <c r="P2309" i="2"/>
  <c r="P690" i="2"/>
  <c r="P283" i="2"/>
  <c r="P8583" i="2"/>
  <c r="P209" i="2"/>
  <c r="P8258" i="2"/>
  <c r="P7672" i="2"/>
  <c r="P5290" i="2"/>
  <c r="P2202" i="2"/>
  <c r="P6343" i="2"/>
  <c r="P6688" i="2"/>
  <c r="P7272" i="2"/>
  <c r="P7910" i="2"/>
  <c r="P4583" i="2"/>
  <c r="P4209" i="2"/>
  <c r="P2737" i="2"/>
  <c r="P5440" i="2"/>
  <c r="P4562" i="2"/>
  <c r="P1563" i="2"/>
  <c r="P1296" i="2"/>
  <c r="P7719" i="2"/>
  <c r="P5629" i="2"/>
  <c r="P6760" i="2"/>
  <c r="P4935" i="2"/>
  <c r="P4936" i="2"/>
  <c r="P7427" i="2"/>
  <c r="P6321" i="2"/>
  <c r="P3619" i="2"/>
  <c r="P8206" i="2"/>
  <c r="P8528" i="2"/>
  <c r="P7922" i="2"/>
  <c r="P3293" i="2"/>
  <c r="P4315" i="2"/>
  <c r="P3902" i="2"/>
  <c r="P2128" i="2"/>
  <c r="P5530" i="2"/>
  <c r="P5935" i="2"/>
  <c r="P707" i="2"/>
  <c r="P7190" i="2"/>
  <c r="P4474" i="2"/>
  <c r="P7728" i="2"/>
  <c r="P4758" i="2"/>
  <c r="P1910" i="2"/>
  <c r="P139" i="2"/>
  <c r="P3448" i="2"/>
  <c r="P5586" i="2"/>
  <c r="P8111" i="2"/>
  <c r="P7429" i="2"/>
  <c r="P267" i="2"/>
  <c r="P2215" i="2"/>
  <c r="P4679" i="2"/>
  <c r="P813" i="2"/>
  <c r="P1245" i="2"/>
  <c r="P2392" i="2"/>
  <c r="P2192" i="2"/>
  <c r="P5720" i="2"/>
  <c r="P8223" i="2"/>
  <c r="P4204" i="2"/>
  <c r="P8541" i="2"/>
  <c r="P8567" i="2"/>
  <c r="P8415" i="2"/>
  <c r="P1088" i="2"/>
  <c r="P6985" i="2"/>
  <c r="P465" i="2"/>
  <c r="P2353" i="2"/>
  <c r="P1305" i="2"/>
  <c r="P3510" i="2"/>
  <c r="P1631" i="2"/>
  <c r="P6362" i="2"/>
  <c r="P6278" i="2"/>
  <c r="P282" i="2"/>
  <c r="P5979" i="2"/>
  <c r="P2473" i="2"/>
  <c r="P5315" i="2"/>
  <c r="P4992" i="2"/>
  <c r="P4007" i="2"/>
  <c r="P5421" i="2"/>
  <c r="P7696" i="2"/>
  <c r="P4614" i="2"/>
  <c r="P7396" i="2"/>
  <c r="P7315" i="2"/>
  <c r="P1432" i="2"/>
  <c r="P7794" i="2"/>
  <c r="P7950" i="2"/>
  <c r="P7447" i="2"/>
  <c r="P7018" i="2"/>
  <c r="P7659" i="2"/>
  <c r="P5728" i="2"/>
  <c r="P8424" i="2"/>
  <c r="P7827" i="2"/>
  <c r="P7258" i="2"/>
  <c r="P7206" i="2"/>
  <c r="P7423" i="2"/>
  <c r="P7047" i="2"/>
  <c r="P3160" i="2"/>
  <c r="P5422" i="2"/>
  <c r="P3224" i="2"/>
  <c r="P7305" i="2"/>
  <c r="P5306" i="2"/>
  <c r="P4212" i="2"/>
  <c r="P8549" i="2"/>
  <c r="P4514" i="2"/>
  <c r="P7065" i="2"/>
  <c r="P5009" i="2"/>
  <c r="P4918" i="2"/>
  <c r="P4691" i="2"/>
  <c r="P6092" i="2"/>
  <c r="P6605" i="2"/>
  <c r="P6271" i="2"/>
  <c r="P4421" i="2"/>
  <c r="P2901" i="2"/>
  <c r="P4463" i="2"/>
  <c r="P1002" i="2"/>
  <c r="P6056" i="2"/>
  <c r="P4540" i="2"/>
  <c r="P4939" i="2"/>
  <c r="P2293" i="2"/>
  <c r="P5206" i="2"/>
  <c r="P6962" i="2"/>
  <c r="P6643" i="2"/>
  <c r="P5369" i="2"/>
  <c r="P5218" i="2"/>
  <c r="P3677" i="2"/>
  <c r="P5885" i="2"/>
  <c r="P5597" i="2"/>
  <c r="P5993" i="2"/>
  <c r="P3270" i="2"/>
  <c r="P4612" i="2"/>
  <c r="P7714" i="2"/>
  <c r="P7298" i="2"/>
  <c r="P6567" i="2"/>
  <c r="P6027" i="2"/>
  <c r="P1348" i="2"/>
  <c r="P6353" i="2"/>
  <c r="P5334" i="2"/>
  <c r="P7812" i="2"/>
  <c r="P3207" i="2"/>
  <c r="P8318" i="2"/>
  <c r="P4738" i="2"/>
  <c r="P7304" i="2"/>
  <c r="P474" i="2"/>
  <c r="P415" i="2"/>
  <c r="P589" i="2"/>
  <c r="P2390" i="2"/>
  <c r="P3949" i="2"/>
  <c r="P5780" i="2"/>
  <c r="P7828" i="2"/>
  <c r="P4934" i="2"/>
  <c r="P3947" i="2"/>
  <c r="P1441" i="2"/>
  <c r="P2863" i="2"/>
  <c r="P626" i="2"/>
  <c r="P2693" i="2"/>
  <c r="P967" i="2"/>
  <c r="P1684" i="2"/>
  <c r="P2012" i="2"/>
  <c r="P1090" i="2"/>
  <c r="P688" i="2"/>
  <c r="P912" i="2"/>
  <c r="P1547" i="2"/>
  <c r="P1518" i="2"/>
  <c r="P924" i="2"/>
  <c r="P1081" i="2"/>
  <c r="P1228" i="2"/>
  <c r="P4129" i="2"/>
  <c r="P1189" i="2"/>
  <c r="P1450" i="2"/>
  <c r="P917" i="2"/>
  <c r="P1277" i="2"/>
  <c r="P737" i="2"/>
  <c r="P564" i="2"/>
  <c r="P897" i="2"/>
  <c r="P849" i="2"/>
  <c r="P1712" i="2"/>
  <c r="P3994" i="2"/>
  <c r="P498" i="2"/>
  <c r="P1249" i="2"/>
  <c r="P582" i="2"/>
  <c r="P824" i="2"/>
  <c r="P1288" i="2"/>
  <c r="P820" i="2"/>
  <c r="P680" i="2"/>
  <c r="P672" i="2"/>
  <c r="P2073" i="2"/>
  <c r="P774" i="2"/>
  <c r="P493" i="2"/>
  <c r="P946" i="2"/>
  <c r="P1118" i="2"/>
  <c r="P793" i="2"/>
  <c r="P1904" i="2"/>
  <c r="P667" i="2"/>
  <c r="P1447" i="2"/>
  <c r="P2380" i="2"/>
  <c r="P816" i="2"/>
  <c r="P689" i="2"/>
  <c r="P3204" i="2"/>
  <c r="P2818" i="2"/>
  <c r="P5395" i="2"/>
  <c r="P928" i="2"/>
  <c r="P4767" i="2"/>
  <c r="P864" i="2"/>
  <c r="P1999" i="2"/>
  <c r="P4186" i="2"/>
  <c r="P2570" i="2"/>
  <c r="P8008" i="2"/>
  <c r="P553" i="2"/>
  <c r="P1203" i="2"/>
  <c r="P1578" i="2"/>
  <c r="P1389" i="2"/>
  <c r="P860" i="2"/>
  <c r="P579" i="2"/>
  <c r="P628" i="2"/>
  <c r="P712" i="2"/>
  <c r="P551" i="2"/>
  <c r="P438" i="2"/>
  <c r="P588" i="2"/>
  <c r="P2898" i="2"/>
  <c r="P319" i="2"/>
  <c r="P1231" i="2"/>
  <c r="P847" i="2"/>
  <c r="P970" i="2"/>
  <c r="P896" i="2"/>
  <c r="P1416" i="2"/>
  <c r="P665" i="2"/>
  <c r="P1049" i="2"/>
  <c r="P843" i="2"/>
  <c r="P1218" i="2"/>
  <c r="P284" i="2"/>
  <c r="P908" i="2"/>
  <c r="P650" i="2"/>
  <c r="P1173" i="2"/>
  <c r="P1265" i="2"/>
  <c r="P639" i="2"/>
  <c r="P441" i="2"/>
  <c r="P1227" i="2"/>
  <c r="P1672" i="2"/>
  <c r="P1232" i="2"/>
  <c r="P8060" i="2"/>
  <c r="P1610" i="2"/>
  <c r="P3625" i="2"/>
  <c r="P4122" i="2"/>
  <c r="P1902" i="2"/>
  <c r="P907" i="2"/>
  <c r="P1467" i="2"/>
  <c r="P720" i="2"/>
  <c r="P5843" i="2"/>
  <c r="P5641" i="2"/>
  <c r="P8469" i="2"/>
  <c r="P4066" i="2"/>
  <c r="P4773" i="2"/>
  <c r="P5541" i="2"/>
  <c r="P845" i="2"/>
  <c r="P5764" i="2"/>
  <c r="P2326" i="2"/>
  <c r="P276" i="2"/>
  <c r="P111" i="2"/>
  <c r="P5623" i="2"/>
  <c r="P1895" i="2"/>
  <c r="P1636" i="2"/>
  <c r="P3258" i="2"/>
  <c r="P8135" i="2"/>
  <c r="P1794" i="2"/>
  <c r="P2694" i="2"/>
  <c r="P2404" i="2"/>
  <c r="P854" i="2"/>
  <c r="P2514" i="2"/>
  <c r="P5875" i="2"/>
  <c r="P3678" i="2"/>
  <c r="P7591" i="2"/>
  <c r="P969" i="2"/>
  <c r="P5467" i="2"/>
  <c r="P5891" i="2"/>
  <c r="P7291" i="2"/>
  <c r="P8410" i="2"/>
  <c r="P1822" i="2"/>
  <c r="P230" i="2"/>
  <c r="P360" i="2"/>
  <c r="P212" i="2"/>
  <c r="P227" i="2"/>
  <c r="P7839" i="2"/>
  <c r="P236" i="2"/>
  <c r="P161" i="2"/>
  <c r="P309" i="2"/>
  <c r="P253" i="2"/>
  <c r="P4439" i="2"/>
  <c r="P530" i="2"/>
  <c r="P198" i="2"/>
  <c r="P327" i="2"/>
  <c r="P385" i="2"/>
  <c r="P1621" i="2"/>
  <c r="P340" i="2"/>
  <c r="P668" i="2"/>
  <c r="P764" i="2"/>
  <c r="P8475" i="2"/>
  <c r="P662" i="2"/>
  <c r="P3023" i="2"/>
  <c r="P2443" i="2"/>
  <c r="P1853" i="2"/>
  <c r="P5223" i="2"/>
  <c r="P5408" i="2"/>
  <c r="P7474" i="2"/>
  <c r="P6449" i="2"/>
  <c r="P363" i="2"/>
  <c r="P5442" i="2"/>
  <c r="P6595" i="2"/>
  <c r="P6957" i="2"/>
  <c r="P6146" i="2"/>
  <c r="P1382" i="2"/>
  <c r="P664" i="2"/>
  <c r="P4684" i="2"/>
  <c r="P7773" i="2"/>
  <c r="P5741" i="2"/>
  <c r="P4829" i="2"/>
  <c r="P6123" i="2"/>
  <c r="P6380" i="2"/>
  <c r="P6413" i="2"/>
  <c r="P2759" i="2"/>
  <c r="P852" i="2"/>
  <c r="P982" i="2"/>
  <c r="P5859" i="2"/>
  <c r="P2179" i="2"/>
  <c r="P23" i="2"/>
  <c r="P514" i="2"/>
  <c r="P2873" i="2"/>
  <c r="P1070" i="2"/>
  <c r="P795" i="2"/>
  <c r="P6435" i="2"/>
  <c r="P2258" i="2"/>
  <c r="P3114" i="2"/>
  <c r="P4418" i="2"/>
  <c r="P2251" i="2"/>
  <c r="P8028" i="2"/>
  <c r="P2050" i="2"/>
  <c r="P1698" i="2"/>
  <c r="P2151" i="2"/>
  <c r="P4709" i="2"/>
  <c r="P657" i="2"/>
  <c r="P1903" i="2"/>
  <c r="P4276" i="2"/>
  <c r="P37" i="2"/>
  <c r="P4905" i="2"/>
  <c r="P5324" i="2"/>
  <c r="P2039" i="2"/>
  <c r="P5103" i="2"/>
  <c r="P1570" i="2"/>
  <c r="P1952" i="2"/>
  <c r="P3938" i="2"/>
  <c r="P2132" i="2"/>
  <c r="P8439" i="2"/>
  <c r="P4875" i="2"/>
  <c r="P7353" i="2"/>
  <c r="P5488" i="2"/>
  <c r="P5924" i="2"/>
  <c r="P1072" i="2"/>
  <c r="P7408" i="2"/>
  <c r="P4792" i="2"/>
  <c r="P5441" i="2"/>
  <c r="P7441" i="2"/>
  <c r="P2498" i="2"/>
  <c r="P3248" i="2"/>
  <c r="P5474" i="2"/>
  <c r="P5630" i="2"/>
  <c r="P7798" i="2"/>
  <c r="P6642" i="2"/>
  <c r="P3038" i="2"/>
  <c r="P1158" i="2"/>
  <c r="P6614" i="2"/>
  <c r="P2129" i="2"/>
  <c r="P287" i="2"/>
  <c r="P2605" i="2"/>
  <c r="P103" i="2"/>
  <c r="P2667" i="2"/>
  <c r="P3763" i="2"/>
  <c r="P8296" i="2"/>
  <c r="P2861" i="2"/>
  <c r="P5200" i="2"/>
  <c r="P1380" i="2"/>
  <c r="P2730" i="2"/>
  <c r="P8160" i="2"/>
  <c r="P2340" i="2"/>
  <c r="P3784" i="2"/>
  <c r="P8513" i="2"/>
  <c r="P8514" i="2"/>
  <c r="P7893" i="2"/>
  <c r="P3649" i="2"/>
  <c r="P7608" i="2"/>
  <c r="P6929" i="2"/>
  <c r="P537" i="2"/>
  <c r="P1167" i="2"/>
  <c r="P6272" i="2"/>
  <c r="P6086" i="2"/>
  <c r="P1452" i="2"/>
  <c r="P421" i="2"/>
  <c r="P8561" i="2"/>
  <c r="P5176" i="2"/>
  <c r="P7280" i="2"/>
  <c r="P2911" i="2"/>
  <c r="P953" i="2"/>
  <c r="P33" i="2"/>
  <c r="P8373" i="2"/>
  <c r="P5439" i="2"/>
  <c r="P4430" i="2"/>
  <c r="P5844" i="2"/>
  <c r="P7066" i="2"/>
  <c r="P5787" i="2"/>
  <c r="P6515" i="2"/>
  <c r="P2113" i="2"/>
  <c r="P5249" i="2"/>
  <c r="P6139" i="2"/>
  <c r="P6679" i="2"/>
  <c r="P5040" i="2"/>
  <c r="P5172" i="2"/>
  <c r="P2306" i="2"/>
  <c r="P4923" i="2"/>
  <c r="P4501" i="2"/>
  <c r="P3360" i="2"/>
  <c r="P4737" i="2"/>
  <c r="P2038" i="2"/>
  <c r="P8073" i="2"/>
  <c r="P2165" i="2"/>
  <c r="P1737" i="2"/>
  <c r="P4075" i="2"/>
  <c r="P5649" i="2"/>
  <c r="P325" i="2"/>
  <c r="P6836" i="2"/>
  <c r="P6275" i="2"/>
  <c r="P3255" i="2"/>
  <c r="P4262" i="2"/>
  <c r="P4862" i="2"/>
  <c r="P5911" i="2"/>
  <c r="P2802" i="2"/>
  <c r="P6548" i="2"/>
  <c r="P4452" i="2"/>
  <c r="P2637" i="2"/>
  <c r="P3514" i="2"/>
  <c r="P1748" i="2"/>
  <c r="P1739" i="2"/>
  <c r="P1516" i="2"/>
  <c r="P2794" i="2"/>
  <c r="P8039" i="2"/>
  <c r="P4626" i="2"/>
  <c r="P4279" i="2"/>
  <c r="P8040" i="2"/>
  <c r="P5671" i="2"/>
  <c r="P3720" i="2"/>
  <c r="P8338" i="2"/>
  <c r="P7644" i="2"/>
  <c r="P5210" i="2"/>
  <c r="P4772" i="2"/>
  <c r="P7410" i="2"/>
  <c r="P776" i="2"/>
  <c r="P6955" i="2"/>
  <c r="P4414" i="2"/>
  <c r="P1993" i="2"/>
  <c r="P4578" i="2"/>
  <c r="P4487" i="2"/>
  <c r="P7155" i="2"/>
  <c r="P3654" i="2"/>
  <c r="P4191" i="2"/>
  <c r="P4278" i="2"/>
  <c r="P1054" i="2"/>
  <c r="P6654" i="2"/>
  <c r="P2779" i="2"/>
  <c r="P5507" i="2"/>
  <c r="P1093" i="2"/>
  <c r="P3982" i="2"/>
  <c r="P8275" i="2"/>
  <c r="P3747" i="2"/>
  <c r="P3216" i="2"/>
  <c r="P6258" i="2"/>
  <c r="P1497" i="2"/>
  <c r="P7946" i="2"/>
  <c r="P2960" i="2"/>
  <c r="P2834" i="2"/>
  <c r="P2625" i="2"/>
  <c r="P7616" i="2"/>
  <c r="P540" i="2"/>
  <c r="P8170" i="2"/>
  <c r="P5910" i="2"/>
  <c r="P1627" i="2"/>
  <c r="P5114" i="2"/>
  <c r="P8055" i="2"/>
  <c r="P8017" i="2"/>
  <c r="P7067" i="2"/>
  <c r="P785" i="2"/>
  <c r="P7096" i="2"/>
  <c r="P471" i="2"/>
  <c r="P7370" i="2"/>
  <c r="P3871" i="2"/>
  <c r="P7684" i="2"/>
  <c r="P8402" i="2"/>
  <c r="P676" i="2"/>
  <c r="P6793" i="2"/>
  <c r="P1526" i="2"/>
  <c r="P7558" i="2"/>
  <c r="P6050" i="2"/>
  <c r="P1285" i="2"/>
  <c r="P6209" i="2"/>
  <c r="P6550" i="2"/>
  <c r="P2396" i="2"/>
  <c r="P1973" i="2"/>
  <c r="P965" i="2"/>
  <c r="P2716" i="2"/>
  <c r="P6210" i="2"/>
  <c r="P2524" i="2"/>
  <c r="P1436" i="2"/>
  <c r="P963" i="2"/>
  <c r="P1978" i="2"/>
  <c r="P3593" i="2"/>
  <c r="P4843" i="2"/>
  <c r="P2216" i="2"/>
  <c r="P2922" i="2"/>
  <c r="P5947" i="2"/>
  <c r="P3358" i="2"/>
  <c r="P6347" i="2"/>
  <c r="P6073" i="2"/>
  <c r="P5483" i="2"/>
  <c r="P347" i="2"/>
  <c r="P2450" i="2"/>
  <c r="P4528" i="2"/>
  <c r="P1589" i="2"/>
  <c r="P6531" i="2"/>
  <c r="P5951" i="2"/>
  <c r="P1471" i="2"/>
  <c r="P5489" i="2"/>
  <c r="P8262" i="2"/>
  <c r="P5285" i="2"/>
  <c r="P6890" i="2"/>
  <c r="P7509" i="2"/>
  <c r="P3801" i="2"/>
  <c r="P5364" i="2"/>
  <c r="P4435" i="2"/>
  <c r="P4681" i="2"/>
  <c r="P1616" i="2"/>
  <c r="P3384" i="2"/>
  <c r="P2381" i="2"/>
  <c r="P7325" i="2"/>
  <c r="P2188" i="2"/>
  <c r="P8395" i="2"/>
  <c r="P8198" i="2"/>
  <c r="P8369" i="2"/>
  <c r="P4821" i="2"/>
  <c r="P3740" i="2"/>
  <c r="P5380" i="2"/>
  <c r="P4058" i="2"/>
  <c r="P5168" i="2"/>
  <c r="P6734" i="2"/>
  <c r="P5710" i="2"/>
  <c r="P5828" i="2"/>
  <c r="P7915" i="2"/>
  <c r="P4354" i="2"/>
  <c r="P7136" i="2"/>
  <c r="P1861" i="2"/>
  <c r="P150" i="2"/>
  <c r="P1687" i="2"/>
  <c r="P215" i="2"/>
  <c r="P2210" i="2"/>
  <c r="P7895" i="2"/>
  <c r="P3968" i="2"/>
  <c r="P2633" i="2"/>
  <c r="P2744" i="2"/>
  <c r="P6261" i="2"/>
  <c r="P8187" i="2"/>
  <c r="P6172" i="2"/>
  <c r="P6231" i="2"/>
  <c r="P694" i="2"/>
  <c r="P8064" i="2"/>
  <c r="P6923" i="2"/>
  <c r="P5790" i="2"/>
  <c r="P5297" i="2"/>
  <c r="P4017" i="2"/>
  <c r="P5225" i="2"/>
  <c r="P6135" i="2"/>
  <c r="P4526" i="2"/>
  <c r="P7313" i="2"/>
  <c r="P8042" i="2"/>
  <c r="P5029" i="2"/>
  <c r="P3539" i="2"/>
  <c r="P5182" i="2"/>
  <c r="P6678" i="2"/>
  <c r="P8202" i="2"/>
  <c r="P7122" i="2"/>
  <c r="P1488" i="2"/>
  <c r="P3245" i="2"/>
  <c r="P1682" i="2"/>
  <c r="P1707" i="2"/>
  <c r="P368" i="2"/>
  <c r="P197" i="2"/>
  <c r="P1411" i="2"/>
  <c r="P93" i="2"/>
  <c r="P6361" i="2"/>
  <c r="P7356" i="2"/>
  <c r="P8181" i="2"/>
  <c r="P6660" i="2"/>
  <c r="P3715" i="2"/>
  <c r="P5678" i="2"/>
  <c r="P5617" i="2"/>
  <c r="P6723" i="2"/>
  <c r="P777" i="2"/>
  <c r="P3065" i="2"/>
  <c r="P5349" i="2"/>
  <c r="P5179" i="2"/>
  <c r="P3020" i="2"/>
  <c r="P8449" i="2"/>
  <c r="P7406" i="2"/>
  <c r="P742" i="2"/>
  <c r="P2058" i="2"/>
  <c r="P7310" i="2"/>
  <c r="P3888" i="2"/>
  <c r="P3247" i="2"/>
  <c r="P1084" i="2"/>
  <c r="P7792" i="2"/>
  <c r="P7443" i="2"/>
  <c r="P7050" i="2"/>
  <c r="P3499" i="2"/>
  <c r="P5032" i="2"/>
  <c r="P5691" i="2"/>
  <c r="P5161" i="2"/>
  <c r="P3770" i="2"/>
  <c r="P2682" i="2"/>
  <c r="P6917" i="2"/>
  <c r="P3570" i="2"/>
  <c r="P6894" i="2"/>
  <c r="P4000" i="2"/>
  <c r="P7614" i="2"/>
  <c r="P6415" i="2"/>
  <c r="P7175" i="2"/>
  <c r="P5248" i="2"/>
  <c r="P434" i="2"/>
  <c r="P1519" i="2"/>
  <c r="P6916" i="2"/>
  <c r="P4408" i="2"/>
  <c r="P4326" i="2"/>
  <c r="P5795" i="2"/>
  <c r="P3280" i="2"/>
  <c r="P5898" i="2"/>
  <c r="P5389" i="2"/>
  <c r="P5412" i="2"/>
  <c r="P7589" i="2"/>
  <c r="P7213" i="2"/>
  <c r="P4633" i="2"/>
  <c r="P6578" i="2"/>
  <c r="P7259" i="2"/>
  <c r="P1039" i="2"/>
  <c r="P4510" i="2"/>
  <c r="P7552" i="2"/>
  <c r="P3226" i="2"/>
  <c r="P8088" i="2"/>
  <c r="P4097" i="2"/>
  <c r="P7471" i="2"/>
  <c r="P6664" i="2"/>
  <c r="P8404" i="2"/>
  <c r="P8512" i="2"/>
  <c r="P6676" i="2"/>
  <c r="P6049" i="2"/>
  <c r="P2923" i="2"/>
  <c r="P2542" i="2"/>
  <c r="P2467" i="2"/>
  <c r="P5335" i="2"/>
  <c r="P8565" i="2"/>
  <c r="P6246" i="2"/>
  <c r="P4289" i="2"/>
  <c r="P4216" i="2"/>
  <c r="P3955" i="2"/>
  <c r="P8303" i="2"/>
  <c r="P8568" i="2"/>
  <c r="P7397" i="2"/>
  <c r="P2490" i="2"/>
  <c r="P1063" i="2"/>
  <c r="P7585" i="2"/>
  <c r="P8010" i="2"/>
  <c r="P4535" i="2"/>
  <c r="P6730" i="2"/>
  <c r="P4714" i="2"/>
  <c r="P2955" i="2"/>
  <c r="P2323" i="2"/>
  <c r="P7303" i="2"/>
  <c r="P3309" i="2"/>
  <c r="P3200" i="2"/>
  <c r="P2427" i="2"/>
  <c r="P2653" i="2"/>
  <c r="P6584" i="2"/>
  <c r="P4776" i="2"/>
  <c r="P7021" i="2"/>
  <c r="P2909" i="2"/>
  <c r="P7638" i="2"/>
  <c r="P2068" i="2"/>
  <c r="P1214" i="2"/>
  <c r="P2615" i="2"/>
  <c r="P884" i="2"/>
  <c r="P1836" i="2"/>
  <c r="P1912" i="2"/>
  <c r="P2208" i="2"/>
  <c r="P2748" i="2"/>
  <c r="P7637" i="2"/>
  <c r="P1905" i="2"/>
  <c r="P1119" i="2"/>
  <c r="P6063" i="2"/>
  <c r="P4985" i="2"/>
  <c r="P4880" i="2"/>
  <c r="P4064" i="2"/>
  <c r="P240" i="2"/>
  <c r="P6810" i="2"/>
  <c r="P5873" i="2"/>
  <c r="P5566" i="2"/>
  <c r="P8154" i="2"/>
  <c r="P6626" i="2"/>
  <c r="P1275" i="2"/>
  <c r="P6707" i="2"/>
  <c r="P4769" i="2"/>
  <c r="P3347" i="2"/>
  <c r="P4849" i="2"/>
  <c r="P6560" i="2"/>
  <c r="P1448" i="2"/>
  <c r="P6495" i="2"/>
  <c r="P7256" i="2"/>
  <c r="P7507" i="2"/>
  <c r="P4996" i="2"/>
  <c r="P8516" i="2"/>
  <c r="P4888" i="2"/>
  <c r="P6932" i="2"/>
  <c r="P5669" i="2"/>
  <c r="P4891" i="2"/>
  <c r="P5353" i="2"/>
  <c r="P8503" i="2"/>
  <c r="P8194" i="2"/>
  <c r="P1512" i="2"/>
  <c r="P2788" i="2"/>
  <c r="P3486" i="2"/>
  <c r="P1087" i="2"/>
  <c r="P8195" i="2"/>
  <c r="P6653" i="2"/>
  <c r="P5214" i="2"/>
  <c r="P750" i="2"/>
  <c r="P5005" i="2"/>
  <c r="P8511" i="2"/>
  <c r="P2321" i="2"/>
  <c r="P4576" i="2"/>
  <c r="P6901" i="2"/>
  <c r="P5883" i="2"/>
  <c r="P2308" i="2"/>
  <c r="P372" i="2"/>
  <c r="P3671" i="2"/>
  <c r="P5429" i="2"/>
  <c r="P6520" i="2"/>
  <c r="P3761" i="2"/>
  <c r="P8276" i="2"/>
  <c r="P5874" i="2"/>
  <c r="P6423" i="2"/>
  <c r="P7654" i="2"/>
  <c r="P1528" i="2"/>
  <c r="P5148" i="2"/>
  <c r="P754" i="2"/>
  <c r="P8323" i="2"/>
  <c r="P504" i="2"/>
  <c r="P7134" i="2"/>
  <c r="P8059" i="2"/>
  <c r="P7063" i="2"/>
  <c r="P3432" i="2"/>
  <c r="P5632" i="2"/>
  <c r="P7017" i="2"/>
  <c r="P5826" i="2"/>
  <c r="P7863" i="2"/>
  <c r="P5965" i="2"/>
  <c r="P6212" i="2"/>
  <c r="P8285" i="2"/>
  <c r="P6536" i="2"/>
  <c r="P5284" i="2"/>
  <c r="P3754" i="2"/>
  <c r="P7919" i="2"/>
  <c r="P3960" i="2"/>
  <c r="P2468" i="2"/>
  <c r="P5829" i="2"/>
  <c r="P1683" i="2"/>
  <c r="P3178" i="2"/>
  <c r="P6309" i="2"/>
  <c r="P4822" i="2"/>
  <c r="P1860" i="2"/>
  <c r="P567" i="2"/>
  <c r="P1664" i="2"/>
  <c r="P3008" i="2"/>
  <c r="P475" i="2"/>
  <c r="P5359" i="2"/>
  <c r="P317" i="2"/>
  <c r="P3146" i="2"/>
  <c r="P2817" i="2"/>
  <c r="P7202" i="2"/>
  <c r="P5558" i="2"/>
  <c r="P5122" i="2"/>
  <c r="P6681" i="2"/>
  <c r="P4179" i="2"/>
  <c r="P5147" i="2"/>
  <c r="P7255" i="2"/>
  <c r="P2445" i="2"/>
  <c r="P3660" i="2"/>
  <c r="P7882" i="2"/>
  <c r="P5250" i="2"/>
  <c r="P7152" i="2"/>
  <c r="P2829" i="2"/>
  <c r="P3915" i="2"/>
  <c r="P3857" i="2"/>
  <c r="P5095" i="2"/>
  <c r="P5789" i="2"/>
  <c r="P1204" i="2"/>
  <c r="P7698" i="2"/>
  <c r="P7214" i="2"/>
  <c r="P3475" i="2"/>
  <c r="P1080" i="2"/>
  <c r="P6393" i="2"/>
  <c r="P4811" i="2"/>
  <c r="P1640" i="2"/>
  <c r="P4549" i="2"/>
  <c r="P1747" i="2"/>
  <c r="P2257" i="2"/>
  <c r="P2453" i="2"/>
  <c r="P3442" i="2"/>
  <c r="P926" i="2"/>
  <c r="P1564" i="2"/>
  <c r="P6134" i="2"/>
  <c r="P6579" i="2"/>
  <c r="P1331" i="2"/>
  <c r="P4034" i="2"/>
  <c r="P5613" i="2"/>
  <c r="P4610" i="2"/>
  <c r="P5592" i="2"/>
  <c r="P1959" i="2"/>
  <c r="P2021" i="2"/>
  <c r="P8486" i="2"/>
  <c r="P4625" i="2"/>
  <c r="P5239" i="2"/>
  <c r="P4118" i="2"/>
  <c r="P6154" i="2"/>
  <c r="P6479" i="2"/>
  <c r="P4256" i="2"/>
  <c r="P1981" i="2"/>
  <c r="P5880" i="2"/>
  <c r="P6936" i="2"/>
  <c r="P308" i="2"/>
  <c r="P592" i="2"/>
  <c r="P789" i="2"/>
  <c r="P4237" i="2"/>
  <c r="P701" i="2"/>
  <c r="P601" i="2"/>
  <c r="P624" i="2"/>
  <c r="P1827" i="2"/>
  <c r="P395" i="2"/>
  <c r="P799" i="2"/>
  <c r="P4816" i="2"/>
  <c r="P6888" i="2"/>
  <c r="P4619" i="2"/>
  <c r="P1283" i="2"/>
  <c r="P6197" i="2"/>
  <c r="P5585" i="2"/>
  <c r="P8423" i="2"/>
  <c r="P6822" i="2"/>
  <c r="P5499" i="2"/>
  <c r="P6691" i="2"/>
  <c r="P3565" i="2"/>
  <c r="P6755" i="2"/>
  <c r="P1782" i="2"/>
  <c r="P2520" i="2"/>
  <c r="P4613" i="2"/>
  <c r="P6625" i="2"/>
  <c r="P5094" i="2"/>
  <c r="P5020" i="2"/>
  <c r="P5842" i="2"/>
  <c r="P3894" i="2"/>
  <c r="P3485" i="2"/>
  <c r="P4783" i="2"/>
  <c r="P7383" i="2"/>
  <c r="P5869" i="2"/>
  <c r="P7568" i="2"/>
  <c r="P4685" i="2"/>
  <c r="P6876" i="2"/>
  <c r="P8556" i="2"/>
  <c r="P948" i="2"/>
  <c r="P6685" i="2"/>
  <c r="P4545" i="2"/>
  <c r="P5413" i="2"/>
  <c r="P7826" i="2"/>
  <c r="P4420" i="2"/>
  <c r="P6774" i="2"/>
  <c r="P6855" i="2"/>
  <c r="P4895" i="2"/>
  <c r="P457" i="2"/>
  <c r="P7594" i="2"/>
  <c r="P6617" i="2"/>
  <c r="P6709" i="2"/>
  <c r="P7442" i="2"/>
  <c r="P3589" i="2"/>
  <c r="P4241" i="2"/>
  <c r="P1924" i="2"/>
  <c r="P3950" i="2"/>
  <c r="P1171" i="2"/>
  <c r="P2803" i="2"/>
  <c r="P137" i="2"/>
  <c r="P6323" i="2"/>
  <c r="P5890" i="2"/>
  <c r="P8552" i="2"/>
  <c r="P5149" i="2"/>
  <c r="P8012" i="2"/>
  <c r="P4725" i="2"/>
  <c r="P5634" i="2"/>
  <c r="P1976" i="2"/>
  <c r="P3995" i="2"/>
  <c r="P7417" i="2"/>
  <c r="P110" i="2"/>
  <c r="P232" i="2"/>
  <c r="P2903" i="2"/>
  <c r="P2836" i="2"/>
  <c r="P5240" i="2"/>
  <c r="P8095" i="2"/>
  <c r="P6783" i="2"/>
  <c r="P7373" i="2"/>
  <c r="P6752" i="2"/>
  <c r="P4206" i="2"/>
  <c r="P7079" i="2"/>
  <c r="P3939" i="2"/>
  <c r="P6546" i="2"/>
  <c r="P7626" i="2"/>
  <c r="P4511" i="2"/>
  <c r="P1875" i="2"/>
  <c r="P7681" i="2"/>
  <c r="P3409" i="2"/>
  <c r="P2297" i="2"/>
  <c r="P158" i="2"/>
  <c r="P8594" i="2"/>
  <c r="P7262" i="2"/>
  <c r="P4240" i="2"/>
  <c r="P7862" i="2"/>
  <c r="P1154" i="2"/>
  <c r="P3576" i="2"/>
  <c r="P3551" i="2"/>
  <c r="P6539" i="2"/>
  <c r="P1668" i="2"/>
  <c r="P3125" i="2"/>
  <c r="P8412" i="2"/>
  <c r="P7772" i="2"/>
  <c r="P5013" i="2"/>
  <c r="P2273" i="2"/>
  <c r="P7904" i="2"/>
  <c r="P2684" i="2"/>
  <c r="P3303" i="2"/>
  <c r="P6775" i="2"/>
  <c r="P3061" i="2"/>
  <c r="P4282" i="2"/>
  <c r="P6592" i="2"/>
  <c r="P3182" i="2"/>
  <c r="P6768" i="2"/>
  <c r="P459" i="2"/>
  <c r="P8522" i="2"/>
  <c r="P5877" i="2"/>
  <c r="P1896" i="2"/>
  <c r="P5263" i="2"/>
  <c r="P2988" i="2"/>
  <c r="P6926" i="2"/>
  <c r="P1309" i="2"/>
  <c r="P1386" i="2"/>
  <c r="P906" i="2"/>
  <c r="P6215" i="2"/>
  <c r="P7361" i="2"/>
  <c r="P2149" i="2"/>
  <c r="P8397" i="2"/>
  <c r="P7137" i="2"/>
  <c r="P5892" i="2"/>
  <c r="P2127" i="2"/>
  <c r="P5376" i="2"/>
  <c r="P1697" i="2"/>
  <c r="P3936" i="2"/>
  <c r="P2918" i="2"/>
  <c r="P2310" i="2"/>
  <c r="P4003" i="2"/>
  <c r="P5049" i="2"/>
  <c r="P2513" i="2"/>
  <c r="P2253" i="2"/>
  <c r="P2279" i="2"/>
  <c r="P7016" i="2"/>
  <c r="P7943" i="2"/>
  <c r="P3795" i="2"/>
  <c r="P2892" i="2"/>
  <c r="P6795" i="2"/>
  <c r="P2429" i="2"/>
  <c r="P2046" i="2"/>
  <c r="P6603" i="2"/>
  <c r="P5551" i="2"/>
  <c r="P1638" i="2"/>
  <c r="P1582" i="2"/>
  <c r="P3735" i="2"/>
  <c r="P490" i="2"/>
  <c r="P6003" i="2"/>
  <c r="P6857" i="2"/>
  <c r="P4699" i="2"/>
  <c r="P2522" i="2"/>
  <c r="P4370" i="2"/>
  <c r="P5906" i="2"/>
  <c r="P2403" i="2"/>
  <c r="P2144" i="2"/>
  <c r="P5469" i="2"/>
  <c r="P5813" i="2"/>
  <c r="P5607" i="2"/>
  <c r="P2262" i="2"/>
  <c r="P3705" i="2"/>
  <c r="P1281" i="2"/>
  <c r="P3123" i="2"/>
  <c r="P1195" i="2"/>
  <c r="P1236" i="2"/>
  <c r="P1291" i="2"/>
  <c r="P3641" i="2"/>
  <c r="P1390" i="2"/>
  <c r="P4397" i="2"/>
  <c r="P4117" i="2"/>
  <c r="P7092" i="2"/>
  <c r="P719" i="2"/>
  <c r="P431" i="2"/>
  <c r="P7741" i="2"/>
  <c r="P8093" i="2"/>
  <c r="P7485" i="2"/>
  <c r="P8079" i="2"/>
  <c r="P439" i="2"/>
  <c r="P7095" i="2"/>
  <c r="P3645" i="2"/>
  <c r="P6290" i="2"/>
  <c r="P4529" i="2"/>
  <c r="P4938" i="2"/>
  <c r="P5667" i="2"/>
  <c r="P4703" i="2"/>
  <c r="P5815" i="2"/>
  <c r="P477" i="2"/>
  <c r="P8401" i="2"/>
  <c r="P398" i="2"/>
  <c r="P2756" i="2"/>
  <c r="P6702" i="2"/>
  <c r="P4340" i="2"/>
  <c r="P6304" i="2"/>
  <c r="P1075" i="2"/>
  <c r="P4134" i="2"/>
  <c r="P6645" i="2"/>
  <c r="P1795" i="2"/>
  <c r="P1626" i="2"/>
  <c r="P5822" i="2"/>
  <c r="P4444" i="2"/>
  <c r="P5812" i="2"/>
  <c r="P5717" i="2"/>
  <c r="P5449" i="2"/>
  <c r="P7757" i="2"/>
  <c r="P1102" i="2"/>
  <c r="P5738" i="2"/>
  <c r="P7979" i="2"/>
  <c r="P1986" i="2"/>
  <c r="P4187" i="2"/>
  <c r="P6667" i="2"/>
  <c r="P1187" i="2"/>
  <c r="P2023" i="2"/>
  <c r="P2026" i="2"/>
  <c r="P6166" i="2"/>
  <c r="P2920" i="2"/>
  <c r="P6411" i="2"/>
  <c r="P8518" i="2"/>
  <c r="P5019" i="2"/>
  <c r="P5682" i="2"/>
  <c r="P6580" i="2"/>
  <c r="P4784" i="2"/>
  <c r="P357" i="2"/>
  <c r="P8244" i="2"/>
  <c r="P6045" i="2"/>
  <c r="P3786" i="2"/>
  <c r="P436" i="2"/>
  <c r="P5043" i="2"/>
  <c r="P6938" i="2"/>
  <c r="P3413" i="2"/>
  <c r="P5011" i="2"/>
  <c r="P1529" i="2"/>
  <c r="P3203" i="2"/>
  <c r="P5747" i="2"/>
  <c r="P1268" i="2"/>
  <c r="P7820" i="2"/>
  <c r="P3782" i="2"/>
  <c r="P1001" i="2"/>
  <c r="P6363" i="2"/>
  <c r="P7411" i="2"/>
  <c r="P3841" i="2"/>
  <c r="P7054" i="2"/>
  <c r="P3472" i="2"/>
  <c r="P5264" i="2"/>
  <c r="P3896" i="2"/>
  <c r="P4251" i="2"/>
  <c r="P2987" i="2"/>
  <c r="P4424" i="2"/>
  <c r="P3206" i="2"/>
  <c r="P7682" i="2"/>
  <c r="P7289" i="2"/>
  <c r="P8109" i="2"/>
  <c r="P2623" i="2"/>
  <c r="P4536" i="2"/>
  <c r="P5517" i="2"/>
  <c r="P5810" i="2"/>
  <c r="P7649" i="2"/>
  <c r="P6848" i="2"/>
  <c r="P6983" i="2"/>
  <c r="P3379" i="2"/>
  <c r="P3083" i="2"/>
  <c r="P4202" i="2"/>
  <c r="P2827" i="2"/>
  <c r="P503" i="2"/>
  <c r="P8455" i="2"/>
  <c r="P5158" i="2"/>
  <c r="P2893" i="2"/>
  <c r="P7245" i="2"/>
  <c r="P2044" i="2"/>
  <c r="P5801" i="2"/>
  <c r="P2229" i="2"/>
  <c r="P861" i="2"/>
  <c r="P1012" i="2"/>
  <c r="P5404" i="2"/>
  <c r="P6124" i="2"/>
  <c r="P6785" i="2"/>
  <c r="P2267" i="2"/>
  <c r="P4457" i="2"/>
  <c r="P7539" i="2"/>
  <c r="P3587" i="2"/>
  <c r="P2810" i="2"/>
  <c r="P5470" i="2"/>
  <c r="P3243" i="2"/>
  <c r="P3748" i="2"/>
  <c r="P3463" i="2"/>
  <c r="P2462" i="2"/>
  <c r="P5211" i="2"/>
  <c r="P3516" i="2"/>
  <c r="P522" i="2"/>
  <c r="P519" i="2"/>
  <c r="P1960" i="2"/>
  <c r="P5977" i="2"/>
  <c r="P7267" i="2"/>
  <c r="P1138" i="2"/>
  <c r="P5502" i="2"/>
  <c r="P6308" i="2"/>
  <c r="P7444" i="2"/>
  <c r="P856" i="2"/>
  <c r="P3071" i="2"/>
  <c r="P4963" i="2"/>
  <c r="P8130" i="2"/>
  <c r="P833" i="2"/>
  <c r="P3326" i="2"/>
  <c r="P5587" i="2"/>
  <c r="P7625" i="2"/>
  <c r="P6095" i="2"/>
  <c r="P4571" i="2"/>
  <c r="P6921" i="2"/>
  <c r="P2891" i="2"/>
  <c r="P425" i="2"/>
  <c r="P7317" i="2"/>
  <c r="P5146" i="2"/>
  <c r="P4960" i="2"/>
  <c r="P3173" i="2"/>
  <c r="P5061" i="2"/>
  <c r="P4695" i="2"/>
  <c r="P74" i="2"/>
  <c r="P5302" i="2"/>
  <c r="P3672" i="2"/>
  <c r="P4059" i="2"/>
  <c r="P6498" i="2"/>
  <c r="P3909" i="2"/>
  <c r="P993" i="2"/>
  <c r="P3474" i="2"/>
  <c r="P2563" i="2"/>
  <c r="P3378" i="2"/>
  <c r="P3674" i="2"/>
  <c r="P4947" i="2"/>
  <c r="P2886" i="2"/>
  <c r="P7517" i="2"/>
  <c r="P4731" i="2"/>
  <c r="P2982" i="2"/>
  <c r="P1300" i="2"/>
  <c r="P2120" i="2"/>
  <c r="P5282" i="2"/>
  <c r="P5974" i="2"/>
  <c r="P4922" i="2"/>
  <c r="P423" i="2"/>
  <c r="P2839" i="2"/>
  <c r="P763" i="2"/>
  <c r="P6387" i="2"/>
  <c r="P8080" i="2"/>
  <c r="P7415" i="2"/>
  <c r="P5480" i="2"/>
  <c r="P7529" i="2"/>
  <c r="P3545" i="2"/>
  <c r="P8260" i="2"/>
  <c r="P149" i="2"/>
  <c r="P367" i="2"/>
  <c r="P6129" i="2"/>
  <c r="P5231" i="2"/>
  <c r="P2970" i="2"/>
  <c r="P819" i="2"/>
  <c r="P2833" i="2"/>
  <c r="P8003" i="2"/>
  <c r="P8127" i="2"/>
  <c r="P1838" i="2"/>
  <c r="P5186" i="2"/>
  <c r="P836" i="2"/>
  <c r="P7739" i="2"/>
  <c r="P7405" i="2"/>
  <c r="P5350" i="2"/>
  <c r="P8141" i="2"/>
  <c r="P7436" i="2"/>
  <c r="P2517" i="2"/>
  <c r="P5643" i="2"/>
  <c r="P5668" i="2"/>
  <c r="P4496" i="2"/>
  <c r="P7766" i="2"/>
  <c r="P2740" i="2"/>
  <c r="P5325" i="2"/>
  <c r="P6177" i="2"/>
  <c r="P2578" i="2"/>
  <c r="P6764" i="2"/>
  <c r="P6837" i="2"/>
  <c r="P787" i="2"/>
  <c r="P1181" i="2"/>
  <c r="P7685" i="2"/>
  <c r="P6634" i="2"/>
  <c r="P6825" i="2"/>
  <c r="P2214" i="2"/>
  <c r="P4035" i="2"/>
  <c r="P6199" i="2"/>
  <c r="P6476" i="2"/>
  <c r="P6052" i="2"/>
  <c r="P7460" i="2"/>
  <c r="P7640" i="2"/>
  <c r="P4485" i="2"/>
  <c r="P6530" i="2"/>
  <c r="P5918" i="2"/>
  <c r="P1196" i="2"/>
  <c r="P1180" i="2"/>
  <c r="P4878" i="2"/>
  <c r="P4671" i="2"/>
  <c r="P1444" i="2"/>
  <c r="P2607" i="2"/>
  <c r="P1800" i="2"/>
  <c r="P7422" i="2"/>
  <c r="P8416" i="2"/>
  <c r="P2139" i="2"/>
  <c r="P7244" i="2"/>
  <c r="P7212" i="2"/>
  <c r="P1657" i="2"/>
  <c r="P8023" i="2"/>
  <c r="P7575" i="2"/>
  <c r="P3703" i="2"/>
  <c r="P724" i="2"/>
  <c r="P4250" i="2"/>
  <c r="P3976" i="2"/>
  <c r="P443" i="2"/>
  <c r="P4601" i="2"/>
  <c r="P4344" i="2"/>
  <c r="P6569" i="2"/>
  <c r="P311" i="2"/>
  <c r="P3820" i="2"/>
  <c r="P3104" i="2"/>
  <c r="P3596" i="2"/>
  <c r="P3590" i="2"/>
  <c r="P1403" i="2"/>
  <c r="P1705" i="2"/>
  <c r="P2091" i="2"/>
  <c r="P32" i="2"/>
  <c r="P8484" i="2"/>
  <c r="P7500" i="2"/>
  <c r="P3140" i="2"/>
  <c r="P5545" i="2"/>
  <c r="P2795" i="2"/>
  <c r="P1350" i="2"/>
  <c r="P7700" i="2"/>
  <c r="P4248" i="2"/>
  <c r="P4602" i="2"/>
  <c r="P6428" i="2"/>
  <c r="P6147" i="2"/>
  <c r="P4690" i="2"/>
  <c r="P5064" i="2"/>
  <c r="P8453" i="2"/>
  <c r="P6364" i="2"/>
  <c r="P1756" i="2"/>
  <c r="P4280" i="2"/>
  <c r="P4232" i="2"/>
  <c r="P4848" i="2"/>
  <c r="P1811" i="2"/>
  <c r="P5959" i="2"/>
  <c r="P5357" i="2"/>
  <c r="P3269" i="2"/>
  <c r="P453" i="2"/>
  <c r="P4121" i="2"/>
  <c r="P4462" i="2"/>
  <c r="P5544" i="2"/>
  <c r="P7755" i="2"/>
  <c r="P886" i="2"/>
  <c r="P4607" i="2"/>
  <c r="P3556" i="2"/>
  <c r="P5184" i="2"/>
  <c r="P2385" i="2"/>
  <c r="P2371" i="2"/>
  <c r="P2085" i="2"/>
  <c r="P7279" i="2"/>
  <c r="P3557" i="2"/>
  <c r="P7852" i="2"/>
  <c r="P393" i="2"/>
  <c r="P8348" i="2"/>
  <c r="P5752" i="2"/>
  <c r="P1758" i="2"/>
  <c r="P5644" i="2"/>
  <c r="P4217" i="2"/>
  <c r="P2786" i="2"/>
  <c r="P5654" i="2"/>
  <c r="P1645" i="2"/>
  <c r="P376" i="2"/>
  <c r="P6655" i="2"/>
  <c r="P2980" i="2"/>
  <c r="P3716" i="2"/>
  <c r="P6211" i="2"/>
  <c r="P4860" i="2"/>
  <c r="P2875" i="2"/>
  <c r="P112" i="2"/>
  <c r="P6506" i="2"/>
  <c r="P4828" i="2"/>
  <c r="P6511" i="2"/>
  <c r="P1373" i="2"/>
  <c r="P5322" i="2"/>
  <c r="P658" i="2"/>
  <c r="P2080" i="2"/>
  <c r="P711" i="2"/>
  <c r="P28" i="2"/>
  <c r="P1784" i="2"/>
  <c r="P8325" i="2"/>
  <c r="P6091" i="2"/>
  <c r="P6905" i="2"/>
  <c r="P1942" i="2"/>
  <c r="P3893" i="2"/>
  <c r="P594" i="2"/>
  <c r="P2197" i="2"/>
  <c r="P818" i="2"/>
  <c r="P2774" i="2"/>
  <c r="P1125" i="2"/>
  <c r="P7856" i="2"/>
  <c r="P6333" i="2"/>
  <c r="P8131" i="2"/>
  <c r="P144" i="2"/>
  <c r="P8068" i="2"/>
  <c r="P4154" i="2"/>
  <c r="P5646" i="2"/>
  <c r="P2064" i="2"/>
  <c r="P1010" i="2"/>
  <c r="P1962" i="2"/>
  <c r="P8536" i="2"/>
  <c r="P1995" i="2"/>
  <c r="P117" i="2"/>
  <c r="P1358" i="2"/>
  <c r="P5737" i="2"/>
  <c r="P1110" i="2"/>
  <c r="P4762" i="2"/>
  <c r="P3592" i="2"/>
  <c r="P3718" i="2"/>
  <c r="P1932" i="2"/>
  <c r="P998" i="2"/>
  <c r="P604" i="2"/>
  <c r="P716" i="2"/>
  <c r="P2691" i="2"/>
  <c r="P1604" i="2"/>
  <c r="P3076" i="2"/>
  <c r="P247" i="2"/>
  <c r="P7783" i="2"/>
  <c r="P6946" i="2"/>
  <c r="P8581" i="2"/>
  <c r="P1140" i="2"/>
  <c r="P1658" i="2"/>
  <c r="P930" i="2"/>
  <c r="P922" i="2"/>
  <c r="P5397" i="2"/>
  <c r="P7440" i="2"/>
  <c r="P3257" i="2"/>
  <c r="P4043" i="2"/>
  <c r="P5784" i="2"/>
  <c r="P2616" i="2"/>
  <c r="P164" i="2"/>
  <c r="P7210" i="2"/>
  <c r="P2329" i="2"/>
  <c r="P2094" i="2"/>
  <c r="P7825" i="2"/>
  <c r="P7110" i="2"/>
  <c r="P8493" i="2"/>
  <c r="P6145" i="2"/>
  <c r="P7920" i="2"/>
  <c r="P4543" i="2"/>
  <c r="P7448" i="2"/>
  <c r="P7073" i="2"/>
  <c r="P4857" i="2"/>
  <c r="P6909" i="2"/>
  <c r="P7107" i="2"/>
  <c r="P5234" i="2"/>
  <c r="P974" i="2"/>
  <c r="P7744" i="2"/>
  <c r="P6933" i="2"/>
  <c r="P5528" i="2"/>
  <c r="P4976" i="2"/>
  <c r="P3387" i="2"/>
  <c r="P3435" i="2"/>
  <c r="P1866" i="2"/>
  <c r="P7797" i="2"/>
  <c r="P3879" i="2"/>
  <c r="P7225" i="2"/>
  <c r="P6410" i="2"/>
  <c r="P4174" i="2"/>
  <c r="P3275" i="2"/>
  <c r="P5255" i="2"/>
  <c r="P1303" i="2"/>
  <c r="P2850" i="2"/>
  <c r="P2849" i="2"/>
  <c r="P3918" i="2"/>
  <c r="P1428" i="2"/>
  <c r="P5948" i="2"/>
  <c r="P4142" i="2"/>
  <c r="P324" i="2"/>
  <c r="P3381" i="2"/>
  <c r="P6034" i="2"/>
  <c r="P1006" i="2"/>
  <c r="P4910" i="2"/>
  <c r="P2071" i="2"/>
  <c r="P3301" i="2"/>
  <c r="P6742" i="2"/>
  <c r="P615" i="2"/>
  <c r="P6158" i="2"/>
  <c r="P3930" i="2"/>
  <c r="P3611" i="2"/>
  <c r="P4634" i="2"/>
  <c r="P7959" i="2"/>
  <c r="P1295" i="2"/>
  <c r="P181" i="2"/>
  <c r="P6330" i="2"/>
  <c r="P2600" i="2"/>
  <c r="P1876" i="2"/>
  <c r="P6672" i="2"/>
  <c r="P4172" i="2"/>
  <c r="P2017" i="2"/>
  <c r="P1379" i="2"/>
  <c r="P3953" i="2"/>
  <c r="P5280" i="2"/>
  <c r="P1906" i="2"/>
  <c r="P4502" i="2"/>
  <c r="P923" i="2"/>
  <c r="P3517" i="2"/>
  <c r="P5905" i="2"/>
  <c r="P1666" i="2"/>
  <c r="P8332" i="2"/>
  <c r="P5386" i="2"/>
  <c r="P6238" i="2"/>
  <c r="P7695" i="2"/>
  <c r="P4062" i="2"/>
  <c r="P1323" i="2"/>
  <c r="P2610" i="2"/>
  <c r="P7657" i="2"/>
  <c r="P4983" i="2"/>
  <c r="P3855" i="2"/>
  <c r="P2659" i="2"/>
  <c r="P6488" i="2"/>
  <c r="P3687" i="2"/>
  <c r="P6237" i="2"/>
  <c r="P4229" i="2"/>
  <c r="P5504" i="2"/>
  <c r="P746" i="2"/>
  <c r="P3906" i="2"/>
  <c r="P3240" i="2"/>
  <c r="P2148" i="2"/>
  <c r="P3050" i="2"/>
  <c r="P8367" i="2"/>
  <c r="P5428" i="2"/>
  <c r="P3698" i="2"/>
  <c r="P7424" i="2"/>
  <c r="P3074" i="2"/>
  <c r="P6823" i="2"/>
  <c r="P5294" i="2"/>
  <c r="P1925" i="2"/>
  <c r="P5776" i="2"/>
  <c r="P3666" i="2"/>
  <c r="P4466" i="2"/>
  <c r="P3651" i="2"/>
  <c r="P2932" i="2"/>
  <c r="P5697" i="2"/>
  <c r="P4539" i="2"/>
  <c r="P8331" i="2"/>
  <c r="P3010" i="2"/>
  <c r="P3890" i="2"/>
  <c r="P4852" i="2"/>
  <c r="P3064" i="2"/>
  <c r="P1608" i="2"/>
  <c r="P1356" i="2"/>
  <c r="P5101" i="2"/>
  <c r="P3802" i="2"/>
  <c r="P6993" i="2"/>
  <c r="P5615" i="2"/>
  <c r="P5749" i="2"/>
  <c r="P8328" i="2"/>
  <c r="P6088" i="2"/>
  <c r="P4455" i="2"/>
  <c r="P895" i="2"/>
  <c r="P5868" i="2"/>
  <c r="P3975" i="2"/>
  <c r="P6354" i="2"/>
  <c r="P674" i="2"/>
  <c r="P5657" i="2"/>
  <c r="P8118" i="2"/>
  <c r="P5459" i="2"/>
  <c r="P4573" i="2"/>
  <c r="P4343" i="2"/>
  <c r="P1107" i="2"/>
  <c r="P1752" i="2"/>
  <c r="P7197" i="2"/>
  <c r="P3086" i="2"/>
  <c r="P382" i="2"/>
  <c r="P7395" i="2"/>
  <c r="P5793" i="2"/>
  <c r="P2565" i="2"/>
  <c r="P5799" i="2"/>
  <c r="P909" i="2"/>
  <c r="P7334" i="2"/>
  <c r="P7693" i="2"/>
  <c r="P6671" i="2"/>
  <c r="P1038" i="2"/>
  <c r="P3933" i="2"/>
  <c r="P3126" i="2"/>
  <c r="P4041" i="2"/>
  <c r="P356" i="2"/>
  <c r="P6089" i="2"/>
  <c r="P6188" i="2"/>
  <c r="P978" i="2"/>
  <c r="P6714" i="2"/>
  <c r="P8345" i="2"/>
  <c r="P3656" i="2"/>
  <c r="P7713" i="2"/>
  <c r="P7573" i="2"/>
  <c r="P6525" i="2"/>
  <c r="P271" i="2"/>
  <c r="P4127" i="2"/>
  <c r="P7994" i="2"/>
  <c r="P5794" i="2"/>
  <c r="P3238" i="2"/>
  <c r="P7651" i="2"/>
  <c r="P3575" i="2"/>
  <c r="P4928" i="2"/>
  <c r="P1366" i="2"/>
  <c r="P3538" i="2"/>
  <c r="P6360" i="2"/>
  <c r="P3635" i="2"/>
  <c r="P5185" i="2"/>
  <c r="P2741" i="2"/>
  <c r="P5635" i="2"/>
  <c r="P8340" i="2"/>
  <c r="P4977" i="2"/>
  <c r="P7592" i="2"/>
  <c r="P2746" i="2"/>
  <c r="P8436" i="2"/>
  <c r="P6345" i="2"/>
  <c r="P5152" i="2"/>
  <c r="P2185" i="2"/>
  <c r="P1561" i="2"/>
  <c r="P5941" i="2"/>
  <c r="P7099" i="2"/>
  <c r="P6175" i="2"/>
  <c r="P3528" i="2"/>
  <c r="P6164" i="2"/>
  <c r="P4333" i="2"/>
  <c r="P8374" i="2"/>
  <c r="P509" i="2"/>
  <c r="P8066" i="2"/>
  <c r="P8227" i="2"/>
  <c r="P293" i="2"/>
  <c r="P5015" i="2"/>
  <c r="P328" i="2"/>
  <c r="P4140" i="2"/>
  <c r="P7898" i="2"/>
  <c r="P6663" i="2"/>
  <c r="P5652" i="2"/>
  <c r="P4786" i="2"/>
  <c r="P1333" i="2"/>
  <c r="P4584" i="2"/>
  <c r="P6931" i="2"/>
  <c r="P5588" i="2"/>
  <c r="P704" i="2"/>
  <c r="P6840" i="2"/>
  <c r="P114" i="2"/>
  <c r="P234" i="2"/>
  <c r="P809" i="2"/>
  <c r="P7940" i="2"/>
  <c r="P600" i="2"/>
  <c r="P8326" i="2"/>
  <c r="P6544" i="2"/>
  <c r="P6864" i="2"/>
  <c r="P4833" i="2"/>
  <c r="P1776" i="2"/>
  <c r="P5022" i="2"/>
  <c r="P4266" i="2"/>
  <c r="P6090" i="2"/>
  <c r="P8106" i="2"/>
  <c r="P7925" i="2"/>
  <c r="P7173" i="2"/>
  <c r="P8542" i="2"/>
  <c r="P5712" i="2"/>
  <c r="P5735" i="2"/>
  <c r="P5292" i="2"/>
  <c r="P7437" i="2"/>
  <c r="P5798" i="2"/>
  <c r="P7266" i="2"/>
  <c r="P5390" i="2"/>
  <c r="P3130" i="2"/>
  <c r="P1340" i="2"/>
  <c r="P2602" i="2"/>
  <c r="P2444" i="2"/>
  <c r="P1425" i="2"/>
  <c r="P1918" i="2"/>
  <c r="P3392" i="2"/>
  <c r="P3569" i="2"/>
  <c r="P52" i="2"/>
  <c r="P3869" i="2"/>
  <c r="P2348" i="2"/>
  <c r="P163" i="2"/>
  <c r="P5706" i="2"/>
  <c r="P6320" i="2"/>
  <c r="P353" i="2"/>
  <c r="P3430" i="2"/>
  <c r="P1888" i="2"/>
  <c r="P4589" i="2"/>
  <c r="P2447" i="2"/>
  <c r="P2858" i="2"/>
  <c r="P2971" i="2"/>
  <c r="P3082" i="2"/>
  <c r="P1446" i="2"/>
  <c r="P5825" i="2"/>
  <c r="P6120" i="2"/>
  <c r="P4653" i="2"/>
  <c r="P332" i="2"/>
  <c r="P3621" i="2"/>
  <c r="P7237" i="2"/>
  <c r="P6824" i="2"/>
  <c r="P1424" i="2"/>
  <c r="P5550" i="2"/>
  <c r="P758" i="2"/>
  <c r="P4622" i="2"/>
  <c r="P4826" i="2"/>
  <c r="P6383" i="2"/>
  <c r="P902" i="2"/>
  <c r="P2975" i="2"/>
  <c r="P3640" i="2"/>
  <c r="P1041" i="2"/>
  <c r="P580" i="2"/>
  <c r="P1289" i="2"/>
  <c r="P1551" i="2"/>
  <c r="P3184" i="2"/>
  <c r="P2968" i="2"/>
  <c r="P316" i="2"/>
  <c r="P7132" i="2"/>
  <c r="P7911" i="2"/>
  <c r="P4908" i="2"/>
  <c r="P2054" i="2"/>
  <c r="P4915" i="2"/>
  <c r="P1417" i="2"/>
  <c r="P143" i="2"/>
  <c r="P3351" i="2"/>
  <c r="P3684" i="2"/>
  <c r="P3665" i="2"/>
  <c r="P3800" i="2"/>
  <c r="P1207" i="2"/>
  <c r="P2289" i="2"/>
  <c r="P1172" i="2"/>
  <c r="P862" i="2"/>
  <c r="P1602" i="2"/>
  <c r="P4260" i="2"/>
  <c r="P2672" i="2"/>
  <c r="P5452" i="2"/>
  <c r="P56" i="2"/>
  <c r="P7321" i="2"/>
  <c r="P5117" i="2"/>
  <c r="P4483" i="2"/>
  <c r="P2079" i="2"/>
  <c r="P3686" i="2"/>
  <c r="P4587" i="2"/>
  <c r="P6651" i="2"/>
  <c r="P7426" i="2"/>
  <c r="P3691" i="2"/>
  <c r="P7722" i="2"/>
  <c r="P3377" i="2"/>
  <c r="P2981" i="2"/>
  <c r="P4078" i="2"/>
  <c r="P2928" i="2"/>
  <c r="P8133" i="2"/>
  <c r="P7261" i="2"/>
  <c r="P4597" i="2"/>
  <c r="P6028" i="2"/>
  <c r="P4102" i="2"/>
  <c r="P6163" i="2"/>
  <c r="P8445" i="2"/>
  <c r="P5010" i="2"/>
  <c r="P6891" i="2"/>
  <c r="P6886" i="2"/>
  <c r="P3433" i="2"/>
  <c r="P7121" i="2"/>
  <c r="P955" i="2"/>
  <c r="P2384" i="2"/>
  <c r="P2409" i="2"/>
  <c r="P2714" i="2"/>
  <c r="P5454" i="2"/>
  <c r="P5154" i="2"/>
  <c r="P7368" i="2"/>
  <c r="P1459" i="2"/>
  <c r="P5472" i="2"/>
  <c r="P6426" i="2"/>
  <c r="P8016" i="2"/>
  <c r="P4676" i="2"/>
  <c r="P1656" i="2"/>
  <c r="P315" i="2"/>
  <c r="P5468" i="2"/>
  <c r="P8220" i="2"/>
  <c r="P5955" i="2"/>
  <c r="P4143" i="2"/>
  <c r="P2388" i="2"/>
  <c r="P6913" i="2"/>
  <c r="P5342" i="2"/>
  <c r="P84" i="2"/>
  <c r="P4830" i="2"/>
  <c r="P2538" i="2"/>
  <c r="P6777" i="2"/>
  <c r="P6499" i="2"/>
  <c r="P1985" i="2"/>
  <c r="P823" i="2"/>
  <c r="P1509" i="2"/>
  <c r="P4931" i="2"/>
  <c r="P5853" i="2"/>
  <c r="P2479" i="2"/>
  <c r="P2819" i="2"/>
  <c r="P7404" i="2"/>
  <c r="P5329" i="2"/>
  <c r="P2589" i="2"/>
  <c r="P4406" i="2"/>
  <c r="P3084" i="2"/>
  <c r="P3739" i="2"/>
  <c r="P55" i="2"/>
  <c r="P3386" i="2"/>
  <c r="P4812" i="2"/>
  <c r="P7223" i="2"/>
  <c r="P5658" i="2"/>
  <c r="P5705" i="2"/>
  <c r="P1243" i="2"/>
  <c r="P7169" i="2"/>
  <c r="P3554" i="2"/>
  <c r="P1810" i="2"/>
  <c r="P2639" i="2"/>
  <c r="P3612" i="2"/>
  <c r="P6074" i="2"/>
  <c r="P1316" i="2"/>
  <c r="P7660" i="2"/>
  <c r="P651" i="2"/>
  <c r="P1121" i="2"/>
  <c r="P5140" i="2"/>
  <c r="P8147" i="2"/>
  <c r="P5548" i="2"/>
  <c r="P2246" i="2"/>
  <c r="P4807" i="2"/>
  <c r="P1060" i="2"/>
  <c r="P7506" i="2"/>
  <c r="P6059" i="2"/>
  <c r="P4381" i="2"/>
  <c r="P921" i="2"/>
  <c r="P8155" i="2"/>
  <c r="P2882" i="2"/>
  <c r="P7293" i="2"/>
  <c r="P5417" i="2"/>
  <c r="P3331" i="2"/>
  <c r="P7150" i="2"/>
  <c r="P8465" i="2"/>
  <c r="P6862" i="2"/>
  <c r="P4900" i="2"/>
  <c r="P6528" i="2"/>
  <c r="P7428" i="2"/>
  <c r="P6549" i="2"/>
  <c r="P2352" i="2"/>
  <c r="P2908" i="2"/>
  <c r="P5170" i="2"/>
  <c r="P3408" i="2"/>
  <c r="P6325" i="2"/>
  <c r="P2773" i="2"/>
  <c r="P7229" i="2"/>
  <c r="P2373" i="2"/>
  <c r="P1030" i="2"/>
  <c r="P5313" i="2"/>
  <c r="P1670" i="2"/>
  <c r="P7005" i="2"/>
  <c r="P4233" i="2"/>
  <c r="P3449" i="2"/>
  <c r="P1855" i="2"/>
  <c r="P3047" i="2"/>
  <c r="P3282" i="2"/>
  <c r="P5384" i="2"/>
  <c r="P2097" i="2"/>
  <c r="P3039" i="2"/>
  <c r="P7328" i="2"/>
  <c r="P3699" i="2"/>
  <c r="P7705" i="2"/>
  <c r="P3163" i="2"/>
  <c r="P3283" i="2"/>
  <c r="P5581" i="2"/>
  <c r="P294" i="2"/>
  <c r="P2715" i="2"/>
  <c r="P5733" i="2"/>
  <c r="P738" i="2"/>
  <c r="P3977" i="2"/>
  <c r="P4283" i="2"/>
  <c r="P1532" i="2"/>
  <c r="P7019" i="2"/>
  <c r="P4458" i="2"/>
  <c r="P4316" i="2"/>
  <c r="P165" i="2"/>
  <c r="P5025" i="2"/>
  <c r="P3420" i="2"/>
  <c r="P8587" i="2"/>
  <c r="P1000" i="2"/>
  <c r="P152" i="2"/>
  <c r="P273" i="2"/>
  <c r="P358" i="2"/>
  <c r="P562" i="2"/>
  <c r="P297" i="2"/>
  <c r="P446" i="2"/>
  <c r="P35" i="2"/>
  <c r="P314" i="2"/>
  <c r="P115" i="2"/>
  <c r="P63" i="2"/>
  <c r="P277" i="2"/>
  <c r="P890" i="2"/>
  <c r="P790" i="2"/>
  <c r="P1565" i="2"/>
  <c r="P1293" i="2"/>
  <c r="P5450" i="2"/>
  <c r="P1502" i="2"/>
  <c r="P756" i="2"/>
  <c r="P4211" i="2"/>
  <c r="P6382" i="2"/>
  <c r="P5914" i="2"/>
  <c r="P5538" i="2"/>
  <c r="P4890" i="2"/>
  <c r="P3399" i="2"/>
  <c r="P878" i="2"/>
  <c r="P4736" i="2"/>
  <c r="P8589" i="2"/>
  <c r="P2745" i="2"/>
  <c r="P2533" i="2"/>
  <c r="P3354" i="2"/>
  <c r="P2552" i="2"/>
  <c r="P4249" i="2"/>
  <c r="P4566" i="2"/>
  <c r="P7492" i="2"/>
  <c r="P5600" i="2"/>
  <c r="P1419" i="2"/>
  <c r="P3482" i="2"/>
  <c r="P5954" i="2"/>
  <c r="P4468" i="2"/>
  <c r="P2240" i="2"/>
  <c r="P6633" i="2"/>
  <c r="P951" i="2"/>
  <c r="P2072" i="2"/>
  <c r="P5655" i="2"/>
  <c r="P4748" i="2"/>
  <c r="P1595" i="2"/>
  <c r="P2171" i="2"/>
  <c r="P5565" i="2"/>
  <c r="P484" i="2"/>
  <c r="P4650" i="2"/>
  <c r="P2317" i="2"/>
  <c r="P4120" i="2"/>
  <c r="P2640" i="2"/>
  <c r="P558" i="2"/>
  <c r="P3566" i="2"/>
  <c r="P3907" i="2"/>
  <c r="P7235" i="2"/>
  <c r="P3402" i="2"/>
  <c r="P2295" i="2"/>
  <c r="P2055" i="2"/>
  <c r="P5562" i="2"/>
  <c r="P1808" i="2"/>
  <c r="P801" i="2"/>
  <c r="P7664" i="2"/>
  <c r="P400" i="2"/>
  <c r="P2853" i="2"/>
  <c r="P2397" i="2"/>
  <c r="P2889" i="2"/>
  <c r="P6990" i="2"/>
  <c r="P1273" i="2"/>
  <c r="P5773" i="2"/>
  <c r="P8143" i="2"/>
  <c r="P13" i="2"/>
  <c r="P2679" i="2"/>
  <c r="P62" i="2"/>
  <c r="P4065" i="2"/>
  <c r="P2967" i="2"/>
  <c r="P5209" i="2"/>
  <c r="P1890" i="2"/>
  <c r="P5317" i="2"/>
  <c r="P964" i="2"/>
  <c r="P3561" i="2"/>
  <c r="P7036" i="2"/>
  <c r="P6054" i="2"/>
  <c r="P8100" i="2"/>
  <c r="P656" i="2"/>
  <c r="P3246" i="2"/>
  <c r="P3346" i="2"/>
  <c r="P2365" i="2"/>
  <c r="P3423" i="2"/>
  <c r="P291" i="2"/>
  <c r="P1260" i="2"/>
  <c r="P1313" i="2"/>
  <c r="P5786" i="2"/>
  <c r="P5346" i="2"/>
  <c r="P8291" i="2"/>
  <c r="P3663" i="2"/>
  <c r="P536" i="2"/>
  <c r="P228" i="2"/>
  <c r="P4509" i="2"/>
  <c r="P1493" i="2"/>
  <c r="P6902" i="2"/>
  <c r="P4124" i="2"/>
  <c r="P4274" i="2"/>
  <c r="P5212" i="2"/>
  <c r="P7281" i="2"/>
  <c r="P2793" i="2"/>
  <c r="P3638" i="2"/>
  <c r="P7168" i="2"/>
  <c r="P3440" i="2"/>
  <c r="P3597" i="2"/>
  <c r="P5074" i="2"/>
  <c r="P6112" i="2"/>
  <c r="P3053" i="2"/>
  <c r="P6004" i="2"/>
  <c r="P7163" i="2"/>
  <c r="P5354" i="2"/>
  <c r="P5265" i="2"/>
  <c r="P6872" i="2"/>
  <c r="P5053" i="2"/>
  <c r="P6373" i="2"/>
  <c r="P4527" i="2"/>
  <c r="P5609" i="2"/>
  <c r="P1320" i="2"/>
  <c r="P6389" i="2"/>
  <c r="P4400" i="2"/>
  <c r="P4441" i="2"/>
  <c r="P2415" i="2"/>
  <c r="P5559" i="2"/>
  <c r="P2431" i="2"/>
  <c r="P7521" i="2"/>
  <c r="P7419" i="2"/>
  <c r="P1641" i="2"/>
  <c r="P3036" i="2"/>
  <c r="P876" i="2"/>
  <c r="P7545" i="2"/>
  <c r="P622" i="2"/>
  <c r="P7119" i="2"/>
  <c r="P4832" i="2"/>
  <c r="P5563" i="2"/>
  <c r="P6314" i="2"/>
  <c r="P5130" i="2"/>
  <c r="P3905" i="2"/>
  <c r="P4550" i="2"/>
  <c r="P2544" i="2"/>
  <c r="P858" i="2"/>
  <c r="P5082" i="2"/>
  <c r="P6907" i="2"/>
  <c r="P6392" i="2"/>
  <c r="P53" i="2"/>
  <c r="P7671" i="2"/>
  <c r="P3719" i="2"/>
  <c r="P5203" i="2"/>
  <c r="P8249" i="2"/>
  <c r="P6604" i="2"/>
  <c r="P432" i="2"/>
  <c r="P972" i="2"/>
  <c r="P3341" i="2"/>
  <c r="P7593" i="2"/>
  <c r="P3058" i="2"/>
  <c r="P4022" i="2"/>
  <c r="P419" i="2"/>
  <c r="P652" i="2"/>
  <c r="P2394" i="2"/>
  <c r="P6590" i="2"/>
  <c r="P6260" i="2"/>
  <c r="P2425" i="2"/>
  <c r="P7537" i="2"/>
  <c r="P1141" i="2"/>
  <c r="P4226" i="2"/>
  <c r="P1043" i="2"/>
  <c r="P4166" i="2"/>
  <c r="P1802" i="2"/>
  <c r="P2837" i="2"/>
  <c r="P2418" i="2"/>
  <c r="P4498" i="2"/>
  <c r="P2070" i="2"/>
  <c r="P3191" i="2"/>
  <c r="P2956" i="2"/>
  <c r="P1950" i="2"/>
  <c r="P735" i="2"/>
  <c r="P4001" i="2"/>
  <c r="P7738" i="2"/>
  <c r="P1550" i="2"/>
  <c r="P5620" i="2"/>
  <c r="P6666" i="2"/>
  <c r="P5887" i="2"/>
  <c r="P5134" i="2"/>
  <c r="P4385" i="2"/>
  <c r="P7725" i="2"/>
  <c r="P725" i="2"/>
  <c r="P5862" i="2"/>
  <c r="P467" i="2"/>
  <c r="P2375" i="2"/>
  <c r="P3227" i="2"/>
  <c r="P1599" i="2"/>
  <c r="P4618" i="2"/>
  <c r="P6585" i="2"/>
  <c r="P488" i="2"/>
  <c r="P2991" i="2"/>
  <c r="P1879" i="2"/>
  <c r="P4336" i="2"/>
  <c r="P2505" i="2"/>
  <c r="P4513" i="2"/>
  <c r="P5475" i="2"/>
  <c r="P1775" i="2"/>
  <c r="P6186" i="2"/>
  <c r="P6268" i="2"/>
  <c r="P7597" i="2"/>
  <c r="P2895" i="2"/>
  <c r="P3873" i="2"/>
  <c r="P1919" i="2"/>
  <c r="P4442" i="2"/>
  <c r="P1098" i="2"/>
  <c r="P7068" i="2"/>
  <c r="P6480" i="2"/>
  <c r="P2510" i="2"/>
  <c r="P8274" i="2"/>
  <c r="P6335" i="2"/>
  <c r="P4733" i="2"/>
  <c r="P7701" i="2"/>
  <c r="P6108" i="2"/>
  <c r="P5775" i="2"/>
  <c r="P6669" i="2"/>
  <c r="P2439" i="2"/>
  <c r="P1211" i="2"/>
  <c r="P1498" i="2"/>
  <c r="P2712" i="2"/>
  <c r="P5253" i="2"/>
  <c r="P4903" i="2"/>
  <c r="P1613" i="2"/>
  <c r="P8007" i="2"/>
  <c r="P7014" i="2"/>
  <c r="P1806" i="2"/>
  <c r="P2535" i="2"/>
  <c r="P4168" i="2"/>
  <c r="P7900" i="2"/>
  <c r="P4827" i="2"/>
  <c r="P4375" i="2"/>
  <c r="P6576" i="2"/>
  <c r="P5572" i="2"/>
  <c r="P7301" i="2"/>
  <c r="P3410" i="2"/>
  <c r="P5779" i="2"/>
  <c r="P3734" i="2"/>
  <c r="P566" i="2"/>
  <c r="P2629" i="2"/>
  <c r="P8349" i="2"/>
  <c r="P1365" i="2"/>
  <c r="P3025" i="2"/>
  <c r="P5552" i="2"/>
  <c r="P2855" i="2"/>
  <c r="P3150" i="2"/>
  <c r="P3769" i="2"/>
  <c r="P5754" i="2"/>
  <c r="P5909" i="2"/>
  <c r="P4677" i="2"/>
  <c r="P2299" i="2"/>
  <c r="P8231" i="2"/>
  <c r="P7118" i="2"/>
  <c r="P7873" i="2"/>
  <c r="P8113" i="2"/>
  <c r="P6924" i="2"/>
  <c r="P6244" i="2"/>
  <c r="P6847" i="2"/>
  <c r="P3799" i="2"/>
  <c r="P2476" i="2"/>
  <c r="P7089" i="2"/>
  <c r="P4355" i="2"/>
  <c r="P6408" i="2"/>
  <c r="P405" i="2"/>
  <c r="P7548" i="2"/>
  <c r="P3045" i="2"/>
  <c r="P341" i="2"/>
  <c r="P2400" i="2"/>
  <c r="P6239" i="2"/>
  <c r="P2556" i="2"/>
  <c r="P3627" i="2"/>
  <c r="P4320" i="2"/>
  <c r="P7499" i="2"/>
  <c r="P5640" i="2"/>
  <c r="P6518" i="2"/>
  <c r="P4460" i="2"/>
  <c r="P6026" i="2"/>
  <c r="P5047" i="2"/>
  <c r="P3738" i="2"/>
  <c r="P3334" i="2"/>
  <c r="P5451" i="2"/>
  <c r="P7953" i="2"/>
  <c r="P7314" i="2"/>
  <c r="P6879" i="2"/>
  <c r="P6700" i="2"/>
  <c r="P2327" i="2"/>
  <c r="P6053" i="2"/>
  <c r="P5333" i="2"/>
  <c r="P2841" i="2"/>
  <c r="P3679" i="2"/>
  <c r="P3002" i="2"/>
  <c r="P4951" i="2"/>
  <c r="P6253" i="2"/>
  <c r="P1740" i="2"/>
  <c r="P7487" i="2"/>
  <c r="P6126" i="2"/>
  <c r="P466" i="2"/>
  <c r="P5111" i="2"/>
  <c r="P933" i="2"/>
  <c r="P2591" i="2"/>
  <c r="P3312" i="2"/>
  <c r="P8190" i="2"/>
  <c r="P5006" i="2"/>
  <c r="P5722" i="2"/>
  <c r="P5821" i="2"/>
  <c r="P835" i="2"/>
  <c r="P3135" i="2"/>
  <c r="P3375" i="2"/>
  <c r="P4105" i="2"/>
  <c r="P6400" i="2"/>
  <c r="P2282" i="2"/>
  <c r="P8203" i="2"/>
  <c r="P3964" i="2"/>
  <c r="P7750" i="2"/>
  <c r="P3527" i="2"/>
  <c r="P6745" i="2"/>
  <c r="P7158" i="2"/>
  <c r="P1974" i="2"/>
  <c r="P1451" i="2"/>
  <c r="P3116" i="2"/>
  <c r="P6319" i="2"/>
  <c r="P5805" i="2"/>
  <c r="P76" i="2"/>
  <c r="P7746" i="2"/>
  <c r="P2117" i="2"/>
  <c r="P5628" i="2"/>
  <c r="P1385" i="2"/>
  <c r="P5088" i="2"/>
  <c r="P794" i="2"/>
  <c r="P2102" i="2"/>
  <c r="P5058" i="2"/>
  <c r="P3349" i="2"/>
  <c r="P6181" i="2"/>
  <c r="P2941" i="2"/>
  <c r="P2045" i="2"/>
  <c r="P4532" i="2"/>
  <c r="P1887" i="2"/>
  <c r="P7146" i="2"/>
  <c r="P1400" i="2"/>
  <c r="P5042" i="2"/>
  <c r="P3792" i="2"/>
  <c r="P3273" i="2"/>
  <c r="P8322" i="2"/>
  <c r="P2516" i="2"/>
  <c r="P1137" i="2"/>
  <c r="P6953" i="2"/>
  <c r="P7055" i="2"/>
  <c r="P6067" i="2"/>
  <c r="P5612" i="2"/>
  <c r="P2342" i="2"/>
  <c r="P2004" i="2"/>
  <c r="P2655" i="2"/>
  <c r="P2077" i="2"/>
  <c r="P8344" i="2"/>
  <c r="P5510" i="2"/>
  <c r="P625" i="2"/>
  <c r="P5676" i="2"/>
  <c r="P3444" i="2"/>
  <c r="P1954" i="2"/>
  <c r="P1980" i="2"/>
  <c r="P827" i="2"/>
  <c r="P1849" i="2"/>
  <c r="P6556" i="2"/>
  <c r="P6965" i="2"/>
  <c r="P1857" i="2"/>
  <c r="P8168" i="2"/>
  <c r="P992" i="2"/>
  <c r="P3781" i="2"/>
  <c r="P4710" i="2"/>
  <c r="P7446" i="2"/>
  <c r="P565" i="2"/>
  <c r="P4746" i="2"/>
  <c r="P1787" i="2"/>
  <c r="P3015" i="2"/>
  <c r="P2651" i="2"/>
  <c r="P8205" i="2"/>
  <c r="P7947" i="2"/>
  <c r="P326" i="2"/>
  <c r="P2141" i="2"/>
  <c r="P975" i="2"/>
  <c r="P3426" i="2"/>
  <c r="P5463" i="2"/>
  <c r="P4808" i="2"/>
  <c r="P3321" i="2"/>
  <c r="P5602" i="2"/>
  <c r="P2924" i="2"/>
  <c r="P5953" i="2"/>
  <c r="P7114" i="2"/>
  <c r="P7027" i="2"/>
  <c r="P6002" i="2"/>
  <c r="P4504" i="2"/>
  <c r="P3511" i="2"/>
  <c r="P2204" i="2"/>
  <c r="P792" i="2"/>
  <c r="P6165" i="2"/>
  <c r="P6912" i="2"/>
  <c r="P7326" i="2"/>
  <c r="P6839" i="2"/>
  <c r="P2507" i="2"/>
  <c r="P2206" i="2"/>
  <c r="P2076" i="2"/>
  <c r="P2743" i="2"/>
  <c r="P6637" i="2"/>
  <c r="P4331" i="2"/>
  <c r="P4268" i="2"/>
  <c r="P6668" i="2"/>
  <c r="P1639" i="2"/>
  <c r="P4302" i="2"/>
  <c r="P3404" i="2"/>
  <c r="P6776" i="2"/>
  <c r="P2212" i="2"/>
  <c r="P6565" i="2"/>
  <c r="P5056" i="2"/>
  <c r="P1146" i="2"/>
  <c r="P2263" i="2"/>
  <c r="P333" i="2"/>
  <c r="P481" i="2"/>
  <c r="P1044" i="2"/>
  <c r="P1907" i="2"/>
  <c r="P5672" i="2"/>
  <c r="P3469" i="2"/>
  <c r="P4471" i="2"/>
  <c r="P5256" i="2"/>
  <c r="P5113" i="2"/>
  <c r="P7730" i="2"/>
  <c r="P4175" i="2"/>
  <c r="P6484" i="2"/>
  <c r="P6507" i="2"/>
  <c r="P8014" i="2"/>
  <c r="P8238" i="2"/>
  <c r="P8364" i="2"/>
  <c r="P5967" i="2"/>
  <c r="P5361" i="2"/>
  <c r="P4628" i="2"/>
  <c r="P4167" i="2"/>
  <c r="P6284" i="2"/>
  <c r="P4215" i="2"/>
  <c r="P4093" i="2"/>
  <c r="P2506" i="2"/>
  <c r="P753" i="2"/>
  <c r="P1777" i="2"/>
  <c r="P4337" i="2"/>
  <c r="P6267" i="2"/>
  <c r="P7642" i="2"/>
  <c r="P2118" i="2"/>
  <c r="P5519" i="2"/>
  <c r="P741" i="2"/>
  <c r="P1587" i="2"/>
  <c r="P7512" i="2"/>
  <c r="P6348" i="2"/>
  <c r="P4183" i="2"/>
  <c r="P8409" i="2"/>
  <c r="P5686" i="2"/>
  <c r="P5622" i="2"/>
  <c r="P6622" i="2"/>
  <c r="P3987" i="2"/>
  <c r="P3001" i="2"/>
  <c r="P7916" i="2"/>
  <c r="P2959" i="2"/>
  <c r="P730" i="2"/>
  <c r="P5827" i="2"/>
  <c r="P3218" i="2"/>
  <c r="P5167" i="2"/>
  <c r="P3371" i="2"/>
  <c r="P6269" i="2"/>
  <c r="P6062" i="2"/>
  <c r="P3662" i="2"/>
  <c r="P6753" i="2"/>
  <c r="P6526" i="2"/>
  <c r="P5348" i="2"/>
  <c r="P5192" i="2"/>
  <c r="P3544" i="2"/>
  <c r="P4291" i="2"/>
  <c r="P5831" i="2"/>
  <c r="P1804" i="2"/>
  <c r="P3920" i="2"/>
  <c r="P773" i="2"/>
  <c r="P3068" i="2"/>
  <c r="P6759" i="2"/>
  <c r="P6234" i="2"/>
  <c r="P4053" i="2"/>
  <c r="P5923" i="2"/>
  <c r="P7620" i="2"/>
  <c r="P3093" i="2"/>
  <c r="P5727" i="2"/>
  <c r="P4683" i="2"/>
  <c r="P8178" i="2"/>
  <c r="P3272" i="2"/>
  <c r="P5987" i="2"/>
  <c r="P7704" i="2"/>
  <c r="P2043" i="2"/>
  <c r="P699" i="2"/>
  <c r="P6874" i="2"/>
  <c r="P4741" i="2"/>
  <c r="P2582" i="2"/>
  <c r="P4359" i="2"/>
  <c r="P3217" i="2"/>
  <c r="P6436" i="2"/>
  <c r="P4111" i="2"/>
  <c r="P3606" i="2"/>
  <c r="P7354" i="2"/>
  <c r="P7081" i="2"/>
  <c r="P4678" i="2"/>
  <c r="P4324" i="2"/>
  <c r="P6811" i="2"/>
  <c r="P7057" i="2"/>
  <c r="P7921" i="2"/>
  <c r="P6639" i="2"/>
  <c r="P4409" i="2"/>
  <c r="P7378" i="2"/>
  <c r="P7928" i="2"/>
  <c r="P5778" i="2"/>
  <c r="P5681" i="2"/>
  <c r="P6703" i="2"/>
  <c r="P5501" i="2"/>
  <c r="P3319" i="2"/>
  <c r="P6169" i="2"/>
  <c r="P5503" i="2"/>
  <c r="P4654" i="2"/>
  <c r="P6131" i="2"/>
  <c r="P4998" i="2"/>
  <c r="P2475" i="2"/>
  <c r="P5027" i="2"/>
  <c r="P4090" i="2"/>
  <c r="P5204" i="2"/>
  <c r="P4729" i="2"/>
  <c r="P1723" i="2"/>
  <c r="P1414" i="2"/>
  <c r="P2752" i="2"/>
  <c r="P5035" i="2"/>
  <c r="P3741" i="2"/>
  <c r="P3519" i="2"/>
  <c r="P6398" i="2"/>
  <c r="P4665" i="2"/>
  <c r="P2947" i="2"/>
  <c r="P2176" i="2"/>
  <c r="P8243" i="2"/>
  <c r="P6980" i="2"/>
  <c r="P1490" i="2"/>
  <c r="P7776" i="2"/>
  <c r="P3213" i="2"/>
  <c r="P5575" i="2"/>
  <c r="P1328" i="2"/>
  <c r="P2459" i="2"/>
  <c r="P7603" i="2"/>
  <c r="P5497" i="2"/>
  <c r="P2107" i="2"/>
  <c r="P3777" i="2"/>
  <c r="P6791" i="2"/>
  <c r="P4651" i="2"/>
  <c r="P1233" i="2"/>
  <c r="P8578" i="2"/>
  <c r="P7777" i="2"/>
  <c r="P270" i="2"/>
  <c r="P8310" i="2"/>
  <c r="P7248" i="2"/>
  <c r="P2235" i="2"/>
  <c r="P7779" i="2"/>
  <c r="P8354" i="2"/>
  <c r="P6995" i="2"/>
  <c r="P7498" i="2"/>
  <c r="P581" i="2"/>
  <c r="P3228" i="2"/>
  <c r="P4825" i="2"/>
  <c r="P4305" i="2"/>
  <c r="P6264" i="2"/>
  <c r="P4153" i="2"/>
  <c r="P1764" i="2"/>
  <c r="P5110" i="2"/>
  <c r="P8180" i="2"/>
  <c r="P4904" i="2"/>
  <c r="P3948" i="2"/>
  <c r="P7220" i="2"/>
  <c r="P4231" i="2"/>
  <c r="P880" i="2"/>
  <c r="P6011" i="2"/>
  <c r="P3683" i="2"/>
  <c r="P7327" i="2"/>
  <c r="P1387" i="2"/>
  <c r="P3464" i="2"/>
  <c r="P3107" i="2"/>
  <c r="P7886" i="2"/>
  <c r="P7131" i="2"/>
  <c r="P3880" i="2"/>
  <c r="P3760" i="2"/>
  <c r="P6350" i="2"/>
  <c r="P1821" i="2"/>
  <c r="P6266" i="2"/>
  <c r="P3710" i="2"/>
  <c r="P6256" i="2"/>
  <c r="P1129" i="2"/>
  <c r="P2579" i="2"/>
  <c r="P7402" i="2"/>
  <c r="P5136" i="2"/>
  <c r="P5638" i="2"/>
  <c r="P7271" i="2"/>
  <c r="P5907" i="2"/>
  <c r="P1934" i="2"/>
  <c r="P2964" i="2"/>
  <c r="P6521" i="2"/>
  <c r="P7203" i="2"/>
  <c r="P4813" i="2"/>
  <c r="P7192" i="2"/>
  <c r="P4427" i="2"/>
  <c r="P7224" i="2"/>
  <c r="P7892" i="2"/>
  <c r="P6182" i="2"/>
  <c r="P6316" i="2"/>
  <c r="P4599" i="2"/>
  <c r="P2337" i="2"/>
  <c r="P4980" i="2"/>
  <c r="P7988" i="2"/>
  <c r="P7541" i="2"/>
  <c r="P3825" i="2"/>
  <c r="P2750" i="2"/>
  <c r="P3172" i="2"/>
  <c r="P7204" i="2"/>
  <c r="P6966" i="2"/>
  <c r="P4534" i="2"/>
  <c r="P5514" i="2"/>
  <c r="P1813" i="2"/>
  <c r="P1607" i="2"/>
  <c r="P3827" i="2"/>
  <c r="P5024" i="2"/>
  <c r="P6750" i="2"/>
  <c r="P5984" i="2"/>
  <c r="P7751" i="2"/>
  <c r="P7438" i="2"/>
  <c r="P7071" i="2"/>
  <c r="P7752" i="2"/>
  <c r="P7945" i="2"/>
  <c r="P4968" i="2"/>
  <c r="P7645" i="2"/>
  <c r="P6043" i="2"/>
  <c r="P1600" i="2"/>
  <c r="P1021" i="2"/>
  <c r="P3585" i="2"/>
  <c r="P717" i="2"/>
  <c r="P6014" i="2"/>
  <c r="P6132" i="2"/>
  <c r="P5227" i="2"/>
  <c r="P6807" i="2"/>
  <c r="P2614" i="2"/>
  <c r="P6944" i="2"/>
  <c r="P5963" i="2"/>
  <c r="P6337" i="2"/>
  <c r="P7233" i="2"/>
  <c r="P8026" i="2"/>
  <c r="P4265" i="2"/>
  <c r="P4267" i="2"/>
  <c r="P4554" i="2"/>
  <c r="P7457" i="2"/>
  <c r="P1091" i="2"/>
  <c r="P2871" i="2"/>
  <c r="P7337" i="2"/>
  <c r="P4840" i="2"/>
  <c r="P7540" i="2"/>
  <c r="P2914" i="2"/>
  <c r="P7782" i="2"/>
  <c r="P4757" i="2"/>
  <c r="P496" i="2"/>
  <c r="P6378" i="2"/>
  <c r="P1544" i="2"/>
  <c r="P7388" i="2"/>
  <c r="P4728" i="2"/>
  <c r="P7830" i="2"/>
  <c r="P8452" i="2"/>
  <c r="P962" i="2"/>
  <c r="P6407" i="2"/>
  <c r="P1058" i="2"/>
  <c r="P3695" i="2"/>
  <c r="P5108" i="2"/>
  <c r="P3610" i="2"/>
  <c r="P2440" i="2"/>
  <c r="P5927" i="2"/>
  <c r="P2096" i="2"/>
  <c r="P4432" i="2"/>
  <c r="P6098" i="2"/>
  <c r="P6818" i="2"/>
  <c r="P6555" i="2"/>
  <c r="P1726" i="2"/>
  <c r="P8013" i="2"/>
  <c r="P6612" i="2"/>
  <c r="P7986" i="2"/>
  <c r="P6860" i="2"/>
  <c r="P2594" i="2"/>
  <c r="P7866" i="2"/>
  <c r="P834" i="2"/>
  <c r="P211" i="2"/>
  <c r="P3591" i="2"/>
  <c r="P5344" i="2"/>
  <c r="P6629" i="2"/>
  <c r="P748" i="2"/>
  <c r="P4863" i="2"/>
  <c r="P614" i="2"/>
  <c r="P6125" i="2"/>
  <c r="O6694" i="2" l="1"/>
  <c r="O5226" i="2"/>
  <c r="O5761" i="2"/>
  <c r="O6719" i="2"/>
  <c r="O3796" i="2"/>
  <c r="O3767" i="2"/>
  <c r="O2233" i="2"/>
  <c r="O3634" i="2"/>
  <c r="O251" i="2"/>
  <c r="O4008" i="2"/>
  <c r="O1963" i="2"/>
  <c r="O4356" i="2"/>
  <c r="O2190" i="2"/>
  <c r="O5453" i="2"/>
  <c r="O7399" i="2"/>
  <c r="O1257" i="2"/>
  <c r="O915" i="2"/>
  <c r="O4293" i="2"/>
  <c r="O5169" i="2"/>
  <c r="O5118" i="2"/>
  <c r="O2628" i="2"/>
  <c r="O7692" i="2"/>
  <c r="O1069" i="2"/>
  <c r="O3997" i="2"/>
  <c r="O8545" i="2"/>
  <c r="O1179" i="2"/>
  <c r="O7249" i="2"/>
  <c r="O1660" i="2"/>
  <c r="O7747" i="2"/>
  <c r="O6173" i="2"/>
  <c r="O4086" i="2"/>
  <c r="O3233" i="2"/>
  <c r="O5351" i="2"/>
  <c r="O2089" i="2"/>
  <c r="O4586" i="2"/>
  <c r="O2557" i="2"/>
  <c r="O5546" i="2"/>
  <c r="O5543" i="2"/>
  <c r="O8030" i="2"/>
  <c r="O8446" i="2"/>
  <c r="O691" i="2"/>
  <c r="O2966" i="2"/>
  <c r="O3736" i="2"/>
  <c r="O7523" i="2"/>
  <c r="O8086" i="2"/>
  <c r="O5579" i="2"/>
  <c r="O6883" i="2"/>
  <c r="O5894" i="2"/>
  <c r="O374" i="2"/>
  <c r="O8211" i="2"/>
  <c r="O8334" i="2"/>
  <c r="O5771" i="2"/>
  <c r="O2948" i="2"/>
  <c r="O4660" i="2"/>
  <c r="O7519" i="2"/>
  <c r="O6356" i="2"/>
  <c r="O8213" i="2"/>
  <c r="O5920" i="2"/>
  <c r="O375" i="2"/>
  <c r="O4854" i="2"/>
  <c r="O6877" i="2"/>
  <c r="O6686" i="2"/>
  <c r="O7870" i="2"/>
  <c r="O3290" i="2"/>
  <c r="O3624" i="2"/>
  <c r="O5076" i="2"/>
  <c r="O7525" i="2"/>
  <c r="O8550" i="2"/>
  <c r="O7275" i="2"/>
  <c r="O1706" i="2"/>
  <c r="O6607" i="2"/>
  <c r="O4477" i="2"/>
  <c r="O1598" i="2"/>
  <c r="O6984" i="2"/>
  <c r="O2163" i="2"/>
  <c r="O7842" i="2"/>
  <c r="O7977" i="2"/>
  <c r="O6589" i="2"/>
  <c r="O2649" i="2"/>
  <c r="O576" i="2"/>
  <c r="O3725" i="2"/>
  <c r="O4271" i="2"/>
  <c r="O7598" i="2"/>
  <c r="O7582" i="2"/>
  <c r="O5180" i="2"/>
  <c r="O2798" i="2"/>
  <c r="O5936" i="2"/>
  <c r="O8463" i="2"/>
  <c r="O2595" i="2"/>
  <c r="O7567" i="2"/>
  <c r="O4942" i="2"/>
  <c r="O4694" i="2"/>
  <c r="O844" i="2"/>
  <c r="O661" i="2"/>
  <c r="O6486" i="2"/>
  <c r="O4567" i="2"/>
  <c r="O7799" i="2"/>
  <c r="O726" i="2"/>
  <c r="O3852" i="2"/>
  <c r="O6160" i="2"/>
  <c r="O7817" i="2"/>
  <c r="O1733" i="2"/>
  <c r="O1226" i="2"/>
  <c r="O4307" i="2"/>
  <c r="O7232" i="2"/>
  <c r="O8573" i="2"/>
  <c r="O5919" i="2"/>
  <c r="O3087" i="2"/>
  <c r="O128" i="2"/>
  <c r="O2567" i="2"/>
  <c r="O5981" i="2"/>
  <c r="O2198" i="2"/>
  <c r="O8257" i="2"/>
  <c r="O2933" i="2"/>
  <c r="O7147" i="2"/>
  <c r="O2977" i="2"/>
  <c r="O6218" i="2"/>
  <c r="O3250" i="2"/>
  <c r="O3803" i="2"/>
  <c r="O6588" i="2"/>
  <c r="O4146" i="2"/>
  <c r="O7875" i="2"/>
  <c r="O6303" i="2"/>
  <c r="O5518" i="2"/>
  <c r="O4227" i="2"/>
  <c r="O7554" i="2"/>
  <c r="O8092" i="2"/>
  <c r="O2428" i="2"/>
  <c r="O7865" i="2"/>
  <c r="O7667" i="2"/>
  <c r="O2586" i="2"/>
  <c r="O7362" i="2"/>
  <c r="O3981" i="2"/>
  <c r="O3366" i="2"/>
  <c r="O7177" i="2"/>
  <c r="O3254" i="2"/>
  <c r="O7024" i="2"/>
  <c r="O2930" i="2"/>
  <c r="O6276" i="2"/>
  <c r="O4264" i="2"/>
  <c r="O4341" i="2"/>
  <c r="O812" i="2"/>
  <c r="O2018" i="2"/>
  <c r="O571" i="2"/>
  <c r="O1016" i="2"/>
  <c r="O3493" i="2"/>
  <c r="O8247" i="2"/>
  <c r="O991" i="2"/>
  <c r="O1177" i="2"/>
  <c r="O846" i="2"/>
  <c r="O2996" i="2"/>
  <c r="O8048" i="2"/>
  <c r="O7180" i="2"/>
  <c r="O2525" i="2"/>
  <c r="O4393" i="2"/>
  <c r="O3618" i="2"/>
  <c r="O8386" i="2"/>
  <c r="O362" i="2"/>
  <c r="O2098" i="2"/>
  <c r="O7513" i="2"/>
  <c r="O7785" i="2"/>
  <c r="O4637" i="2"/>
  <c r="O7829" i="2"/>
  <c r="O5871" i="2"/>
  <c r="O5971" i="2"/>
  <c r="O4345" i="2"/>
  <c r="O3614" i="2"/>
  <c r="O1892" i="2"/>
  <c r="O8591" i="2"/>
  <c r="O7970" i="2"/>
  <c r="O2426" i="2"/>
  <c r="O8053" i="2"/>
  <c r="O3460" i="2"/>
  <c r="O4538" i="2"/>
  <c r="O2648" i="2"/>
  <c r="O2000" i="2"/>
  <c r="O6198" i="2"/>
  <c r="O4608" i="2"/>
  <c r="O8081" i="2"/>
  <c r="O5273" i="2"/>
  <c r="O3018" i="2"/>
  <c r="O3344" i="2"/>
  <c r="O2438" i="2"/>
  <c r="O5819" i="2"/>
  <c r="O5837" i="2"/>
  <c r="O8108" i="2"/>
  <c r="O863" i="2"/>
  <c r="O7503" i="2"/>
  <c r="O416" i="2"/>
  <c r="O5554" i="2"/>
  <c r="O8479" i="2"/>
  <c r="O5455" i="2"/>
  <c r="O5370" i="2"/>
  <c r="O4727" i="2"/>
  <c r="O7631" i="2"/>
  <c r="O1772" i="2"/>
  <c r="O6168" i="2"/>
  <c r="O4575" i="2"/>
  <c r="O867" i="2"/>
  <c r="O3793" i="2"/>
  <c r="O952" i="2"/>
  <c r="O8264" i="2"/>
  <c r="O3984" i="2"/>
  <c r="O4953" i="2"/>
  <c r="O5258" i="2"/>
  <c r="O2727" i="2"/>
  <c r="O6967" i="2"/>
  <c r="O5567" i="2"/>
  <c r="O7307" i="2"/>
  <c r="O4030" i="2"/>
  <c r="O5964" i="2"/>
  <c r="O3676" i="2"/>
  <c r="O186" i="2"/>
  <c r="O8355" i="2"/>
  <c r="O3821" i="2"/>
  <c r="O7639" i="2"/>
  <c r="O734" i="2"/>
  <c r="O8590" i="2"/>
  <c r="O3791" i="2"/>
  <c r="O6247" i="2"/>
  <c r="O6510" i="2"/>
  <c r="O2423" i="2"/>
  <c r="O2487" i="2"/>
  <c r="O5830" i="2"/>
  <c r="O8015" i="2"/>
  <c r="O6771" i="2"/>
  <c r="O6535" i="2"/>
  <c r="O1374" i="2"/>
  <c r="O5814" i="2"/>
  <c r="O5614" i="2"/>
  <c r="O2888" i="2"/>
  <c r="O3496" i="2"/>
  <c r="O5310" i="2"/>
  <c r="O5952" i="2"/>
  <c r="O7880" i="2"/>
  <c r="O6149" i="2"/>
  <c r="O2303" i="2"/>
  <c r="O1164" i="2"/>
  <c r="O618" i="2"/>
  <c r="O8129" i="2"/>
  <c r="O7905" i="2"/>
  <c r="O5509" i="2"/>
  <c r="O6881" i="2"/>
  <c r="O3427" i="2"/>
  <c r="O7340" i="2"/>
  <c r="O7004" i="2"/>
  <c r="O4987" i="2"/>
  <c r="O7311" i="2"/>
  <c r="O8440" i="2"/>
  <c r="O8207" i="2"/>
  <c r="O3876" i="2"/>
  <c r="O7935" i="2"/>
  <c r="O4965" i="2"/>
  <c r="O3030" i="2"/>
  <c r="O4334" i="2"/>
  <c r="O829" i="2"/>
  <c r="O3156" i="2"/>
  <c r="O6722" i="2"/>
  <c r="O5854" i="2"/>
  <c r="O8294" i="2"/>
  <c r="O5598" i="2"/>
  <c r="O6986" i="2"/>
  <c r="O266" i="2"/>
  <c r="O2631" i="2"/>
  <c r="O2813" i="2"/>
  <c r="O6031" i="2"/>
  <c r="O1517" i="2"/>
  <c r="O108" i="2"/>
  <c r="O8173" i="2"/>
  <c r="O3439" i="2"/>
  <c r="O1210" i="2"/>
  <c r="O8356" i="2"/>
  <c r="O4411" i="2"/>
  <c r="O958" i="2"/>
  <c r="O4100" i="2"/>
  <c r="O2124" i="2"/>
  <c r="O6018" i="2"/>
  <c r="O6829" i="2"/>
  <c r="O2785" i="2"/>
  <c r="O5059" i="2"/>
  <c r="O1745" i="2"/>
  <c r="O5127" i="2"/>
  <c r="O5083" i="2"/>
  <c r="O2644" i="2"/>
  <c r="O95" i="2"/>
  <c r="O1845" i="2"/>
  <c r="O4940" i="2"/>
  <c r="O68" i="2"/>
  <c r="O7125" i="2"/>
  <c r="O5571" i="2"/>
  <c r="O5173" i="2"/>
  <c r="O2343" i="2"/>
  <c r="O7462" i="2"/>
  <c r="O5718" i="2"/>
  <c r="O3365" i="2"/>
  <c r="O914" i="2"/>
  <c r="O389" i="2"/>
  <c r="O6193" i="2"/>
  <c r="O3019" i="2"/>
  <c r="O2361" i="2"/>
  <c r="O7006" i="2"/>
  <c r="O1335" i="2"/>
  <c r="O8387" i="2"/>
  <c r="O391" i="2"/>
  <c r="O2540" i="2"/>
  <c r="O7450" i="2"/>
  <c r="O4988" i="2"/>
  <c r="O2104" i="2"/>
  <c r="O7046" i="2"/>
  <c r="O8302" i="2"/>
  <c r="O7887" i="2"/>
  <c r="O8171" i="2"/>
  <c r="O7074" i="2"/>
  <c r="O5403" i="2"/>
  <c r="O3834" i="2"/>
  <c r="O3944" i="2"/>
  <c r="O5323" i="2"/>
  <c r="O2801" i="2"/>
  <c r="O6996" i="2"/>
  <c r="O7371" i="2"/>
  <c r="O6286" i="2"/>
  <c r="O6000" i="2"/>
  <c r="O5900" i="2"/>
  <c r="O6597" i="2"/>
  <c r="O8254" i="2"/>
  <c r="O1824" i="2"/>
  <c r="O6821" i="2"/>
  <c r="O1155" i="2"/>
  <c r="O1679" i="2"/>
  <c r="O1926" i="2"/>
  <c r="O3559" i="2"/>
  <c r="O510" i="2"/>
  <c r="O7350" i="2"/>
  <c r="O403" i="2"/>
  <c r="O7570" i="2"/>
  <c r="O5913" i="2"/>
  <c r="O4611" i="2"/>
  <c r="O3845" i="2"/>
  <c r="O6127" i="2"/>
  <c r="O4726" i="2"/>
  <c r="O5215" i="2"/>
  <c r="O868" i="2"/>
  <c r="O7264" i="2"/>
  <c r="O6533" i="2"/>
  <c r="O2355" i="2"/>
  <c r="O4604" i="2"/>
  <c r="O7791" i="2"/>
  <c r="O5674" i="2"/>
  <c r="O2690" i="2"/>
  <c r="O5950" i="2"/>
  <c r="O1259" i="2"/>
  <c r="O1815" i="2"/>
  <c r="O4803" i="2"/>
  <c r="O6374" i="2"/>
  <c r="O739" i="2"/>
  <c r="O248" i="2"/>
  <c r="O6155" i="2"/>
  <c r="O5943" i="2"/>
  <c r="O4159" i="2"/>
  <c r="O729" i="2"/>
  <c r="O1253" i="2"/>
  <c r="O8114" i="2"/>
  <c r="O5540" i="2"/>
  <c r="O2551" i="2"/>
  <c r="O7624" i="2"/>
  <c r="O7634" i="2"/>
  <c r="O3394" i="2"/>
  <c r="O7557" i="2"/>
  <c r="O7401" i="2"/>
  <c r="O7559" i="2"/>
  <c r="O261" i="2"/>
  <c r="O4164" i="2"/>
  <c r="O7439" i="2"/>
  <c r="O2108" i="2"/>
  <c r="O4503" i="2"/>
  <c r="O3081" i="2"/>
  <c r="O2458" i="2"/>
  <c r="O1354" i="2"/>
  <c r="O2359" i="2"/>
  <c r="O2685" i="2"/>
  <c r="O6711" i="2"/>
  <c r="O5208" i="2"/>
  <c r="O6420" i="2"/>
  <c r="O2767" i="2"/>
  <c r="O6865" i="2"/>
  <c r="O6194" i="2"/>
  <c r="O6184" i="2"/>
  <c r="O3099" i="2"/>
  <c r="O5340" i="2"/>
  <c r="O364" i="2"/>
  <c r="O893" i="2"/>
  <c r="O2846" i="2"/>
  <c r="O3822" i="2"/>
  <c r="O7461" i="2"/>
  <c r="O5251" i="2"/>
  <c r="O1852" i="2"/>
  <c r="O840" i="2"/>
  <c r="O4046" i="2"/>
  <c r="O8290" i="2"/>
  <c r="O4515" i="2"/>
  <c r="O8307" i="2"/>
  <c r="O7528" i="2"/>
  <c r="O6288" i="2"/>
  <c r="O6044" i="2"/>
  <c r="O7070" i="2"/>
  <c r="O3327" i="2"/>
  <c r="O4479" i="2"/>
  <c r="O3215" i="2"/>
  <c r="O3235" i="2"/>
  <c r="O7586" i="2"/>
  <c r="O2573" i="2"/>
  <c r="O8557" i="2"/>
  <c r="O7694" i="2"/>
  <c r="O8305" i="2"/>
  <c r="O6553" i="2"/>
  <c r="O4946" i="2"/>
  <c r="O6375" i="2"/>
  <c r="O214" i="2"/>
  <c r="O4719" i="2"/>
  <c r="O6630" i="2"/>
  <c r="O7580" i="2"/>
  <c r="O8341" i="2"/>
  <c r="O3199" i="2"/>
  <c r="O7347" i="2"/>
  <c r="O5477" i="2"/>
  <c r="O6459" i="2"/>
  <c r="O6340" i="2"/>
  <c r="O7049" i="2"/>
  <c r="O1837" i="2"/>
  <c r="O4774" i="2"/>
  <c r="O5276" i="2"/>
  <c r="O460" i="2"/>
  <c r="O3451" i="2"/>
  <c r="O7665" i="2"/>
  <c r="O1472" i="2"/>
  <c r="O1362" i="2"/>
  <c r="O4667" i="2"/>
  <c r="O7868" i="2"/>
  <c r="O2581" i="2"/>
  <c r="O3631" i="2"/>
  <c r="O2735" i="2"/>
  <c r="O5482" i="2"/>
  <c r="O6940" i="2"/>
  <c r="O3613" i="2"/>
  <c r="O732" i="2"/>
  <c r="O3032" i="2"/>
  <c r="O7288" i="2"/>
  <c r="O7934" i="2"/>
  <c r="O2238" i="2"/>
  <c r="O745" i="2"/>
  <c r="O3167" i="2"/>
  <c r="O3878" i="2"/>
  <c r="O7031" i="2"/>
  <c r="O206" i="2"/>
  <c r="O6252" i="2"/>
  <c r="O3764" i="2"/>
  <c r="O1609" i="2"/>
  <c r="O7277" i="2"/>
  <c r="O1927" i="2"/>
  <c r="O1398" i="2"/>
  <c r="O6273" i="2"/>
  <c r="O1065" i="2"/>
  <c r="O4765" i="2"/>
  <c r="O4512" i="2"/>
  <c r="O708" i="2"/>
  <c r="O2269" i="2"/>
  <c r="O6370" i="2"/>
  <c r="O2454" i="2"/>
  <c r="O7993" i="2"/>
  <c r="O3003" i="2"/>
  <c r="O6757" i="2"/>
  <c r="O6657" i="2"/>
  <c r="O7342" i="2"/>
  <c r="O5537" i="2"/>
  <c r="O1507" i="2"/>
  <c r="O807" i="2"/>
  <c r="O7520" i="2"/>
  <c r="O8506" i="2"/>
  <c r="O8500" i="2"/>
  <c r="O1567" i="2"/>
  <c r="O4245" i="2"/>
  <c r="O6523" i="2"/>
  <c r="O1147" i="2"/>
  <c r="O2125" i="2"/>
  <c r="O3863" i="2"/>
  <c r="O1449" i="2"/>
  <c r="O2547" i="2"/>
  <c r="O7283" i="2"/>
  <c r="O121" i="2"/>
  <c r="O8351" i="2"/>
  <c r="O1269" i="2"/>
  <c r="O1205" i="2"/>
  <c r="O7157" i="2"/>
  <c r="O4436" i="2"/>
  <c r="O2325" i="2"/>
  <c r="O417" i="2"/>
  <c r="O5174" i="2"/>
  <c r="O1685" i="2"/>
  <c r="O6570" i="2"/>
  <c r="O1430" i="2"/>
  <c r="O5464" i="2"/>
  <c r="O442" i="2"/>
  <c r="O1223" i="2"/>
  <c r="O7294" i="2"/>
  <c r="O3818" i="2"/>
  <c r="O3313" i="2"/>
  <c r="O5466" i="2"/>
  <c r="O2584" i="2"/>
  <c r="O8336" i="2"/>
  <c r="O1220" i="2"/>
  <c r="O6055" i="2"/>
  <c r="O5582" i="2"/>
  <c r="O4766" i="2"/>
  <c r="O7191" i="2"/>
  <c r="O5198" i="2"/>
  <c r="O7838" i="2"/>
  <c r="O6443" i="2"/>
  <c r="O6097" i="2"/>
  <c r="O760" i="2"/>
  <c r="O3817" i="2"/>
  <c r="O7238" i="2"/>
  <c r="O5755" i="2"/>
  <c r="O8529" i="2"/>
  <c r="O4636" i="2"/>
  <c r="O7209" i="2"/>
  <c r="O5189" i="2"/>
  <c r="O4864" i="2"/>
  <c r="O1718" i="2"/>
  <c r="O6561" i="2"/>
  <c r="O8471" i="2"/>
  <c r="O4581" i="2"/>
  <c r="O6414" i="2"/>
  <c r="O8295" i="2"/>
  <c r="O7618" i="2"/>
  <c r="O4657" i="2"/>
  <c r="O2815" i="2"/>
  <c r="O8600" i="2"/>
  <c r="O3935" i="2"/>
  <c r="O5424" i="2"/>
  <c r="O3374" i="2"/>
  <c r="O533" i="2"/>
  <c r="O1508" i="2"/>
  <c r="O3069" i="2"/>
  <c r="O5460" i="2"/>
  <c r="O894" i="2"/>
  <c r="O1786" i="2"/>
  <c r="O4837" i="2"/>
  <c r="O2606" i="2"/>
  <c r="O4995" i="2"/>
  <c r="O5921" i="2"/>
  <c r="O4473" i="2"/>
  <c r="O5999" i="2"/>
  <c r="O4577" i="2"/>
  <c r="O7879" i="2"/>
  <c r="O2484" i="2"/>
  <c r="O4505" i="2"/>
  <c r="O5570" i="2"/>
  <c r="O5988" i="2"/>
  <c r="O605" i="2"/>
  <c r="O3355" i="2"/>
  <c r="O2564" i="2"/>
  <c r="O6352" i="2"/>
  <c r="O7859" i="2"/>
  <c r="O7538" i="2"/>
  <c r="O5245" i="2"/>
  <c r="O6106" i="2"/>
  <c r="O5338" i="2"/>
  <c r="O7518" i="2"/>
  <c r="O7489" i="2"/>
  <c r="O70" i="2"/>
  <c r="O1789" i="2"/>
  <c r="O430" i="2"/>
  <c r="O318" i="2"/>
  <c r="O3702" i="2"/>
  <c r="O3090" i="2"/>
  <c r="O2019" i="2"/>
  <c r="O4490" i="2"/>
  <c r="O6593" i="2"/>
  <c r="O8192" i="2"/>
  <c r="O3529" i="2"/>
  <c r="O6854" i="2"/>
  <c r="O1216" i="2"/>
  <c r="O3307" i="2"/>
  <c r="O3419" i="2"/>
  <c r="O4128" i="2"/>
  <c r="O2140" i="2"/>
  <c r="O6084" i="2"/>
  <c r="O4388" i="2"/>
  <c r="O4632" i="2"/>
  <c r="O5385" i="2"/>
  <c r="O3513" i="2"/>
  <c r="O7013" i="2"/>
  <c r="O5133" i="2"/>
  <c r="O771" i="2"/>
  <c r="O322" i="2"/>
  <c r="O2307" i="2"/>
  <c r="O1533" i="2"/>
  <c r="O1480" i="2"/>
  <c r="O8473" i="2"/>
  <c r="O2984" i="2"/>
  <c r="O731" i="2"/>
  <c r="O4909" i="2"/>
  <c r="O6563" i="2"/>
  <c r="O7939" i="2"/>
  <c r="O4686" i="2"/>
  <c r="O2356" i="2"/>
  <c r="O7778" i="2"/>
  <c r="O7833" i="2"/>
  <c r="O6114" i="2"/>
  <c r="O3428" i="2"/>
  <c r="O637" i="2"/>
  <c r="O337" i="2"/>
  <c r="O4445" i="2"/>
  <c r="O3411" i="2"/>
  <c r="O7727" i="2"/>
  <c r="O7252" i="2"/>
  <c r="O1921" i="2"/>
  <c r="O7716" i="2"/>
  <c r="O4238" i="2"/>
  <c r="O5444" i="2"/>
  <c r="O7551" i="2"/>
  <c r="O1469" i="2"/>
  <c r="O5153" i="2"/>
  <c r="O4352" i="2"/>
  <c r="O2501" i="2"/>
  <c r="O2182" i="2"/>
  <c r="O2284" i="2"/>
  <c r="O1915" i="2"/>
  <c r="O4730" i="2"/>
  <c r="O3891" i="2"/>
  <c r="O6778" i="2"/>
  <c r="O4642" i="2"/>
  <c r="O935" i="2"/>
  <c r="O2160" i="2"/>
  <c r="O2624" i="2"/>
  <c r="O6024" i="2"/>
  <c r="O7578" i="2"/>
  <c r="O5870" i="2"/>
  <c r="O1357" i="2"/>
  <c r="O7715" i="2"/>
  <c r="O6586" i="2"/>
  <c r="O901" i="2"/>
  <c r="O1720" i="2"/>
  <c r="O4500" i="2"/>
  <c r="O7358" i="2"/>
  <c r="O5608" i="2"/>
  <c r="O5382" i="2"/>
  <c r="O8142" i="2"/>
  <c r="O5897" i="2"/>
  <c r="O2733" i="2"/>
  <c r="O6477" i="2"/>
  <c r="O7187" i="2"/>
  <c r="O814" i="2"/>
  <c r="O2528" i="2"/>
  <c r="O6372" i="2"/>
  <c r="O3600" i="2"/>
  <c r="O6221" i="2"/>
  <c r="O5162" i="2"/>
  <c r="O2765" i="2"/>
  <c r="O6156" i="2"/>
  <c r="O1899" i="2"/>
  <c r="O1174" i="2"/>
  <c r="O6502" i="2"/>
  <c r="O1955" i="2"/>
  <c r="O5191" i="2"/>
  <c r="O2407" i="2"/>
  <c r="O4742" i="2"/>
  <c r="O2979" i="2"/>
  <c r="O5855" i="2"/>
  <c r="O7929" i="2"/>
  <c r="O4013" i="2"/>
  <c r="O396" i="2"/>
  <c r="O7969" i="2"/>
  <c r="O6190" i="2"/>
  <c r="O4055" i="2"/>
  <c r="O8107" i="2"/>
  <c r="O6270" i="2"/>
  <c r="O5957" i="2"/>
  <c r="O4446" i="2"/>
  <c r="O5663" i="2"/>
  <c r="O2278" i="2"/>
  <c r="O1415" i="2"/>
  <c r="O4493" i="2"/>
  <c r="O7166" i="2"/>
  <c r="O1307" i="2"/>
  <c r="O3369" i="2"/>
  <c r="O6721" i="2"/>
  <c r="O5759" i="2"/>
  <c r="O8437" i="2"/>
  <c r="O3102" i="2"/>
  <c r="O2105" i="2"/>
  <c r="O259" i="2"/>
  <c r="O4649" i="2"/>
  <c r="O2497" i="2"/>
  <c r="O5135" i="2"/>
  <c r="O6813" i="2"/>
  <c r="O6765" i="2"/>
  <c r="O7434" i="2"/>
  <c r="O4919" i="2"/>
  <c r="O1691" i="2"/>
  <c r="O7247" i="2"/>
  <c r="O190" i="2"/>
  <c r="O6870" i="2"/>
  <c r="O390" i="2"/>
  <c r="O3060" i="2"/>
  <c r="O5000" i="2"/>
  <c r="O518" i="2"/>
  <c r="O755" i="2"/>
  <c r="O8124" i="2"/>
  <c r="O8400" i="2"/>
  <c r="O5701" i="2"/>
  <c r="O7531" i="2"/>
  <c r="O8259" i="2"/>
  <c r="O6897" i="2"/>
  <c r="O5479" i="2"/>
  <c r="O8061" i="2"/>
  <c r="O713" i="2"/>
  <c r="O88" i="2"/>
  <c r="O6500" i="2"/>
  <c r="O4932" i="2"/>
  <c r="O631" i="2"/>
  <c r="O3956" i="2"/>
  <c r="O2776" i="2"/>
  <c r="O2613" i="2"/>
  <c r="O2291" i="2"/>
  <c r="O3673" i="2"/>
  <c r="O5983" i="2"/>
  <c r="O6470" i="2"/>
  <c r="O2349" i="2"/>
  <c r="O7600" i="2"/>
  <c r="O241" i="2"/>
  <c r="O3043" i="2"/>
  <c r="O7449" i="2"/>
  <c r="O3070" i="2"/>
  <c r="O7348" i="2"/>
  <c r="O5584" i="2"/>
  <c r="O4338" i="2"/>
  <c r="O5410" i="2"/>
  <c r="O8532" i="2"/>
  <c r="O6748" i="2"/>
  <c r="O6446" i="2"/>
  <c r="O8250" i="2"/>
  <c r="O8123" i="2"/>
  <c r="O8115" i="2"/>
  <c r="O1856" i="2"/>
  <c r="O2847" i="2"/>
  <c r="O6001" i="2"/>
  <c r="O7619" i="2"/>
  <c r="O1330" i="2"/>
  <c r="O2796" i="2"/>
  <c r="O3285" i="2"/>
  <c r="O4269" i="2"/>
  <c r="O4740" i="2"/>
  <c r="O2697" i="2"/>
  <c r="O5224" i="2"/>
  <c r="O3553" i="2"/>
  <c r="O2424" i="2"/>
  <c r="O7102" i="2"/>
  <c r="O2177" i="2"/>
  <c r="O3181" i="2"/>
  <c r="O4156" i="2"/>
  <c r="O7011" i="2"/>
  <c r="O6136" i="2"/>
  <c r="O4116" i="2"/>
  <c r="O4834" i="2"/>
  <c r="O3388" i="2"/>
  <c r="O3208" i="2"/>
  <c r="O2364" i="2"/>
  <c r="O4403" i="2"/>
  <c r="O3773" i="2"/>
  <c r="O6064" i="2"/>
  <c r="O1029" i="2"/>
  <c r="O29" i="2"/>
  <c r="O7790" i="2"/>
  <c r="O30" i="2"/>
  <c r="O2641" i="2"/>
  <c r="O1258" i="2"/>
  <c r="O1867" i="2"/>
  <c r="O2806" i="2"/>
  <c r="O1206" i="2"/>
  <c r="O7246" i="2"/>
  <c r="O3151" i="2"/>
  <c r="O4368" i="2"/>
  <c r="O2848" i="2"/>
  <c r="O72" i="2"/>
  <c r="O4038" i="2"/>
  <c r="O468" i="2"/>
  <c r="O1224" i="2"/>
  <c r="O3914" i="2"/>
  <c r="O547" i="2"/>
  <c r="O5356" i="2"/>
  <c r="O6887" i="2"/>
  <c r="O7927" i="2"/>
  <c r="O961" i="2"/>
  <c r="O3176" i="2"/>
  <c r="O1742" i="2"/>
  <c r="O1996" i="2"/>
  <c r="O8337" i="2"/>
  <c r="O6039" i="2"/>
  <c r="O7061" i="2"/>
  <c r="O7771" i="2"/>
  <c r="O4323" i="2"/>
  <c r="O6009" i="2"/>
  <c r="O7216" i="2"/>
  <c r="O1997" i="2"/>
  <c r="O6306" i="2"/>
  <c r="O2720" i="2"/>
  <c r="O5331" i="2"/>
  <c r="O675" i="2"/>
  <c r="O349" i="2"/>
  <c r="O556" i="2"/>
  <c r="O1306" i="2"/>
  <c r="O684" i="2"/>
  <c r="O464" i="2"/>
  <c r="O3289" i="2"/>
  <c r="O8562" i="2"/>
  <c r="O8540" i="2"/>
  <c r="O8593" i="2"/>
  <c r="O8505" i="2"/>
  <c r="O2764" i="2"/>
  <c r="O8209" i="2"/>
  <c r="O3650" i="2"/>
  <c r="O2158" i="2"/>
  <c r="O3345" i="2"/>
  <c r="O2771" i="2"/>
  <c r="O307" i="2"/>
  <c r="O1634" i="2"/>
  <c r="O3046" i="2"/>
  <c r="O5202" i="2"/>
  <c r="O5457" i="2"/>
  <c r="O1732" i="2"/>
  <c r="O5949" i="2"/>
  <c r="O3657" i="2"/>
  <c r="O4395" i="2"/>
  <c r="O3535" i="2"/>
  <c r="O6754" i="2"/>
  <c r="O598" i="2"/>
  <c r="O2509" i="2"/>
  <c r="O5817" i="2"/>
  <c r="O1716" i="2"/>
  <c r="O2033" i="2"/>
  <c r="O4670" i="2"/>
  <c r="O1248" i="2"/>
  <c r="O5835" i="2"/>
  <c r="O5084" i="2"/>
  <c r="O2811" i="2"/>
  <c r="O2419" i="2"/>
  <c r="O6255" i="2"/>
  <c r="O7497" i="2"/>
  <c r="O5016" i="2"/>
  <c r="O6245" i="2"/>
  <c r="O4016" i="2"/>
  <c r="O4754" i="2"/>
  <c r="O8096" i="2"/>
  <c r="O4525" i="2"/>
  <c r="O8327" i="2"/>
  <c r="O6566" i="2"/>
  <c r="O4255" i="2"/>
  <c r="O7805" i="2"/>
  <c r="O7466" i="2"/>
  <c r="O8396" i="2"/>
  <c r="O7287" i="2"/>
  <c r="O4842" i="2"/>
  <c r="O5820" i="2"/>
  <c r="O4930" i="2"/>
  <c r="O7459" i="2"/>
  <c r="O5492" i="2"/>
  <c r="O238" i="2"/>
  <c r="O596" i="2"/>
  <c r="O4085" i="2"/>
  <c r="O361" i="2"/>
  <c r="O4469" i="2"/>
  <c r="O1830" i="2"/>
  <c r="O7834" i="2"/>
  <c r="O7185" i="2"/>
  <c r="O3941" i="2"/>
  <c r="O8185" i="2"/>
  <c r="O2757" i="2"/>
  <c r="O1370" i="2"/>
  <c r="O5589" i="2"/>
  <c r="O6713" i="2"/>
  <c r="O5448" i="2"/>
  <c r="O1201" i="2"/>
  <c r="O2604" i="2"/>
  <c r="O4906" i="2"/>
  <c r="O1635" i="2"/>
  <c r="O6036" i="2"/>
  <c r="O6542" i="2"/>
  <c r="O4057" i="2"/>
  <c r="O4838" i="2"/>
  <c r="O1148" i="2"/>
  <c r="O118" i="2"/>
  <c r="O8566" i="2"/>
  <c r="O2965" i="2"/>
  <c r="O7989" i="2"/>
  <c r="O378" i="2"/>
  <c r="O8281" i="2"/>
  <c r="O8083" i="2"/>
  <c r="O250" i="2"/>
  <c r="O516" i="2"/>
  <c r="O397" i="2"/>
  <c r="O176" i="2"/>
  <c r="O2387" i="2"/>
  <c r="O2611" i="2"/>
  <c r="O4290" i="2"/>
  <c r="O2531" i="2"/>
  <c r="O5418" i="2"/>
  <c r="O3155" i="2"/>
  <c r="O1163" i="2"/>
  <c r="O1486" i="2"/>
  <c r="O313" i="2"/>
  <c r="O3990" i="2"/>
  <c r="O1263" i="2"/>
  <c r="O3161" i="2"/>
  <c r="O8523" i="2"/>
  <c r="O6809" i="2"/>
  <c r="O3080" i="2"/>
  <c r="O159" i="2"/>
  <c r="O7108" i="2"/>
  <c r="O5476" i="2"/>
  <c r="O8292" i="2"/>
  <c r="O8422" i="2"/>
  <c r="O1397" i="2"/>
  <c r="O759" i="2"/>
  <c r="O2178" i="2"/>
  <c r="O636" i="2"/>
  <c r="O3712" i="2"/>
  <c r="O550" i="2"/>
  <c r="O1292" i="2"/>
  <c r="O2217" i="2"/>
  <c r="O2826" i="2"/>
  <c r="O904" i="2"/>
  <c r="O4416" i="2"/>
  <c r="O3749" i="2"/>
  <c r="O873" i="2"/>
  <c r="O1473" i="2"/>
  <c r="O1484" i="2"/>
  <c r="O2766" i="2"/>
  <c r="O1161" i="2"/>
  <c r="O5662" i="2"/>
  <c r="O805" i="2"/>
  <c r="O4330" i="2"/>
  <c r="O3536" i="2"/>
  <c r="O8121" i="2"/>
  <c r="O8084" i="2"/>
  <c r="O7917" i="2"/>
  <c r="O4590" i="2"/>
  <c r="O7760" i="2"/>
  <c r="O5976" i="2"/>
  <c r="O1590" i="2"/>
  <c r="O778" i="2"/>
  <c r="O7128" i="2"/>
  <c r="O7412" i="2"/>
  <c r="O3898" i="2"/>
  <c r="O1341" i="2"/>
  <c r="O6235" i="2"/>
  <c r="O4031" i="2"/>
  <c r="O8263" i="2"/>
  <c r="O1817" i="2"/>
  <c r="O4551" i="2"/>
  <c r="O2884" i="2"/>
  <c r="O1454" i="2"/>
  <c r="O2985" i="2"/>
  <c r="O2405" i="2"/>
  <c r="O4563" i="2"/>
  <c r="O8256" i="2"/>
  <c r="O4620" i="2"/>
  <c r="O7161" i="2"/>
  <c r="O7366" i="2"/>
  <c r="O6819" i="2"/>
  <c r="O4720" i="2"/>
  <c r="O1007" i="2"/>
  <c r="O6632" i="2"/>
  <c r="O6401" i="2"/>
  <c r="O6452" i="2"/>
  <c r="O5270" i="2"/>
  <c r="O8215" i="2"/>
  <c r="O6851" i="2"/>
  <c r="O3393" i="2"/>
  <c r="O5438" i="2"/>
  <c r="O3494" i="2"/>
  <c r="O3144" i="2"/>
  <c r="O883" i="2"/>
  <c r="O7648" i="2"/>
  <c r="O6638" i="2"/>
  <c r="O2702" i="2"/>
  <c r="O3124" i="2"/>
  <c r="O2411" i="2"/>
  <c r="O5590" i="2"/>
  <c r="O3342" i="2"/>
  <c r="O7930" i="2"/>
  <c r="O6773" i="2"/>
  <c r="O5767" i="2"/>
  <c r="O8462" i="2"/>
  <c r="O495" i="2"/>
  <c r="O1901" i="2"/>
  <c r="O1145" i="2"/>
  <c r="O1047" i="2"/>
  <c r="O627" i="2"/>
  <c r="O2910" i="2"/>
  <c r="O4346" i="2"/>
  <c r="O3405" i="2"/>
  <c r="O6450" i="2"/>
  <c r="O6328" i="2"/>
  <c r="O2305" i="2"/>
  <c r="O1680" i="2"/>
  <c r="O2347" i="2"/>
  <c r="O2456" i="2"/>
  <c r="O388" i="2"/>
  <c r="O2780" i="2"/>
  <c r="O3332" i="2"/>
  <c r="O1247" i="2"/>
  <c r="O2718" i="2"/>
  <c r="O7333" i="2"/>
  <c r="O7430" i="2"/>
  <c r="O3971" i="2"/>
  <c r="O7872" i="2"/>
  <c r="O57" i="2"/>
  <c r="O6649" i="2"/>
  <c r="O6274" i="2"/>
  <c r="O6230" i="2"/>
  <c r="O3526" i="2"/>
  <c r="O200" i="2"/>
  <c r="O2485" i="2"/>
  <c r="O8596" i="2"/>
  <c r="O8520" i="2"/>
  <c r="O8599" i="2"/>
  <c r="O8533" i="2"/>
  <c r="O4076" i="2"/>
  <c r="O7980" i="2"/>
  <c r="O7234" i="2"/>
  <c r="O1339" i="2"/>
  <c r="O4169" i="2"/>
  <c r="O2362" i="2"/>
  <c r="O2963" i="2"/>
  <c r="O6841" i="2"/>
  <c r="O7944" i="2"/>
  <c r="O8071" i="2"/>
  <c r="O2005" i="2"/>
  <c r="O4045" i="2"/>
  <c r="O4348" i="2"/>
  <c r="O4396" i="2"/>
  <c r="O3037" i="2"/>
  <c r="O986" i="2"/>
  <c r="O3502" i="2"/>
  <c r="O1571" i="2"/>
  <c r="O5876" i="2"/>
  <c r="O3212" i="2"/>
  <c r="O45" i="2"/>
  <c r="O231" i="2"/>
  <c r="O1094" i="2"/>
  <c r="O107" i="2"/>
  <c r="O239" i="2"/>
  <c r="O380" i="2"/>
  <c r="O43" i="2"/>
  <c r="O91" i="2"/>
  <c r="O3779" i="2"/>
  <c r="O131" i="2"/>
  <c r="O6137" i="2"/>
  <c r="O6225" i="2"/>
  <c r="O355" i="2"/>
  <c r="O1572" i="2"/>
  <c r="O8229" i="2"/>
  <c r="O1524" i="2"/>
  <c r="O5520" i="2"/>
  <c r="O4434" i="2"/>
  <c r="O7761" i="2"/>
  <c r="O6618" i="2"/>
  <c r="O135" i="2"/>
  <c r="O1314" i="2"/>
  <c r="O3445" i="2"/>
  <c r="O7611" i="2"/>
  <c r="O4005" i="2"/>
  <c r="O1505" i="2"/>
  <c r="O77" i="2"/>
  <c r="O1848" i="2"/>
  <c r="O1592" i="2"/>
  <c r="O822" i="2"/>
  <c r="O5383" i="2"/>
  <c r="O6025" i="2"/>
  <c r="O8193" i="2"/>
  <c r="O2921" i="2"/>
  <c r="O882" i="2"/>
  <c r="O4203" i="2"/>
  <c r="O6620" i="2"/>
  <c r="O3776" i="2"/>
  <c r="O7996" i="2"/>
  <c r="O1744" i="2"/>
  <c r="O8451" i="2"/>
  <c r="O666" i="2"/>
  <c r="O4790" i="2"/>
  <c r="O7105" i="2"/>
  <c r="O8579" i="2"/>
  <c r="O6673" i="2"/>
  <c r="O1278" i="2"/>
  <c r="O7860" i="2"/>
  <c r="O4789" i="2"/>
  <c r="O3840" i="2"/>
  <c r="O140" i="2"/>
  <c r="O177" i="2"/>
  <c r="O5381" i="2"/>
  <c r="O532" i="2"/>
  <c r="O2410" i="2"/>
  <c r="O1839" i="2"/>
  <c r="O1123" i="2"/>
  <c r="O3577" i="2"/>
  <c r="O2683" i="2"/>
  <c r="O4033" i="2"/>
  <c r="O8366" i="2"/>
  <c r="O6232" i="2"/>
  <c r="O6559" i="2"/>
  <c r="O744" i="2"/>
  <c r="O1103" i="2"/>
  <c r="O505" i="2"/>
  <c r="O2781" i="2"/>
  <c r="O4506" i="2"/>
  <c r="O6421" i="2"/>
  <c r="O607" i="2"/>
  <c r="O7091" i="2"/>
  <c r="O6599" i="2"/>
  <c r="O3897" i="2"/>
  <c r="O4297" i="2"/>
  <c r="O6803" i="2"/>
  <c r="O5316" i="2"/>
  <c r="O7318" i="2"/>
  <c r="O6852" i="2"/>
  <c r="O3073" i="2"/>
  <c r="O4588" i="2"/>
  <c r="O6609" i="2"/>
  <c r="O3338" i="2"/>
  <c r="O7179" i="2"/>
  <c r="O549" i="2"/>
  <c r="O4552" i="2"/>
  <c r="O7848" i="2"/>
  <c r="O4831" i="2"/>
  <c r="O8293" i="2"/>
  <c r="O174" i="2"/>
  <c r="O6355" i="2"/>
  <c r="O5744" i="2"/>
  <c r="O5721" i="2"/>
  <c r="O5339" i="2"/>
  <c r="O3704" i="2"/>
  <c r="O2747" i="2"/>
  <c r="O5989" i="2"/>
  <c r="O1464" i="2"/>
  <c r="O2028" i="2"/>
  <c r="O6838" i="2"/>
  <c r="O7961" i="2"/>
  <c r="O8037" i="2"/>
  <c r="O6469" i="2"/>
  <c r="O2351" i="2"/>
  <c r="O2969" i="2"/>
  <c r="O8043" i="2"/>
  <c r="O7170" i="2"/>
  <c r="O8297" i="2"/>
  <c r="O3692" i="2"/>
  <c r="O109" i="2"/>
  <c r="O244" i="2"/>
  <c r="O4173" i="2"/>
  <c r="O3578" i="2"/>
  <c r="O440" i="2"/>
  <c r="O1009" i="2"/>
  <c r="O5937" i="2"/>
  <c r="O203" i="2"/>
  <c r="O126" i="2"/>
  <c r="O5038" i="2"/>
  <c r="O7360" i="2"/>
  <c r="O3721" i="2"/>
  <c r="O8491" i="2"/>
  <c r="O3100" i="2"/>
  <c r="O8101" i="2"/>
  <c r="O3616" i="2"/>
  <c r="O1412" i="2"/>
  <c r="O8218" i="2"/>
  <c r="O8319" i="2"/>
  <c r="O7226" i="2"/>
  <c r="O1222" i="2"/>
  <c r="O4132" i="2"/>
  <c r="O1970" i="2"/>
  <c r="O8582" i="2"/>
  <c r="O2270" i="2"/>
  <c r="O2527" i="2"/>
  <c r="O520" i="2"/>
  <c r="O1527" i="2"/>
  <c r="O7679" i="2"/>
  <c r="O2568" i="2"/>
  <c r="O5838" i="2"/>
  <c r="O8468" i="2"/>
  <c r="O3726" i="2"/>
  <c r="O6731" i="2"/>
  <c r="O1384" i="2"/>
  <c r="O4221" i="2"/>
  <c r="O7109" i="2"/>
  <c r="O7085" i="2"/>
  <c r="O2486" i="2"/>
  <c r="O8496" i="2"/>
  <c r="O4150" i="2"/>
  <c r="O5050" i="2"/>
  <c r="O8411" i="2"/>
  <c r="O8091" i="2"/>
  <c r="O7524" i="2"/>
  <c r="O8208" i="2"/>
  <c r="O542" i="2"/>
  <c r="O3115" i="2"/>
  <c r="O4223" i="2"/>
  <c r="O3136" i="2"/>
  <c r="O3197" i="2"/>
  <c r="O5762" i="2"/>
  <c r="O2673" i="2"/>
  <c r="O2782" i="2"/>
  <c r="O3214" i="2"/>
  <c r="O6744" i="2"/>
  <c r="O2480" i="2"/>
  <c r="O1987" i="2"/>
  <c r="O3348" i="2"/>
  <c r="O5535" i="2"/>
  <c r="O3424" i="2"/>
  <c r="O2989" i="2"/>
  <c r="O3295" i="2"/>
  <c r="O4087" i="2"/>
  <c r="O2330" i="2"/>
  <c r="O8224" i="2"/>
  <c r="O2842" i="2"/>
  <c r="O1156" i="2"/>
  <c r="O4387" i="2"/>
  <c r="O5123" i="2"/>
  <c r="O517" i="2"/>
  <c r="O2301" i="2"/>
  <c r="O3765" i="2"/>
  <c r="O534" i="2"/>
  <c r="O2339" i="2"/>
  <c r="O2051" i="2"/>
  <c r="O5077" i="2"/>
  <c r="O6425" i="2"/>
  <c r="O3899" i="2"/>
  <c r="O6677" i="2"/>
  <c r="O2254" i="2"/>
  <c r="O950" i="2"/>
  <c r="O8314" i="2"/>
  <c r="O1375" i="2"/>
  <c r="O196" i="2"/>
  <c r="O7542" i="2"/>
  <c r="O8072" i="2"/>
  <c r="O5863" i="2"/>
  <c r="O3455" i="2"/>
  <c r="O4088" i="2"/>
  <c r="O4768" i="2"/>
  <c r="O6359" i="2"/>
  <c r="O6689" i="2"/>
  <c r="O7510" i="2"/>
  <c r="O8418" i="2"/>
  <c r="O5723" i="2"/>
  <c r="O7951" i="2"/>
  <c r="O1971" i="2"/>
  <c r="O1229" i="2"/>
  <c r="O7472" i="2"/>
  <c r="O3584" i="2"/>
  <c r="O5137" i="2"/>
  <c r="O2866" i="2"/>
  <c r="O1439" i="2"/>
  <c r="O6587" i="2"/>
  <c r="O4004" i="2"/>
  <c r="O2001" i="2"/>
  <c r="O3932" i="2"/>
  <c r="O2896" i="2"/>
  <c r="O6583" i="2"/>
  <c r="O5743" i="2"/>
  <c r="O7636" i="2"/>
  <c r="O7960" i="2"/>
  <c r="O6804" i="2"/>
  <c r="O6949" i="2"/>
  <c r="O5511" i="2"/>
  <c r="O4744" i="2"/>
  <c r="O7230" i="2"/>
  <c r="O3515" i="2"/>
  <c r="O5375" i="2"/>
  <c r="O4358" i="2"/>
  <c r="O312" i="2"/>
  <c r="O245" i="2"/>
  <c r="O246" i="2"/>
  <c r="O8282" i="2"/>
  <c r="O4459" i="2"/>
  <c r="O7835" i="2"/>
  <c r="O7607" i="2"/>
  <c r="O1217" i="2"/>
  <c r="O4799" i="2"/>
  <c r="O4810" i="2"/>
  <c r="O2734" i="2"/>
  <c r="O2357" i="2"/>
  <c r="O3646" i="2"/>
  <c r="O4929" i="2"/>
  <c r="O4137" i="2"/>
  <c r="O4288" i="2"/>
  <c r="O2335" i="2"/>
  <c r="O1457" i="2"/>
  <c r="O406" i="2"/>
  <c r="O3106" i="2"/>
  <c r="O4640" i="2"/>
  <c r="O2870" i="2"/>
  <c r="O3487" i="2"/>
  <c r="O1990" i="2"/>
  <c r="O7400" i="2"/>
  <c r="O2869" i="2"/>
  <c r="O4927" i="2"/>
  <c r="O3986" i="2"/>
  <c r="O3823" i="2"/>
  <c r="O3441" i="2"/>
  <c r="O2739" i="2"/>
  <c r="O4945" i="2"/>
  <c r="O3523" i="2"/>
  <c r="O3628" i="2"/>
  <c r="O2241" i="2"/>
  <c r="O3193" i="2"/>
  <c r="O5985" i="2"/>
  <c r="O4600" i="2"/>
  <c r="O6076" i="2"/>
  <c r="O4461" i="2"/>
  <c r="O2736" i="2"/>
  <c r="O4126" i="2"/>
  <c r="O1559" i="2"/>
  <c r="O6068" i="2"/>
  <c r="O1591" i="2"/>
  <c r="O3901" i="2"/>
  <c r="O612" i="2"/>
  <c r="O1807" i="2"/>
  <c r="O634" i="2"/>
  <c r="O3797" i="2"/>
  <c r="O3286" i="2"/>
  <c r="O4925" i="2"/>
  <c r="O1321" i="2"/>
  <c r="O6102" i="2"/>
  <c r="O6727" i="2"/>
  <c r="O1318" i="2"/>
  <c r="O5849" i="2"/>
  <c r="O6216" i="2"/>
  <c r="O2952" i="2"/>
  <c r="O2669" i="2"/>
  <c r="O1593" i="2"/>
  <c r="O5431" i="2"/>
  <c r="O1694" i="2"/>
  <c r="O2032" i="2"/>
  <c r="O1538" i="2"/>
  <c r="O1005" i="2"/>
  <c r="O1101" i="2"/>
  <c r="O2296" i="2"/>
  <c r="O20" i="2"/>
  <c r="O2200" i="2"/>
  <c r="O3391" i="2"/>
  <c r="O2123" i="2"/>
  <c r="O2136" i="2"/>
  <c r="O2266" i="2"/>
  <c r="O5352" i="2"/>
  <c r="O5884" i="2"/>
  <c r="O8186" i="2"/>
  <c r="O6683" i="2"/>
  <c r="O5125" i="2"/>
  <c r="O7037" i="2"/>
  <c r="O7584" i="2"/>
  <c r="O1388" i="2"/>
  <c r="O3473" i="2"/>
  <c r="O2159" i="2"/>
  <c r="O1025" i="2"/>
  <c r="O1588" i="2"/>
  <c r="O3966" i="2"/>
  <c r="O6798" i="2"/>
  <c r="O8408" i="2"/>
  <c r="O6906" i="2"/>
  <c r="O5848" i="2"/>
  <c r="O8443" i="2"/>
  <c r="O6318" i="2"/>
  <c r="O21" i="2"/>
  <c r="O2255" i="2"/>
  <c r="O5" i="2"/>
  <c r="O2897" i="2"/>
  <c r="O8283" i="2"/>
  <c r="O3750" i="2"/>
  <c r="O5523" i="2"/>
  <c r="O3924" i="2"/>
  <c r="O7375" i="2"/>
  <c r="O8553" i="2"/>
  <c r="O5692" i="2"/>
  <c r="O4067" i="2"/>
  <c r="O5033" i="2"/>
  <c r="O1612" i="2"/>
  <c r="O4631" i="2"/>
  <c r="O8099" i="2"/>
  <c r="O254" i="2"/>
  <c r="O577" i="2"/>
  <c r="O5765" i="2"/>
  <c r="O3680" i="2"/>
  <c r="O2772" i="2"/>
  <c r="O5975" i="2"/>
  <c r="O7780" i="2"/>
  <c r="O803" i="2"/>
  <c r="O5106" i="2"/>
  <c r="O462" i="2"/>
  <c r="O4453" i="2"/>
  <c r="O6543" i="2"/>
  <c r="O7901" i="2"/>
  <c r="O5181" i="2"/>
  <c r="O632" i="2"/>
  <c r="O7937" i="2"/>
  <c r="O1871" i="2"/>
  <c r="O2612" i="2"/>
  <c r="O7703" i="2"/>
  <c r="O8430" i="2"/>
  <c r="O3512" i="2"/>
  <c r="O2434" i="2"/>
  <c r="O4222" i="2"/>
  <c r="O6301" i="2"/>
  <c r="O4185" i="2"/>
  <c r="O6790" i="2"/>
  <c r="O3322" i="2"/>
  <c r="O7818" i="2"/>
  <c r="O3024" i="2"/>
  <c r="O6736" i="2"/>
  <c r="O1011" i="2"/>
  <c r="O7808" i="2"/>
  <c r="O5968" i="2"/>
  <c r="O6977" i="2"/>
  <c r="O4991" i="2"/>
  <c r="O1933" i="2"/>
  <c r="O4707" i="2"/>
  <c r="O994" i="2"/>
  <c r="O4383" i="2"/>
  <c r="O1662" i="2"/>
  <c r="O6385" i="2"/>
  <c r="O3325" i="2"/>
  <c r="O6875" i="2"/>
  <c r="O4956" i="2"/>
  <c r="O2432" i="2"/>
  <c r="O6185" i="2"/>
  <c r="O2656" i="2"/>
  <c r="O6788" i="2"/>
  <c r="O6934" i="2"/>
  <c r="O5882" i="2"/>
  <c r="O3850" i="2"/>
  <c r="O7968" i="2"/>
  <c r="O8569" i="2"/>
  <c r="O6786" i="2"/>
  <c r="O4780" i="2"/>
  <c r="O8548" i="2"/>
  <c r="O4553" i="2"/>
  <c r="O4643" i="2"/>
  <c r="O1779" i="2"/>
  <c r="O5491" i="2"/>
  <c r="O1700" i="2"/>
  <c r="O6992" i="2"/>
  <c r="O4975" i="2"/>
  <c r="O4092" i="2"/>
  <c r="O3605" i="2"/>
  <c r="O5549" i="2"/>
  <c r="O4063" i="2"/>
  <c r="O879" i="2"/>
  <c r="O7789" i="2"/>
  <c r="O7894" i="2"/>
  <c r="O8353" i="2"/>
  <c r="O6889" i="2"/>
  <c r="O5888" i="2"/>
  <c r="O5811" i="2"/>
  <c r="O1482" i="2"/>
  <c r="O2478" i="2"/>
  <c r="O6326" i="2"/>
  <c r="O570" i="2"/>
  <c r="O6376" i="2"/>
  <c r="O3221" i="2"/>
  <c r="O7476" i="2"/>
  <c r="O5642" i="2"/>
  <c r="O6041" i="2"/>
  <c r="O6652" i="2"/>
  <c r="O3014" i="2"/>
  <c r="O7544" i="2"/>
  <c r="O5299" i="2"/>
  <c r="O3681" i="2"/>
  <c r="O5785" i="2"/>
  <c r="O1062" i="2"/>
  <c r="O3814" i="2"/>
  <c r="O8547" i="2"/>
  <c r="O412" i="2"/>
  <c r="O1982" i="2"/>
  <c r="O11" i="2"/>
  <c r="O10" i="2"/>
  <c r="O67" i="2"/>
  <c r="O4327" i="2"/>
  <c r="O7630" i="2"/>
  <c r="O5138" i="2"/>
  <c r="O5368" i="2"/>
  <c r="O5217" i="2"/>
  <c r="O8145" i="2"/>
  <c r="O4010" i="2"/>
  <c r="O4911" i="2"/>
  <c r="O3892" i="2"/>
  <c r="O3437" i="2"/>
  <c r="O3789" i="2"/>
  <c r="O424" i="2"/>
  <c r="O1381" i="2"/>
  <c r="O2226" i="2"/>
  <c r="O5062" i="2"/>
  <c r="O5781" i="2"/>
  <c r="O7418" i="2"/>
  <c r="O7111" i="2"/>
  <c r="O5327" i="2"/>
  <c r="O7323" i="2"/>
  <c r="O1359" i="2"/>
  <c r="O3268" i="2"/>
  <c r="O8433" i="2"/>
  <c r="O2845" i="2"/>
  <c r="O8189" i="2"/>
  <c r="O7686" i="2"/>
  <c r="O8595" i="2"/>
  <c r="O6843" i="2"/>
  <c r="O5266" i="2"/>
  <c r="O541" i="2"/>
  <c r="O8485" i="2"/>
  <c r="O5141" i="2"/>
  <c r="O5690" i="2"/>
  <c r="O6503" i="2"/>
  <c r="O6853" i="2"/>
  <c r="O5665" i="2"/>
  <c r="O8368" i="2"/>
  <c r="O8169" i="2"/>
  <c r="O7409" i="2"/>
  <c r="O8350" i="2"/>
  <c r="O3291" i="2"/>
  <c r="O5478" i="2"/>
  <c r="O3525" i="2"/>
  <c r="O4311" i="2"/>
  <c r="O4912" i="2"/>
  <c r="O1677" i="2"/>
  <c r="O3706" i="2"/>
  <c r="O5730" i="2"/>
  <c r="O2664" i="2"/>
  <c r="O8398" i="2"/>
  <c r="O3356" i="2"/>
  <c r="O3917" i="2"/>
  <c r="O3288" i="2"/>
  <c r="O1514" i="2"/>
  <c r="O6756" i="2"/>
  <c r="O4228" i="2"/>
  <c r="O1637" i="2"/>
  <c r="O2350" i="2"/>
  <c r="O2931" i="2"/>
  <c r="O8530" i="2"/>
  <c r="O3836" i="2"/>
  <c r="O6720" i="2"/>
  <c r="O7555" i="2"/>
  <c r="O782" i="2"/>
  <c r="O4531" i="2"/>
  <c r="O1819" i="2"/>
  <c r="O3329" i="2"/>
  <c r="O4739" i="2"/>
  <c r="O4855" i="2"/>
  <c r="O6331" i="2"/>
  <c r="O3790" i="2"/>
  <c r="O6687" i="2"/>
  <c r="O5213" i="2"/>
  <c r="O3532" i="2"/>
  <c r="O825" i="2"/>
  <c r="O1936" i="2"/>
  <c r="O343" i="2"/>
  <c r="O585" i="2"/>
  <c r="O8481" i="2"/>
  <c r="O4382" i="2"/>
  <c r="O2250" i="2"/>
  <c r="O7495" i="2"/>
  <c r="O6959" i="2"/>
  <c r="O1442" i="2"/>
  <c r="O50" i="2"/>
  <c r="O3264" i="2"/>
  <c r="O3198" i="2"/>
  <c r="O4448" i="2"/>
  <c r="O3421" i="2"/>
  <c r="O5068" i="2"/>
  <c r="O4682" i="2"/>
  <c r="O257" i="2"/>
  <c r="O4208" i="2"/>
  <c r="O5091" i="2"/>
  <c r="O2707" i="2"/>
  <c r="O4858" i="2"/>
  <c r="O3667" i="2"/>
  <c r="O5409" i="2"/>
  <c r="O2382" i="2"/>
  <c r="O2546" i="2"/>
  <c r="O611" i="2"/>
  <c r="O6728" i="2"/>
  <c r="O2949" i="2"/>
  <c r="O2213" i="2"/>
  <c r="O7846" i="2"/>
  <c r="O8278" i="2"/>
  <c r="O2207" i="2"/>
  <c r="O4962" i="2"/>
  <c r="O3461" i="2"/>
  <c r="O5156" i="2"/>
  <c r="O1150" i="2"/>
  <c r="O2287" i="2"/>
  <c r="O5229" i="2"/>
  <c r="O5601" i="2"/>
  <c r="O3075" i="2"/>
  <c r="O5347" i="2"/>
  <c r="O2723" i="2"/>
  <c r="O4876" i="2"/>
  <c r="O1159" i="2"/>
  <c r="O3139" i="2"/>
  <c r="O7668" i="2"/>
  <c r="O359" i="2"/>
  <c r="O826" i="2"/>
  <c r="O4868" i="2"/>
  <c r="O4663" i="2"/>
  <c r="O4999" i="2"/>
  <c r="O3336" i="2"/>
  <c r="O4428" i="2"/>
  <c r="O3537" i="2"/>
  <c r="O817" i="2"/>
  <c r="O7804" i="2"/>
  <c r="O4314" i="2"/>
  <c r="O1546" i="2"/>
  <c r="O4410" i="2"/>
  <c r="O3340" i="2"/>
  <c r="O4060" i="2"/>
  <c r="O1913" i="2"/>
  <c r="O775" i="2"/>
  <c r="O4197" i="2"/>
  <c r="O7666" i="2"/>
  <c r="O6035" i="2"/>
  <c r="O7445" i="2"/>
  <c r="O7669" i="2"/>
  <c r="O6522" i="2"/>
  <c r="O5596" i="2"/>
  <c r="O2792" i="2"/>
  <c r="O8575" i="2"/>
  <c r="O8519" i="2"/>
  <c r="O6394" i="2"/>
  <c r="O8421" i="2"/>
  <c r="O1197" i="2"/>
  <c r="O2851" i="2"/>
  <c r="O2717" i="2"/>
  <c r="O3824" i="2"/>
  <c r="O6979" i="2"/>
  <c r="O7211" i="2"/>
  <c r="O1004" i="2"/>
  <c r="O2063" i="2"/>
  <c r="O222" i="2"/>
  <c r="O233" i="2"/>
  <c r="O7515" i="2"/>
  <c r="O8405" i="2"/>
  <c r="O1504" i="2"/>
  <c r="O3867" i="2"/>
  <c r="O5377" i="2"/>
  <c r="O2800" i="2"/>
  <c r="O2706" i="2"/>
  <c r="O4689" i="2"/>
  <c r="O4647" i="2"/>
  <c r="O2976" i="2"/>
  <c r="O5695" i="2"/>
  <c r="O3865" i="2"/>
  <c r="O6696" i="2"/>
  <c r="O2940" i="2"/>
  <c r="O3685" i="2"/>
  <c r="O6029" i="2"/>
  <c r="O4449" i="2"/>
  <c r="O6534" i="2"/>
  <c r="O4569" i="2"/>
  <c r="O2957" i="2"/>
  <c r="O5944" i="2"/>
  <c r="O1625" i="2"/>
  <c r="O780" i="2"/>
  <c r="O6751" i="2"/>
  <c r="O387" i="2"/>
  <c r="O1053" i="2"/>
  <c r="O1393" i="2"/>
  <c r="O7062" i="2"/>
  <c r="O5685" i="2"/>
  <c r="O1840" i="2"/>
  <c r="O8330" i="2"/>
  <c r="O1530" i="2"/>
  <c r="O2298" i="2"/>
  <c r="O2550" i="2"/>
  <c r="O8117" i="2"/>
  <c r="O1972" i="2"/>
  <c r="O8174" i="2"/>
  <c r="O3316" i="2"/>
  <c r="O5791" i="2"/>
  <c r="O6693" i="2"/>
  <c r="O4300" i="2"/>
  <c r="O2729" i="2"/>
  <c r="O4054" i="2"/>
  <c r="O6178" i="2"/>
  <c r="O3928" i="2"/>
  <c r="O4339" i="2"/>
  <c r="O6574" i="2"/>
  <c r="O300" i="2"/>
  <c r="O4308" i="2"/>
  <c r="O1135" i="2"/>
  <c r="O7508" i="2"/>
  <c r="O5067" i="2"/>
  <c r="O929" i="2"/>
  <c r="O8339" i="2"/>
  <c r="O1554" i="2"/>
  <c r="O8063" i="2"/>
  <c r="O3983" i="2"/>
  <c r="O3859" i="2"/>
  <c r="O6119" i="2"/>
  <c r="O7351" i="2"/>
  <c r="O555" i="2"/>
  <c r="O3189" i="2"/>
  <c r="O3860" i="2"/>
  <c r="O5536" i="2"/>
  <c r="O6030" i="2"/>
  <c r="O7218" i="2"/>
  <c r="O673" i="2"/>
  <c r="O7332" i="2"/>
  <c r="O172" i="2"/>
  <c r="O8450" i="2"/>
  <c r="O8165" i="2"/>
  <c r="O2961" i="2"/>
  <c r="O2143" i="2"/>
  <c r="O3110" i="2"/>
  <c r="O7955" i="2"/>
  <c r="O7374" i="2"/>
  <c r="O6080" i="2"/>
  <c r="O6157" i="2"/>
  <c r="O8316" i="2"/>
  <c r="O8216" i="2"/>
  <c r="O3733" i="2"/>
  <c r="O4819" i="2"/>
  <c r="O6015" i="2"/>
  <c r="O4472" i="2"/>
  <c r="O3287" i="2"/>
  <c r="O5075" i="2"/>
  <c r="O4752" i="2"/>
  <c r="O1941" i="2"/>
  <c r="O6294" i="2"/>
  <c r="O6519" i="2"/>
  <c r="O7039" i="2"/>
  <c r="O1649" i="2"/>
  <c r="O6733" i="2"/>
  <c r="O828" i="2"/>
  <c r="O5126" i="2"/>
  <c r="O7674" i="2"/>
  <c r="O5171" i="2"/>
  <c r="O3484" i="2"/>
  <c r="O1585" i="2"/>
  <c r="O2680" i="2"/>
  <c r="O4369" i="2"/>
  <c r="O6079" i="2"/>
  <c r="O4328" i="2"/>
  <c r="O6613" i="2"/>
  <c r="O5155" i="2"/>
  <c r="O1549" i="2"/>
  <c r="O3582" i="2"/>
  <c r="O3205" i="2"/>
  <c r="O6763" i="2"/>
  <c r="O1872" i="2"/>
  <c r="O4239" i="2"/>
  <c r="O4094" i="2"/>
  <c r="O6424" i="2"/>
  <c r="O4272" i="2"/>
  <c r="O4715" i="2"/>
  <c r="O6562" i="2"/>
  <c r="O4353" i="2"/>
  <c r="O2619" i="2"/>
  <c r="O2413" i="2"/>
  <c r="O705" i="2"/>
  <c r="O6850" i="2"/>
  <c r="O4347" i="2"/>
  <c r="O8184" i="2"/>
  <c r="O5165" i="2"/>
  <c r="O3583" i="2"/>
  <c r="O4037" i="2"/>
  <c r="O4242" i="2"/>
  <c r="O4867" i="2"/>
  <c r="O455" i="2"/>
  <c r="O1294" i="2"/>
  <c r="O1099" i="2"/>
  <c r="O384" i="2"/>
  <c r="O3954" i="2"/>
  <c r="O5633" i="2"/>
  <c r="O7020" i="2"/>
  <c r="O6265" i="2"/>
  <c r="O6598" i="2"/>
  <c r="O1369" i="2"/>
  <c r="O1844" i="2"/>
  <c r="O1126" i="2"/>
  <c r="O2879" i="2"/>
  <c r="O3922" i="2"/>
  <c r="O6472" i="2"/>
  <c r="O3622" i="2"/>
  <c r="O2010" i="2"/>
  <c r="O2167" i="2"/>
  <c r="O2899" i="2"/>
  <c r="O936" i="2"/>
  <c r="O5939" i="2"/>
  <c r="O1455" i="2"/>
  <c r="O3362" i="2"/>
  <c r="O2713" i="2"/>
  <c r="O2526" i="2"/>
  <c r="O2209" i="2"/>
  <c r="O7116" i="2"/>
  <c r="O1212" i="2"/>
  <c r="O3011" i="2"/>
  <c r="O1729" i="2"/>
  <c r="O6712" i="2"/>
  <c r="O2234" i="2"/>
  <c r="O7467" i="2"/>
  <c r="O1617" i="2"/>
  <c r="O2830" i="2"/>
  <c r="O4443" i="2"/>
  <c r="O1032" i="2"/>
  <c r="O1642" i="2"/>
  <c r="O87" i="2"/>
  <c r="O7058" i="2"/>
  <c r="O3183" i="2"/>
  <c r="O125" i="2"/>
  <c r="O7849" i="2"/>
  <c r="O8502" i="2"/>
  <c r="O348" i="2"/>
  <c r="O4761" i="2"/>
  <c r="O3363" i="2"/>
  <c r="O36" i="2"/>
  <c r="O2122" i="2"/>
  <c r="O2789" i="2"/>
  <c r="O6351" i="2"/>
  <c r="O1977" i="2"/>
  <c r="O4793" i="2"/>
  <c r="O3543" i="2"/>
  <c r="O521" i="2"/>
  <c r="O2312" i="2"/>
  <c r="O723" i="2"/>
  <c r="O7193" i="2"/>
  <c r="O8149" i="2"/>
  <c r="O7602" i="2"/>
  <c r="O5899" i="2"/>
  <c r="O4572" i="2"/>
  <c r="O3132" i="2"/>
  <c r="O3057" i="2"/>
  <c r="O6464" i="2"/>
  <c r="O2372" i="2"/>
  <c r="O3946" i="2"/>
  <c r="O1770" i="2"/>
  <c r="O6961" i="2"/>
  <c r="O5734" i="2"/>
  <c r="O2333" i="2"/>
  <c r="O5100" i="2"/>
  <c r="O7257" i="2"/>
  <c r="O3766" i="2"/>
  <c r="O2990" i="2"/>
  <c r="O2951" i="2"/>
  <c r="O8544" i="2"/>
  <c r="O2205" i="2"/>
  <c r="O7821" i="2"/>
  <c r="O5190" i="2"/>
  <c r="O8393" i="2"/>
  <c r="O1130" i="2"/>
  <c r="O1643" i="2"/>
  <c r="O1991" i="2"/>
  <c r="O4886" i="2"/>
  <c r="O3328" i="2"/>
  <c r="O130" i="2"/>
  <c r="O5321" i="2"/>
  <c r="O5557" i="2"/>
  <c r="O5631" i="2"/>
  <c r="O7215" i="2"/>
  <c r="O2618" i="2"/>
  <c r="O8279" i="2"/>
  <c r="O6433" i="2"/>
  <c r="O6529" i="2"/>
  <c r="O8125" i="2"/>
  <c r="O6494" i="2"/>
  <c r="O3389" i="2"/>
  <c r="O8050" i="2"/>
  <c r="O5037" i="2"/>
  <c r="O5048" i="2"/>
  <c r="O7059" i="2"/>
  <c r="O132" i="2"/>
  <c r="O3957" i="2"/>
  <c r="O2597" i="2"/>
  <c r="O2622" i="2"/>
  <c r="O3809" i="2"/>
  <c r="O5272" i="2"/>
  <c r="O3330" i="2"/>
  <c r="O8482" i="2"/>
  <c r="O402" i="2"/>
  <c r="O6524" i="2"/>
  <c r="O5289" i="2"/>
  <c r="O3521" i="2"/>
  <c r="O5183" i="2"/>
  <c r="O1736" i="2"/>
  <c r="O1889" i="2"/>
  <c r="O640" i="2"/>
  <c r="O3900" i="2"/>
  <c r="O2724" i="2"/>
  <c r="O3608" i="2"/>
  <c r="O1520" i="2"/>
  <c r="O7991" i="2"/>
  <c r="O2601" i="2"/>
  <c r="O7200" i="2"/>
  <c r="O6981" i="2"/>
  <c r="O7164" i="2"/>
  <c r="O5969" i="2"/>
  <c r="O1650" i="2"/>
  <c r="O8077" i="2"/>
  <c r="O2025" i="2"/>
  <c r="O6430" i="2"/>
  <c r="O6505" i="2"/>
  <c r="O1071" i="2"/>
  <c r="O7171" i="2"/>
  <c r="O6032" i="2"/>
  <c r="O7154" i="2"/>
  <c r="O6738" i="2"/>
  <c r="O1709" i="2"/>
  <c r="O8153" i="2"/>
  <c r="O8333" i="2"/>
  <c r="O8363" i="2"/>
  <c r="O5994" i="2"/>
  <c r="O6078" i="2"/>
  <c r="O806" i="2"/>
  <c r="O8576" i="2"/>
  <c r="O2452" i="2"/>
  <c r="O2466" i="2"/>
  <c r="O4325" i="2"/>
  <c r="O8407" i="2"/>
  <c r="O6141" i="2"/>
  <c r="O5527" i="2"/>
  <c r="O3429" i="2"/>
  <c r="O2689" i="2"/>
  <c r="O4149" i="2"/>
  <c r="O7143" i="2"/>
  <c r="O4377" i="2"/>
  <c r="O1111" i="2"/>
  <c r="O1847" i="2"/>
  <c r="O3016" i="2"/>
  <c r="O5072" i="2"/>
  <c r="O7346" i="2"/>
  <c r="O1801" i="2"/>
  <c r="O7572" i="2"/>
  <c r="O1652" i="2"/>
  <c r="O2917" i="2"/>
  <c r="O903" i="2"/>
  <c r="O1402" i="2"/>
  <c r="O5358" i="2"/>
  <c r="O5260" i="2"/>
  <c r="O2322" i="2"/>
  <c r="O2006" i="2"/>
  <c r="O3179" i="2"/>
  <c r="O2820" i="2"/>
  <c r="O4907" i="2"/>
  <c r="O2232" i="2"/>
  <c r="O2259" i="2"/>
  <c r="O1988" i="2"/>
  <c r="O3785" i="2"/>
  <c r="O4785" i="2"/>
  <c r="O1112" i="2"/>
  <c r="O985" i="2"/>
  <c r="O1151" i="2"/>
  <c r="O4023" i="2"/>
  <c r="O1780" i="2"/>
  <c r="O2391" i="2"/>
  <c r="O2436" i="2"/>
  <c r="O1746" i="2"/>
  <c r="O7983" i="2"/>
  <c r="O1928" i="2"/>
  <c r="O4926" i="2"/>
  <c r="O3459" i="2"/>
  <c r="O1353" i="2"/>
  <c r="O722" i="2"/>
  <c r="O4713" i="2"/>
  <c r="O5774" i="2"/>
  <c r="O2264" i="2"/>
  <c r="O2115" i="2"/>
  <c r="O6103" i="2"/>
  <c r="O5486" i="2"/>
  <c r="O2133" i="2"/>
  <c r="O6725" i="2"/>
  <c r="O1276" i="2"/>
  <c r="O1261" i="2"/>
  <c r="O4386" i="2"/>
  <c r="O4141" i="2"/>
  <c r="O4557" i="2"/>
  <c r="O6557" i="2"/>
  <c r="O2934" i="2"/>
  <c r="O8571" i="2"/>
  <c r="O2753" i="2"/>
  <c r="O8375" i="2"/>
  <c r="O296" i="2"/>
  <c r="O64" i="2"/>
  <c r="O940" i="2"/>
  <c r="O560" i="2"/>
  <c r="O366" i="2"/>
  <c r="O444" i="2"/>
  <c r="O8419" i="2"/>
  <c r="O249" i="2"/>
  <c r="O429" i="2"/>
  <c r="O428" i="2"/>
  <c r="O2074" i="2"/>
  <c r="O7452" i="2"/>
  <c r="O4176" i="2"/>
  <c r="O2338" i="2"/>
  <c r="O3774" i="2"/>
  <c r="O2370" i="2"/>
  <c r="O295" i="2"/>
  <c r="O678" i="2"/>
  <c r="O4865" i="2"/>
  <c r="O7003" i="2"/>
  <c r="O3518" i="2"/>
  <c r="O5997" i="2"/>
  <c r="O5373" i="2"/>
  <c r="O3210" i="2"/>
  <c r="O2286" i="2"/>
  <c r="O4921" i="2"/>
  <c r="O5445" i="2"/>
  <c r="O3831" i="2"/>
  <c r="O4426" i="2"/>
  <c r="O1213" i="2"/>
  <c r="O5751" i="2"/>
  <c r="O6861" i="2"/>
  <c r="O7480" i="2"/>
  <c r="O4697" i="2"/>
  <c r="O3072" i="2"/>
  <c r="O3858" i="2"/>
  <c r="O8598" i="2"/>
  <c r="O8082" i="2"/>
  <c r="O2101" i="2"/>
  <c r="O5281" i="2"/>
  <c r="O8094" i="2"/>
  <c r="O5915" i="2"/>
  <c r="O1597" i="2"/>
  <c r="O351" i="2"/>
  <c r="O781" i="2"/>
  <c r="O2225" i="2"/>
  <c r="O4585" i="2"/>
  <c r="O4495" i="2"/>
  <c r="O3229" i="2"/>
  <c r="O3128" i="2"/>
  <c r="O8136" i="2"/>
  <c r="O7398" i="2"/>
  <c r="O7971" i="2"/>
  <c r="O531" i="2"/>
  <c r="O8442" i="2"/>
  <c r="O8002" i="2"/>
  <c r="O5925" i="2"/>
  <c r="O2574" i="2"/>
  <c r="O120" i="2"/>
  <c r="O3105" i="2"/>
  <c r="O788" i="2"/>
  <c r="O4384" i="2"/>
  <c r="O8554" i="2"/>
  <c r="O2783" i="2"/>
  <c r="O8078" i="2"/>
  <c r="O1781" i="2"/>
  <c r="O7963" i="2"/>
  <c r="O1673" i="2"/>
  <c r="O2154" i="2"/>
  <c r="O3152" i="2"/>
  <c r="O1809" i="2"/>
  <c r="O5021" i="2"/>
  <c r="O3908" i="2"/>
  <c r="O3396" i="2"/>
  <c r="O6732" i="2"/>
  <c r="O4161" i="2"/>
  <c r="O4139" i="2"/>
  <c r="O3117" i="2"/>
  <c r="O8289" i="2"/>
  <c r="O473" i="2"/>
  <c r="O2174" i="2"/>
  <c r="O201" i="2"/>
  <c r="O4949" i="2"/>
  <c r="O4561" i="2"/>
  <c r="O2599" i="2"/>
  <c r="O6903" i="2"/>
  <c r="O2677" i="2"/>
  <c r="O8047" i="2"/>
  <c r="O3143" i="2"/>
  <c r="O8018" i="2"/>
  <c r="O6057" i="2"/>
  <c r="O3481" i="2"/>
  <c r="O6762" i="2"/>
  <c r="O8248" i="2"/>
  <c r="O3157" i="2"/>
  <c r="O4688" i="2"/>
  <c r="O5769" i="2"/>
  <c r="O6016" i="2"/>
  <c r="O8110" i="2"/>
  <c r="O5618" i="2"/>
  <c r="O4163" i="2"/>
  <c r="O1510" i="2"/>
  <c r="O2464" i="2"/>
  <c r="O2554" i="2"/>
  <c r="O7823" i="2"/>
  <c r="O608" i="2"/>
  <c r="O5396" i="2"/>
  <c r="O4440" i="2"/>
  <c r="O7130" i="2"/>
  <c r="O5756" i="2"/>
  <c r="O4464" i="2"/>
  <c r="O2230" i="2"/>
  <c r="O1242" i="2"/>
  <c r="O1157" i="2"/>
  <c r="O4747" i="2"/>
  <c r="O1361" i="2"/>
  <c r="O6716" i="2"/>
  <c r="O5142" i="2"/>
  <c r="O4419" i="2"/>
  <c r="O7689" i="2"/>
  <c r="O3108" i="2"/>
  <c r="O7647" i="2"/>
  <c r="O49" i="2"/>
  <c r="O3633" i="2"/>
  <c r="O4351" i="2"/>
  <c r="O4621" i="2"/>
  <c r="O7749" i="2"/>
  <c r="O3304" i="2"/>
  <c r="O281" i="2"/>
  <c r="O6911" i="2"/>
  <c r="O3653" i="2"/>
  <c r="O8524" i="2"/>
  <c r="O6960" i="2"/>
  <c r="O7563" i="2"/>
  <c r="O5912" i="2"/>
  <c r="O352" i="2"/>
  <c r="O1751" i="2"/>
  <c r="O401" i="2"/>
  <c r="O6047" i="2"/>
  <c r="O8392" i="2"/>
  <c r="O4412" i="2"/>
  <c r="O6627" i="2"/>
  <c r="O7000" i="2"/>
  <c r="O6896" i="2"/>
  <c r="O160" i="2"/>
  <c r="O3772" i="2"/>
  <c r="O6636" i="2"/>
  <c r="O5360" i="2"/>
  <c r="O3670" i="2"/>
  <c r="O3339" i="2"/>
  <c r="O7571" i="2"/>
  <c r="O6858" i="2"/>
  <c r="O6457" i="2"/>
  <c r="O7981" i="2"/>
  <c r="O1690" i="2"/>
  <c r="O2379" i="2"/>
  <c r="O4304" i="2"/>
  <c r="O6069" i="2"/>
  <c r="O3921" i="2"/>
  <c r="O2642" i="2"/>
  <c r="O1270" i="2"/>
  <c r="O5096" i="2"/>
  <c r="O2711" i="2"/>
  <c r="O7964" i="2"/>
  <c r="O6277" i="2"/>
  <c r="O5301" i="2"/>
  <c r="O3916" i="2"/>
  <c r="O6377" i="2"/>
  <c r="O7455" i="2"/>
  <c r="O4475" i="2"/>
  <c r="O3380" i="2"/>
  <c r="O6880" i="2"/>
  <c r="O8140" i="2"/>
  <c r="O8269" i="2"/>
  <c r="O5619" i="2"/>
  <c r="O5003" i="2"/>
  <c r="O7038" i="2"/>
  <c r="O8183" i="2"/>
  <c r="O1651" i="2"/>
  <c r="O5073" i="2"/>
  <c r="O7282" i="2"/>
  <c r="O6697" i="2"/>
  <c r="O8466" i="2"/>
  <c r="O3022" i="2"/>
  <c r="O6205" i="2"/>
  <c r="O6724" i="2"/>
  <c r="O3395" i="2"/>
  <c r="O6739" i="2"/>
  <c r="O6143" i="2"/>
  <c r="O1825" i="2"/>
  <c r="O4603" i="2"/>
  <c r="O7938" i="2"/>
  <c r="O1394" i="2"/>
  <c r="O8499" i="2"/>
  <c r="O8574" i="2"/>
  <c r="O8045" i="2"/>
  <c r="O5112" i="2"/>
  <c r="O6892" i="2"/>
  <c r="O3412" i="2"/>
  <c r="O3562" i="2"/>
  <c r="O6564" i="2"/>
  <c r="O5666" i="2"/>
  <c r="O7841" i="2"/>
  <c r="O2146" i="2"/>
  <c r="O6928" i="2"/>
  <c r="O2449" i="2"/>
  <c r="O3655" i="2"/>
  <c r="O8144" i="2"/>
  <c r="O4687" i="2"/>
  <c r="O2814" i="2"/>
  <c r="O4770" i="2"/>
  <c r="O1286" i="2"/>
  <c r="O6468" i="2"/>
  <c r="O2787" i="2"/>
  <c r="O6802" i="2"/>
  <c r="O7788" i="2"/>
  <c r="O2324" i="2"/>
  <c r="O8555" i="2"/>
  <c r="O8497" i="2"/>
  <c r="O7813" i="2"/>
  <c r="O8584" i="2"/>
  <c r="O572" i="2"/>
  <c r="O7673" i="2"/>
  <c r="O5366" i="2"/>
  <c r="O7320" i="2"/>
  <c r="O7786" i="2"/>
  <c r="O7295" i="2"/>
  <c r="O4644" i="2"/>
  <c r="O5406" i="2"/>
  <c r="O377" i="2"/>
  <c r="O5946" i="2"/>
  <c r="O5506" i="2"/>
  <c r="O4252" i="2"/>
  <c r="O4200" i="2"/>
  <c r="O3787" i="2"/>
  <c r="O2916" i="2"/>
  <c r="O768" i="2"/>
  <c r="O905" i="2"/>
  <c r="O4099" i="2"/>
  <c r="O1727" i="2"/>
  <c r="O420" i="2"/>
  <c r="O6285" i="2"/>
  <c r="O2905" i="2"/>
  <c r="O8261" i="2"/>
  <c r="O6371" i="2"/>
  <c r="O8146" i="2"/>
  <c r="O4431" i="2"/>
  <c r="O7903" i="2"/>
  <c r="O6624" i="2"/>
  <c r="O7556" i="2"/>
  <c r="O4700" i="2"/>
  <c r="O7699" i="2"/>
  <c r="O6454" i="2"/>
  <c r="O5473" i="2"/>
  <c r="O3524" i="2"/>
  <c r="O1873" i="2"/>
  <c r="O106" i="2"/>
  <c r="O6289" i="2"/>
  <c r="O3534" i="2"/>
  <c r="O671" i="2"/>
  <c r="O5195" i="2"/>
  <c r="O133" i="2"/>
  <c r="O3872" i="2"/>
  <c r="O7352" i="2"/>
  <c r="O7729" i="2"/>
  <c r="O255" i="2"/>
  <c r="O71" i="2"/>
  <c r="O8507" i="2"/>
  <c r="O4263" i="2"/>
  <c r="O6866" i="2"/>
  <c r="O7683" i="2"/>
  <c r="O113" i="2"/>
  <c r="O8253" i="2"/>
  <c r="O123" i="2"/>
  <c r="O404" i="2"/>
  <c r="O94" i="2"/>
  <c r="O5930" i="2"/>
  <c r="O3999" i="2"/>
  <c r="O129" i="2"/>
  <c r="O6471" i="2"/>
  <c r="O7345" i="2"/>
  <c r="O223" i="2"/>
  <c r="O8156" i="2"/>
  <c r="O1376" i="2"/>
  <c r="O5677" i="2"/>
  <c r="O8228" i="2"/>
  <c r="O2816" i="2"/>
  <c r="O8139" i="2"/>
  <c r="O501" i="2"/>
  <c r="O3232" i="2"/>
  <c r="O4021" i="2"/>
  <c r="O4499" i="2"/>
  <c r="O5046" i="2"/>
  <c r="O1730" i="2"/>
  <c r="O8301" i="2"/>
  <c r="O5807" i="2"/>
  <c r="O8459" i="2"/>
  <c r="O3842" i="2"/>
  <c r="O7198" i="2"/>
  <c r="O8054" i="2"/>
  <c r="O4148" i="2"/>
  <c r="O2168" i="2"/>
  <c r="O2169" i="2"/>
  <c r="O2844" i="2"/>
  <c r="O3471" i="2"/>
  <c r="O6497" i="2"/>
  <c r="O4171" i="2"/>
  <c r="O6827" i="2"/>
  <c r="O515" i="2"/>
  <c r="O3111" i="2"/>
  <c r="O4913" i="2"/>
  <c r="O4096" i="2"/>
  <c r="O3059" i="2"/>
  <c r="O5498" i="2"/>
  <c r="O7742" i="2"/>
  <c r="O8382" i="2"/>
  <c r="O7394" i="2"/>
  <c r="O1345" i="2"/>
  <c r="O1120" i="2"/>
  <c r="O6871" i="2"/>
  <c r="O7721" i="2"/>
  <c r="O7433" i="2"/>
  <c r="O6631" i="2"/>
  <c r="O8438" i="2"/>
  <c r="O5298" i="2"/>
  <c r="O7633" i="2"/>
  <c r="O1481" i="2"/>
  <c r="O8024" i="2"/>
  <c r="O208" i="2"/>
  <c r="O86" i="2"/>
  <c r="O6504" i="2"/>
  <c r="O292" i="2"/>
  <c r="O2695" i="2"/>
  <c r="O6799" i="2"/>
  <c r="O4941" i="2"/>
  <c r="O1431" i="2"/>
  <c r="O4405" i="2"/>
  <c r="O2831" i="2"/>
  <c r="O6978" i="2"/>
  <c r="O5580" i="2"/>
  <c r="O2946" i="2"/>
  <c r="O4884" i="2"/>
  <c r="O7967" i="2"/>
  <c r="O4952" i="2"/>
  <c r="O414" i="2"/>
  <c r="O22" i="2"/>
  <c r="O8159" i="2"/>
  <c r="O5605" i="2"/>
  <c r="O252" i="2"/>
  <c r="O6558" i="2"/>
  <c r="O1160" i="2"/>
  <c r="O2150" i="2"/>
  <c r="O6128" i="2"/>
  <c r="O4555" i="2"/>
  <c r="O6152" i="2"/>
  <c r="O8472" i="2"/>
  <c r="O4415" i="2"/>
  <c r="O3959" i="2"/>
  <c r="O2686" i="2"/>
  <c r="O4024" i="2"/>
  <c r="O939" i="2"/>
  <c r="O7083" i="2"/>
  <c r="O6794" i="2"/>
  <c r="O1923" i="2"/>
  <c r="O865" i="2"/>
  <c r="O6100" i="2"/>
  <c r="O5934" i="2"/>
  <c r="O1418" i="2"/>
  <c r="O320" i="2"/>
  <c r="O3637" i="2"/>
  <c r="O2227" i="2"/>
  <c r="O3120" i="2"/>
  <c r="O5362" i="2"/>
  <c r="O5004" i="2"/>
  <c r="O5287" i="2"/>
  <c r="O7942" i="2"/>
  <c r="O1541" i="2"/>
  <c r="O4635" i="2"/>
  <c r="O6447" i="2"/>
  <c r="O6201" i="2"/>
  <c r="O5269" i="2"/>
  <c r="O6541" i="2"/>
  <c r="O5055" i="2"/>
  <c r="O5736" i="2"/>
  <c r="O3418" i="2"/>
  <c r="O4422" i="2"/>
  <c r="O5177" i="2"/>
  <c r="O1256" i="2"/>
  <c r="O6310" i="2"/>
  <c r="O8365" i="2"/>
  <c r="O2518" i="2"/>
  <c r="O655" i="2"/>
  <c r="O7803" i="2"/>
  <c r="O4541" i="2"/>
  <c r="O2728" i="2"/>
  <c r="O17" i="2"/>
  <c r="O7765" i="2"/>
  <c r="O6572" i="2"/>
  <c r="O6749" i="2"/>
  <c r="O1719" i="2"/>
  <c r="O1948" i="2"/>
  <c r="O6431" i="2"/>
  <c r="O8277" i="2"/>
  <c r="O2477" i="2"/>
  <c r="O4734" i="2"/>
  <c r="O2463" i="2"/>
  <c r="O2536" i="2"/>
  <c r="O7801" i="2"/>
  <c r="O2907" i="2"/>
  <c r="O3839" i="2"/>
  <c r="O5539" i="2"/>
  <c r="O3195" i="2"/>
  <c r="O4674" i="2"/>
  <c r="O6552" i="2"/>
  <c r="O797" i="2"/>
  <c r="O2710" i="2"/>
  <c r="O437" i="2"/>
  <c r="O4103" i="2"/>
  <c r="O334" i="2"/>
  <c r="O8321" i="2"/>
  <c r="O4920" i="2"/>
  <c r="O7532" i="2"/>
  <c r="O8444" i="2"/>
  <c r="O8428" i="2"/>
  <c r="O4795" i="2"/>
  <c r="O7494" i="2"/>
  <c r="O4295" i="2"/>
  <c r="O344" i="2"/>
  <c r="O4750" i="2"/>
  <c r="O7845" i="2"/>
  <c r="O5044" i="2"/>
  <c r="O5556" i="2"/>
  <c r="O6429" i="2"/>
  <c r="O5972" i="2"/>
  <c r="O7547" i="2"/>
  <c r="O4673" i="2"/>
  <c r="O5109" i="2"/>
  <c r="O850" i="2"/>
  <c r="O3550" i="2"/>
  <c r="O5980" i="2"/>
  <c r="O4519" i="2"/>
  <c r="O7661" i="2"/>
  <c r="O2417" i="2"/>
  <c r="O5121" i="2"/>
  <c r="O4044" i="2"/>
  <c r="O1920" i="2"/>
  <c r="O4844" i="2"/>
  <c r="O5045" i="2"/>
  <c r="O8104" i="2"/>
  <c r="O4312" i="2"/>
  <c r="O5512" i="2"/>
  <c r="O1199" i="2"/>
  <c r="O305" i="2"/>
  <c r="O195" i="2"/>
  <c r="O290" i="2"/>
  <c r="O3886" i="2"/>
  <c r="O7205" i="2"/>
  <c r="O4376" i="2"/>
  <c r="O5145" i="2"/>
  <c r="O5802" i="2"/>
  <c r="O6780" i="2"/>
  <c r="O3103" i="2"/>
  <c r="O218" i="2"/>
  <c r="O8046" i="2"/>
  <c r="O2692" i="2"/>
  <c r="O6801" i="2"/>
  <c r="O173" i="2"/>
  <c r="O1790" i="2"/>
  <c r="O613" i="2"/>
  <c r="O4702" i="2"/>
  <c r="O736" i="2"/>
  <c r="O1453" i="2"/>
  <c r="O1438" i="2"/>
  <c r="O586" i="2"/>
  <c r="O5402" i="2"/>
  <c r="O2732" i="2"/>
  <c r="O892" i="2"/>
  <c r="O2313" i="2"/>
  <c r="O6006" i="2"/>
  <c r="O4537" i="2"/>
  <c r="O838" i="2"/>
  <c r="O1576" i="2"/>
  <c r="O4877" i="2"/>
  <c r="O2762" i="2"/>
  <c r="O544" i="2"/>
  <c r="O1884" i="2"/>
  <c r="O641" i="2"/>
  <c r="O831" i="2"/>
  <c r="O1878" i="2"/>
  <c r="O5057" i="2"/>
  <c r="O1659" i="2"/>
  <c r="O392" i="2"/>
  <c r="O3912" i="2"/>
  <c r="O1327" i="2"/>
  <c r="O1367" i="2"/>
  <c r="O6943" i="2"/>
  <c r="O5547" i="2"/>
  <c r="O6882" i="2"/>
  <c r="O2719" i="2"/>
  <c r="O1556" i="2"/>
  <c r="O1535" i="2"/>
  <c r="O6336" i="2"/>
  <c r="O6422" i="2"/>
  <c r="O7490" i="2"/>
  <c r="O258" i="2"/>
  <c r="O3438" i="2"/>
  <c r="O4894" i="2"/>
  <c r="O578" i="2"/>
  <c r="O3830" i="2"/>
  <c r="O6554" i="2"/>
  <c r="O5115" i="2"/>
  <c r="O4507" i="2"/>
  <c r="O5392" i="2"/>
  <c r="O3851" i="2"/>
  <c r="O3089" i="2"/>
  <c r="O8543" i="2"/>
  <c r="O751" i="2"/>
  <c r="O31" i="2"/>
  <c r="O8467" i="2"/>
  <c r="O339" i="2"/>
  <c r="O8151" i="2"/>
  <c r="O6908" i="2"/>
  <c r="O7240" i="2"/>
  <c r="O6013" i="2"/>
  <c r="O422" i="2"/>
  <c r="O8069" i="2"/>
  <c r="O7717" i="2"/>
  <c r="O5087" i="2"/>
  <c r="O7688" i="2"/>
  <c r="O2608" i="2"/>
  <c r="O954" i="2"/>
  <c r="O192" i="2"/>
  <c r="O6287" i="2"/>
  <c r="O3723" i="2"/>
  <c r="O5860" i="2"/>
  <c r="O8521" i="2"/>
  <c r="O693" i="2"/>
  <c r="O8537" i="2"/>
  <c r="O6537" i="2"/>
  <c r="O1826" i="2"/>
  <c r="O2031" i="2"/>
  <c r="O6516" i="2"/>
  <c r="O8358" i="2"/>
  <c r="O2082" i="2"/>
  <c r="O695" i="2"/>
  <c r="O3743" i="2"/>
  <c r="O2722" i="2"/>
  <c r="O4309" i="2"/>
  <c r="O2184" i="2"/>
  <c r="O8376" i="2"/>
  <c r="O7706" i="2"/>
  <c r="O761" i="2"/>
  <c r="O3607" i="2"/>
  <c r="O1344" i="2"/>
  <c r="O8563" i="2"/>
  <c r="O2248" i="2"/>
  <c r="O1067" i="2"/>
  <c r="O4068" i="2"/>
  <c r="O5647" i="2"/>
  <c r="O7843" i="2"/>
  <c r="O1434" i="2"/>
  <c r="O7501" i="2"/>
  <c r="O6329" i="2"/>
  <c r="O7270" i="2"/>
  <c r="O5465" i="2"/>
  <c r="O461" i="2"/>
  <c r="O643" i="2"/>
  <c r="O1828" i="2"/>
  <c r="O3919" i="2"/>
  <c r="O1768" i="2"/>
  <c r="O2809" i="2"/>
  <c r="O1456" i="2"/>
  <c r="O1521" i="2"/>
  <c r="O8038" i="2"/>
  <c r="O552" i="2"/>
  <c r="O7972" i="2"/>
  <c r="O2676" i="2"/>
  <c r="O2749" i="2"/>
  <c r="O1022" i="2"/>
  <c r="O4881" i="2"/>
  <c r="O649" i="2"/>
  <c r="O5806" i="2"/>
  <c r="O4362" i="2"/>
  <c r="O4145" i="2"/>
  <c r="O3091" i="2"/>
  <c r="O7881" i="2"/>
  <c r="O156" i="2"/>
  <c r="O487" i="2"/>
  <c r="O765" i="2"/>
  <c r="O2874" i="2"/>
  <c r="O1302" i="2"/>
  <c r="O4020" i="2"/>
  <c r="O2007" i="2"/>
  <c r="O947" i="2"/>
  <c r="O8457" i="2"/>
  <c r="O2048" i="2"/>
  <c r="O4669" i="2"/>
  <c r="O1153" i="2"/>
  <c r="O875" i="2"/>
  <c r="O34" i="2"/>
  <c r="O3602" i="2"/>
  <c r="O410" i="2"/>
  <c r="O7966" i="2"/>
  <c r="O1371" i="2"/>
  <c r="O6591" i="2"/>
  <c r="O8572" i="2"/>
  <c r="O4056" i="2"/>
  <c r="O5201" i="2"/>
  <c r="O6455" i="2"/>
  <c r="O7629" i="2"/>
  <c r="O6608" i="2"/>
  <c r="O508" i="2"/>
  <c r="O5886" i="2"/>
  <c r="O4892" i="2"/>
  <c r="O7094" i="2"/>
  <c r="O5696" i="2"/>
  <c r="O4399" i="2"/>
  <c r="O5490" i="2"/>
  <c r="O702" i="2"/>
  <c r="O1946" i="2"/>
  <c r="O6346" i="2"/>
  <c r="O5916" i="2"/>
  <c r="O871" i="2"/>
  <c r="O7536" i="2"/>
  <c r="O8585" i="2"/>
  <c r="O1018" i="2"/>
  <c r="O3615" i="2"/>
  <c r="O3031" i="2"/>
  <c r="O5574" i="2"/>
  <c r="O3571" i="2"/>
  <c r="O7413" i="2"/>
  <c r="O6496" i="2"/>
  <c r="O4717" i="2"/>
  <c r="O1013" i="2"/>
  <c r="O2187" i="2"/>
  <c r="O5242" i="2"/>
  <c r="O5758" i="2"/>
  <c r="O2062" i="2"/>
  <c r="O1299" i="2"/>
  <c r="O5673" i="2"/>
  <c r="O5689" i="2"/>
  <c r="O2194" i="2"/>
  <c r="O4558" i="2"/>
  <c r="O3119" i="2"/>
  <c r="O4979" i="2"/>
  <c r="O1882" i="2"/>
  <c r="O7381" i="2"/>
  <c r="O445" i="2"/>
  <c r="O749" i="2"/>
  <c r="O642" i="2"/>
  <c r="O995" i="2"/>
  <c r="O573" i="2"/>
  <c r="O2654" i="2"/>
  <c r="O7595" i="2"/>
  <c r="O1714" i="2"/>
  <c r="O2860" i="2"/>
  <c r="O1681" i="2"/>
  <c r="O3367" i="2"/>
  <c r="O4652" i="2"/>
  <c r="O5823" i="2"/>
  <c r="O2189" i="2"/>
  <c r="O1983" i="2"/>
  <c r="O7285" i="2"/>
  <c r="O7386" i="2"/>
  <c r="O3548" i="2"/>
  <c r="O1841" i="2"/>
  <c r="O3934" i="2"/>
  <c r="O2081" i="2"/>
  <c r="O1440" i="2"/>
  <c r="O2668" i="2"/>
  <c r="O2059" i="2"/>
  <c r="O1251" i="2"/>
  <c r="O5940" i="2"/>
  <c r="O8025" i="2"/>
  <c r="O1560" i="2"/>
  <c r="O386" i="2"/>
  <c r="O8390" i="2"/>
  <c r="O8212" i="2"/>
  <c r="O7208" i="2"/>
  <c r="O3305" i="2"/>
  <c r="O4138" i="2"/>
  <c r="O4771" i="2"/>
  <c r="O1267" i="2"/>
  <c r="O4595" i="2"/>
  <c r="O4364" i="2"/>
  <c r="O6808" i="2"/>
  <c r="O6217" i="2"/>
  <c r="O7802" i="2"/>
  <c r="O4570" i="2"/>
  <c r="O7923" i="2"/>
  <c r="O4582" i="2"/>
  <c r="O3753" i="2"/>
  <c r="O6439" i="2"/>
  <c r="O6968" i="2"/>
  <c r="O6994" i="2"/>
  <c r="O6020" i="2"/>
  <c r="O1027" i="2"/>
  <c r="O213" i="2"/>
  <c r="O1445" i="2"/>
  <c r="O1046" i="2"/>
  <c r="O3359" i="2"/>
  <c r="O3558" i="2"/>
  <c r="O5304" i="2"/>
  <c r="O2726" i="2"/>
  <c r="O6342" i="2"/>
  <c r="O5078" i="2"/>
  <c r="O5808" i="2"/>
  <c r="O3958" i="2"/>
  <c r="O2566" i="2"/>
  <c r="O6680" i="2"/>
  <c r="O7800" i="2"/>
  <c r="O3219" i="2"/>
  <c r="O524" i="2"/>
  <c r="O1413" i="2"/>
  <c r="O6859" i="2"/>
  <c r="O1728" i="2"/>
  <c r="O6956" i="2"/>
  <c r="O7033" i="2"/>
  <c r="O4839" i="2"/>
  <c r="O7184" i="2"/>
  <c r="O2992" i="2"/>
  <c r="O8162" i="2"/>
  <c r="O7784" i="2"/>
  <c r="O2274" i="2"/>
  <c r="O5660" i="2"/>
  <c r="O2276" i="2"/>
  <c r="O3828" i="2"/>
  <c r="O7380" i="2"/>
  <c r="O4624" i="2"/>
  <c r="O5216" i="2"/>
  <c r="O1271" i="2"/>
  <c r="O5664" i="2"/>
  <c r="O889" i="2"/>
  <c r="O6582" i="2"/>
  <c r="O5151" i="2"/>
  <c r="O4394" i="2"/>
  <c r="O1881" i="2"/>
  <c r="O3709" i="2"/>
  <c r="O2569" i="2"/>
  <c r="O6769" i="2"/>
  <c r="O4596" i="2"/>
  <c r="O1870" i="2"/>
  <c r="O5679" i="2"/>
  <c r="O6227" i="2"/>
  <c r="O5018" i="2"/>
  <c r="O6462" i="2"/>
  <c r="O3642" i="2"/>
  <c r="O7888" i="2"/>
  <c r="O4861" i="2"/>
  <c r="O5845" i="2"/>
  <c r="O535" i="2"/>
  <c r="O5709" i="2"/>
  <c r="O1686" i="2"/>
  <c r="O6159" i="2"/>
  <c r="O5595" i="2"/>
  <c r="O4049" i="2"/>
  <c r="O4580" i="2"/>
  <c r="O3540" i="2"/>
  <c r="O1246" i="2"/>
  <c r="O6151" i="2"/>
  <c r="O7124" i="2"/>
  <c r="O2636" i="2"/>
  <c r="O1489" i="2"/>
  <c r="O5525" i="2"/>
  <c r="O2052" i="2"/>
  <c r="O3267" i="2"/>
  <c r="O6675" i="2"/>
  <c r="O59" i="2"/>
  <c r="O6830" i="2"/>
  <c r="O7504" i="2"/>
  <c r="O4856" i="2"/>
  <c r="O4379" i="2"/>
  <c r="O6849" i="2"/>
  <c r="O7781" i="2"/>
  <c r="O5060" i="2"/>
  <c r="O3129" i="2"/>
  <c r="O3506" i="2"/>
  <c r="O3271" i="2"/>
  <c r="O2698" i="2"/>
  <c r="O557" i="2"/>
  <c r="O3751" i="2"/>
  <c r="O6600" i="2"/>
  <c r="O3416" i="2"/>
  <c r="O4966" i="2"/>
  <c r="O6051" i="2"/>
  <c r="O7263" i="2"/>
  <c r="O6623" i="2"/>
  <c r="O476" i="2"/>
  <c r="O2138" i="2"/>
  <c r="O4392" i="2"/>
  <c r="O1823" i="2"/>
  <c r="O3169" i="2"/>
  <c r="O4866" i="2"/>
  <c r="O5071" i="2"/>
  <c r="O7985" i="2"/>
  <c r="O7549" i="2"/>
  <c r="O5926" i="2"/>
  <c r="O1661" i="2"/>
  <c r="O7369" i="2"/>
  <c r="O2927" i="2"/>
  <c r="O8255" i="2"/>
  <c r="O5645" i="2"/>
  <c r="O4450" i="2"/>
  <c r="O3580" i="2"/>
  <c r="O310" i="2"/>
  <c r="O60" i="2"/>
  <c r="O5716" i="2"/>
  <c r="O193" i="2"/>
  <c r="O42" i="2"/>
  <c r="O75" i="2"/>
  <c r="O304" i="2"/>
  <c r="O1492" i="2"/>
  <c r="O2186" i="2"/>
  <c r="O3109" i="2"/>
  <c r="O6842" i="2"/>
  <c r="O2331" i="2"/>
  <c r="O4454" i="2"/>
  <c r="O3382" i="2"/>
  <c r="O2580" i="2"/>
  <c r="O6551" i="2"/>
  <c r="O330" i="2"/>
  <c r="O7653" i="2"/>
  <c r="O2862" i="2"/>
  <c r="O2621" i="2"/>
  <c r="O3162" i="2"/>
  <c r="O2571" i="2"/>
  <c r="O3302" i="2"/>
  <c r="O821" i="2"/>
  <c r="O696" i="2"/>
  <c r="O5363" i="2"/>
  <c r="O3807" i="2"/>
  <c r="O2314" i="2"/>
  <c r="O1523" i="2"/>
  <c r="O5456" i="2"/>
  <c r="O1287" i="2"/>
  <c r="O4349" i="2"/>
  <c r="O2221" i="2"/>
  <c r="O7165" i="2"/>
  <c r="O4144" i="2"/>
  <c r="O6628" i="2"/>
  <c r="O5196" i="2"/>
  <c r="O5818" i="2"/>
  <c r="O4360" i="2"/>
  <c r="O2121" i="2"/>
  <c r="O2617" i="2"/>
  <c r="O6573" i="2"/>
  <c r="O2973" i="2"/>
  <c r="O6281" i="2"/>
  <c r="O3055" i="2"/>
  <c r="O4853" i="2"/>
  <c r="O2647" i="2"/>
  <c r="O1131" i="2"/>
  <c r="O766" i="2"/>
  <c r="O4236" i="2"/>
  <c r="O5865" i="2"/>
  <c r="O3639" i="2"/>
  <c r="O3281" i="2"/>
  <c r="O7053" i="2"/>
  <c r="O1966" i="2"/>
  <c r="O2147" i="2"/>
  <c r="O7997" i="2"/>
  <c r="O4645" i="2"/>
  <c r="O7127" i="2"/>
  <c r="O134" i="2"/>
  <c r="O2688" i="2"/>
  <c r="O2290" i="2"/>
  <c r="O1961" i="2"/>
  <c r="O1667" i="2"/>
  <c r="O7876" i="2"/>
  <c r="O4198" i="2"/>
  <c r="O3696" i="2"/>
  <c r="O4972" i="2"/>
  <c r="O2754" i="2"/>
  <c r="O1842" i="2"/>
  <c r="O2196" i="2"/>
  <c r="O944" i="2"/>
  <c r="O3813" i="2"/>
  <c r="O7762" i="2"/>
  <c r="O6670" i="2"/>
  <c r="O4213" i="2"/>
  <c r="O1630" i="2"/>
  <c r="O4104" i="2"/>
  <c r="O6257" i="2"/>
  <c r="O5847" i="2"/>
  <c r="O6140" i="2"/>
  <c r="O5128" i="2"/>
  <c r="O853" i="2"/>
  <c r="O8234" i="2"/>
  <c r="O2495" i="2"/>
  <c r="O1383" i="2"/>
  <c r="O3370" i="2"/>
  <c r="O2261" i="2"/>
  <c r="O911" i="2"/>
  <c r="O2543" i="2"/>
  <c r="O2036" i="2"/>
  <c r="O3555" i="2"/>
  <c r="O4704" i="2"/>
  <c r="O706" i="2"/>
  <c r="O2283" i="2"/>
  <c r="O5636" i="2"/>
  <c r="O7670" i="2"/>
  <c r="O7952" i="2"/>
  <c r="O3298" i="2"/>
  <c r="O1858" i="2"/>
  <c r="O3276" i="2"/>
  <c r="O5958" i="2"/>
  <c r="O6334" i="2"/>
  <c r="O4230" i="2"/>
  <c r="O5522" i="2"/>
  <c r="O8538" i="2"/>
  <c r="O583" i="2"/>
  <c r="O528" i="2"/>
  <c r="O1192" i="2"/>
  <c r="O4002" i="2"/>
  <c r="O7075" i="2"/>
  <c r="O2705" i="2"/>
  <c r="O6474" i="2"/>
  <c r="O5393" i="2"/>
  <c r="O3134" i="2"/>
  <c r="O6192" i="2"/>
  <c r="O4659" i="2"/>
  <c r="O2042" i="2"/>
  <c r="O3731" i="2"/>
  <c r="O4882" i="2"/>
  <c r="O2302" i="2"/>
  <c r="O6200" i="2"/>
  <c r="O4151" i="2"/>
  <c r="O8150" i="2"/>
  <c r="O714" i="2"/>
  <c r="O5732" i="2"/>
  <c r="O1883" i="2"/>
  <c r="O4675" i="2"/>
  <c r="O1731" i="2"/>
  <c r="O5458" i="2"/>
  <c r="O2377" i="2"/>
  <c r="O54" i="2"/>
  <c r="O679" i="2"/>
  <c r="O7341" i="2"/>
  <c r="O855" i="2"/>
  <c r="O237" i="2"/>
  <c r="O2807" i="2"/>
  <c r="O5401" i="2"/>
  <c r="O4050" i="2"/>
  <c r="O6817" i="2"/>
  <c r="O5305" i="2"/>
  <c r="O6061" i="2"/>
  <c r="O2402" i="2"/>
  <c r="O24" i="2"/>
  <c r="O2703" i="2"/>
  <c r="O1188" i="2"/>
  <c r="O4542" i="2"/>
  <c r="O7479" i="2"/>
  <c r="O278" i="2"/>
  <c r="O7302" i="2"/>
  <c r="O4708" i="2"/>
  <c r="O5591" i="2"/>
  <c r="O7478" i="2"/>
  <c r="O5800" i="2"/>
  <c r="O4692" i="2"/>
  <c r="O483" i="2"/>
  <c r="O8087" i="2"/>
  <c r="O2904" i="2"/>
  <c r="O700" i="2"/>
  <c r="O7546" i="2"/>
  <c r="O8" i="2"/>
  <c r="O8399" i="2"/>
  <c r="O4546" i="2"/>
  <c r="O147" i="2"/>
  <c r="O1562" i="2"/>
  <c r="O7874" i="2"/>
  <c r="O7167" i="2"/>
  <c r="O6918" i="2"/>
  <c r="O5081" i="2"/>
  <c r="O1100" i="2"/>
  <c r="O7242" i="2"/>
  <c r="O5961" i="2"/>
  <c r="O5030" i="2"/>
  <c r="O4476" i="2"/>
  <c r="O452" i="2"/>
  <c r="O2925" i="2"/>
  <c r="O4666" i="2"/>
  <c r="O7421" i="2"/>
  <c r="O2865" i="2"/>
  <c r="O6463" i="2"/>
  <c r="O3177" i="2"/>
  <c r="O1967" i="2"/>
  <c r="O8204" i="2"/>
  <c r="O8239" i="2"/>
  <c r="O2162" i="2"/>
  <c r="O4560" i="2"/>
  <c r="O6792" i="2"/>
  <c r="O1900" i="2"/>
  <c r="O5593" i="2"/>
  <c r="O3875" i="2"/>
  <c r="O2311" i="2"/>
  <c r="O2008" i="2"/>
  <c r="O6072" i="2"/>
  <c r="O2328" i="2"/>
  <c r="O7451" i="2"/>
  <c r="O6973" i="2"/>
  <c r="O2532" i="2"/>
  <c r="O7273" i="2"/>
  <c r="O7138" i="2"/>
  <c r="O7806" i="2"/>
  <c r="O5163" i="2"/>
  <c r="O8221" i="2"/>
  <c r="O6307" i="2"/>
  <c r="O6460" i="2"/>
  <c r="O4317" i="2"/>
  <c r="O2912" i="2"/>
  <c r="O5748" i="2"/>
  <c r="O4814" i="2"/>
  <c r="O6656" i="2"/>
  <c r="O1743" i="2"/>
  <c r="O3808" i="2"/>
  <c r="O3659" i="2"/>
  <c r="O4944" i="2"/>
  <c r="O6121" i="2"/>
  <c r="O2755" i="2"/>
  <c r="O1939" i="2"/>
  <c r="O5236" i="2"/>
  <c r="O4933" i="2"/>
  <c r="O2681" i="2"/>
  <c r="O1485" i="2"/>
  <c r="O1503" i="2"/>
  <c r="O546" i="2"/>
  <c r="O3644" i="2"/>
  <c r="O4332" i="2"/>
  <c r="O4836" i="2"/>
  <c r="O1407" i="2"/>
  <c r="O1998" i="2"/>
  <c r="O2701" i="2"/>
  <c r="O2560" i="2"/>
  <c r="O1139" i="2"/>
  <c r="O2812" i="2"/>
  <c r="O1048" i="2"/>
  <c r="O2515" i="2"/>
  <c r="O1315" i="2"/>
  <c r="O2109" i="2"/>
  <c r="O2708" i="2"/>
  <c r="O6646" i="2"/>
  <c r="O3961" i="2"/>
  <c r="O5704" i="2"/>
  <c r="O1337" i="2"/>
  <c r="O1710" i="2"/>
  <c r="O715" i="2"/>
  <c r="O1548" i="2"/>
  <c r="O1753" i="2"/>
  <c r="O4711" i="2"/>
  <c r="O6153" i="2"/>
  <c r="O1252" i="2"/>
  <c r="O6040" i="2"/>
  <c r="O4706" i="2"/>
  <c r="O1537" i="2"/>
  <c r="O1282" i="2"/>
  <c r="O1143" i="2"/>
  <c r="O1209" i="2"/>
  <c r="O1235" i="2"/>
  <c r="O2346" i="2"/>
  <c r="O3477" i="2"/>
  <c r="O2069" i="2"/>
  <c r="O2368" i="2"/>
  <c r="O1992" i="2"/>
  <c r="O5405" i="2"/>
  <c r="O3249" i="2"/>
  <c r="O1443" i="2"/>
  <c r="O2383" i="2"/>
  <c r="O1552" i="2"/>
  <c r="O2521" i="2"/>
  <c r="O1540" i="2"/>
  <c r="O1468" i="2"/>
  <c r="O2626" i="2"/>
  <c r="O1580" i="2"/>
  <c r="O1017" i="2"/>
  <c r="O1347" i="2"/>
  <c r="O1965" i="2"/>
  <c r="O1346" i="2"/>
  <c r="O977" i="2"/>
  <c r="O2852" i="2"/>
  <c r="O2451" i="2"/>
  <c r="O3609" i="2"/>
  <c r="O3401" i="2"/>
  <c r="O1466" i="2"/>
  <c r="O2135" i="2"/>
  <c r="O1846" i="2"/>
  <c r="O1632" i="2"/>
  <c r="O3970" i="2"/>
  <c r="O1725" i="2"/>
  <c r="O1334" i="2"/>
  <c r="O1820" i="2"/>
  <c r="O1435" i="2"/>
  <c r="O4579" i="2"/>
  <c r="O2239" i="2"/>
  <c r="O4516" i="2"/>
  <c r="O2191" i="2"/>
  <c r="O2037" i="2"/>
  <c r="O971" i="2"/>
  <c r="O4801" i="2"/>
  <c r="O6296" i="2"/>
  <c r="O616" i="2"/>
  <c r="O5052" i="2"/>
  <c r="O4989" i="2"/>
  <c r="O4846" i="2"/>
  <c r="O4456" i="2"/>
  <c r="O5187" i="2"/>
  <c r="O3133" i="2"/>
  <c r="O6868" i="2"/>
  <c r="O5132" i="2"/>
  <c r="O5309" i="2"/>
  <c r="O1066" i="2"/>
  <c r="O3315" i="2"/>
  <c r="O7680" i="2"/>
  <c r="O8592" i="2"/>
  <c r="O2265" i="2"/>
  <c r="O3541" i="2"/>
  <c r="O938" i="2"/>
  <c r="O6997" i="2"/>
  <c r="O7133" i="2"/>
  <c r="O2828" i="2"/>
  <c r="O2494" i="2"/>
  <c r="O7100" i="2"/>
  <c r="O6927" i="2"/>
  <c r="O5447" i="2"/>
  <c r="O2725" i="2"/>
  <c r="O6251" i="2"/>
  <c r="O5603" i="2"/>
  <c r="O5220" i="2"/>
  <c r="O6575" i="2"/>
  <c r="O2770" i="2"/>
  <c r="O7296" i="2"/>
  <c r="O3241" i="2"/>
  <c r="O3000" i="2"/>
  <c r="O1701" i="2"/>
  <c r="O5908" i="2"/>
  <c r="O4294" i="2"/>
  <c r="O2354" i="2"/>
  <c r="O3881" i="2"/>
  <c r="O491" i="2"/>
  <c r="O7962" i="2"/>
  <c r="O3158" i="2"/>
  <c r="O4530" i="2"/>
  <c r="O6758" i="2"/>
  <c r="O6662" i="2"/>
  <c r="O916" i="2"/>
  <c r="O7931" i="2"/>
  <c r="O5852" i="2"/>
  <c r="O5230" i="2"/>
  <c r="O4447" i="2"/>
  <c r="O7135" i="2"/>
  <c r="O5703" i="2"/>
  <c r="O7655" i="2"/>
  <c r="O5496" i="2"/>
  <c r="O6863" i="2"/>
  <c r="O4407" i="2"/>
  <c r="O7918" i="2"/>
  <c r="O6204" i="2"/>
  <c r="O7338" i="2"/>
  <c r="O8056" i="2"/>
  <c r="O3895" i="2"/>
  <c r="O4423" i="2"/>
  <c r="O2412" i="2"/>
  <c r="O4970" i="2"/>
  <c r="O1654" i="2"/>
  <c r="O5487" i="2"/>
  <c r="O5766" i="2"/>
  <c r="O920" i="2"/>
  <c r="O8517" i="2"/>
  <c r="O5740" i="2"/>
  <c r="O1475" i="2"/>
  <c r="O4798" i="2"/>
  <c r="O7819" i="2"/>
  <c r="O7574" i="2"/>
  <c r="O4680" i="2"/>
  <c r="O3211" i="2"/>
  <c r="O7365" i="2"/>
  <c r="O1665" i="2"/>
  <c r="O8102" i="2"/>
  <c r="O7793" i="2"/>
  <c r="O1501" i="2"/>
  <c r="O1596" i="2"/>
  <c r="O1843" i="2"/>
  <c r="O949" i="2"/>
  <c r="O210" i="2"/>
  <c r="O8172" i="2"/>
  <c r="O8036" i="2"/>
  <c r="O8372" i="2"/>
  <c r="O2978" i="2"/>
  <c r="O3630" i="2"/>
  <c r="O199" i="2"/>
  <c r="O447" i="2"/>
  <c r="O6357" i="2"/>
  <c r="O8157" i="2"/>
  <c r="O4616" i="2"/>
  <c r="O1515" i="2"/>
  <c r="O2939" i="2"/>
  <c r="O1938" i="2"/>
  <c r="O4701" i="2"/>
  <c r="O7604" i="2"/>
  <c r="O1183" i="2"/>
  <c r="O6540" i="2"/>
  <c r="O1193" i="2"/>
  <c r="O841" i="2"/>
  <c r="O3980" i="2"/>
  <c r="O5001" i="2"/>
  <c r="O6915" i="2"/>
  <c r="O2156" i="2"/>
  <c r="O2386" i="2"/>
  <c r="O3887" i="2"/>
  <c r="O1754" i="2"/>
  <c r="O7514" i="2"/>
  <c r="O7569" i="2"/>
  <c r="O7884" i="2"/>
  <c r="O6302" i="2"/>
  <c r="O8031" i="2"/>
  <c r="O5569" i="2"/>
  <c r="O7082" i="2"/>
  <c r="O2731" i="2"/>
  <c r="O7687" i="2"/>
  <c r="O3147" i="2"/>
  <c r="O3265" i="2"/>
  <c r="O4313" i="2"/>
  <c r="O4743" i="2"/>
  <c r="O5259" i="2"/>
  <c r="O1105" i="2"/>
  <c r="O927" i="2"/>
  <c r="O3153" i="2"/>
  <c r="O2175" i="2"/>
  <c r="O3669" i="2"/>
  <c r="O6037" i="2"/>
  <c r="O4974" i="2"/>
  <c r="O1349" i="2"/>
  <c r="O413" i="2"/>
  <c r="O5069" i="2"/>
  <c r="O1606" i="2"/>
  <c r="O872" i="2"/>
  <c r="O682" i="2"/>
  <c r="O2465" i="2"/>
  <c r="O2775" i="2"/>
  <c r="O7322" i="2"/>
  <c r="O6445" i="2"/>
  <c r="O7737" i="2"/>
  <c r="O1477" i="2"/>
  <c r="O4218" i="2"/>
  <c r="O6122" i="2"/>
  <c r="O1202" i="2"/>
  <c r="O3567" i="2"/>
  <c r="O4136" i="2"/>
  <c r="O4310" i="2"/>
  <c r="O3991" i="2"/>
  <c r="O960" i="2"/>
  <c r="O1522" i="2"/>
  <c r="O3788" i="2"/>
  <c r="O5415" i="2"/>
  <c r="O8346" i="2"/>
  <c r="O5086" i="2"/>
  <c r="O2367" i="2"/>
  <c r="O910" i="2"/>
  <c r="O8299" i="2"/>
  <c r="O3737" i="2"/>
  <c r="O1869" i="2"/>
  <c r="O6487" i="2"/>
  <c r="O275" i="2"/>
  <c r="O3335" i="2"/>
  <c r="O3601" i="2"/>
  <c r="O7432" i="2"/>
  <c r="O8454" i="2"/>
  <c r="O8434" i="2"/>
  <c r="O4591" i="2"/>
  <c r="O4101" i="2"/>
  <c r="O2119" i="2"/>
  <c r="O6144" i="2"/>
  <c r="O2065" i="2"/>
  <c r="O7112" i="2"/>
  <c r="O7486" i="2"/>
  <c r="O8298" i="2"/>
  <c r="O168" i="2"/>
  <c r="O770" i="2"/>
  <c r="O92" i="2"/>
  <c r="O243" i="2"/>
  <c r="O365" i="2"/>
  <c r="O1019" i="2"/>
  <c r="O1717" i="2"/>
  <c r="O5861" i="2"/>
  <c r="O4646" i="2"/>
  <c r="O3434" i="2"/>
  <c r="O6017" i="2"/>
  <c r="O5066" i="2"/>
  <c r="O5982" i="2"/>
  <c r="O3137" i="2"/>
  <c r="O2318" i="2"/>
  <c r="O6305" i="2"/>
  <c r="O5178" i="2"/>
  <c r="O6327" i="2"/>
  <c r="O8380" i="2"/>
  <c r="O2562" i="2"/>
  <c r="O5293" i="2"/>
  <c r="O7976" i="2"/>
  <c r="O7718" i="2"/>
  <c r="O7740" i="2"/>
  <c r="O783" i="2"/>
  <c r="O5524" i="2"/>
  <c r="O762" i="2"/>
  <c r="O184" i="2"/>
  <c r="O1064" i="2"/>
  <c r="O6434" i="2"/>
  <c r="O7407" i="2"/>
  <c r="O5760" i="2"/>
  <c r="O48" i="2"/>
  <c r="O4973" i="2"/>
  <c r="O8494" i="2"/>
  <c r="O5516" i="2"/>
  <c r="O1605" i="2"/>
  <c r="O3085" i="2"/>
  <c r="O4074" i="2"/>
  <c r="O1095" i="2"/>
  <c r="O489" i="2"/>
  <c r="O3530" i="2"/>
  <c r="O1165" i="2"/>
  <c r="O1943" i="2"/>
  <c r="O2993" i="2"/>
  <c r="O2099" i="2"/>
  <c r="O3159" i="2"/>
  <c r="O3361" i="2"/>
  <c r="O2548" i="2"/>
  <c r="O1184" i="2"/>
  <c r="O898" i="2"/>
  <c r="O3883" i="2"/>
  <c r="O1059" i="2"/>
  <c r="O791" i="2"/>
  <c r="O757" i="2"/>
  <c r="O4329" i="2"/>
  <c r="O3079" i="2"/>
  <c r="O1495" i="2"/>
  <c r="O4155" i="2"/>
  <c r="O2620" i="2"/>
  <c r="O3373" i="2"/>
  <c r="O1355" i="2"/>
  <c r="O1496" i="2"/>
  <c r="O1399" i="2"/>
  <c r="O2433" i="2"/>
  <c r="O1409" i="2"/>
  <c r="O870" i="2"/>
  <c r="O2663" i="2"/>
  <c r="O4850" i="2"/>
  <c r="O3833" i="2"/>
  <c r="O2100" i="2"/>
  <c r="O2406" i="2"/>
  <c r="O1311" i="2"/>
  <c r="O3989" i="2"/>
  <c r="O2319" i="2"/>
  <c r="O2576" i="2"/>
  <c r="O2067" i="2"/>
  <c r="O7431" i="2"/>
  <c r="O8342" i="2"/>
  <c r="O8498" i="2"/>
  <c r="O44" i="2"/>
  <c r="O6396" i="2"/>
  <c r="O4342" i="2"/>
  <c r="O4192" i="2"/>
  <c r="O3171" i="2"/>
  <c r="O8384" i="2"/>
  <c r="O4615" i="2"/>
  <c r="O7897" i="2"/>
  <c r="O1689" i="2"/>
  <c r="O7601" i="2"/>
  <c r="O5291" i="2"/>
  <c r="O85" i="2"/>
  <c r="O8531" i="2"/>
  <c r="O5699" i="2"/>
  <c r="O7809" i="2"/>
  <c r="O4195" i="2"/>
  <c r="O5839" i="2"/>
  <c r="O4961" i="2"/>
  <c r="O4874" i="2"/>
  <c r="O784" i="2"/>
  <c r="O4404" i="2"/>
  <c r="O4438" i="2"/>
  <c r="O7126" i="2"/>
  <c r="O8235" i="2"/>
  <c r="O394" i="2"/>
  <c r="O5564" i="2"/>
  <c r="O2511" i="2"/>
  <c r="O645" i="2"/>
  <c r="O8362" i="2"/>
  <c r="O6226" i="2"/>
  <c r="O5493" i="2"/>
  <c r="O8315" i="2"/>
  <c r="O996" i="2"/>
  <c r="O4089" i="2"/>
  <c r="O3811" i="2"/>
  <c r="O1696" i="2"/>
  <c r="O2799" i="2"/>
  <c r="O7768" i="2"/>
  <c r="O3815" i="2"/>
  <c r="O2422" i="2"/>
  <c r="O265" i="2"/>
  <c r="O1391" i="2"/>
  <c r="O3992" i="2"/>
  <c r="O1647" i="2"/>
  <c r="O973" i="2"/>
  <c r="O5471" i="2"/>
  <c r="O6262" i="2"/>
  <c r="O2938" i="2"/>
  <c r="O5904" i="2"/>
  <c r="O2145" i="2"/>
  <c r="O8272" i="2"/>
  <c r="O5711" i="2"/>
  <c r="O3251" i="2"/>
  <c r="O1555" i="2"/>
  <c r="O7576" i="2"/>
  <c r="O6832" i="2"/>
  <c r="O7954" i="2"/>
  <c r="O5707" i="2"/>
  <c r="O6058" i="2"/>
  <c r="O8001" i="2"/>
  <c r="O810" i="2"/>
  <c r="O2483" i="2"/>
  <c r="O623" i="2"/>
  <c r="O8464" i="2"/>
  <c r="O1234" i="2"/>
  <c r="O6998" i="2"/>
  <c r="O4943" i="2"/>
  <c r="O7527" i="2"/>
  <c r="O7861" i="2"/>
  <c r="O6109" i="2"/>
  <c r="O224" i="2"/>
  <c r="O2029" i="2"/>
  <c r="O7376" i="2"/>
  <c r="O4494" i="2"/>
  <c r="O5437" i="2"/>
  <c r="O15" i="2"/>
  <c r="O7775" i="2"/>
  <c r="O2962" i="2"/>
  <c r="O7228" i="2"/>
  <c r="O1284" i="2"/>
  <c r="O1947" i="2"/>
  <c r="O4071" i="2"/>
  <c r="O272" i="2"/>
  <c r="O3480" i="2"/>
  <c r="O1035" i="2"/>
  <c r="O772" i="2"/>
  <c r="O5311" i="2"/>
  <c r="O3284" i="2"/>
  <c r="O1319" i="2"/>
  <c r="O2666" i="2"/>
  <c r="O2013" i="2"/>
  <c r="O6704" i="2"/>
  <c r="O1543" i="2"/>
  <c r="O1426" i="2"/>
  <c r="O5687" i="2"/>
  <c r="O1478" i="2"/>
  <c r="O41" i="2"/>
  <c r="O5606" i="2"/>
  <c r="O647" i="2"/>
  <c r="O2457" i="2"/>
  <c r="O941" i="2"/>
  <c r="O1182" i="2"/>
  <c r="O8381" i="2"/>
  <c r="O2164" i="2"/>
  <c r="O1721" i="2"/>
  <c r="O1655" i="2"/>
  <c r="O8266" i="2"/>
  <c r="O1818" i="2"/>
  <c r="O3847" i="2"/>
  <c r="O4478" i="2"/>
  <c r="O1525" i="2"/>
  <c r="O3564" i="2"/>
  <c r="O2041" i="2"/>
  <c r="O2632" i="2"/>
  <c r="O1008" i="2"/>
  <c r="O3121" i="2"/>
  <c r="O4114" i="2"/>
  <c r="O1463" i="2"/>
  <c r="O767" i="2"/>
  <c r="O563" i="2"/>
  <c r="O1343" i="2"/>
  <c r="O7043" i="2"/>
  <c r="O5238" i="2"/>
  <c r="O2954" i="2"/>
  <c r="O2244" i="2"/>
  <c r="O1734" i="2"/>
  <c r="O2336" i="2"/>
  <c r="O4823" i="2"/>
  <c r="O7956" i="2"/>
  <c r="O6659" i="2"/>
  <c r="O4188" i="2"/>
  <c r="O5433" i="2"/>
  <c r="O4859" i="2"/>
  <c r="O4061" i="2"/>
  <c r="O3849" i="2"/>
  <c r="O3142" i="2"/>
  <c r="O2643" i="2"/>
  <c r="O4896" i="2"/>
  <c r="O6403" i="2"/>
  <c r="O2218" i="2"/>
  <c r="O7002" i="2"/>
  <c r="O8347" i="2"/>
  <c r="O4716" i="2"/>
  <c r="O5436" i="2"/>
  <c r="O8580" i="2"/>
  <c r="O8509" i="2"/>
  <c r="O4662" i="2"/>
  <c r="O7590" i="2"/>
  <c r="O1274" i="2"/>
  <c r="O5917" i="2"/>
  <c r="O2316" i="2"/>
  <c r="O3588" i="2"/>
  <c r="O7726" i="2"/>
  <c r="O8128" i="2"/>
  <c r="O7796" i="2"/>
  <c r="O1020" i="2"/>
  <c r="O1791" i="2"/>
  <c r="O6395" i="2"/>
  <c r="O6621" i="2"/>
  <c r="O3568" i="2"/>
  <c r="O3357" i="2"/>
  <c r="O2193" i="2"/>
  <c r="O260" i="2"/>
  <c r="O3145" i="2"/>
  <c r="O610" i="2"/>
  <c r="O39" i="2"/>
  <c r="O1797" i="2"/>
  <c r="O6291" i="2"/>
  <c r="O3297" i="2"/>
  <c r="O2791" i="2"/>
  <c r="O2499" i="2"/>
  <c r="O151" i="2"/>
  <c r="O6493" i="2"/>
  <c r="O3636" i="2"/>
  <c r="O2275" i="2"/>
  <c r="O1133" i="2"/>
  <c r="O4916" i="2"/>
  <c r="O3236" i="2"/>
  <c r="O617" i="2"/>
  <c r="O2974" i="2"/>
  <c r="O4285" i="2"/>
  <c r="O3745" i="2"/>
  <c r="O548" i="2"/>
  <c r="O6766" i="2"/>
  <c r="O268" i="2"/>
  <c r="O8105" i="2"/>
  <c r="O7188" i="2"/>
  <c r="O554" i="2"/>
  <c r="O3292" i="2"/>
  <c r="O8097" i="2"/>
  <c r="O4544" i="2"/>
  <c r="O7344" i="2"/>
  <c r="O6110" i="2"/>
  <c r="O7913" i="2"/>
  <c r="O3239" i="2"/>
  <c r="O1479" i="2"/>
  <c r="O6869" i="2"/>
  <c r="O2442" i="2"/>
  <c r="O3910" i="2"/>
  <c r="O999" i="2"/>
  <c r="O1241" i="2"/>
  <c r="O2009" i="2"/>
  <c r="O874" i="2"/>
  <c r="O1566" i="2"/>
  <c r="O2378" i="2"/>
  <c r="O1264" i="2"/>
  <c r="O7236" i="2"/>
  <c r="O6828" i="2"/>
  <c r="O5085" i="2"/>
  <c r="O2106" i="2"/>
  <c r="O800" i="2"/>
  <c r="O6950" i="2"/>
  <c r="O2243" i="2"/>
  <c r="O4220" i="2"/>
  <c r="O3794" i="2"/>
  <c r="O4051" i="2"/>
  <c r="O2047" i="2"/>
  <c r="O6611" i="2"/>
  <c r="O4491" i="2"/>
  <c r="O3661" i="2"/>
  <c r="O4981" i="2"/>
  <c r="O204" i="2"/>
  <c r="O990" i="2"/>
  <c r="O7468" i="2"/>
  <c r="O3874" i="2"/>
  <c r="O7290" i="2"/>
  <c r="O1351" i="2"/>
  <c r="O733" i="2"/>
  <c r="O4335" i="2"/>
  <c r="O703" i="2"/>
  <c r="O1003" i="2"/>
  <c r="O987" i="2"/>
  <c r="O472" i="2"/>
  <c r="O286" i="2"/>
  <c r="O3415" i="2"/>
  <c r="O2638" i="2"/>
  <c r="O1581" i="2"/>
  <c r="O561" i="2"/>
  <c r="O1127" i="2"/>
  <c r="O3542" i="2"/>
  <c r="O494" i="2"/>
  <c r="O839" i="2"/>
  <c r="O2635" i="2"/>
  <c r="O526" i="2"/>
  <c r="O3266" i="2"/>
  <c r="O1513" i="2"/>
  <c r="O4797" i="2"/>
  <c r="O5991" i="2"/>
  <c r="O138" i="2"/>
  <c r="O981" i="2"/>
  <c r="O1699" i="2"/>
  <c r="O5945" i="2"/>
  <c r="O6444" i="2"/>
  <c r="O1461" i="2"/>
  <c r="O2126" i="2"/>
  <c r="O4177" i="2"/>
  <c r="O262" i="2"/>
  <c r="O263" i="2"/>
  <c r="O205" i="2"/>
  <c r="O6259" i="2"/>
  <c r="O3522" i="2"/>
  <c r="O6195" i="2"/>
  <c r="O2040" i="2"/>
  <c r="O1336" i="2"/>
  <c r="O4518" i="2"/>
  <c r="O2660" i="2"/>
  <c r="O6545" i="2"/>
  <c r="O1949" i="2"/>
  <c r="O1483" i="2"/>
  <c r="O3507" i="2"/>
  <c r="O4778" i="2"/>
  <c r="O7268" i="2"/>
  <c r="O2281" i="2"/>
  <c r="O2558" i="2"/>
  <c r="O1031" i="2"/>
  <c r="O7710" i="2"/>
  <c r="O97" i="2"/>
  <c r="O1693" i="2"/>
  <c r="O8000" i="2"/>
  <c r="O3768" i="2"/>
  <c r="O6963" i="2"/>
  <c r="O798" i="2"/>
  <c r="O851" i="2"/>
  <c r="O4257" i="2"/>
  <c r="O7319" i="2"/>
  <c r="O3337" i="2"/>
  <c r="O145" i="2"/>
  <c r="O5484" i="2"/>
  <c r="O7097" i="2"/>
  <c r="O4958" i="2"/>
  <c r="O4522" i="2"/>
  <c r="O279" i="2"/>
  <c r="O4672" i="2"/>
  <c r="O6060" i="2"/>
  <c r="O4011" i="2"/>
  <c r="O4194" i="2"/>
  <c r="O5446" i="2"/>
  <c r="O6885" i="2"/>
  <c r="O3066" i="2"/>
  <c r="O5834" i="2"/>
  <c r="O7851" i="2"/>
  <c r="O7891" i="2"/>
  <c r="O5144" i="2"/>
  <c r="O5420" i="2"/>
  <c r="O6461" i="2"/>
  <c r="O1863" i="2"/>
  <c r="O5621" i="2"/>
  <c r="O7691" i="2"/>
  <c r="O298" i="2"/>
  <c r="O5750" i="2"/>
  <c r="O1033" i="2"/>
  <c r="O6101" i="2"/>
  <c r="O7391" i="2"/>
  <c r="O3488" i="2"/>
  <c r="O7484" i="2"/>
  <c r="O8476" i="2"/>
  <c r="O4275" i="2"/>
  <c r="O4897" i="2"/>
  <c r="O7174" i="2"/>
  <c r="O6661" i="2"/>
  <c r="O8477" i="2"/>
  <c r="O2075" i="2"/>
  <c r="O2369" i="2"/>
  <c r="O6391" i="2"/>
  <c r="O8075" i="2"/>
  <c r="O7606" i="2"/>
  <c r="O3940" i="2"/>
  <c r="O7635" i="2"/>
  <c r="O6781" i="2"/>
  <c r="O5099" i="2"/>
  <c r="O6708" i="2"/>
  <c r="O6947" i="2"/>
  <c r="O8288" i="2"/>
  <c r="O5932" i="2"/>
  <c r="O1420" i="2"/>
  <c r="O7491" i="2"/>
  <c r="O7902" i="2"/>
  <c r="O5840" i="2"/>
  <c r="O463" i="2"/>
  <c r="O3826" i="2"/>
  <c r="O593" i="2"/>
  <c r="O2288" i="2"/>
  <c r="O4870" i="2"/>
  <c r="O4190" i="2"/>
  <c r="O6008" i="2"/>
  <c r="O3149" i="2"/>
  <c r="O3376" i="2"/>
  <c r="O6647" i="2"/>
  <c r="O4363" i="2"/>
  <c r="O3170" i="2"/>
  <c r="O802" i="2"/>
  <c r="O2821" i="2"/>
  <c r="O2671" i="2"/>
  <c r="O3757" i="2"/>
  <c r="O5394" i="2"/>
  <c r="O7148" i="2"/>
  <c r="O710" i="2"/>
  <c r="O685" i="2"/>
  <c r="O5942" i="2"/>
  <c r="O6501" i="2"/>
  <c r="O621" i="2"/>
  <c r="O8317" i="2"/>
  <c r="O2630" i="2"/>
  <c r="O5254" i="2"/>
  <c r="O7906" i="2"/>
  <c r="O5872" i="2"/>
  <c r="O2170" i="2"/>
  <c r="O3470" i="2"/>
  <c r="O5017" i="2"/>
  <c r="O7475" i="2"/>
  <c r="O5739" i="2"/>
  <c r="O5992" i="2"/>
  <c r="O8232" i="2"/>
  <c r="O2292" i="2"/>
  <c r="O7470" i="2"/>
  <c r="O8360" i="2"/>
  <c r="O3844" i="2"/>
  <c r="O7390" i="2"/>
  <c r="O5031" i="2"/>
  <c r="O6914" i="2"/>
  <c r="O6324" i="2"/>
  <c r="O6162" i="2"/>
  <c r="O4125" i="2"/>
  <c r="O3501" i="2"/>
  <c r="O8175" i="2"/>
  <c r="O3945" i="2"/>
  <c r="O1134" i="2"/>
  <c r="O1078" i="2"/>
  <c r="O660" i="2"/>
  <c r="O1898" i="2"/>
  <c r="O1124" i="2"/>
  <c r="O6191" i="2"/>
  <c r="O2024" i="2"/>
  <c r="O6789" i="2"/>
  <c r="O687" i="2"/>
  <c r="O1762" i="2"/>
  <c r="O1951" i="2"/>
  <c r="O79" i="2"/>
  <c r="O5481" i="2"/>
  <c r="O1964" i="2"/>
  <c r="O4751" i="2"/>
  <c r="O888" i="2"/>
  <c r="O2252" i="2"/>
  <c r="O3520" i="2"/>
  <c r="O2272" i="2"/>
  <c r="O1280" i="2"/>
  <c r="O185" i="2"/>
  <c r="O8191" i="2"/>
  <c r="O5337" i="2"/>
  <c r="O6293" i="2"/>
  <c r="O3969" i="2"/>
  <c r="O7156" i="2"/>
  <c r="O1722" i="2"/>
  <c r="O635" i="2"/>
  <c r="O2508" i="2"/>
  <c r="O3350" i="2"/>
  <c r="O7363" i="2"/>
  <c r="O7982" i="2"/>
  <c r="O4246" i="2"/>
  <c r="O6148" i="2"/>
  <c r="O4982" i="2"/>
  <c r="O5970" i="2"/>
  <c r="O2983" i="2"/>
  <c r="O568" i="2"/>
  <c r="O6087" i="2"/>
  <c r="O5889" i="2"/>
  <c r="O1175" i="2"/>
  <c r="O5150" i="2"/>
  <c r="O7231" i="2"/>
  <c r="O3500" i="2"/>
  <c r="O8379" i="2"/>
  <c r="O8219" i="2"/>
  <c r="O335" i="2"/>
  <c r="O3937" i="2"/>
  <c r="O3148" i="2"/>
  <c r="O2245" i="2"/>
  <c r="O881" i="2"/>
  <c r="O3701" i="2"/>
  <c r="O1893" i="2"/>
  <c r="O4258" i="2"/>
  <c r="O4486" i="2"/>
  <c r="O1360" i="2"/>
  <c r="O4025" i="2"/>
  <c r="O3013" i="2"/>
  <c r="O1894" i="2"/>
  <c r="O1692" i="2"/>
  <c r="O8126" i="2"/>
  <c r="O4623" i="2"/>
  <c r="O4824" i="2"/>
  <c r="O5576" i="2"/>
  <c r="O5903" i="2"/>
  <c r="O4712" i="2"/>
  <c r="O5719" i="2"/>
  <c r="O7675" i="2"/>
  <c r="O7936" i="2"/>
  <c r="O2285" i="2"/>
  <c r="O2294" i="2"/>
  <c r="O4470" i="2"/>
  <c r="O857" i="2"/>
  <c r="O5931" i="2"/>
  <c r="O3489" i="2"/>
  <c r="O8233" i="2"/>
  <c r="O6964" i="2"/>
  <c r="O1773" i="2"/>
  <c r="O4467" i="2"/>
  <c r="O7735" i="2"/>
  <c r="O7769" i="2"/>
  <c r="O5267" i="2"/>
  <c r="O2937" i="2"/>
  <c r="O2797" i="2"/>
  <c r="O1703" i="2"/>
  <c r="O1865" i="2"/>
  <c r="O6075" i="2"/>
  <c r="O6517" i="2"/>
  <c r="O1494" i="2"/>
  <c r="O8508" i="2"/>
  <c r="O12" i="2"/>
  <c r="O7502" i="2"/>
  <c r="O4039" i="2"/>
  <c r="O5243" i="2"/>
  <c r="O7069" i="2"/>
  <c r="O5659" i="2"/>
  <c r="O2997" i="2"/>
  <c r="O1185" i="2"/>
  <c r="O5002" i="2"/>
  <c r="O590" i="2"/>
  <c r="O3225" i="2"/>
  <c r="O5295" i="2"/>
  <c r="O8090" i="2"/>
  <c r="O5803" i="2"/>
  <c r="O4366" i="2"/>
  <c r="O7052" i="2"/>
  <c r="O5792" i="2"/>
  <c r="O3033" i="2"/>
  <c r="O4559" i="2"/>
  <c r="O2414" i="2"/>
  <c r="O8427" i="2"/>
  <c r="O7787" i="2"/>
  <c r="O7098" i="2"/>
  <c r="O1816" i="2"/>
  <c r="O957" i="2"/>
  <c r="O2634" i="2"/>
  <c r="O8546" i="2"/>
  <c r="O7041" i="2"/>
  <c r="O2758" i="2"/>
  <c r="O1814" i="2"/>
  <c r="O6466" i="2"/>
  <c r="O7385" i="2"/>
  <c r="O4095" i="2"/>
  <c r="O3714" i="2"/>
  <c r="O6508" i="2"/>
  <c r="O5241" i="2"/>
  <c r="O4292" i="2"/>
  <c r="O5521" i="2"/>
  <c r="O4954" i="2"/>
  <c r="O7871" i="2"/>
  <c r="O2035" i="2"/>
  <c r="O2103" i="2"/>
  <c r="O3263" i="2"/>
  <c r="O3586" i="2"/>
  <c r="O8385" i="2"/>
  <c r="O4724" i="2"/>
  <c r="O7867" i="2"/>
  <c r="O6012" i="2"/>
  <c r="O681" i="2"/>
  <c r="O1553" i="2"/>
  <c r="O1152" i="2"/>
  <c r="O157" i="2"/>
  <c r="O1109" i="2"/>
  <c r="O6187" i="2"/>
  <c r="O2592" i="2"/>
  <c r="O6341" i="2"/>
  <c r="O3196" i="2"/>
  <c r="O1392" i="2"/>
  <c r="O1237" i="2"/>
  <c r="O5419" i="2"/>
  <c r="O2061" i="2"/>
  <c r="O3223" i="2"/>
  <c r="O1465" i="2"/>
  <c r="O6945" i="2"/>
  <c r="O6467" i="2"/>
  <c r="O2256" i="2"/>
  <c r="O7990" i="2"/>
  <c r="O6441" i="2"/>
  <c r="O5261" i="2"/>
  <c r="O1324" i="2"/>
  <c r="O1603" i="2"/>
  <c r="O3943" i="2"/>
  <c r="O3775" i="2"/>
  <c r="O6976" i="2"/>
  <c r="O7609" i="2"/>
  <c r="O5232" i="2"/>
  <c r="O6297" i="2"/>
  <c r="O5809" i="2"/>
  <c r="O6150" i="2"/>
  <c r="O6699" i="2"/>
  <c r="O6616" i="2"/>
  <c r="O6492" i="2"/>
  <c r="O7941" i="2"/>
  <c r="O925" i="2"/>
  <c r="O3629" i="2"/>
  <c r="O497" i="2"/>
  <c r="O6743" i="2"/>
  <c r="O4214" i="2"/>
  <c r="O7078" i="2"/>
  <c r="O3431" i="2"/>
  <c r="O8167" i="2"/>
  <c r="O9" i="2"/>
  <c r="O4181" i="2"/>
  <c r="O4115" i="2"/>
  <c r="O5371" i="2"/>
  <c r="O5092" i="2"/>
  <c r="O6438" i="2"/>
  <c r="O7025" i="2"/>
  <c r="O5836" i="2"/>
  <c r="O6138" i="2"/>
  <c r="O686" i="2"/>
  <c r="O5407" i="2"/>
  <c r="O5902" i="2"/>
  <c r="O2401" i="2"/>
  <c r="O5097" i="2"/>
  <c r="O6219" i="2"/>
  <c r="O6085" i="2"/>
  <c r="O3390" i="2"/>
  <c r="O4234" i="2"/>
  <c r="O5028" i="2"/>
  <c r="O4433" i="2"/>
  <c r="O2876" i="2"/>
  <c r="O8478" i="2"/>
  <c r="O2894" i="2"/>
  <c r="O6440" i="2"/>
  <c r="O2575" i="2"/>
  <c r="O2363" i="2"/>
  <c r="O4777" i="2"/>
  <c r="O3231" i="2"/>
  <c r="O1149" i="2"/>
  <c r="O5051" i="2"/>
  <c r="O1803" i="2"/>
  <c r="O6404" i="2"/>
  <c r="O7908" i="2"/>
  <c r="O5199" i="2"/>
  <c r="O3192" i="2"/>
  <c r="O3261" i="2"/>
  <c r="O5262" i="2"/>
  <c r="O2014" i="2"/>
  <c r="O5343" i="2"/>
  <c r="O7101" i="2"/>
  <c r="O984" i="2"/>
  <c r="O6489" i="2"/>
  <c r="O456" i="2"/>
  <c r="O7885" i="2"/>
  <c r="O7194" i="2"/>
  <c r="O3744" i="2"/>
  <c r="O7907" i="2"/>
  <c r="O683" i="2"/>
  <c r="O4040" i="2"/>
  <c r="O2134" i="2"/>
  <c r="O7026" i="2"/>
  <c r="O8515" i="2"/>
  <c r="O6243" i="2"/>
  <c r="O8431" i="2"/>
  <c r="O3465" i="2"/>
  <c r="O804" i="2"/>
  <c r="O8394" i="2"/>
  <c r="O18" i="2"/>
  <c r="O595" i="2"/>
  <c r="O5434" i="2"/>
  <c r="O7001" i="2"/>
  <c r="O5411" i="2"/>
  <c r="O8120" i="2"/>
  <c r="O4219" i="2"/>
  <c r="O1757" i="2"/>
  <c r="O2344" i="2"/>
  <c r="O4425" i="2"/>
  <c r="O1470" i="2"/>
  <c r="O7948" i="2"/>
  <c r="O7420" i="2"/>
  <c r="O5391" i="2"/>
  <c r="O2493" i="2"/>
  <c r="O16" i="2"/>
  <c r="O5271" i="2"/>
  <c r="O3436" i="2"/>
  <c r="O299" i="2"/>
  <c r="O3294" i="2"/>
  <c r="O3838" i="2"/>
  <c r="O6797" i="2"/>
  <c r="O4247" i="2"/>
  <c r="O2236" i="2"/>
  <c r="O7008" i="2"/>
  <c r="O5007" i="2"/>
  <c r="O3044" i="2"/>
  <c r="O7731" i="2"/>
  <c r="O7309" i="2"/>
  <c r="O6406" i="2"/>
  <c r="O1405" i="2"/>
  <c r="O500" i="2"/>
  <c r="O2902" i="2"/>
  <c r="O7030" i="2"/>
  <c r="O7583" i="2"/>
  <c r="O4160" i="2"/>
  <c r="O6844" i="2"/>
  <c r="O6833" i="2"/>
  <c r="O7117" i="2"/>
  <c r="O8329" i="2"/>
  <c r="O4994" i="2"/>
  <c r="O2530" i="2"/>
  <c r="O1338" i="2"/>
  <c r="O4157" i="2"/>
  <c r="O5866" i="2"/>
  <c r="O7707" i="2"/>
  <c r="O3926" i="2"/>
  <c r="O3742" i="2"/>
  <c r="O4162" i="2"/>
  <c r="O4815" i="2"/>
  <c r="O1051" i="2"/>
  <c r="O7456" i="2"/>
  <c r="O6207" i="2"/>
  <c r="O603" i="2"/>
  <c r="O3728" i="2"/>
  <c r="O2153" i="2"/>
  <c r="O7564" i="2"/>
  <c r="O3505" i="2"/>
  <c r="O752" i="2"/>
  <c r="O718" i="2"/>
  <c r="O2867" i="2"/>
  <c r="O2083" i="2"/>
  <c r="O136" i="2"/>
  <c r="O73" i="2"/>
  <c r="O99" i="2"/>
  <c r="O242" i="2"/>
  <c r="O7387" i="2"/>
  <c r="O4609" i="2"/>
  <c r="O786" i="2"/>
  <c r="O5278" i="2"/>
  <c r="O988" i="2"/>
  <c r="O5143" i="2"/>
  <c r="O1396" i="2"/>
  <c r="O7587" i="2"/>
  <c r="O4012" i="2"/>
  <c r="O4389" i="2"/>
  <c r="O2416" i="2"/>
  <c r="O4119" i="2"/>
  <c r="O5160" i="2"/>
  <c r="O5611" i="2"/>
  <c r="O584" i="2"/>
  <c r="O4014" i="2"/>
  <c r="O8525" i="2"/>
  <c r="O7847" i="2"/>
  <c r="O2768" i="2"/>
  <c r="O2534" i="2"/>
  <c r="O8480" i="2"/>
  <c r="O7308" i="2"/>
  <c r="O513" i="2"/>
  <c r="O6581" i="2"/>
  <c r="O2700" i="2"/>
  <c r="O1372" i="2"/>
  <c r="O6767" i="2"/>
  <c r="O4696" i="2"/>
  <c r="O5416" i="2"/>
  <c r="O5878" i="2"/>
  <c r="O7579" i="2"/>
  <c r="O2408" i="2"/>
  <c r="O5175" i="2"/>
  <c r="O5929" i="2"/>
  <c r="O1279" i="2"/>
  <c r="O6831" i="2"/>
  <c r="O3012" i="2"/>
  <c r="O5796" i="2"/>
  <c r="O8032" i="2"/>
  <c r="O6104" i="2"/>
  <c r="O3689" i="2"/>
  <c r="O8132" i="2"/>
  <c r="O6717" i="2"/>
  <c r="O331" i="2"/>
  <c r="O2751" i="2"/>
  <c r="O1937" i="2"/>
  <c r="O7764" i="2"/>
  <c r="O1708" i="2"/>
  <c r="O2049" i="2"/>
  <c r="O6814" i="2"/>
  <c r="O2590" i="2"/>
  <c r="O379" i="2"/>
  <c r="O350" i="2"/>
  <c r="O2504" i="2"/>
  <c r="O306" i="2"/>
  <c r="O449" i="2"/>
  <c r="O1144" i="2"/>
  <c r="O7720" i="2"/>
  <c r="O3877" i="2"/>
  <c r="O5745" i="2"/>
  <c r="O69" i="2"/>
  <c r="O46" i="2"/>
  <c r="O6022" i="2"/>
  <c r="O3127" i="2"/>
  <c r="O492" i="2"/>
  <c r="O4189" i="2"/>
  <c r="O4809" i="2"/>
  <c r="O3454" i="2"/>
  <c r="O2804" i="2"/>
  <c r="O2598" i="2"/>
  <c r="O6925" i="2"/>
  <c r="O2885" i="2"/>
  <c r="O3617" i="2"/>
  <c r="O2790" i="2"/>
  <c r="O2935" i="2"/>
  <c r="O1290" i="2"/>
  <c r="O3175" i="2"/>
  <c r="O3963" i="2"/>
  <c r="O4556" i="2"/>
  <c r="O5461" i="2"/>
  <c r="O1531" i="2"/>
  <c r="O7254" i="2"/>
  <c r="O3746" i="2"/>
  <c r="O1620" i="2"/>
  <c r="O4959" i="2"/>
  <c r="O2541" i="2"/>
  <c r="O1198" i="2"/>
  <c r="O1506" i="2"/>
  <c r="O7372" i="2"/>
  <c r="O2945" i="2"/>
  <c r="O5933" i="2"/>
  <c r="O4705" i="2"/>
  <c r="O6311" i="2"/>
  <c r="O1833" i="2"/>
  <c r="O2393" i="2"/>
  <c r="O1994" i="2"/>
  <c r="O2461" i="2"/>
  <c r="O6222" i="2"/>
  <c r="O6971" i="2"/>
  <c r="O3804" i="2"/>
  <c r="O6770" i="2"/>
  <c r="O2539" i="2"/>
  <c r="O6451" i="2"/>
  <c r="O989" i="2"/>
  <c r="O727" i="2"/>
  <c r="O4937" i="2"/>
  <c r="O1266" i="2"/>
  <c r="O6942" i="2"/>
  <c r="O3848" i="2"/>
  <c r="O6615" i="2"/>
  <c r="O5326" i="2"/>
  <c r="O8280" i="2"/>
  <c r="O6919" i="2"/>
  <c r="O1208" i="2"/>
  <c r="O1916" i="2"/>
  <c r="O2856" i="2"/>
  <c r="O162" i="2"/>
  <c r="O1255" i="2"/>
  <c r="O1015" i="2"/>
  <c r="O3688" i="2"/>
  <c r="O6183" i="2"/>
  <c r="O646" i="2"/>
  <c r="O1312" i="2"/>
  <c r="O5090" i="2"/>
  <c r="O3194" i="2"/>
  <c r="O5244" i="2"/>
  <c r="O4698" i="2"/>
  <c r="O7909" i="2"/>
  <c r="O8089" i="2"/>
  <c r="O2585" i="2"/>
  <c r="O7577" i="2"/>
  <c r="O5675" i="2"/>
  <c r="O5079" i="2"/>
  <c r="O2376" i="2"/>
  <c r="O3533" i="2"/>
  <c r="O5857" i="2"/>
  <c r="O2915" i="2"/>
  <c r="O4270" i="2"/>
  <c r="O1864" i="2"/>
  <c r="O3759" i="2"/>
  <c r="O4902" i="2"/>
  <c r="O3452" i="2"/>
  <c r="O5387" i="2"/>
  <c r="O7145" i="2"/>
  <c r="O2489" i="2"/>
  <c r="O4077" i="2"/>
  <c r="O1297" i="2"/>
  <c r="O8510" i="2"/>
  <c r="O1623" i="2"/>
  <c r="O5729" i="2"/>
  <c r="O602" i="2"/>
  <c r="O7120" i="2"/>
  <c r="O5797" i="2"/>
  <c r="O3806" i="2"/>
  <c r="O6483" i="2"/>
  <c r="O1940" i="2"/>
  <c r="O4303" i="2"/>
  <c r="O2142" i="2"/>
  <c r="O5166" i="2"/>
  <c r="O1377" i="2"/>
  <c r="O6812" i="2"/>
  <c r="O6481" i="2"/>
  <c r="O8388" i="2"/>
  <c r="O5268" i="2"/>
  <c r="O4901" i="2"/>
  <c r="O7278" i="2"/>
  <c r="O2805" i="2"/>
  <c r="O6904" i="2"/>
  <c r="O2936" i="2"/>
  <c r="O4788" i="2"/>
  <c r="O4869" i="2"/>
  <c r="O3711" i="2"/>
  <c r="O7367" i="2"/>
  <c r="O6179" i="2"/>
  <c r="O1989" i="2"/>
  <c r="O3707" i="2"/>
  <c r="O6514" i="2"/>
  <c r="O4718" i="2"/>
  <c r="O6254" i="2"/>
  <c r="O3406" i="2"/>
  <c r="O5966" i="2"/>
  <c r="O3581" i="2"/>
  <c r="O2015" i="2"/>
  <c r="O5105" i="2"/>
  <c r="O740" i="2"/>
  <c r="O2808" i="2"/>
  <c r="O3277" i="2"/>
  <c r="O4107" i="2"/>
  <c r="O2389" i="2"/>
  <c r="O5041" i="2"/>
  <c r="O5080" i="2"/>
  <c r="O2084" i="2"/>
  <c r="O6240" i="2"/>
  <c r="O529" i="2"/>
  <c r="O4533" i="2"/>
  <c r="O175" i="2"/>
  <c r="O3324" i="2"/>
  <c r="O4373" i="2"/>
  <c r="O8251" i="2"/>
  <c r="O3868" i="2"/>
  <c r="O2678" i="2"/>
  <c r="O2880" i="2"/>
  <c r="O3972" i="2"/>
  <c r="O721" i="2"/>
  <c r="O6010" i="2"/>
  <c r="O7483" i="2"/>
  <c r="O4398" i="2"/>
  <c r="O1586" i="2"/>
  <c r="O1805" i="2"/>
  <c r="O499" i="2"/>
  <c r="O7186" i="2"/>
  <c r="O5625" i="2"/>
  <c r="O336" i="2"/>
  <c r="O289" i="2"/>
  <c r="O8134" i="2"/>
  <c r="O4764" i="2"/>
  <c r="O918" i="2"/>
  <c r="O2332" i="2"/>
  <c r="O5726" i="2"/>
  <c r="O7933" i="2"/>
  <c r="O6249" i="2"/>
  <c r="O4658" i="2"/>
  <c r="O7708" i="2"/>
  <c r="O6970" i="2"/>
  <c r="O4048" i="2"/>
  <c r="O1850" i="2"/>
  <c r="O7316" i="2"/>
  <c r="O2003" i="2"/>
  <c r="O2448" i="2"/>
  <c r="O5960" i="2"/>
  <c r="O6366" i="2"/>
  <c r="O811" i="2"/>
  <c r="O3690" i="2"/>
  <c r="O2231" i="2"/>
  <c r="O1114" i="2"/>
  <c r="O6601" i="2"/>
  <c r="O6402" i="2"/>
  <c r="O8049" i="2"/>
  <c r="O329" i="2"/>
  <c r="O448" i="2"/>
  <c r="O5120" i="2"/>
  <c r="O6478" i="2"/>
  <c r="O7756" i="2"/>
  <c r="O6242" i="2"/>
  <c r="O1132" i="2"/>
  <c r="O899" i="2"/>
  <c r="O1774" i="2"/>
  <c r="O1931" i="2"/>
  <c r="O7144" i="2"/>
  <c r="O7359" i="2"/>
  <c r="O2223" i="2"/>
  <c r="O4722" i="2"/>
  <c r="O1968" i="2"/>
  <c r="O7748" i="2"/>
  <c r="O4964" i="2"/>
  <c r="O3846" i="2"/>
  <c r="O3141" i="2"/>
  <c r="O698" i="2"/>
  <c r="O4401" i="2"/>
  <c r="O1574" i="2"/>
  <c r="O3007" i="2"/>
  <c r="O6229" i="2"/>
  <c r="O7040" i="2"/>
  <c r="O8006" i="2"/>
  <c r="O5235" i="2"/>
  <c r="O83" i="2"/>
  <c r="O478" i="2"/>
  <c r="O3531" i="2"/>
  <c r="O1026" i="2"/>
  <c r="O5879" i="2"/>
  <c r="O8021" i="2"/>
  <c r="O7613" i="2"/>
  <c r="O4661" i="2"/>
  <c r="O7723" i="2"/>
  <c r="O5129" i="2"/>
  <c r="O606" i="2"/>
  <c r="O5139" i="2"/>
  <c r="O3864" i="2"/>
  <c r="O7384" i="2"/>
  <c r="O2237" i="2"/>
  <c r="O6065" i="2"/>
  <c r="O1671" i="2"/>
  <c r="O2066" i="2"/>
  <c r="O2492" i="2"/>
  <c r="O1953" i="2"/>
  <c r="O2878" i="2"/>
  <c r="O3503" i="2"/>
  <c r="O1741" i="2"/>
  <c r="O1272" i="2"/>
  <c r="O116" i="2"/>
  <c r="O1542" i="2"/>
  <c r="O2395" i="2"/>
  <c r="O1221" i="2"/>
  <c r="O1116" i="2"/>
  <c r="O1262" i="2"/>
  <c r="O1254" i="2"/>
  <c r="O61" i="2"/>
  <c r="O153" i="2"/>
  <c r="O1074" i="2"/>
  <c r="O2034" i="2"/>
  <c r="O2523" i="2"/>
  <c r="O859" i="2"/>
  <c r="O3088" i="2"/>
  <c r="O1368" i="2"/>
  <c r="O1410" i="2"/>
  <c r="O3866" i="2"/>
  <c r="O4319" i="2"/>
  <c r="O3095" i="2"/>
  <c r="O3112" i="2"/>
  <c r="O1034" i="2"/>
  <c r="O1854" i="2"/>
  <c r="O1408" i="2"/>
  <c r="O1352" i="2"/>
  <c r="O1200" i="2"/>
  <c r="O3998" i="2"/>
  <c r="O3563" i="2"/>
  <c r="O3700" i="2"/>
  <c r="O2502" i="2"/>
  <c r="O832" i="2"/>
  <c r="O1785" i="2"/>
  <c r="O411" i="2"/>
  <c r="O1569" i="2"/>
  <c r="O6835" i="2"/>
  <c r="O3447" i="2"/>
  <c r="O5583" i="2"/>
  <c r="O2470" i="2"/>
  <c r="O2650" i="2"/>
  <c r="O1142" i="2"/>
  <c r="O6096" i="2"/>
  <c r="O2060" i="2"/>
  <c r="O219" i="2"/>
  <c r="O6571" i="2"/>
  <c r="O7182" i="2"/>
  <c r="O1073" i="2"/>
  <c r="O1859" i="2"/>
  <c r="O7159" i="2"/>
  <c r="O6005" i="2"/>
  <c r="O6417" i="2"/>
  <c r="O2545" i="2"/>
  <c r="O2704" i="2"/>
  <c r="O3398" i="2"/>
  <c r="O2913" i="2"/>
  <c r="O2455" i="2"/>
  <c r="O1115" i="2"/>
  <c r="O8267" i="2"/>
  <c r="O4318" i="2"/>
  <c r="O6910" i="2"/>
  <c r="O2777" i="2"/>
  <c r="O4019" i="2"/>
  <c r="O525" i="2"/>
  <c r="O8286" i="2"/>
  <c r="O482" i="2"/>
  <c r="O7795" i="2"/>
  <c r="O8176" i="2"/>
  <c r="O8483" i="2"/>
  <c r="O609" i="2"/>
  <c r="O4301" i="2"/>
  <c r="O7807" i="2"/>
  <c r="O919" i="2"/>
  <c r="O3042" i="2"/>
  <c r="O285" i="2"/>
  <c r="O6196" i="2"/>
  <c r="O1342" i="2"/>
  <c r="O5398" i="2"/>
  <c r="O3594" i="2"/>
  <c r="O7060" i="2"/>
  <c r="O6066" i="2"/>
  <c r="O3882" i="2"/>
  <c r="O5856" i="2"/>
  <c r="O6070" i="2"/>
  <c r="O2092" i="2"/>
  <c r="O5782" i="2"/>
  <c r="O7473" i="2"/>
  <c r="O3810" i="2"/>
  <c r="O5219" i="2"/>
  <c r="O3854" i="2"/>
  <c r="O2832" i="2"/>
  <c r="O2016" i="2"/>
  <c r="O8201" i="2"/>
  <c r="O1028" i="2"/>
  <c r="O5435" i="2"/>
  <c r="O7189" i="2"/>
  <c r="O221" i="2"/>
  <c r="O6726" i="2"/>
  <c r="O2228" i="2"/>
  <c r="O2561" i="2"/>
  <c r="O6715" i="2"/>
  <c r="O1778" i="2"/>
  <c r="O4990" i="2"/>
  <c r="O3385" i="2"/>
  <c r="O638" i="2"/>
  <c r="O4371" i="2"/>
  <c r="O3368" i="2"/>
  <c r="O1097" i="2"/>
  <c r="O407" i="2"/>
  <c r="O1219" i="2"/>
  <c r="O1460" i="2"/>
  <c r="O7416" i="2"/>
  <c r="O7656" i="2"/>
  <c r="O6826" i="2"/>
  <c r="O7758" i="2"/>
  <c r="O7526" i="2"/>
  <c r="O6432" i="2"/>
  <c r="O5430" i="2"/>
  <c r="O1763" i="2"/>
  <c r="O1166" i="2"/>
  <c r="O1579" i="2"/>
  <c r="O1036" i="2"/>
  <c r="O4879" i="2"/>
  <c r="O4548" i="2"/>
  <c r="O7331" i="2"/>
  <c r="O8343" i="2"/>
  <c r="O4782" i="2"/>
  <c r="O5956" i="2"/>
  <c r="O2090" i="2"/>
  <c r="O6405" i="2"/>
  <c r="O7652" i="2"/>
  <c r="O2211" i="2"/>
  <c r="O1169" i="2"/>
  <c r="O3185" i="2"/>
  <c r="O4367" i="2"/>
  <c r="O5116" i="2"/>
  <c r="O6974" i="2"/>
  <c r="O4781" i="2"/>
  <c r="O5788" i="2"/>
  <c r="O7389" i="2"/>
  <c r="O6665" i="2"/>
  <c r="O7103" i="2"/>
  <c r="O5432" i="2"/>
  <c r="O2420" i="2"/>
  <c r="O4244" i="2"/>
  <c r="O5485" i="2"/>
  <c r="O1577" i="2"/>
  <c r="O7770" i="2"/>
  <c r="O2366" i="2"/>
  <c r="O7984" i="2"/>
  <c r="O7113" i="2"/>
  <c r="O3951" i="2"/>
  <c r="O2670" i="2"/>
  <c r="O7343" i="2"/>
  <c r="O6596" i="2"/>
  <c r="O5023" i="2"/>
  <c r="O6954" i="2"/>
  <c r="O1831" i="2"/>
  <c r="O1301" i="2"/>
  <c r="O5700" i="2"/>
  <c r="O7914" i="2"/>
  <c r="O6416" i="2"/>
  <c r="O7028" i="2"/>
  <c r="O8138" i="2"/>
  <c r="O8335" i="2"/>
  <c r="O4098" i="2"/>
  <c r="O1086" i="2"/>
  <c r="O2180" i="2"/>
  <c r="O4069" i="2"/>
  <c r="O6900" i="2"/>
  <c r="O3425" i="2"/>
  <c r="O2835" i="2"/>
  <c r="O7745" i="2"/>
  <c r="O6834" i="2"/>
  <c r="O3383" i="2"/>
  <c r="O8417" i="2"/>
  <c r="O7086" i="2"/>
  <c r="O5684" i="2"/>
  <c r="O5648" i="2"/>
  <c r="O3798" i="2"/>
  <c r="O8270" i="2"/>
  <c r="O7015" i="2"/>
  <c r="O3623" i="2"/>
  <c r="O6718" i="2"/>
  <c r="O4627" i="2"/>
  <c r="O4210" i="2"/>
  <c r="O6999" i="2"/>
  <c r="O8119" i="2"/>
  <c r="O7115" i="2"/>
  <c r="O6317" i="2"/>
  <c r="O2645" i="2"/>
  <c r="O7250" i="2"/>
  <c r="O4668" i="2"/>
  <c r="O3222" i="2"/>
  <c r="O2027" i="2"/>
  <c r="O4887" i="2"/>
  <c r="O2173" i="2"/>
  <c r="O3693" i="2"/>
  <c r="O5345" i="2"/>
  <c r="O1325" i="2"/>
  <c r="O1624" i="2"/>
  <c r="O345" i="2"/>
  <c r="O1215" i="2"/>
  <c r="O1077" i="2"/>
  <c r="O4639" i="2"/>
  <c r="O146" i="2"/>
  <c r="O3913" i="2"/>
  <c r="O2822" i="2"/>
  <c r="O2503" i="2"/>
  <c r="O3755" i="2"/>
  <c r="O40" i="2"/>
  <c r="O220" i="2"/>
  <c r="O399" i="2"/>
  <c r="O8041" i="2"/>
  <c r="O6701" i="2"/>
  <c r="O188" i="2"/>
  <c r="O1536" i="2"/>
  <c r="O3062" i="2"/>
  <c r="O3466" i="2"/>
  <c r="O6988" i="2"/>
  <c r="O3017" i="2"/>
  <c r="O6456" i="2"/>
  <c r="O6729" i="2"/>
  <c r="O8116" i="2"/>
  <c r="O7090" i="2"/>
  <c r="O2778" i="2"/>
  <c r="O8027" i="2"/>
  <c r="O2603" i="2"/>
  <c r="O6935" i="2"/>
  <c r="O8551" i="2"/>
  <c r="O512" i="2"/>
  <c r="O480" i="2"/>
  <c r="O4286" i="2"/>
  <c r="O7076" i="2"/>
  <c r="O1877" i="2"/>
  <c r="O2587" i="2"/>
  <c r="O6171" i="2"/>
  <c r="O426" i="2"/>
  <c r="O1225" i="2"/>
  <c r="O6174" i="2"/>
  <c r="O5616" i="2"/>
  <c r="O8403" i="2"/>
  <c r="O7140" i="2"/>
  <c r="O7336" i="2"/>
  <c r="O2657" i="2"/>
  <c r="O3186" i="2"/>
  <c r="O8487" i="2"/>
  <c r="O8308" i="2"/>
  <c r="O5680" i="2"/>
  <c r="O3318" i="2"/>
  <c r="O1886" i="2"/>
  <c r="O3973" i="2"/>
  <c r="O5312" i="2"/>
  <c r="O8564" i="2"/>
  <c r="O5599" i="2"/>
  <c r="O6920" i="2"/>
  <c r="O7142" i="2"/>
  <c r="O523" i="2"/>
  <c r="O891" i="2"/>
  <c r="O5065" i="2"/>
  <c r="O8560" i="2"/>
  <c r="O7048" i="2"/>
  <c r="O5653" i="2"/>
  <c r="O942" i="2"/>
  <c r="O1930" i="2"/>
  <c r="O4273" i="2"/>
  <c r="O8188" i="2"/>
  <c r="O5713" i="2"/>
  <c r="O2224" i="2"/>
  <c r="O6735" i="2"/>
  <c r="O1688" i="2"/>
  <c r="O2195" i="2"/>
  <c r="O7724" i="2"/>
  <c r="O4350" i="2"/>
  <c r="O5594" i="2"/>
  <c r="O3929" i="2"/>
  <c r="O435" i="2"/>
  <c r="O8237" i="2"/>
  <c r="O2087" i="2"/>
  <c r="O1061" i="2"/>
  <c r="O4845" i="2"/>
  <c r="O3029" i="2"/>
  <c r="O6161" i="2"/>
  <c r="O5858" i="2"/>
  <c r="O5694" i="2"/>
  <c r="O6491" i="2"/>
  <c r="O3476" i="2"/>
  <c r="O2843" i="2"/>
  <c r="O2840" i="2"/>
  <c r="O6427" i="2"/>
  <c r="O4052" i="2"/>
  <c r="O1929" i="2"/>
  <c r="O4391" i="2"/>
  <c r="O7153" i="2"/>
  <c r="O6349" i="2"/>
  <c r="O5319" i="2"/>
  <c r="O6650" i="2"/>
  <c r="O5197" i="2"/>
  <c r="O2114" i="2"/>
  <c r="O3732" i="2"/>
  <c r="O6365" i="2"/>
  <c r="O3729" i="2"/>
  <c r="O3552" i="2"/>
  <c r="O709" i="2"/>
  <c r="O216" i="2"/>
  <c r="O58" i="2"/>
  <c r="O5639" i="2"/>
  <c r="O6513" i="2"/>
  <c r="O7774" i="2"/>
  <c r="O6485" i="2"/>
  <c r="O4277" i="2"/>
  <c r="O8196" i="2"/>
  <c r="O3296" i="2"/>
  <c r="O8377" i="2"/>
  <c r="O931" i="2"/>
  <c r="O3925" i="2"/>
  <c r="O3028" i="2"/>
  <c r="O354" i="2"/>
  <c r="O2300" i="2"/>
  <c r="O3027" i="2"/>
  <c r="O6369" i="2"/>
  <c r="O1239" i="2"/>
  <c r="O2116" i="2"/>
  <c r="O1669" i="2"/>
  <c r="O3397" i="2"/>
  <c r="O5531" i="2"/>
  <c r="O3483" i="2"/>
  <c r="O4170" i="2"/>
  <c r="O7493" i="2"/>
  <c r="O692" i="2"/>
  <c r="O6512" i="2"/>
  <c r="O1040" i="2"/>
  <c r="O3829" i="2"/>
  <c r="O1427" i="2"/>
  <c r="O451" i="2"/>
  <c r="O3308" i="2"/>
  <c r="O1050" i="2"/>
  <c r="O4361" i="2"/>
  <c r="O148" i="2"/>
  <c r="O3040" i="2"/>
  <c r="O796" i="2"/>
  <c r="O1433" i="2"/>
  <c r="O5070" i="2"/>
  <c r="O5534" i="2"/>
  <c r="O8033" i="2"/>
  <c r="O5553" i="2"/>
  <c r="O8051" i="2"/>
  <c r="O5257" i="2"/>
  <c r="O4253" i="2"/>
  <c r="O1190" i="2"/>
  <c r="O3078" i="2"/>
  <c r="O3819" i="2"/>
  <c r="O485" i="2"/>
  <c r="O280" i="2"/>
  <c r="O225" i="2"/>
  <c r="O569" i="2"/>
  <c r="O8426" i="2"/>
  <c r="O6313" i="2"/>
  <c r="O7832" i="2"/>
  <c r="O5379" i="2"/>
  <c r="O6399" i="2"/>
  <c r="O6042" i="2"/>
  <c r="O5283" i="2"/>
  <c r="O5683" i="2"/>
  <c r="O8588" i="2"/>
  <c r="O4759" i="2"/>
  <c r="O7496" i="2"/>
  <c r="O1917" i="2"/>
  <c r="O3620" i="2"/>
  <c r="O3756" i="2"/>
  <c r="O1575" i="2"/>
  <c r="O3049" i="2"/>
  <c r="O7949" i="2"/>
  <c r="O6213" i="2"/>
  <c r="O5757" i="2"/>
  <c r="O4091" i="2"/>
  <c r="O3492" i="2"/>
  <c r="O4235" i="2"/>
  <c r="O433" i="2"/>
  <c r="O4180" i="2"/>
  <c r="O3979" i="2"/>
  <c r="O8265" i="2"/>
  <c r="O5107" i="2"/>
  <c r="O4517" i="2"/>
  <c r="O2446" i="2"/>
  <c r="O2696" i="2"/>
  <c r="O5332" i="2"/>
  <c r="O6606" i="2"/>
  <c r="O1108" i="2"/>
  <c r="O2763" i="2"/>
  <c r="O7831" i="2"/>
  <c r="O7599" i="2"/>
  <c r="O7241" i="2"/>
  <c r="O7816" i="2"/>
  <c r="O2112" i="2"/>
  <c r="O4524" i="2"/>
  <c r="O1104" i="2"/>
  <c r="O7349" i="2"/>
  <c r="O3572" i="2"/>
  <c r="O4178" i="2"/>
  <c r="O3603" i="2"/>
  <c r="O6280" i="2"/>
  <c r="O7511" i="2"/>
  <c r="O3407" i="2"/>
  <c r="O7357" i="2"/>
  <c r="O7435" i="2"/>
  <c r="O5221" i="2"/>
  <c r="O5365" i="2"/>
  <c r="O7035" i="2"/>
  <c r="O5650" i="2"/>
  <c r="O3598" i="2"/>
  <c r="O8240" i="2"/>
  <c r="O4889" i="2"/>
  <c r="O7612" i="2"/>
  <c r="O5768" i="2"/>
  <c r="O1238" i="2"/>
  <c r="O5399" i="2"/>
  <c r="O4760" i="2"/>
  <c r="O383" i="2"/>
  <c r="O78" i="2"/>
  <c r="O4997" i="2"/>
  <c r="O4488" i="2"/>
  <c r="O7553" i="2"/>
  <c r="O8273" i="2"/>
  <c r="O2926" i="2"/>
  <c r="O7087" i="2"/>
  <c r="O633" i="2"/>
  <c r="O7022" i="2"/>
  <c r="O8287" i="2"/>
  <c r="O5388" i="2"/>
  <c r="O338" i="2"/>
  <c r="O5804" i="2"/>
  <c r="O4969" i="2"/>
  <c r="O4006" i="2"/>
  <c r="O6111" i="2"/>
  <c r="O2906" i="2"/>
  <c r="O1395" i="2"/>
  <c r="O4224" i="2"/>
  <c r="O373" i="2"/>
  <c r="O2469" i="2"/>
  <c r="O2900" i="2"/>
  <c r="O659" i="2"/>
  <c r="O7754" i="2"/>
  <c r="O6796" i="2"/>
  <c r="O4182" i="2"/>
  <c r="O6113" i="2"/>
  <c r="O3300" i="2"/>
  <c r="O303" i="2"/>
  <c r="O1068" i="2"/>
  <c r="O1792" i="2"/>
  <c r="O3118" i="2"/>
  <c r="O3244" i="2"/>
  <c r="O3253" i="2"/>
  <c r="O1678" i="2"/>
  <c r="O6248" i="2"/>
  <c r="O669" i="2"/>
  <c r="O7877" i="2"/>
  <c r="O1558" i="2"/>
  <c r="O3457" i="2"/>
  <c r="O3188" i="2"/>
  <c r="O3260" i="2"/>
  <c r="O866" i="2"/>
  <c r="O4306" i="2"/>
  <c r="O1500" i="2"/>
  <c r="O207" i="2"/>
  <c r="O2699" i="2"/>
  <c r="O7227" i="2"/>
  <c r="O6386" i="2"/>
  <c r="O470" i="2"/>
  <c r="O6019" i="2"/>
  <c r="O1364" i="2"/>
  <c r="O3467" i="2"/>
  <c r="O3604" i="2"/>
  <c r="O1092" i="2"/>
  <c r="O4437" i="2"/>
  <c r="O8074" i="2"/>
  <c r="O7217" i="2"/>
  <c r="O3101" i="2"/>
  <c r="O1079" i="2"/>
  <c r="O5228" i="2"/>
  <c r="O2374" i="2"/>
  <c r="O4804" i="2"/>
  <c r="O7899" i="2"/>
  <c r="O8357" i="2"/>
  <c r="O1298" i="2"/>
  <c r="O1724" i="2"/>
  <c r="O3131" i="2"/>
  <c r="O1944" i="2"/>
  <c r="O4299" i="2"/>
  <c r="O3727" i="2"/>
  <c r="O3985" i="2"/>
  <c r="O6873" i="2"/>
  <c r="O1644" i="2"/>
  <c r="O5328" i="2"/>
  <c r="O3911" i="2"/>
  <c r="O2555" i="2"/>
  <c r="O6437" i="2"/>
  <c r="O5308" i="2"/>
  <c r="O7858" i="2"/>
  <c r="O8246" i="2"/>
  <c r="O2709" i="2"/>
  <c r="O4955" i="2"/>
  <c r="O7522" i="2"/>
  <c r="O6419" i="2"/>
  <c r="O644" i="2"/>
  <c r="O3478" i="2"/>
  <c r="O479" i="2"/>
  <c r="O8300" i="2"/>
  <c r="O6740" i="2"/>
  <c r="O2110" i="2"/>
  <c r="O2309" i="2"/>
  <c r="O690" i="2"/>
  <c r="O283" i="2"/>
  <c r="O8583" i="2"/>
  <c r="O209" i="2"/>
  <c r="O8258" i="2"/>
  <c r="O7672" i="2"/>
  <c r="O5290" i="2"/>
  <c r="O2202" i="2"/>
  <c r="O6343" i="2"/>
  <c r="O6688" i="2"/>
  <c r="O7272" i="2"/>
  <c r="O7910" i="2"/>
  <c r="O4583" i="2"/>
  <c r="O4209" i="2"/>
  <c r="O2737" i="2"/>
  <c r="O5440" i="2"/>
  <c r="O4562" i="2"/>
  <c r="O1563" i="2"/>
  <c r="O1296" i="2"/>
  <c r="O7719" i="2"/>
  <c r="O5629" i="2"/>
  <c r="O6760" i="2"/>
  <c r="O4935" i="2"/>
  <c r="O4936" i="2"/>
  <c r="O7427" i="2"/>
  <c r="O6321" i="2"/>
  <c r="O3619" i="2"/>
  <c r="O8206" i="2"/>
  <c r="O8528" i="2"/>
  <c r="O7922" i="2"/>
  <c r="O3293" i="2"/>
  <c r="O4315" i="2"/>
  <c r="O3902" i="2"/>
  <c r="O2128" i="2"/>
  <c r="O5530" i="2"/>
  <c r="O5935" i="2"/>
  <c r="O707" i="2"/>
  <c r="O7190" i="2"/>
  <c r="O4474" i="2"/>
  <c r="O7728" i="2"/>
  <c r="O4758" i="2"/>
  <c r="O1910" i="2"/>
  <c r="O139" i="2"/>
  <c r="O3448" i="2"/>
  <c r="O5586" i="2"/>
  <c r="O8111" i="2"/>
  <c r="O7429" i="2"/>
  <c r="O267" i="2"/>
  <c r="O2215" i="2"/>
  <c r="O4679" i="2"/>
  <c r="O813" i="2"/>
  <c r="O1245" i="2"/>
  <c r="O2392" i="2"/>
  <c r="O2192" i="2"/>
  <c r="O5720" i="2"/>
  <c r="O8223" i="2"/>
  <c r="O4204" i="2"/>
  <c r="O8541" i="2"/>
  <c r="O8567" i="2"/>
  <c r="O8415" i="2"/>
  <c r="O1088" i="2"/>
  <c r="O6985" i="2"/>
  <c r="O465" i="2"/>
  <c r="O2353" i="2"/>
  <c r="O1305" i="2"/>
  <c r="O3510" i="2"/>
  <c r="O1631" i="2"/>
  <c r="O6362" i="2"/>
  <c r="O6278" i="2"/>
  <c r="O282" i="2"/>
  <c r="O5979" i="2"/>
  <c r="O2473" i="2"/>
  <c r="O5315" i="2"/>
  <c r="O4992" i="2"/>
  <c r="O4007" i="2"/>
  <c r="O5421" i="2"/>
  <c r="O7696" i="2"/>
  <c r="O4614" i="2"/>
  <c r="O7396" i="2"/>
  <c r="O7315" i="2"/>
  <c r="O1432" i="2"/>
  <c r="O7794" i="2"/>
  <c r="O7950" i="2"/>
  <c r="O7447" i="2"/>
  <c r="O7018" i="2"/>
  <c r="O7659" i="2"/>
  <c r="O5728" i="2"/>
  <c r="O8424" i="2"/>
  <c r="O7827" i="2"/>
  <c r="O7258" i="2"/>
  <c r="O7206" i="2"/>
  <c r="O7423" i="2"/>
  <c r="O7047" i="2"/>
  <c r="O3160" i="2"/>
  <c r="O5422" i="2"/>
  <c r="O3224" i="2"/>
  <c r="O7305" i="2"/>
  <c r="O5306" i="2"/>
  <c r="O4212" i="2"/>
  <c r="O8549" i="2"/>
  <c r="O4514" i="2"/>
  <c r="O7065" i="2"/>
  <c r="O5009" i="2"/>
  <c r="O4918" i="2"/>
  <c r="O4691" i="2"/>
  <c r="O6092" i="2"/>
  <c r="O6605" i="2"/>
  <c r="O6271" i="2"/>
  <c r="O4421" i="2"/>
  <c r="O2901" i="2"/>
  <c r="O4463" i="2"/>
  <c r="O1002" i="2"/>
  <c r="O6056" i="2"/>
  <c r="O4540" i="2"/>
  <c r="O4939" i="2"/>
  <c r="O2293" i="2"/>
  <c r="O5206" i="2"/>
  <c r="O6962" i="2"/>
  <c r="O6643" i="2"/>
  <c r="O5369" i="2"/>
  <c r="O5218" i="2"/>
  <c r="O3677" i="2"/>
  <c r="O5885" i="2"/>
  <c r="O5597" i="2"/>
  <c r="O5993" i="2"/>
  <c r="O3270" i="2"/>
  <c r="O4612" i="2"/>
  <c r="O7714" i="2"/>
  <c r="O7298" i="2"/>
  <c r="O6567" i="2"/>
  <c r="O6027" i="2"/>
  <c r="O1348" i="2"/>
  <c r="O6353" i="2"/>
  <c r="O5334" i="2"/>
  <c r="O7812" i="2"/>
  <c r="O3207" i="2"/>
  <c r="O8318" i="2"/>
  <c r="O4738" i="2"/>
  <c r="O7304" i="2"/>
  <c r="O474" i="2"/>
  <c r="O415" i="2"/>
  <c r="O589" i="2"/>
  <c r="O2390" i="2"/>
  <c r="O3949" i="2"/>
  <c r="O5780" i="2"/>
  <c r="O7828" i="2"/>
  <c r="O4934" i="2"/>
  <c r="O3947" i="2"/>
  <c r="O1441" i="2"/>
  <c r="O2863" i="2"/>
  <c r="O626" i="2"/>
  <c r="O2693" i="2"/>
  <c r="O967" i="2"/>
  <c r="O1684" i="2"/>
  <c r="O2012" i="2"/>
  <c r="O1090" i="2"/>
  <c r="O688" i="2"/>
  <c r="O912" i="2"/>
  <c r="O1547" i="2"/>
  <c r="O1518" i="2"/>
  <c r="O924" i="2"/>
  <c r="O1081" i="2"/>
  <c r="O1228" i="2"/>
  <c r="O4129" i="2"/>
  <c r="O1189" i="2"/>
  <c r="O1450" i="2"/>
  <c r="O917" i="2"/>
  <c r="O1277" i="2"/>
  <c r="O737" i="2"/>
  <c r="O564" i="2"/>
  <c r="O897" i="2"/>
  <c r="O849" i="2"/>
  <c r="O1712" i="2"/>
  <c r="O3994" i="2"/>
  <c r="O498" i="2"/>
  <c r="O1249" i="2"/>
  <c r="O582" i="2"/>
  <c r="O824" i="2"/>
  <c r="O1288" i="2"/>
  <c r="O820" i="2"/>
  <c r="O680" i="2"/>
  <c r="O672" i="2"/>
  <c r="O2073" i="2"/>
  <c r="O774" i="2"/>
  <c r="O493" i="2"/>
  <c r="O946" i="2"/>
  <c r="O1118" i="2"/>
  <c r="O793" i="2"/>
  <c r="O1904" i="2"/>
  <c r="O667" i="2"/>
  <c r="O1447" i="2"/>
  <c r="O2380" i="2"/>
  <c r="O816" i="2"/>
  <c r="O689" i="2"/>
  <c r="O3204" i="2"/>
  <c r="O2818" i="2"/>
  <c r="O5395" i="2"/>
  <c r="O928" i="2"/>
  <c r="O4767" i="2"/>
  <c r="O864" i="2"/>
  <c r="O1999" i="2"/>
  <c r="O4186" i="2"/>
  <c r="O2570" i="2"/>
  <c r="O8008" i="2"/>
  <c r="O553" i="2"/>
  <c r="O1203" i="2"/>
  <c r="O1578" i="2"/>
  <c r="O1389" i="2"/>
  <c r="O860" i="2"/>
  <c r="O579" i="2"/>
  <c r="O628" i="2"/>
  <c r="O712" i="2"/>
  <c r="O551" i="2"/>
  <c r="O438" i="2"/>
  <c r="O588" i="2"/>
  <c r="O2898" i="2"/>
  <c r="O319" i="2"/>
  <c r="O1231" i="2"/>
  <c r="O847" i="2"/>
  <c r="O970" i="2"/>
  <c r="O896" i="2"/>
  <c r="O1416" i="2"/>
  <c r="O665" i="2"/>
  <c r="O1049" i="2"/>
  <c r="O843" i="2"/>
  <c r="O1218" i="2"/>
  <c r="O284" i="2"/>
  <c r="O908" i="2"/>
  <c r="O650" i="2"/>
  <c r="O1173" i="2"/>
  <c r="O1265" i="2"/>
  <c r="O639" i="2"/>
  <c r="O441" i="2"/>
  <c r="O1227" i="2"/>
  <c r="O1672" i="2"/>
  <c r="O1232" i="2"/>
  <c r="O8060" i="2"/>
  <c r="O1610" i="2"/>
  <c r="O3625" i="2"/>
  <c r="O4122" i="2"/>
  <c r="O1902" i="2"/>
  <c r="O907" i="2"/>
  <c r="O1467" i="2"/>
  <c r="O720" i="2"/>
  <c r="O5843" i="2"/>
  <c r="O5641" i="2"/>
  <c r="O8469" i="2"/>
  <c r="O4066" i="2"/>
  <c r="O4773" i="2"/>
  <c r="O5541" i="2"/>
  <c r="O845" i="2"/>
  <c r="O5764" i="2"/>
  <c r="O2326" i="2"/>
  <c r="O276" i="2"/>
  <c r="O111" i="2"/>
  <c r="O5623" i="2"/>
  <c r="O1895" i="2"/>
  <c r="O1636" i="2"/>
  <c r="O3258" i="2"/>
  <c r="O8135" i="2"/>
  <c r="O1794" i="2"/>
  <c r="O2694" i="2"/>
  <c r="O2404" i="2"/>
  <c r="O854" i="2"/>
  <c r="O2514" i="2"/>
  <c r="O5875" i="2"/>
  <c r="O3678" i="2"/>
  <c r="O7591" i="2"/>
  <c r="O969" i="2"/>
  <c r="O5467" i="2"/>
  <c r="O5891" i="2"/>
  <c r="O7291" i="2"/>
  <c r="O8410" i="2"/>
  <c r="O1822" i="2"/>
  <c r="O230" i="2"/>
  <c r="O360" i="2"/>
  <c r="O212" i="2"/>
  <c r="O227" i="2"/>
  <c r="O7839" i="2"/>
  <c r="O236" i="2"/>
  <c r="O161" i="2"/>
  <c r="O309" i="2"/>
  <c r="O253" i="2"/>
  <c r="O4439" i="2"/>
  <c r="O530" i="2"/>
  <c r="O198" i="2"/>
  <c r="O327" i="2"/>
  <c r="O385" i="2"/>
  <c r="O1621" i="2"/>
  <c r="O340" i="2"/>
  <c r="O668" i="2"/>
  <c r="O764" i="2"/>
  <c r="O8475" i="2"/>
  <c r="O662" i="2"/>
  <c r="O3023" i="2"/>
  <c r="O2443" i="2"/>
  <c r="O1853" i="2"/>
  <c r="O5223" i="2"/>
  <c r="O5408" i="2"/>
  <c r="O7474" i="2"/>
  <c r="O6449" i="2"/>
  <c r="O363" i="2"/>
  <c r="O5442" i="2"/>
  <c r="O6595" i="2"/>
  <c r="O6957" i="2"/>
  <c r="O6146" i="2"/>
  <c r="O1382" i="2"/>
  <c r="O664" i="2"/>
  <c r="O4684" i="2"/>
  <c r="O7773" i="2"/>
  <c r="O5741" i="2"/>
  <c r="O4829" i="2"/>
  <c r="O6123" i="2"/>
  <c r="O6380" i="2"/>
  <c r="O6413" i="2"/>
  <c r="O2759" i="2"/>
  <c r="O852" i="2"/>
  <c r="O982" i="2"/>
  <c r="O5859" i="2"/>
  <c r="O2179" i="2"/>
  <c r="O23" i="2"/>
  <c r="O514" i="2"/>
  <c r="O2873" i="2"/>
  <c r="O1070" i="2"/>
  <c r="O795" i="2"/>
  <c r="O6435" i="2"/>
  <c r="O2258" i="2"/>
  <c r="O3114" i="2"/>
  <c r="O4418" i="2"/>
  <c r="O2251" i="2"/>
  <c r="O8028" i="2"/>
  <c r="O2050" i="2"/>
  <c r="O1698" i="2"/>
  <c r="O2151" i="2"/>
  <c r="O4709" i="2"/>
  <c r="O657" i="2"/>
  <c r="O1903" i="2"/>
  <c r="O4276" i="2"/>
  <c r="O37" i="2"/>
  <c r="O4905" i="2"/>
  <c r="O5324" i="2"/>
  <c r="O2039" i="2"/>
  <c r="O5103" i="2"/>
  <c r="O1570" i="2"/>
  <c r="O1952" i="2"/>
  <c r="O3938" i="2"/>
  <c r="O2132" i="2"/>
  <c r="O8439" i="2"/>
  <c r="O4875" i="2"/>
  <c r="O7353" i="2"/>
  <c r="O5488" i="2"/>
  <c r="O5924" i="2"/>
  <c r="O1072" i="2"/>
  <c r="O7408" i="2"/>
  <c r="O4792" i="2"/>
  <c r="O5441" i="2"/>
  <c r="O7441" i="2"/>
  <c r="O2498" i="2"/>
  <c r="O3248" i="2"/>
  <c r="O5474" i="2"/>
  <c r="O5630" i="2"/>
  <c r="O7798" i="2"/>
  <c r="O6642" i="2"/>
  <c r="O3038" i="2"/>
  <c r="O1158" i="2"/>
  <c r="O6614" i="2"/>
  <c r="O2129" i="2"/>
  <c r="O287" i="2"/>
  <c r="O2605" i="2"/>
  <c r="O103" i="2"/>
  <c r="O2667" i="2"/>
  <c r="O3763" i="2"/>
  <c r="O8296" i="2"/>
  <c r="O2861" i="2"/>
  <c r="O5200" i="2"/>
  <c r="O1380" i="2"/>
  <c r="O2730" i="2"/>
  <c r="O8160" i="2"/>
  <c r="O2340" i="2"/>
  <c r="O3784" i="2"/>
  <c r="O8513" i="2"/>
  <c r="O8514" i="2"/>
  <c r="O7893" i="2"/>
  <c r="O3649" i="2"/>
  <c r="O7608" i="2"/>
  <c r="O6929" i="2"/>
  <c r="O537" i="2"/>
  <c r="O1167" i="2"/>
  <c r="O6272" i="2"/>
  <c r="O6086" i="2"/>
  <c r="O1452" i="2"/>
  <c r="O421" i="2"/>
  <c r="O8561" i="2"/>
  <c r="O5176" i="2"/>
  <c r="O7280" i="2"/>
  <c r="O2911" i="2"/>
  <c r="O953" i="2"/>
  <c r="O33" i="2"/>
  <c r="O8373" i="2"/>
  <c r="O5439" i="2"/>
  <c r="O4430" i="2"/>
  <c r="O5844" i="2"/>
  <c r="O7066" i="2"/>
  <c r="O5787" i="2"/>
  <c r="O6515" i="2"/>
  <c r="O2113" i="2"/>
  <c r="O5249" i="2"/>
  <c r="O6139" i="2"/>
  <c r="O6679" i="2"/>
  <c r="O5040" i="2"/>
  <c r="O5172" i="2"/>
  <c r="O2306" i="2"/>
  <c r="O4923" i="2"/>
  <c r="O4501" i="2"/>
  <c r="O3360" i="2"/>
  <c r="O4737" i="2"/>
  <c r="O2038" i="2"/>
  <c r="O8073" i="2"/>
  <c r="O2165" i="2"/>
  <c r="O1737" i="2"/>
  <c r="O4075" i="2"/>
  <c r="O5649" i="2"/>
  <c r="O325" i="2"/>
  <c r="O6836" i="2"/>
  <c r="O6275" i="2"/>
  <c r="O3255" i="2"/>
  <c r="O4262" i="2"/>
  <c r="O4862" i="2"/>
  <c r="O5911" i="2"/>
  <c r="O2802" i="2"/>
  <c r="O6548" i="2"/>
  <c r="O4452" i="2"/>
  <c r="O2637" i="2"/>
  <c r="O3514" i="2"/>
  <c r="O1748" i="2"/>
  <c r="O1739" i="2"/>
  <c r="O1516" i="2"/>
  <c r="O2794" i="2"/>
  <c r="O8039" i="2"/>
  <c r="O4626" i="2"/>
  <c r="O4279" i="2"/>
  <c r="O8040" i="2"/>
  <c r="O5671" i="2"/>
  <c r="O3720" i="2"/>
  <c r="O8338" i="2"/>
  <c r="O7644" i="2"/>
  <c r="O5210" i="2"/>
  <c r="O4772" i="2"/>
  <c r="O7410" i="2"/>
  <c r="O776" i="2"/>
  <c r="O6955" i="2"/>
  <c r="O4414" i="2"/>
  <c r="O1993" i="2"/>
  <c r="O4578" i="2"/>
  <c r="O4487" i="2"/>
  <c r="O7155" i="2"/>
  <c r="O3654" i="2"/>
  <c r="O4191" i="2"/>
  <c r="O4278" i="2"/>
  <c r="O1054" i="2"/>
  <c r="O6654" i="2"/>
  <c r="O2779" i="2"/>
  <c r="O5507" i="2"/>
  <c r="O1093" i="2"/>
  <c r="O3982" i="2"/>
  <c r="O8275" i="2"/>
  <c r="O3747" i="2"/>
  <c r="O3216" i="2"/>
  <c r="O6258" i="2"/>
  <c r="O1497" i="2"/>
  <c r="O7946" i="2"/>
  <c r="O2960" i="2"/>
  <c r="O2834" i="2"/>
  <c r="O2625" i="2"/>
  <c r="O7616" i="2"/>
  <c r="O540" i="2"/>
  <c r="O8170" i="2"/>
  <c r="O5910" i="2"/>
  <c r="O1627" i="2"/>
  <c r="O5114" i="2"/>
  <c r="O8055" i="2"/>
  <c r="O8017" i="2"/>
  <c r="O7067" i="2"/>
  <c r="O785" i="2"/>
  <c r="O7096" i="2"/>
  <c r="O471" i="2"/>
  <c r="O7370" i="2"/>
  <c r="O3871" i="2"/>
  <c r="O7684" i="2"/>
  <c r="O8402" i="2"/>
  <c r="O676" i="2"/>
  <c r="O6793" i="2"/>
  <c r="O1526" i="2"/>
  <c r="O7558" i="2"/>
  <c r="O6050" i="2"/>
  <c r="O1285" i="2"/>
  <c r="O6209" i="2"/>
  <c r="O6550" i="2"/>
  <c r="O2396" i="2"/>
  <c r="O1973" i="2"/>
  <c r="O965" i="2"/>
  <c r="O2716" i="2"/>
  <c r="O6210" i="2"/>
  <c r="O2524" i="2"/>
  <c r="O1436" i="2"/>
  <c r="O963" i="2"/>
  <c r="O1978" i="2"/>
  <c r="O3593" i="2"/>
  <c r="O4843" i="2"/>
  <c r="O2216" i="2"/>
  <c r="O2922" i="2"/>
  <c r="O5947" i="2"/>
  <c r="O3358" i="2"/>
  <c r="O6347" i="2"/>
  <c r="O6073" i="2"/>
  <c r="O5483" i="2"/>
  <c r="O347" i="2"/>
  <c r="O2450" i="2"/>
  <c r="O4528" i="2"/>
  <c r="O1589" i="2"/>
  <c r="O6531" i="2"/>
  <c r="O5951" i="2"/>
  <c r="O1471" i="2"/>
  <c r="O5489" i="2"/>
  <c r="O8262" i="2"/>
  <c r="O5285" i="2"/>
  <c r="O6890" i="2"/>
  <c r="O7509" i="2"/>
  <c r="O3801" i="2"/>
  <c r="O5364" i="2"/>
  <c r="O4435" i="2"/>
  <c r="O4681" i="2"/>
  <c r="O1616" i="2"/>
  <c r="O3384" i="2"/>
  <c r="O2381" i="2"/>
  <c r="O7325" i="2"/>
  <c r="O2188" i="2"/>
  <c r="O8395" i="2"/>
  <c r="O8198" i="2"/>
  <c r="O8369" i="2"/>
  <c r="O4821" i="2"/>
  <c r="O3740" i="2"/>
  <c r="O5380" i="2"/>
  <c r="O4058" i="2"/>
  <c r="O5168" i="2"/>
  <c r="O6734" i="2"/>
  <c r="O5710" i="2"/>
  <c r="O5828" i="2"/>
  <c r="O7915" i="2"/>
  <c r="O4354" i="2"/>
  <c r="O7136" i="2"/>
  <c r="O1861" i="2"/>
  <c r="O150" i="2"/>
  <c r="O1687" i="2"/>
  <c r="O215" i="2"/>
  <c r="O2210" i="2"/>
  <c r="O7895" i="2"/>
  <c r="O3968" i="2"/>
  <c r="O2633" i="2"/>
  <c r="O2744" i="2"/>
  <c r="O6261" i="2"/>
  <c r="O8187" i="2"/>
  <c r="O6172" i="2"/>
  <c r="O6231" i="2"/>
  <c r="O694" i="2"/>
  <c r="O8064" i="2"/>
  <c r="O6923" i="2"/>
  <c r="O5790" i="2"/>
  <c r="O5297" i="2"/>
  <c r="O4017" i="2"/>
  <c r="O5225" i="2"/>
  <c r="O6135" i="2"/>
  <c r="O4526" i="2"/>
  <c r="O7313" i="2"/>
  <c r="O8042" i="2"/>
  <c r="O5029" i="2"/>
  <c r="O3539" i="2"/>
  <c r="O5182" i="2"/>
  <c r="O6678" i="2"/>
  <c r="O8202" i="2"/>
  <c r="O7122" i="2"/>
  <c r="O1488" i="2"/>
  <c r="O3245" i="2"/>
  <c r="O1682" i="2"/>
  <c r="O1707" i="2"/>
  <c r="O368" i="2"/>
  <c r="O197" i="2"/>
  <c r="O1411" i="2"/>
  <c r="O93" i="2"/>
  <c r="O6361" i="2"/>
  <c r="O7356" i="2"/>
  <c r="O8181" i="2"/>
  <c r="O6660" i="2"/>
  <c r="O3715" i="2"/>
  <c r="O5678" i="2"/>
  <c r="O5617" i="2"/>
  <c r="O6723" i="2"/>
  <c r="O777" i="2"/>
  <c r="O3065" i="2"/>
  <c r="O5349" i="2"/>
  <c r="O5179" i="2"/>
  <c r="O3020" i="2"/>
  <c r="O8449" i="2"/>
  <c r="O7406" i="2"/>
  <c r="O742" i="2"/>
  <c r="O2058" i="2"/>
  <c r="O7310" i="2"/>
  <c r="O3888" i="2"/>
  <c r="O3247" i="2"/>
  <c r="O1084" i="2"/>
  <c r="O7792" i="2"/>
  <c r="O7443" i="2"/>
  <c r="O7050" i="2"/>
  <c r="O3499" i="2"/>
  <c r="O5032" i="2"/>
  <c r="O5691" i="2"/>
  <c r="O5161" i="2"/>
  <c r="O3770" i="2"/>
  <c r="O2682" i="2"/>
  <c r="O6917" i="2"/>
  <c r="O3570" i="2"/>
  <c r="O6894" i="2"/>
  <c r="O4000" i="2"/>
  <c r="O7614" i="2"/>
  <c r="O6415" i="2"/>
  <c r="O7175" i="2"/>
  <c r="O5248" i="2"/>
  <c r="O434" i="2"/>
  <c r="O1519" i="2"/>
  <c r="O6916" i="2"/>
  <c r="O4408" i="2"/>
  <c r="O4326" i="2"/>
  <c r="O5795" i="2"/>
  <c r="O3280" i="2"/>
  <c r="O5898" i="2"/>
  <c r="O5389" i="2"/>
  <c r="O5412" i="2"/>
  <c r="O7589" i="2"/>
  <c r="O7213" i="2"/>
  <c r="O4633" i="2"/>
  <c r="O6578" i="2"/>
  <c r="O7259" i="2"/>
  <c r="O1039" i="2"/>
  <c r="O4510" i="2"/>
  <c r="O7552" i="2"/>
  <c r="O3226" i="2"/>
  <c r="O8088" i="2"/>
  <c r="O4097" i="2"/>
  <c r="O7471" i="2"/>
  <c r="O6664" i="2"/>
  <c r="O8404" i="2"/>
  <c r="O8512" i="2"/>
  <c r="O6676" i="2"/>
  <c r="O6049" i="2"/>
  <c r="O2923" i="2"/>
  <c r="O2542" i="2"/>
  <c r="O2467" i="2"/>
  <c r="O5335" i="2"/>
  <c r="O8565" i="2"/>
  <c r="O6246" i="2"/>
  <c r="O4289" i="2"/>
  <c r="O4216" i="2"/>
  <c r="O3955" i="2"/>
  <c r="O8303" i="2"/>
  <c r="O8568" i="2"/>
  <c r="O7397" i="2"/>
  <c r="O2490" i="2"/>
  <c r="O1063" i="2"/>
  <c r="O7585" i="2"/>
  <c r="O8010" i="2"/>
  <c r="O4535" i="2"/>
  <c r="O6730" i="2"/>
  <c r="O4714" i="2"/>
  <c r="O2955" i="2"/>
  <c r="O2323" i="2"/>
  <c r="O7303" i="2"/>
  <c r="O3309" i="2"/>
  <c r="O3200" i="2"/>
  <c r="O2427" i="2"/>
  <c r="O2653" i="2"/>
  <c r="O6584" i="2"/>
  <c r="O4776" i="2"/>
  <c r="O7021" i="2"/>
  <c r="O2909" i="2"/>
  <c r="O7638" i="2"/>
  <c r="O2068" i="2"/>
  <c r="O1214" i="2"/>
  <c r="O2615" i="2"/>
  <c r="O884" i="2"/>
  <c r="O1836" i="2"/>
  <c r="O1912" i="2"/>
  <c r="O2208" i="2"/>
  <c r="O2748" i="2"/>
  <c r="O7637" i="2"/>
  <c r="O1905" i="2"/>
  <c r="O1119" i="2"/>
  <c r="O6063" i="2"/>
  <c r="O4985" i="2"/>
  <c r="O4880" i="2"/>
  <c r="O4064" i="2"/>
  <c r="O240" i="2"/>
  <c r="O6810" i="2"/>
  <c r="O5873" i="2"/>
  <c r="O5566" i="2"/>
  <c r="O8154" i="2"/>
  <c r="O6626" i="2"/>
  <c r="O1275" i="2"/>
  <c r="O6707" i="2"/>
  <c r="O4769" i="2"/>
  <c r="O3347" i="2"/>
  <c r="O4849" i="2"/>
  <c r="O6560" i="2"/>
  <c r="O1448" i="2"/>
  <c r="O6495" i="2"/>
  <c r="O7256" i="2"/>
  <c r="O7507" i="2"/>
  <c r="O4996" i="2"/>
  <c r="O8516" i="2"/>
  <c r="O4888" i="2"/>
  <c r="O6932" i="2"/>
  <c r="O5669" i="2"/>
  <c r="O4891" i="2"/>
  <c r="O5353" i="2"/>
  <c r="O8503" i="2"/>
  <c r="O8194" i="2"/>
  <c r="O1512" i="2"/>
  <c r="O2788" i="2"/>
  <c r="O3486" i="2"/>
  <c r="O1087" i="2"/>
  <c r="O8195" i="2"/>
  <c r="O6653" i="2"/>
  <c r="O5214" i="2"/>
  <c r="O750" i="2"/>
  <c r="O5005" i="2"/>
  <c r="O8511" i="2"/>
  <c r="O2321" i="2"/>
  <c r="O4576" i="2"/>
  <c r="O6901" i="2"/>
  <c r="O5883" i="2"/>
  <c r="O2308" i="2"/>
  <c r="O372" i="2"/>
  <c r="O3671" i="2"/>
  <c r="O5429" i="2"/>
  <c r="O6520" i="2"/>
  <c r="O3761" i="2"/>
  <c r="O8276" i="2"/>
  <c r="O5874" i="2"/>
  <c r="O6423" i="2"/>
  <c r="O7654" i="2"/>
  <c r="O1528" i="2"/>
  <c r="O5148" i="2"/>
  <c r="O754" i="2"/>
  <c r="O8323" i="2"/>
  <c r="O504" i="2"/>
  <c r="O7134" i="2"/>
  <c r="O8059" i="2"/>
  <c r="O7063" i="2"/>
  <c r="O3432" i="2"/>
  <c r="O5632" i="2"/>
  <c r="O7017" i="2"/>
  <c r="O5826" i="2"/>
  <c r="O7863" i="2"/>
  <c r="O5965" i="2"/>
  <c r="O6212" i="2"/>
  <c r="O8285" i="2"/>
  <c r="O6536" i="2"/>
  <c r="O5284" i="2"/>
  <c r="O3754" i="2"/>
  <c r="O7919" i="2"/>
  <c r="O3960" i="2"/>
  <c r="O2468" i="2"/>
  <c r="O5829" i="2"/>
  <c r="O1683" i="2"/>
  <c r="O3178" i="2"/>
  <c r="O6309" i="2"/>
  <c r="O4822" i="2"/>
  <c r="O1860" i="2"/>
  <c r="O567" i="2"/>
  <c r="O1664" i="2"/>
  <c r="O3008" i="2"/>
  <c r="O475" i="2"/>
  <c r="O5359" i="2"/>
  <c r="O317" i="2"/>
  <c r="O3146" i="2"/>
  <c r="O2817" i="2"/>
  <c r="O7202" i="2"/>
  <c r="O5558" i="2"/>
  <c r="O5122" i="2"/>
  <c r="O6681" i="2"/>
  <c r="O4179" i="2"/>
  <c r="O5147" i="2"/>
  <c r="O7255" i="2"/>
  <c r="O2445" i="2"/>
  <c r="O3660" i="2"/>
  <c r="O7882" i="2"/>
  <c r="O5250" i="2"/>
  <c r="O7152" i="2"/>
  <c r="O2829" i="2"/>
  <c r="O3915" i="2"/>
  <c r="O3857" i="2"/>
  <c r="O5095" i="2"/>
  <c r="O5789" i="2"/>
  <c r="O1204" i="2"/>
  <c r="O7698" i="2"/>
  <c r="O7214" i="2"/>
  <c r="O3475" i="2"/>
  <c r="O1080" i="2"/>
  <c r="O6393" i="2"/>
  <c r="O4811" i="2"/>
  <c r="O1640" i="2"/>
  <c r="O4549" i="2"/>
  <c r="O1747" i="2"/>
  <c r="O2257" i="2"/>
  <c r="O2453" i="2"/>
  <c r="O3442" i="2"/>
  <c r="O926" i="2"/>
  <c r="O1564" i="2"/>
  <c r="O6134" i="2"/>
  <c r="O6579" i="2"/>
  <c r="O1331" i="2"/>
  <c r="O4034" i="2"/>
  <c r="O5613" i="2"/>
  <c r="O4610" i="2"/>
  <c r="O5592" i="2"/>
  <c r="O1959" i="2"/>
  <c r="O2021" i="2"/>
  <c r="O8486" i="2"/>
  <c r="O4625" i="2"/>
  <c r="O5239" i="2"/>
  <c r="O4118" i="2"/>
  <c r="O6154" i="2"/>
  <c r="O6479" i="2"/>
  <c r="O4256" i="2"/>
  <c r="O1981" i="2"/>
  <c r="O5880" i="2"/>
  <c r="O6936" i="2"/>
  <c r="O308" i="2"/>
  <c r="O592" i="2"/>
  <c r="O789" i="2"/>
  <c r="O4237" i="2"/>
  <c r="O701" i="2"/>
  <c r="O601" i="2"/>
  <c r="O624" i="2"/>
  <c r="O1827" i="2"/>
  <c r="O395" i="2"/>
  <c r="O799" i="2"/>
  <c r="O4816" i="2"/>
  <c r="O6888" i="2"/>
  <c r="O4619" i="2"/>
  <c r="O1283" i="2"/>
  <c r="O6197" i="2"/>
  <c r="O5585" i="2"/>
  <c r="O8423" i="2"/>
  <c r="O6822" i="2"/>
  <c r="O5499" i="2"/>
  <c r="O6691" i="2"/>
  <c r="O3565" i="2"/>
  <c r="O6755" i="2"/>
  <c r="O1782" i="2"/>
  <c r="O2520" i="2"/>
  <c r="O4613" i="2"/>
  <c r="O6625" i="2"/>
  <c r="O5094" i="2"/>
  <c r="O5020" i="2"/>
  <c r="O5842" i="2"/>
  <c r="O3894" i="2"/>
  <c r="O3485" i="2"/>
  <c r="O4783" i="2"/>
  <c r="O7383" i="2"/>
  <c r="O5869" i="2"/>
  <c r="O7568" i="2"/>
  <c r="O4685" i="2"/>
  <c r="O6876" i="2"/>
  <c r="O8556" i="2"/>
  <c r="O948" i="2"/>
  <c r="O6685" i="2"/>
  <c r="O4545" i="2"/>
  <c r="O5413" i="2"/>
  <c r="O7826" i="2"/>
  <c r="O4420" i="2"/>
  <c r="O6774" i="2"/>
  <c r="O6855" i="2"/>
  <c r="O4895" i="2"/>
  <c r="O457" i="2"/>
  <c r="O7594" i="2"/>
  <c r="O6617" i="2"/>
  <c r="O6709" i="2"/>
  <c r="O7442" i="2"/>
  <c r="O3589" i="2"/>
  <c r="O4241" i="2"/>
  <c r="O1924" i="2"/>
  <c r="O3950" i="2"/>
  <c r="O1171" i="2"/>
  <c r="O2803" i="2"/>
  <c r="O137" i="2"/>
  <c r="O6323" i="2"/>
  <c r="O5890" i="2"/>
  <c r="O8552" i="2"/>
  <c r="O5149" i="2"/>
  <c r="O8012" i="2"/>
  <c r="O4725" i="2"/>
  <c r="O5634" i="2"/>
  <c r="O1976" i="2"/>
  <c r="O3995" i="2"/>
  <c r="O7417" i="2"/>
  <c r="O110" i="2"/>
  <c r="O232" i="2"/>
  <c r="O2903" i="2"/>
  <c r="O2836" i="2"/>
  <c r="O5240" i="2"/>
  <c r="O8095" i="2"/>
  <c r="O6783" i="2"/>
  <c r="O7373" i="2"/>
  <c r="O6752" i="2"/>
  <c r="O4206" i="2"/>
  <c r="O7079" i="2"/>
  <c r="O3939" i="2"/>
  <c r="O6546" i="2"/>
  <c r="O7626" i="2"/>
  <c r="O4511" i="2"/>
  <c r="O1875" i="2"/>
  <c r="O7681" i="2"/>
  <c r="O3409" i="2"/>
  <c r="O2297" i="2"/>
  <c r="O158" i="2"/>
  <c r="O8594" i="2"/>
  <c r="O7262" i="2"/>
  <c r="O4240" i="2"/>
  <c r="O7862" i="2"/>
  <c r="O1154" i="2"/>
  <c r="O3576" i="2"/>
  <c r="O3551" i="2"/>
  <c r="O6539" i="2"/>
  <c r="O1668" i="2"/>
  <c r="O3125" i="2"/>
  <c r="O8412" i="2"/>
  <c r="O7772" i="2"/>
  <c r="O5013" i="2"/>
  <c r="O2273" i="2"/>
  <c r="O7904" i="2"/>
  <c r="O2684" i="2"/>
  <c r="O3303" i="2"/>
  <c r="O6775" i="2"/>
  <c r="O3061" i="2"/>
  <c r="O4282" i="2"/>
  <c r="O6592" i="2"/>
  <c r="O3182" i="2"/>
  <c r="O6768" i="2"/>
  <c r="O459" i="2"/>
  <c r="O8522" i="2"/>
  <c r="O5877" i="2"/>
  <c r="O1896" i="2"/>
  <c r="O5263" i="2"/>
  <c r="O2988" i="2"/>
  <c r="O6926" i="2"/>
  <c r="O1309" i="2"/>
  <c r="O1386" i="2"/>
  <c r="O906" i="2"/>
  <c r="O6215" i="2"/>
  <c r="O7361" i="2"/>
  <c r="O2149" i="2"/>
  <c r="O8397" i="2"/>
  <c r="O7137" i="2"/>
  <c r="O5892" i="2"/>
  <c r="O2127" i="2"/>
  <c r="O5376" i="2"/>
  <c r="O1697" i="2"/>
  <c r="O3936" i="2"/>
  <c r="O2918" i="2"/>
  <c r="O2310" i="2"/>
  <c r="O4003" i="2"/>
  <c r="O5049" i="2"/>
  <c r="O2513" i="2"/>
  <c r="O2253" i="2"/>
  <c r="O2279" i="2"/>
  <c r="O7016" i="2"/>
  <c r="O7943" i="2"/>
  <c r="O3795" i="2"/>
  <c r="O2892" i="2"/>
  <c r="O6795" i="2"/>
  <c r="O2429" i="2"/>
  <c r="O2046" i="2"/>
  <c r="O6603" i="2"/>
  <c r="O5551" i="2"/>
  <c r="O1638" i="2"/>
  <c r="O1582" i="2"/>
  <c r="O3735" i="2"/>
  <c r="O490" i="2"/>
  <c r="O6003" i="2"/>
  <c r="O6857" i="2"/>
  <c r="O4699" i="2"/>
  <c r="O2522" i="2"/>
  <c r="O4370" i="2"/>
  <c r="O5906" i="2"/>
  <c r="O2403" i="2"/>
  <c r="O2144" i="2"/>
  <c r="O5469" i="2"/>
  <c r="O5813" i="2"/>
  <c r="O5607" i="2"/>
  <c r="O2262" i="2"/>
  <c r="O3705" i="2"/>
  <c r="O1281" i="2"/>
  <c r="O3123" i="2"/>
  <c r="O1195" i="2"/>
  <c r="O1236" i="2"/>
  <c r="O1291" i="2"/>
  <c r="O3641" i="2"/>
  <c r="O1390" i="2"/>
  <c r="O4397" i="2"/>
  <c r="O4117" i="2"/>
  <c r="O7092" i="2"/>
  <c r="O719" i="2"/>
  <c r="O431" i="2"/>
  <c r="O7741" i="2"/>
  <c r="O8093" i="2"/>
  <c r="O7485" i="2"/>
  <c r="O8079" i="2"/>
  <c r="O439" i="2"/>
  <c r="O7095" i="2"/>
  <c r="O3645" i="2"/>
  <c r="O6290" i="2"/>
  <c r="O4529" i="2"/>
  <c r="O4938" i="2"/>
  <c r="O5667" i="2"/>
  <c r="O4703" i="2"/>
  <c r="O5815" i="2"/>
  <c r="O477" i="2"/>
  <c r="O8401" i="2"/>
  <c r="O398" i="2"/>
  <c r="O2756" i="2"/>
  <c r="O6702" i="2"/>
  <c r="O4340" i="2"/>
  <c r="O6304" i="2"/>
  <c r="O1075" i="2"/>
  <c r="O4134" i="2"/>
  <c r="O6645" i="2"/>
  <c r="O1795" i="2"/>
  <c r="O1626" i="2"/>
  <c r="O5822" i="2"/>
  <c r="O4444" i="2"/>
  <c r="O5812" i="2"/>
  <c r="O5717" i="2"/>
  <c r="O5449" i="2"/>
  <c r="O7757" i="2"/>
  <c r="O1102" i="2"/>
  <c r="O5738" i="2"/>
  <c r="O7979" i="2"/>
  <c r="O1986" i="2"/>
  <c r="O4187" i="2"/>
  <c r="O6667" i="2"/>
  <c r="O1187" i="2"/>
  <c r="O2023" i="2"/>
  <c r="O2026" i="2"/>
  <c r="O6166" i="2"/>
  <c r="O2920" i="2"/>
  <c r="O6411" i="2"/>
  <c r="O8518" i="2"/>
  <c r="O5019" i="2"/>
  <c r="O5682" i="2"/>
  <c r="O6580" i="2"/>
  <c r="O4784" i="2"/>
  <c r="O357" i="2"/>
  <c r="O8244" i="2"/>
  <c r="O6045" i="2"/>
  <c r="O3786" i="2"/>
  <c r="O436" i="2"/>
  <c r="O5043" i="2"/>
  <c r="O6938" i="2"/>
  <c r="O3413" i="2"/>
  <c r="O5011" i="2"/>
  <c r="O1529" i="2"/>
  <c r="O3203" i="2"/>
  <c r="O5747" i="2"/>
  <c r="O1268" i="2"/>
  <c r="O7820" i="2"/>
  <c r="O3782" i="2"/>
  <c r="O1001" i="2"/>
  <c r="O6363" i="2"/>
  <c r="O7411" i="2"/>
  <c r="O3841" i="2"/>
  <c r="O7054" i="2"/>
  <c r="O3472" i="2"/>
  <c r="O5264" i="2"/>
  <c r="O3896" i="2"/>
  <c r="O4251" i="2"/>
  <c r="O2987" i="2"/>
  <c r="O4424" i="2"/>
  <c r="O3206" i="2"/>
  <c r="O7682" i="2"/>
  <c r="O7289" i="2"/>
  <c r="O8109" i="2"/>
  <c r="O2623" i="2"/>
  <c r="O4536" i="2"/>
  <c r="O5517" i="2"/>
  <c r="O5810" i="2"/>
  <c r="O7649" i="2"/>
  <c r="O6848" i="2"/>
  <c r="O6983" i="2"/>
  <c r="O3379" i="2"/>
  <c r="O3083" i="2"/>
  <c r="O4202" i="2"/>
  <c r="O2827" i="2"/>
  <c r="O503" i="2"/>
  <c r="O8455" i="2"/>
  <c r="O5158" i="2"/>
  <c r="O2893" i="2"/>
  <c r="O7245" i="2"/>
  <c r="O2044" i="2"/>
  <c r="O5801" i="2"/>
  <c r="O2229" i="2"/>
  <c r="O861" i="2"/>
  <c r="O1012" i="2"/>
  <c r="O5404" i="2"/>
  <c r="O6124" i="2"/>
  <c r="O6785" i="2"/>
  <c r="O2267" i="2"/>
  <c r="O4457" i="2"/>
  <c r="O7539" i="2"/>
  <c r="O3587" i="2"/>
  <c r="O2810" i="2"/>
  <c r="O5470" i="2"/>
  <c r="O3243" i="2"/>
  <c r="O3748" i="2"/>
  <c r="O3463" i="2"/>
  <c r="O2462" i="2"/>
  <c r="O5211" i="2"/>
  <c r="O3516" i="2"/>
  <c r="O522" i="2"/>
  <c r="O519" i="2"/>
  <c r="O1960" i="2"/>
  <c r="O5977" i="2"/>
  <c r="O7267" i="2"/>
  <c r="O1138" i="2"/>
  <c r="O5502" i="2"/>
  <c r="O6308" i="2"/>
  <c r="O7444" i="2"/>
  <c r="O856" i="2"/>
  <c r="O3071" i="2"/>
  <c r="O4963" i="2"/>
  <c r="O8130" i="2"/>
  <c r="O833" i="2"/>
  <c r="O3326" i="2"/>
  <c r="O5587" i="2"/>
  <c r="O7625" i="2"/>
  <c r="O6095" i="2"/>
  <c r="O4571" i="2"/>
  <c r="O6921" i="2"/>
  <c r="O2891" i="2"/>
  <c r="O425" i="2"/>
  <c r="O7317" i="2"/>
  <c r="O5146" i="2"/>
  <c r="O4960" i="2"/>
  <c r="O3173" i="2"/>
  <c r="O5061" i="2"/>
  <c r="O4695" i="2"/>
  <c r="O74" i="2"/>
  <c r="O5302" i="2"/>
  <c r="O3672" i="2"/>
  <c r="O4059" i="2"/>
  <c r="O6498" i="2"/>
  <c r="O3909" i="2"/>
  <c r="O993" i="2"/>
  <c r="O3474" i="2"/>
  <c r="O2563" i="2"/>
  <c r="O3378" i="2"/>
  <c r="O3674" i="2"/>
  <c r="O4947" i="2"/>
  <c r="O2886" i="2"/>
  <c r="O7517" i="2"/>
  <c r="O4731" i="2"/>
  <c r="O2982" i="2"/>
  <c r="O1300" i="2"/>
  <c r="O2120" i="2"/>
  <c r="O5282" i="2"/>
  <c r="O5974" i="2"/>
  <c r="O4922" i="2"/>
  <c r="O423" i="2"/>
  <c r="O2839" i="2"/>
  <c r="O763" i="2"/>
  <c r="O6387" i="2"/>
  <c r="O8080" i="2"/>
  <c r="O7415" i="2"/>
  <c r="O5480" i="2"/>
  <c r="O7529" i="2"/>
  <c r="O3545" i="2"/>
  <c r="O8260" i="2"/>
  <c r="O149" i="2"/>
  <c r="O367" i="2"/>
  <c r="O6129" i="2"/>
  <c r="O5231" i="2"/>
  <c r="O2970" i="2"/>
  <c r="O819" i="2"/>
  <c r="O2833" i="2"/>
  <c r="O8003" i="2"/>
  <c r="O8127" i="2"/>
  <c r="O1838" i="2"/>
  <c r="O5186" i="2"/>
  <c r="O836" i="2"/>
  <c r="O7739" i="2"/>
  <c r="O7405" i="2"/>
  <c r="O5350" i="2"/>
  <c r="O8141" i="2"/>
  <c r="O7436" i="2"/>
  <c r="O2517" i="2"/>
  <c r="O5643" i="2"/>
  <c r="O5668" i="2"/>
  <c r="O4496" i="2"/>
  <c r="O7766" i="2"/>
  <c r="O2740" i="2"/>
  <c r="O5325" i="2"/>
  <c r="O6177" i="2"/>
  <c r="O2578" i="2"/>
  <c r="O6764" i="2"/>
  <c r="O6837" i="2"/>
  <c r="O787" i="2"/>
  <c r="O1181" i="2"/>
  <c r="O7685" i="2"/>
  <c r="O6634" i="2"/>
  <c r="O6825" i="2"/>
  <c r="O2214" i="2"/>
  <c r="O4035" i="2"/>
  <c r="O6199" i="2"/>
  <c r="O6476" i="2"/>
  <c r="O6052" i="2"/>
  <c r="O7460" i="2"/>
  <c r="O7640" i="2"/>
  <c r="O4485" i="2"/>
  <c r="O6530" i="2"/>
  <c r="O5918" i="2"/>
  <c r="O1196" i="2"/>
  <c r="O1180" i="2"/>
  <c r="O4878" i="2"/>
  <c r="O4671" i="2"/>
  <c r="O1444" i="2"/>
  <c r="O2607" i="2"/>
  <c r="O1800" i="2"/>
  <c r="O7422" i="2"/>
  <c r="O8416" i="2"/>
  <c r="O2139" i="2"/>
  <c r="O7244" i="2"/>
  <c r="O7212" i="2"/>
  <c r="O1657" i="2"/>
  <c r="O8023" i="2"/>
  <c r="O7575" i="2"/>
  <c r="O3703" i="2"/>
  <c r="O724" i="2"/>
  <c r="O4250" i="2"/>
  <c r="O3976" i="2"/>
  <c r="O443" i="2"/>
  <c r="O4601" i="2"/>
  <c r="O4344" i="2"/>
  <c r="O6569" i="2"/>
  <c r="O311" i="2"/>
  <c r="O3820" i="2"/>
  <c r="O3104" i="2"/>
  <c r="O3596" i="2"/>
  <c r="O3590" i="2"/>
  <c r="O1403" i="2"/>
  <c r="O1705" i="2"/>
  <c r="O2091" i="2"/>
  <c r="O32" i="2"/>
  <c r="O8484" i="2"/>
  <c r="O7500" i="2"/>
  <c r="O3140" i="2"/>
  <c r="O5545" i="2"/>
  <c r="O2795" i="2"/>
  <c r="O1350" i="2"/>
  <c r="O7700" i="2"/>
  <c r="O4248" i="2"/>
  <c r="O4602" i="2"/>
  <c r="O6428" i="2"/>
  <c r="O6147" i="2"/>
  <c r="O4690" i="2"/>
  <c r="O5064" i="2"/>
  <c r="O8453" i="2"/>
  <c r="O6364" i="2"/>
  <c r="O1756" i="2"/>
  <c r="O4280" i="2"/>
  <c r="O4232" i="2"/>
  <c r="O4848" i="2"/>
  <c r="O1811" i="2"/>
  <c r="O5959" i="2"/>
  <c r="O5357" i="2"/>
  <c r="O3269" i="2"/>
  <c r="O453" i="2"/>
  <c r="O4121" i="2"/>
  <c r="O4462" i="2"/>
  <c r="O5544" i="2"/>
  <c r="O7755" i="2"/>
  <c r="O886" i="2"/>
  <c r="O4607" i="2"/>
  <c r="O3556" i="2"/>
  <c r="O5184" i="2"/>
  <c r="O2385" i="2"/>
  <c r="O2371" i="2"/>
  <c r="O2085" i="2"/>
  <c r="O7279" i="2"/>
  <c r="O3557" i="2"/>
  <c r="O7852" i="2"/>
  <c r="O393" i="2"/>
  <c r="O8348" i="2"/>
  <c r="O5752" i="2"/>
  <c r="O1758" i="2"/>
  <c r="O5644" i="2"/>
  <c r="O4217" i="2"/>
  <c r="O2786" i="2"/>
  <c r="O5654" i="2"/>
  <c r="O1645" i="2"/>
  <c r="O376" i="2"/>
  <c r="O6655" i="2"/>
  <c r="O2980" i="2"/>
  <c r="O3716" i="2"/>
  <c r="O6211" i="2"/>
  <c r="O4860" i="2"/>
  <c r="O2875" i="2"/>
  <c r="O112" i="2"/>
  <c r="O6506" i="2"/>
  <c r="O4828" i="2"/>
  <c r="O6511" i="2"/>
  <c r="O1373" i="2"/>
  <c r="O5322" i="2"/>
  <c r="O658" i="2"/>
  <c r="O2080" i="2"/>
  <c r="O711" i="2"/>
  <c r="O28" i="2"/>
  <c r="O1784" i="2"/>
  <c r="O8325" i="2"/>
  <c r="O6091" i="2"/>
  <c r="O6905" i="2"/>
  <c r="O1942" i="2"/>
  <c r="O3893" i="2"/>
  <c r="O594" i="2"/>
  <c r="O2197" i="2"/>
  <c r="O818" i="2"/>
  <c r="O2774" i="2"/>
  <c r="O1125" i="2"/>
  <c r="O7856" i="2"/>
  <c r="O6333" i="2"/>
  <c r="O8131" i="2"/>
  <c r="O144" i="2"/>
  <c r="O8068" i="2"/>
  <c r="O4154" i="2"/>
  <c r="O5646" i="2"/>
  <c r="O2064" i="2"/>
  <c r="O1010" i="2"/>
  <c r="O1962" i="2"/>
  <c r="O8536" i="2"/>
  <c r="O1995" i="2"/>
  <c r="O117" i="2"/>
  <c r="O1358" i="2"/>
  <c r="O5737" i="2"/>
  <c r="O1110" i="2"/>
  <c r="O4762" i="2"/>
  <c r="O3592" i="2"/>
  <c r="O3718" i="2"/>
  <c r="O1932" i="2"/>
  <c r="O998" i="2"/>
  <c r="O604" i="2"/>
  <c r="O716" i="2"/>
  <c r="O2691" i="2"/>
  <c r="O1604" i="2"/>
  <c r="O3076" i="2"/>
  <c r="O247" i="2"/>
  <c r="O7783" i="2"/>
  <c r="O6946" i="2"/>
  <c r="O8581" i="2"/>
  <c r="O1140" i="2"/>
  <c r="O1658" i="2"/>
  <c r="O930" i="2"/>
  <c r="O922" i="2"/>
  <c r="O5397" i="2"/>
  <c r="O7440" i="2"/>
  <c r="O3257" i="2"/>
  <c r="O4043" i="2"/>
  <c r="O5784" i="2"/>
  <c r="O2616" i="2"/>
  <c r="O164" i="2"/>
  <c r="O7210" i="2"/>
  <c r="O2329" i="2"/>
  <c r="O2094" i="2"/>
  <c r="O7825" i="2"/>
  <c r="O7110" i="2"/>
  <c r="O8493" i="2"/>
  <c r="O6145" i="2"/>
  <c r="O7920" i="2"/>
  <c r="O4543" i="2"/>
  <c r="O7448" i="2"/>
  <c r="O7073" i="2"/>
  <c r="O4857" i="2"/>
  <c r="O6909" i="2"/>
  <c r="O7107" i="2"/>
  <c r="O5234" i="2"/>
  <c r="O974" i="2"/>
  <c r="O7744" i="2"/>
  <c r="O6933" i="2"/>
  <c r="O5528" i="2"/>
  <c r="O4976" i="2"/>
  <c r="O3387" i="2"/>
  <c r="O3435" i="2"/>
  <c r="O1866" i="2"/>
  <c r="O7797" i="2"/>
  <c r="O3879" i="2"/>
  <c r="O7225" i="2"/>
  <c r="O6410" i="2"/>
  <c r="O4174" i="2"/>
  <c r="O3275" i="2"/>
  <c r="O5255" i="2"/>
  <c r="O1303" i="2"/>
  <c r="O2850" i="2"/>
  <c r="O2849" i="2"/>
  <c r="O3918" i="2"/>
  <c r="O1428" i="2"/>
  <c r="O5948" i="2"/>
  <c r="O4142" i="2"/>
  <c r="O324" i="2"/>
  <c r="O3381" i="2"/>
  <c r="O6034" i="2"/>
  <c r="O1006" i="2"/>
  <c r="O4910" i="2"/>
  <c r="O2071" i="2"/>
  <c r="O3301" i="2"/>
  <c r="O6742" i="2"/>
  <c r="O615" i="2"/>
  <c r="O6158" i="2"/>
  <c r="O3930" i="2"/>
  <c r="O3611" i="2"/>
  <c r="O4634" i="2"/>
  <c r="O7959" i="2"/>
  <c r="O1295" i="2"/>
  <c r="O181" i="2"/>
  <c r="O6330" i="2"/>
  <c r="O2600" i="2"/>
  <c r="O1876" i="2"/>
  <c r="O6672" i="2"/>
  <c r="O4172" i="2"/>
  <c r="O2017" i="2"/>
  <c r="O1379" i="2"/>
  <c r="O3953" i="2"/>
  <c r="O5280" i="2"/>
  <c r="O1906" i="2"/>
  <c r="O4502" i="2"/>
  <c r="O923" i="2"/>
  <c r="O3517" i="2"/>
  <c r="O5905" i="2"/>
  <c r="O1666" i="2"/>
  <c r="O8332" i="2"/>
  <c r="O5386" i="2"/>
  <c r="O6238" i="2"/>
  <c r="O7695" i="2"/>
  <c r="O4062" i="2"/>
  <c r="O1323" i="2"/>
  <c r="O2610" i="2"/>
  <c r="O7657" i="2"/>
  <c r="O4983" i="2"/>
  <c r="O3855" i="2"/>
  <c r="O2659" i="2"/>
  <c r="O6488" i="2"/>
  <c r="O3687" i="2"/>
  <c r="O6237" i="2"/>
  <c r="O4229" i="2"/>
  <c r="O5504" i="2"/>
  <c r="O746" i="2"/>
  <c r="O3906" i="2"/>
  <c r="O3240" i="2"/>
  <c r="O2148" i="2"/>
  <c r="O3050" i="2"/>
  <c r="O8367" i="2"/>
  <c r="O5428" i="2"/>
  <c r="O3698" i="2"/>
  <c r="O7424" i="2"/>
  <c r="O3074" i="2"/>
  <c r="O6823" i="2"/>
  <c r="O5294" i="2"/>
  <c r="O1925" i="2"/>
  <c r="O5776" i="2"/>
  <c r="O3666" i="2"/>
  <c r="O4466" i="2"/>
  <c r="O3651" i="2"/>
  <c r="O2932" i="2"/>
  <c r="O5697" i="2"/>
  <c r="O4539" i="2"/>
  <c r="O8331" i="2"/>
  <c r="O3010" i="2"/>
  <c r="O3890" i="2"/>
  <c r="O4852" i="2"/>
  <c r="O3064" i="2"/>
  <c r="O1608" i="2"/>
  <c r="O1356" i="2"/>
  <c r="O5101" i="2"/>
  <c r="O3802" i="2"/>
  <c r="O6993" i="2"/>
  <c r="O5615" i="2"/>
  <c r="O5749" i="2"/>
  <c r="O8328" i="2"/>
  <c r="O6088" i="2"/>
  <c r="O4455" i="2"/>
  <c r="O895" i="2"/>
  <c r="O5868" i="2"/>
  <c r="O3975" i="2"/>
  <c r="O6354" i="2"/>
  <c r="O674" i="2"/>
  <c r="O5657" i="2"/>
  <c r="O8118" i="2"/>
  <c r="O5459" i="2"/>
  <c r="O4573" i="2"/>
  <c r="O4343" i="2"/>
  <c r="O1107" i="2"/>
  <c r="O1752" i="2"/>
  <c r="O7197" i="2"/>
  <c r="O3086" i="2"/>
  <c r="O382" i="2"/>
  <c r="O7395" i="2"/>
  <c r="O5793" i="2"/>
  <c r="O2565" i="2"/>
  <c r="O5799" i="2"/>
  <c r="O909" i="2"/>
  <c r="O7334" i="2"/>
  <c r="O7693" i="2"/>
  <c r="O6671" i="2"/>
  <c r="O1038" i="2"/>
  <c r="O3933" i="2"/>
  <c r="O3126" i="2"/>
  <c r="O4041" i="2"/>
  <c r="O356" i="2"/>
  <c r="O6089" i="2"/>
  <c r="O6188" i="2"/>
  <c r="O978" i="2"/>
  <c r="O6714" i="2"/>
  <c r="O8345" i="2"/>
  <c r="O3656" i="2"/>
  <c r="O7713" i="2"/>
  <c r="O7573" i="2"/>
  <c r="O6525" i="2"/>
  <c r="O271" i="2"/>
  <c r="O4127" i="2"/>
  <c r="O7994" i="2"/>
  <c r="O5794" i="2"/>
  <c r="O3238" i="2"/>
  <c r="O7651" i="2"/>
  <c r="O3575" i="2"/>
  <c r="O4928" i="2"/>
  <c r="O1366" i="2"/>
  <c r="O3538" i="2"/>
  <c r="O6360" i="2"/>
  <c r="O3635" i="2"/>
  <c r="O5185" i="2"/>
  <c r="O2741" i="2"/>
  <c r="O5635" i="2"/>
  <c r="O8340" i="2"/>
  <c r="O4977" i="2"/>
  <c r="O7592" i="2"/>
  <c r="O2746" i="2"/>
  <c r="O8436" i="2"/>
  <c r="O6345" i="2"/>
  <c r="O5152" i="2"/>
  <c r="O2185" i="2"/>
  <c r="O1561" i="2"/>
  <c r="O5941" i="2"/>
  <c r="O7099" i="2"/>
  <c r="O6175" i="2"/>
  <c r="O3528" i="2"/>
  <c r="O6164" i="2"/>
  <c r="O4333" i="2"/>
  <c r="O8374" i="2"/>
  <c r="O509" i="2"/>
  <c r="O8066" i="2"/>
  <c r="O8227" i="2"/>
  <c r="O293" i="2"/>
  <c r="O5015" i="2"/>
  <c r="O328" i="2"/>
  <c r="O4140" i="2"/>
  <c r="O7898" i="2"/>
  <c r="O6663" i="2"/>
  <c r="O5652" i="2"/>
  <c r="O4786" i="2"/>
  <c r="O1333" i="2"/>
  <c r="O4584" i="2"/>
  <c r="O6931" i="2"/>
  <c r="O5588" i="2"/>
  <c r="O704" i="2"/>
  <c r="O6840" i="2"/>
  <c r="O114" i="2"/>
  <c r="O234" i="2"/>
  <c r="O809" i="2"/>
  <c r="O7940" i="2"/>
  <c r="O600" i="2"/>
  <c r="O8326" i="2"/>
  <c r="O6544" i="2"/>
  <c r="O6864" i="2"/>
  <c r="O4833" i="2"/>
  <c r="O1776" i="2"/>
  <c r="O5022" i="2"/>
  <c r="O4266" i="2"/>
  <c r="O6090" i="2"/>
  <c r="O8106" i="2"/>
  <c r="O7925" i="2"/>
  <c r="O7173" i="2"/>
  <c r="O8542" i="2"/>
  <c r="O5712" i="2"/>
  <c r="O5735" i="2"/>
  <c r="O5292" i="2"/>
  <c r="O7437" i="2"/>
  <c r="O5798" i="2"/>
  <c r="O7266" i="2"/>
  <c r="O5390" i="2"/>
  <c r="O3130" i="2"/>
  <c r="O1340" i="2"/>
  <c r="O2602" i="2"/>
  <c r="O2444" i="2"/>
  <c r="O1425" i="2"/>
  <c r="O1918" i="2"/>
  <c r="O3392" i="2"/>
  <c r="O3569" i="2"/>
  <c r="O52" i="2"/>
  <c r="O3869" i="2"/>
  <c r="O2348" i="2"/>
  <c r="O163" i="2"/>
  <c r="O5706" i="2"/>
  <c r="O6320" i="2"/>
  <c r="O353" i="2"/>
  <c r="O3430" i="2"/>
  <c r="O1888" i="2"/>
  <c r="O4589" i="2"/>
  <c r="O2447" i="2"/>
  <c r="O2858" i="2"/>
  <c r="O2971" i="2"/>
  <c r="O3082" i="2"/>
  <c r="O1446" i="2"/>
  <c r="O5825" i="2"/>
  <c r="O6120" i="2"/>
  <c r="O4653" i="2"/>
  <c r="O332" i="2"/>
  <c r="O3621" i="2"/>
  <c r="O7237" i="2"/>
  <c r="O6824" i="2"/>
  <c r="O1424" i="2"/>
  <c r="O5550" i="2"/>
  <c r="O758" i="2"/>
  <c r="O4622" i="2"/>
  <c r="O4826" i="2"/>
  <c r="O6383" i="2"/>
  <c r="O902" i="2"/>
  <c r="O2975" i="2"/>
  <c r="O3640" i="2"/>
  <c r="O1041" i="2"/>
  <c r="O580" i="2"/>
  <c r="O1289" i="2"/>
  <c r="O1551" i="2"/>
  <c r="O3184" i="2"/>
  <c r="O2968" i="2"/>
  <c r="O316" i="2"/>
  <c r="O7132" i="2"/>
  <c r="O7911" i="2"/>
  <c r="O4908" i="2"/>
  <c r="O2054" i="2"/>
  <c r="O4915" i="2"/>
  <c r="O1417" i="2"/>
  <c r="O143" i="2"/>
  <c r="O3351" i="2"/>
  <c r="O3684" i="2"/>
  <c r="O3665" i="2"/>
  <c r="O3800" i="2"/>
  <c r="O1207" i="2"/>
  <c r="O2289" i="2"/>
  <c r="O1172" i="2"/>
  <c r="O862" i="2"/>
  <c r="O1602" i="2"/>
  <c r="O4260" i="2"/>
  <c r="O2672" i="2"/>
  <c r="O5452" i="2"/>
  <c r="O56" i="2"/>
  <c r="O7321" i="2"/>
  <c r="O5117" i="2"/>
  <c r="O4483" i="2"/>
  <c r="O2079" i="2"/>
  <c r="O3686" i="2"/>
  <c r="O4587" i="2"/>
  <c r="O6651" i="2"/>
  <c r="O7426" i="2"/>
  <c r="O3691" i="2"/>
  <c r="O7722" i="2"/>
  <c r="O3377" i="2"/>
  <c r="O2981" i="2"/>
  <c r="O4078" i="2"/>
  <c r="O2928" i="2"/>
  <c r="O8133" i="2"/>
  <c r="O7261" i="2"/>
  <c r="O4597" i="2"/>
  <c r="O6028" i="2"/>
  <c r="O4102" i="2"/>
  <c r="O6163" i="2"/>
  <c r="O8445" i="2"/>
  <c r="O5010" i="2"/>
  <c r="O6891" i="2"/>
  <c r="O6886" i="2"/>
  <c r="O3433" i="2"/>
  <c r="O7121" i="2"/>
  <c r="O955" i="2"/>
  <c r="O2384" i="2"/>
  <c r="O2409" i="2"/>
  <c r="O2714" i="2"/>
  <c r="O5454" i="2"/>
  <c r="O5154" i="2"/>
  <c r="O7368" i="2"/>
  <c r="O1459" i="2"/>
  <c r="O5472" i="2"/>
  <c r="O6426" i="2"/>
  <c r="O8016" i="2"/>
  <c r="O4676" i="2"/>
  <c r="O1656" i="2"/>
  <c r="O315" i="2"/>
  <c r="O5468" i="2"/>
  <c r="O8220" i="2"/>
  <c r="O5955" i="2"/>
  <c r="O4143" i="2"/>
  <c r="O2388" i="2"/>
  <c r="O6913" i="2"/>
  <c r="O5342" i="2"/>
  <c r="O84" i="2"/>
  <c r="O4830" i="2"/>
  <c r="O2538" i="2"/>
  <c r="O6777" i="2"/>
  <c r="O6499" i="2"/>
  <c r="O1985" i="2"/>
  <c r="O823" i="2"/>
  <c r="O1509" i="2"/>
  <c r="O4931" i="2"/>
  <c r="O5853" i="2"/>
  <c r="O2479" i="2"/>
  <c r="O2819" i="2"/>
  <c r="O7404" i="2"/>
  <c r="O5329" i="2"/>
  <c r="O2589" i="2"/>
  <c r="O4406" i="2"/>
  <c r="O3084" i="2"/>
  <c r="O3739" i="2"/>
  <c r="O55" i="2"/>
  <c r="O3386" i="2"/>
  <c r="O4812" i="2"/>
  <c r="O7223" i="2"/>
  <c r="O5658" i="2"/>
  <c r="O5705" i="2"/>
  <c r="O1243" i="2"/>
  <c r="O7169" i="2"/>
  <c r="O3554" i="2"/>
  <c r="O1810" i="2"/>
  <c r="O2639" i="2"/>
  <c r="O3612" i="2"/>
  <c r="O6074" i="2"/>
  <c r="O1316" i="2"/>
  <c r="O7660" i="2"/>
  <c r="O651" i="2"/>
  <c r="O1121" i="2"/>
  <c r="O5140" i="2"/>
  <c r="O8147" i="2"/>
  <c r="O5548" i="2"/>
  <c r="O2246" i="2"/>
  <c r="O4807" i="2"/>
  <c r="O1060" i="2"/>
  <c r="O7506" i="2"/>
  <c r="O6059" i="2"/>
  <c r="O4381" i="2"/>
  <c r="O921" i="2"/>
  <c r="O8155" i="2"/>
  <c r="O2882" i="2"/>
  <c r="O7293" i="2"/>
  <c r="O5417" i="2"/>
  <c r="O3331" i="2"/>
  <c r="O7150" i="2"/>
  <c r="O8465" i="2"/>
  <c r="O6862" i="2"/>
  <c r="O4900" i="2"/>
  <c r="O6528" i="2"/>
  <c r="O7428" i="2"/>
  <c r="O6549" i="2"/>
  <c r="O2352" i="2"/>
  <c r="O2908" i="2"/>
  <c r="O5170" i="2"/>
  <c r="O3408" i="2"/>
  <c r="O6325" i="2"/>
  <c r="O2773" i="2"/>
  <c r="O7229" i="2"/>
  <c r="O2373" i="2"/>
  <c r="O1030" i="2"/>
  <c r="O5313" i="2"/>
  <c r="O1670" i="2"/>
  <c r="O7005" i="2"/>
  <c r="O4233" i="2"/>
  <c r="O3449" i="2"/>
  <c r="O1855" i="2"/>
  <c r="O3047" i="2"/>
  <c r="O3282" i="2"/>
  <c r="O5384" i="2"/>
  <c r="O2097" i="2"/>
  <c r="O3039" i="2"/>
  <c r="O7328" i="2"/>
  <c r="O3699" i="2"/>
  <c r="O7705" i="2"/>
  <c r="O3163" i="2"/>
  <c r="O3283" i="2"/>
  <c r="O5581" i="2"/>
  <c r="O294" i="2"/>
  <c r="O2715" i="2"/>
  <c r="O5733" i="2"/>
  <c r="O738" i="2"/>
  <c r="O3977" i="2"/>
  <c r="O4283" i="2"/>
  <c r="O1532" i="2"/>
  <c r="O7019" i="2"/>
  <c r="O4458" i="2"/>
  <c r="O4316" i="2"/>
  <c r="O165" i="2"/>
  <c r="O5025" i="2"/>
  <c r="O3420" i="2"/>
  <c r="O8587" i="2"/>
  <c r="O1000" i="2"/>
  <c r="O152" i="2"/>
  <c r="O273" i="2"/>
  <c r="O358" i="2"/>
  <c r="O562" i="2"/>
  <c r="O297" i="2"/>
  <c r="O446" i="2"/>
  <c r="O35" i="2"/>
  <c r="O314" i="2"/>
  <c r="O115" i="2"/>
  <c r="O63" i="2"/>
  <c r="O277" i="2"/>
  <c r="O890" i="2"/>
  <c r="O790" i="2"/>
  <c r="O1565" i="2"/>
  <c r="O1293" i="2"/>
  <c r="O5450" i="2"/>
  <c r="O1502" i="2"/>
  <c r="O756" i="2"/>
  <c r="O4211" i="2"/>
  <c r="O6382" i="2"/>
  <c r="O5914" i="2"/>
  <c r="O5538" i="2"/>
  <c r="O4890" i="2"/>
  <c r="O3399" i="2"/>
  <c r="O878" i="2"/>
  <c r="O4736" i="2"/>
  <c r="O8589" i="2"/>
  <c r="O2745" i="2"/>
  <c r="O2533" i="2"/>
  <c r="O3354" i="2"/>
  <c r="O2552" i="2"/>
  <c r="O4249" i="2"/>
  <c r="O4566" i="2"/>
  <c r="O7492" i="2"/>
  <c r="O5600" i="2"/>
  <c r="O1419" i="2"/>
  <c r="O3482" i="2"/>
  <c r="O5954" i="2"/>
  <c r="O4468" i="2"/>
  <c r="O2240" i="2"/>
  <c r="O6633" i="2"/>
  <c r="O951" i="2"/>
  <c r="O2072" i="2"/>
  <c r="O5655" i="2"/>
  <c r="O4748" i="2"/>
  <c r="O1595" i="2"/>
  <c r="O2171" i="2"/>
  <c r="O5565" i="2"/>
  <c r="O484" i="2"/>
  <c r="O4650" i="2"/>
  <c r="O2317" i="2"/>
  <c r="O4120" i="2"/>
  <c r="O2640" i="2"/>
  <c r="O558" i="2"/>
  <c r="O3566" i="2"/>
  <c r="O3907" i="2"/>
  <c r="O7235" i="2"/>
  <c r="O3402" i="2"/>
  <c r="O2295" i="2"/>
  <c r="O2055" i="2"/>
  <c r="O5562" i="2"/>
  <c r="O1808" i="2"/>
  <c r="O801" i="2"/>
  <c r="O7664" i="2"/>
  <c r="O400" i="2"/>
  <c r="O2853" i="2"/>
  <c r="O2397" i="2"/>
  <c r="O2889" i="2"/>
  <c r="O6990" i="2"/>
  <c r="O1273" i="2"/>
  <c r="O5773" i="2"/>
  <c r="O8143" i="2"/>
  <c r="O13" i="2"/>
  <c r="O2679" i="2"/>
  <c r="O62" i="2"/>
  <c r="O4065" i="2"/>
  <c r="O2967" i="2"/>
  <c r="O5209" i="2"/>
  <c r="O1890" i="2"/>
  <c r="O5317" i="2"/>
  <c r="O964" i="2"/>
  <c r="O3561" i="2"/>
  <c r="O7036" i="2"/>
  <c r="O6054" i="2"/>
  <c r="O8100" i="2"/>
  <c r="O656" i="2"/>
  <c r="O3246" i="2"/>
  <c r="O3346" i="2"/>
  <c r="O2365" i="2"/>
  <c r="O3423" i="2"/>
  <c r="O291" i="2"/>
  <c r="O1260" i="2"/>
  <c r="O1313" i="2"/>
  <c r="O5786" i="2"/>
  <c r="O5346" i="2"/>
  <c r="O8291" i="2"/>
  <c r="O3663" i="2"/>
  <c r="O536" i="2"/>
  <c r="O228" i="2"/>
  <c r="O4509" i="2"/>
  <c r="O1493" i="2"/>
  <c r="O6902" i="2"/>
  <c r="O4124" i="2"/>
  <c r="O4274" i="2"/>
  <c r="O5212" i="2"/>
  <c r="O7281" i="2"/>
  <c r="O2793" i="2"/>
  <c r="O3638" i="2"/>
  <c r="O7168" i="2"/>
  <c r="O3440" i="2"/>
  <c r="O3597" i="2"/>
  <c r="O5074" i="2"/>
  <c r="O6112" i="2"/>
  <c r="O3053" i="2"/>
  <c r="O6004" i="2"/>
  <c r="O7163" i="2"/>
  <c r="O5354" i="2"/>
  <c r="O5265" i="2"/>
  <c r="O6872" i="2"/>
  <c r="O5053" i="2"/>
  <c r="O6373" i="2"/>
  <c r="O4527" i="2"/>
  <c r="O5609" i="2"/>
  <c r="O1320" i="2"/>
  <c r="O6389" i="2"/>
  <c r="O4400" i="2"/>
  <c r="O4441" i="2"/>
  <c r="O2415" i="2"/>
  <c r="O5559" i="2"/>
  <c r="O2431" i="2"/>
  <c r="O7521" i="2"/>
  <c r="O7419" i="2"/>
  <c r="O1641" i="2"/>
  <c r="O3036" i="2"/>
  <c r="O876" i="2"/>
  <c r="O7545" i="2"/>
  <c r="O622" i="2"/>
  <c r="O7119" i="2"/>
  <c r="O4832" i="2"/>
  <c r="O5563" i="2"/>
  <c r="O6314" i="2"/>
  <c r="O5130" i="2"/>
  <c r="O3905" i="2"/>
  <c r="O4550" i="2"/>
  <c r="O2544" i="2"/>
  <c r="O858" i="2"/>
  <c r="O5082" i="2"/>
  <c r="O6907" i="2"/>
  <c r="O6392" i="2"/>
  <c r="O53" i="2"/>
  <c r="O7671" i="2"/>
  <c r="O3719" i="2"/>
  <c r="O5203" i="2"/>
  <c r="O8249" i="2"/>
  <c r="O6604" i="2"/>
  <c r="O432" i="2"/>
  <c r="O972" i="2"/>
  <c r="O3341" i="2"/>
  <c r="O7593" i="2"/>
  <c r="O3058" i="2"/>
  <c r="O4022" i="2"/>
  <c r="O419" i="2"/>
  <c r="O652" i="2"/>
  <c r="O2394" i="2"/>
  <c r="O6590" i="2"/>
  <c r="O6260" i="2"/>
  <c r="O2425" i="2"/>
  <c r="O7537" i="2"/>
  <c r="O1141" i="2"/>
  <c r="O4226" i="2"/>
  <c r="O1043" i="2"/>
  <c r="O4166" i="2"/>
  <c r="O1802" i="2"/>
  <c r="O2837" i="2"/>
  <c r="O2418" i="2"/>
  <c r="O4498" i="2"/>
  <c r="O2070" i="2"/>
  <c r="O3191" i="2"/>
  <c r="O2956" i="2"/>
  <c r="O1950" i="2"/>
  <c r="O735" i="2"/>
  <c r="O4001" i="2"/>
  <c r="O7738" i="2"/>
  <c r="O1550" i="2"/>
  <c r="O5620" i="2"/>
  <c r="O6666" i="2"/>
  <c r="O5887" i="2"/>
  <c r="O5134" i="2"/>
  <c r="O4385" i="2"/>
  <c r="O7725" i="2"/>
  <c r="O725" i="2"/>
  <c r="O5862" i="2"/>
  <c r="O467" i="2"/>
  <c r="O2375" i="2"/>
  <c r="O3227" i="2"/>
  <c r="O1599" i="2"/>
  <c r="O4618" i="2"/>
  <c r="O6585" i="2"/>
  <c r="O488" i="2"/>
  <c r="O2991" i="2"/>
  <c r="O1879" i="2"/>
  <c r="O4336" i="2"/>
  <c r="O2505" i="2"/>
  <c r="O4513" i="2"/>
  <c r="O5475" i="2"/>
  <c r="O1775" i="2"/>
  <c r="O6186" i="2"/>
  <c r="O6268" i="2"/>
  <c r="O7597" i="2"/>
  <c r="O2895" i="2"/>
  <c r="O3873" i="2"/>
  <c r="O1919" i="2"/>
  <c r="O4442" i="2"/>
  <c r="O1098" i="2"/>
  <c r="O7068" i="2"/>
  <c r="O6480" i="2"/>
  <c r="O2510" i="2"/>
  <c r="O8274" i="2"/>
  <c r="O6335" i="2"/>
  <c r="O4733" i="2"/>
  <c r="O7701" i="2"/>
  <c r="O6108" i="2"/>
  <c r="O5775" i="2"/>
  <c r="O6669" i="2"/>
  <c r="O2439" i="2"/>
  <c r="O1211" i="2"/>
  <c r="O1498" i="2"/>
  <c r="O2712" i="2"/>
  <c r="O5253" i="2"/>
  <c r="O4903" i="2"/>
  <c r="O1613" i="2"/>
  <c r="O8007" i="2"/>
  <c r="O7014" i="2"/>
  <c r="O1806" i="2"/>
  <c r="O2535" i="2"/>
  <c r="O4168" i="2"/>
  <c r="O7900" i="2"/>
  <c r="O4827" i="2"/>
  <c r="O4375" i="2"/>
  <c r="O6576" i="2"/>
  <c r="O5572" i="2"/>
  <c r="O7301" i="2"/>
  <c r="O3410" i="2"/>
  <c r="O5779" i="2"/>
  <c r="O3734" i="2"/>
  <c r="O566" i="2"/>
  <c r="O2629" i="2"/>
  <c r="O8349" i="2"/>
  <c r="O1365" i="2"/>
  <c r="O3025" i="2"/>
  <c r="O5552" i="2"/>
  <c r="O2855" i="2"/>
  <c r="O3150" i="2"/>
  <c r="O3769" i="2"/>
  <c r="O5754" i="2"/>
  <c r="O5909" i="2"/>
  <c r="O4677" i="2"/>
  <c r="O2299" i="2"/>
  <c r="O8231" i="2"/>
  <c r="O7118" i="2"/>
  <c r="O7873" i="2"/>
  <c r="O8113" i="2"/>
  <c r="O6924" i="2"/>
  <c r="O6244" i="2"/>
  <c r="O6847" i="2"/>
  <c r="O3799" i="2"/>
  <c r="O2476" i="2"/>
  <c r="O7089" i="2"/>
  <c r="O4355" i="2"/>
  <c r="O6408" i="2"/>
  <c r="O405" i="2"/>
  <c r="O7548" i="2"/>
  <c r="O3045" i="2"/>
  <c r="O341" i="2"/>
  <c r="O2400" i="2"/>
  <c r="O6239" i="2"/>
  <c r="O2556" i="2"/>
  <c r="O3627" i="2"/>
  <c r="O4320" i="2"/>
  <c r="O7499" i="2"/>
  <c r="O5640" i="2"/>
  <c r="O6518" i="2"/>
  <c r="O4460" i="2"/>
  <c r="O6026" i="2"/>
  <c r="O5047" i="2"/>
  <c r="O3738" i="2"/>
  <c r="O3334" i="2"/>
  <c r="O5451" i="2"/>
  <c r="O7953" i="2"/>
  <c r="O7314" i="2"/>
  <c r="O6879" i="2"/>
  <c r="O6700" i="2"/>
  <c r="O2327" i="2"/>
  <c r="O6053" i="2"/>
  <c r="O5333" i="2"/>
  <c r="O2841" i="2"/>
  <c r="O3679" i="2"/>
  <c r="O3002" i="2"/>
  <c r="O4951" i="2"/>
  <c r="O6253" i="2"/>
  <c r="O1740" i="2"/>
  <c r="O7487" i="2"/>
  <c r="O6126" i="2"/>
  <c r="O466" i="2"/>
  <c r="O5111" i="2"/>
  <c r="O933" i="2"/>
  <c r="O2591" i="2"/>
  <c r="O3312" i="2"/>
  <c r="O8190" i="2"/>
  <c r="O5006" i="2"/>
  <c r="O5722" i="2"/>
  <c r="O5821" i="2"/>
  <c r="O835" i="2"/>
  <c r="O3135" i="2"/>
  <c r="O3375" i="2"/>
  <c r="O4105" i="2"/>
  <c r="O6400" i="2"/>
  <c r="O2282" i="2"/>
  <c r="O8203" i="2"/>
  <c r="O3964" i="2"/>
  <c r="O7750" i="2"/>
  <c r="O3527" i="2"/>
  <c r="O6745" i="2"/>
  <c r="O7158" i="2"/>
  <c r="O1974" i="2"/>
  <c r="O1451" i="2"/>
  <c r="O3116" i="2"/>
  <c r="O6319" i="2"/>
  <c r="O5805" i="2"/>
  <c r="O76" i="2"/>
  <c r="O7746" i="2"/>
  <c r="O2117" i="2"/>
  <c r="O5628" i="2"/>
  <c r="O1385" i="2"/>
  <c r="O5088" i="2"/>
  <c r="O794" i="2"/>
  <c r="O2102" i="2"/>
  <c r="O5058" i="2"/>
  <c r="O3349" i="2"/>
  <c r="O6181" i="2"/>
  <c r="O2941" i="2"/>
  <c r="O2045" i="2"/>
  <c r="O4532" i="2"/>
  <c r="O1887" i="2"/>
  <c r="O7146" i="2"/>
  <c r="O1400" i="2"/>
  <c r="O5042" i="2"/>
  <c r="O3792" i="2"/>
  <c r="O3273" i="2"/>
  <c r="O8322" i="2"/>
  <c r="O2516" i="2"/>
  <c r="O1137" i="2"/>
  <c r="O6953" i="2"/>
  <c r="O7055" i="2"/>
  <c r="O6067" i="2"/>
  <c r="O5612" i="2"/>
  <c r="O2342" i="2"/>
  <c r="O2004" i="2"/>
  <c r="O2655" i="2"/>
  <c r="O2077" i="2"/>
  <c r="O8344" i="2"/>
  <c r="O5510" i="2"/>
  <c r="O625" i="2"/>
  <c r="O5676" i="2"/>
  <c r="O3444" i="2"/>
  <c r="O1954" i="2"/>
  <c r="O1980" i="2"/>
  <c r="O827" i="2"/>
  <c r="O1849" i="2"/>
  <c r="O6556" i="2"/>
  <c r="O6965" i="2"/>
  <c r="O1857" i="2"/>
  <c r="O8168" i="2"/>
  <c r="O992" i="2"/>
  <c r="O3781" i="2"/>
  <c r="O4710" i="2"/>
  <c r="O7446" i="2"/>
  <c r="O565" i="2"/>
  <c r="O4746" i="2"/>
  <c r="O1787" i="2"/>
  <c r="O3015" i="2"/>
  <c r="O2651" i="2"/>
  <c r="O8205" i="2"/>
  <c r="O7947" i="2"/>
  <c r="O326" i="2"/>
  <c r="O2141" i="2"/>
  <c r="O975" i="2"/>
  <c r="O3426" i="2"/>
  <c r="O5463" i="2"/>
  <c r="O4808" i="2"/>
  <c r="O3321" i="2"/>
  <c r="O5602" i="2"/>
  <c r="O2924" i="2"/>
  <c r="O5953" i="2"/>
  <c r="O7114" i="2"/>
  <c r="O7027" i="2"/>
  <c r="O6002" i="2"/>
  <c r="O4504" i="2"/>
  <c r="O3511" i="2"/>
  <c r="O2204" i="2"/>
  <c r="O792" i="2"/>
  <c r="O6165" i="2"/>
  <c r="O6912" i="2"/>
  <c r="O7326" i="2"/>
  <c r="O6839" i="2"/>
  <c r="O2507" i="2"/>
  <c r="O2206" i="2"/>
  <c r="O2076" i="2"/>
  <c r="O2743" i="2"/>
  <c r="O6637" i="2"/>
  <c r="O4331" i="2"/>
  <c r="O4268" i="2"/>
  <c r="O6668" i="2"/>
  <c r="O1639" i="2"/>
  <c r="O4302" i="2"/>
  <c r="O3404" i="2"/>
  <c r="O6776" i="2"/>
  <c r="O2212" i="2"/>
  <c r="O6565" i="2"/>
  <c r="O5056" i="2"/>
  <c r="O1146" i="2"/>
  <c r="O2263" i="2"/>
  <c r="O333" i="2"/>
  <c r="O481" i="2"/>
  <c r="O1044" i="2"/>
  <c r="O1907" i="2"/>
  <c r="O5672" i="2"/>
  <c r="O3469" i="2"/>
  <c r="O4471" i="2"/>
  <c r="O5256" i="2"/>
  <c r="O5113" i="2"/>
  <c r="O7730" i="2"/>
  <c r="O4175" i="2"/>
  <c r="O6484" i="2"/>
  <c r="O6507" i="2"/>
  <c r="O8014" i="2"/>
  <c r="O8238" i="2"/>
  <c r="O8364" i="2"/>
  <c r="O5967" i="2"/>
  <c r="O5361" i="2"/>
  <c r="O4628" i="2"/>
  <c r="O4167" i="2"/>
  <c r="O6284" i="2"/>
  <c r="O4215" i="2"/>
  <c r="O4093" i="2"/>
  <c r="O2506" i="2"/>
  <c r="O753" i="2"/>
  <c r="O1777" i="2"/>
  <c r="O4337" i="2"/>
  <c r="O6267" i="2"/>
  <c r="O7642" i="2"/>
  <c r="O2118" i="2"/>
  <c r="O5519" i="2"/>
  <c r="O741" i="2"/>
  <c r="O1587" i="2"/>
  <c r="O7512" i="2"/>
  <c r="O6348" i="2"/>
  <c r="O4183" i="2"/>
  <c r="O8409" i="2"/>
  <c r="O5686" i="2"/>
  <c r="O5622" i="2"/>
  <c r="O6622" i="2"/>
  <c r="O3987" i="2"/>
  <c r="O3001" i="2"/>
  <c r="O7916" i="2"/>
  <c r="O2959" i="2"/>
  <c r="O730" i="2"/>
  <c r="O5827" i="2"/>
  <c r="O3218" i="2"/>
  <c r="O5167" i="2"/>
  <c r="O3371" i="2"/>
  <c r="O6269" i="2"/>
  <c r="O6062" i="2"/>
  <c r="O3662" i="2"/>
  <c r="O6753" i="2"/>
  <c r="O6526" i="2"/>
  <c r="O5348" i="2"/>
  <c r="O5192" i="2"/>
  <c r="O3544" i="2"/>
  <c r="O4291" i="2"/>
  <c r="O5831" i="2"/>
  <c r="O1804" i="2"/>
  <c r="O3920" i="2"/>
  <c r="O773" i="2"/>
  <c r="O3068" i="2"/>
  <c r="O6759" i="2"/>
  <c r="O6234" i="2"/>
  <c r="O4053" i="2"/>
  <c r="O5923" i="2"/>
  <c r="O7620" i="2"/>
  <c r="O3093" i="2"/>
  <c r="O5727" i="2"/>
  <c r="O4683" i="2"/>
  <c r="O8178" i="2"/>
  <c r="O3272" i="2"/>
  <c r="O5987" i="2"/>
  <c r="O7704" i="2"/>
  <c r="O2043" i="2"/>
  <c r="O699" i="2"/>
  <c r="O6874" i="2"/>
  <c r="O4741" i="2"/>
  <c r="O2582" i="2"/>
  <c r="O4359" i="2"/>
  <c r="O3217" i="2"/>
  <c r="O6436" i="2"/>
  <c r="O4111" i="2"/>
  <c r="O3606" i="2"/>
  <c r="O7354" i="2"/>
  <c r="O7081" i="2"/>
  <c r="O4678" i="2"/>
  <c r="O4324" i="2"/>
  <c r="O6811" i="2"/>
  <c r="O7057" i="2"/>
  <c r="O7921" i="2"/>
  <c r="O6639" i="2"/>
  <c r="O4409" i="2"/>
  <c r="O7378" i="2"/>
  <c r="O7928" i="2"/>
  <c r="O5778" i="2"/>
  <c r="O5681" i="2"/>
  <c r="O6703" i="2"/>
  <c r="O5501" i="2"/>
  <c r="O3319" i="2"/>
  <c r="O6169" i="2"/>
  <c r="O5503" i="2"/>
  <c r="O4654" i="2"/>
  <c r="O6131" i="2"/>
  <c r="O4998" i="2"/>
  <c r="O2475" i="2"/>
  <c r="O5027" i="2"/>
  <c r="O4090" i="2"/>
  <c r="O5204" i="2"/>
  <c r="O4729" i="2"/>
  <c r="O1723" i="2"/>
  <c r="O1414" i="2"/>
  <c r="O2752" i="2"/>
  <c r="O5035" i="2"/>
  <c r="O3741" i="2"/>
  <c r="O3519" i="2"/>
  <c r="O6398" i="2"/>
  <c r="O4665" i="2"/>
  <c r="O2947" i="2"/>
  <c r="O2176" i="2"/>
  <c r="O8243" i="2"/>
  <c r="O6980" i="2"/>
  <c r="O1490" i="2"/>
  <c r="O7776" i="2"/>
  <c r="O3213" i="2"/>
  <c r="O5575" i="2"/>
  <c r="O1328" i="2"/>
  <c r="O2459" i="2"/>
  <c r="O7603" i="2"/>
  <c r="O5497" i="2"/>
  <c r="O2107" i="2"/>
  <c r="O3777" i="2"/>
  <c r="O6791" i="2"/>
  <c r="O4651" i="2"/>
  <c r="O1233" i="2"/>
  <c r="O8578" i="2"/>
  <c r="O7777" i="2"/>
  <c r="O270" i="2"/>
  <c r="O8310" i="2"/>
  <c r="O7248" i="2"/>
  <c r="O2235" i="2"/>
  <c r="O7779" i="2"/>
  <c r="O8354" i="2"/>
  <c r="O6995" i="2"/>
  <c r="O7498" i="2"/>
  <c r="O581" i="2"/>
  <c r="O3228" i="2"/>
  <c r="O4825" i="2"/>
  <c r="O4305" i="2"/>
  <c r="O6264" i="2"/>
  <c r="O4153" i="2"/>
  <c r="O1764" i="2"/>
  <c r="O5110" i="2"/>
  <c r="O8180" i="2"/>
  <c r="O4904" i="2"/>
  <c r="O3948" i="2"/>
  <c r="O7220" i="2"/>
  <c r="O4231" i="2"/>
  <c r="O880" i="2"/>
  <c r="O6011" i="2"/>
  <c r="O3683" i="2"/>
  <c r="O7327" i="2"/>
  <c r="O1387" i="2"/>
  <c r="O3464" i="2"/>
  <c r="O3107" i="2"/>
  <c r="O7886" i="2"/>
  <c r="O7131" i="2"/>
  <c r="O3880" i="2"/>
  <c r="O3760" i="2"/>
  <c r="O6350" i="2"/>
  <c r="O1821" i="2"/>
  <c r="O6266" i="2"/>
  <c r="O3710" i="2"/>
  <c r="O6256" i="2"/>
  <c r="O1129" i="2"/>
  <c r="O2579" i="2"/>
  <c r="O7402" i="2"/>
  <c r="O5136" i="2"/>
  <c r="O5638" i="2"/>
  <c r="O7271" i="2"/>
  <c r="O5907" i="2"/>
  <c r="O1934" i="2"/>
  <c r="O2964" i="2"/>
  <c r="O6521" i="2"/>
  <c r="O7203" i="2"/>
  <c r="O4813" i="2"/>
  <c r="O7192" i="2"/>
  <c r="O4427" i="2"/>
  <c r="O7224" i="2"/>
  <c r="O7892" i="2"/>
  <c r="O6182" i="2"/>
  <c r="O6316" i="2"/>
  <c r="O4599" i="2"/>
  <c r="O2337" i="2"/>
  <c r="O4980" i="2"/>
  <c r="O7988" i="2"/>
  <c r="O7541" i="2"/>
  <c r="O3825" i="2"/>
  <c r="O2750" i="2"/>
  <c r="O3172" i="2"/>
  <c r="O7204" i="2"/>
  <c r="O6966" i="2"/>
  <c r="O4534" i="2"/>
  <c r="O5514" i="2"/>
  <c r="O1813" i="2"/>
  <c r="O1607" i="2"/>
  <c r="O3827" i="2"/>
  <c r="O5024" i="2"/>
  <c r="O6750" i="2"/>
  <c r="O5984" i="2"/>
  <c r="O7751" i="2"/>
  <c r="O7438" i="2"/>
  <c r="O7071" i="2"/>
  <c r="O7752" i="2"/>
  <c r="O7945" i="2"/>
  <c r="O4968" i="2"/>
  <c r="O7645" i="2"/>
  <c r="O6043" i="2"/>
  <c r="O1600" i="2"/>
  <c r="O1021" i="2"/>
  <c r="O3585" i="2"/>
  <c r="O717" i="2"/>
  <c r="O6014" i="2"/>
  <c r="O6132" i="2"/>
  <c r="O5227" i="2"/>
  <c r="O6807" i="2"/>
  <c r="O2614" i="2"/>
  <c r="O6944" i="2"/>
  <c r="O5963" i="2"/>
  <c r="O6337" i="2"/>
  <c r="O7233" i="2"/>
  <c r="O8026" i="2"/>
  <c r="O4265" i="2"/>
  <c r="O4267" i="2"/>
  <c r="O4554" i="2"/>
  <c r="O7457" i="2"/>
  <c r="O1091" i="2"/>
  <c r="O2871" i="2"/>
  <c r="O7337" i="2"/>
  <c r="O4840" i="2"/>
  <c r="O7540" i="2"/>
  <c r="O2914" i="2"/>
  <c r="O7782" i="2"/>
  <c r="O4757" i="2"/>
  <c r="O496" i="2"/>
  <c r="O6378" i="2"/>
  <c r="O1544" i="2"/>
  <c r="O7388" i="2"/>
  <c r="O4728" i="2"/>
  <c r="O7830" i="2"/>
  <c r="O8452" i="2"/>
  <c r="O962" i="2"/>
  <c r="O6407" i="2"/>
  <c r="O1058" i="2"/>
  <c r="O3695" i="2"/>
  <c r="O5108" i="2"/>
  <c r="O3610" i="2"/>
  <c r="O2440" i="2"/>
  <c r="O5927" i="2"/>
  <c r="O2096" i="2"/>
  <c r="O4432" i="2"/>
  <c r="O6098" i="2"/>
  <c r="O6818" i="2"/>
  <c r="O6555" i="2"/>
  <c r="O1726" i="2"/>
  <c r="O8013" i="2"/>
  <c r="O6612" i="2"/>
  <c r="O7986" i="2"/>
  <c r="O6860" i="2"/>
  <c r="O2594" i="2"/>
  <c r="O7866" i="2"/>
  <c r="O834" i="2"/>
  <c r="O211" i="2"/>
  <c r="O3591" i="2"/>
  <c r="O5344" i="2"/>
  <c r="O6629" i="2"/>
  <c r="O748" i="2"/>
  <c r="O4863" i="2"/>
  <c r="O6125" i="2"/>
  <c r="O614" i="2"/>
  <c r="O81" i="2"/>
  <c r="O3978" i="2"/>
  <c r="O5367" i="2"/>
  <c r="O1862" i="2"/>
  <c r="O3054" i="2"/>
  <c r="O6295" i="2"/>
  <c r="O7414" i="2"/>
  <c r="O2738" i="2"/>
  <c r="O4986" i="2"/>
  <c r="O274" i="2"/>
  <c r="O2057" i="2"/>
  <c r="O8490" i="2"/>
  <c r="O1615" i="2"/>
  <c r="O8252" i="2"/>
  <c r="O6644" i="2"/>
  <c r="O8103" i="2"/>
  <c r="O2529" i="2"/>
  <c r="O7702" i="2"/>
  <c r="O3682" i="2"/>
  <c r="O8432" i="2"/>
  <c r="O1880" i="2"/>
  <c r="O966" i="2"/>
  <c r="O5277" i="2"/>
  <c r="O808" i="2"/>
  <c r="O1749" i="2"/>
  <c r="O5194" i="2"/>
  <c r="O1170" i="2"/>
  <c r="O7160" i="2"/>
  <c r="O1633" i="2"/>
  <c r="O3299" i="2"/>
  <c r="O591" i="2"/>
  <c r="O8534" i="2"/>
  <c r="O7663" i="2"/>
  <c r="O180" i="2"/>
  <c r="O256" i="2"/>
  <c r="O6884" i="2"/>
  <c r="O1045" i="2"/>
  <c r="O7044" i="2"/>
  <c r="O3643" i="2"/>
  <c r="O8495" i="2"/>
  <c r="O6682" i="2"/>
  <c r="O900" i="2"/>
  <c r="O2095" i="2"/>
  <c r="O8085" i="2"/>
  <c r="O5864" i="2"/>
  <c r="O5846" i="2"/>
  <c r="O945" i="2"/>
  <c r="O3056" i="2"/>
  <c r="O127" i="2"/>
  <c r="O6071" i="2"/>
  <c r="O8441" i="2"/>
  <c r="O648" i="2"/>
  <c r="O3974" i="2"/>
  <c r="O527" i="2"/>
  <c r="O5124" i="2"/>
  <c r="O2011" i="2"/>
  <c r="O486" i="2"/>
  <c r="O8460" i="2"/>
  <c r="O1911" i="2"/>
  <c r="O5626" i="2"/>
  <c r="O6922" i="2"/>
  <c r="O7678" i="2"/>
  <c r="O2093" i="2"/>
  <c r="O2583" i="2"/>
  <c r="O4967" i="2"/>
  <c r="O2172" i="2"/>
  <c r="O877" i="2"/>
  <c r="O7932" i="2"/>
  <c r="O4036" i="2"/>
  <c r="O6390" i="2"/>
  <c r="O65" i="2"/>
  <c r="O4184" i="2"/>
  <c r="O1702" i="2"/>
  <c r="O8098" i="2"/>
  <c r="O8586" i="2"/>
  <c r="O5188" i="2"/>
  <c r="O7926" i="2"/>
  <c r="O3403" i="2"/>
  <c r="O8383" i="2"/>
  <c r="O8311" i="2"/>
  <c r="O5529" i="2"/>
  <c r="O2857" i="2"/>
  <c r="O1594" i="2"/>
  <c r="O6741" i="2"/>
  <c r="O6203" i="2"/>
  <c r="O1611" i="2"/>
  <c r="O8425" i="2"/>
  <c r="O5777" i="2"/>
  <c r="O8241" i="2"/>
  <c r="O6641" i="2"/>
  <c r="O371" i="2"/>
  <c r="O5714" i="2"/>
  <c r="O8448" i="2"/>
  <c r="O1023" i="2"/>
  <c r="O5513" i="2"/>
  <c r="O3035" i="2"/>
  <c r="O4047" i="2"/>
  <c r="O7743" i="2"/>
  <c r="O408" i="2"/>
  <c r="O7810" i="2"/>
  <c r="O1583" i="2"/>
  <c r="O2537" i="2"/>
  <c r="O3724" i="2"/>
  <c r="O7183" i="2"/>
  <c r="O4721" i="2"/>
  <c r="O5378" i="2"/>
  <c r="O1474" i="2"/>
  <c r="O4451" i="2"/>
  <c r="O1545" i="2"/>
  <c r="O5034" i="2"/>
  <c r="O7535" i="2"/>
  <c r="O4402" i="2"/>
  <c r="O6081" i="2"/>
  <c r="O5039" i="2"/>
  <c r="O1622" i="2"/>
  <c r="O1713" i="2"/>
  <c r="O4482" i="2"/>
  <c r="O3996" i="2"/>
  <c r="O4871" i="2"/>
  <c r="O6409" i="2"/>
  <c r="O1082" i="2"/>
  <c r="O4027" i="2"/>
  <c r="O7987" i="2"/>
  <c r="O2155" i="2"/>
  <c r="O3931" i="2"/>
  <c r="O4753" i="2"/>
  <c r="O5670" i="2"/>
  <c r="O3052" i="2"/>
  <c r="O506" i="2"/>
  <c r="O3034" i="2"/>
  <c r="O1042" i="2"/>
  <c r="O2137" i="2"/>
  <c r="O6737" i="2"/>
  <c r="O8488" i="2"/>
  <c r="O8020" i="2"/>
  <c r="O3187" i="2"/>
  <c r="O4489" i="2"/>
  <c r="O4131" i="2"/>
  <c r="O4480" i="2"/>
  <c r="O1401" i="2"/>
  <c r="O7610" i="2"/>
  <c r="O3647" i="2"/>
  <c r="O6939" i="2"/>
  <c r="O1250" i="2"/>
  <c r="O937" i="2"/>
  <c r="O6223" i="2"/>
  <c r="O3458" i="2"/>
  <c r="O6397" i="2"/>
  <c r="O4199" i="2"/>
  <c r="O1628" i="2"/>
  <c r="O3509" i="2"/>
  <c r="O7836" i="2"/>
  <c r="O454" i="2"/>
  <c r="O5568" i="2"/>
  <c r="O7222" i="2"/>
  <c r="O6782" i="2"/>
  <c r="O7149" i="2"/>
  <c r="O6690" i="2"/>
  <c r="O2572" i="2"/>
  <c r="O8526" i="2"/>
  <c r="O3048" i="2"/>
  <c r="O4287" i="2"/>
  <c r="O302" i="2"/>
  <c r="O6684" i="2"/>
  <c r="O4254" i="2"/>
  <c r="O3626" i="2"/>
  <c r="O4805" i="2"/>
  <c r="O4917" i="2"/>
  <c r="O5746" i="2"/>
  <c r="O4948" i="2"/>
  <c r="O559" i="2"/>
  <c r="O8558" i="2"/>
  <c r="O5008" i="2"/>
  <c r="O8217" i="2"/>
  <c r="O6379" i="2"/>
  <c r="O5494" i="2"/>
  <c r="O8324" i="2"/>
  <c r="O4841" i="2"/>
  <c r="O5341" i="2"/>
  <c r="O8458" i="2"/>
  <c r="O8122" i="2"/>
  <c r="O8378" i="2"/>
  <c r="O6937" i="2"/>
  <c r="O8011" i="2"/>
  <c r="O7999" i="2"/>
  <c r="O1771" i="2"/>
  <c r="O6527" i="2"/>
  <c r="O7840" i="2"/>
  <c r="O1128" i="2"/>
  <c r="O8535" i="2"/>
  <c r="O6490" i="2"/>
  <c r="O4372" i="2"/>
  <c r="O1573" i="2"/>
  <c r="O6991" i="2"/>
  <c r="O450" i="2"/>
  <c r="O4898" i="2"/>
  <c r="O7488" i="2"/>
  <c r="O3113" i="2"/>
  <c r="O2986" i="2"/>
  <c r="O1423" i="2"/>
  <c r="O8352" i="2"/>
  <c r="O6315" i="2"/>
  <c r="O3816" i="2"/>
  <c r="O1799" i="2"/>
  <c r="O2249" i="2"/>
  <c r="O2943" i="2"/>
  <c r="O2662" i="2"/>
  <c r="O2721" i="2"/>
  <c r="O2002" i="2"/>
  <c r="O7975" i="2"/>
  <c r="O8200" i="2"/>
  <c r="O6473" i="2"/>
  <c r="O3174" i="2"/>
  <c r="O3490" i="2"/>
  <c r="O6083" i="2"/>
  <c r="O5816" i="2"/>
  <c r="O670" i="2"/>
  <c r="O2320" i="2"/>
  <c r="O6381" i="2"/>
  <c r="O8182" i="2"/>
  <c r="O5851" i="2"/>
  <c r="O2271" i="2"/>
  <c r="O5637" i="2"/>
  <c r="O8070" i="2"/>
  <c r="O7965" i="2"/>
  <c r="O7072" i="2"/>
  <c r="O1230" i="2"/>
  <c r="O4108" i="2"/>
  <c r="O8029" i="2"/>
  <c r="O7869" i="2"/>
  <c r="O1539" i="2"/>
  <c r="O7822" i="2"/>
  <c r="O8447" i="2"/>
  <c r="O979" i="2"/>
  <c r="O4592" i="2"/>
  <c r="O2549" i="2"/>
  <c r="O2500" i="2"/>
  <c r="O2360" i="2"/>
  <c r="O3853" i="2"/>
  <c r="O3417" i="2"/>
  <c r="O2559" i="2"/>
  <c r="O4484" i="2"/>
  <c r="O3092" i="2"/>
  <c r="O6189" i="2"/>
  <c r="O7393" i="2"/>
  <c r="O6761" i="2"/>
  <c r="O5995" i="2"/>
  <c r="O7958" i="2"/>
  <c r="O3504" i="2"/>
  <c r="O7844" i="2"/>
  <c r="O4520" i="2"/>
  <c r="O7561" i="2"/>
  <c r="O3320" i="2"/>
  <c r="O6412" i="2"/>
  <c r="O7453" i="2"/>
  <c r="O6787" i="2"/>
  <c r="O3165" i="2"/>
  <c r="O7239" i="2"/>
  <c r="O7732" i="2"/>
  <c r="O7276" i="2"/>
  <c r="O3051" i="2"/>
  <c r="O7355" i="2"/>
  <c r="O4413" i="2"/>
  <c r="O8429" i="2"/>
  <c r="O7753" i="2"/>
  <c r="O7377" i="2"/>
  <c r="O6692" i="2"/>
  <c r="O6322" i="2"/>
  <c r="O7151" i="2"/>
  <c r="O1704" i="2"/>
  <c r="O8166" i="2"/>
  <c r="O2784" i="2"/>
  <c r="O4205" i="2"/>
  <c r="O8370" i="2"/>
  <c r="O4165" i="2"/>
  <c r="O8489" i="2"/>
  <c r="O8044" i="2"/>
  <c r="O6895" i="2"/>
  <c r="O5131" i="2"/>
  <c r="O5300" i="2"/>
  <c r="O5286" i="2"/>
  <c r="O7516" i="2"/>
  <c r="O934" i="2"/>
  <c r="O14" i="2"/>
  <c r="O6298" i="2"/>
  <c r="O1304" i="2"/>
  <c r="O2130" i="2"/>
  <c r="O3942" i="2"/>
  <c r="O5423" i="2"/>
  <c r="O1885" i="2"/>
  <c r="O5159" i="2"/>
  <c r="O7854" i="2"/>
  <c r="O7837" i="2"/>
  <c r="O8035" i="2"/>
  <c r="O1619" i="2"/>
  <c r="O3067" i="2"/>
  <c r="O2053" i="2"/>
  <c r="O2742" i="2"/>
  <c r="O1761" i="2"/>
  <c r="O342" i="2"/>
  <c r="O1178" i="2"/>
  <c r="O7007" i="2"/>
  <c r="O7890" i="2"/>
  <c r="O7565" i="2"/>
  <c r="O2596" i="2"/>
  <c r="O3632" i="2"/>
  <c r="O7207" i="2"/>
  <c r="O6648" i="2"/>
  <c r="O5938" i="2"/>
  <c r="O6220" i="2"/>
  <c r="O2950" i="2"/>
  <c r="O1378" i="2"/>
  <c r="O2854" i="2"/>
  <c r="O5656" i="2"/>
  <c r="O3837" i="2"/>
  <c r="O5336" i="2"/>
  <c r="O1674" i="2"/>
  <c r="O3599" i="2"/>
  <c r="O3923" i="2"/>
  <c r="O4193" i="2"/>
  <c r="O848" i="2"/>
  <c r="O5832" i="2"/>
  <c r="O5355" i="2"/>
  <c r="O3041" i="2"/>
  <c r="O469" i="2"/>
  <c r="O5715" i="2"/>
  <c r="O8597" i="2"/>
  <c r="O4755" i="2"/>
  <c r="O4818" i="2"/>
  <c r="O4082" i="2"/>
  <c r="O2166" i="2"/>
  <c r="O5693" i="2"/>
  <c r="O5427" i="2"/>
  <c r="O7690" i="2"/>
  <c r="O7605" i="2"/>
  <c r="O1629" i="2"/>
  <c r="O2358" i="2"/>
  <c r="O5222" i="2"/>
  <c r="O7274" i="2"/>
  <c r="O6538" i="2"/>
  <c r="O1715" i="2"/>
  <c r="O5279" i="2"/>
  <c r="O8389" i="2"/>
  <c r="O1057" i="2"/>
  <c r="O1308" i="2"/>
  <c r="O6077" i="2"/>
  <c r="O3333" i="2"/>
  <c r="O4112" i="2"/>
  <c r="O3780" i="2"/>
  <c r="O6948" i="2"/>
  <c r="O3242" i="2"/>
  <c r="O7221" i="2"/>
  <c r="O6202" i="2"/>
  <c r="O8577" i="2"/>
  <c r="O8164" i="2"/>
  <c r="O3230" i="2"/>
  <c r="O7196" i="2"/>
  <c r="O7199" i="2"/>
  <c r="O1406" i="2"/>
  <c r="O6241" i="2"/>
  <c r="O5978" i="2"/>
  <c r="O3884" i="2"/>
  <c r="O1096" i="2"/>
  <c r="O8391" i="2"/>
  <c r="O8570" i="2"/>
  <c r="O5624" i="2"/>
  <c r="O5098" i="2"/>
  <c r="O5850" i="2"/>
  <c r="O2334" i="2"/>
  <c r="O2315" i="2"/>
  <c r="O3220" i="2"/>
  <c r="O6547" i="2"/>
  <c r="O1956" i="2"/>
  <c r="O1648" i="2"/>
  <c r="O511" i="2"/>
  <c r="O2872" i="2"/>
  <c r="O3422" i="2"/>
  <c r="O5054" i="2"/>
  <c r="O7627" i="2"/>
  <c r="O7957" i="2"/>
  <c r="O5867" i="2"/>
  <c r="O8461" i="2"/>
  <c r="O2183" i="2"/>
  <c r="O5561" i="2"/>
  <c r="O2661" i="2"/>
  <c r="O1812" i="2"/>
  <c r="O5532" i="2"/>
  <c r="O5833" i="2"/>
  <c r="O1798" i="2"/>
  <c r="O6023" i="2"/>
  <c r="O6167" i="2"/>
  <c r="O7042" i="2"/>
  <c r="O663" i="2"/>
  <c r="O3317" i="2"/>
  <c r="O1168" i="2"/>
  <c r="O3311" i="2"/>
  <c r="O4835" i="2"/>
  <c r="O5320" i="2"/>
  <c r="O3278" i="2"/>
  <c r="O4664" i="2"/>
  <c r="O6784" i="2"/>
  <c r="O4201" i="2"/>
  <c r="O976" i="2"/>
  <c r="O321" i="2"/>
  <c r="O8268" i="2"/>
  <c r="O502" i="2"/>
  <c r="O4605" i="2"/>
  <c r="O6635" i="2"/>
  <c r="O2268" i="2"/>
  <c r="O7588" i="2"/>
  <c r="O4893" i="2"/>
  <c r="O3400" i="2"/>
  <c r="O3664" i="2"/>
  <c r="O4794" i="2"/>
  <c r="O7260" i="2"/>
  <c r="O3453" i="2"/>
  <c r="O6082" i="2"/>
  <c r="O1829" i="2"/>
  <c r="O1945" i="2"/>
  <c r="O2944" i="2"/>
  <c r="O2665" i="2"/>
  <c r="O2220" i="2"/>
  <c r="O2242" i="2"/>
  <c r="O3166" i="2"/>
  <c r="O5157" i="2"/>
  <c r="O3722" i="2"/>
  <c r="O3414" i="2"/>
  <c r="O1194" i="2"/>
  <c r="O6224" i="2"/>
  <c r="O5783" i="2"/>
  <c r="O346" i="2"/>
  <c r="O8005" i="2"/>
  <c r="O3573" i="2"/>
  <c r="O3778" i="2"/>
  <c r="O6180" i="2"/>
  <c r="O217" i="2"/>
  <c r="O6941" i="2"/>
  <c r="O7088" i="2"/>
  <c r="O6532" i="2"/>
  <c r="O7458" i="2"/>
  <c r="O3237" i="2"/>
  <c r="O6338" i="2"/>
  <c r="O2201" i="2"/>
  <c r="O2056" i="2"/>
  <c r="O2769" i="2"/>
  <c r="O7815" i="2"/>
  <c r="O6118" i="2"/>
  <c r="O6509" i="2"/>
  <c r="O1584" i="2"/>
  <c r="O3314" i="2"/>
  <c r="O6344" i="2"/>
  <c r="O968" i="2"/>
  <c r="O6969" i="2"/>
  <c r="O6033" i="2"/>
  <c r="O630" i="2"/>
  <c r="O6038" i="2"/>
  <c r="O189" i="2"/>
  <c r="O7251" i="2"/>
  <c r="O6236" i="2"/>
  <c r="O4018" i="2"/>
  <c r="O815" i="2"/>
  <c r="O7482" i="2"/>
  <c r="O1322" i="2"/>
  <c r="O4281" i="2"/>
  <c r="O1363" i="2"/>
  <c r="O1076" i="2"/>
  <c r="O6951" i="2"/>
  <c r="O1014" i="2"/>
  <c r="O6619" i="2"/>
  <c r="O677" i="2"/>
  <c r="O1914" i="2"/>
  <c r="O4296" i="2"/>
  <c r="O8559" i="2"/>
  <c r="O6610" i="2"/>
  <c r="O2998" i="2"/>
  <c r="O3006" i="2"/>
  <c r="O5895" i="2"/>
  <c r="O4106" i="2"/>
  <c r="O2435" i="2"/>
  <c r="O7628" i="2"/>
  <c r="O1760" i="2"/>
  <c r="O4123" i="2"/>
  <c r="O4147" i="2"/>
  <c r="O1052" i="2"/>
  <c r="O1462" i="2"/>
  <c r="O4133" i="2"/>
  <c r="O3697" i="2"/>
  <c r="O4802" i="2"/>
  <c r="O8076" i="2"/>
  <c r="O2088" i="2"/>
  <c r="O7023" i="2"/>
  <c r="O6283" i="2"/>
  <c r="O1663" i="2"/>
  <c r="O4196" i="2"/>
  <c r="O5372" i="2"/>
  <c r="O4820" i="2"/>
  <c r="O3668" i="2"/>
  <c r="O4574" i="2"/>
  <c r="O3479" i="2"/>
  <c r="O6418" i="2"/>
  <c r="O7632" i="2"/>
  <c r="O6815" i="2"/>
  <c r="O7646" i="2"/>
  <c r="O619" i="2"/>
  <c r="O4791" i="2"/>
  <c r="O4026" i="2"/>
  <c r="O2472" i="2"/>
  <c r="O2152" i="2"/>
  <c r="O3138" i="2"/>
  <c r="O4851" i="2"/>
  <c r="O3168" i="2"/>
  <c r="O3993" i="2"/>
  <c r="O2994" i="2"/>
  <c r="O7676" i="2"/>
  <c r="O6142" i="2"/>
  <c r="O5274" i="2"/>
  <c r="O26" i="2"/>
  <c r="O2078" i="2"/>
  <c r="O3096" i="2"/>
  <c r="O6482" i="2"/>
  <c r="O4497" i="2"/>
  <c r="O5901" i="2"/>
  <c r="O7106" i="2"/>
  <c r="O2999" i="2"/>
  <c r="O3675" i="2"/>
  <c r="O7978" i="2"/>
  <c r="O8004" i="2"/>
  <c r="O5104" i="2"/>
  <c r="O7178" i="2"/>
  <c r="O8245" i="2"/>
  <c r="O3122" i="2"/>
  <c r="O6898" i="2"/>
  <c r="O4564" i="2"/>
  <c r="O4914" i="2"/>
  <c r="O5742" i="2"/>
  <c r="O2824" i="2"/>
  <c r="O4113" i="2"/>
  <c r="O3508" i="2"/>
  <c r="O3004" i="2"/>
  <c r="O4152" i="2"/>
  <c r="O4492" i="2"/>
  <c r="O3783" i="2"/>
  <c r="O3323" i="2"/>
  <c r="O5702" i="2"/>
  <c r="O6367" i="2"/>
  <c r="O4357" i="2"/>
  <c r="O3758" i="2"/>
  <c r="O3097" i="2"/>
  <c r="O2652" i="2"/>
  <c r="O4655" i="2"/>
  <c r="O5443" i="2"/>
  <c r="O80" i="2"/>
  <c r="O7814" i="2"/>
  <c r="O6208" i="2"/>
  <c r="O7292" i="2"/>
  <c r="O182" i="2"/>
  <c r="O842" i="2"/>
  <c r="O6021" i="2"/>
  <c r="O3234" i="2"/>
  <c r="O7034" i="2"/>
  <c r="O4322" i="2"/>
  <c r="O8112" i="2"/>
  <c r="O6747" i="2"/>
  <c r="O381" i="2"/>
  <c r="O1957" i="2"/>
  <c r="O507" i="2"/>
  <c r="O4032" i="2"/>
  <c r="O3648" i="2"/>
  <c r="O1835" i="2"/>
  <c r="O6806" i="2"/>
  <c r="O7286" i="2"/>
  <c r="O5414" i="2"/>
  <c r="O2890" i="2"/>
  <c r="O4029" i="2"/>
  <c r="O2260" i="2"/>
  <c r="O2111" i="2"/>
  <c r="O4365" i="2"/>
  <c r="O8057" i="2"/>
  <c r="O7650" i="2"/>
  <c r="O728" i="2"/>
  <c r="O956" i="2"/>
  <c r="O1244" i="2"/>
  <c r="O5725" i="2"/>
  <c r="O6674" i="2"/>
  <c r="O7162" i="2"/>
  <c r="O5996" i="2"/>
  <c r="O1922" i="2"/>
  <c r="O5578" i="2"/>
  <c r="O3812" i="2"/>
  <c r="O6448" i="2"/>
  <c r="O6299" i="2"/>
  <c r="O7677" i="2"/>
  <c r="O6899" i="2"/>
  <c r="O3180" i="2"/>
  <c r="O4378" i="2"/>
  <c r="O6816" i="2"/>
  <c r="O4083" i="2"/>
  <c r="O264" i="2"/>
  <c r="O1935" i="2"/>
  <c r="O8034" i="2"/>
  <c r="O6695" i="2"/>
  <c r="O539" i="2"/>
  <c r="O4568" i="2"/>
  <c r="O6133" i="2"/>
  <c r="O5560" i="2"/>
  <c r="O5515" i="2"/>
  <c r="O5604" i="2"/>
  <c r="O4521" i="2"/>
  <c r="O7330" i="2"/>
  <c r="O3713" i="2"/>
  <c r="O1487" i="2"/>
  <c r="O5207" i="2"/>
  <c r="O5426" i="2"/>
  <c r="O2761" i="2"/>
  <c r="O3862" i="2"/>
  <c r="O7129" i="2"/>
  <c r="O5014" i="2"/>
  <c r="O5986" i="2"/>
  <c r="O932" i="2"/>
  <c r="O4885" i="2"/>
  <c r="O1767" i="2"/>
  <c r="O3352" i="2"/>
  <c r="O1601" i="2"/>
  <c r="O2222" i="2"/>
  <c r="O5247" i="2"/>
  <c r="O4084" i="2"/>
  <c r="O1310" i="2"/>
  <c r="O1083" i="2"/>
  <c r="O1675" i="2"/>
  <c r="O4284" i="2"/>
  <c r="O3005" i="2"/>
  <c r="O4465" i="2"/>
  <c r="O7056" i="2"/>
  <c r="O1326" i="2"/>
  <c r="O7064" i="2"/>
  <c r="O2157" i="2"/>
  <c r="O409" i="2"/>
  <c r="O7543" i="2"/>
  <c r="O4508" i="2"/>
  <c r="O7029" i="2"/>
  <c r="O5698" i="2"/>
  <c r="O8222" i="2"/>
  <c r="O7995" i="2"/>
  <c r="O4225" i="2"/>
  <c r="O3927" i="2"/>
  <c r="O3962" i="2"/>
  <c r="O2588" i="2"/>
  <c r="O1909" i="2"/>
  <c r="O4950" i="2"/>
  <c r="O170" i="2"/>
  <c r="O8022" i="2"/>
  <c r="O3547" i="2"/>
  <c r="O8420" i="2"/>
  <c r="O5296" i="2"/>
  <c r="O2593" i="2"/>
  <c r="O1653" i="2"/>
  <c r="O3021" i="2"/>
  <c r="O8474" i="2"/>
  <c r="O3965" i="2"/>
  <c r="O6094" i="2"/>
  <c r="O7622" i="2"/>
  <c r="O1796" i="2"/>
  <c r="O7662" i="2"/>
  <c r="O2247" i="2"/>
  <c r="O6772" i="2"/>
  <c r="O4617" i="2"/>
  <c r="O269" i="2"/>
  <c r="O7104" i="2"/>
  <c r="O747" i="2"/>
  <c r="O5505" i="2"/>
  <c r="O5246" i="2"/>
  <c r="O4787" i="2"/>
  <c r="O6987" i="2"/>
  <c r="O3730" i="2"/>
  <c r="O2512" i="2"/>
  <c r="O7195" i="2"/>
  <c r="O2627" i="2"/>
  <c r="O7562" i="2"/>
  <c r="O5275" i="2"/>
  <c r="O5193" i="2"/>
  <c r="O3491" i="2"/>
  <c r="O7855" i="2"/>
  <c r="O8226" i="2"/>
  <c r="O8062" i="2"/>
  <c r="O4638" i="2"/>
  <c r="O3456" i="2"/>
  <c r="O5462" i="2"/>
  <c r="O8225" i="2"/>
  <c r="O4993" i="2"/>
  <c r="O2471" i="2"/>
  <c r="O7284" i="2"/>
  <c r="O3063" i="2"/>
  <c r="O3009" i="2"/>
  <c r="O5731" i="2"/>
  <c r="O5495" i="2"/>
  <c r="O6176" i="2"/>
  <c r="O1765" i="2"/>
  <c r="O2958" i="2"/>
  <c r="O2942" i="2"/>
  <c r="O3201" i="2"/>
  <c r="O4321" i="2"/>
  <c r="O943" i="2"/>
  <c r="O6846" i="2"/>
  <c r="O8527" i="2"/>
  <c r="O1499" i="2"/>
  <c r="O4135" i="2"/>
  <c r="O4796" i="2"/>
  <c r="O7312" i="2"/>
  <c r="O7379" i="2"/>
  <c r="O2020" i="2"/>
  <c r="O3446" i="2"/>
  <c r="O6339" i="2"/>
  <c r="O7080" i="2"/>
  <c r="O7454" i="2"/>
  <c r="O2760" i="2"/>
  <c r="O4429" i="2"/>
  <c r="O2868" i="2"/>
  <c r="O1676" i="2"/>
  <c r="O2481" i="2"/>
  <c r="O1332" i="2"/>
  <c r="O3495" i="2"/>
  <c r="O1769" i="2"/>
  <c r="O3209" i="2"/>
  <c r="O997" i="2"/>
  <c r="O2181" i="2"/>
  <c r="O1421" i="2"/>
  <c r="O1136" i="2"/>
  <c r="O2022" i="2"/>
  <c r="O7469" i="2"/>
  <c r="O6115" i="2"/>
  <c r="O5610" i="2"/>
  <c r="O8236" i="2"/>
  <c r="O3343" i="2"/>
  <c r="O8306" i="2"/>
  <c r="O6800" i="2"/>
  <c r="O7464" i="2"/>
  <c r="O8435" i="2"/>
  <c r="O7974" i="2"/>
  <c r="O5881" i="2"/>
  <c r="O2341" i="2"/>
  <c r="O7853" i="2"/>
  <c r="O8320" i="2"/>
  <c r="O6458" i="2"/>
  <c r="O4883" i="2"/>
  <c r="O8492" i="2"/>
  <c r="O6805" i="2"/>
  <c r="O7623" i="2"/>
  <c r="O5688" i="2"/>
  <c r="O3546" i="2"/>
  <c r="O6568" i="2"/>
  <c r="O8152" i="2"/>
  <c r="O6982" i="2"/>
  <c r="O6975" i="2"/>
  <c r="O7857" i="2"/>
  <c r="O4028" i="2"/>
  <c r="O5990" i="2"/>
  <c r="O1646" i="2"/>
  <c r="O1422" i="2"/>
  <c r="O4073" i="2"/>
  <c r="O6658" i="2"/>
  <c r="O7012" i="2"/>
  <c r="O1868" i="2"/>
  <c r="O5724" i="2"/>
  <c r="O4080" i="2"/>
  <c r="O5063" i="2"/>
  <c r="O5627" i="2"/>
  <c r="O5893" i="2"/>
  <c r="O8214" i="2"/>
  <c r="O104" i="2"/>
  <c r="O4417" i="2"/>
  <c r="O178" i="2"/>
  <c r="O4873" i="2"/>
  <c r="O105" i="2"/>
  <c r="O2864" i="2"/>
  <c r="O6845" i="2"/>
  <c r="O3579" i="2"/>
  <c r="O2658" i="2"/>
  <c r="O8271" i="2"/>
  <c r="O7896" i="2"/>
  <c r="O8361" i="2"/>
  <c r="O6130" i="2"/>
  <c r="O6602" i="2"/>
  <c r="O183" i="2"/>
  <c r="O4693" i="2"/>
  <c r="O3805" i="2"/>
  <c r="O4207" i="2"/>
  <c r="O4763" i="2"/>
  <c r="O2430" i="2"/>
  <c r="O7711" i="2"/>
  <c r="O4656" i="2"/>
  <c r="O5763" i="2"/>
  <c r="O2825" i="2"/>
  <c r="O8148" i="2"/>
  <c r="O1317" i="2"/>
  <c r="O4547" i="2"/>
  <c r="O6170" i="2"/>
  <c r="O1437" i="2"/>
  <c r="O2929" i="2"/>
  <c r="O743" i="2"/>
  <c r="O3967" i="2"/>
  <c r="O1908" i="2"/>
  <c r="O837" i="2"/>
  <c r="O8067" i="2"/>
  <c r="O6594" i="2"/>
  <c r="O1975" i="2"/>
  <c r="O4390" i="2"/>
  <c r="O575" i="2"/>
  <c r="O7992" i="2"/>
  <c r="O538" i="2"/>
  <c r="O5102" i="2"/>
  <c r="O1897" i="2"/>
  <c r="O166" i="2"/>
  <c r="O323" i="2"/>
  <c r="O3652" i="2"/>
  <c r="O8137" i="2"/>
  <c r="O3274" i="2"/>
  <c r="O6577" i="2"/>
  <c r="O7560" i="2"/>
  <c r="O6698" i="2"/>
  <c r="O4971" i="2"/>
  <c r="O959" i="2"/>
  <c r="O7641" i="2"/>
  <c r="O7141" i="2"/>
  <c r="O1089" i="2"/>
  <c r="O6958" i="2"/>
  <c r="O2203" i="2"/>
  <c r="O5093" i="2"/>
  <c r="O8470" i="2"/>
  <c r="O3443" i="2"/>
  <c r="O7172" i="2"/>
  <c r="O1958" i="2"/>
  <c r="O5119" i="2"/>
  <c r="O8406" i="2"/>
  <c r="O6746" i="2"/>
  <c r="O4109" i="2"/>
  <c r="O3574" i="2"/>
  <c r="O229" i="2"/>
  <c r="O5998" i="2"/>
  <c r="O1568" i="2"/>
  <c r="O4800" i="2"/>
  <c r="O7596" i="2"/>
  <c r="O7403" i="2"/>
  <c r="O6442" i="2"/>
  <c r="O7176" i="2"/>
  <c r="O4130" i="2"/>
  <c r="O1735" i="2"/>
  <c r="O1891" i="2"/>
  <c r="O4630" i="2"/>
  <c r="O653" i="2"/>
  <c r="O2421" i="2"/>
  <c r="O5233" i="2"/>
  <c r="O7339" i="2"/>
  <c r="O4723" i="2"/>
  <c r="O4732" i="2"/>
  <c r="O3026" i="2"/>
  <c r="O4984" i="2"/>
  <c r="O3279" i="2"/>
  <c r="O194" i="2"/>
  <c r="O654" i="2"/>
  <c r="O1191" i="2"/>
  <c r="O5962" i="2"/>
  <c r="O5841" i="2"/>
  <c r="O5896" i="2"/>
  <c r="O6228" i="2"/>
  <c r="O913" i="2"/>
  <c r="O4070" i="2"/>
  <c r="O6989" i="2"/>
  <c r="O2609" i="2"/>
  <c r="O6706" i="2"/>
  <c r="O1788" i="2"/>
  <c r="O3988" i="2"/>
  <c r="O6332" i="2"/>
  <c r="O141" i="2"/>
  <c r="O90" i="2"/>
  <c r="O5164" i="2"/>
  <c r="O4598" i="2"/>
  <c r="O7093" i="2"/>
  <c r="O5973" i="2"/>
  <c r="O2646" i="2"/>
  <c r="O7883" i="2"/>
  <c r="O4072" i="2"/>
  <c r="O4847" i="2"/>
  <c r="O4924" i="2"/>
  <c r="O3843" i="2"/>
  <c r="O5026" i="2"/>
  <c r="O7998" i="2"/>
  <c r="O6117" i="2"/>
  <c r="O2219" i="2"/>
  <c r="O7265" i="2"/>
  <c r="O3870" i="2"/>
  <c r="O2280" i="2"/>
  <c r="O6046" i="2"/>
  <c r="O6093" i="2"/>
  <c r="O7973" i="2"/>
  <c r="O7219" i="2"/>
  <c r="O1618" i="2"/>
  <c r="O5036" i="2"/>
  <c r="O6388" i="2"/>
  <c r="O1186" i="2"/>
  <c r="O1984" i="2"/>
  <c r="O8158" i="2"/>
  <c r="O7924" i="2"/>
  <c r="O7850" i="2"/>
  <c r="O2877" i="2"/>
  <c r="O226" i="2"/>
  <c r="O3861" i="2"/>
  <c r="O1122" i="2"/>
  <c r="O1834" i="2"/>
  <c r="O3717" i="2"/>
  <c r="O7243" i="2"/>
  <c r="O7736" i="2"/>
  <c r="O5708" i="2"/>
  <c r="O6930" i="2"/>
  <c r="O5753" i="2"/>
  <c r="O7550" i="2"/>
  <c r="O4899" i="2"/>
  <c r="O4158" i="2"/>
  <c r="O3595" i="2"/>
  <c r="O235" i="2"/>
  <c r="O4259" i="2"/>
  <c r="O7581" i="2"/>
  <c r="O6282" i="2"/>
  <c r="O5500" i="2"/>
  <c r="O3310" i="2"/>
  <c r="O6465" i="2"/>
  <c r="O4779" i="2"/>
  <c r="O7697" i="2"/>
  <c r="O3450" i="2"/>
  <c r="O1766" i="2"/>
  <c r="O4957" i="2"/>
  <c r="O1738" i="2"/>
  <c r="O2919" i="2"/>
  <c r="O2496" i="2"/>
  <c r="O3658" i="2"/>
  <c r="O6116" i="2"/>
  <c r="O4806" i="2"/>
  <c r="O6368" i="2"/>
  <c r="O7878" i="2"/>
  <c r="O7032" i="2"/>
  <c r="O7269" i="2"/>
  <c r="O2441" i="2"/>
  <c r="O6779" i="2"/>
  <c r="O597" i="2"/>
  <c r="O167" i="2"/>
  <c r="O7734" i="2"/>
  <c r="O7463" i="2"/>
  <c r="O3462" i="2"/>
  <c r="O5400" i="2"/>
  <c r="O4565" i="2"/>
  <c r="O7733" i="2"/>
  <c r="O7617" i="2"/>
  <c r="O6453" i="2"/>
  <c r="O1750" i="2"/>
  <c r="O3952" i="2"/>
  <c r="O8413" i="2"/>
  <c r="O8539" i="2"/>
  <c r="O2304" i="2"/>
  <c r="O6475" i="2"/>
  <c r="O155" i="2"/>
  <c r="O171" i="2"/>
  <c r="O1793" i="2"/>
  <c r="O3190" i="2"/>
  <c r="O2398" i="2"/>
  <c r="O187" i="2"/>
  <c r="O1085" i="2"/>
  <c r="O4641" i="2"/>
  <c r="O3708" i="2"/>
  <c r="O7477" i="2"/>
  <c r="O6893" i="2"/>
  <c r="O7306" i="2"/>
  <c r="O7382" i="2"/>
  <c r="O3364" i="2"/>
  <c r="O1832" i="2"/>
  <c r="O6705" i="2"/>
  <c r="O5314" i="2"/>
  <c r="O3259" i="2"/>
  <c r="O8504" i="2"/>
  <c r="O5526" i="2"/>
  <c r="O6952" i="2"/>
  <c r="O6384" i="2"/>
  <c r="O2030" i="2"/>
  <c r="O3885" i="2"/>
  <c r="O4081" i="2"/>
  <c r="O3498" i="2"/>
  <c r="O4749" i="2"/>
  <c r="O3306" i="2"/>
  <c r="O1783" i="2"/>
  <c r="O869" i="2"/>
  <c r="O3202" i="2"/>
  <c r="O1024" i="2"/>
  <c r="O47" i="2"/>
  <c r="O8501" i="2"/>
  <c r="O3164" i="2"/>
  <c r="O1113" i="2"/>
  <c r="O5374" i="2"/>
  <c r="O7658" i="2"/>
  <c r="O1614" i="2"/>
  <c r="O885" i="2"/>
  <c r="O3762" i="2"/>
  <c r="O3077" i="2"/>
  <c r="O4606" i="2"/>
  <c r="O3549" i="2"/>
  <c r="O4629" i="2"/>
  <c r="O7009" i="2"/>
  <c r="O7481" i="2"/>
  <c r="O2674" i="2"/>
  <c r="O887" i="2"/>
  <c r="O4978" i="2"/>
  <c r="O4042" i="2"/>
  <c r="O2519" i="2"/>
  <c r="O369" i="2"/>
  <c r="O7335" i="2"/>
  <c r="O4775" i="2"/>
  <c r="O4015" i="2"/>
  <c r="O6878" i="2"/>
  <c r="O5577" i="2"/>
  <c r="O2460" i="2"/>
  <c r="O4594" i="2"/>
  <c r="O5089" i="2"/>
  <c r="O2086" i="2"/>
  <c r="O7181" i="2"/>
  <c r="O1979" i="2"/>
  <c r="O5252" i="2"/>
  <c r="O7530" i="2"/>
  <c r="O7643" i="2"/>
  <c r="O8313" i="2"/>
  <c r="O7364" i="2"/>
  <c r="O779" i="2"/>
  <c r="O2491" i="2"/>
  <c r="O7864" i="2"/>
  <c r="O587" i="2"/>
  <c r="O4243" i="2"/>
  <c r="O1458" i="2"/>
  <c r="O983" i="2"/>
  <c r="O5573" i="2"/>
  <c r="O4872" i="2"/>
  <c r="O8052" i="2"/>
  <c r="O5533" i="2"/>
  <c r="O3835" i="2"/>
  <c r="O7615" i="2"/>
  <c r="O5318" i="2"/>
  <c r="O6358" i="2"/>
  <c r="O1874" i="2"/>
  <c r="O8161" i="2"/>
  <c r="O6263" i="2"/>
  <c r="O4261" i="2"/>
  <c r="O7010" i="2"/>
  <c r="O8058" i="2"/>
  <c r="O8065" i="2"/>
  <c r="O6250" i="2"/>
  <c r="O1711" i="2"/>
  <c r="O5237" i="2"/>
  <c r="O418" i="2"/>
  <c r="O2883" i="2"/>
  <c r="O545" i="2"/>
  <c r="O6300" i="2"/>
  <c r="O5770" i="2"/>
  <c r="O1176" i="2"/>
  <c r="O2881" i="2"/>
  <c r="O3372" i="2"/>
  <c r="O1037" i="2"/>
  <c r="O7767" i="2"/>
  <c r="O2995" i="2"/>
  <c r="O5542" i="2"/>
  <c r="O3256" i="2"/>
  <c r="O5307" i="2"/>
  <c r="O4374" i="2"/>
  <c r="O3098" i="2"/>
  <c r="O7253" i="2"/>
  <c r="O1162" i="2"/>
  <c r="O3353" i="2"/>
  <c r="O6099" i="2"/>
  <c r="O8359" i="2"/>
  <c r="O5661" i="2"/>
  <c r="O5303" i="2"/>
  <c r="O2131" i="2"/>
  <c r="O7533" i="2"/>
  <c r="O7534" i="2"/>
  <c r="O6214" i="2"/>
  <c r="O7139" i="2"/>
  <c r="O7201" i="2"/>
  <c r="O3904" i="2"/>
  <c r="O8456" i="2"/>
  <c r="O8019" i="2"/>
  <c r="O7425" i="2"/>
  <c r="O3154" i="2"/>
  <c r="O1055" i="2"/>
  <c r="O8197" i="2"/>
  <c r="O2859" i="2"/>
  <c r="O7077" i="2"/>
  <c r="O7709" i="2"/>
  <c r="O8284" i="2"/>
  <c r="O1476" i="2"/>
  <c r="O2161" i="2"/>
  <c r="O8179" i="2"/>
  <c r="O2482" i="2"/>
  <c r="O5928" i="2"/>
  <c r="O1056" i="2"/>
  <c r="O3856" i="2"/>
  <c r="O7505" i="2"/>
  <c r="O4298" i="2"/>
  <c r="O7297" i="2"/>
  <c r="O8309" i="2"/>
  <c r="O1695" i="2"/>
  <c r="O3468" i="2"/>
  <c r="O2577" i="2"/>
  <c r="O7051" i="2"/>
  <c r="O3771" i="2"/>
  <c r="O697" i="2"/>
  <c r="O8210" i="2"/>
  <c r="O3752" i="2"/>
  <c r="O5824" i="2"/>
  <c r="O599" i="2"/>
  <c r="O6972" i="2"/>
  <c r="O6640" i="2"/>
  <c r="O7324" i="2"/>
  <c r="O1491" i="2"/>
  <c r="O4110" i="2"/>
  <c r="O2474" i="2"/>
  <c r="O629" i="2"/>
  <c r="O458" i="2"/>
  <c r="O6" i="2"/>
  <c r="O7" i="2"/>
  <c r="O830" i="2"/>
  <c r="O5772" i="2"/>
  <c r="O19" i="2"/>
  <c r="O1851" i="2"/>
  <c r="O102" i="2"/>
  <c r="O100" i="2"/>
  <c r="O6312" i="2"/>
  <c r="O301" i="2"/>
  <c r="O2953" i="2"/>
  <c r="O7824" i="2"/>
  <c r="O124" i="2"/>
  <c r="O142" i="2"/>
  <c r="O66" i="2"/>
  <c r="O288" i="2"/>
  <c r="O8312" i="2"/>
  <c r="O3560" i="2"/>
  <c r="O7889" i="2"/>
  <c r="O7084" i="2"/>
  <c r="O3694" i="2"/>
  <c r="O2399" i="2"/>
  <c r="O8163" i="2"/>
  <c r="O7045" i="2"/>
  <c r="O2838" i="2"/>
  <c r="O7299" i="2"/>
  <c r="O6233" i="2"/>
  <c r="O1534" i="2"/>
  <c r="O2437" i="2"/>
  <c r="O1511" i="2"/>
  <c r="O1329" i="2"/>
  <c r="O980" i="2"/>
  <c r="O1429" i="2"/>
  <c r="O1404" i="2"/>
  <c r="O2972" i="2"/>
  <c r="O7566" i="2"/>
  <c r="O7329" i="2"/>
  <c r="O7300" i="2"/>
  <c r="O3889" i="2"/>
  <c r="O8009" i="2"/>
  <c r="O769" i="2"/>
  <c r="O5425" i="2"/>
  <c r="O3903" i="2"/>
  <c r="O8242" i="2"/>
  <c r="O3262" i="2"/>
  <c r="O543" i="2"/>
  <c r="O7392" i="2"/>
  <c r="O6107" i="2"/>
  <c r="O8371" i="2"/>
  <c r="O2887" i="2"/>
  <c r="O427" i="2"/>
  <c r="O6206" i="2"/>
  <c r="O2675" i="2"/>
  <c r="O119" i="2"/>
  <c r="O8177" i="2"/>
  <c r="O6867" i="2"/>
  <c r="O2345" i="2"/>
  <c r="O4380" i="2"/>
  <c r="O4593" i="2"/>
  <c r="O1240" i="2"/>
  <c r="O169" i="2"/>
  <c r="O4817" i="2"/>
  <c r="O6007" i="2"/>
  <c r="O191" i="2"/>
  <c r="O2553" i="2"/>
  <c r="O2687" i="2"/>
  <c r="O1557" i="2"/>
  <c r="O2823" i="2"/>
  <c r="O5651" i="2"/>
  <c r="O5012" i="2"/>
  <c r="O4745" i="2"/>
  <c r="O6292" i="2"/>
  <c r="O6856" i="2"/>
  <c r="O8230" i="2"/>
  <c r="O7465" i="2"/>
  <c r="O7763" i="2"/>
  <c r="O5330" i="2"/>
  <c r="O96" i="2"/>
  <c r="O4079" i="2"/>
  <c r="O38" i="2"/>
  <c r="O122" i="2"/>
  <c r="O5205" i="2"/>
  <c r="O154" i="2"/>
  <c r="O89" i="2"/>
  <c r="O1117" i="2"/>
  <c r="O101" i="2"/>
  <c r="O27" i="2"/>
  <c r="O3094" i="2"/>
  <c r="O179" i="2"/>
  <c r="O1755" i="2"/>
  <c r="O4756" i="2"/>
  <c r="O6820" i="2"/>
  <c r="O3832" i="2"/>
  <c r="O202" i="2"/>
  <c r="O4648" i="2"/>
  <c r="O6105" i="2"/>
  <c r="O98" i="2"/>
  <c r="O5508" i="2"/>
  <c r="O3252" i="2"/>
  <c r="O7621" i="2"/>
  <c r="O2488" i="2"/>
  <c r="O6048" i="2"/>
  <c r="O4009" i="2"/>
  <c r="O574" i="2"/>
  <c r="O7759" i="2"/>
  <c r="O1106" i="2"/>
  <c r="O1969" i="2"/>
  <c r="O620" i="2"/>
  <c r="O3497" i="2"/>
  <c r="O6710" i="2"/>
  <c r="O2199" i="2"/>
  <c r="O4481" i="2"/>
  <c r="O8304" i="2"/>
  <c r="O5922" i="2"/>
  <c r="O7712" i="2"/>
  <c r="O4735" i="2"/>
  <c r="O5555" i="2"/>
  <c r="O8414" i="2"/>
  <c r="O25" i="2"/>
  <c r="O7123" i="2"/>
  <c r="O4523" i="2"/>
  <c r="O370" i="2"/>
  <c r="O82" i="2"/>
  <c r="O8199" i="2"/>
  <c r="O1759" i="2"/>
  <c r="O7811" i="2"/>
  <c r="O5288" i="2"/>
  <c r="O7912" i="2"/>
  <c r="O51" i="2"/>
  <c r="O2277" i="2"/>
  <c r="O6279" i="2"/>
  <c r="I106" i="6"/>
  <c r="I99" i="6"/>
  <c r="I98" i="6"/>
  <c r="I96" i="6"/>
  <c r="I93" i="6"/>
  <c r="I92" i="6"/>
  <c r="I91" i="6"/>
  <c r="I89" i="6"/>
  <c r="I86" i="6"/>
  <c r="I82" i="6"/>
  <c r="I79" i="6"/>
  <c r="I78" i="6"/>
  <c r="I74" i="6"/>
  <c r="I73" i="6"/>
  <c r="I67" i="6"/>
  <c r="I63" i="6"/>
  <c r="I62" i="6"/>
  <c r="I61" i="6"/>
  <c r="I60" i="6"/>
  <c r="I58" i="6"/>
  <c r="I57" i="6"/>
  <c r="I56" i="6"/>
  <c r="I54" i="6"/>
  <c r="I51" i="6"/>
  <c r="I49" i="6"/>
  <c r="I48" i="6"/>
  <c r="I40" i="6"/>
  <c r="I38" i="6"/>
  <c r="I37" i="6"/>
  <c r="I36" i="6"/>
  <c r="I34" i="6"/>
  <c r="I33" i="6"/>
  <c r="I29" i="6"/>
  <c r="I28" i="6"/>
  <c r="I27" i="6"/>
  <c r="I26" i="6"/>
  <c r="I23" i="6"/>
  <c r="I22" i="6"/>
  <c r="I21" i="6"/>
  <c r="I19" i="6"/>
  <c r="I18" i="6"/>
  <c r="I16" i="6"/>
  <c r="I15" i="6"/>
  <c r="I13" i="6"/>
  <c r="I12" i="6"/>
  <c r="I11" i="6"/>
  <c r="I10" i="6"/>
  <c r="I7" i="6"/>
  <c r="I4" i="6"/>
  <c r="L211" i="2"/>
  <c r="K211" i="2"/>
  <c r="J211" i="2"/>
  <c r="I211" i="2"/>
  <c r="L270" i="2"/>
  <c r="K270" i="2"/>
  <c r="J270" i="2"/>
  <c r="I270" i="2"/>
  <c r="L326" i="2"/>
  <c r="K326" i="2"/>
  <c r="J326" i="2"/>
  <c r="I326" i="2"/>
  <c r="L432" i="2"/>
  <c r="K432" i="2"/>
  <c r="J432" i="2"/>
  <c r="I432" i="2"/>
  <c r="L53" i="2"/>
  <c r="K53" i="2"/>
  <c r="J53" i="2"/>
  <c r="I53" i="2"/>
  <c r="L291" i="2"/>
  <c r="K291" i="2"/>
  <c r="J291" i="2"/>
  <c r="I291" i="2"/>
  <c r="L277" i="2"/>
  <c r="K277" i="2"/>
  <c r="J277" i="2"/>
  <c r="I277" i="2"/>
  <c r="L63" i="2"/>
  <c r="K63" i="2"/>
  <c r="J63" i="2"/>
  <c r="I63" i="2"/>
  <c r="L115" i="2"/>
  <c r="K115" i="2"/>
  <c r="J115" i="2"/>
  <c r="I115" i="2"/>
  <c r="L273" i="2"/>
  <c r="K273" i="2"/>
  <c r="J273" i="2"/>
  <c r="I273" i="2"/>
  <c r="L152" i="2"/>
  <c r="K152" i="2"/>
  <c r="J152" i="2"/>
  <c r="I152" i="2"/>
  <c r="L165" i="2"/>
  <c r="K165" i="2"/>
  <c r="J165" i="2"/>
  <c r="I165" i="2"/>
  <c r="L84" i="2"/>
  <c r="K84" i="2"/>
  <c r="J84" i="2"/>
  <c r="I84" i="2"/>
  <c r="L56" i="2"/>
  <c r="K56" i="2"/>
  <c r="J56" i="2"/>
  <c r="I56" i="2"/>
  <c r="L316" i="2"/>
  <c r="K316" i="2"/>
  <c r="J316" i="2"/>
  <c r="I316" i="2"/>
  <c r="L52" i="2"/>
  <c r="K52" i="2"/>
  <c r="J52" i="2"/>
  <c r="I52" i="2"/>
  <c r="L293" i="2"/>
  <c r="K293" i="2"/>
  <c r="J293" i="2"/>
  <c r="I293" i="2"/>
  <c r="L382" i="2"/>
  <c r="K382" i="2"/>
  <c r="J382" i="2"/>
  <c r="I382" i="2"/>
  <c r="L181" i="2"/>
  <c r="K181" i="2"/>
  <c r="J181" i="2"/>
  <c r="I181" i="2"/>
  <c r="L164" i="2"/>
  <c r="K164" i="2"/>
  <c r="J164" i="2"/>
  <c r="I164" i="2"/>
  <c r="L8581" i="2"/>
  <c r="K8581" i="2"/>
  <c r="J8581" i="2"/>
  <c r="I8581" i="2"/>
  <c r="L117" i="2"/>
  <c r="K117" i="2"/>
  <c r="J117" i="2"/>
  <c r="I117" i="2"/>
  <c r="L8536" i="2"/>
  <c r="K8536" i="2"/>
  <c r="J8536" i="2"/>
  <c r="I8536" i="2"/>
  <c r="L28" i="2"/>
  <c r="K28" i="2"/>
  <c r="J28" i="2"/>
  <c r="I28" i="2"/>
  <c r="L32" i="2"/>
  <c r="K32" i="2"/>
  <c r="J32" i="2"/>
  <c r="I32" i="2"/>
  <c r="L311" i="2"/>
  <c r="K311" i="2"/>
  <c r="J311" i="2"/>
  <c r="I311" i="2"/>
  <c r="L357" i="2"/>
  <c r="K357" i="2"/>
  <c r="J357" i="2"/>
  <c r="I357" i="2"/>
  <c r="L110" i="2"/>
  <c r="K110" i="2"/>
  <c r="J110" i="2"/>
  <c r="I110" i="2"/>
  <c r="L8552" i="2"/>
  <c r="K8552" i="2"/>
  <c r="J8552" i="2"/>
  <c r="I8552" i="2"/>
  <c r="L395" i="2"/>
  <c r="K395" i="2"/>
  <c r="J395" i="2"/>
  <c r="I395" i="2"/>
  <c r="L8486" i="2"/>
  <c r="K8486" i="2"/>
  <c r="J8486" i="2"/>
  <c r="I8486" i="2"/>
  <c r="L8512" i="2"/>
  <c r="K8512" i="2"/>
  <c r="J8512" i="2"/>
  <c r="I8512" i="2"/>
  <c r="L93" i="2"/>
  <c r="K93" i="2"/>
  <c r="J93" i="2"/>
  <c r="I93" i="2"/>
  <c r="L197" i="2"/>
  <c r="K197" i="2"/>
  <c r="J197" i="2"/>
  <c r="I197" i="2"/>
  <c r="L368" i="2"/>
  <c r="K368" i="2"/>
  <c r="J368" i="2"/>
  <c r="I368" i="2"/>
  <c r="L33" i="2"/>
  <c r="K33" i="2"/>
  <c r="J33" i="2"/>
  <c r="I33" i="2"/>
  <c r="L340" i="2"/>
  <c r="K340" i="2"/>
  <c r="J340" i="2"/>
  <c r="I340" i="2"/>
  <c r="L253" i="2"/>
  <c r="K253" i="2"/>
  <c r="J253" i="2"/>
  <c r="I253" i="2"/>
  <c r="L227" i="2"/>
  <c r="K227" i="2"/>
  <c r="J227" i="2"/>
  <c r="I227" i="2"/>
  <c r="L276" i="2"/>
  <c r="K276" i="2"/>
  <c r="J276" i="2"/>
  <c r="I276" i="2"/>
  <c r="L8469" i="2"/>
  <c r="K8469" i="2"/>
  <c r="J8469" i="2"/>
  <c r="I8469" i="2"/>
  <c r="L415" i="2"/>
  <c r="K415" i="2"/>
  <c r="J415" i="2"/>
  <c r="I415" i="2"/>
  <c r="L139" i="2"/>
  <c r="K139" i="2"/>
  <c r="J139" i="2"/>
  <c r="I139" i="2"/>
  <c r="L209" i="2"/>
  <c r="K209" i="2"/>
  <c r="J209" i="2"/>
  <c r="I209" i="2"/>
  <c r="L338" i="2"/>
  <c r="K338" i="2"/>
  <c r="J338" i="2"/>
  <c r="I338" i="2"/>
  <c r="L383" i="2"/>
  <c r="K383" i="2"/>
  <c r="J383" i="2"/>
  <c r="I383" i="2"/>
  <c r="L225" i="2"/>
  <c r="K225" i="2"/>
  <c r="J225" i="2"/>
  <c r="I225" i="2"/>
  <c r="L280" i="2"/>
  <c r="K280" i="2"/>
  <c r="J280" i="2"/>
  <c r="I280" i="2"/>
  <c r="L485" i="2"/>
  <c r="K485" i="2"/>
  <c r="J485" i="2"/>
  <c r="I485" i="2"/>
  <c r="L523" i="2"/>
  <c r="K523" i="2"/>
  <c r="J523" i="2"/>
  <c r="I523" i="2"/>
  <c r="L480" i="2"/>
  <c r="K480" i="2"/>
  <c r="J480" i="2"/>
  <c r="I480" i="2"/>
  <c r="L188" i="2"/>
  <c r="K188" i="2"/>
  <c r="J188" i="2"/>
  <c r="I188" i="2"/>
  <c r="L399" i="2"/>
  <c r="K399" i="2"/>
  <c r="J399" i="2"/>
  <c r="I399" i="2"/>
  <c r="L220" i="2"/>
  <c r="K220" i="2"/>
  <c r="J220" i="2"/>
  <c r="I220" i="2"/>
  <c r="L40" i="2"/>
  <c r="K40" i="2"/>
  <c r="J40" i="2"/>
  <c r="I40" i="2"/>
  <c r="L116" i="2"/>
  <c r="K116" i="2"/>
  <c r="J116" i="2"/>
  <c r="I116" i="2"/>
  <c r="L329" i="2"/>
  <c r="K329" i="2"/>
  <c r="J329" i="2"/>
  <c r="I329" i="2"/>
  <c r="L289" i="2"/>
  <c r="K289" i="2"/>
  <c r="J289" i="2"/>
  <c r="I289" i="2"/>
  <c r="L46" i="2"/>
  <c r="K46" i="2"/>
  <c r="J46" i="2"/>
  <c r="I46" i="2"/>
  <c r="L69" i="2"/>
  <c r="K69" i="2"/>
  <c r="J69" i="2"/>
  <c r="I69" i="2"/>
  <c r="L449" i="2"/>
  <c r="K449" i="2"/>
  <c r="J449" i="2"/>
  <c r="I449" i="2"/>
  <c r="L379" i="2"/>
  <c r="K379" i="2"/>
  <c r="J379" i="2"/>
  <c r="I379" i="2"/>
  <c r="L513" i="2"/>
  <c r="K513" i="2"/>
  <c r="J513" i="2"/>
  <c r="I513" i="2"/>
  <c r="L242" i="2"/>
  <c r="K242" i="2"/>
  <c r="J242" i="2"/>
  <c r="I242" i="2"/>
  <c r="L99" i="2"/>
  <c r="K99" i="2"/>
  <c r="J99" i="2"/>
  <c r="I99" i="2"/>
  <c r="L73" i="2"/>
  <c r="K73" i="2"/>
  <c r="J73" i="2"/>
  <c r="I73" i="2"/>
  <c r="L299" i="2"/>
  <c r="K299" i="2"/>
  <c r="J299" i="2"/>
  <c r="I299" i="2"/>
  <c r="L18" i="2"/>
  <c r="K18" i="2"/>
  <c r="J18" i="2"/>
  <c r="I18" i="2"/>
  <c r="L12" i="2"/>
  <c r="K12" i="2"/>
  <c r="J12" i="2"/>
  <c r="I12" i="2"/>
  <c r="L8508" i="2"/>
  <c r="K8508" i="2"/>
  <c r="J8508" i="2"/>
  <c r="I8508" i="2"/>
  <c r="L298" i="2"/>
  <c r="K298" i="2"/>
  <c r="J298" i="2"/>
  <c r="I298" i="2"/>
  <c r="L279" i="2"/>
  <c r="K279" i="2"/>
  <c r="J279" i="2"/>
  <c r="I279" i="2"/>
  <c r="L145" i="2"/>
  <c r="K145" i="2"/>
  <c r="J145" i="2"/>
  <c r="I145" i="2"/>
  <c r="L97" i="2"/>
  <c r="K97" i="2"/>
  <c r="J97" i="2"/>
  <c r="I97" i="2"/>
  <c r="L286" i="2"/>
  <c r="K286" i="2"/>
  <c r="J286" i="2"/>
  <c r="I286" i="2"/>
  <c r="L151" i="2"/>
  <c r="K151" i="2"/>
  <c r="J151" i="2"/>
  <c r="I151" i="2"/>
  <c r="L39" i="2"/>
  <c r="K39" i="2"/>
  <c r="J39" i="2"/>
  <c r="I39" i="2"/>
  <c r="L260" i="2"/>
  <c r="K260" i="2"/>
  <c r="J260" i="2"/>
  <c r="I260" i="2"/>
  <c r="L41" i="2"/>
  <c r="K41" i="2"/>
  <c r="J41" i="2"/>
  <c r="I41" i="2"/>
  <c r="L15" i="2"/>
  <c r="K15" i="2"/>
  <c r="J15" i="2"/>
  <c r="I15" i="2"/>
  <c r="L85" i="2"/>
  <c r="K85" i="2"/>
  <c r="J85" i="2"/>
  <c r="I85" i="2"/>
  <c r="L44" i="2"/>
  <c r="K44" i="2"/>
  <c r="J44" i="2"/>
  <c r="I44" i="2"/>
  <c r="L8494" i="2"/>
  <c r="K8494" i="2"/>
  <c r="J8494" i="2"/>
  <c r="I8494" i="2"/>
  <c r="L8454" i="2"/>
  <c r="K8454" i="2"/>
  <c r="J8454" i="2"/>
  <c r="I8454" i="2"/>
  <c r="L275" i="2"/>
  <c r="K275" i="2"/>
  <c r="J275" i="2"/>
  <c r="I275" i="2"/>
  <c r="L199" i="2"/>
  <c r="K199" i="2"/>
  <c r="J199" i="2"/>
  <c r="I199" i="2"/>
  <c r="L210" i="2"/>
  <c r="K210" i="2"/>
  <c r="J210" i="2"/>
  <c r="I210" i="2"/>
  <c r="L147" i="2"/>
  <c r="K147" i="2"/>
  <c r="J147" i="2"/>
  <c r="I147" i="2"/>
  <c r="L8" i="2"/>
  <c r="K8" i="2"/>
  <c r="J8" i="2"/>
  <c r="I8" i="2"/>
  <c r="L24" i="2"/>
  <c r="K24" i="2"/>
  <c r="J24" i="2"/>
  <c r="I24" i="2"/>
  <c r="L54" i="2"/>
  <c r="K54" i="2"/>
  <c r="J54" i="2"/>
  <c r="I54" i="2"/>
  <c r="L75" i="2"/>
  <c r="K75" i="2"/>
  <c r="J75" i="2"/>
  <c r="I75" i="2"/>
  <c r="L42" i="2"/>
  <c r="K42" i="2"/>
  <c r="J42" i="2"/>
  <c r="I42" i="2"/>
  <c r="L193" i="2"/>
  <c r="K193" i="2"/>
  <c r="J193" i="2"/>
  <c r="I193" i="2"/>
  <c r="L60" i="2"/>
  <c r="K60" i="2"/>
  <c r="J60" i="2"/>
  <c r="I60" i="2"/>
  <c r="L310" i="2"/>
  <c r="K310" i="2"/>
  <c r="J310" i="2"/>
  <c r="I310" i="2"/>
  <c r="L59" i="2"/>
  <c r="K59" i="2"/>
  <c r="J59" i="2"/>
  <c r="I59" i="2"/>
  <c r="L8585" i="2"/>
  <c r="K8585" i="2"/>
  <c r="J8585" i="2"/>
  <c r="I8585" i="2"/>
  <c r="L34" i="2"/>
  <c r="K34" i="2"/>
  <c r="J34" i="2"/>
  <c r="I34" i="2"/>
  <c r="L461" i="2"/>
  <c r="K461" i="2"/>
  <c r="J461" i="2"/>
  <c r="I461" i="2"/>
  <c r="L8563" i="2"/>
  <c r="K8563" i="2"/>
  <c r="J8563" i="2"/>
  <c r="I8563" i="2"/>
  <c r="L8537" i="2"/>
  <c r="K8537" i="2"/>
  <c r="J8537" i="2"/>
  <c r="I8537" i="2"/>
  <c r="L8521" i="2"/>
  <c r="K8521" i="2"/>
  <c r="J8521" i="2"/>
  <c r="I8521" i="2"/>
  <c r="L422" i="2"/>
  <c r="K422" i="2"/>
  <c r="J422" i="2"/>
  <c r="I422" i="2"/>
  <c r="L218" i="2"/>
  <c r="K218" i="2"/>
  <c r="J218" i="2"/>
  <c r="I218" i="2"/>
  <c r="L344" i="2"/>
  <c r="K344" i="2"/>
  <c r="J344" i="2"/>
  <c r="I344" i="2"/>
  <c r="L17" i="2"/>
  <c r="K17" i="2"/>
  <c r="J17" i="2"/>
  <c r="I17" i="2"/>
  <c r="L22" i="2"/>
  <c r="K22" i="2"/>
  <c r="J22" i="2"/>
  <c r="I22" i="2"/>
  <c r="L86" i="2"/>
  <c r="K86" i="2"/>
  <c r="J86" i="2"/>
  <c r="I86" i="2"/>
  <c r="L515" i="2"/>
  <c r="K515" i="2"/>
  <c r="J515" i="2"/>
  <c r="I515" i="2"/>
  <c r="L106" i="2"/>
  <c r="K106" i="2"/>
  <c r="J106" i="2"/>
  <c r="I106" i="2"/>
  <c r="L351" i="2"/>
  <c r="K351" i="2"/>
  <c r="J351" i="2"/>
  <c r="I351" i="2"/>
  <c r="L429" i="2"/>
  <c r="K429" i="2"/>
  <c r="J429" i="2"/>
  <c r="I429" i="2"/>
  <c r="L249" i="2"/>
  <c r="K249" i="2"/>
  <c r="J249" i="2"/>
  <c r="I249" i="2"/>
  <c r="L200" i="2"/>
  <c r="K200" i="2"/>
  <c r="J200" i="2"/>
  <c r="I200" i="2"/>
  <c r="L8523" i="2"/>
  <c r="K8523" i="2"/>
  <c r="J8523" i="2"/>
  <c r="I8523" i="2"/>
  <c r="L361" i="2"/>
  <c r="K361" i="2"/>
  <c r="J361" i="2"/>
  <c r="I361" i="2"/>
  <c r="L238" i="2"/>
  <c r="K238" i="2"/>
  <c r="J238" i="2"/>
  <c r="I238" i="2"/>
  <c r="L307" i="2"/>
  <c r="K307" i="2"/>
  <c r="J307" i="2"/>
  <c r="I307" i="2"/>
  <c r="L8505" i="2"/>
  <c r="K8505" i="2"/>
  <c r="J8505" i="2"/>
  <c r="I8505" i="2"/>
  <c r="L8540" i="2"/>
  <c r="K8540" i="2"/>
  <c r="J8540" i="2"/>
  <c r="I8540" i="2"/>
  <c r="L30" i="2"/>
  <c r="K30" i="2"/>
  <c r="J30" i="2"/>
  <c r="I30" i="2"/>
  <c r="L29" i="2"/>
  <c r="K29" i="2"/>
  <c r="J29" i="2"/>
  <c r="I29" i="2"/>
  <c r="L88" i="2"/>
  <c r="K88" i="2"/>
  <c r="J88" i="2"/>
  <c r="I88" i="2"/>
  <c r="L259" i="2"/>
  <c r="K259" i="2"/>
  <c r="J259" i="2"/>
  <c r="I259" i="2"/>
  <c r="L396" i="2"/>
  <c r="K396" i="2"/>
  <c r="J396" i="2"/>
  <c r="I396" i="2"/>
  <c r="L318" i="2"/>
  <c r="K318" i="2"/>
  <c r="J318" i="2"/>
  <c r="I318" i="2"/>
  <c r="L121" i="2"/>
  <c r="K121" i="2"/>
  <c r="J121" i="2"/>
  <c r="I121" i="2"/>
  <c r="L8500" i="2"/>
  <c r="K8500" i="2"/>
  <c r="J8500" i="2"/>
  <c r="I8500" i="2"/>
  <c r="L206" i="2"/>
  <c r="K206" i="2"/>
  <c r="J206" i="2"/>
  <c r="I206" i="2"/>
  <c r="L261" i="2"/>
  <c r="K261" i="2"/>
  <c r="J261" i="2"/>
  <c r="I261" i="2"/>
  <c r="L248" i="2"/>
  <c r="K248" i="2"/>
  <c r="J248" i="2"/>
  <c r="I248" i="2"/>
  <c r="L95" i="2"/>
  <c r="K95" i="2"/>
  <c r="J95" i="2"/>
  <c r="I95" i="2"/>
  <c r="L374" i="2"/>
  <c r="K374" i="2"/>
  <c r="J374" i="2"/>
  <c r="I374" i="2"/>
  <c r="L251" i="2"/>
  <c r="K251" i="2"/>
  <c r="J251" i="2"/>
  <c r="I251" i="2"/>
  <c r="L8544" i="2"/>
  <c r="K8544" i="2"/>
  <c r="J8544" i="2"/>
  <c r="I8544" i="2"/>
  <c r="L36" i="2"/>
  <c r="K36" i="2"/>
  <c r="J36" i="2"/>
  <c r="I36" i="2"/>
  <c r="L125" i="2"/>
  <c r="K125" i="2"/>
  <c r="J125" i="2"/>
  <c r="I125" i="2"/>
  <c r="L87" i="2"/>
  <c r="K87" i="2"/>
  <c r="J87" i="2"/>
  <c r="I87" i="2"/>
  <c r="L172" i="2"/>
  <c r="K172" i="2"/>
  <c r="J172" i="2"/>
  <c r="I172" i="2"/>
  <c r="L387" i="2"/>
  <c r="K387" i="2"/>
  <c r="J387" i="2"/>
  <c r="I387" i="2"/>
  <c r="L233" i="2"/>
  <c r="K233" i="2"/>
  <c r="J233" i="2"/>
  <c r="I233" i="2"/>
  <c r="L257" i="2"/>
  <c r="K257" i="2"/>
  <c r="J257" i="2"/>
  <c r="I257" i="2"/>
  <c r="L50" i="2"/>
  <c r="K50" i="2"/>
  <c r="J50" i="2"/>
  <c r="I50" i="2"/>
  <c r="L343" i="2"/>
  <c r="K343" i="2"/>
  <c r="J343" i="2"/>
  <c r="I343" i="2"/>
  <c r="L8485" i="2"/>
  <c r="K8485" i="2"/>
  <c r="J8485" i="2"/>
  <c r="I8485" i="2"/>
  <c r="L67" i="2"/>
  <c r="K67" i="2"/>
  <c r="J67" i="2"/>
  <c r="I67" i="2"/>
  <c r="L10" i="2"/>
  <c r="K10" i="2"/>
  <c r="J10" i="2"/>
  <c r="I10" i="2"/>
  <c r="L462" i="2"/>
  <c r="K462" i="2"/>
  <c r="J462" i="2"/>
  <c r="I462" i="2"/>
  <c r="L254" i="2"/>
  <c r="K254" i="2"/>
  <c r="J254" i="2"/>
  <c r="I254" i="2"/>
  <c r="L5" i="2"/>
  <c r="K5" i="2"/>
  <c r="J5" i="2"/>
  <c r="I5" i="2"/>
  <c r="L21" i="2"/>
  <c r="K21" i="2"/>
  <c r="J21" i="2"/>
  <c r="I21" i="2"/>
  <c r="L20" i="2"/>
  <c r="K20" i="2"/>
  <c r="J20" i="2"/>
  <c r="I20" i="2"/>
  <c r="L203" i="2"/>
  <c r="K203" i="2"/>
  <c r="J203" i="2"/>
  <c r="I203" i="2"/>
  <c r="L244" i="2"/>
  <c r="K244" i="2"/>
  <c r="J244" i="2"/>
  <c r="I244" i="2"/>
  <c r="L174" i="2"/>
  <c r="K174" i="2"/>
  <c r="J174" i="2"/>
  <c r="I174" i="2"/>
  <c r="L177" i="2"/>
  <c r="K177" i="2"/>
  <c r="J177" i="2"/>
  <c r="I177" i="2"/>
  <c r="L355" i="2"/>
  <c r="K355" i="2"/>
  <c r="J355" i="2"/>
  <c r="I355" i="2"/>
  <c r="L43" i="2"/>
  <c r="K43" i="2"/>
  <c r="J43" i="2"/>
  <c r="I43" i="2"/>
  <c r="L239" i="2"/>
  <c r="K239" i="2"/>
  <c r="J239" i="2"/>
  <c r="I239" i="2"/>
  <c r="L107" i="2"/>
  <c r="K107" i="2"/>
  <c r="J107" i="2"/>
  <c r="I107" i="2"/>
  <c r="L231" i="2"/>
  <c r="K231" i="2"/>
  <c r="J231" i="2"/>
  <c r="I231" i="2"/>
  <c r="L45" i="2"/>
  <c r="K45" i="2"/>
  <c r="J45" i="2"/>
  <c r="I45" i="2"/>
  <c r="L51" i="2"/>
  <c r="K51" i="2"/>
  <c r="J51" i="2"/>
  <c r="I51" i="2"/>
  <c r="L179" i="2"/>
  <c r="K179" i="2"/>
  <c r="J179" i="2"/>
  <c r="I179" i="2"/>
  <c r="L27" i="2"/>
  <c r="K27" i="2"/>
  <c r="J27" i="2"/>
  <c r="I27" i="2"/>
  <c r="L122" i="2"/>
  <c r="K122" i="2"/>
  <c r="J122" i="2"/>
  <c r="I122" i="2"/>
  <c r="L38" i="2"/>
  <c r="K38" i="2"/>
  <c r="J38" i="2"/>
  <c r="I38" i="2"/>
  <c r="L96" i="2"/>
  <c r="K96" i="2"/>
  <c r="J96" i="2"/>
  <c r="I96" i="2"/>
  <c r="L191" i="2"/>
  <c r="K191" i="2"/>
  <c r="J191" i="2"/>
  <c r="I191" i="2"/>
  <c r="L66" i="2"/>
  <c r="K66" i="2"/>
  <c r="J66" i="2"/>
  <c r="I66" i="2"/>
  <c r="L142" i="2"/>
  <c r="K142" i="2"/>
  <c r="J142" i="2"/>
  <c r="I142" i="2"/>
  <c r="L7" i="2"/>
  <c r="K7" i="2"/>
  <c r="J7" i="2"/>
  <c r="I7" i="2"/>
  <c r="L458" i="2"/>
  <c r="K458" i="2"/>
  <c r="J458" i="2"/>
  <c r="I458" i="2"/>
  <c r="L187" i="2"/>
  <c r="K187" i="2"/>
  <c r="J187" i="2"/>
  <c r="I187" i="2"/>
  <c r="L235" i="2"/>
  <c r="K235" i="2"/>
  <c r="J235" i="2"/>
  <c r="I235" i="2"/>
  <c r="L194" i="2"/>
  <c r="K194" i="2"/>
  <c r="J194" i="2"/>
  <c r="I194" i="2"/>
  <c r="L166" i="2"/>
  <c r="K166" i="2"/>
  <c r="J166" i="2"/>
  <c r="I166" i="2"/>
  <c r="L538" i="2"/>
  <c r="K538" i="2"/>
  <c r="J538" i="2"/>
  <c r="I538" i="2"/>
  <c r="L269" i="2"/>
  <c r="K269" i="2"/>
  <c r="J269" i="2"/>
  <c r="I269" i="2"/>
  <c r="L170" i="2"/>
  <c r="K170" i="2"/>
  <c r="J170" i="2"/>
  <c r="I170" i="2"/>
  <c r="L26" i="2"/>
  <c r="K26" i="2"/>
  <c r="J26" i="2"/>
  <c r="I26" i="2"/>
  <c r="L346" i="2"/>
  <c r="K346" i="2"/>
  <c r="J346" i="2"/>
  <c r="I346" i="2"/>
  <c r="L14" i="2"/>
  <c r="K14" i="2"/>
  <c r="J14" i="2"/>
  <c r="I14" i="2"/>
  <c r="L8489" i="2"/>
  <c r="K8489" i="2"/>
  <c r="J8489" i="2"/>
  <c r="I8489" i="2"/>
  <c r="L8447" i="2"/>
  <c r="K8447" i="2"/>
  <c r="J8447" i="2"/>
  <c r="I8447" i="2"/>
  <c r="L302" i="2"/>
  <c r="K302" i="2"/>
  <c r="J302" i="2"/>
  <c r="I302" i="2"/>
  <c r="L8586" i="2"/>
  <c r="K8586" i="2"/>
  <c r="J8586" i="2"/>
  <c r="I8586" i="2"/>
  <c r="L65" i="2"/>
  <c r="K65" i="2"/>
  <c r="J65" i="2"/>
  <c r="I65" i="2"/>
  <c r="L180" i="2"/>
  <c r="K180" i="2"/>
  <c r="J180" i="2"/>
  <c r="I180" i="2"/>
  <c r="L274" i="2"/>
  <c r="K274" i="2"/>
  <c r="J274" i="2"/>
  <c r="I274" i="2"/>
  <c r="L76" i="2"/>
  <c r="K76" i="2"/>
  <c r="J76" i="2"/>
  <c r="I76" i="2"/>
  <c r="L466" i="2"/>
  <c r="K466" i="2"/>
  <c r="J466" i="2"/>
  <c r="I466" i="2"/>
  <c r="L353" i="2"/>
  <c r="K353" i="2"/>
  <c r="J353" i="2"/>
  <c r="I353" i="2"/>
  <c r="L158" i="2"/>
  <c r="K158" i="2"/>
  <c r="J158" i="2"/>
  <c r="I158" i="2"/>
  <c r="L435" i="2"/>
  <c r="K435" i="2"/>
  <c r="J435" i="2"/>
  <c r="I435" i="2"/>
  <c r="L146" i="2"/>
  <c r="K146" i="2"/>
  <c r="J146" i="2"/>
  <c r="I146" i="2"/>
  <c r="L61" i="2"/>
  <c r="K61" i="2"/>
  <c r="J61" i="2"/>
  <c r="I61" i="2"/>
  <c r="L336" i="2"/>
  <c r="K336" i="2"/>
  <c r="J336" i="2"/>
  <c r="I336" i="2"/>
  <c r="L306" i="2"/>
  <c r="K306" i="2"/>
  <c r="J306" i="2"/>
  <c r="I306" i="2"/>
  <c r="L350" i="2"/>
  <c r="K350" i="2"/>
  <c r="J350" i="2"/>
  <c r="I350" i="2"/>
  <c r="L335" i="2"/>
  <c r="K335" i="2"/>
  <c r="J335" i="2"/>
  <c r="I335" i="2"/>
  <c r="L79" i="2"/>
  <c r="K79" i="2"/>
  <c r="J79" i="2"/>
  <c r="I79" i="2"/>
  <c r="L204" i="2"/>
  <c r="K204" i="2"/>
  <c r="J204" i="2"/>
  <c r="I204" i="2"/>
  <c r="L8509" i="2"/>
  <c r="K8509" i="2"/>
  <c r="J8509" i="2"/>
  <c r="I8509" i="2"/>
  <c r="L546" i="2"/>
  <c r="K546" i="2"/>
  <c r="J546" i="2"/>
  <c r="I546" i="2"/>
  <c r="L330" i="2"/>
  <c r="K330" i="2"/>
  <c r="J330" i="2"/>
  <c r="I330" i="2"/>
  <c r="L304" i="2"/>
  <c r="K304" i="2"/>
  <c r="J304" i="2"/>
  <c r="I304" i="2"/>
  <c r="L195" i="2"/>
  <c r="K195" i="2"/>
  <c r="J195" i="2"/>
  <c r="I195" i="2"/>
  <c r="L160" i="2"/>
  <c r="K160" i="2"/>
  <c r="J160" i="2"/>
  <c r="I160" i="2"/>
  <c r="L337" i="2"/>
  <c r="K337" i="2"/>
  <c r="J337" i="2"/>
  <c r="I337" i="2"/>
  <c r="L70" i="2"/>
  <c r="K70" i="2"/>
  <c r="J70" i="2"/>
  <c r="I70" i="2"/>
  <c r="L8471" i="2"/>
  <c r="K8471" i="2"/>
  <c r="J8471" i="2"/>
  <c r="I8471" i="2"/>
  <c r="L68" i="2"/>
  <c r="K68" i="2"/>
  <c r="J68" i="2"/>
  <c r="I68" i="2"/>
  <c r="L186" i="2"/>
  <c r="K186" i="2"/>
  <c r="J186" i="2"/>
  <c r="I186" i="2"/>
  <c r="L455" i="2"/>
  <c r="K455" i="2"/>
  <c r="J455" i="2"/>
  <c r="I455" i="2"/>
  <c r="L542" i="2"/>
  <c r="K542" i="2"/>
  <c r="J542" i="2"/>
  <c r="I542" i="2"/>
  <c r="L140" i="2"/>
  <c r="K140" i="2"/>
  <c r="J140" i="2"/>
  <c r="I140" i="2"/>
  <c r="L77" i="2"/>
  <c r="K77" i="2"/>
  <c r="J77" i="2"/>
  <c r="I77" i="2"/>
  <c r="L91" i="2"/>
  <c r="K91" i="2"/>
  <c r="J91" i="2"/>
  <c r="I91" i="2"/>
  <c r="L124" i="2"/>
  <c r="K124" i="2"/>
  <c r="J124" i="2"/>
  <c r="I124" i="2"/>
  <c r="L141" i="2"/>
  <c r="K141" i="2"/>
  <c r="J141" i="2"/>
  <c r="I141" i="2"/>
  <c r="L496" i="2"/>
  <c r="K496" i="2"/>
  <c r="J496" i="2"/>
  <c r="I496" i="2"/>
  <c r="L333" i="2"/>
  <c r="K333" i="2"/>
  <c r="J333" i="2"/>
  <c r="I333" i="2"/>
  <c r="L467" i="2"/>
  <c r="K467" i="2"/>
  <c r="J467" i="2"/>
  <c r="I467" i="2"/>
  <c r="L228" i="2"/>
  <c r="K228" i="2"/>
  <c r="J228" i="2"/>
  <c r="I228" i="2"/>
  <c r="L536" i="2"/>
  <c r="K536" i="2"/>
  <c r="J536" i="2"/>
  <c r="I536" i="2"/>
  <c r="L62" i="2"/>
  <c r="K62" i="2"/>
  <c r="J62" i="2"/>
  <c r="I62" i="2"/>
  <c r="L13" i="2"/>
  <c r="K13" i="2"/>
  <c r="J13" i="2"/>
  <c r="I13" i="2"/>
  <c r="L35" i="2"/>
  <c r="K35" i="2"/>
  <c r="J35" i="2"/>
  <c r="I35" i="2"/>
  <c r="L315" i="2"/>
  <c r="K315" i="2"/>
  <c r="J315" i="2"/>
  <c r="I315" i="2"/>
  <c r="L143" i="2"/>
  <c r="K143" i="2"/>
  <c r="J143" i="2"/>
  <c r="I143" i="2"/>
  <c r="L163" i="2"/>
  <c r="K163" i="2"/>
  <c r="J163" i="2"/>
  <c r="I163" i="2"/>
  <c r="L356" i="2"/>
  <c r="K356" i="2"/>
  <c r="J356" i="2"/>
  <c r="I356" i="2"/>
  <c r="L247" i="2"/>
  <c r="K247" i="2"/>
  <c r="J247" i="2"/>
  <c r="I247" i="2"/>
  <c r="L144" i="2"/>
  <c r="K144" i="2"/>
  <c r="J144" i="2"/>
  <c r="I144" i="2"/>
  <c r="L393" i="2"/>
  <c r="K393" i="2"/>
  <c r="J393" i="2"/>
  <c r="I393" i="2"/>
  <c r="L8484" i="2"/>
  <c r="K8484" i="2"/>
  <c r="J8484" i="2"/>
  <c r="I8484" i="2"/>
  <c r="L74" i="2"/>
  <c r="K74" i="2"/>
  <c r="J74" i="2"/>
  <c r="I74" i="2"/>
  <c r="L425" i="2"/>
  <c r="K425" i="2"/>
  <c r="J425" i="2"/>
  <c r="I425" i="2"/>
  <c r="L519" i="2"/>
  <c r="K519" i="2"/>
  <c r="J519" i="2"/>
  <c r="I519" i="2"/>
  <c r="L522" i="2"/>
  <c r="K522" i="2"/>
  <c r="J522" i="2"/>
  <c r="I522" i="2"/>
  <c r="L232" i="2"/>
  <c r="K232" i="2"/>
  <c r="J232" i="2"/>
  <c r="I232" i="2"/>
  <c r="L137" i="2"/>
  <c r="K137" i="2"/>
  <c r="J137" i="2"/>
  <c r="I137" i="2"/>
  <c r="L308" i="2"/>
  <c r="K308" i="2"/>
  <c r="J308" i="2"/>
  <c r="I308" i="2"/>
  <c r="L317" i="2"/>
  <c r="K317" i="2"/>
  <c r="J317" i="2"/>
  <c r="I317" i="2"/>
  <c r="L475" i="2"/>
  <c r="K475" i="2"/>
  <c r="J475" i="2"/>
  <c r="I475" i="2"/>
  <c r="L150" i="2"/>
  <c r="K150" i="2"/>
  <c r="J150" i="2"/>
  <c r="I150" i="2"/>
  <c r="L537" i="2"/>
  <c r="K537" i="2"/>
  <c r="J537" i="2"/>
  <c r="I537" i="2"/>
  <c r="L287" i="2"/>
  <c r="K287" i="2"/>
  <c r="J287" i="2"/>
  <c r="I287" i="2"/>
  <c r="L37" i="2"/>
  <c r="K37" i="2"/>
  <c r="J37" i="2"/>
  <c r="I37" i="2"/>
  <c r="L23" i="2"/>
  <c r="K23" i="2"/>
  <c r="J23" i="2"/>
  <c r="I23" i="2"/>
  <c r="L530" i="2"/>
  <c r="K530" i="2"/>
  <c r="J530" i="2"/>
  <c r="I530" i="2"/>
  <c r="L309" i="2"/>
  <c r="K309" i="2"/>
  <c r="J309" i="2"/>
  <c r="I309" i="2"/>
  <c r="L474" i="2"/>
  <c r="K474" i="2"/>
  <c r="J474" i="2"/>
  <c r="I474" i="2"/>
  <c r="L8549" i="2"/>
  <c r="K8549" i="2"/>
  <c r="J8549" i="2"/>
  <c r="I8549" i="2"/>
  <c r="L8567" i="2"/>
  <c r="K8567" i="2"/>
  <c r="J8567" i="2"/>
  <c r="I8567" i="2"/>
  <c r="L8583" i="2"/>
  <c r="K8583" i="2"/>
  <c r="J8583" i="2"/>
  <c r="I8583" i="2"/>
  <c r="L479" i="2"/>
  <c r="K479" i="2"/>
  <c r="J479" i="2"/>
  <c r="I479" i="2"/>
  <c r="L303" i="2"/>
  <c r="K303" i="2"/>
  <c r="J303" i="2"/>
  <c r="I303" i="2"/>
  <c r="L78" i="2"/>
  <c r="K78" i="2"/>
  <c r="J78" i="2"/>
  <c r="I78" i="2"/>
  <c r="L433" i="2"/>
  <c r="K433" i="2"/>
  <c r="J433" i="2"/>
  <c r="I433" i="2"/>
  <c r="L451" i="2"/>
  <c r="K451" i="2"/>
  <c r="J451" i="2"/>
  <c r="I451" i="2"/>
  <c r="L354" i="2"/>
  <c r="K354" i="2"/>
  <c r="J354" i="2"/>
  <c r="I354" i="2"/>
  <c r="L58" i="2"/>
  <c r="K58" i="2"/>
  <c r="J58" i="2"/>
  <c r="I58" i="2"/>
  <c r="L216" i="2"/>
  <c r="K216" i="2"/>
  <c r="J216" i="2"/>
  <c r="I216" i="2"/>
  <c r="L8564" i="2"/>
  <c r="K8564" i="2"/>
  <c r="J8564" i="2"/>
  <c r="I8564" i="2"/>
  <c r="L426" i="2"/>
  <c r="K426" i="2"/>
  <c r="J426" i="2"/>
  <c r="I426" i="2"/>
  <c r="L8551" i="2"/>
  <c r="K8551" i="2"/>
  <c r="J8551" i="2"/>
  <c r="I8551" i="2"/>
  <c r="L345" i="2"/>
  <c r="K345" i="2"/>
  <c r="J345" i="2"/>
  <c r="I345" i="2"/>
  <c r="L221" i="2"/>
  <c r="K221" i="2"/>
  <c r="J221" i="2"/>
  <c r="I221" i="2"/>
  <c r="L285" i="2"/>
  <c r="K285" i="2"/>
  <c r="J285" i="2"/>
  <c r="I285" i="2"/>
  <c r="L8483" i="2"/>
  <c r="K8483" i="2"/>
  <c r="J8483" i="2"/>
  <c r="I8483" i="2"/>
  <c r="L482" i="2"/>
  <c r="K482" i="2"/>
  <c r="J482" i="2"/>
  <c r="I482" i="2"/>
  <c r="L448" i="2"/>
  <c r="K448" i="2"/>
  <c r="J448" i="2"/>
  <c r="I448" i="2"/>
  <c r="L175" i="2"/>
  <c r="K175" i="2"/>
  <c r="J175" i="2"/>
  <c r="I175" i="2"/>
  <c r="L492" i="2"/>
  <c r="K492" i="2"/>
  <c r="J492" i="2"/>
  <c r="I492" i="2"/>
  <c r="L331" i="2"/>
  <c r="K331" i="2"/>
  <c r="J331" i="2"/>
  <c r="I331" i="2"/>
  <c r="L16" i="2"/>
  <c r="K16" i="2"/>
  <c r="J16" i="2"/>
  <c r="I16" i="2"/>
  <c r="L9" i="2"/>
  <c r="K9" i="2"/>
  <c r="J9" i="2"/>
  <c r="I9" i="2"/>
  <c r="L185" i="2"/>
  <c r="K185" i="2"/>
  <c r="J185" i="2"/>
  <c r="I185" i="2"/>
  <c r="L463" i="2"/>
  <c r="K463" i="2"/>
  <c r="J463" i="2"/>
  <c r="I463" i="2"/>
  <c r="L138" i="2"/>
  <c r="K138" i="2"/>
  <c r="J138" i="2"/>
  <c r="I138" i="2"/>
  <c r="L526" i="2"/>
  <c r="K526" i="2"/>
  <c r="J526" i="2"/>
  <c r="I526" i="2"/>
  <c r="L494" i="2"/>
  <c r="K494" i="2"/>
  <c r="J494" i="2"/>
  <c r="I494" i="2"/>
  <c r="L472" i="2"/>
  <c r="K472" i="2"/>
  <c r="J472" i="2"/>
  <c r="I472" i="2"/>
  <c r="L268" i="2"/>
  <c r="K268" i="2"/>
  <c r="J268" i="2"/>
  <c r="I268" i="2"/>
  <c r="L548" i="2"/>
  <c r="K548" i="2"/>
  <c r="J548" i="2"/>
  <c r="I548" i="2"/>
  <c r="L394" i="2"/>
  <c r="K394" i="2"/>
  <c r="J394" i="2"/>
  <c r="I394" i="2"/>
  <c r="L184" i="2"/>
  <c r="K184" i="2"/>
  <c r="J184" i="2"/>
  <c r="I184" i="2"/>
  <c r="L365" i="2"/>
  <c r="K365" i="2"/>
  <c r="J365" i="2"/>
  <c r="I365" i="2"/>
  <c r="L243" i="2"/>
  <c r="K243" i="2"/>
  <c r="J243" i="2"/>
  <c r="I243" i="2"/>
  <c r="L92" i="2"/>
  <c r="K92" i="2"/>
  <c r="J92" i="2"/>
  <c r="I92" i="2"/>
  <c r="L168" i="2"/>
  <c r="K168" i="2"/>
  <c r="J168" i="2"/>
  <c r="I168" i="2"/>
  <c r="L413" i="2"/>
  <c r="K413" i="2"/>
  <c r="J413" i="2"/>
  <c r="I413" i="2"/>
  <c r="L491" i="2"/>
  <c r="K491" i="2"/>
  <c r="J491" i="2"/>
  <c r="I491" i="2"/>
  <c r="L134" i="2"/>
  <c r="K134" i="2"/>
  <c r="J134" i="2"/>
  <c r="I134" i="2"/>
  <c r="L524" i="2"/>
  <c r="K524" i="2"/>
  <c r="J524" i="2"/>
  <c r="I524" i="2"/>
  <c r="L213" i="2"/>
  <c r="K213" i="2"/>
  <c r="J213" i="2"/>
  <c r="I213" i="2"/>
  <c r="L410" i="2"/>
  <c r="K410" i="2"/>
  <c r="J410" i="2"/>
  <c r="I410" i="2"/>
  <c r="L156" i="2"/>
  <c r="K156" i="2"/>
  <c r="J156" i="2"/>
  <c r="I156" i="2"/>
  <c r="L31" i="2"/>
  <c r="K31" i="2"/>
  <c r="J31" i="2"/>
  <c r="I31" i="2"/>
  <c r="L8543" i="2"/>
  <c r="K8543" i="2"/>
  <c r="J8543" i="2"/>
  <c r="I8543" i="2"/>
  <c r="L258" i="2"/>
  <c r="K258" i="2"/>
  <c r="J258" i="2"/>
  <c r="I258" i="2"/>
  <c r="L173" i="2"/>
  <c r="K173" i="2"/>
  <c r="J173" i="2"/>
  <c r="I173" i="2"/>
  <c r="L290" i="2"/>
  <c r="K290" i="2"/>
  <c r="J290" i="2"/>
  <c r="I290" i="2"/>
  <c r="L305" i="2"/>
  <c r="K305" i="2"/>
  <c r="J305" i="2"/>
  <c r="I305" i="2"/>
  <c r="L208" i="2"/>
  <c r="K208" i="2"/>
  <c r="J208" i="2"/>
  <c r="I208" i="2"/>
  <c r="L223" i="2"/>
  <c r="K223" i="2"/>
  <c r="J223" i="2"/>
  <c r="I223" i="2"/>
  <c r="L129" i="2"/>
  <c r="K129" i="2"/>
  <c r="J129" i="2"/>
  <c r="I129" i="2"/>
  <c r="L404" i="2"/>
  <c r="K404" i="2"/>
  <c r="J404" i="2"/>
  <c r="I404" i="2"/>
  <c r="L123" i="2"/>
  <c r="K123" i="2"/>
  <c r="J123" i="2"/>
  <c r="I123" i="2"/>
  <c r="L113" i="2"/>
  <c r="K113" i="2"/>
  <c r="J113" i="2"/>
  <c r="I113" i="2"/>
  <c r="L8507" i="2"/>
  <c r="K8507" i="2"/>
  <c r="J8507" i="2"/>
  <c r="I8507" i="2"/>
  <c r="L71" i="2"/>
  <c r="K71" i="2"/>
  <c r="J71" i="2"/>
  <c r="I71" i="2"/>
  <c r="L255" i="2"/>
  <c r="K255" i="2"/>
  <c r="J255" i="2"/>
  <c r="I255" i="2"/>
  <c r="L133" i="2"/>
  <c r="K133" i="2"/>
  <c r="J133" i="2"/>
  <c r="I133" i="2"/>
  <c r="L420" i="2"/>
  <c r="K420" i="2"/>
  <c r="J420" i="2"/>
  <c r="I420" i="2"/>
  <c r="L8499" i="2"/>
  <c r="K8499" i="2"/>
  <c r="J8499" i="2"/>
  <c r="I8499" i="2"/>
  <c r="L49" i="2"/>
  <c r="K49" i="2"/>
  <c r="J49" i="2"/>
  <c r="I49" i="2"/>
  <c r="L201" i="2"/>
  <c r="K201" i="2"/>
  <c r="J201" i="2"/>
  <c r="I201" i="2"/>
  <c r="L120" i="2"/>
  <c r="K120" i="2"/>
  <c r="J120" i="2"/>
  <c r="I120" i="2"/>
  <c r="L388" i="2"/>
  <c r="K388" i="2"/>
  <c r="J388" i="2"/>
  <c r="I388" i="2"/>
  <c r="L495" i="2"/>
  <c r="K495" i="2"/>
  <c r="J495" i="2"/>
  <c r="I495" i="2"/>
  <c r="L159" i="2"/>
  <c r="K159" i="2"/>
  <c r="J159" i="2"/>
  <c r="I159" i="2"/>
  <c r="L176" i="2"/>
  <c r="K176" i="2"/>
  <c r="J176" i="2"/>
  <c r="I176" i="2"/>
  <c r="L118" i="2"/>
  <c r="K118" i="2"/>
  <c r="J118" i="2"/>
  <c r="I118" i="2"/>
  <c r="L464" i="2"/>
  <c r="K464" i="2"/>
  <c r="J464" i="2"/>
  <c r="I464" i="2"/>
  <c r="L349" i="2"/>
  <c r="K349" i="2"/>
  <c r="J349" i="2"/>
  <c r="I349" i="2"/>
  <c r="L547" i="2"/>
  <c r="K547" i="2"/>
  <c r="J547" i="2"/>
  <c r="I547" i="2"/>
  <c r="L468" i="2"/>
  <c r="K468" i="2"/>
  <c r="J468" i="2"/>
  <c r="I468" i="2"/>
  <c r="L72" i="2"/>
  <c r="K72" i="2"/>
  <c r="J72" i="2"/>
  <c r="I72" i="2"/>
  <c r="L241" i="2"/>
  <c r="K241" i="2"/>
  <c r="J241" i="2"/>
  <c r="I241" i="2"/>
  <c r="L390" i="2"/>
  <c r="K390" i="2"/>
  <c r="J390" i="2"/>
  <c r="I390" i="2"/>
  <c r="L190" i="2"/>
  <c r="K190" i="2"/>
  <c r="J190" i="2"/>
  <c r="I190" i="2"/>
  <c r="L430" i="2"/>
  <c r="K430" i="2"/>
  <c r="J430" i="2"/>
  <c r="I430" i="2"/>
  <c r="L533" i="2"/>
  <c r="K533" i="2"/>
  <c r="J533" i="2"/>
  <c r="I533" i="2"/>
  <c r="L8600" i="2"/>
  <c r="K8600" i="2"/>
  <c r="J8600" i="2"/>
  <c r="I8600" i="2"/>
  <c r="L510" i="2"/>
  <c r="K510" i="2"/>
  <c r="J510" i="2"/>
  <c r="I510" i="2"/>
  <c r="L391" i="2"/>
  <c r="K391" i="2"/>
  <c r="J391" i="2"/>
  <c r="I391" i="2"/>
  <c r="L108" i="2"/>
  <c r="K108" i="2"/>
  <c r="J108" i="2"/>
  <c r="I108" i="2"/>
  <c r="L266" i="2"/>
  <c r="K266" i="2"/>
  <c r="J266" i="2"/>
  <c r="I266" i="2"/>
  <c r="L362" i="2"/>
  <c r="K362" i="2"/>
  <c r="J362" i="2"/>
  <c r="I362" i="2"/>
  <c r="L130" i="2"/>
  <c r="K130" i="2"/>
  <c r="J130" i="2"/>
  <c r="I130" i="2"/>
  <c r="L521" i="2"/>
  <c r="K521" i="2"/>
  <c r="J521" i="2"/>
  <c r="I521" i="2"/>
  <c r="L384" i="2"/>
  <c r="K384" i="2"/>
  <c r="J384" i="2"/>
  <c r="I384" i="2"/>
  <c r="L222" i="2"/>
  <c r="K222" i="2"/>
  <c r="J222" i="2"/>
  <c r="I222" i="2"/>
  <c r="L359" i="2"/>
  <c r="K359" i="2"/>
  <c r="J359" i="2"/>
  <c r="I359" i="2"/>
  <c r="L8481" i="2"/>
  <c r="K8481" i="2"/>
  <c r="J8481" i="2"/>
  <c r="I8481" i="2"/>
  <c r="L517" i="2"/>
  <c r="K517" i="2"/>
  <c r="J517" i="2"/>
  <c r="I517" i="2"/>
  <c r="L126" i="2"/>
  <c r="K126" i="2"/>
  <c r="J126" i="2"/>
  <c r="I126" i="2"/>
  <c r="L109" i="2"/>
  <c r="K109" i="2"/>
  <c r="J109" i="2"/>
  <c r="I109" i="2"/>
  <c r="L505" i="2"/>
  <c r="K505" i="2"/>
  <c r="J505" i="2"/>
  <c r="I505" i="2"/>
  <c r="L135" i="2"/>
  <c r="K135" i="2"/>
  <c r="J135" i="2"/>
  <c r="I135" i="2"/>
  <c r="L131" i="2"/>
  <c r="K131" i="2"/>
  <c r="J131" i="2"/>
  <c r="I131" i="2"/>
  <c r="L380" i="2"/>
  <c r="K380" i="2"/>
  <c r="J380" i="2"/>
  <c r="I380" i="2"/>
  <c r="L82" i="2"/>
  <c r="K82" i="2"/>
  <c r="J82" i="2"/>
  <c r="I82" i="2"/>
  <c r="L370" i="2"/>
  <c r="K370" i="2"/>
  <c r="J370" i="2"/>
  <c r="I370" i="2"/>
  <c r="L98" i="2"/>
  <c r="K98" i="2"/>
  <c r="J98" i="2"/>
  <c r="I98" i="2"/>
  <c r="L202" i="2"/>
  <c r="K202" i="2"/>
  <c r="J202" i="2"/>
  <c r="I202" i="2"/>
  <c r="L101" i="2"/>
  <c r="K101" i="2"/>
  <c r="J101" i="2"/>
  <c r="I101" i="2"/>
  <c r="L89" i="2"/>
  <c r="K89" i="2"/>
  <c r="J89" i="2"/>
  <c r="I89" i="2"/>
  <c r="L154" i="2"/>
  <c r="K154" i="2"/>
  <c r="J154" i="2"/>
  <c r="I154" i="2"/>
  <c r="L169" i="2"/>
  <c r="K169" i="2"/>
  <c r="J169" i="2"/>
  <c r="I169" i="2"/>
  <c r="L100" i="2"/>
  <c r="K100" i="2"/>
  <c r="J100" i="2"/>
  <c r="I100" i="2"/>
  <c r="L102" i="2"/>
  <c r="K102" i="2"/>
  <c r="J102" i="2"/>
  <c r="I102" i="2"/>
  <c r="L47" i="2"/>
  <c r="K47" i="2"/>
  <c r="J47" i="2"/>
  <c r="I47" i="2"/>
  <c r="L171" i="2"/>
  <c r="K171" i="2"/>
  <c r="J171" i="2"/>
  <c r="I171" i="2"/>
  <c r="L155" i="2"/>
  <c r="K155" i="2"/>
  <c r="J155" i="2"/>
  <c r="I155" i="2"/>
  <c r="L90" i="2"/>
  <c r="K90" i="2"/>
  <c r="J90" i="2"/>
  <c r="I90" i="2"/>
  <c r="L105" i="2"/>
  <c r="K105" i="2"/>
  <c r="J105" i="2"/>
  <c r="I105" i="2"/>
  <c r="L178" i="2"/>
  <c r="K178" i="2"/>
  <c r="J178" i="2"/>
  <c r="I178" i="2"/>
  <c r="L104" i="2"/>
  <c r="K104" i="2"/>
  <c r="J104" i="2"/>
  <c r="I104" i="2"/>
  <c r="L182" i="2"/>
  <c r="K182" i="2"/>
  <c r="J182" i="2"/>
  <c r="I182" i="2"/>
  <c r="L80" i="2"/>
  <c r="K80" i="2"/>
  <c r="J80" i="2"/>
  <c r="I80" i="2"/>
  <c r="L189" i="2"/>
  <c r="K189" i="2"/>
  <c r="J189" i="2"/>
  <c r="I189" i="2"/>
  <c r="L217" i="2"/>
  <c r="K217" i="2"/>
  <c r="J217" i="2"/>
  <c r="I217" i="2"/>
  <c r="L502" i="2"/>
  <c r="K502" i="2"/>
  <c r="J502" i="2"/>
  <c r="I502" i="2"/>
  <c r="L450" i="2"/>
  <c r="K450" i="2"/>
  <c r="J450" i="2"/>
  <c r="I450" i="2"/>
  <c r="L486" i="2"/>
  <c r="K486" i="2"/>
  <c r="J486" i="2"/>
  <c r="I486" i="2"/>
  <c r="L527" i="2"/>
  <c r="K527" i="2"/>
  <c r="J527" i="2"/>
  <c r="I527" i="2"/>
  <c r="L8495" i="2"/>
  <c r="K8495" i="2"/>
  <c r="J8495" i="2"/>
  <c r="I8495" i="2"/>
  <c r="L256" i="2"/>
  <c r="K256" i="2"/>
  <c r="J256" i="2"/>
  <c r="I256" i="2"/>
  <c r="L8534" i="2"/>
  <c r="K8534" i="2"/>
  <c r="J8534" i="2"/>
  <c r="I8534" i="2"/>
  <c r="L81" i="2"/>
  <c r="K81" i="2"/>
  <c r="J81" i="2"/>
  <c r="I81" i="2"/>
  <c r="L8578" i="2"/>
  <c r="K8578" i="2"/>
  <c r="J8578" i="2"/>
  <c r="I8578" i="2"/>
  <c r="L341" i="2"/>
  <c r="K341" i="2"/>
  <c r="J341" i="2"/>
  <c r="I341" i="2"/>
  <c r="L55" i="2"/>
  <c r="K55" i="2"/>
  <c r="J55" i="2"/>
  <c r="I55" i="2"/>
  <c r="L509" i="2"/>
  <c r="K509" i="2"/>
  <c r="J509" i="2"/>
  <c r="I509" i="2"/>
  <c r="L8522" i="2"/>
  <c r="K8522" i="2"/>
  <c r="J8522" i="2"/>
  <c r="I8522" i="2"/>
  <c r="L8556" i="2"/>
  <c r="K8556" i="2"/>
  <c r="J8556" i="2"/>
  <c r="I8556" i="2"/>
  <c r="L111" i="2"/>
  <c r="K111" i="2"/>
  <c r="J111" i="2"/>
  <c r="I111" i="2"/>
  <c r="L319" i="2"/>
  <c r="K319" i="2"/>
  <c r="J319" i="2"/>
  <c r="I319" i="2"/>
  <c r="L512" i="2"/>
  <c r="K512" i="2"/>
  <c r="J512" i="2"/>
  <c r="I512" i="2"/>
  <c r="L219" i="2"/>
  <c r="K219" i="2"/>
  <c r="J219" i="2"/>
  <c r="I219" i="2"/>
  <c r="L136" i="2"/>
  <c r="K136" i="2"/>
  <c r="J136" i="2"/>
  <c r="I136" i="2"/>
  <c r="L447" i="2"/>
  <c r="K447" i="2"/>
  <c r="J447" i="2"/>
  <c r="I447" i="2"/>
  <c r="L237" i="2"/>
  <c r="K237" i="2"/>
  <c r="J237" i="2"/>
  <c r="I237" i="2"/>
  <c r="L476" i="2"/>
  <c r="K476" i="2"/>
  <c r="J476" i="2"/>
  <c r="I476" i="2"/>
  <c r="L535" i="2"/>
  <c r="K535" i="2"/>
  <c r="J535" i="2"/>
  <c r="I535" i="2"/>
  <c r="L445" i="2"/>
  <c r="K445" i="2"/>
  <c r="J445" i="2"/>
  <c r="I445" i="2"/>
  <c r="L292" i="2"/>
  <c r="K292" i="2"/>
  <c r="J292" i="2"/>
  <c r="I292" i="2"/>
  <c r="L94" i="2"/>
  <c r="K94" i="2"/>
  <c r="J94" i="2"/>
  <c r="I94" i="2"/>
  <c r="L8466" i="2"/>
  <c r="K8466" i="2"/>
  <c r="J8466" i="2"/>
  <c r="I8466" i="2"/>
  <c r="L8524" i="2"/>
  <c r="K8524" i="2"/>
  <c r="J8524" i="2"/>
  <c r="I8524" i="2"/>
  <c r="L313" i="2"/>
  <c r="K313" i="2"/>
  <c r="J313" i="2"/>
  <c r="I313" i="2"/>
  <c r="L378" i="2"/>
  <c r="K378" i="2"/>
  <c r="J378" i="2"/>
  <c r="I378" i="2"/>
  <c r="L8566" i="2"/>
  <c r="K8566" i="2"/>
  <c r="J8566" i="2"/>
  <c r="I8566" i="2"/>
  <c r="L214" i="2"/>
  <c r="K214" i="2"/>
  <c r="J214" i="2"/>
  <c r="I214" i="2"/>
  <c r="L389" i="2"/>
  <c r="K389" i="2"/>
  <c r="J389" i="2"/>
  <c r="I389" i="2"/>
  <c r="L128" i="2"/>
  <c r="K128" i="2"/>
  <c r="J128" i="2"/>
  <c r="I128" i="2"/>
  <c r="L375" i="2"/>
  <c r="K375" i="2"/>
  <c r="J375" i="2"/>
  <c r="I375" i="2"/>
  <c r="L132" i="2"/>
  <c r="K132" i="2"/>
  <c r="J132" i="2"/>
  <c r="I132" i="2"/>
  <c r="L25" i="2"/>
  <c r="K25" i="2"/>
  <c r="J25" i="2"/>
  <c r="I25" i="2"/>
  <c r="L8539" i="2"/>
  <c r="K8539" i="2"/>
  <c r="J8539" i="2"/>
  <c r="I8539" i="2"/>
  <c r="L8470" i="2"/>
  <c r="K8470" i="2"/>
  <c r="J8470" i="2"/>
  <c r="I8470" i="2"/>
  <c r="L539" i="2"/>
  <c r="K539" i="2"/>
  <c r="J539" i="2"/>
  <c r="I539" i="2"/>
  <c r="L511" i="2"/>
  <c r="K511" i="2"/>
  <c r="J511" i="2"/>
  <c r="I511" i="2"/>
  <c r="L271" i="2"/>
  <c r="K271" i="2"/>
  <c r="J271" i="2"/>
  <c r="I271" i="2"/>
  <c r="L8453" i="2"/>
  <c r="K8453" i="2"/>
  <c r="J8453" i="2"/>
  <c r="I8453" i="2"/>
  <c r="L443" i="2"/>
  <c r="K443" i="2"/>
  <c r="J443" i="2"/>
  <c r="I443" i="2"/>
  <c r="L439" i="2"/>
  <c r="K439" i="2"/>
  <c r="J439" i="2"/>
  <c r="I439" i="2"/>
  <c r="L8594" i="2"/>
  <c r="K8594" i="2"/>
  <c r="J8594" i="2"/>
  <c r="I8594" i="2"/>
  <c r="L8511" i="2"/>
  <c r="K8511" i="2"/>
  <c r="J8511" i="2"/>
  <c r="I8511" i="2"/>
  <c r="L8565" i="2"/>
  <c r="K8565" i="2"/>
  <c r="J8565" i="2"/>
  <c r="I8565" i="2"/>
  <c r="L215" i="2"/>
  <c r="K215" i="2"/>
  <c r="J215" i="2"/>
  <c r="I215" i="2"/>
  <c r="L327" i="2"/>
  <c r="K327" i="2"/>
  <c r="J327" i="2"/>
  <c r="I327" i="2"/>
  <c r="L230" i="2"/>
  <c r="K230" i="2"/>
  <c r="J230" i="2"/>
  <c r="I230" i="2"/>
  <c r="L438" i="2"/>
  <c r="K438" i="2"/>
  <c r="J438" i="2"/>
  <c r="I438" i="2"/>
  <c r="L465" i="2"/>
  <c r="K465" i="2"/>
  <c r="J465" i="2"/>
  <c r="I465" i="2"/>
  <c r="L470" i="2"/>
  <c r="K470" i="2"/>
  <c r="J470" i="2"/>
  <c r="I470" i="2"/>
  <c r="L83" i="2"/>
  <c r="K83" i="2"/>
  <c r="J83" i="2"/>
  <c r="I83" i="2"/>
  <c r="L529" i="2"/>
  <c r="K529" i="2"/>
  <c r="J529" i="2"/>
  <c r="I529" i="2"/>
  <c r="L8525" i="2"/>
  <c r="K8525" i="2"/>
  <c r="J8525" i="2"/>
  <c r="I8525" i="2"/>
  <c r="L224" i="2"/>
  <c r="K224" i="2"/>
  <c r="J224" i="2"/>
  <c r="I224" i="2"/>
  <c r="L8592" i="2"/>
  <c r="K8592" i="2"/>
  <c r="J8592" i="2"/>
  <c r="I8592" i="2"/>
  <c r="L252" i="2"/>
  <c r="K252" i="2"/>
  <c r="J252" i="2"/>
  <c r="I252" i="2"/>
  <c r="L414" i="2"/>
  <c r="K414" i="2"/>
  <c r="J414" i="2"/>
  <c r="I414" i="2"/>
  <c r="L8598" i="2"/>
  <c r="K8598" i="2"/>
  <c r="J8598" i="2"/>
  <c r="I8598" i="2"/>
  <c r="L295" i="2"/>
  <c r="K295" i="2"/>
  <c r="J295" i="2"/>
  <c r="I295" i="2"/>
  <c r="L444" i="2"/>
  <c r="K444" i="2"/>
  <c r="J444" i="2"/>
  <c r="I444" i="2"/>
  <c r="L8593" i="2"/>
  <c r="K8593" i="2"/>
  <c r="J8593" i="2"/>
  <c r="I8593" i="2"/>
  <c r="L8532" i="2"/>
  <c r="K8532" i="2"/>
  <c r="J8532" i="2"/>
  <c r="I8532" i="2"/>
  <c r="L416" i="2"/>
  <c r="K416" i="2"/>
  <c r="J416" i="2"/>
  <c r="I416" i="2"/>
  <c r="L8446" i="2"/>
  <c r="K8446" i="2"/>
  <c r="J8446" i="2"/>
  <c r="I8446" i="2"/>
  <c r="L8545" i="2"/>
  <c r="K8545" i="2"/>
  <c r="J8545" i="2"/>
  <c r="I8545" i="2"/>
  <c r="L8575" i="2"/>
  <c r="K8575" i="2"/>
  <c r="J8575" i="2"/>
  <c r="I8575" i="2"/>
  <c r="L8595" i="2"/>
  <c r="K8595" i="2"/>
  <c r="J8595" i="2"/>
  <c r="I8595" i="2"/>
  <c r="L8468" i="2"/>
  <c r="K8468" i="2"/>
  <c r="J8468" i="2"/>
  <c r="I8468" i="2"/>
  <c r="L369" i="2"/>
  <c r="K369" i="2"/>
  <c r="J369" i="2"/>
  <c r="I369" i="2"/>
  <c r="L226" i="2"/>
  <c r="K226" i="2"/>
  <c r="J226" i="2"/>
  <c r="I226" i="2"/>
  <c r="L409" i="2"/>
  <c r="K409" i="2"/>
  <c r="J409" i="2"/>
  <c r="I409" i="2"/>
  <c r="L381" i="2"/>
  <c r="K381" i="2"/>
  <c r="J381" i="2"/>
  <c r="I381" i="2"/>
  <c r="L8577" i="2"/>
  <c r="K8577" i="2"/>
  <c r="J8577" i="2"/>
  <c r="I8577" i="2"/>
  <c r="L469" i="2"/>
  <c r="K469" i="2"/>
  <c r="J469" i="2"/>
  <c r="I469" i="2"/>
  <c r="L8526" i="2"/>
  <c r="K8526" i="2"/>
  <c r="J8526" i="2"/>
  <c r="I8526" i="2"/>
  <c r="L272" i="2"/>
  <c r="K272" i="2"/>
  <c r="J272" i="2"/>
  <c r="I272" i="2"/>
  <c r="L8589" i="2"/>
  <c r="K8589" i="2"/>
  <c r="J8589" i="2"/>
  <c r="I8589" i="2"/>
  <c r="L314" i="2"/>
  <c r="K314" i="2"/>
  <c r="J314" i="2"/>
  <c r="I314" i="2"/>
  <c r="L297" i="2"/>
  <c r="K297" i="2"/>
  <c r="J297" i="2"/>
  <c r="I297" i="2"/>
  <c r="L8587" i="2"/>
  <c r="K8587" i="2"/>
  <c r="J8587" i="2"/>
  <c r="I8587" i="2"/>
  <c r="L8445" i="2"/>
  <c r="K8445" i="2"/>
  <c r="J8445" i="2"/>
  <c r="I8445" i="2"/>
  <c r="L234" i="2"/>
  <c r="K234" i="2"/>
  <c r="J234" i="2"/>
  <c r="I234" i="2"/>
  <c r="L503" i="2"/>
  <c r="K503" i="2"/>
  <c r="J503" i="2"/>
  <c r="I503" i="2"/>
  <c r="L436" i="2"/>
  <c r="K436" i="2"/>
  <c r="J436" i="2"/>
  <c r="I436" i="2"/>
  <c r="L8518" i="2"/>
  <c r="K8518" i="2"/>
  <c r="J8518" i="2"/>
  <c r="I8518" i="2"/>
  <c r="L477" i="2"/>
  <c r="K477" i="2"/>
  <c r="J477" i="2"/>
  <c r="I477" i="2"/>
  <c r="L490" i="2"/>
  <c r="K490" i="2"/>
  <c r="J490" i="2"/>
  <c r="I490" i="2"/>
  <c r="L457" i="2"/>
  <c r="K457" i="2"/>
  <c r="J457" i="2"/>
  <c r="I457" i="2"/>
  <c r="L504" i="2"/>
  <c r="K504" i="2"/>
  <c r="J504" i="2"/>
  <c r="I504" i="2"/>
  <c r="L8516" i="2"/>
  <c r="K8516" i="2"/>
  <c r="J8516" i="2"/>
  <c r="I8516" i="2"/>
  <c r="L240" i="2"/>
  <c r="K240" i="2"/>
  <c r="J240" i="2"/>
  <c r="I240" i="2"/>
  <c r="L8402" i="2"/>
  <c r="K8402" i="2"/>
  <c r="J8402" i="2"/>
  <c r="I8402" i="2"/>
  <c r="L471" i="2"/>
  <c r="K471" i="2"/>
  <c r="J471" i="2"/>
  <c r="I471" i="2"/>
  <c r="L8561" i="2"/>
  <c r="K8561" i="2"/>
  <c r="J8561" i="2"/>
  <c r="I8561" i="2"/>
  <c r="L8514" i="2"/>
  <c r="K8514" i="2"/>
  <c r="J8514" i="2"/>
  <c r="I8514" i="2"/>
  <c r="L103" i="2"/>
  <c r="K103" i="2"/>
  <c r="J103" i="2"/>
  <c r="I103" i="2"/>
  <c r="L8439" i="2"/>
  <c r="K8439" i="2"/>
  <c r="J8439" i="2"/>
  <c r="I8439" i="2"/>
  <c r="L161" i="2"/>
  <c r="K161" i="2"/>
  <c r="J161" i="2"/>
  <c r="I161" i="2"/>
  <c r="L441" i="2"/>
  <c r="K441" i="2"/>
  <c r="J441" i="2"/>
  <c r="I441" i="2"/>
  <c r="L284" i="2"/>
  <c r="K284" i="2"/>
  <c r="J284" i="2"/>
  <c r="I284" i="2"/>
  <c r="L493" i="2"/>
  <c r="K493" i="2"/>
  <c r="J493" i="2"/>
  <c r="I493" i="2"/>
  <c r="L498" i="2"/>
  <c r="K498" i="2"/>
  <c r="J498" i="2"/>
  <c r="I498" i="2"/>
  <c r="L8541" i="2"/>
  <c r="K8541" i="2"/>
  <c r="J8541" i="2"/>
  <c r="I8541" i="2"/>
  <c r="L267" i="2"/>
  <c r="K267" i="2"/>
  <c r="J267" i="2"/>
  <c r="I267" i="2"/>
  <c r="L8528" i="2"/>
  <c r="K8528" i="2"/>
  <c r="J8528" i="2"/>
  <c r="I8528" i="2"/>
  <c r="L283" i="2"/>
  <c r="K283" i="2"/>
  <c r="J283" i="2"/>
  <c r="I283" i="2"/>
  <c r="L207" i="2"/>
  <c r="K207" i="2"/>
  <c r="J207" i="2"/>
  <c r="I207" i="2"/>
  <c r="L373" i="2"/>
  <c r="K373" i="2"/>
  <c r="J373" i="2"/>
  <c r="I373" i="2"/>
  <c r="L8560" i="2"/>
  <c r="K8560" i="2"/>
  <c r="J8560" i="2"/>
  <c r="I8560" i="2"/>
  <c r="L8417" i="2"/>
  <c r="K8417" i="2"/>
  <c r="J8417" i="2"/>
  <c r="I8417" i="2"/>
  <c r="L407" i="2"/>
  <c r="K407" i="2"/>
  <c r="J407" i="2"/>
  <c r="I407" i="2"/>
  <c r="L499" i="2"/>
  <c r="K499" i="2"/>
  <c r="J499" i="2"/>
  <c r="I499" i="2"/>
  <c r="L8478" i="2"/>
  <c r="K8478" i="2"/>
  <c r="J8478" i="2"/>
  <c r="I8478" i="2"/>
  <c r="L8546" i="2"/>
  <c r="K8546" i="2"/>
  <c r="J8546" i="2"/>
  <c r="I8546" i="2"/>
  <c r="L8427" i="2"/>
  <c r="K8427" i="2"/>
  <c r="J8427" i="2"/>
  <c r="I8427" i="2"/>
  <c r="L8531" i="2"/>
  <c r="K8531" i="2"/>
  <c r="J8531" i="2"/>
  <c r="I8531" i="2"/>
  <c r="L48" i="2"/>
  <c r="K48" i="2"/>
  <c r="J48" i="2"/>
  <c r="I48" i="2"/>
  <c r="L8434" i="2"/>
  <c r="K8434" i="2"/>
  <c r="J8434" i="2"/>
  <c r="I8434" i="2"/>
  <c r="L452" i="2"/>
  <c r="K452" i="2"/>
  <c r="J452" i="2"/>
  <c r="I452" i="2"/>
  <c r="L278" i="2"/>
  <c r="K278" i="2"/>
  <c r="J278" i="2"/>
  <c r="I278" i="2"/>
  <c r="L8538" i="2"/>
  <c r="K8538" i="2"/>
  <c r="J8538" i="2"/>
  <c r="I8538" i="2"/>
  <c r="L508" i="2"/>
  <c r="K508" i="2"/>
  <c r="J508" i="2"/>
  <c r="I508" i="2"/>
  <c r="L8572" i="2"/>
  <c r="K8572" i="2"/>
  <c r="J8572" i="2"/>
  <c r="I8572" i="2"/>
  <c r="L192" i="2"/>
  <c r="K192" i="2"/>
  <c r="J192" i="2"/>
  <c r="I192" i="2"/>
  <c r="L339" i="2"/>
  <c r="K339" i="2"/>
  <c r="J339" i="2"/>
  <c r="I339" i="2"/>
  <c r="L8472" i="2"/>
  <c r="K8472" i="2"/>
  <c r="J8472" i="2"/>
  <c r="I8472" i="2"/>
  <c r="L377" i="2"/>
  <c r="K377" i="2"/>
  <c r="J377" i="2"/>
  <c r="I377" i="2"/>
  <c r="L8584" i="2"/>
  <c r="K8584" i="2"/>
  <c r="J8584" i="2"/>
  <c r="I8584" i="2"/>
  <c r="L8555" i="2"/>
  <c r="K8555" i="2"/>
  <c r="J8555" i="2"/>
  <c r="I8555" i="2"/>
  <c r="L473" i="2"/>
  <c r="K473" i="2"/>
  <c r="J473" i="2"/>
  <c r="I473" i="2"/>
  <c r="L428" i="2"/>
  <c r="K428" i="2"/>
  <c r="J428" i="2"/>
  <c r="I428" i="2"/>
  <c r="L366" i="2"/>
  <c r="K366" i="2"/>
  <c r="J366" i="2"/>
  <c r="I366" i="2"/>
  <c r="L397" i="2"/>
  <c r="K397" i="2"/>
  <c r="J397" i="2"/>
  <c r="I397" i="2"/>
  <c r="L8437" i="2"/>
  <c r="K8437" i="2"/>
  <c r="J8437" i="2"/>
  <c r="I8437" i="2"/>
  <c r="L8473" i="2"/>
  <c r="K8473" i="2"/>
  <c r="J8473" i="2"/>
  <c r="I8473" i="2"/>
  <c r="L442" i="2"/>
  <c r="K442" i="2"/>
  <c r="J442" i="2"/>
  <c r="I442" i="2"/>
  <c r="L364" i="2"/>
  <c r="K364" i="2"/>
  <c r="J364" i="2"/>
  <c r="I364" i="2"/>
  <c r="L8573" i="2"/>
  <c r="K8573" i="2"/>
  <c r="J8573" i="2"/>
  <c r="I8573" i="2"/>
  <c r="L348" i="2"/>
  <c r="K348" i="2"/>
  <c r="J348" i="2"/>
  <c r="I348" i="2"/>
  <c r="L8421" i="2"/>
  <c r="K8421" i="2"/>
  <c r="J8421" i="2"/>
  <c r="I8421" i="2"/>
  <c r="L8519" i="2"/>
  <c r="K8519" i="2"/>
  <c r="J8519" i="2"/>
  <c r="I8519" i="2"/>
  <c r="L8548" i="2"/>
  <c r="K8548" i="2"/>
  <c r="J8548" i="2"/>
  <c r="I8548" i="2"/>
  <c r="L8430" i="2"/>
  <c r="K8430" i="2"/>
  <c r="J8430" i="2"/>
  <c r="I8430" i="2"/>
  <c r="L8418" i="2"/>
  <c r="K8418" i="2"/>
  <c r="J8418" i="2"/>
  <c r="I8418" i="2"/>
  <c r="L8582" i="2"/>
  <c r="K8582" i="2"/>
  <c r="J8582" i="2"/>
  <c r="I8582" i="2"/>
  <c r="L8451" i="2"/>
  <c r="K8451" i="2"/>
  <c r="J8451" i="2"/>
  <c r="I8451" i="2"/>
  <c r="L8414" i="2"/>
  <c r="K8414" i="2"/>
  <c r="J8414" i="2"/>
  <c r="I8414" i="2"/>
  <c r="L288" i="2"/>
  <c r="K288" i="2"/>
  <c r="J288" i="2"/>
  <c r="I288" i="2"/>
  <c r="L8501" i="2"/>
  <c r="K8501" i="2"/>
  <c r="J8501" i="2"/>
  <c r="I8501" i="2"/>
  <c r="L8413" i="2"/>
  <c r="K8413" i="2"/>
  <c r="J8413" i="2"/>
  <c r="I8413" i="2"/>
  <c r="L8435" i="2"/>
  <c r="K8435" i="2"/>
  <c r="J8435" i="2"/>
  <c r="I8435" i="2"/>
  <c r="L264" i="2"/>
  <c r="K264" i="2"/>
  <c r="J264" i="2"/>
  <c r="I264" i="2"/>
  <c r="L8559" i="2"/>
  <c r="K8559" i="2"/>
  <c r="J8559" i="2"/>
  <c r="I8559" i="2"/>
  <c r="L8461" i="2"/>
  <c r="K8461" i="2"/>
  <c r="J8461" i="2"/>
  <c r="I8461" i="2"/>
  <c r="L8597" i="2"/>
  <c r="K8597" i="2"/>
  <c r="J8597" i="2"/>
  <c r="I8597" i="2"/>
  <c r="L342" i="2"/>
  <c r="K342" i="2"/>
  <c r="J342" i="2"/>
  <c r="I342" i="2"/>
  <c r="L8429" i="2"/>
  <c r="K8429" i="2"/>
  <c r="J8429" i="2"/>
  <c r="I8429" i="2"/>
  <c r="L8488" i="2"/>
  <c r="K8488" i="2"/>
  <c r="J8488" i="2"/>
  <c r="I8488" i="2"/>
  <c r="L8425" i="2"/>
  <c r="K8425" i="2"/>
  <c r="J8425" i="2"/>
  <c r="I8425" i="2"/>
  <c r="L358" i="2"/>
  <c r="K358" i="2"/>
  <c r="J358" i="2"/>
  <c r="I358" i="2"/>
  <c r="L114" i="2"/>
  <c r="K114" i="2"/>
  <c r="J114" i="2"/>
  <c r="I114" i="2"/>
  <c r="L453" i="2"/>
  <c r="K453" i="2"/>
  <c r="J453" i="2"/>
  <c r="I453" i="2"/>
  <c r="L423" i="2"/>
  <c r="K423" i="2"/>
  <c r="J423" i="2"/>
  <c r="I423" i="2"/>
  <c r="L8423" i="2"/>
  <c r="K8423" i="2"/>
  <c r="J8423" i="2"/>
  <c r="I8423" i="2"/>
  <c r="L8517" i="2"/>
  <c r="K8517" i="2"/>
  <c r="J8517" i="2"/>
  <c r="I8517" i="2"/>
  <c r="L8520" i="2"/>
  <c r="K8520" i="2"/>
  <c r="J8520" i="2"/>
  <c r="I8520" i="2"/>
  <c r="L516" i="2"/>
  <c r="K516" i="2"/>
  <c r="J516" i="2"/>
  <c r="I516" i="2"/>
  <c r="L8530" i="2"/>
  <c r="K8530" i="2"/>
  <c r="J8530" i="2"/>
  <c r="I8530" i="2"/>
  <c r="L167" i="2"/>
  <c r="K167" i="2"/>
  <c r="J167" i="2"/>
  <c r="I167" i="2"/>
  <c r="L405" i="2"/>
  <c r="K405" i="2"/>
  <c r="J405" i="2"/>
  <c r="I405" i="2"/>
  <c r="L8412" i="2"/>
  <c r="K8412" i="2"/>
  <c r="J8412" i="2"/>
  <c r="I8412" i="2"/>
  <c r="L434" i="2"/>
  <c r="K434" i="2"/>
  <c r="J434" i="2"/>
  <c r="I434" i="2"/>
  <c r="L540" i="2"/>
  <c r="K540" i="2"/>
  <c r="J540" i="2"/>
  <c r="I540" i="2"/>
  <c r="L325" i="2"/>
  <c r="K325" i="2"/>
  <c r="J325" i="2"/>
  <c r="I325" i="2"/>
  <c r="L212" i="2"/>
  <c r="K212" i="2"/>
  <c r="J212" i="2"/>
  <c r="I212" i="2"/>
  <c r="L153" i="2"/>
  <c r="K153" i="2"/>
  <c r="J153" i="2"/>
  <c r="I153" i="2"/>
  <c r="L478" i="2"/>
  <c r="K478" i="2"/>
  <c r="J478" i="2"/>
  <c r="I478" i="2"/>
  <c r="L162" i="2"/>
  <c r="K162" i="2"/>
  <c r="J162" i="2"/>
  <c r="I162" i="2"/>
  <c r="L157" i="2"/>
  <c r="K157" i="2"/>
  <c r="J157" i="2"/>
  <c r="I157" i="2"/>
  <c r="L263" i="2"/>
  <c r="K263" i="2"/>
  <c r="J263" i="2"/>
  <c r="I263" i="2"/>
  <c r="L262" i="2"/>
  <c r="K262" i="2"/>
  <c r="J262" i="2"/>
  <c r="I262" i="2"/>
  <c r="L8580" i="2"/>
  <c r="K8580" i="2"/>
  <c r="J8580" i="2"/>
  <c r="I8580" i="2"/>
  <c r="L334" i="2"/>
  <c r="K334" i="2"/>
  <c r="J334" i="2"/>
  <c r="I334" i="2"/>
  <c r="L8419" i="2"/>
  <c r="K8419" i="2"/>
  <c r="J8419" i="2"/>
  <c r="I8419" i="2"/>
  <c r="L296" i="2"/>
  <c r="K296" i="2"/>
  <c r="J296" i="2"/>
  <c r="I296" i="2"/>
  <c r="L8562" i="2"/>
  <c r="K8562" i="2"/>
  <c r="J8562" i="2"/>
  <c r="I8562" i="2"/>
  <c r="L412" i="2"/>
  <c r="K412" i="2"/>
  <c r="J412" i="2"/>
  <c r="I412" i="2"/>
  <c r="L246" i="2"/>
  <c r="K246" i="2"/>
  <c r="J246" i="2"/>
  <c r="I246" i="2"/>
  <c r="L8579" i="2"/>
  <c r="K8579" i="2"/>
  <c r="J8579" i="2"/>
  <c r="I8579" i="2"/>
  <c r="L8558" i="2"/>
  <c r="K8558" i="2"/>
  <c r="J8558" i="2"/>
  <c r="I8558" i="2"/>
  <c r="L371" i="2"/>
  <c r="K371" i="2"/>
  <c r="J371" i="2"/>
  <c r="I371" i="2"/>
  <c r="L488" i="2"/>
  <c r="K488" i="2"/>
  <c r="J488" i="2"/>
  <c r="I488" i="2"/>
  <c r="L431" i="2"/>
  <c r="K431" i="2"/>
  <c r="J431" i="2"/>
  <c r="I431" i="2"/>
  <c r="L183" i="2"/>
  <c r="K183" i="2"/>
  <c r="J183" i="2"/>
  <c r="I183" i="2"/>
  <c r="L481" i="2"/>
  <c r="K481" i="2"/>
  <c r="J481" i="2"/>
  <c r="I481" i="2"/>
  <c r="L419" i="2"/>
  <c r="K419" i="2"/>
  <c r="J419" i="2"/>
  <c r="I419" i="2"/>
  <c r="L8542" i="2"/>
  <c r="K8542" i="2"/>
  <c r="J8542" i="2"/>
  <c r="I8542" i="2"/>
  <c r="L328" i="2"/>
  <c r="K328" i="2"/>
  <c r="J328" i="2"/>
  <c r="I328" i="2"/>
  <c r="L324" i="2"/>
  <c r="K324" i="2"/>
  <c r="J324" i="2"/>
  <c r="I324" i="2"/>
  <c r="L8404" i="2"/>
  <c r="K8404" i="2"/>
  <c r="J8404" i="2"/>
  <c r="I8404" i="2"/>
  <c r="L421" i="2"/>
  <c r="K421" i="2"/>
  <c r="J421" i="2"/>
  <c r="I421" i="2"/>
  <c r="L363" i="2"/>
  <c r="K363" i="2"/>
  <c r="J363" i="2"/>
  <c r="I363" i="2"/>
  <c r="L360" i="2"/>
  <c r="K360" i="2"/>
  <c r="J360" i="2"/>
  <c r="I360" i="2"/>
  <c r="L8426" i="2"/>
  <c r="K8426" i="2"/>
  <c r="J8426" i="2"/>
  <c r="I8426" i="2"/>
  <c r="L8510" i="2"/>
  <c r="K8510" i="2"/>
  <c r="J8510" i="2"/>
  <c r="I8510" i="2"/>
  <c r="L8431" i="2"/>
  <c r="K8431" i="2"/>
  <c r="J8431" i="2"/>
  <c r="I8431" i="2"/>
  <c r="L456" i="2"/>
  <c r="K456" i="2"/>
  <c r="J456" i="2"/>
  <c r="I456" i="2"/>
  <c r="L497" i="2"/>
  <c r="K497" i="2"/>
  <c r="J497" i="2"/>
  <c r="I497" i="2"/>
  <c r="L205" i="2"/>
  <c r="K205" i="2"/>
  <c r="J205" i="2"/>
  <c r="I205" i="2"/>
  <c r="L386" i="2"/>
  <c r="K386" i="2"/>
  <c r="J386" i="2"/>
  <c r="I386" i="2"/>
  <c r="L8428" i="2"/>
  <c r="K8428" i="2"/>
  <c r="J8428" i="2"/>
  <c r="I8428" i="2"/>
  <c r="L8459" i="2"/>
  <c r="K8459" i="2"/>
  <c r="J8459" i="2"/>
  <c r="I8459" i="2"/>
  <c r="L501" i="2"/>
  <c r="K501" i="2"/>
  <c r="J501" i="2"/>
  <c r="I501" i="2"/>
  <c r="L531" i="2"/>
  <c r="K531" i="2"/>
  <c r="J531" i="2"/>
  <c r="I531" i="2"/>
  <c r="L250" i="2"/>
  <c r="K250" i="2"/>
  <c r="J250" i="2"/>
  <c r="I250" i="2"/>
  <c r="L460" i="2"/>
  <c r="K460" i="2"/>
  <c r="J460" i="2"/>
  <c r="I460" i="2"/>
  <c r="L8557" i="2"/>
  <c r="K8557" i="2"/>
  <c r="J8557" i="2"/>
  <c r="I8557" i="2"/>
  <c r="L8591" i="2"/>
  <c r="K8591" i="2"/>
  <c r="J8591" i="2"/>
  <c r="I8591" i="2"/>
  <c r="L8405" i="2"/>
  <c r="K8405" i="2"/>
  <c r="J8405" i="2"/>
  <c r="I8405" i="2"/>
  <c r="L8408" i="2"/>
  <c r="K8408" i="2"/>
  <c r="J8408" i="2"/>
  <c r="I8408" i="2"/>
  <c r="L245" i="2"/>
  <c r="K245" i="2"/>
  <c r="J245" i="2"/>
  <c r="I245" i="2"/>
  <c r="L312" i="2"/>
  <c r="K312" i="2"/>
  <c r="J312" i="2"/>
  <c r="I312" i="2"/>
  <c r="L534" i="2"/>
  <c r="K534" i="2"/>
  <c r="J534" i="2"/>
  <c r="I534" i="2"/>
  <c r="L8456" i="2"/>
  <c r="K8456" i="2"/>
  <c r="J8456" i="2"/>
  <c r="I8456" i="2"/>
  <c r="L8474" i="2"/>
  <c r="K8474" i="2"/>
  <c r="J8474" i="2"/>
  <c r="I8474" i="2"/>
  <c r="L507" i="2"/>
  <c r="K507" i="2"/>
  <c r="J507" i="2"/>
  <c r="I507" i="2"/>
  <c r="L8535" i="2"/>
  <c r="K8535" i="2"/>
  <c r="J8535" i="2"/>
  <c r="I8535" i="2"/>
  <c r="L454" i="2"/>
  <c r="K454" i="2"/>
  <c r="J454" i="2"/>
  <c r="I454" i="2"/>
  <c r="L8448" i="2"/>
  <c r="K8448" i="2"/>
  <c r="J8448" i="2"/>
  <c r="I8448" i="2"/>
  <c r="L8460" i="2"/>
  <c r="K8460" i="2"/>
  <c r="J8460" i="2"/>
  <c r="I8460" i="2"/>
  <c r="L8480" i="2"/>
  <c r="K8480" i="2"/>
  <c r="J8480" i="2"/>
  <c r="I8480" i="2"/>
  <c r="L483" i="2"/>
  <c r="K483" i="2"/>
  <c r="J483" i="2"/>
  <c r="I483" i="2"/>
  <c r="L8576" i="2"/>
  <c r="K8576" i="2"/>
  <c r="J8576" i="2"/>
  <c r="I8576" i="2"/>
  <c r="L400" i="2"/>
  <c r="K400" i="2"/>
  <c r="J400" i="2"/>
  <c r="I400" i="2"/>
  <c r="L484" i="2"/>
  <c r="K484" i="2"/>
  <c r="J484" i="2"/>
  <c r="I484" i="2"/>
  <c r="L294" i="2"/>
  <c r="K294" i="2"/>
  <c r="J294" i="2"/>
  <c r="I294" i="2"/>
  <c r="L8465" i="2"/>
  <c r="K8465" i="2"/>
  <c r="J8465" i="2"/>
  <c r="I8465" i="2"/>
  <c r="L8436" i="2"/>
  <c r="K8436" i="2"/>
  <c r="J8436" i="2"/>
  <c r="I8436" i="2"/>
  <c r="L8493" i="2"/>
  <c r="K8493" i="2"/>
  <c r="J8493" i="2"/>
  <c r="I8493" i="2"/>
  <c r="L376" i="2"/>
  <c r="K376" i="2"/>
  <c r="J376" i="2"/>
  <c r="I376" i="2"/>
  <c r="L8455" i="2"/>
  <c r="K8455" i="2"/>
  <c r="J8455" i="2"/>
  <c r="I8455" i="2"/>
  <c r="L8568" i="2"/>
  <c r="K8568" i="2"/>
  <c r="J8568" i="2"/>
  <c r="I8568" i="2"/>
  <c r="L8449" i="2"/>
  <c r="K8449" i="2"/>
  <c r="J8449" i="2"/>
  <c r="I8449" i="2"/>
  <c r="L385" i="2"/>
  <c r="K385" i="2"/>
  <c r="J385" i="2"/>
  <c r="I385" i="2"/>
  <c r="L198" i="2"/>
  <c r="K198" i="2"/>
  <c r="J198" i="2"/>
  <c r="I198" i="2"/>
  <c r="L236" i="2"/>
  <c r="K236" i="2"/>
  <c r="J236" i="2"/>
  <c r="I236" i="2"/>
  <c r="L8588" i="2"/>
  <c r="K8588" i="2"/>
  <c r="J8588" i="2"/>
  <c r="I8588" i="2"/>
  <c r="L8403" i="2"/>
  <c r="K8403" i="2"/>
  <c r="J8403" i="2"/>
  <c r="I8403" i="2"/>
  <c r="L544" i="2"/>
  <c r="K544" i="2"/>
  <c r="J544" i="2"/>
  <c r="I544" i="2"/>
  <c r="L8444" i="2"/>
  <c r="K8444" i="2"/>
  <c r="J8444" i="2"/>
  <c r="I8444" i="2"/>
  <c r="L437" i="2"/>
  <c r="K437" i="2"/>
  <c r="J437" i="2"/>
  <c r="I437" i="2"/>
  <c r="L8554" i="2"/>
  <c r="K8554" i="2"/>
  <c r="J8554" i="2"/>
  <c r="I8554" i="2"/>
  <c r="L64" i="2"/>
  <c r="K64" i="2"/>
  <c r="J64" i="2"/>
  <c r="I64" i="2"/>
  <c r="L8599" i="2"/>
  <c r="K8599" i="2"/>
  <c r="J8599" i="2"/>
  <c r="I8599" i="2"/>
  <c r="L8596" i="2"/>
  <c r="K8596" i="2"/>
  <c r="J8596" i="2"/>
  <c r="I8596" i="2"/>
  <c r="L322" i="2"/>
  <c r="K322" i="2"/>
  <c r="J322" i="2"/>
  <c r="I322" i="2"/>
  <c r="L402" i="2"/>
  <c r="K402" i="2"/>
  <c r="J402" i="2"/>
  <c r="I402" i="2"/>
  <c r="L300" i="2"/>
  <c r="K300" i="2"/>
  <c r="J300" i="2"/>
  <c r="I300" i="2"/>
  <c r="L8569" i="2"/>
  <c r="K8569" i="2"/>
  <c r="J8569" i="2"/>
  <c r="I8569" i="2"/>
  <c r="L8443" i="2"/>
  <c r="K8443" i="2"/>
  <c r="J8443" i="2"/>
  <c r="I8443" i="2"/>
  <c r="L440" i="2"/>
  <c r="K440" i="2"/>
  <c r="J440" i="2"/>
  <c r="I440" i="2"/>
  <c r="L532" i="2"/>
  <c r="K532" i="2"/>
  <c r="J532" i="2"/>
  <c r="I532" i="2"/>
  <c r="L321" i="2"/>
  <c r="K321" i="2"/>
  <c r="J321" i="2"/>
  <c r="I321" i="2"/>
  <c r="L8570" i="2"/>
  <c r="K8570" i="2"/>
  <c r="J8570" i="2"/>
  <c r="I8570" i="2"/>
  <c r="L8458" i="2"/>
  <c r="K8458" i="2"/>
  <c r="J8458" i="2"/>
  <c r="I8458" i="2"/>
  <c r="L506" i="2"/>
  <c r="K506" i="2"/>
  <c r="J506" i="2"/>
  <c r="I506" i="2"/>
  <c r="L8441" i="2"/>
  <c r="K8441" i="2"/>
  <c r="J8441" i="2"/>
  <c r="I8441" i="2"/>
  <c r="L8452" i="2"/>
  <c r="K8452" i="2"/>
  <c r="J8452" i="2"/>
  <c r="I8452" i="2"/>
  <c r="L8409" i="2"/>
  <c r="K8409" i="2"/>
  <c r="J8409" i="2"/>
  <c r="I8409" i="2"/>
  <c r="L446" i="2"/>
  <c r="K446" i="2"/>
  <c r="J446" i="2"/>
  <c r="I446" i="2"/>
  <c r="L8416" i="2"/>
  <c r="K8416" i="2"/>
  <c r="J8416" i="2"/>
  <c r="I8416" i="2"/>
  <c r="L372" i="2"/>
  <c r="K372" i="2"/>
  <c r="J372" i="2"/>
  <c r="I372" i="2"/>
  <c r="L8503" i="2"/>
  <c r="K8503" i="2"/>
  <c r="J8503" i="2"/>
  <c r="I8503" i="2"/>
  <c r="L347" i="2"/>
  <c r="K347" i="2"/>
  <c r="J347" i="2"/>
  <c r="I347" i="2"/>
  <c r="L8475" i="2"/>
  <c r="K8475" i="2"/>
  <c r="J8475" i="2"/>
  <c r="I8475" i="2"/>
  <c r="L8424" i="2"/>
  <c r="K8424" i="2"/>
  <c r="J8424" i="2"/>
  <c r="I8424" i="2"/>
  <c r="L8415" i="2"/>
  <c r="K8415" i="2"/>
  <c r="J8415" i="2"/>
  <c r="I8415" i="2"/>
  <c r="L8487" i="2"/>
  <c r="K8487" i="2"/>
  <c r="J8487" i="2"/>
  <c r="I8487" i="2"/>
  <c r="L525" i="2"/>
  <c r="K525" i="2"/>
  <c r="J525" i="2"/>
  <c r="I525" i="2"/>
  <c r="L411" i="2"/>
  <c r="K411" i="2"/>
  <c r="J411" i="2"/>
  <c r="I411" i="2"/>
  <c r="L8477" i="2"/>
  <c r="K8477" i="2"/>
  <c r="J8477" i="2"/>
  <c r="I8477" i="2"/>
  <c r="L8476" i="2"/>
  <c r="K8476" i="2"/>
  <c r="J8476" i="2"/>
  <c r="I8476" i="2"/>
  <c r="L8464" i="2"/>
  <c r="K8464" i="2"/>
  <c r="J8464" i="2"/>
  <c r="I8464" i="2"/>
  <c r="L8498" i="2"/>
  <c r="K8498" i="2"/>
  <c r="J8498" i="2"/>
  <c r="I8498" i="2"/>
  <c r="L489" i="2"/>
  <c r="K489" i="2"/>
  <c r="J489" i="2"/>
  <c r="I489" i="2"/>
  <c r="L528" i="2"/>
  <c r="K528" i="2"/>
  <c r="J528" i="2"/>
  <c r="I528" i="2"/>
  <c r="L8457" i="2"/>
  <c r="K8457" i="2"/>
  <c r="J8457" i="2"/>
  <c r="I8457" i="2"/>
  <c r="L487" i="2"/>
  <c r="K487" i="2"/>
  <c r="J487" i="2"/>
  <c r="I487" i="2"/>
  <c r="L8467" i="2"/>
  <c r="K8467" i="2"/>
  <c r="J8467" i="2"/>
  <c r="I8467" i="2"/>
  <c r="L392" i="2"/>
  <c r="K392" i="2"/>
  <c r="J392" i="2"/>
  <c r="I392" i="2"/>
  <c r="L8438" i="2"/>
  <c r="K8438" i="2"/>
  <c r="J8438" i="2"/>
  <c r="I8438" i="2"/>
  <c r="L8497" i="2"/>
  <c r="K8497" i="2"/>
  <c r="J8497" i="2"/>
  <c r="I8497" i="2"/>
  <c r="L401" i="2"/>
  <c r="K401" i="2"/>
  <c r="J401" i="2"/>
  <c r="I401" i="2"/>
  <c r="L8533" i="2"/>
  <c r="K8533" i="2"/>
  <c r="J8533" i="2"/>
  <c r="I8533" i="2"/>
  <c r="L8462" i="2"/>
  <c r="K8462" i="2"/>
  <c r="J8462" i="2"/>
  <c r="I8462" i="2"/>
  <c r="L8422" i="2"/>
  <c r="K8422" i="2"/>
  <c r="J8422" i="2"/>
  <c r="I8422" i="2"/>
  <c r="L518" i="2"/>
  <c r="K518" i="2"/>
  <c r="J518" i="2"/>
  <c r="I518" i="2"/>
  <c r="L8529" i="2"/>
  <c r="K8529" i="2"/>
  <c r="J8529" i="2"/>
  <c r="I8529" i="2"/>
  <c r="L403" i="2"/>
  <c r="K403" i="2"/>
  <c r="J403" i="2"/>
  <c r="I403" i="2"/>
  <c r="L8440" i="2"/>
  <c r="K8440" i="2"/>
  <c r="J8440" i="2"/>
  <c r="I8440" i="2"/>
  <c r="L8590" i="2"/>
  <c r="K8590" i="2"/>
  <c r="J8590" i="2"/>
  <c r="I8590" i="2"/>
  <c r="L8463" i="2"/>
  <c r="K8463" i="2"/>
  <c r="J8463" i="2"/>
  <c r="I8463" i="2"/>
  <c r="L8550" i="2"/>
  <c r="K8550" i="2"/>
  <c r="J8550" i="2"/>
  <c r="I8550" i="2"/>
  <c r="L8407" i="2"/>
  <c r="K8407" i="2"/>
  <c r="J8407" i="2"/>
  <c r="I8407" i="2"/>
  <c r="L8482" i="2"/>
  <c r="K8482" i="2"/>
  <c r="J8482" i="2"/>
  <c r="I8482" i="2"/>
  <c r="L541" i="2"/>
  <c r="K541" i="2"/>
  <c r="J541" i="2"/>
  <c r="I541" i="2"/>
  <c r="L8433" i="2"/>
  <c r="K8433" i="2"/>
  <c r="J8433" i="2"/>
  <c r="I8433" i="2"/>
  <c r="L8547" i="2"/>
  <c r="K8547" i="2"/>
  <c r="J8547" i="2"/>
  <c r="I8547" i="2"/>
  <c r="L8553" i="2"/>
  <c r="K8553" i="2"/>
  <c r="J8553" i="2"/>
  <c r="I8553" i="2"/>
  <c r="L406" i="2"/>
  <c r="K406" i="2"/>
  <c r="J406" i="2"/>
  <c r="I406" i="2"/>
  <c r="L196" i="2"/>
  <c r="K196" i="2"/>
  <c r="J196" i="2"/>
  <c r="I196" i="2"/>
  <c r="L8496" i="2"/>
  <c r="K8496" i="2"/>
  <c r="J8496" i="2"/>
  <c r="I8496" i="2"/>
  <c r="L520" i="2"/>
  <c r="K520" i="2"/>
  <c r="J520" i="2"/>
  <c r="I520" i="2"/>
  <c r="L8491" i="2"/>
  <c r="K8491" i="2"/>
  <c r="J8491" i="2"/>
  <c r="I8491" i="2"/>
  <c r="L418" i="2"/>
  <c r="K418" i="2"/>
  <c r="J418" i="2"/>
  <c r="I418" i="2"/>
  <c r="L8504" i="2"/>
  <c r="K8504" i="2"/>
  <c r="J8504" i="2"/>
  <c r="I8504" i="2"/>
  <c r="L8406" i="2"/>
  <c r="K8406" i="2"/>
  <c r="J8406" i="2"/>
  <c r="I8406" i="2"/>
  <c r="L8492" i="2"/>
  <c r="K8492" i="2"/>
  <c r="J8492" i="2"/>
  <c r="I8492" i="2"/>
  <c r="L8420" i="2"/>
  <c r="K8420" i="2"/>
  <c r="J8420" i="2"/>
  <c r="I8420" i="2"/>
  <c r="L408" i="2"/>
  <c r="K408" i="2"/>
  <c r="J408" i="2"/>
  <c r="I408" i="2"/>
  <c r="L127" i="2"/>
  <c r="K127" i="2"/>
  <c r="J127" i="2"/>
  <c r="I127" i="2"/>
  <c r="L8432" i="2"/>
  <c r="K8432" i="2"/>
  <c r="J8432" i="2"/>
  <c r="I8432" i="2"/>
  <c r="L8490" i="2"/>
  <c r="K8490" i="2"/>
  <c r="J8490" i="2"/>
  <c r="I8490" i="2"/>
  <c r="L398" i="2"/>
  <c r="K398" i="2"/>
  <c r="J398" i="2"/>
  <c r="I398" i="2"/>
  <c r="L459" i="2"/>
  <c r="K459" i="2"/>
  <c r="J459" i="2"/>
  <c r="I459" i="2"/>
  <c r="L8410" i="2"/>
  <c r="K8410" i="2"/>
  <c r="J8410" i="2"/>
  <c r="I8410" i="2"/>
  <c r="L282" i="2"/>
  <c r="K282" i="2"/>
  <c r="J282" i="2"/>
  <c r="I282" i="2"/>
  <c r="L417" i="2"/>
  <c r="K417" i="2"/>
  <c r="J417" i="2"/>
  <c r="I417" i="2"/>
  <c r="L8479" i="2"/>
  <c r="K8479" i="2"/>
  <c r="J8479" i="2"/>
  <c r="I8479" i="2"/>
  <c r="L8502" i="2"/>
  <c r="K8502" i="2"/>
  <c r="J8502" i="2"/>
  <c r="I8502" i="2"/>
  <c r="L8450" i="2"/>
  <c r="K8450" i="2"/>
  <c r="J8450" i="2"/>
  <c r="I8450" i="2"/>
  <c r="L424" i="2"/>
  <c r="K424" i="2"/>
  <c r="J424" i="2"/>
  <c r="I424" i="2"/>
  <c r="L8411" i="2"/>
  <c r="K8411" i="2"/>
  <c r="J8411" i="2"/>
  <c r="I8411" i="2"/>
  <c r="L549" i="2"/>
  <c r="K549" i="2"/>
  <c r="J549" i="2"/>
  <c r="I549" i="2"/>
  <c r="L545" i="2"/>
  <c r="K545" i="2"/>
  <c r="J545" i="2"/>
  <c r="I545" i="2"/>
  <c r="L962" i="2"/>
  <c r="K962" i="2"/>
  <c r="J962" i="2"/>
  <c r="I962" i="2"/>
  <c r="L4998" i="2"/>
  <c r="K4998" i="2"/>
  <c r="J4998" i="2"/>
  <c r="I4998" i="2"/>
  <c r="L699" i="2"/>
  <c r="K699" i="2"/>
  <c r="J699" i="2"/>
  <c r="I699" i="2"/>
  <c r="L741" i="2"/>
  <c r="K741" i="2"/>
  <c r="J741" i="2"/>
  <c r="I741" i="2"/>
  <c r="L992" i="2"/>
  <c r="K992" i="2"/>
  <c r="J992" i="2"/>
  <c r="I992" i="2"/>
  <c r="L827" i="2"/>
  <c r="K827" i="2"/>
  <c r="J827" i="2"/>
  <c r="I827" i="2"/>
  <c r="L558" i="2"/>
  <c r="K558" i="2"/>
  <c r="J558" i="2"/>
  <c r="I558" i="2"/>
  <c r="L8326" i="2"/>
  <c r="K8326" i="2"/>
  <c r="J8326" i="2"/>
  <c r="I8326" i="2"/>
  <c r="L909" i="2"/>
  <c r="K909" i="2"/>
  <c r="J909" i="2"/>
  <c r="I909" i="2"/>
  <c r="L615" i="2"/>
  <c r="K615" i="2"/>
  <c r="J615" i="2"/>
  <c r="I615" i="2"/>
  <c r="L7744" i="2"/>
  <c r="K7744" i="2"/>
  <c r="J7744" i="2"/>
  <c r="I7744" i="2"/>
  <c r="L922" i="2"/>
  <c r="K922" i="2"/>
  <c r="J922" i="2"/>
  <c r="I922" i="2"/>
  <c r="L930" i="2"/>
  <c r="K930" i="2"/>
  <c r="J930" i="2"/>
  <c r="I930" i="2"/>
  <c r="L5644" i="2"/>
  <c r="K5644" i="2"/>
  <c r="J5644" i="2"/>
  <c r="I5644" i="2"/>
  <c r="L8127" i="2"/>
  <c r="K8127" i="2"/>
  <c r="J8127" i="2"/>
  <c r="I8127" i="2"/>
  <c r="L1001" i="2"/>
  <c r="K1001" i="2"/>
  <c r="J1001" i="2"/>
  <c r="I1001" i="2"/>
  <c r="L7862" i="2"/>
  <c r="K7862" i="2"/>
  <c r="J7862" i="2"/>
  <c r="I7862" i="2"/>
  <c r="L7626" i="2"/>
  <c r="K7626" i="2"/>
  <c r="J7626" i="2"/>
  <c r="I7626" i="2"/>
  <c r="L1080" i="2"/>
  <c r="K1080" i="2"/>
  <c r="J1080" i="2"/>
  <c r="I1080" i="2"/>
  <c r="L5148" i="2"/>
  <c r="K5148" i="2"/>
  <c r="J5148" i="2"/>
  <c r="I5148" i="2"/>
  <c r="L6901" i="2"/>
  <c r="K6901" i="2"/>
  <c r="J6901" i="2"/>
  <c r="I6901" i="2"/>
  <c r="L6560" i="2"/>
  <c r="K6560" i="2"/>
  <c r="J6560" i="2"/>
  <c r="I6560" i="2"/>
  <c r="L2653" i="2"/>
  <c r="K2653" i="2"/>
  <c r="J2653" i="2"/>
  <c r="I2653" i="2"/>
  <c r="L1519" i="2"/>
  <c r="K1519" i="2"/>
  <c r="J1519" i="2"/>
  <c r="I1519" i="2"/>
  <c r="L6415" i="2"/>
  <c r="K6415" i="2"/>
  <c r="J6415" i="2"/>
  <c r="I6415" i="2"/>
  <c r="L6894" i="2"/>
  <c r="K6894" i="2"/>
  <c r="J6894" i="2"/>
  <c r="I6894" i="2"/>
  <c r="L3570" i="2"/>
  <c r="K3570" i="2"/>
  <c r="J3570" i="2"/>
  <c r="I3570" i="2"/>
  <c r="L1411" i="2"/>
  <c r="K1411" i="2"/>
  <c r="J1411" i="2"/>
  <c r="I1411" i="2"/>
  <c r="L2633" i="2"/>
  <c r="K2633" i="2"/>
  <c r="J2633" i="2"/>
  <c r="I2633" i="2"/>
  <c r="L7096" i="2"/>
  <c r="K7096" i="2"/>
  <c r="J7096" i="2"/>
  <c r="I7096" i="2"/>
  <c r="L7946" i="2"/>
  <c r="K7946" i="2"/>
  <c r="J7946" i="2"/>
  <c r="I7946" i="2"/>
  <c r="L928" i="2"/>
  <c r="K928" i="2"/>
  <c r="J928" i="2"/>
  <c r="I928" i="2"/>
  <c r="L589" i="2"/>
  <c r="K589" i="2"/>
  <c r="J589" i="2"/>
  <c r="I589" i="2"/>
  <c r="L4738" i="2"/>
  <c r="K4738" i="2"/>
  <c r="J4738" i="2"/>
  <c r="I4738" i="2"/>
  <c r="L8300" i="2"/>
  <c r="K8300" i="2"/>
  <c r="J8300" i="2"/>
  <c r="I8300" i="2"/>
  <c r="L4804" i="2"/>
  <c r="K4804" i="2"/>
  <c r="J4804" i="2"/>
  <c r="I4804" i="2"/>
  <c r="L569" i="2"/>
  <c r="K569" i="2"/>
  <c r="J569" i="2"/>
  <c r="I569" i="2"/>
  <c r="L1433" i="2"/>
  <c r="K1433" i="2"/>
  <c r="J1433" i="2"/>
  <c r="I1433" i="2"/>
  <c r="L692" i="2"/>
  <c r="K692" i="2"/>
  <c r="J692" i="2"/>
  <c r="I692" i="2"/>
  <c r="L709" i="2"/>
  <c r="K709" i="2"/>
  <c r="J709" i="2"/>
  <c r="I709" i="2"/>
  <c r="L899" i="2"/>
  <c r="K899" i="2"/>
  <c r="J899" i="2"/>
  <c r="I899" i="2"/>
  <c r="L646" i="2"/>
  <c r="K646" i="2"/>
  <c r="J646" i="2"/>
  <c r="I646" i="2"/>
  <c r="L1144" i="2"/>
  <c r="K1144" i="2"/>
  <c r="J1144" i="2"/>
  <c r="I1144" i="2"/>
  <c r="L752" i="2"/>
  <c r="K752" i="2"/>
  <c r="J752" i="2"/>
  <c r="I752" i="2"/>
  <c r="L4470" i="2"/>
  <c r="K4470" i="2"/>
  <c r="J4470" i="2"/>
  <c r="I4470" i="2"/>
  <c r="L1175" i="2"/>
  <c r="K1175" i="2"/>
  <c r="J1175" i="2"/>
  <c r="I1175" i="2"/>
  <c r="L2671" i="2"/>
  <c r="K2671" i="2"/>
  <c r="J2671" i="2"/>
  <c r="I2671" i="2"/>
  <c r="L561" i="2"/>
  <c r="K561" i="2"/>
  <c r="J561" i="2"/>
  <c r="I561" i="2"/>
  <c r="L784" i="2"/>
  <c r="K784" i="2"/>
  <c r="J784" i="2"/>
  <c r="I784" i="2"/>
  <c r="L770" i="2"/>
  <c r="K770" i="2"/>
  <c r="J770" i="2"/>
  <c r="I770" i="2"/>
  <c r="L583" i="2"/>
  <c r="K583" i="2"/>
  <c r="J583" i="2"/>
  <c r="I583" i="2"/>
  <c r="L3416" i="2"/>
  <c r="K3416" i="2"/>
  <c r="J3416" i="2"/>
  <c r="I3416" i="2"/>
  <c r="L557" i="2"/>
  <c r="K557" i="2"/>
  <c r="J557" i="2"/>
  <c r="I557" i="2"/>
  <c r="L642" i="2"/>
  <c r="K642" i="2"/>
  <c r="J642" i="2"/>
  <c r="I642" i="2"/>
  <c r="L749" i="2"/>
  <c r="K749" i="2"/>
  <c r="J749" i="2"/>
  <c r="I749" i="2"/>
  <c r="L5806" i="2"/>
  <c r="K5806" i="2"/>
  <c r="J5806" i="2"/>
  <c r="I5806" i="2"/>
  <c r="L2749" i="2"/>
  <c r="K2749" i="2"/>
  <c r="J2749" i="2"/>
  <c r="I2749" i="2"/>
  <c r="L643" i="2"/>
  <c r="K643" i="2"/>
  <c r="J643" i="2"/>
  <c r="I643" i="2"/>
  <c r="L578" i="2"/>
  <c r="K578" i="2"/>
  <c r="J578" i="2"/>
  <c r="I578" i="2"/>
  <c r="L586" i="2"/>
  <c r="K586" i="2"/>
  <c r="J586" i="2"/>
  <c r="I586" i="2"/>
  <c r="L8159" i="2"/>
  <c r="K8159" i="2"/>
  <c r="J8159" i="2"/>
  <c r="I8159" i="2"/>
  <c r="L7841" i="2"/>
  <c r="K7841" i="2"/>
  <c r="J7841" i="2"/>
  <c r="I7841" i="2"/>
  <c r="L8269" i="2"/>
  <c r="K8269" i="2"/>
  <c r="J8269" i="2"/>
  <c r="I8269" i="2"/>
  <c r="L8082" i="2"/>
  <c r="K8082" i="2"/>
  <c r="J8082" i="2"/>
  <c r="I8082" i="2"/>
  <c r="L2305" i="2"/>
  <c r="K2305" i="2"/>
  <c r="J2305" i="2"/>
  <c r="I2305" i="2"/>
  <c r="L7161" i="2"/>
  <c r="K7161" i="2"/>
  <c r="J7161" i="2"/>
  <c r="I7161" i="2"/>
  <c r="L1148" i="2"/>
  <c r="K1148" i="2"/>
  <c r="J1148" i="2"/>
  <c r="I1148" i="2"/>
  <c r="L2764" i="2"/>
  <c r="K2764" i="2"/>
  <c r="J2764" i="2"/>
  <c r="I2764" i="2"/>
  <c r="L1306" i="2"/>
  <c r="K1306" i="2"/>
  <c r="J1306" i="2"/>
  <c r="I1306" i="2"/>
  <c r="L556" i="2"/>
  <c r="K556" i="2"/>
  <c r="J556" i="2"/>
  <c r="I556" i="2"/>
  <c r="L2105" i="2"/>
  <c r="K2105" i="2"/>
  <c r="J2105" i="2"/>
  <c r="I2105" i="2"/>
  <c r="L7578" i="2"/>
  <c r="K7578" i="2"/>
  <c r="J7578" i="2"/>
  <c r="I7578" i="2"/>
  <c r="L731" i="2"/>
  <c r="K731" i="2"/>
  <c r="J731" i="2"/>
  <c r="I731" i="2"/>
  <c r="L771" i="2"/>
  <c r="K771" i="2"/>
  <c r="J771" i="2"/>
  <c r="I771" i="2"/>
  <c r="L1789" i="2"/>
  <c r="K1789" i="2"/>
  <c r="J1789" i="2"/>
  <c r="I1789" i="2"/>
  <c r="L2564" i="2"/>
  <c r="K2564" i="2"/>
  <c r="J2564" i="2"/>
  <c r="I2564" i="2"/>
  <c r="L5251" i="2"/>
  <c r="K5251" i="2"/>
  <c r="J5251" i="2"/>
  <c r="I5251" i="2"/>
  <c r="L729" i="2"/>
  <c r="K729" i="2"/>
  <c r="J729" i="2"/>
  <c r="I729" i="2"/>
  <c r="L2540" i="2"/>
  <c r="K2540" i="2"/>
  <c r="J2540" i="2"/>
  <c r="I2540" i="2"/>
  <c r="L5083" i="2"/>
  <c r="K5083" i="2"/>
  <c r="J5083" i="2"/>
  <c r="I5083" i="2"/>
  <c r="L2426" i="2"/>
  <c r="K2426" i="2"/>
  <c r="J2426" i="2"/>
  <c r="I2426" i="2"/>
  <c r="L846" i="2"/>
  <c r="K846" i="2"/>
  <c r="J846" i="2"/>
  <c r="I846" i="2"/>
  <c r="L571" i="2"/>
  <c r="K571" i="2"/>
  <c r="J571" i="2"/>
  <c r="I571" i="2"/>
  <c r="L6141" i="2"/>
  <c r="K6141" i="2"/>
  <c r="J6141" i="2"/>
  <c r="I6141" i="2"/>
  <c r="L1130" i="2"/>
  <c r="K1130" i="2"/>
  <c r="J1130" i="2"/>
  <c r="I1130" i="2"/>
  <c r="L705" i="2"/>
  <c r="K705" i="2"/>
  <c r="J705" i="2"/>
  <c r="I705" i="2"/>
  <c r="L7351" i="2"/>
  <c r="K7351" i="2"/>
  <c r="J7351" i="2"/>
  <c r="I7351" i="2"/>
  <c r="L8339" i="2"/>
  <c r="K8339" i="2"/>
  <c r="J8339" i="2"/>
  <c r="I8339" i="2"/>
  <c r="L8117" i="2"/>
  <c r="K8117" i="2"/>
  <c r="J8117" i="2"/>
  <c r="I8117" i="2"/>
  <c r="L611" i="2"/>
  <c r="K611" i="2"/>
  <c r="J611" i="2"/>
  <c r="I611" i="2"/>
  <c r="L2250" i="2"/>
  <c r="K2250" i="2"/>
  <c r="J2250" i="2"/>
  <c r="I2250" i="2"/>
  <c r="L8189" i="2"/>
  <c r="K8189" i="2"/>
  <c r="J8189" i="2"/>
  <c r="I8189" i="2"/>
  <c r="L2845" i="2"/>
  <c r="K2845" i="2"/>
  <c r="J2845" i="2"/>
  <c r="I2845" i="2"/>
  <c r="L3268" i="2"/>
  <c r="K3268" i="2"/>
  <c r="J3268" i="2"/>
  <c r="I3268" i="2"/>
  <c r="L1359" i="2"/>
  <c r="K1359" i="2"/>
  <c r="J1359" i="2"/>
  <c r="I1359" i="2"/>
  <c r="L8353" i="2"/>
  <c r="K8353" i="2"/>
  <c r="J8353" i="2"/>
  <c r="I8353" i="2"/>
  <c r="L1222" i="2"/>
  <c r="K1222" i="2"/>
  <c r="J1222" i="2"/>
  <c r="I1222" i="2"/>
  <c r="L629" i="2"/>
  <c r="K629" i="2"/>
  <c r="J629" i="2"/>
  <c r="I629" i="2"/>
  <c r="L3154" i="2"/>
  <c r="K3154" i="2"/>
  <c r="J3154" i="2"/>
  <c r="I3154" i="2"/>
  <c r="L7658" i="2"/>
  <c r="K7658" i="2"/>
  <c r="J7658" i="2"/>
  <c r="I7658" i="2"/>
  <c r="L6568" i="2"/>
  <c r="K6568" i="2"/>
  <c r="J6568" i="2"/>
  <c r="I6568" i="2"/>
  <c r="L1796" i="2"/>
  <c r="K1796" i="2"/>
  <c r="J1796" i="2"/>
  <c r="I1796" i="2"/>
  <c r="L1935" i="2"/>
  <c r="K1935" i="2"/>
  <c r="J1935" i="2"/>
  <c r="I1935" i="2"/>
  <c r="L842" i="2"/>
  <c r="K842" i="2"/>
  <c r="J842" i="2"/>
  <c r="I842" i="2"/>
  <c r="L619" i="2"/>
  <c r="K619" i="2"/>
  <c r="J619" i="2"/>
  <c r="I619" i="2"/>
  <c r="L815" i="2"/>
  <c r="K815" i="2"/>
  <c r="J815" i="2"/>
  <c r="I815" i="2"/>
  <c r="L976" i="2"/>
  <c r="K976" i="2"/>
  <c r="J976" i="2"/>
  <c r="I976" i="2"/>
  <c r="L5054" i="2"/>
  <c r="K5054" i="2"/>
  <c r="J5054" i="2"/>
  <c r="I5054" i="2"/>
  <c r="L1406" i="2"/>
  <c r="K1406" i="2"/>
  <c r="J1406" i="2"/>
  <c r="I1406" i="2"/>
  <c r="L4108" i="2"/>
  <c r="K4108" i="2"/>
  <c r="J4108" i="2"/>
  <c r="I4108" i="2"/>
  <c r="L6473" i="2"/>
  <c r="K6473" i="2"/>
  <c r="J6473" i="2"/>
  <c r="I6473" i="2"/>
  <c r="L2943" i="2"/>
  <c r="K2943" i="2"/>
  <c r="J2943" i="2"/>
  <c r="I2943" i="2"/>
  <c r="L5008" i="2"/>
  <c r="K5008" i="2"/>
  <c r="J5008" i="2"/>
  <c r="I5008" i="2"/>
  <c r="L2572" i="2"/>
  <c r="K2572" i="2"/>
  <c r="J2572" i="2"/>
  <c r="I2572" i="2"/>
  <c r="L7222" i="2"/>
  <c r="K7222" i="2"/>
  <c r="J7222" i="2"/>
  <c r="I7222" i="2"/>
  <c r="L1082" i="2"/>
  <c r="K1082" i="2"/>
  <c r="J1082" i="2"/>
  <c r="I1082" i="2"/>
  <c r="L7810" i="2"/>
  <c r="K7810" i="2"/>
  <c r="J7810" i="2"/>
  <c r="I7810" i="2"/>
  <c r="L900" i="2"/>
  <c r="K900" i="2"/>
  <c r="J900" i="2"/>
  <c r="I900" i="2"/>
  <c r="L1633" i="2"/>
  <c r="K1633" i="2"/>
  <c r="J1633" i="2"/>
  <c r="I1633" i="2"/>
  <c r="L966" i="2"/>
  <c r="K966" i="2"/>
  <c r="J966" i="2"/>
  <c r="I966" i="2"/>
  <c r="L6295" i="2"/>
  <c r="K6295" i="2"/>
  <c r="J6295" i="2"/>
  <c r="I6295" i="2"/>
  <c r="L777" i="2"/>
  <c r="K777" i="2"/>
  <c r="J777" i="2"/>
  <c r="I777" i="2"/>
  <c r="L592" i="2"/>
  <c r="K592" i="2"/>
  <c r="J592" i="2"/>
  <c r="I592" i="2"/>
  <c r="L2467" i="2"/>
  <c r="K2467" i="2"/>
  <c r="J2467" i="2"/>
  <c r="I2467" i="2"/>
  <c r="L7832" i="2"/>
  <c r="K7832" i="2"/>
  <c r="J7832" i="2"/>
  <c r="I7832" i="2"/>
  <c r="L859" i="2"/>
  <c r="K859" i="2"/>
  <c r="J859" i="2"/>
  <c r="I859" i="2"/>
  <c r="L6439" i="2"/>
  <c r="K6439" i="2"/>
  <c r="J6439" i="2"/>
  <c r="I6439" i="2"/>
  <c r="L875" i="2"/>
  <c r="K875" i="2"/>
  <c r="J875" i="2"/>
  <c r="I875" i="2"/>
  <c r="L8321" i="2"/>
  <c r="K8321" i="2"/>
  <c r="J8321" i="2"/>
  <c r="I8321" i="2"/>
  <c r="L8301" i="2"/>
  <c r="K8301" i="2"/>
  <c r="J8301" i="2"/>
  <c r="I8301" i="2"/>
  <c r="L1730" i="2"/>
  <c r="K1730" i="2"/>
  <c r="J1730" i="2"/>
  <c r="I1730" i="2"/>
  <c r="L4688" i="2"/>
  <c r="K4688" i="2"/>
  <c r="J4688" i="2"/>
  <c r="I4688" i="2"/>
  <c r="L1430" i="2"/>
  <c r="K1430" i="2"/>
  <c r="J1430" i="2"/>
  <c r="I1430" i="2"/>
  <c r="L732" i="2"/>
  <c r="K732" i="2"/>
  <c r="J732" i="2"/>
  <c r="I732" i="2"/>
  <c r="L7868" i="2"/>
  <c r="K7868" i="2"/>
  <c r="J7868" i="2"/>
  <c r="I7868" i="2"/>
  <c r="L691" i="2"/>
  <c r="K691" i="2"/>
  <c r="J691" i="2"/>
  <c r="I691" i="2"/>
  <c r="L7602" i="2"/>
  <c r="K7602" i="2"/>
  <c r="J7602" i="2"/>
  <c r="I7602" i="2"/>
  <c r="L8174" i="2"/>
  <c r="K8174" i="2"/>
  <c r="J8174" i="2"/>
  <c r="I8174" i="2"/>
  <c r="L6696" i="2"/>
  <c r="K6696" i="2"/>
  <c r="J6696" i="2"/>
  <c r="I6696" i="2"/>
  <c r="L2213" i="2"/>
  <c r="K2213" i="2"/>
  <c r="J2213" i="2"/>
  <c r="I2213" i="2"/>
  <c r="L8043" i="2"/>
  <c r="K8043" i="2"/>
  <c r="J8043" i="2"/>
  <c r="I8043" i="2"/>
  <c r="L3094" i="2"/>
  <c r="K3094" i="2"/>
  <c r="J3094" i="2"/>
  <c r="I3094" i="2"/>
  <c r="L834" i="2"/>
  <c r="K834" i="2"/>
  <c r="J834" i="2"/>
  <c r="I834" i="2"/>
  <c r="L1726" i="2"/>
  <c r="K1726" i="2"/>
  <c r="J1726" i="2"/>
  <c r="I1726" i="2"/>
  <c r="L1544" i="2"/>
  <c r="K1544" i="2"/>
  <c r="J1544" i="2"/>
  <c r="I1544" i="2"/>
  <c r="L1021" i="2"/>
  <c r="K1021" i="2"/>
  <c r="J1021" i="2"/>
  <c r="I1021" i="2"/>
  <c r="L1813" i="2"/>
  <c r="K1813" i="2"/>
  <c r="J1813" i="2"/>
  <c r="I1813" i="2"/>
  <c r="L1821" i="2"/>
  <c r="K1821" i="2"/>
  <c r="J1821" i="2"/>
  <c r="I1821" i="2"/>
  <c r="L880" i="2"/>
  <c r="K880" i="2"/>
  <c r="J880" i="2"/>
  <c r="I880" i="2"/>
  <c r="L581" i="2"/>
  <c r="K581" i="2"/>
  <c r="J581" i="2"/>
  <c r="I581" i="2"/>
  <c r="L7248" i="2"/>
  <c r="K7248" i="2"/>
  <c r="J7248" i="2"/>
  <c r="I7248" i="2"/>
  <c r="L2475" i="2"/>
  <c r="K2475" i="2"/>
  <c r="J2475" i="2"/>
  <c r="I2475" i="2"/>
  <c r="L3319" i="2"/>
  <c r="K3319" i="2"/>
  <c r="J3319" i="2"/>
  <c r="I3319" i="2"/>
  <c r="L730" i="2"/>
  <c r="K730" i="2"/>
  <c r="J730" i="2"/>
  <c r="I730" i="2"/>
  <c r="L753" i="2"/>
  <c r="K753" i="2"/>
  <c r="J753" i="2"/>
  <c r="I753" i="2"/>
  <c r="L1787" i="2"/>
  <c r="K1787" i="2"/>
  <c r="J1787" i="2"/>
  <c r="I1787" i="2"/>
  <c r="L565" i="2"/>
  <c r="K565" i="2"/>
  <c r="J565" i="2"/>
  <c r="I565" i="2"/>
  <c r="L652" i="2"/>
  <c r="K652" i="2"/>
  <c r="J652" i="2"/>
  <c r="I652" i="2"/>
  <c r="L858" i="2"/>
  <c r="K858" i="2"/>
  <c r="J858" i="2"/>
  <c r="I858" i="2"/>
  <c r="L1320" i="2"/>
  <c r="K1320" i="2"/>
  <c r="J1320" i="2"/>
  <c r="I1320" i="2"/>
  <c r="L656" i="2"/>
  <c r="K656" i="2"/>
  <c r="J656" i="2"/>
  <c r="I656" i="2"/>
  <c r="L1293" i="2"/>
  <c r="K1293" i="2"/>
  <c r="J1293" i="2"/>
  <c r="I1293" i="2"/>
  <c r="L1565" i="2"/>
  <c r="K1565" i="2"/>
  <c r="J1565" i="2"/>
  <c r="I1565" i="2"/>
  <c r="L790" i="2"/>
  <c r="K790" i="2"/>
  <c r="J790" i="2"/>
  <c r="I790" i="2"/>
  <c r="L890" i="2"/>
  <c r="K890" i="2"/>
  <c r="J890" i="2"/>
  <c r="I890" i="2"/>
  <c r="L738" i="2"/>
  <c r="K738" i="2"/>
  <c r="J738" i="2"/>
  <c r="I738" i="2"/>
  <c r="L2409" i="2"/>
  <c r="K2409" i="2"/>
  <c r="J2409" i="2"/>
  <c r="I2409" i="2"/>
  <c r="L1424" i="2"/>
  <c r="K1424" i="2"/>
  <c r="J1424" i="2"/>
  <c r="I1424" i="2"/>
  <c r="L978" i="2"/>
  <c r="K978" i="2"/>
  <c r="J978" i="2"/>
  <c r="I978" i="2"/>
  <c r="L1356" i="2"/>
  <c r="K1356" i="2"/>
  <c r="J1356" i="2"/>
  <c r="I1356" i="2"/>
  <c r="L2017" i="2"/>
  <c r="K2017" i="2"/>
  <c r="J2017" i="2"/>
  <c r="I2017" i="2"/>
  <c r="L716" i="2"/>
  <c r="K716" i="2"/>
  <c r="J716" i="2"/>
  <c r="I716" i="2"/>
  <c r="L3556" i="2"/>
  <c r="K3556" i="2"/>
  <c r="J3556" i="2"/>
  <c r="I3556" i="2"/>
  <c r="L1705" i="2"/>
  <c r="K1705" i="2"/>
  <c r="J1705" i="2"/>
  <c r="I1705" i="2"/>
  <c r="L1196" i="2"/>
  <c r="K1196" i="2"/>
  <c r="J1196" i="2"/>
  <c r="I1196" i="2"/>
  <c r="L1181" i="2"/>
  <c r="K1181" i="2"/>
  <c r="J1181" i="2"/>
  <c r="I1181" i="2"/>
  <c r="L787" i="2"/>
  <c r="K787" i="2"/>
  <c r="J787" i="2"/>
  <c r="I787" i="2"/>
  <c r="L763" i="2"/>
  <c r="K763" i="2"/>
  <c r="J763" i="2"/>
  <c r="I763" i="2"/>
  <c r="L861" i="2"/>
  <c r="K861" i="2"/>
  <c r="J861" i="2"/>
  <c r="I861" i="2"/>
  <c r="L1236" i="2"/>
  <c r="K1236" i="2"/>
  <c r="J1236" i="2"/>
  <c r="I1236" i="2"/>
  <c r="L1154" i="2"/>
  <c r="K1154" i="2"/>
  <c r="J1154" i="2"/>
  <c r="I1154" i="2"/>
  <c r="L601" i="2"/>
  <c r="K601" i="2"/>
  <c r="J601" i="2"/>
  <c r="I601" i="2"/>
  <c r="L1204" i="2"/>
  <c r="K1204" i="2"/>
  <c r="J1204" i="2"/>
  <c r="I1204" i="2"/>
  <c r="L2817" i="2"/>
  <c r="K2817" i="2"/>
  <c r="J2817" i="2"/>
  <c r="I2817" i="2"/>
  <c r="L3008" i="2"/>
  <c r="K3008" i="2"/>
  <c r="J3008" i="2"/>
  <c r="I3008" i="2"/>
  <c r="L567" i="2"/>
  <c r="K567" i="2"/>
  <c r="J567" i="2"/>
  <c r="I567" i="2"/>
  <c r="L2748" i="2"/>
  <c r="K2748" i="2"/>
  <c r="J2748" i="2"/>
  <c r="I2748" i="2"/>
  <c r="L2188" i="2"/>
  <c r="K2188" i="2"/>
  <c r="J2188" i="2"/>
  <c r="I2188" i="2"/>
  <c r="L3358" i="2"/>
  <c r="K3358" i="2"/>
  <c r="J3358" i="2"/>
  <c r="I3358" i="2"/>
  <c r="L2216" i="2"/>
  <c r="K2216" i="2"/>
  <c r="J2216" i="2"/>
  <c r="I2216" i="2"/>
  <c r="L5474" i="2"/>
  <c r="K5474" i="2"/>
  <c r="J5474" i="2"/>
  <c r="I5474" i="2"/>
  <c r="L764" i="2"/>
  <c r="K764" i="2"/>
  <c r="J764" i="2"/>
  <c r="I764" i="2"/>
  <c r="L7839" i="2"/>
  <c r="K7839" i="2"/>
  <c r="J7839" i="2"/>
  <c r="I7839" i="2"/>
  <c r="L864" i="2"/>
  <c r="K864" i="2"/>
  <c r="J864" i="2"/>
  <c r="I864" i="2"/>
  <c r="L8318" i="2"/>
  <c r="K8318" i="2"/>
  <c r="J8318" i="2"/>
  <c r="I8318" i="2"/>
  <c r="L4939" i="2"/>
  <c r="K4939" i="2"/>
  <c r="J4939" i="2"/>
  <c r="I4939" i="2"/>
  <c r="L3224" i="2"/>
  <c r="K3224" i="2"/>
  <c r="J3224" i="2"/>
  <c r="I3224" i="2"/>
  <c r="L1305" i="2"/>
  <c r="K1305" i="2"/>
  <c r="J1305" i="2"/>
  <c r="I1305" i="2"/>
  <c r="L813" i="2"/>
  <c r="K813" i="2"/>
  <c r="J813" i="2"/>
  <c r="I813" i="2"/>
  <c r="L4679" i="2"/>
  <c r="K4679" i="2"/>
  <c r="J4679" i="2"/>
  <c r="I4679" i="2"/>
  <c r="L1910" i="2"/>
  <c r="K1910" i="2"/>
  <c r="J1910" i="2"/>
  <c r="I1910" i="2"/>
  <c r="L7427" i="2"/>
  <c r="K7427" i="2"/>
  <c r="J7427" i="2"/>
  <c r="I7427" i="2"/>
  <c r="L1092" i="2"/>
  <c r="K1092" i="2"/>
  <c r="J1092" i="2"/>
  <c r="I1092" i="2"/>
  <c r="L2112" i="2"/>
  <c r="K2112" i="2"/>
  <c r="J2112" i="2"/>
  <c r="I2112" i="2"/>
  <c r="L3819" i="2"/>
  <c r="K3819" i="2"/>
  <c r="J3819" i="2"/>
  <c r="I3819" i="2"/>
  <c r="L1040" i="2"/>
  <c r="K1040" i="2"/>
  <c r="J1040" i="2"/>
  <c r="I1040" i="2"/>
  <c r="L2195" i="2"/>
  <c r="K2195" i="2"/>
  <c r="J2195" i="2"/>
  <c r="I2195" i="2"/>
  <c r="L5713" i="2"/>
  <c r="K5713" i="2"/>
  <c r="J5713" i="2"/>
  <c r="I5713" i="2"/>
  <c r="L1536" i="2"/>
  <c r="K1536" i="2"/>
  <c r="J1536" i="2"/>
  <c r="I1536" i="2"/>
  <c r="L3755" i="2"/>
  <c r="K3755" i="2"/>
  <c r="J3755" i="2"/>
  <c r="I3755" i="2"/>
  <c r="L1077" i="2"/>
  <c r="K1077" i="2"/>
  <c r="J1077" i="2"/>
  <c r="I1077" i="2"/>
  <c r="L1028" i="2"/>
  <c r="K1028" i="2"/>
  <c r="J1028" i="2"/>
  <c r="I1028" i="2"/>
  <c r="L919" i="2"/>
  <c r="K919" i="2"/>
  <c r="J919" i="2"/>
  <c r="I919" i="2"/>
  <c r="L606" i="2"/>
  <c r="K606" i="2"/>
  <c r="J606" i="2"/>
  <c r="I606" i="2"/>
  <c r="L2223" i="2"/>
  <c r="K2223" i="2"/>
  <c r="J2223" i="2"/>
  <c r="I2223" i="2"/>
  <c r="L7933" i="2"/>
  <c r="K7933" i="2"/>
  <c r="J7933" i="2"/>
  <c r="I7933" i="2"/>
  <c r="L721" i="2"/>
  <c r="K721" i="2"/>
  <c r="J721" i="2"/>
  <c r="I721" i="2"/>
  <c r="L2389" i="2"/>
  <c r="K2389" i="2"/>
  <c r="J2389" i="2"/>
  <c r="I2389" i="2"/>
  <c r="L740" i="2"/>
  <c r="K740" i="2"/>
  <c r="J740" i="2"/>
  <c r="I740" i="2"/>
  <c r="L4869" i="2"/>
  <c r="K4869" i="2"/>
  <c r="J4869" i="2"/>
  <c r="I4869" i="2"/>
  <c r="L3943" i="2"/>
  <c r="K3943" i="2"/>
  <c r="J3943" i="2"/>
  <c r="I3943" i="2"/>
  <c r="L590" i="2"/>
  <c r="K590" i="2"/>
  <c r="J590" i="2"/>
  <c r="I590" i="2"/>
  <c r="L5002" i="2"/>
  <c r="K5002" i="2"/>
  <c r="J5002" i="2"/>
  <c r="I5002" i="2"/>
  <c r="L4039" i="2"/>
  <c r="K4039" i="2"/>
  <c r="J4039" i="2"/>
  <c r="I4039" i="2"/>
  <c r="L881" i="2"/>
  <c r="K881" i="2"/>
  <c r="J881" i="2"/>
  <c r="I881" i="2"/>
  <c r="L568" i="2"/>
  <c r="K568" i="2"/>
  <c r="J568" i="2"/>
  <c r="I568" i="2"/>
  <c r="L2983" i="2"/>
  <c r="K2983" i="2"/>
  <c r="J2983" i="2"/>
  <c r="I2983" i="2"/>
  <c r="L4982" i="2"/>
  <c r="K4982" i="2"/>
  <c r="J4982" i="2"/>
  <c r="I4982" i="2"/>
  <c r="L2272" i="2"/>
  <c r="K2272" i="2"/>
  <c r="J2272" i="2"/>
  <c r="I2272" i="2"/>
  <c r="L1134" i="2"/>
  <c r="K1134" i="2"/>
  <c r="J1134" i="2"/>
  <c r="I1134" i="2"/>
  <c r="L8175" i="2"/>
  <c r="K8175" i="2"/>
  <c r="J8175" i="2"/>
  <c r="I8175" i="2"/>
  <c r="L6947" i="2"/>
  <c r="K6947" i="2"/>
  <c r="J6947" i="2"/>
  <c r="I6947" i="2"/>
  <c r="L2075" i="2"/>
  <c r="K2075" i="2"/>
  <c r="J2075" i="2"/>
  <c r="I2075" i="2"/>
  <c r="L798" i="2"/>
  <c r="K798" i="2"/>
  <c r="J798" i="2"/>
  <c r="I798" i="2"/>
  <c r="L839" i="2"/>
  <c r="K839" i="2"/>
  <c r="J839" i="2"/>
  <c r="I839" i="2"/>
  <c r="L987" i="2"/>
  <c r="K987" i="2"/>
  <c r="J987" i="2"/>
  <c r="I987" i="2"/>
  <c r="L1003" i="2"/>
  <c r="K1003" i="2"/>
  <c r="J1003" i="2"/>
  <c r="I1003" i="2"/>
  <c r="L703" i="2"/>
  <c r="K703" i="2"/>
  <c r="J703" i="2"/>
  <c r="I703" i="2"/>
  <c r="L733" i="2"/>
  <c r="K733" i="2"/>
  <c r="J733" i="2"/>
  <c r="I733" i="2"/>
  <c r="L8097" i="2"/>
  <c r="K8097" i="2"/>
  <c r="J8097" i="2"/>
  <c r="I8097" i="2"/>
  <c r="L1133" i="2"/>
  <c r="K1133" i="2"/>
  <c r="J1133" i="2"/>
  <c r="I1133" i="2"/>
  <c r="L610" i="2"/>
  <c r="K610" i="2"/>
  <c r="J610" i="2"/>
  <c r="I610" i="2"/>
  <c r="L1020" i="2"/>
  <c r="K1020" i="2"/>
  <c r="J1020" i="2"/>
  <c r="I1020" i="2"/>
  <c r="L767" i="2"/>
  <c r="K767" i="2"/>
  <c r="J767" i="2"/>
  <c r="I767" i="2"/>
  <c r="L647" i="2"/>
  <c r="K647" i="2"/>
  <c r="J647" i="2"/>
  <c r="I647" i="2"/>
  <c r="L996" i="2"/>
  <c r="K996" i="2"/>
  <c r="J996" i="2"/>
  <c r="I996" i="2"/>
  <c r="L1064" i="2"/>
  <c r="K1064" i="2"/>
  <c r="J1064" i="2"/>
  <c r="I1064" i="2"/>
  <c r="L762" i="2"/>
  <c r="K762" i="2"/>
  <c r="J762" i="2"/>
  <c r="I762" i="2"/>
  <c r="L1019" i="2"/>
  <c r="K1019" i="2"/>
  <c r="J1019" i="2"/>
  <c r="I1019" i="2"/>
  <c r="L7365" i="2"/>
  <c r="K7365" i="2"/>
  <c r="J7365" i="2"/>
  <c r="I7365" i="2"/>
  <c r="L3211" i="2"/>
  <c r="K3211" i="2"/>
  <c r="J3211" i="2"/>
  <c r="I3211" i="2"/>
  <c r="L7918" i="2"/>
  <c r="K7918" i="2"/>
  <c r="J7918" i="2"/>
  <c r="I7918" i="2"/>
  <c r="L938" i="2"/>
  <c r="K938" i="2"/>
  <c r="J938" i="2"/>
  <c r="I938" i="2"/>
  <c r="L1743" i="2"/>
  <c r="K1743" i="2"/>
  <c r="J1743" i="2"/>
  <c r="I1743" i="2"/>
  <c r="L2377" i="2"/>
  <c r="K2377" i="2"/>
  <c r="J2377" i="2"/>
  <c r="I2377" i="2"/>
  <c r="L714" i="2"/>
  <c r="K714" i="2"/>
  <c r="J714" i="2"/>
  <c r="I714" i="2"/>
  <c r="L706" i="2"/>
  <c r="K706" i="2"/>
  <c r="J706" i="2"/>
  <c r="I706" i="2"/>
  <c r="L911" i="2"/>
  <c r="K911" i="2"/>
  <c r="J911" i="2"/>
  <c r="I911" i="2"/>
  <c r="L2147" i="2"/>
  <c r="K2147" i="2"/>
  <c r="J2147" i="2"/>
  <c r="I2147" i="2"/>
  <c r="L3162" i="2"/>
  <c r="K3162" i="2"/>
  <c r="J3162" i="2"/>
  <c r="I3162" i="2"/>
  <c r="L1492" i="2"/>
  <c r="K1492" i="2"/>
  <c r="J1492" i="2"/>
  <c r="I1492" i="2"/>
  <c r="L3219" i="2"/>
  <c r="K3219" i="2"/>
  <c r="J3219" i="2"/>
  <c r="I3219" i="2"/>
  <c r="L1046" i="2"/>
  <c r="K1046" i="2"/>
  <c r="J1046" i="2"/>
  <c r="I1046" i="2"/>
  <c r="L1027" i="2"/>
  <c r="K1027" i="2"/>
  <c r="J1027" i="2"/>
  <c r="I1027" i="2"/>
  <c r="L2059" i="2"/>
  <c r="K2059" i="2"/>
  <c r="J2059" i="2"/>
  <c r="I2059" i="2"/>
  <c r="L1841" i="2"/>
  <c r="K1841" i="2"/>
  <c r="J1841" i="2"/>
  <c r="I1841" i="2"/>
  <c r="L2187" i="2"/>
  <c r="K2187" i="2"/>
  <c r="J2187" i="2"/>
  <c r="I2187" i="2"/>
  <c r="L947" i="2"/>
  <c r="K947" i="2"/>
  <c r="J947" i="2"/>
  <c r="I947" i="2"/>
  <c r="L765" i="2"/>
  <c r="K765" i="2"/>
  <c r="J765" i="2"/>
  <c r="I765" i="2"/>
  <c r="L1521" i="2"/>
  <c r="K1521" i="2"/>
  <c r="J1521" i="2"/>
  <c r="I1521" i="2"/>
  <c r="L3607" i="2"/>
  <c r="K3607" i="2"/>
  <c r="J3607" i="2"/>
  <c r="I3607" i="2"/>
  <c r="L695" i="2"/>
  <c r="K695" i="2"/>
  <c r="J695" i="2"/>
  <c r="I695" i="2"/>
  <c r="L2082" i="2"/>
  <c r="K2082" i="2"/>
  <c r="J2082" i="2"/>
  <c r="I2082" i="2"/>
  <c r="L8069" i="2"/>
  <c r="K8069" i="2"/>
  <c r="J8069" i="2"/>
  <c r="I8069" i="2"/>
  <c r="L6013" i="2"/>
  <c r="K6013" i="2"/>
  <c r="J6013" i="2"/>
  <c r="I6013" i="2"/>
  <c r="L1884" i="2"/>
  <c r="K1884" i="2"/>
  <c r="J1884" i="2"/>
  <c r="I1884" i="2"/>
  <c r="L838" i="2"/>
  <c r="K838" i="2"/>
  <c r="J838" i="2"/>
  <c r="I838" i="2"/>
  <c r="L892" i="2"/>
  <c r="K892" i="2"/>
  <c r="J892" i="2"/>
  <c r="I892" i="2"/>
  <c r="L613" i="2"/>
  <c r="K613" i="2"/>
  <c r="J613" i="2"/>
  <c r="I613" i="2"/>
  <c r="L1199" i="2"/>
  <c r="K1199" i="2"/>
  <c r="J1199" i="2"/>
  <c r="I1199" i="2"/>
  <c r="L850" i="2"/>
  <c r="K850" i="2"/>
  <c r="J850" i="2"/>
  <c r="I850" i="2"/>
  <c r="L2695" i="2"/>
  <c r="K2695" i="2"/>
  <c r="J2695" i="2"/>
  <c r="I2695" i="2"/>
  <c r="L905" i="2"/>
  <c r="K905" i="2"/>
  <c r="J905" i="2"/>
  <c r="I905" i="2"/>
  <c r="L768" i="2"/>
  <c r="K768" i="2"/>
  <c r="J768" i="2"/>
  <c r="I768" i="2"/>
  <c r="L2916" i="2"/>
  <c r="K2916" i="2"/>
  <c r="J2916" i="2"/>
  <c r="I2916" i="2"/>
  <c r="L572" i="2"/>
  <c r="K572" i="2"/>
  <c r="J572" i="2"/>
  <c r="I572" i="2"/>
  <c r="L1361" i="2"/>
  <c r="K1361" i="2"/>
  <c r="J1361" i="2"/>
  <c r="I1361" i="2"/>
  <c r="L1597" i="2"/>
  <c r="K1597" i="2"/>
  <c r="J1597" i="2"/>
  <c r="I1597" i="2"/>
  <c r="L678" i="2"/>
  <c r="K678" i="2"/>
  <c r="J678" i="2"/>
  <c r="I678" i="2"/>
  <c r="L883" i="2"/>
  <c r="K883" i="2"/>
  <c r="J883" i="2"/>
  <c r="I883" i="2"/>
  <c r="L3898" i="2"/>
  <c r="K3898" i="2"/>
  <c r="J3898" i="2"/>
  <c r="I3898" i="2"/>
  <c r="L636" i="2"/>
  <c r="K636" i="2"/>
  <c r="J636" i="2"/>
  <c r="I636" i="2"/>
  <c r="L759" i="2"/>
  <c r="K759" i="2"/>
  <c r="J759" i="2"/>
  <c r="I759" i="2"/>
  <c r="L1486" i="2"/>
  <c r="K1486" i="2"/>
  <c r="J1486" i="2"/>
  <c r="I1486" i="2"/>
  <c r="L7989" i="2"/>
  <c r="K7989" i="2"/>
  <c r="J7989" i="2"/>
  <c r="I7989" i="2"/>
  <c r="L4525" i="2"/>
  <c r="K4525" i="2"/>
  <c r="J4525" i="2"/>
  <c r="I4525" i="2"/>
  <c r="L598" i="2"/>
  <c r="K598" i="2"/>
  <c r="J598" i="2"/>
  <c r="I598" i="2"/>
  <c r="L684" i="2"/>
  <c r="K684" i="2"/>
  <c r="J684" i="2"/>
  <c r="I684" i="2"/>
  <c r="L675" i="2"/>
  <c r="K675" i="2"/>
  <c r="J675" i="2"/>
  <c r="I675" i="2"/>
  <c r="L7061" i="2"/>
  <c r="K7061" i="2"/>
  <c r="J7061" i="2"/>
  <c r="I7061" i="2"/>
  <c r="L1867" i="2"/>
  <c r="K1867" i="2"/>
  <c r="J1867" i="2"/>
  <c r="I1867" i="2"/>
  <c r="L3060" i="2"/>
  <c r="K3060" i="2"/>
  <c r="J3060" i="2"/>
  <c r="I3060" i="2"/>
  <c r="L901" i="2"/>
  <c r="K901" i="2"/>
  <c r="J901" i="2"/>
  <c r="I901" i="2"/>
  <c r="L2140" i="2"/>
  <c r="K2140" i="2"/>
  <c r="J2140" i="2"/>
  <c r="I2140" i="2"/>
  <c r="L8295" i="2"/>
  <c r="K8295" i="2"/>
  <c r="J8295" i="2"/>
  <c r="I8295" i="2"/>
  <c r="L1220" i="2"/>
  <c r="K1220" i="2"/>
  <c r="J1220" i="2"/>
  <c r="I1220" i="2"/>
  <c r="L1205" i="2"/>
  <c r="K1205" i="2"/>
  <c r="J1205" i="2"/>
  <c r="I1205" i="2"/>
  <c r="L807" i="2"/>
  <c r="K807" i="2"/>
  <c r="J807" i="2"/>
  <c r="I807" i="2"/>
  <c r="L708" i="2"/>
  <c r="K708" i="2"/>
  <c r="J708" i="2"/>
  <c r="I708" i="2"/>
  <c r="L1065" i="2"/>
  <c r="K1065" i="2"/>
  <c r="J1065" i="2"/>
  <c r="I1065" i="2"/>
  <c r="L5571" i="2"/>
  <c r="K5571" i="2"/>
  <c r="J5571" i="2"/>
  <c r="I5571" i="2"/>
  <c r="L829" i="2"/>
  <c r="K829" i="2"/>
  <c r="J829" i="2"/>
  <c r="I829" i="2"/>
  <c r="L7935" i="2"/>
  <c r="K7935" i="2"/>
  <c r="J7935" i="2"/>
  <c r="I7935" i="2"/>
  <c r="L2423" i="2"/>
  <c r="K2423" i="2"/>
  <c r="J2423" i="2"/>
  <c r="I2423" i="2"/>
  <c r="L867" i="2"/>
  <c r="K867" i="2"/>
  <c r="J867" i="2"/>
  <c r="I867" i="2"/>
  <c r="L1177" i="2"/>
  <c r="K1177" i="2"/>
  <c r="J1177" i="2"/>
  <c r="I1177" i="2"/>
  <c r="L991" i="2"/>
  <c r="K991" i="2"/>
  <c r="J991" i="2"/>
  <c r="I991" i="2"/>
  <c r="L812" i="2"/>
  <c r="K812" i="2"/>
  <c r="J812" i="2"/>
  <c r="I812" i="2"/>
  <c r="L4146" i="2"/>
  <c r="K4146" i="2"/>
  <c r="J4146" i="2"/>
  <c r="I4146" i="2"/>
  <c r="L2567" i="2"/>
  <c r="K2567" i="2"/>
  <c r="J2567" i="2"/>
  <c r="I2567" i="2"/>
  <c r="L726" i="2"/>
  <c r="K726" i="2"/>
  <c r="J726" i="2"/>
  <c r="I726" i="2"/>
  <c r="L661" i="2"/>
  <c r="K661" i="2"/>
  <c r="J661" i="2"/>
  <c r="I661" i="2"/>
  <c r="L806" i="2"/>
  <c r="K806" i="2"/>
  <c r="J806" i="2"/>
  <c r="I806" i="2"/>
  <c r="L8393" i="2"/>
  <c r="K8393" i="2"/>
  <c r="J8393" i="2"/>
  <c r="I8393" i="2"/>
  <c r="L8184" i="2"/>
  <c r="K8184" i="2"/>
  <c r="J8184" i="2"/>
  <c r="I8184" i="2"/>
  <c r="L929" i="2"/>
  <c r="K929" i="2"/>
  <c r="J929" i="2"/>
  <c r="I929" i="2"/>
  <c r="L5791" i="2"/>
  <c r="K5791" i="2"/>
  <c r="J5791" i="2"/>
  <c r="I5791" i="2"/>
  <c r="L3336" i="2"/>
  <c r="K3336" i="2"/>
  <c r="J3336" i="2"/>
  <c r="I3336" i="2"/>
  <c r="L5409" i="2"/>
  <c r="K5409" i="2"/>
  <c r="J5409" i="2"/>
  <c r="I5409" i="2"/>
  <c r="L5368" i="2"/>
  <c r="K5368" i="2"/>
  <c r="J5368" i="2"/>
  <c r="I5368" i="2"/>
  <c r="L3850" i="2"/>
  <c r="K3850" i="2"/>
  <c r="J3850" i="2"/>
  <c r="I3850" i="2"/>
  <c r="L994" i="2"/>
  <c r="K994" i="2"/>
  <c r="J994" i="2"/>
  <c r="I994" i="2"/>
  <c r="L1588" i="2"/>
  <c r="K1588" i="2"/>
  <c r="J1588" i="2"/>
  <c r="I1588" i="2"/>
  <c r="L3797" i="2"/>
  <c r="K3797" i="2"/>
  <c r="J3797" i="2"/>
  <c r="I3797" i="2"/>
  <c r="L7607" i="2"/>
  <c r="K7607" i="2"/>
  <c r="J7607" i="2"/>
  <c r="I7607" i="2"/>
  <c r="L7960" i="2"/>
  <c r="K7960" i="2"/>
  <c r="J7960" i="2"/>
  <c r="I7960" i="2"/>
  <c r="L3100" i="2"/>
  <c r="K3100" i="2"/>
  <c r="J3100" i="2"/>
  <c r="I3100" i="2"/>
  <c r="L1314" i="2"/>
  <c r="K1314" i="2"/>
  <c r="J1314" i="2"/>
  <c r="I1314" i="2"/>
  <c r="L1094" i="2"/>
  <c r="K1094" i="2"/>
  <c r="J1094" i="2"/>
  <c r="I1094" i="2"/>
  <c r="L2005" i="2"/>
  <c r="K2005" i="2"/>
  <c r="J2005" i="2"/>
  <c r="I2005" i="2"/>
  <c r="L8071" i="2"/>
  <c r="K8071" i="2"/>
  <c r="J8071" i="2"/>
  <c r="I8071" i="2"/>
  <c r="L2199" i="2"/>
  <c r="K2199" i="2"/>
  <c r="J2199" i="2"/>
  <c r="I2199" i="2"/>
  <c r="L620" i="2"/>
  <c r="K620" i="2"/>
  <c r="J620" i="2"/>
  <c r="I620" i="2"/>
  <c r="L574" i="2"/>
  <c r="K574" i="2"/>
  <c r="J574" i="2"/>
  <c r="I574" i="2"/>
  <c r="L3832" i="2"/>
  <c r="K3832" i="2"/>
  <c r="J3832" i="2"/>
  <c r="I3832" i="2"/>
  <c r="L8242" i="2"/>
  <c r="K8242" i="2"/>
  <c r="J8242" i="2"/>
  <c r="I8242" i="2"/>
  <c r="L2399" i="2"/>
  <c r="K2399" i="2"/>
  <c r="J2399" i="2"/>
  <c r="I2399" i="2"/>
  <c r="L830" i="2"/>
  <c r="K830" i="2"/>
  <c r="J830" i="2"/>
  <c r="I830" i="2"/>
  <c r="L8284" i="2"/>
  <c r="K8284" i="2"/>
  <c r="J8284" i="2"/>
  <c r="I8284" i="2"/>
  <c r="L1711" i="2"/>
  <c r="K1711" i="2"/>
  <c r="J1711" i="2"/>
  <c r="I1711" i="2"/>
  <c r="L587" i="2"/>
  <c r="K587" i="2"/>
  <c r="J587" i="2"/>
  <c r="I587" i="2"/>
  <c r="L779" i="2"/>
  <c r="K779" i="2"/>
  <c r="J779" i="2"/>
  <c r="I779" i="2"/>
  <c r="L887" i="2"/>
  <c r="K887" i="2"/>
  <c r="J887" i="2"/>
  <c r="I887" i="2"/>
  <c r="L885" i="2"/>
  <c r="K885" i="2"/>
  <c r="J885" i="2"/>
  <c r="I885" i="2"/>
  <c r="L1783" i="2"/>
  <c r="K1783" i="2"/>
  <c r="J1783" i="2"/>
  <c r="I1783" i="2"/>
  <c r="L1618" i="2"/>
  <c r="K1618" i="2"/>
  <c r="J1618" i="2"/>
  <c r="I1618" i="2"/>
  <c r="L4924" i="2"/>
  <c r="K4924" i="2"/>
  <c r="J4924" i="2"/>
  <c r="I4924" i="2"/>
  <c r="L1891" i="2"/>
  <c r="K1891" i="2"/>
  <c r="J1891" i="2"/>
  <c r="I1891" i="2"/>
  <c r="L4465" i="2"/>
  <c r="K4465" i="2"/>
  <c r="J4465" i="2"/>
  <c r="I4465" i="2"/>
  <c r="L1487" i="2"/>
  <c r="K1487" i="2"/>
  <c r="J1487" i="2"/>
  <c r="I1487" i="2"/>
  <c r="L728" i="2"/>
  <c r="K728" i="2"/>
  <c r="J728" i="2"/>
  <c r="I728" i="2"/>
  <c r="L2152" i="2"/>
  <c r="K2152" i="2"/>
  <c r="J2152" i="2"/>
  <c r="I2152" i="2"/>
  <c r="L1168" i="2"/>
  <c r="K1168" i="2"/>
  <c r="J1168" i="2"/>
  <c r="I1168" i="2"/>
  <c r="L7837" i="2"/>
  <c r="K7837" i="2"/>
  <c r="J7837" i="2"/>
  <c r="I7837" i="2"/>
  <c r="L1045" i="2"/>
  <c r="K1045" i="2"/>
  <c r="J1045" i="2"/>
  <c r="I1045" i="2"/>
  <c r="L591" i="2"/>
  <c r="K591" i="2"/>
  <c r="J591" i="2"/>
  <c r="I591" i="2"/>
  <c r="L5194" i="2"/>
  <c r="K5194" i="2"/>
  <c r="J5194" i="2"/>
  <c r="I5194" i="2"/>
  <c r="L614" i="2"/>
  <c r="K614" i="2"/>
  <c r="J614" i="2"/>
  <c r="I614" i="2"/>
  <c r="L2206" i="2"/>
  <c r="K2206" i="2"/>
  <c r="J2206" i="2"/>
  <c r="I2206" i="2"/>
  <c r="L625" i="2"/>
  <c r="K625" i="2"/>
  <c r="J625" i="2"/>
  <c r="I625" i="2"/>
  <c r="L1641" i="2"/>
  <c r="K1641" i="2"/>
  <c r="J1641" i="2"/>
  <c r="I1641" i="2"/>
  <c r="L1273" i="2"/>
  <c r="K1273" i="2"/>
  <c r="J1273" i="2"/>
  <c r="I1273" i="2"/>
  <c r="L3351" i="2"/>
  <c r="K3351" i="2"/>
  <c r="J3351" i="2"/>
  <c r="I3351" i="2"/>
  <c r="L2971" i="2"/>
  <c r="K2971" i="2"/>
  <c r="J2971" i="2"/>
  <c r="I2971" i="2"/>
  <c r="L1811" i="2"/>
  <c r="K1811" i="2"/>
  <c r="J1811" i="2"/>
  <c r="I1811" i="2"/>
  <c r="L2267" i="2"/>
  <c r="K2267" i="2"/>
  <c r="J2267" i="2"/>
  <c r="I2267" i="2"/>
  <c r="L4529" i="2"/>
  <c r="K4529" i="2"/>
  <c r="J4529" i="2"/>
  <c r="I4529" i="2"/>
  <c r="L1582" i="2"/>
  <c r="K1582" i="2"/>
  <c r="J1582" i="2"/>
  <c r="I1582" i="2"/>
  <c r="L8369" i="2"/>
  <c r="K8369" i="2"/>
  <c r="J8369" i="2"/>
  <c r="I8369" i="2"/>
  <c r="L1093" i="2"/>
  <c r="K1093" i="2"/>
  <c r="J1093" i="2"/>
  <c r="I1093" i="2"/>
  <c r="L2503" i="2"/>
  <c r="K2503" i="2"/>
  <c r="J2503" i="2"/>
  <c r="I2503" i="2"/>
  <c r="L2237" i="2"/>
  <c r="K2237" i="2"/>
  <c r="J2237" i="2"/>
  <c r="I2237" i="2"/>
  <c r="L988" i="2"/>
  <c r="K988" i="2"/>
  <c r="J988" i="2"/>
  <c r="I988" i="2"/>
  <c r="L1185" i="2"/>
  <c r="K1185" i="2"/>
  <c r="J1185" i="2"/>
  <c r="I1185" i="2"/>
  <c r="L1461" i="2"/>
  <c r="K1461" i="2"/>
  <c r="J1461" i="2"/>
  <c r="I1461" i="2"/>
  <c r="L1351" i="2"/>
  <c r="K1351" i="2"/>
  <c r="J1351" i="2"/>
  <c r="I1351" i="2"/>
  <c r="L999" i="2"/>
  <c r="K999" i="2"/>
  <c r="J999" i="2"/>
  <c r="I999" i="2"/>
  <c r="L1522" i="2"/>
  <c r="K1522" i="2"/>
  <c r="J1522" i="2"/>
  <c r="I1522" i="2"/>
  <c r="L616" i="2"/>
  <c r="K616" i="2"/>
  <c r="J616" i="2"/>
  <c r="I616" i="2"/>
  <c r="L1100" i="2"/>
  <c r="K1100" i="2"/>
  <c r="J1100" i="2"/>
  <c r="I1100" i="2"/>
  <c r="L2121" i="2"/>
  <c r="K2121" i="2"/>
  <c r="J2121" i="2"/>
  <c r="I2121" i="2"/>
  <c r="L1523" i="2"/>
  <c r="K1523" i="2"/>
  <c r="J1523" i="2"/>
  <c r="I1523" i="2"/>
  <c r="L1018" i="2"/>
  <c r="K1018" i="2"/>
  <c r="J1018" i="2"/>
  <c r="I1018" i="2"/>
  <c r="L655" i="2"/>
  <c r="K655" i="2"/>
  <c r="J655" i="2"/>
  <c r="I655" i="2"/>
  <c r="L2642" i="2"/>
  <c r="K2642" i="2"/>
  <c r="J2642" i="2"/>
  <c r="I2642" i="2"/>
  <c r="L8392" i="2"/>
  <c r="K8392" i="2"/>
  <c r="J8392" i="2"/>
  <c r="I8392" i="2"/>
  <c r="L7980" i="2"/>
  <c r="K7980" i="2"/>
  <c r="J7980" i="2"/>
  <c r="I7980" i="2"/>
  <c r="L2405" i="2"/>
  <c r="K2405" i="2"/>
  <c r="J2405" i="2"/>
  <c r="I2405" i="2"/>
  <c r="L1341" i="2"/>
  <c r="K1341" i="2"/>
  <c r="J1341" i="2"/>
  <c r="I1341" i="2"/>
  <c r="L2611" i="2"/>
  <c r="K2611" i="2"/>
  <c r="J2611" i="2"/>
  <c r="I2611" i="2"/>
  <c r="L1197" i="2"/>
  <c r="K1197" i="2"/>
  <c r="J1197" i="2"/>
  <c r="I1197" i="2"/>
  <c r="L7846" i="2"/>
  <c r="K7846" i="2"/>
  <c r="J7846" i="2"/>
  <c r="I7846" i="2"/>
  <c r="L825" i="2"/>
  <c r="K825" i="2"/>
  <c r="J825" i="2"/>
  <c r="I825" i="2"/>
  <c r="L634" i="2"/>
  <c r="K634" i="2"/>
  <c r="J634" i="2"/>
  <c r="I634" i="2"/>
  <c r="L1592" i="2"/>
  <c r="K1592" i="2"/>
  <c r="J1592" i="2"/>
  <c r="I1592" i="2"/>
  <c r="L3445" i="2"/>
  <c r="K3445" i="2"/>
  <c r="J3445" i="2"/>
  <c r="I3445" i="2"/>
  <c r="L1117" i="2"/>
  <c r="K1117" i="2"/>
  <c r="J1117" i="2"/>
  <c r="I1117" i="2"/>
  <c r="L3652" i="2"/>
  <c r="K3652" i="2"/>
  <c r="J3652" i="2"/>
  <c r="I3652" i="2"/>
  <c r="L1317" i="2"/>
  <c r="K1317" i="2"/>
  <c r="J1317" i="2"/>
  <c r="I1317" i="2"/>
  <c r="L2247" i="2"/>
  <c r="K2247" i="2"/>
  <c r="J2247" i="2"/>
  <c r="I2247" i="2"/>
  <c r="L1322" i="2"/>
  <c r="K1322" i="2"/>
  <c r="J1322" i="2"/>
  <c r="I1322" i="2"/>
  <c r="L6074" i="2"/>
  <c r="K6074" i="2"/>
  <c r="J6074" i="2"/>
  <c r="I6074" i="2"/>
  <c r="L4915" i="2"/>
  <c r="K4915" i="2"/>
  <c r="J4915" i="2"/>
  <c r="I4915" i="2"/>
  <c r="L1658" i="2"/>
  <c r="K1658" i="2"/>
  <c r="J1658" i="2"/>
  <c r="I1658" i="2"/>
  <c r="L7783" i="2"/>
  <c r="K7783" i="2"/>
  <c r="J7783" i="2"/>
  <c r="I7783" i="2"/>
  <c r="L1102" i="2"/>
  <c r="K1102" i="2"/>
  <c r="J1102" i="2"/>
  <c r="I1102" i="2"/>
  <c r="L701" i="2"/>
  <c r="K701" i="2"/>
  <c r="J701" i="2"/>
  <c r="I701" i="2"/>
  <c r="L1084" i="2"/>
  <c r="K1084" i="2"/>
  <c r="J1084" i="2"/>
  <c r="I1084" i="2"/>
  <c r="L742" i="2"/>
  <c r="K742" i="2"/>
  <c r="J742" i="2"/>
  <c r="I742" i="2"/>
  <c r="L3020" i="2"/>
  <c r="K3020" i="2"/>
  <c r="J3020" i="2"/>
  <c r="I3020" i="2"/>
  <c r="L8395" i="2"/>
  <c r="K8395" i="2"/>
  <c r="J8395" i="2"/>
  <c r="I8395" i="2"/>
  <c r="L8262" i="2"/>
  <c r="K8262" i="2"/>
  <c r="J8262" i="2"/>
  <c r="I8262" i="2"/>
  <c r="L2113" i="2"/>
  <c r="K2113" i="2"/>
  <c r="J2113" i="2"/>
  <c r="I2113" i="2"/>
  <c r="L4875" i="2"/>
  <c r="K4875" i="2"/>
  <c r="J4875" i="2"/>
  <c r="I4875" i="2"/>
  <c r="L2873" i="2"/>
  <c r="K2873" i="2"/>
  <c r="J2873" i="2"/>
  <c r="I2873" i="2"/>
  <c r="L690" i="2"/>
  <c r="K690" i="2"/>
  <c r="J690" i="2"/>
  <c r="I690" i="2"/>
  <c r="L633" i="2"/>
  <c r="K633" i="2"/>
  <c r="J633" i="2"/>
  <c r="I633" i="2"/>
  <c r="L6920" i="2"/>
  <c r="K6920" i="2"/>
  <c r="J6920" i="2"/>
  <c r="I6920" i="2"/>
  <c r="L1624" i="2"/>
  <c r="K1624" i="2"/>
  <c r="J1624" i="2"/>
  <c r="I1624" i="2"/>
  <c r="L6432" i="2"/>
  <c r="K6432" i="2"/>
  <c r="J6432" i="2"/>
  <c r="I6432" i="2"/>
  <c r="L8201" i="2"/>
  <c r="K8201" i="2"/>
  <c r="J8201" i="2"/>
  <c r="I8201" i="2"/>
  <c r="L7807" i="2"/>
  <c r="K7807" i="2"/>
  <c r="J7807" i="2"/>
  <c r="I7807" i="2"/>
  <c r="L4318" i="2"/>
  <c r="K4318" i="2"/>
  <c r="J4318" i="2"/>
  <c r="I4318" i="2"/>
  <c r="L1968" i="2"/>
  <c r="K1968" i="2"/>
  <c r="J1968" i="2"/>
  <c r="I1968" i="2"/>
  <c r="L602" i="2"/>
  <c r="K602" i="2"/>
  <c r="J602" i="2"/>
  <c r="I602" i="2"/>
  <c r="L1290" i="2"/>
  <c r="K1290" i="2"/>
  <c r="J1290" i="2"/>
  <c r="I1290" i="2"/>
  <c r="L683" i="2"/>
  <c r="K683" i="2"/>
  <c r="J683" i="2"/>
  <c r="I683" i="2"/>
  <c r="L686" i="2"/>
  <c r="K686" i="2"/>
  <c r="J686" i="2"/>
  <c r="I686" i="2"/>
  <c r="L2634" i="2"/>
  <c r="K2634" i="2"/>
  <c r="J2634" i="2"/>
  <c r="I2634" i="2"/>
  <c r="L7052" i="2"/>
  <c r="K7052" i="2"/>
  <c r="J7052" i="2"/>
  <c r="I7052" i="2"/>
  <c r="L8233" i="2"/>
  <c r="K8233" i="2"/>
  <c r="J8233" i="2"/>
  <c r="I8233" i="2"/>
  <c r="L2285" i="2"/>
  <c r="K2285" i="2"/>
  <c r="J2285" i="2"/>
  <c r="I2285" i="2"/>
  <c r="L8232" i="2"/>
  <c r="K8232" i="2"/>
  <c r="J8232" i="2"/>
  <c r="I8232" i="2"/>
  <c r="L1734" i="2"/>
  <c r="K1734" i="2"/>
  <c r="J1734" i="2"/>
  <c r="I1734" i="2"/>
  <c r="L6832" i="2"/>
  <c r="K6832" i="2"/>
  <c r="J6832" i="2"/>
  <c r="I6832" i="2"/>
  <c r="L8362" i="2"/>
  <c r="K8362" i="2"/>
  <c r="J8362" i="2"/>
  <c r="I8362" i="2"/>
  <c r="L1311" i="2"/>
  <c r="K1311" i="2"/>
  <c r="J1311" i="2"/>
  <c r="I1311" i="2"/>
  <c r="L872" i="2"/>
  <c r="K872" i="2"/>
  <c r="J872" i="2"/>
  <c r="I872" i="2"/>
  <c r="L944" i="2"/>
  <c r="K944" i="2"/>
  <c r="J944" i="2"/>
  <c r="I944" i="2"/>
  <c r="L2668" i="2"/>
  <c r="K2668" i="2"/>
  <c r="J2668" i="2"/>
  <c r="I2668" i="2"/>
  <c r="L573" i="2"/>
  <c r="K573" i="2"/>
  <c r="J573" i="2"/>
  <c r="I573" i="2"/>
  <c r="L1371" i="2"/>
  <c r="K1371" i="2"/>
  <c r="J1371" i="2"/>
  <c r="I1371" i="2"/>
  <c r="L649" i="2"/>
  <c r="K649" i="2"/>
  <c r="J649" i="2"/>
  <c r="I649" i="2"/>
  <c r="L7843" i="2"/>
  <c r="K7843" i="2"/>
  <c r="J7843" i="2"/>
  <c r="I7843" i="2"/>
  <c r="L751" i="2"/>
  <c r="K751" i="2"/>
  <c r="J751" i="2"/>
  <c r="I751" i="2"/>
  <c r="L7490" i="2"/>
  <c r="K7490" i="2"/>
  <c r="J7490" i="2"/>
  <c r="I7490" i="2"/>
  <c r="L1327" i="2"/>
  <c r="K1327" i="2"/>
  <c r="J1327" i="2"/>
  <c r="I1327" i="2"/>
  <c r="L641" i="2"/>
  <c r="K641" i="2"/>
  <c r="J641" i="2"/>
  <c r="I641" i="2"/>
  <c r="L3886" i="2"/>
  <c r="K3886" i="2"/>
  <c r="J3886" i="2"/>
  <c r="I3886" i="2"/>
  <c r="L2477" i="2"/>
  <c r="K2477" i="2"/>
  <c r="J2477" i="2"/>
  <c r="I2477" i="2"/>
  <c r="L6431" i="2"/>
  <c r="K6431" i="2"/>
  <c r="J6431" i="2"/>
  <c r="I6431" i="2"/>
  <c r="L6799" i="2"/>
  <c r="K6799" i="2"/>
  <c r="J6799" i="2"/>
  <c r="I6799" i="2"/>
  <c r="L7813" i="2"/>
  <c r="K7813" i="2"/>
  <c r="J7813" i="2"/>
  <c r="I7813" i="2"/>
  <c r="L7964" i="2"/>
  <c r="K7964" i="2"/>
  <c r="J7964" i="2"/>
  <c r="I7964" i="2"/>
  <c r="L8002" i="2"/>
  <c r="K8002" i="2"/>
  <c r="J8002" i="2"/>
  <c r="I8002" i="2"/>
  <c r="L8094" i="2"/>
  <c r="K8094" i="2"/>
  <c r="J8094" i="2"/>
  <c r="I8094" i="2"/>
  <c r="L7760" i="2"/>
  <c r="K7760" i="2"/>
  <c r="J7760" i="2"/>
  <c r="I7760" i="2"/>
  <c r="L8396" i="2"/>
  <c r="K8396" i="2"/>
  <c r="J8396" i="2"/>
  <c r="I8396" i="2"/>
  <c r="L1691" i="2"/>
  <c r="K1691" i="2"/>
  <c r="J1691" i="2"/>
  <c r="I1691" i="2"/>
  <c r="L1307" i="2"/>
  <c r="K1307" i="2"/>
  <c r="J1307" i="2"/>
  <c r="I1307" i="2"/>
  <c r="L605" i="2"/>
  <c r="K605" i="2"/>
  <c r="J605" i="2"/>
  <c r="I605" i="2"/>
  <c r="L760" i="2"/>
  <c r="K760" i="2"/>
  <c r="J760" i="2"/>
  <c r="I760" i="2"/>
  <c r="L7031" i="2"/>
  <c r="K7031" i="2"/>
  <c r="J7031" i="2"/>
  <c r="I7031" i="2"/>
  <c r="L6711" i="2"/>
  <c r="K6711" i="2"/>
  <c r="J6711" i="2"/>
  <c r="I6711" i="2"/>
  <c r="L6533" i="2"/>
  <c r="K6533" i="2"/>
  <c r="J6533" i="2"/>
  <c r="I6533" i="2"/>
  <c r="L8356" i="2"/>
  <c r="K8356" i="2"/>
  <c r="J8356" i="2"/>
  <c r="I8356" i="2"/>
  <c r="L7340" i="2"/>
  <c r="K7340" i="2"/>
  <c r="J7340" i="2"/>
  <c r="I7340" i="2"/>
  <c r="L1179" i="2"/>
  <c r="K1179" i="2"/>
  <c r="J1179" i="2"/>
  <c r="I1179" i="2"/>
  <c r="L8149" i="2"/>
  <c r="K8149" i="2"/>
  <c r="J8149" i="2"/>
  <c r="I8149" i="2"/>
  <c r="L828" i="2"/>
  <c r="K828" i="2"/>
  <c r="J828" i="2"/>
  <c r="I828" i="2"/>
  <c r="L2792" i="2"/>
  <c r="K2792" i="2"/>
  <c r="J2792" i="2"/>
  <c r="I2792" i="2"/>
  <c r="L826" i="2"/>
  <c r="K826" i="2"/>
  <c r="J826" i="2"/>
  <c r="I826" i="2"/>
  <c r="L5141" i="2"/>
  <c r="K5141" i="2"/>
  <c r="J5141" i="2"/>
  <c r="I5141" i="2"/>
  <c r="L3584" i="2"/>
  <c r="K3584" i="2"/>
  <c r="J3584" i="2"/>
  <c r="I3584" i="2"/>
  <c r="L1009" i="2"/>
  <c r="K1009" i="2"/>
  <c r="J1009" i="2"/>
  <c r="I1009" i="2"/>
  <c r="L1464" i="2"/>
  <c r="K1464" i="2"/>
  <c r="J1464" i="2"/>
  <c r="I1464" i="2"/>
  <c r="L8293" i="2"/>
  <c r="K8293" i="2"/>
  <c r="J8293" i="2"/>
  <c r="I8293" i="2"/>
  <c r="L3904" i="2"/>
  <c r="K3904" i="2"/>
  <c r="J3904" i="2"/>
  <c r="I3904" i="2"/>
  <c r="L6705" i="2"/>
  <c r="K6705" i="2"/>
  <c r="J6705" i="2"/>
  <c r="I6705" i="2"/>
  <c r="L3364" i="2"/>
  <c r="K3364" i="2"/>
  <c r="J3364" i="2"/>
  <c r="I3364" i="2"/>
  <c r="L7382" i="2"/>
  <c r="K7382" i="2"/>
  <c r="J7382" i="2"/>
  <c r="I7382" i="2"/>
  <c r="L2280" i="2"/>
  <c r="K2280" i="2"/>
  <c r="J2280" i="2"/>
  <c r="I2280" i="2"/>
  <c r="L5102" i="2"/>
  <c r="K5102" i="2"/>
  <c r="J5102" i="2"/>
  <c r="I5102" i="2"/>
  <c r="L8004" i="2"/>
  <c r="K8004" i="2"/>
  <c r="J8004" i="2"/>
  <c r="I8004" i="2"/>
  <c r="L4791" i="2"/>
  <c r="K4791" i="2"/>
  <c r="J4791" i="2"/>
  <c r="I4791" i="2"/>
  <c r="L630" i="2"/>
  <c r="K630" i="2"/>
  <c r="J630" i="2"/>
  <c r="I630" i="2"/>
  <c r="L7957" i="2"/>
  <c r="K7957" i="2"/>
  <c r="J7957" i="2"/>
  <c r="I7957" i="2"/>
  <c r="L3333" i="2"/>
  <c r="K3333" i="2"/>
  <c r="J3333" i="2"/>
  <c r="I3333" i="2"/>
  <c r="L934" i="2"/>
  <c r="K934" i="2"/>
  <c r="J934" i="2"/>
  <c r="I934" i="2"/>
  <c r="L7958" i="2"/>
  <c r="K7958" i="2"/>
  <c r="J7958" i="2"/>
  <c r="I7958" i="2"/>
  <c r="L7072" i="2"/>
  <c r="K7072" i="2"/>
  <c r="J7072" i="2"/>
  <c r="I7072" i="2"/>
  <c r="L6690" i="2"/>
  <c r="K6690" i="2"/>
  <c r="J6690" i="2"/>
  <c r="I6690" i="2"/>
  <c r="L3052" i="2"/>
  <c r="K3052" i="2"/>
  <c r="J3052" i="2"/>
  <c r="I3052" i="2"/>
  <c r="L2857" i="2"/>
  <c r="K2857" i="2"/>
  <c r="J2857" i="2"/>
  <c r="I2857" i="2"/>
  <c r="L877" i="2"/>
  <c r="K877" i="2"/>
  <c r="J877" i="2"/>
  <c r="I877" i="2"/>
  <c r="L1879" i="2"/>
  <c r="K1879" i="2"/>
  <c r="J1879" i="2"/>
  <c r="I1879" i="2"/>
  <c r="L8397" i="2"/>
  <c r="K8397" i="2"/>
  <c r="J8397" i="2"/>
  <c r="I8397" i="2"/>
  <c r="L3576" i="2"/>
  <c r="K3576" i="2"/>
  <c r="J3576" i="2"/>
  <c r="I3576" i="2"/>
  <c r="L852" i="2"/>
  <c r="K852" i="2"/>
  <c r="J852" i="2"/>
  <c r="I852" i="2"/>
  <c r="L7908" i="2"/>
  <c r="K7908" i="2"/>
  <c r="J7908" i="2"/>
  <c r="I7908" i="2"/>
  <c r="L797" i="2"/>
  <c r="K797" i="2"/>
  <c r="J797" i="2"/>
  <c r="I797" i="2"/>
  <c r="L3161" i="2"/>
  <c r="K3161" i="2"/>
  <c r="J3161" i="2"/>
  <c r="I3161" i="2"/>
  <c r="L745" i="2"/>
  <c r="K745" i="2"/>
  <c r="J745" i="2"/>
  <c r="I745" i="2"/>
  <c r="L2124" i="2"/>
  <c r="K2124" i="2"/>
  <c r="J2124" i="2"/>
  <c r="I2124" i="2"/>
  <c r="L570" i="2"/>
  <c r="K570" i="2"/>
  <c r="J570" i="2"/>
  <c r="I570" i="2"/>
  <c r="L7172" i="2"/>
  <c r="K7172" i="2"/>
  <c r="J7172" i="2"/>
  <c r="I7172" i="2"/>
  <c r="L7945" i="2"/>
  <c r="K7945" i="2"/>
  <c r="J7945" i="2"/>
  <c r="I7945" i="2"/>
  <c r="L7751" i="2"/>
  <c r="K7751" i="2"/>
  <c r="J7751" i="2"/>
  <c r="I7751" i="2"/>
  <c r="L4904" i="2"/>
  <c r="K4904" i="2"/>
  <c r="J4904" i="2"/>
  <c r="I4904" i="2"/>
  <c r="L8354" i="2"/>
  <c r="K8354" i="2"/>
  <c r="J8354" i="2"/>
  <c r="I8354" i="2"/>
  <c r="L2235" i="2"/>
  <c r="K2235" i="2"/>
  <c r="J2235" i="2"/>
  <c r="I2235" i="2"/>
  <c r="L773" i="2"/>
  <c r="K773" i="2"/>
  <c r="J773" i="2"/>
  <c r="I773" i="2"/>
  <c r="L6348" i="2"/>
  <c r="K6348" i="2"/>
  <c r="J6348" i="2"/>
  <c r="I6348" i="2"/>
  <c r="L2118" i="2"/>
  <c r="K2118" i="2"/>
  <c r="J2118" i="2"/>
  <c r="I2118" i="2"/>
  <c r="L8238" i="2"/>
  <c r="K8238" i="2"/>
  <c r="J8238" i="2"/>
  <c r="I8238" i="2"/>
  <c r="L6507" i="2"/>
  <c r="K6507" i="2"/>
  <c r="J6507" i="2"/>
  <c r="I6507" i="2"/>
  <c r="L1044" i="2"/>
  <c r="K1044" i="2"/>
  <c r="J1044" i="2"/>
  <c r="I1044" i="2"/>
  <c r="L2924" i="2"/>
  <c r="K2924" i="2"/>
  <c r="J2924" i="2"/>
  <c r="I2924" i="2"/>
  <c r="L7947" i="2"/>
  <c r="K7947" i="2"/>
  <c r="J7947" i="2"/>
  <c r="I7947" i="2"/>
  <c r="L4710" i="2"/>
  <c r="K4710" i="2"/>
  <c r="J4710" i="2"/>
  <c r="I4710" i="2"/>
  <c r="L3444" i="2"/>
  <c r="K3444" i="2"/>
  <c r="J3444" i="2"/>
  <c r="I3444" i="2"/>
  <c r="L8322" i="2"/>
  <c r="K8322" i="2"/>
  <c r="J8322" i="2"/>
  <c r="I8322" i="2"/>
  <c r="L1974" i="2"/>
  <c r="K1974" i="2"/>
  <c r="J1974" i="2"/>
  <c r="I1974" i="2"/>
  <c r="L6576" i="2"/>
  <c r="K6576" i="2"/>
  <c r="J6576" i="2"/>
  <c r="I6576" i="2"/>
  <c r="L1498" i="2"/>
  <c r="K1498" i="2"/>
  <c r="J1498" i="2"/>
  <c r="I1498" i="2"/>
  <c r="L1098" i="2"/>
  <c r="K1098" i="2"/>
  <c r="J1098" i="2"/>
  <c r="I1098" i="2"/>
  <c r="L2895" i="2"/>
  <c r="K2895" i="2"/>
  <c r="J2895" i="2"/>
  <c r="I2895" i="2"/>
  <c r="L2375" i="2"/>
  <c r="K2375" i="2"/>
  <c r="J2375" i="2"/>
  <c r="I2375" i="2"/>
  <c r="L6260" i="2"/>
  <c r="K6260" i="2"/>
  <c r="J6260" i="2"/>
  <c r="I6260" i="2"/>
  <c r="L8249" i="2"/>
  <c r="K8249" i="2"/>
  <c r="J8249" i="2"/>
  <c r="I8249" i="2"/>
  <c r="L6907" i="2"/>
  <c r="K6907" i="2"/>
  <c r="J6907" i="2"/>
  <c r="I6907" i="2"/>
  <c r="L876" i="2"/>
  <c r="K876" i="2"/>
  <c r="J876" i="2"/>
  <c r="I876" i="2"/>
  <c r="L3036" i="2"/>
  <c r="K3036" i="2"/>
  <c r="J3036" i="2"/>
  <c r="I3036" i="2"/>
  <c r="L4400" i="2"/>
  <c r="K4400" i="2"/>
  <c r="J4400" i="2"/>
  <c r="I4400" i="2"/>
  <c r="L2889" i="2"/>
  <c r="K2889" i="2"/>
  <c r="J2889" i="2"/>
  <c r="I2889" i="2"/>
  <c r="L2853" i="2"/>
  <c r="K2853" i="2"/>
  <c r="J2853" i="2"/>
  <c r="I2853" i="2"/>
  <c r="L2317" i="2"/>
  <c r="K2317" i="2"/>
  <c r="J2317" i="2"/>
  <c r="I2317" i="2"/>
  <c r="L2171" i="2"/>
  <c r="K2171" i="2"/>
  <c r="J2171" i="2"/>
  <c r="I2171" i="2"/>
  <c r="L1595" i="2"/>
  <c r="K1595" i="2"/>
  <c r="J1595" i="2"/>
  <c r="I1595" i="2"/>
  <c r="L951" i="2"/>
  <c r="K951" i="2"/>
  <c r="J951" i="2"/>
  <c r="I951" i="2"/>
  <c r="L2745" i="2"/>
  <c r="K2745" i="2"/>
  <c r="J2745" i="2"/>
  <c r="I2745" i="2"/>
  <c r="L756" i="2"/>
  <c r="K756" i="2"/>
  <c r="J756" i="2"/>
  <c r="I756" i="2"/>
  <c r="L562" i="2"/>
  <c r="K562" i="2"/>
  <c r="J562" i="2"/>
  <c r="I562" i="2"/>
  <c r="L1532" i="2"/>
  <c r="K1532" i="2"/>
  <c r="J1532" i="2"/>
  <c r="I1532" i="2"/>
  <c r="L7328" i="2"/>
  <c r="K7328" i="2"/>
  <c r="J7328" i="2"/>
  <c r="I7328" i="2"/>
  <c r="L1670" i="2"/>
  <c r="K1670" i="2"/>
  <c r="J1670" i="2"/>
  <c r="I1670" i="2"/>
  <c r="L6549" i="2"/>
  <c r="K6549" i="2"/>
  <c r="J6549" i="2"/>
  <c r="I6549" i="2"/>
  <c r="L651" i="2"/>
  <c r="K651" i="2"/>
  <c r="J651" i="2"/>
  <c r="I651" i="2"/>
  <c r="L1509" i="2"/>
  <c r="K1509" i="2"/>
  <c r="J1509" i="2"/>
  <c r="I1509" i="2"/>
  <c r="L823" i="2"/>
  <c r="K823" i="2"/>
  <c r="J823" i="2"/>
  <c r="I823" i="2"/>
  <c r="L8220" i="2"/>
  <c r="K8220" i="2"/>
  <c r="J8220" i="2"/>
  <c r="I8220" i="2"/>
  <c r="L2672" i="2"/>
  <c r="K2672" i="2"/>
  <c r="J2672" i="2"/>
  <c r="I2672" i="2"/>
  <c r="L862" i="2"/>
  <c r="K862" i="2"/>
  <c r="J862" i="2"/>
  <c r="I862" i="2"/>
  <c r="L2289" i="2"/>
  <c r="K2289" i="2"/>
  <c r="J2289" i="2"/>
  <c r="I2289" i="2"/>
  <c r="L3684" i="2"/>
  <c r="K3684" i="2"/>
  <c r="J3684" i="2"/>
  <c r="I3684" i="2"/>
  <c r="L1289" i="2"/>
  <c r="K1289" i="2"/>
  <c r="J1289" i="2"/>
  <c r="I1289" i="2"/>
  <c r="L758" i="2"/>
  <c r="K758" i="2"/>
  <c r="J758" i="2"/>
  <c r="I758" i="2"/>
  <c r="L3430" i="2"/>
  <c r="K3430" i="2"/>
  <c r="J3430" i="2"/>
  <c r="I3430" i="2"/>
  <c r="L4140" i="2"/>
  <c r="K4140" i="2"/>
  <c r="J4140" i="2"/>
  <c r="I4140" i="2"/>
  <c r="L674" i="2"/>
  <c r="K674" i="2"/>
  <c r="J674" i="2"/>
  <c r="I674" i="2"/>
  <c r="L8331" i="2"/>
  <c r="K8331" i="2"/>
  <c r="J8331" i="2"/>
  <c r="I8331" i="2"/>
  <c r="L8367" i="2"/>
  <c r="K8367" i="2"/>
  <c r="J8367" i="2"/>
  <c r="I8367" i="2"/>
  <c r="L7657" i="2"/>
  <c r="K7657" i="2"/>
  <c r="J7657" i="2"/>
  <c r="I7657" i="2"/>
  <c r="L8332" i="2"/>
  <c r="K8332" i="2"/>
  <c r="J8332" i="2"/>
  <c r="I8332" i="2"/>
  <c r="L1906" i="2"/>
  <c r="K1906" i="2"/>
  <c r="J1906" i="2"/>
  <c r="I1906" i="2"/>
  <c r="L1295" i="2"/>
  <c r="K1295" i="2"/>
  <c r="J1295" i="2"/>
  <c r="I1295" i="2"/>
  <c r="L1006" i="2"/>
  <c r="K1006" i="2"/>
  <c r="J1006" i="2"/>
  <c r="I1006" i="2"/>
  <c r="L7797" i="2"/>
  <c r="K7797" i="2"/>
  <c r="J7797" i="2"/>
  <c r="I7797" i="2"/>
  <c r="L604" i="2"/>
  <c r="K604" i="2"/>
  <c r="J604" i="2"/>
  <c r="I604" i="2"/>
  <c r="L7856" i="2"/>
  <c r="K7856" i="2"/>
  <c r="J7856" i="2"/>
  <c r="I7856" i="2"/>
  <c r="L818" i="2"/>
  <c r="K818" i="2"/>
  <c r="J818" i="2"/>
  <c r="I818" i="2"/>
  <c r="L1784" i="2"/>
  <c r="K1784" i="2"/>
  <c r="J1784" i="2"/>
  <c r="I1784" i="2"/>
  <c r="L2980" i="2"/>
  <c r="K2980" i="2"/>
  <c r="J2980" i="2"/>
  <c r="I2980" i="2"/>
  <c r="L724" i="2"/>
  <c r="K724" i="2"/>
  <c r="J724" i="2"/>
  <c r="I724" i="2"/>
  <c r="L7766" i="2"/>
  <c r="K7766" i="2"/>
  <c r="J7766" i="2"/>
  <c r="I7766" i="2"/>
  <c r="L836" i="2"/>
  <c r="K836" i="2"/>
  <c r="J836" i="2"/>
  <c r="I836" i="2"/>
  <c r="L819" i="2"/>
  <c r="K819" i="2"/>
  <c r="J819" i="2"/>
  <c r="I819" i="2"/>
  <c r="L4947" i="2"/>
  <c r="K4947" i="2"/>
  <c r="J4947" i="2"/>
  <c r="I4947" i="2"/>
  <c r="L4059" i="2"/>
  <c r="K4059" i="2"/>
  <c r="J4059" i="2"/>
  <c r="I4059" i="2"/>
  <c r="L3071" i="2"/>
  <c r="K3071" i="2"/>
  <c r="J3071" i="2"/>
  <c r="I3071" i="2"/>
  <c r="L856" i="2"/>
  <c r="K856" i="2"/>
  <c r="J856" i="2"/>
  <c r="I856" i="2"/>
  <c r="L1986" i="2"/>
  <c r="K1986" i="2"/>
  <c r="J1986" i="2"/>
  <c r="I1986" i="2"/>
  <c r="L1390" i="2"/>
  <c r="K1390" i="2"/>
  <c r="J1390" i="2"/>
  <c r="I1390" i="2"/>
  <c r="L2144" i="2"/>
  <c r="K2144" i="2"/>
  <c r="J2144" i="2"/>
  <c r="I2144" i="2"/>
  <c r="L2892" i="2"/>
  <c r="K2892" i="2"/>
  <c r="J2892" i="2"/>
  <c r="I2892" i="2"/>
  <c r="L2310" i="2"/>
  <c r="K2310" i="2"/>
  <c r="J2310" i="2"/>
  <c r="I2310" i="2"/>
  <c r="L4282" i="2"/>
  <c r="K4282" i="2"/>
  <c r="J4282" i="2"/>
  <c r="I4282" i="2"/>
  <c r="L3125" i="2"/>
  <c r="K3125" i="2"/>
  <c r="J3125" i="2"/>
  <c r="I3125" i="2"/>
  <c r="L1976" i="2"/>
  <c r="K1976" i="2"/>
  <c r="J1976" i="2"/>
  <c r="I1976" i="2"/>
  <c r="L5634" i="2"/>
  <c r="K5634" i="2"/>
  <c r="J5634" i="2"/>
  <c r="I5634" i="2"/>
  <c r="L789" i="2"/>
  <c r="K789" i="2"/>
  <c r="J789" i="2"/>
  <c r="I789" i="2"/>
  <c r="L1331" i="2"/>
  <c r="K1331" i="2"/>
  <c r="J1331" i="2"/>
  <c r="I1331" i="2"/>
  <c r="L926" i="2"/>
  <c r="K926" i="2"/>
  <c r="J926" i="2"/>
  <c r="I926" i="2"/>
  <c r="L1747" i="2"/>
  <c r="K1747" i="2"/>
  <c r="J1747" i="2"/>
  <c r="I1747" i="2"/>
  <c r="L3915" i="2"/>
  <c r="K3915" i="2"/>
  <c r="J3915" i="2"/>
  <c r="I3915" i="2"/>
  <c r="L7882" i="2"/>
  <c r="K7882" i="2"/>
  <c r="J7882" i="2"/>
  <c r="I7882" i="2"/>
  <c r="L2468" i="2"/>
  <c r="K2468" i="2"/>
  <c r="J2468" i="2"/>
  <c r="I2468" i="2"/>
  <c r="L5874" i="2"/>
  <c r="K5874" i="2"/>
  <c r="J5874" i="2"/>
  <c r="I5874" i="2"/>
  <c r="L1087" i="2"/>
  <c r="K1087" i="2"/>
  <c r="J1087" i="2"/>
  <c r="I1087" i="2"/>
  <c r="L6707" i="2"/>
  <c r="K6707" i="2"/>
  <c r="J6707" i="2"/>
  <c r="I6707" i="2"/>
  <c r="L2208" i="2"/>
  <c r="K2208" i="2"/>
  <c r="J2208" i="2"/>
  <c r="I2208" i="2"/>
  <c r="L4408" i="2"/>
  <c r="K4408" i="2"/>
  <c r="J4408" i="2"/>
  <c r="I4408" i="2"/>
  <c r="L6917" i="2"/>
  <c r="K6917" i="2"/>
  <c r="J6917" i="2"/>
  <c r="I6917" i="2"/>
  <c r="L3247" i="2"/>
  <c r="K3247" i="2"/>
  <c r="J3247" i="2"/>
  <c r="I3247" i="2"/>
  <c r="L7310" i="2"/>
  <c r="K7310" i="2"/>
  <c r="J7310" i="2"/>
  <c r="I7310" i="2"/>
  <c r="L8181" i="2"/>
  <c r="K8181" i="2"/>
  <c r="J8181" i="2"/>
  <c r="I8181" i="2"/>
  <c r="L8042" i="2"/>
  <c r="K8042" i="2"/>
  <c r="J8042" i="2"/>
  <c r="I8042" i="2"/>
  <c r="L694" i="2"/>
  <c r="K694" i="2"/>
  <c r="J694" i="2"/>
  <c r="I694" i="2"/>
  <c r="L7915" i="2"/>
  <c r="K7915" i="2"/>
  <c r="J7915" i="2"/>
  <c r="I7915" i="2"/>
  <c r="L2396" i="2"/>
  <c r="K2396" i="2"/>
  <c r="J2396" i="2"/>
  <c r="I2396" i="2"/>
  <c r="L8055" i="2"/>
  <c r="K8055" i="2"/>
  <c r="J8055" i="2"/>
  <c r="I8055" i="2"/>
  <c r="L8338" i="2"/>
  <c r="K8338" i="2"/>
  <c r="J8338" i="2"/>
  <c r="I8338" i="2"/>
  <c r="L953" i="2"/>
  <c r="K953" i="2"/>
  <c r="J953" i="2"/>
  <c r="I953" i="2"/>
  <c r="L1167" i="2"/>
  <c r="K1167" i="2"/>
  <c r="J1167" i="2"/>
  <c r="I1167" i="2"/>
  <c r="L8296" i="2"/>
  <c r="K8296" i="2"/>
  <c r="J8296" i="2"/>
  <c r="I8296" i="2"/>
  <c r="L7798" i="2"/>
  <c r="K7798" i="2"/>
  <c r="J7798" i="2"/>
  <c r="I7798" i="2"/>
  <c r="L1072" i="2"/>
  <c r="K1072" i="2"/>
  <c r="J1072" i="2"/>
  <c r="I1072" i="2"/>
  <c r="L657" i="2"/>
  <c r="K657" i="2"/>
  <c r="J657" i="2"/>
  <c r="I657" i="2"/>
  <c r="L795" i="2"/>
  <c r="K795" i="2"/>
  <c r="J795" i="2"/>
  <c r="I795" i="2"/>
  <c r="L664" i="2"/>
  <c r="K664" i="2"/>
  <c r="J664" i="2"/>
  <c r="I664" i="2"/>
  <c r="L5442" i="2"/>
  <c r="K5442" i="2"/>
  <c r="J5442" i="2"/>
  <c r="I5442" i="2"/>
  <c r="L854" i="2"/>
  <c r="K854" i="2"/>
  <c r="J854" i="2"/>
  <c r="I854" i="2"/>
  <c r="L720" i="2"/>
  <c r="K720" i="2"/>
  <c r="J720" i="2"/>
  <c r="I720" i="2"/>
  <c r="L4186" i="2"/>
  <c r="K4186" i="2"/>
  <c r="J4186" i="2"/>
  <c r="I4186" i="2"/>
  <c r="L793" i="2"/>
  <c r="K793" i="2"/>
  <c r="J793" i="2"/>
  <c r="I793" i="2"/>
  <c r="L946" i="2"/>
  <c r="K946" i="2"/>
  <c r="J946" i="2"/>
  <c r="I946" i="2"/>
  <c r="L672" i="2"/>
  <c r="K672" i="2"/>
  <c r="J672" i="2"/>
  <c r="I672" i="2"/>
  <c r="L912" i="2"/>
  <c r="K912" i="2"/>
  <c r="J912" i="2"/>
  <c r="I912" i="2"/>
  <c r="L5334" i="2"/>
  <c r="K5334" i="2"/>
  <c r="J5334" i="2"/>
  <c r="I5334" i="2"/>
  <c r="L1348" i="2"/>
  <c r="K1348" i="2"/>
  <c r="J1348" i="2"/>
  <c r="I1348" i="2"/>
  <c r="L7423" i="2"/>
  <c r="K7423" i="2"/>
  <c r="J7423" i="2"/>
  <c r="I7423" i="2"/>
  <c r="L3510" i="2"/>
  <c r="K3510" i="2"/>
  <c r="J3510" i="2"/>
  <c r="I3510" i="2"/>
  <c r="L8223" i="2"/>
  <c r="K8223" i="2"/>
  <c r="J8223" i="2"/>
  <c r="I8223" i="2"/>
  <c r="L8111" i="2"/>
  <c r="K8111" i="2"/>
  <c r="J8111" i="2"/>
  <c r="I8111" i="2"/>
  <c r="L707" i="2"/>
  <c r="K707" i="2"/>
  <c r="J707" i="2"/>
  <c r="I707" i="2"/>
  <c r="L4936" i="2"/>
  <c r="K4936" i="2"/>
  <c r="J4936" i="2"/>
  <c r="I4936" i="2"/>
  <c r="L6688" i="2"/>
  <c r="K6688" i="2"/>
  <c r="J6688" i="2"/>
  <c r="I6688" i="2"/>
  <c r="L1644" i="2"/>
  <c r="K1644" i="2"/>
  <c r="J1644" i="2"/>
  <c r="I1644" i="2"/>
  <c r="L3727" i="2"/>
  <c r="K3727" i="2"/>
  <c r="J3727" i="2"/>
  <c r="I3727" i="2"/>
  <c r="L8357" i="2"/>
  <c r="K8357" i="2"/>
  <c r="J8357" i="2"/>
  <c r="I8357" i="2"/>
  <c r="L7899" i="2"/>
  <c r="K7899" i="2"/>
  <c r="J7899" i="2"/>
  <c r="I7899" i="2"/>
  <c r="L1792" i="2"/>
  <c r="K1792" i="2"/>
  <c r="J1792" i="2"/>
  <c r="I1792" i="2"/>
  <c r="L7553" i="2"/>
  <c r="K7553" i="2"/>
  <c r="J7553" i="2"/>
  <c r="I7553" i="2"/>
  <c r="L8240" i="2"/>
  <c r="K8240" i="2"/>
  <c r="J8240" i="2"/>
  <c r="I8240" i="2"/>
  <c r="L4524" i="2"/>
  <c r="K4524" i="2"/>
  <c r="J4524" i="2"/>
  <c r="I4524" i="2"/>
  <c r="L1108" i="2"/>
  <c r="K1108" i="2"/>
  <c r="J1108" i="2"/>
  <c r="I1108" i="2"/>
  <c r="L1190" i="2"/>
  <c r="K1190" i="2"/>
  <c r="J1190" i="2"/>
  <c r="I1190" i="2"/>
  <c r="L4170" i="2"/>
  <c r="K4170" i="2"/>
  <c r="J4170" i="2"/>
  <c r="I4170" i="2"/>
  <c r="L931" i="2"/>
  <c r="K931" i="2"/>
  <c r="J931" i="2"/>
  <c r="I931" i="2"/>
  <c r="L6349" i="2"/>
  <c r="K6349" i="2"/>
  <c r="J6349" i="2"/>
  <c r="I6349" i="2"/>
  <c r="L6427" i="2"/>
  <c r="K6427" i="2"/>
  <c r="J6427" i="2"/>
  <c r="I6427" i="2"/>
  <c r="L1061" i="2"/>
  <c r="K1061" i="2"/>
  <c r="J1061" i="2"/>
  <c r="I1061" i="2"/>
  <c r="L2087" i="2"/>
  <c r="K2087" i="2"/>
  <c r="J2087" i="2"/>
  <c r="I2087" i="2"/>
  <c r="L5065" i="2"/>
  <c r="K5065" i="2"/>
  <c r="J5065" i="2"/>
  <c r="I5065" i="2"/>
  <c r="L2657" i="2"/>
  <c r="K2657" i="2"/>
  <c r="J2657" i="2"/>
  <c r="I2657" i="2"/>
  <c r="L6988" i="2"/>
  <c r="K6988" i="2"/>
  <c r="J6988" i="2"/>
  <c r="I6988" i="2"/>
  <c r="L2027" i="2"/>
  <c r="K2027" i="2"/>
  <c r="J2027" i="2"/>
  <c r="I2027" i="2"/>
  <c r="L8270" i="2"/>
  <c r="K8270" i="2"/>
  <c r="J8270" i="2"/>
  <c r="I8270" i="2"/>
  <c r="L7984" i="2"/>
  <c r="K7984" i="2"/>
  <c r="J7984" i="2"/>
  <c r="I7984" i="2"/>
  <c r="L1460" i="2"/>
  <c r="K1460" i="2"/>
  <c r="J1460" i="2"/>
  <c r="I1460" i="2"/>
  <c r="L638" i="2"/>
  <c r="K638" i="2"/>
  <c r="J638" i="2"/>
  <c r="I638" i="2"/>
  <c r="L8267" i="2"/>
  <c r="K8267" i="2"/>
  <c r="J8267" i="2"/>
  <c r="I8267" i="2"/>
  <c r="L2545" i="2"/>
  <c r="K2545" i="2"/>
  <c r="J2545" i="2"/>
  <c r="I2545" i="2"/>
  <c r="L832" i="2"/>
  <c r="K832" i="2"/>
  <c r="J832" i="2"/>
  <c r="I832" i="2"/>
  <c r="L3868" i="2"/>
  <c r="K3868" i="2"/>
  <c r="J3868" i="2"/>
  <c r="I3868" i="2"/>
  <c r="L6481" i="2"/>
  <c r="K6481" i="2"/>
  <c r="J6481" i="2"/>
  <c r="I6481" i="2"/>
  <c r="L1377" i="2"/>
  <c r="K1377" i="2"/>
  <c r="J1377" i="2"/>
  <c r="I1377" i="2"/>
  <c r="L1940" i="2"/>
  <c r="K1940" i="2"/>
  <c r="J1940" i="2"/>
  <c r="I1940" i="2"/>
  <c r="L2376" i="2"/>
  <c r="K2376" i="2"/>
  <c r="J2376" i="2"/>
  <c r="I2376" i="2"/>
  <c r="L989" i="2"/>
  <c r="K989" i="2"/>
  <c r="J989" i="2"/>
  <c r="I989" i="2"/>
  <c r="L6971" i="2"/>
  <c r="K6971" i="2"/>
  <c r="J6971" i="2"/>
  <c r="I6971" i="2"/>
  <c r="L5933" i="2"/>
  <c r="K5933" i="2"/>
  <c r="J5933" i="2"/>
  <c r="I5933" i="2"/>
  <c r="L1198" i="2"/>
  <c r="K1198" i="2"/>
  <c r="J1198" i="2"/>
  <c r="I1198" i="2"/>
  <c r="L8132" i="2"/>
  <c r="K8132" i="2"/>
  <c r="J8132" i="2"/>
  <c r="I8132" i="2"/>
  <c r="L6104" i="2"/>
  <c r="K6104" i="2"/>
  <c r="J6104" i="2"/>
  <c r="I6104" i="2"/>
  <c r="L1279" i="2"/>
  <c r="K1279" i="2"/>
  <c r="J1279" i="2"/>
  <c r="I1279" i="2"/>
  <c r="L2700" i="2"/>
  <c r="K2700" i="2"/>
  <c r="J2700" i="2"/>
  <c r="I2700" i="2"/>
  <c r="L3742" i="2"/>
  <c r="K3742" i="2"/>
  <c r="J3742" i="2"/>
  <c r="I3742" i="2"/>
  <c r="L3926" i="2"/>
  <c r="K3926" i="2"/>
  <c r="J3926" i="2"/>
  <c r="I3926" i="2"/>
  <c r="L595" i="2"/>
  <c r="K595" i="2"/>
  <c r="J595" i="2"/>
  <c r="I595" i="2"/>
  <c r="L925" i="2"/>
  <c r="K925" i="2"/>
  <c r="J925" i="2"/>
  <c r="I925" i="2"/>
  <c r="L5232" i="2"/>
  <c r="K5232" i="2"/>
  <c r="J5232" i="2"/>
  <c r="I5232" i="2"/>
  <c r="L1109" i="2"/>
  <c r="K1109" i="2"/>
  <c r="J1109" i="2"/>
  <c r="I1109" i="2"/>
  <c r="L8385" i="2"/>
  <c r="K8385" i="2"/>
  <c r="J8385" i="2"/>
  <c r="I8385" i="2"/>
  <c r="L3714" i="2"/>
  <c r="K3714" i="2"/>
  <c r="J3714" i="2"/>
  <c r="I3714" i="2"/>
  <c r="L5659" i="2"/>
  <c r="K5659" i="2"/>
  <c r="J5659" i="2"/>
  <c r="I5659" i="2"/>
  <c r="L2245" i="2"/>
  <c r="K2245" i="2"/>
  <c r="J2245" i="2"/>
  <c r="I2245" i="2"/>
  <c r="L5889" i="2"/>
  <c r="K5889" i="2"/>
  <c r="J5889" i="2"/>
  <c r="I5889" i="2"/>
  <c r="L635" i="2"/>
  <c r="K635" i="2"/>
  <c r="J635" i="2"/>
  <c r="I635" i="2"/>
  <c r="L8191" i="2"/>
  <c r="K8191" i="2"/>
  <c r="J8191" i="2"/>
  <c r="I8191" i="2"/>
  <c r="L3520" i="2"/>
  <c r="K3520" i="2"/>
  <c r="J3520" i="2"/>
  <c r="I3520" i="2"/>
  <c r="L1762" i="2"/>
  <c r="K1762" i="2"/>
  <c r="J1762" i="2"/>
  <c r="I1762" i="2"/>
  <c r="L687" i="2"/>
  <c r="K687" i="2"/>
  <c r="J687" i="2"/>
  <c r="I687" i="2"/>
  <c r="L5739" i="2"/>
  <c r="K5739" i="2"/>
  <c r="J5739" i="2"/>
  <c r="I5739" i="2"/>
  <c r="L685" i="2"/>
  <c r="K685" i="2"/>
  <c r="J685" i="2"/>
  <c r="I685" i="2"/>
  <c r="L593" i="2"/>
  <c r="K593" i="2"/>
  <c r="J593" i="2"/>
  <c r="I593" i="2"/>
  <c r="L5932" i="2"/>
  <c r="K5932" i="2"/>
  <c r="J5932" i="2"/>
  <c r="I5932" i="2"/>
  <c r="L4275" i="2"/>
  <c r="K4275" i="2"/>
  <c r="J4275" i="2"/>
  <c r="I4275" i="2"/>
  <c r="L7391" i="2"/>
  <c r="K7391" i="2"/>
  <c r="J7391" i="2"/>
  <c r="I7391" i="2"/>
  <c r="L851" i="2"/>
  <c r="K851" i="2"/>
  <c r="J851" i="2"/>
  <c r="I851" i="2"/>
  <c r="L3507" i="2"/>
  <c r="K3507" i="2"/>
  <c r="J3507" i="2"/>
  <c r="I3507" i="2"/>
  <c r="L990" i="2"/>
  <c r="K990" i="2"/>
  <c r="J990" i="2"/>
  <c r="I990" i="2"/>
  <c r="L2009" i="2"/>
  <c r="K2009" i="2"/>
  <c r="J2009" i="2"/>
  <c r="I2009" i="2"/>
  <c r="L1241" i="2"/>
  <c r="K1241" i="2"/>
  <c r="J1241" i="2"/>
  <c r="I1241" i="2"/>
  <c r="L6110" i="2"/>
  <c r="K6110" i="2"/>
  <c r="J6110" i="2"/>
  <c r="I6110" i="2"/>
  <c r="L554" i="2"/>
  <c r="K554" i="2"/>
  <c r="J554" i="2"/>
  <c r="I554" i="2"/>
  <c r="L3357" i="2"/>
  <c r="K3357" i="2"/>
  <c r="J3357" i="2"/>
  <c r="I3357" i="2"/>
  <c r="L3568" i="2"/>
  <c r="K3568" i="2"/>
  <c r="J3568" i="2"/>
  <c r="I3568" i="2"/>
  <c r="L1274" i="2"/>
  <c r="K1274" i="2"/>
  <c r="J1274" i="2"/>
  <c r="I1274" i="2"/>
  <c r="L4896" i="2"/>
  <c r="K4896" i="2"/>
  <c r="J4896" i="2"/>
  <c r="I4896" i="2"/>
  <c r="L2643" i="2"/>
  <c r="K2643" i="2"/>
  <c r="J2643" i="2"/>
  <c r="I2643" i="2"/>
  <c r="L3849" i="2"/>
  <c r="K3849" i="2"/>
  <c r="J3849" i="2"/>
  <c r="I3849" i="2"/>
  <c r="L2336" i="2"/>
  <c r="K2336" i="2"/>
  <c r="J2336" i="2"/>
  <c r="I2336" i="2"/>
  <c r="L1343" i="2"/>
  <c r="K1343" i="2"/>
  <c r="J1343" i="2"/>
  <c r="I1343" i="2"/>
  <c r="L563" i="2"/>
  <c r="K563" i="2"/>
  <c r="J563" i="2"/>
  <c r="I563" i="2"/>
  <c r="L1463" i="2"/>
  <c r="K1463" i="2"/>
  <c r="J1463" i="2"/>
  <c r="I1463" i="2"/>
  <c r="L941" i="2"/>
  <c r="K941" i="2"/>
  <c r="J941" i="2"/>
  <c r="I941" i="2"/>
  <c r="L1478" i="2"/>
  <c r="K1478" i="2"/>
  <c r="J1478" i="2"/>
  <c r="I1478" i="2"/>
  <c r="L7527" i="2"/>
  <c r="K7527" i="2"/>
  <c r="J7527" i="2"/>
  <c r="I7527" i="2"/>
  <c r="L810" i="2"/>
  <c r="K810" i="2"/>
  <c r="J810" i="2"/>
  <c r="I810" i="2"/>
  <c r="L8001" i="2"/>
  <c r="K8001" i="2"/>
  <c r="J8001" i="2"/>
  <c r="I8001" i="2"/>
  <c r="L1555" i="2"/>
  <c r="K1555" i="2"/>
  <c r="J1555" i="2"/>
  <c r="I1555" i="2"/>
  <c r="L6262" i="2"/>
  <c r="K6262" i="2"/>
  <c r="J6262" i="2"/>
  <c r="I6262" i="2"/>
  <c r="L973" i="2"/>
  <c r="K973" i="2"/>
  <c r="J973" i="2"/>
  <c r="I973" i="2"/>
  <c r="L1643" i="2"/>
  <c r="K1643" i="2"/>
  <c r="J1643" i="2"/>
  <c r="I1643" i="2"/>
  <c r="L757" i="2"/>
  <c r="K757" i="2"/>
  <c r="J757" i="2"/>
  <c r="I757" i="2"/>
  <c r="L791" i="2"/>
  <c r="K791" i="2"/>
  <c r="J791" i="2"/>
  <c r="I791" i="2"/>
  <c r="L5516" i="2"/>
  <c r="K5516" i="2"/>
  <c r="J5516" i="2"/>
  <c r="I5516" i="2"/>
  <c r="L1717" i="2"/>
  <c r="K1717" i="2"/>
  <c r="J1717" i="2"/>
  <c r="I1717" i="2"/>
  <c r="L8298" i="2"/>
  <c r="K8298" i="2"/>
  <c r="J8298" i="2"/>
  <c r="I8298" i="2"/>
  <c r="L1869" i="2"/>
  <c r="K1869" i="2"/>
  <c r="J1869" i="2"/>
  <c r="I1869" i="2"/>
  <c r="L3153" i="2"/>
  <c r="K3153" i="2"/>
  <c r="J3153" i="2"/>
  <c r="I3153" i="2"/>
  <c r="L3265" i="2"/>
  <c r="K3265" i="2"/>
  <c r="J3265" i="2"/>
  <c r="I3265" i="2"/>
  <c r="L2939" i="2"/>
  <c r="K2939" i="2"/>
  <c r="J2939" i="2"/>
  <c r="I2939" i="2"/>
  <c r="L8157" i="2"/>
  <c r="K8157" i="2"/>
  <c r="J8157" i="2"/>
  <c r="I8157" i="2"/>
  <c r="L8036" i="2"/>
  <c r="K8036" i="2"/>
  <c r="J8036" i="2"/>
  <c r="I8036" i="2"/>
  <c r="L916" i="2"/>
  <c r="K916" i="2"/>
  <c r="J916" i="2"/>
  <c r="I916" i="2"/>
  <c r="L1701" i="2"/>
  <c r="K1701" i="2"/>
  <c r="J1701" i="2"/>
  <c r="I1701" i="2"/>
  <c r="L2770" i="2"/>
  <c r="K2770" i="2"/>
  <c r="J2770" i="2"/>
  <c r="I2770" i="2"/>
  <c r="L4456" i="2"/>
  <c r="K4456" i="2"/>
  <c r="J4456" i="2"/>
  <c r="I4456" i="2"/>
  <c r="L971" i="2"/>
  <c r="K971" i="2"/>
  <c r="J971" i="2"/>
  <c r="I971" i="2"/>
  <c r="L977" i="2"/>
  <c r="K977" i="2"/>
  <c r="J977" i="2"/>
  <c r="I977" i="2"/>
  <c r="L1017" i="2"/>
  <c r="K1017" i="2"/>
  <c r="J1017" i="2"/>
  <c r="I1017" i="2"/>
  <c r="L1992" i="2"/>
  <c r="K1992" i="2"/>
  <c r="J1992" i="2"/>
  <c r="I1992" i="2"/>
  <c r="L1753" i="2"/>
  <c r="K1753" i="2"/>
  <c r="J1753" i="2"/>
  <c r="I1753" i="2"/>
  <c r="L1939" i="2"/>
  <c r="K1939" i="2"/>
  <c r="J1939" i="2"/>
  <c r="I1939" i="2"/>
  <c r="L8221" i="2"/>
  <c r="K8221" i="2"/>
  <c r="J8221" i="2"/>
  <c r="I8221" i="2"/>
  <c r="L6072" i="2"/>
  <c r="K6072" i="2"/>
  <c r="J6072" i="2"/>
  <c r="I6072" i="2"/>
  <c r="L8239" i="2"/>
  <c r="K8239" i="2"/>
  <c r="J8239" i="2"/>
  <c r="I8239" i="2"/>
  <c r="L8204" i="2"/>
  <c r="K8204" i="2"/>
  <c r="J8204" i="2"/>
  <c r="I8204" i="2"/>
  <c r="L6463" i="2"/>
  <c r="K6463" i="2"/>
  <c r="J6463" i="2"/>
  <c r="I6463" i="2"/>
  <c r="L2865" i="2"/>
  <c r="K2865" i="2"/>
  <c r="J2865" i="2"/>
  <c r="I2865" i="2"/>
  <c r="L7167" i="2"/>
  <c r="K7167" i="2"/>
  <c r="J7167" i="2"/>
  <c r="I7167" i="2"/>
  <c r="L8399" i="2"/>
  <c r="K8399" i="2"/>
  <c r="J8399" i="2"/>
  <c r="I8399" i="2"/>
  <c r="L1188" i="2"/>
  <c r="K1188" i="2"/>
  <c r="J1188" i="2"/>
  <c r="I1188" i="2"/>
  <c r="L4704" i="2"/>
  <c r="K4704" i="2"/>
  <c r="J4704" i="2"/>
  <c r="I4704" i="2"/>
  <c r="L2495" i="2"/>
  <c r="K2495" i="2"/>
  <c r="J2495" i="2"/>
  <c r="I2495" i="2"/>
  <c r="L2688" i="2"/>
  <c r="K2688" i="2"/>
  <c r="J2688" i="2"/>
  <c r="I2688" i="2"/>
  <c r="L4349" i="2"/>
  <c r="K4349" i="2"/>
  <c r="J4349" i="2"/>
  <c r="I4349" i="2"/>
  <c r="L3807" i="2"/>
  <c r="K3807" i="2"/>
  <c r="J3807" i="2"/>
  <c r="I3807" i="2"/>
  <c r="L696" i="2"/>
  <c r="K696" i="2"/>
  <c r="J696" i="2"/>
  <c r="I696" i="2"/>
  <c r="L2571" i="2"/>
  <c r="K2571" i="2"/>
  <c r="J2571" i="2"/>
  <c r="I2571" i="2"/>
  <c r="L2580" i="2"/>
  <c r="K2580" i="2"/>
  <c r="J2580" i="2"/>
  <c r="I2580" i="2"/>
  <c r="L2138" i="2"/>
  <c r="K2138" i="2"/>
  <c r="J2138" i="2"/>
  <c r="I2138" i="2"/>
  <c r="L1489" i="2"/>
  <c r="K1489" i="2"/>
  <c r="J1489" i="2"/>
  <c r="I1489" i="2"/>
  <c r="L3642" i="2"/>
  <c r="K3642" i="2"/>
  <c r="J3642" i="2"/>
  <c r="I3642" i="2"/>
  <c r="L8162" i="2"/>
  <c r="K8162" i="2"/>
  <c r="J8162" i="2"/>
  <c r="I8162" i="2"/>
  <c r="L4595" i="2"/>
  <c r="K4595" i="2"/>
  <c r="J4595" i="2"/>
  <c r="I4595" i="2"/>
  <c r="L1251" i="2"/>
  <c r="K1251" i="2"/>
  <c r="J1251" i="2"/>
  <c r="I1251" i="2"/>
  <c r="L1440" i="2"/>
  <c r="K1440" i="2"/>
  <c r="J1440" i="2"/>
  <c r="I1440" i="2"/>
  <c r="L1983" i="2"/>
  <c r="K1983" i="2"/>
  <c r="J1983" i="2"/>
  <c r="I1983" i="2"/>
  <c r="L995" i="2"/>
  <c r="K995" i="2"/>
  <c r="J995" i="2"/>
  <c r="I995" i="2"/>
  <c r="L4056" i="2"/>
  <c r="K4056" i="2"/>
  <c r="J4056" i="2"/>
  <c r="I4056" i="2"/>
  <c r="L2048" i="2"/>
  <c r="K2048" i="2"/>
  <c r="J2048" i="2"/>
  <c r="I2048" i="2"/>
  <c r="L552" i="2"/>
  <c r="K552" i="2"/>
  <c r="J552" i="2"/>
  <c r="I552" i="2"/>
  <c r="L7270" i="2"/>
  <c r="K7270" i="2"/>
  <c r="J7270" i="2"/>
  <c r="I7270" i="2"/>
  <c r="L761" i="2"/>
  <c r="K761" i="2"/>
  <c r="J761" i="2"/>
  <c r="I761" i="2"/>
  <c r="L5392" i="2"/>
  <c r="K5392" i="2"/>
  <c r="J5392" i="2"/>
  <c r="I5392" i="2"/>
  <c r="L3830" i="2"/>
  <c r="K3830" i="2"/>
  <c r="J3830" i="2"/>
  <c r="I3830" i="2"/>
  <c r="L4894" i="2"/>
  <c r="K4894" i="2"/>
  <c r="J4894" i="2"/>
  <c r="I4894" i="2"/>
  <c r="L6943" i="2"/>
  <c r="K6943" i="2"/>
  <c r="J6943" i="2"/>
  <c r="I6943" i="2"/>
  <c r="L1367" i="2"/>
  <c r="K1367" i="2"/>
  <c r="J1367" i="2"/>
  <c r="I1367" i="2"/>
  <c r="L1659" i="2"/>
  <c r="K1659" i="2"/>
  <c r="J1659" i="2"/>
  <c r="I1659" i="2"/>
  <c r="L5109" i="2"/>
  <c r="K5109" i="2"/>
  <c r="J5109" i="2"/>
  <c r="I5109" i="2"/>
  <c r="L8277" i="2"/>
  <c r="K8277" i="2"/>
  <c r="J8277" i="2"/>
  <c r="I8277" i="2"/>
  <c r="L5055" i="2"/>
  <c r="K5055" i="2"/>
  <c r="J5055" i="2"/>
  <c r="I5055" i="2"/>
  <c r="L1431" i="2"/>
  <c r="K1431" i="2"/>
  <c r="J1431" i="2"/>
  <c r="I1431" i="2"/>
  <c r="L7721" i="2"/>
  <c r="K7721" i="2"/>
  <c r="J7721" i="2"/>
  <c r="I7721" i="2"/>
  <c r="L8382" i="2"/>
  <c r="K8382" i="2"/>
  <c r="J8382" i="2"/>
  <c r="I8382" i="2"/>
  <c r="L4913" i="2"/>
  <c r="K4913" i="2"/>
  <c r="J4913" i="2"/>
  <c r="I4913" i="2"/>
  <c r="L4499" i="2"/>
  <c r="K4499" i="2"/>
  <c r="J4499" i="2"/>
  <c r="I4499" i="2"/>
  <c r="L3534" i="2"/>
  <c r="K3534" i="2"/>
  <c r="J3534" i="2"/>
  <c r="I3534" i="2"/>
  <c r="L1286" i="2"/>
  <c r="K1286" i="2"/>
  <c r="J1286" i="2"/>
  <c r="I1286" i="2"/>
  <c r="L5301" i="2"/>
  <c r="K5301" i="2"/>
  <c r="J5301" i="2"/>
  <c r="I5301" i="2"/>
  <c r="L2711" i="2"/>
  <c r="K2711" i="2"/>
  <c r="J2711" i="2"/>
  <c r="I2711" i="2"/>
  <c r="L7981" i="2"/>
  <c r="K7981" i="2"/>
  <c r="J7981" i="2"/>
  <c r="I7981" i="2"/>
  <c r="L4419" i="2"/>
  <c r="K4419" i="2"/>
  <c r="J4419" i="2"/>
  <c r="I4419" i="2"/>
  <c r="L5142" i="2"/>
  <c r="K5142" i="2"/>
  <c r="J5142" i="2"/>
  <c r="I5142" i="2"/>
  <c r="L1157" i="2"/>
  <c r="K1157" i="2"/>
  <c r="J1157" i="2"/>
  <c r="I1157" i="2"/>
  <c r="L8018" i="2"/>
  <c r="K8018" i="2"/>
  <c r="J8018" i="2"/>
  <c r="I8018" i="2"/>
  <c r="L2677" i="2"/>
  <c r="K2677" i="2"/>
  <c r="J2677" i="2"/>
  <c r="I2677" i="2"/>
  <c r="L788" i="2"/>
  <c r="K788" i="2"/>
  <c r="J788" i="2"/>
  <c r="I788" i="2"/>
  <c r="L1213" i="2"/>
  <c r="K1213" i="2"/>
  <c r="J1213" i="2"/>
  <c r="I1213" i="2"/>
  <c r="L7452" i="2"/>
  <c r="K7452" i="2"/>
  <c r="J7452" i="2"/>
  <c r="I7452" i="2"/>
  <c r="L627" i="2"/>
  <c r="K627" i="2"/>
  <c r="J627" i="2"/>
  <c r="I627" i="2"/>
  <c r="L1047" i="2"/>
  <c r="K1047" i="2"/>
  <c r="J1047" i="2"/>
  <c r="I1047" i="2"/>
  <c r="L7366" i="2"/>
  <c r="K7366" i="2"/>
  <c r="J7366" i="2"/>
  <c r="I7366" i="2"/>
  <c r="L8256" i="2"/>
  <c r="K8256" i="2"/>
  <c r="J8256" i="2"/>
  <c r="I8256" i="2"/>
  <c r="L7412" i="2"/>
  <c r="K7412" i="2"/>
  <c r="J7412" i="2"/>
  <c r="I7412" i="2"/>
  <c r="L1161" i="2"/>
  <c r="K1161" i="2"/>
  <c r="J1161" i="2"/>
  <c r="I1161" i="2"/>
  <c r="L904" i="2"/>
  <c r="K904" i="2"/>
  <c r="J904" i="2"/>
  <c r="I904" i="2"/>
  <c r="L550" i="2"/>
  <c r="K550" i="2"/>
  <c r="J550" i="2"/>
  <c r="I550" i="2"/>
  <c r="L3080" i="2"/>
  <c r="K3080" i="2"/>
  <c r="J3080" i="2"/>
  <c r="I3080" i="2"/>
  <c r="L8281" i="2"/>
  <c r="K8281" i="2"/>
  <c r="J8281" i="2"/>
  <c r="I8281" i="2"/>
  <c r="L1201" i="2"/>
  <c r="K1201" i="2"/>
  <c r="J1201" i="2"/>
  <c r="I1201" i="2"/>
  <c r="L1370" i="2"/>
  <c r="K1370" i="2"/>
  <c r="J1370" i="2"/>
  <c r="I1370" i="2"/>
  <c r="L1248" i="2"/>
  <c r="K1248" i="2"/>
  <c r="J1248" i="2"/>
  <c r="I1248" i="2"/>
  <c r="L6039" i="2"/>
  <c r="K6039" i="2"/>
  <c r="J6039" i="2"/>
  <c r="I6039" i="2"/>
  <c r="L8115" i="2"/>
  <c r="K8115" i="2"/>
  <c r="J8115" i="2"/>
  <c r="I8115" i="2"/>
  <c r="L6748" i="2"/>
  <c r="K6748" i="2"/>
  <c r="J6748" i="2"/>
  <c r="I6748" i="2"/>
  <c r="L713" i="2"/>
  <c r="K713" i="2"/>
  <c r="J713" i="2"/>
  <c r="I713" i="2"/>
  <c r="L8400" i="2"/>
  <c r="K8400" i="2"/>
  <c r="J8400" i="2"/>
  <c r="I8400" i="2"/>
  <c r="L7969" i="2"/>
  <c r="K7969" i="2"/>
  <c r="J7969" i="2"/>
  <c r="I7969" i="2"/>
  <c r="L814" i="2"/>
  <c r="K814" i="2"/>
  <c r="J814" i="2"/>
  <c r="I814" i="2"/>
  <c r="L2624" i="2"/>
  <c r="K2624" i="2"/>
  <c r="J2624" i="2"/>
  <c r="I2624" i="2"/>
  <c r="L7727" i="2"/>
  <c r="K7727" i="2"/>
  <c r="J7727" i="2"/>
  <c r="I7727" i="2"/>
  <c r="L7859" i="2"/>
  <c r="K7859" i="2"/>
  <c r="J7859" i="2"/>
  <c r="I7859" i="2"/>
  <c r="L7879" i="2"/>
  <c r="K7879" i="2"/>
  <c r="J7879" i="2"/>
  <c r="I7879" i="2"/>
  <c r="L5999" i="2"/>
  <c r="K5999" i="2"/>
  <c r="J5999" i="2"/>
  <c r="I5999" i="2"/>
  <c r="L894" i="2"/>
  <c r="K894" i="2"/>
  <c r="J894" i="2"/>
  <c r="I894" i="2"/>
  <c r="L8351" i="2"/>
  <c r="K8351" i="2"/>
  <c r="J8351" i="2"/>
  <c r="I8351" i="2"/>
  <c r="L2547" i="2"/>
  <c r="K2547" i="2"/>
  <c r="J2547" i="2"/>
  <c r="I2547" i="2"/>
  <c r="L1507" i="2"/>
  <c r="K1507" i="2"/>
  <c r="J1507" i="2"/>
  <c r="I1507" i="2"/>
  <c r="L1398" i="2"/>
  <c r="K1398" i="2"/>
  <c r="J1398" i="2"/>
  <c r="I1398" i="2"/>
  <c r="L7277" i="2"/>
  <c r="K7277" i="2"/>
  <c r="J7277" i="2"/>
  <c r="I7277" i="2"/>
  <c r="L3878" i="2"/>
  <c r="K3878" i="2"/>
  <c r="J3878" i="2"/>
  <c r="I3878" i="2"/>
  <c r="L2238" i="2"/>
  <c r="K2238" i="2"/>
  <c r="J2238" i="2"/>
  <c r="I2238" i="2"/>
  <c r="L7934" i="2"/>
  <c r="K7934" i="2"/>
  <c r="J7934" i="2"/>
  <c r="I7934" i="2"/>
  <c r="L1362" i="2"/>
  <c r="K1362" i="2"/>
  <c r="J1362" i="2"/>
  <c r="I1362" i="2"/>
  <c r="L1837" i="2"/>
  <c r="K1837" i="2"/>
  <c r="J1837" i="2"/>
  <c r="I1837" i="2"/>
  <c r="L8290" i="2"/>
  <c r="K8290" i="2"/>
  <c r="J8290" i="2"/>
  <c r="I8290" i="2"/>
  <c r="L2767" i="2"/>
  <c r="K2767" i="2"/>
  <c r="J2767" i="2"/>
  <c r="I2767" i="2"/>
  <c r="L2685" i="2"/>
  <c r="K2685" i="2"/>
  <c r="J2685" i="2"/>
  <c r="I2685" i="2"/>
  <c r="L4164" i="2"/>
  <c r="K4164" i="2"/>
  <c r="J4164" i="2"/>
  <c r="I4164" i="2"/>
  <c r="L8114" i="2"/>
  <c r="K8114" i="2"/>
  <c r="J8114" i="2"/>
  <c r="I8114" i="2"/>
  <c r="L5943" i="2"/>
  <c r="K5943" i="2"/>
  <c r="J5943" i="2"/>
  <c r="I5943" i="2"/>
  <c r="L4611" i="2"/>
  <c r="K4611" i="2"/>
  <c r="J4611" i="2"/>
  <c r="I4611" i="2"/>
  <c r="L1679" i="2"/>
  <c r="K1679" i="2"/>
  <c r="J1679" i="2"/>
  <c r="I1679" i="2"/>
  <c r="L1824" i="2"/>
  <c r="K1824" i="2"/>
  <c r="J1824" i="2"/>
  <c r="I1824" i="2"/>
  <c r="L8171" i="2"/>
  <c r="K8171" i="2"/>
  <c r="J8171" i="2"/>
  <c r="I8171" i="2"/>
  <c r="L1210" i="2"/>
  <c r="K1210" i="2"/>
  <c r="J1210" i="2"/>
  <c r="I1210" i="2"/>
  <c r="L8173" i="2"/>
  <c r="K8173" i="2"/>
  <c r="J8173" i="2"/>
  <c r="I8173" i="2"/>
  <c r="L7639" i="2"/>
  <c r="K7639" i="2"/>
  <c r="J7639" i="2"/>
  <c r="I7639" i="2"/>
  <c r="L8355" i="2"/>
  <c r="K8355" i="2"/>
  <c r="J8355" i="2"/>
  <c r="I8355" i="2"/>
  <c r="L952" i="2"/>
  <c r="K952" i="2"/>
  <c r="J952" i="2"/>
  <c r="I952" i="2"/>
  <c r="L3793" i="2"/>
  <c r="K3793" i="2"/>
  <c r="J3793" i="2"/>
  <c r="I3793" i="2"/>
  <c r="L1772" i="2"/>
  <c r="K1772" i="2"/>
  <c r="J1772" i="2"/>
  <c r="I1772" i="2"/>
  <c r="L3460" i="2"/>
  <c r="K3460" i="2"/>
  <c r="J3460" i="2"/>
  <c r="I3460" i="2"/>
  <c r="L8053" i="2"/>
  <c r="K8053" i="2"/>
  <c r="J8053" i="2"/>
  <c r="I8053" i="2"/>
  <c r="L8247" i="2"/>
  <c r="K8247" i="2"/>
  <c r="J8247" i="2"/>
  <c r="I8247" i="2"/>
  <c r="L2930" i="2"/>
  <c r="K2930" i="2"/>
  <c r="J2930" i="2"/>
  <c r="I2930" i="2"/>
  <c r="L2933" i="2"/>
  <c r="K2933" i="2"/>
  <c r="J2933" i="2"/>
  <c r="I2933" i="2"/>
  <c r="L844" i="2"/>
  <c r="K844" i="2"/>
  <c r="J844" i="2"/>
  <c r="I844" i="2"/>
  <c r="L2798" i="2"/>
  <c r="K2798" i="2"/>
  <c r="J2798" i="2"/>
  <c r="I2798" i="2"/>
  <c r="L2649" i="2"/>
  <c r="K2649" i="2"/>
  <c r="J2649" i="2"/>
  <c r="I2649" i="2"/>
  <c r="L5076" i="2"/>
  <c r="K5076" i="2"/>
  <c r="J5076" i="2"/>
  <c r="I5076" i="2"/>
  <c r="L8334" i="2"/>
  <c r="K8334" i="2"/>
  <c r="J8334" i="2"/>
  <c r="I8334" i="2"/>
  <c r="L3736" i="2"/>
  <c r="K3736" i="2"/>
  <c r="J3736" i="2"/>
  <c r="I3736" i="2"/>
  <c r="L5351" i="2"/>
  <c r="K5351" i="2"/>
  <c r="J5351" i="2"/>
  <c r="I5351" i="2"/>
  <c r="L1660" i="2"/>
  <c r="K1660" i="2"/>
  <c r="J1660" i="2"/>
  <c r="I1660" i="2"/>
  <c r="L2264" i="2"/>
  <c r="K2264" i="2"/>
  <c r="J2264" i="2"/>
  <c r="I2264" i="2"/>
  <c r="L722" i="2"/>
  <c r="K722" i="2"/>
  <c r="J722" i="2"/>
  <c r="I722" i="2"/>
  <c r="L1111" i="2"/>
  <c r="K1111" i="2"/>
  <c r="J1111" i="2"/>
  <c r="I1111" i="2"/>
  <c r="L8333" i="2"/>
  <c r="K8333" i="2"/>
  <c r="J8333" i="2"/>
  <c r="I8333" i="2"/>
  <c r="L8077" i="2"/>
  <c r="K8077" i="2"/>
  <c r="J8077" i="2"/>
  <c r="I8077" i="2"/>
  <c r="L5969" i="2"/>
  <c r="K5969" i="2"/>
  <c r="J5969" i="2"/>
  <c r="I5969" i="2"/>
  <c r="L640" i="2"/>
  <c r="K640" i="2"/>
  <c r="J640" i="2"/>
  <c r="I640" i="2"/>
  <c r="L3521" i="2"/>
  <c r="K3521" i="2"/>
  <c r="J3521" i="2"/>
  <c r="I3521" i="2"/>
  <c r="L6524" i="2"/>
  <c r="K6524" i="2"/>
  <c r="J6524" i="2"/>
  <c r="I6524" i="2"/>
  <c r="L1991" i="2"/>
  <c r="K1991" i="2"/>
  <c r="J1991" i="2"/>
  <c r="I1991" i="2"/>
  <c r="L3766" i="2"/>
  <c r="K3766" i="2"/>
  <c r="J3766" i="2"/>
  <c r="I3766" i="2"/>
  <c r="L723" i="2"/>
  <c r="K723" i="2"/>
  <c r="J723" i="2"/>
  <c r="I723" i="2"/>
  <c r="L1977" i="2"/>
  <c r="K1977" i="2"/>
  <c r="J1977" i="2"/>
  <c r="I1977" i="2"/>
  <c r="L1126" i="2"/>
  <c r="K1126" i="2"/>
  <c r="J1126" i="2"/>
  <c r="I1126" i="2"/>
  <c r="L1294" i="2"/>
  <c r="K1294" i="2"/>
  <c r="J1294" i="2"/>
  <c r="I1294" i="2"/>
  <c r="L6424" i="2"/>
  <c r="K6424" i="2"/>
  <c r="J6424" i="2"/>
  <c r="I6424" i="2"/>
  <c r="L555" i="2"/>
  <c r="K555" i="2"/>
  <c r="J555" i="2"/>
  <c r="I555" i="2"/>
  <c r="L3316" i="2"/>
  <c r="K3316" i="2"/>
  <c r="J3316" i="2"/>
  <c r="I3316" i="2"/>
  <c r="L1625" i="2"/>
  <c r="K1625" i="2"/>
  <c r="J1625" i="2"/>
  <c r="I1625" i="2"/>
  <c r="L4060" i="2"/>
  <c r="K4060" i="2"/>
  <c r="J4060" i="2"/>
  <c r="I4060" i="2"/>
  <c r="L1159" i="2"/>
  <c r="K1159" i="2"/>
  <c r="J1159" i="2"/>
  <c r="I1159" i="2"/>
  <c r="L1936" i="2"/>
  <c r="K1936" i="2"/>
  <c r="J1936" i="2"/>
  <c r="I1936" i="2"/>
  <c r="L1819" i="2"/>
  <c r="K1819" i="2"/>
  <c r="J1819" i="2"/>
  <c r="I1819" i="2"/>
  <c r="L3288" i="2"/>
  <c r="K3288" i="2"/>
  <c r="J3288" i="2"/>
  <c r="I3288" i="2"/>
  <c r="L4311" i="2"/>
  <c r="K4311" i="2"/>
  <c r="J4311" i="2"/>
  <c r="I4311" i="2"/>
  <c r="L6786" i="2"/>
  <c r="K6786" i="2"/>
  <c r="J6786" i="2"/>
  <c r="I6786" i="2"/>
  <c r="L4991" i="2"/>
  <c r="K4991" i="2"/>
  <c r="J4991" i="2"/>
  <c r="I4991" i="2"/>
  <c r="L7901" i="2"/>
  <c r="K7901" i="2"/>
  <c r="J7901" i="2"/>
  <c r="I7901" i="2"/>
  <c r="L4453" i="2"/>
  <c r="K4453" i="2"/>
  <c r="J4453" i="2"/>
  <c r="I4453" i="2"/>
  <c r="L577" i="2"/>
  <c r="K577" i="2"/>
  <c r="J577" i="2"/>
  <c r="I577" i="2"/>
  <c r="L1612" i="2"/>
  <c r="K1612" i="2"/>
  <c r="J1612" i="2"/>
  <c r="I1612" i="2"/>
  <c r="L7037" i="2"/>
  <c r="K7037" i="2"/>
  <c r="J7037" i="2"/>
  <c r="I7037" i="2"/>
  <c r="L1971" i="2"/>
  <c r="K1971" i="2"/>
  <c r="J1971" i="2"/>
  <c r="I1971" i="2"/>
  <c r="L950" i="2"/>
  <c r="K950" i="2"/>
  <c r="J950" i="2"/>
  <c r="I950" i="2"/>
  <c r="L7109" i="2"/>
  <c r="K7109" i="2"/>
  <c r="J7109" i="2"/>
  <c r="I7109" i="2"/>
  <c r="L7679" i="2"/>
  <c r="K7679" i="2"/>
  <c r="J7679" i="2"/>
  <c r="I7679" i="2"/>
  <c r="L1527" i="2"/>
  <c r="K1527" i="2"/>
  <c r="J1527" i="2"/>
  <c r="I1527" i="2"/>
  <c r="L2270" i="2"/>
  <c r="K2270" i="2"/>
  <c r="J2270" i="2"/>
  <c r="I2270" i="2"/>
  <c r="L3578" i="2"/>
  <c r="K3578" i="2"/>
  <c r="J3578" i="2"/>
  <c r="I3578" i="2"/>
  <c r="L3692" i="2"/>
  <c r="K3692" i="2"/>
  <c r="J3692" i="2"/>
  <c r="I3692" i="2"/>
  <c r="L7170" i="2"/>
  <c r="K7170" i="2"/>
  <c r="J7170" i="2"/>
  <c r="I7170" i="2"/>
  <c r="L7961" i="2"/>
  <c r="K7961" i="2"/>
  <c r="J7961" i="2"/>
  <c r="I7961" i="2"/>
  <c r="L3338" i="2"/>
  <c r="K3338" i="2"/>
  <c r="J3338" i="2"/>
  <c r="I3338" i="2"/>
  <c r="L6609" i="2"/>
  <c r="K6609" i="2"/>
  <c r="J6609" i="2"/>
  <c r="I6609" i="2"/>
  <c r="L2781" i="2"/>
  <c r="K2781" i="2"/>
  <c r="J2781" i="2"/>
  <c r="I2781" i="2"/>
  <c r="L4033" i="2"/>
  <c r="K4033" i="2"/>
  <c r="J4033" i="2"/>
  <c r="I4033" i="2"/>
  <c r="L4434" i="2"/>
  <c r="K4434" i="2"/>
  <c r="J4434" i="2"/>
  <c r="I4434" i="2"/>
  <c r="L2277" i="2"/>
  <c r="K2277" i="2"/>
  <c r="J2277" i="2"/>
  <c r="I2277" i="2"/>
  <c r="L8199" i="2"/>
  <c r="K8199" i="2"/>
  <c r="J8199" i="2"/>
  <c r="I8199" i="2"/>
  <c r="L5508" i="2"/>
  <c r="K5508" i="2"/>
  <c r="J5508" i="2"/>
  <c r="I5508" i="2"/>
  <c r="L1755" i="2"/>
  <c r="K1755" i="2"/>
  <c r="J1755" i="2"/>
  <c r="I1755" i="2"/>
  <c r="L6007" i="2"/>
  <c r="K6007" i="2"/>
  <c r="J6007" i="2"/>
  <c r="I6007" i="2"/>
  <c r="L8009" i="2"/>
  <c r="K8009" i="2"/>
  <c r="J8009" i="2"/>
  <c r="I8009" i="2"/>
  <c r="L3889" i="2"/>
  <c r="K3889" i="2"/>
  <c r="J3889" i="2"/>
  <c r="I3889" i="2"/>
  <c r="L980" i="2"/>
  <c r="K980" i="2"/>
  <c r="J980" i="2"/>
  <c r="I980" i="2"/>
  <c r="L1851" i="2"/>
  <c r="K1851" i="2"/>
  <c r="J1851" i="2"/>
  <c r="I1851" i="2"/>
  <c r="L599" i="2"/>
  <c r="K599" i="2"/>
  <c r="J599" i="2"/>
  <c r="I599" i="2"/>
  <c r="L2161" i="2"/>
  <c r="K2161" i="2"/>
  <c r="J2161" i="2"/>
  <c r="I2161" i="2"/>
  <c r="L4374" i="2"/>
  <c r="K4374" i="2"/>
  <c r="J4374" i="2"/>
  <c r="I4374" i="2"/>
  <c r="L1176" i="2"/>
  <c r="K1176" i="2"/>
  <c r="J1176" i="2"/>
  <c r="I1176" i="2"/>
  <c r="L8065" i="2"/>
  <c r="K8065" i="2"/>
  <c r="J8065" i="2"/>
  <c r="I8065" i="2"/>
  <c r="L8161" i="2"/>
  <c r="K8161" i="2"/>
  <c r="J8161" i="2"/>
  <c r="I8161" i="2"/>
  <c r="L4629" i="2"/>
  <c r="K4629" i="2"/>
  <c r="J4629" i="2"/>
  <c r="I4629" i="2"/>
  <c r="L1024" i="2"/>
  <c r="K1024" i="2"/>
  <c r="J1024" i="2"/>
  <c r="I1024" i="2"/>
  <c r="L869" i="2"/>
  <c r="K869" i="2"/>
  <c r="J869" i="2"/>
  <c r="I869" i="2"/>
  <c r="L3885" i="2"/>
  <c r="K3885" i="2"/>
  <c r="J3885" i="2"/>
  <c r="I3885" i="2"/>
  <c r="L1793" i="2"/>
  <c r="K1793" i="2"/>
  <c r="J1793" i="2"/>
  <c r="I1793" i="2"/>
  <c r="L4806" i="2"/>
  <c r="K4806" i="2"/>
  <c r="J4806" i="2"/>
  <c r="I4806" i="2"/>
  <c r="L1834" i="2"/>
  <c r="K1834" i="2"/>
  <c r="J1834" i="2"/>
  <c r="I1834" i="2"/>
  <c r="L6989" i="2"/>
  <c r="K6989" i="2"/>
  <c r="J6989" i="2"/>
  <c r="I6989" i="2"/>
  <c r="L653" i="2"/>
  <c r="K653" i="2"/>
  <c r="J653" i="2"/>
  <c r="I653" i="2"/>
  <c r="L7176" i="2"/>
  <c r="K7176" i="2"/>
  <c r="J7176" i="2"/>
  <c r="I7176" i="2"/>
  <c r="L7596" i="2"/>
  <c r="K7596" i="2"/>
  <c r="J7596" i="2"/>
  <c r="I7596" i="2"/>
  <c r="L959" i="2"/>
  <c r="K959" i="2"/>
  <c r="J959" i="2"/>
  <c r="I959" i="2"/>
  <c r="L837" i="2"/>
  <c r="K837" i="2"/>
  <c r="J837" i="2"/>
  <c r="I837" i="2"/>
  <c r="L3805" i="2"/>
  <c r="K3805" i="2"/>
  <c r="J3805" i="2"/>
  <c r="I3805" i="2"/>
  <c r="L8271" i="2"/>
  <c r="K8271" i="2"/>
  <c r="J8271" i="2"/>
  <c r="I8271" i="2"/>
  <c r="L8214" i="2"/>
  <c r="K8214" i="2"/>
  <c r="J8214" i="2"/>
  <c r="I8214" i="2"/>
  <c r="L6176" i="2"/>
  <c r="K6176" i="2"/>
  <c r="J6176" i="2"/>
  <c r="I6176" i="2"/>
  <c r="L747" i="2"/>
  <c r="K747" i="2"/>
  <c r="J747" i="2"/>
  <c r="I747" i="2"/>
  <c r="L7543" i="2"/>
  <c r="K7543" i="2"/>
  <c r="J7543" i="2"/>
  <c r="I7543" i="2"/>
  <c r="L956" i="2"/>
  <c r="K956" i="2"/>
  <c r="J956" i="2"/>
  <c r="I956" i="2"/>
  <c r="L7178" i="2"/>
  <c r="K7178" i="2"/>
  <c r="J7178" i="2"/>
  <c r="I7178" i="2"/>
  <c r="L5104" i="2"/>
  <c r="K5104" i="2"/>
  <c r="J5104" i="2"/>
  <c r="I5104" i="2"/>
  <c r="L3993" i="2"/>
  <c r="K3993" i="2"/>
  <c r="J3993" i="2"/>
  <c r="I3993" i="2"/>
  <c r="L2472" i="2"/>
  <c r="K2472" i="2"/>
  <c r="J2472" i="2"/>
  <c r="I2472" i="2"/>
  <c r="L3668" i="2"/>
  <c r="K3668" i="2"/>
  <c r="J3668" i="2"/>
  <c r="I3668" i="2"/>
  <c r="L4281" i="2"/>
  <c r="K4281" i="2"/>
  <c r="J4281" i="2"/>
  <c r="I4281" i="2"/>
  <c r="L7482" i="2"/>
  <c r="K7482" i="2"/>
  <c r="J7482" i="2"/>
  <c r="I7482" i="2"/>
  <c r="L968" i="2"/>
  <c r="K968" i="2"/>
  <c r="J968" i="2"/>
  <c r="I968" i="2"/>
  <c r="L2056" i="2"/>
  <c r="K2056" i="2"/>
  <c r="J2056" i="2"/>
  <c r="I2056" i="2"/>
  <c r="L1194" i="2"/>
  <c r="K1194" i="2"/>
  <c r="J1194" i="2"/>
  <c r="I1194" i="2"/>
  <c r="L8391" i="2"/>
  <c r="K8391" i="2"/>
  <c r="J8391" i="2"/>
  <c r="I8391" i="2"/>
  <c r="L3230" i="2"/>
  <c r="K3230" i="2"/>
  <c r="J3230" i="2"/>
  <c r="I3230" i="2"/>
  <c r="L3780" i="2"/>
  <c r="K3780" i="2"/>
  <c r="J3780" i="2"/>
  <c r="I3780" i="2"/>
  <c r="L1629" i="2"/>
  <c r="K1629" i="2"/>
  <c r="J1629" i="2"/>
  <c r="I1629" i="2"/>
  <c r="L2053" i="2"/>
  <c r="K2053" i="2"/>
  <c r="J2053" i="2"/>
  <c r="I2053" i="2"/>
  <c r="L1619" i="2"/>
  <c r="K1619" i="2"/>
  <c r="J1619" i="2"/>
  <c r="I1619" i="2"/>
  <c r="L8035" i="2"/>
  <c r="K8035" i="2"/>
  <c r="J8035" i="2"/>
  <c r="I8035" i="2"/>
  <c r="L8370" i="2"/>
  <c r="K8370" i="2"/>
  <c r="J8370" i="2"/>
  <c r="I8370" i="2"/>
  <c r="L7377" i="2"/>
  <c r="K7377" i="2"/>
  <c r="J7377" i="2"/>
  <c r="I7377" i="2"/>
  <c r="L7965" i="2"/>
  <c r="K7965" i="2"/>
  <c r="J7965" i="2"/>
  <c r="I7965" i="2"/>
  <c r="L670" i="2"/>
  <c r="K670" i="2"/>
  <c r="J670" i="2"/>
  <c r="I670" i="2"/>
  <c r="L1573" i="2"/>
  <c r="K1573" i="2"/>
  <c r="J1573" i="2"/>
  <c r="I1573" i="2"/>
  <c r="L6937" i="2"/>
  <c r="K6937" i="2"/>
  <c r="J6937" i="2"/>
  <c r="I6937" i="2"/>
  <c r="L8122" i="2"/>
  <c r="K8122" i="2"/>
  <c r="J8122" i="2"/>
  <c r="I8122" i="2"/>
  <c r="L5341" i="2"/>
  <c r="K5341" i="2"/>
  <c r="J5341" i="2"/>
  <c r="I5341" i="2"/>
  <c r="L4841" i="2"/>
  <c r="K4841" i="2"/>
  <c r="J4841" i="2"/>
  <c r="I4841" i="2"/>
  <c r="L6379" i="2"/>
  <c r="K6379" i="2"/>
  <c r="J6379" i="2"/>
  <c r="I6379" i="2"/>
  <c r="L3048" i="2"/>
  <c r="K3048" i="2"/>
  <c r="J3048" i="2"/>
  <c r="I3048" i="2"/>
  <c r="L7836" i="2"/>
  <c r="K7836" i="2"/>
  <c r="J7836" i="2"/>
  <c r="I7836" i="2"/>
  <c r="L2155" i="2"/>
  <c r="K2155" i="2"/>
  <c r="J2155" i="2"/>
  <c r="I2155" i="2"/>
  <c r="L1713" i="2"/>
  <c r="K1713" i="2"/>
  <c r="J1713" i="2"/>
  <c r="I1713" i="2"/>
  <c r="L1545" i="2"/>
  <c r="K1545" i="2"/>
  <c r="J1545" i="2"/>
  <c r="I1545" i="2"/>
  <c r="L1474" i="2"/>
  <c r="K1474" i="2"/>
  <c r="J1474" i="2"/>
  <c r="I1474" i="2"/>
  <c r="L1611" i="2"/>
  <c r="K1611" i="2"/>
  <c r="J1611" i="2"/>
  <c r="I1611" i="2"/>
  <c r="L1702" i="2"/>
  <c r="K1702" i="2"/>
  <c r="J1702" i="2"/>
  <c r="I1702" i="2"/>
  <c r="L2583" i="2"/>
  <c r="K2583" i="2"/>
  <c r="J2583" i="2"/>
  <c r="I2583" i="2"/>
  <c r="L2011" i="2"/>
  <c r="K2011" i="2"/>
  <c r="J2011" i="2"/>
  <c r="I2011" i="2"/>
  <c r="L945" i="2"/>
  <c r="K945" i="2"/>
  <c r="J945" i="2"/>
  <c r="I945" i="2"/>
  <c r="L6884" i="2"/>
  <c r="K6884" i="2"/>
  <c r="J6884" i="2"/>
  <c r="I6884" i="2"/>
  <c r="L7160" i="2"/>
  <c r="K7160" i="2"/>
  <c r="J7160" i="2"/>
  <c r="I7160" i="2"/>
  <c r="L5472" i="2"/>
  <c r="K5472" i="2"/>
  <c r="J5472" i="2"/>
  <c r="I5472" i="2"/>
  <c r="L1782" i="2"/>
  <c r="K1782" i="2"/>
  <c r="J1782" i="2"/>
  <c r="I1782" i="2"/>
  <c r="L717" i="2"/>
  <c r="K717" i="2"/>
  <c r="J717" i="2"/>
  <c r="I717" i="2"/>
  <c r="L8310" i="2"/>
  <c r="K8310" i="2"/>
  <c r="J8310" i="2"/>
  <c r="I8310" i="2"/>
  <c r="L3093" i="2"/>
  <c r="K3093" i="2"/>
  <c r="J3093" i="2"/>
  <c r="I3093" i="2"/>
  <c r="L7746" i="2"/>
  <c r="K7746" i="2"/>
  <c r="J7746" i="2"/>
  <c r="I7746" i="2"/>
  <c r="L566" i="2"/>
  <c r="K566" i="2"/>
  <c r="J566" i="2"/>
  <c r="I566" i="2"/>
  <c r="L3719" i="2"/>
  <c r="K3719" i="2"/>
  <c r="J3719" i="2"/>
  <c r="I3719" i="2"/>
  <c r="L2055" i="2"/>
  <c r="K2055" i="2"/>
  <c r="J2055" i="2"/>
  <c r="I2055" i="2"/>
  <c r="L7293" i="2"/>
  <c r="K7293" i="2"/>
  <c r="J7293" i="2"/>
  <c r="I7293" i="2"/>
  <c r="L3612" i="2"/>
  <c r="K3612" i="2"/>
  <c r="J3612" i="2"/>
  <c r="I3612" i="2"/>
  <c r="L2388" i="2"/>
  <c r="K2388" i="2"/>
  <c r="J2388" i="2"/>
  <c r="I2388" i="2"/>
  <c r="L6163" i="2"/>
  <c r="K6163" i="2"/>
  <c r="J6163" i="2"/>
  <c r="I6163" i="2"/>
  <c r="L4266" i="2"/>
  <c r="K4266" i="2"/>
  <c r="J4266" i="2"/>
  <c r="I4266" i="2"/>
  <c r="L8328" i="2"/>
  <c r="K8328" i="2"/>
  <c r="J8328" i="2"/>
  <c r="I8328" i="2"/>
  <c r="L4142" i="2"/>
  <c r="K4142" i="2"/>
  <c r="J4142" i="2"/>
  <c r="I4142" i="2"/>
  <c r="L1125" i="2"/>
  <c r="K1125" i="2"/>
  <c r="J1125" i="2"/>
  <c r="I1125" i="2"/>
  <c r="L2085" i="2"/>
  <c r="K2085" i="2"/>
  <c r="J2085" i="2"/>
  <c r="I2085" i="2"/>
  <c r="L2429" i="2"/>
  <c r="K2429" i="2"/>
  <c r="J2429" i="2"/>
  <c r="I2429" i="2"/>
  <c r="L2149" i="2"/>
  <c r="K2149" i="2"/>
  <c r="J2149" i="2"/>
  <c r="I2149" i="2"/>
  <c r="L1171" i="2"/>
  <c r="K1171" i="2"/>
  <c r="J1171" i="2"/>
  <c r="I1171" i="2"/>
  <c r="L1640" i="2"/>
  <c r="K1640" i="2"/>
  <c r="J1640" i="2"/>
  <c r="I1640" i="2"/>
  <c r="L3178" i="2"/>
  <c r="K3178" i="2"/>
  <c r="J3178" i="2"/>
  <c r="I3178" i="2"/>
  <c r="L8010" i="2"/>
  <c r="K8010" i="2"/>
  <c r="J8010" i="2"/>
  <c r="I8010" i="2"/>
  <c r="L2682" i="2"/>
  <c r="K2682" i="2"/>
  <c r="J2682" i="2"/>
  <c r="I2682" i="2"/>
  <c r="L1526" i="2"/>
  <c r="K1526" i="2"/>
  <c r="J1526" i="2"/>
  <c r="I1526" i="2"/>
  <c r="L7893" i="2"/>
  <c r="K7893" i="2"/>
  <c r="J7893" i="2"/>
  <c r="I7893" i="2"/>
  <c r="L1380" i="2"/>
  <c r="K1380" i="2"/>
  <c r="J1380" i="2"/>
  <c r="I1380" i="2"/>
  <c r="L2258" i="2"/>
  <c r="K2258" i="2"/>
  <c r="J2258" i="2"/>
  <c r="I2258" i="2"/>
  <c r="L5257" i="2"/>
  <c r="K5257" i="2"/>
  <c r="J5257" i="2"/>
  <c r="I5257" i="2"/>
  <c r="L942" i="2"/>
  <c r="K942" i="2"/>
  <c r="J942" i="2"/>
  <c r="I942" i="2"/>
  <c r="L7914" i="2"/>
  <c r="K7914" i="2"/>
  <c r="J7914" i="2"/>
  <c r="I7914" i="2"/>
  <c r="L7343" i="2"/>
  <c r="K7343" i="2"/>
  <c r="J7343" i="2"/>
  <c r="I7343" i="2"/>
  <c r="L1097" i="2"/>
  <c r="K1097" i="2"/>
  <c r="J1097" i="2"/>
  <c r="I1097" i="2"/>
  <c r="L3882" i="2"/>
  <c r="K3882" i="2"/>
  <c r="J3882" i="2"/>
  <c r="I3882" i="2"/>
  <c r="L811" i="2"/>
  <c r="K811" i="2"/>
  <c r="J811" i="2"/>
  <c r="I811" i="2"/>
  <c r="L7186" i="2"/>
  <c r="K7186" i="2"/>
  <c r="J7186" i="2"/>
  <c r="I7186" i="2"/>
  <c r="L1623" i="2"/>
  <c r="K1623" i="2"/>
  <c r="J1623" i="2"/>
  <c r="I1623" i="2"/>
  <c r="L1255" i="2"/>
  <c r="K1255" i="2"/>
  <c r="J1255" i="2"/>
  <c r="I1255" i="2"/>
  <c r="L2541" i="2"/>
  <c r="K2541" i="2"/>
  <c r="J2541" i="2"/>
  <c r="I2541" i="2"/>
  <c r="L7587" i="2"/>
  <c r="K7587" i="2"/>
  <c r="J7587" i="2"/>
  <c r="I7587" i="2"/>
  <c r="L7001" i="2"/>
  <c r="K7001" i="2"/>
  <c r="J7001" i="2"/>
  <c r="I7001" i="2"/>
  <c r="L7907" i="2"/>
  <c r="K7907" i="2"/>
  <c r="J7907" i="2"/>
  <c r="I7907" i="2"/>
  <c r="L8167" i="2"/>
  <c r="K8167" i="2"/>
  <c r="J8167" i="2"/>
  <c r="I8167" i="2"/>
  <c r="L2294" i="2"/>
  <c r="K2294" i="2"/>
  <c r="J2294" i="2"/>
  <c r="I2294" i="2"/>
  <c r="L5840" i="2"/>
  <c r="K5840" i="2"/>
  <c r="J5840" i="2"/>
  <c r="I5840" i="2"/>
  <c r="L1031" i="2"/>
  <c r="K1031" i="2"/>
  <c r="J1031" i="2"/>
  <c r="I1031" i="2"/>
  <c r="L4177" i="2"/>
  <c r="K4177" i="2"/>
  <c r="J4177" i="2"/>
  <c r="I4177" i="2"/>
  <c r="L1699" i="2"/>
  <c r="K1699" i="2"/>
  <c r="J1699" i="2"/>
  <c r="I1699" i="2"/>
  <c r="L981" i="2"/>
  <c r="K981" i="2"/>
  <c r="J981" i="2"/>
  <c r="I981" i="2"/>
  <c r="L3542" i="2"/>
  <c r="K3542" i="2"/>
  <c r="J3542" i="2"/>
  <c r="I3542" i="2"/>
  <c r="L1127" i="2"/>
  <c r="K1127" i="2"/>
  <c r="J1127" i="2"/>
  <c r="I1127" i="2"/>
  <c r="L4335" i="2"/>
  <c r="K4335" i="2"/>
  <c r="J4335" i="2"/>
  <c r="I4335" i="2"/>
  <c r="L7468" i="2"/>
  <c r="K7468" i="2"/>
  <c r="J7468" i="2"/>
  <c r="I7468" i="2"/>
  <c r="L617" i="2"/>
  <c r="K617" i="2"/>
  <c r="J617" i="2"/>
  <c r="I617" i="2"/>
  <c r="L4823" i="2"/>
  <c r="K4823" i="2"/>
  <c r="J4823" i="2"/>
  <c r="I4823" i="2"/>
  <c r="L1525" i="2"/>
  <c r="K1525" i="2"/>
  <c r="J1525" i="2"/>
  <c r="I1525" i="2"/>
  <c r="L2164" i="2"/>
  <c r="K2164" i="2"/>
  <c r="J2164" i="2"/>
  <c r="I2164" i="2"/>
  <c r="L1059" i="2"/>
  <c r="K1059" i="2"/>
  <c r="J1059" i="2"/>
  <c r="I1059" i="2"/>
  <c r="L3991" i="2"/>
  <c r="K3991" i="2"/>
  <c r="J3991" i="2"/>
  <c r="I3991" i="2"/>
  <c r="L1961" i="2"/>
  <c r="K1961" i="2"/>
  <c r="J1961" i="2"/>
  <c r="I1961" i="2"/>
  <c r="L1413" i="2"/>
  <c r="K1413" i="2"/>
  <c r="J1413" i="2"/>
  <c r="I1413" i="2"/>
  <c r="L1299" i="2"/>
  <c r="K1299" i="2"/>
  <c r="J1299" i="2"/>
  <c r="I1299" i="2"/>
  <c r="L4884" i="2"/>
  <c r="K4884" i="2"/>
  <c r="J4884" i="2"/>
  <c r="I4884" i="2"/>
  <c r="L2831" i="2"/>
  <c r="K2831" i="2"/>
  <c r="J2831" i="2"/>
  <c r="I2831" i="2"/>
  <c r="L1481" i="2"/>
  <c r="K1481" i="2"/>
  <c r="J1481" i="2"/>
  <c r="I1481" i="2"/>
  <c r="L3395" i="2"/>
  <c r="K3395" i="2"/>
  <c r="J3395" i="2"/>
  <c r="I3395" i="2"/>
  <c r="L4412" i="2"/>
  <c r="K4412" i="2"/>
  <c r="J4412" i="2"/>
  <c r="I4412" i="2"/>
  <c r="L2599" i="2"/>
  <c r="K2599" i="2"/>
  <c r="J2599" i="2"/>
  <c r="I2599" i="2"/>
  <c r="L4949" i="2"/>
  <c r="K4949" i="2"/>
  <c r="J4949" i="2"/>
  <c r="I4949" i="2"/>
  <c r="L2910" i="2"/>
  <c r="K2910" i="2"/>
  <c r="J2910" i="2"/>
  <c r="I2910" i="2"/>
  <c r="L5590" i="2"/>
  <c r="K5590" i="2"/>
  <c r="J5590" i="2"/>
  <c r="I5590" i="2"/>
  <c r="L2826" i="2"/>
  <c r="K2826" i="2"/>
  <c r="J2826" i="2"/>
  <c r="I2826" i="2"/>
  <c r="L1996" i="2"/>
  <c r="K1996" i="2"/>
  <c r="J1996" i="2"/>
  <c r="I1996" i="2"/>
  <c r="L935" i="2"/>
  <c r="K935" i="2"/>
  <c r="J935" i="2"/>
  <c r="I935" i="2"/>
  <c r="L7489" i="2"/>
  <c r="K7489" i="2"/>
  <c r="J7489" i="2"/>
  <c r="I7489" i="2"/>
  <c r="L2108" i="2"/>
  <c r="K2108" i="2"/>
  <c r="J2108" i="2"/>
  <c r="I2108" i="2"/>
  <c r="L1815" i="2"/>
  <c r="K1815" i="2"/>
  <c r="J1815" i="2"/>
  <c r="I1815" i="2"/>
  <c r="L2813" i="2"/>
  <c r="K2813" i="2"/>
  <c r="J2813" i="2"/>
  <c r="I2813" i="2"/>
  <c r="L863" i="2"/>
  <c r="K863" i="2"/>
  <c r="J863" i="2"/>
  <c r="I863" i="2"/>
  <c r="L2198" i="2"/>
  <c r="K2198" i="2"/>
  <c r="J2198" i="2"/>
  <c r="I2198" i="2"/>
  <c r="L3767" i="2"/>
  <c r="K3767" i="2"/>
  <c r="J3767" i="2"/>
  <c r="I3767" i="2"/>
  <c r="L4141" i="2"/>
  <c r="K4141" i="2"/>
  <c r="J4141" i="2"/>
  <c r="I4141" i="2"/>
  <c r="L903" i="2"/>
  <c r="K903" i="2"/>
  <c r="J903" i="2"/>
  <c r="I903" i="2"/>
  <c r="L7257" i="2"/>
  <c r="K7257" i="2"/>
  <c r="J7257" i="2"/>
  <c r="I7257" i="2"/>
  <c r="L3057" i="2"/>
  <c r="K3057" i="2"/>
  <c r="J3057" i="2"/>
  <c r="I3057" i="2"/>
  <c r="L3132" i="2"/>
  <c r="K3132" i="2"/>
  <c r="J3132" i="2"/>
  <c r="I3132" i="2"/>
  <c r="L3983" i="2"/>
  <c r="K3983" i="2"/>
  <c r="J3983" i="2"/>
  <c r="I3983" i="2"/>
  <c r="L2851" i="2"/>
  <c r="K2851" i="2"/>
  <c r="J2851" i="2"/>
  <c r="I2851" i="2"/>
  <c r="L4382" i="2"/>
  <c r="K4382" i="2"/>
  <c r="J4382" i="2"/>
  <c r="I4382" i="2"/>
  <c r="L7894" i="2"/>
  <c r="K7894" i="2"/>
  <c r="J7894" i="2"/>
  <c r="I7894" i="2"/>
  <c r="L8037" i="2"/>
  <c r="K8037" i="2"/>
  <c r="J8037" i="2"/>
  <c r="I8037" i="2"/>
  <c r="L607" i="2"/>
  <c r="K607" i="2"/>
  <c r="J607" i="2"/>
  <c r="I607" i="2"/>
  <c r="L1839" i="2"/>
  <c r="K1839" i="2"/>
  <c r="J1839" i="2"/>
  <c r="I1839" i="2"/>
  <c r="L3840" i="2"/>
  <c r="K3840" i="2"/>
  <c r="J3840" i="2"/>
  <c r="I3840" i="2"/>
  <c r="L822" i="2"/>
  <c r="K822" i="2"/>
  <c r="J822" i="2"/>
  <c r="I822" i="2"/>
  <c r="L8312" i="2"/>
  <c r="K8312" i="2"/>
  <c r="J8312" i="2"/>
  <c r="I8312" i="2"/>
  <c r="L8058" i="2"/>
  <c r="K8058" i="2"/>
  <c r="J8058" i="2"/>
  <c r="I8058" i="2"/>
  <c r="L983" i="2"/>
  <c r="K983" i="2"/>
  <c r="J983" i="2"/>
  <c r="I983" i="2"/>
  <c r="L1113" i="2"/>
  <c r="K1113" i="2"/>
  <c r="J1113" i="2"/>
  <c r="I1113" i="2"/>
  <c r="L4749" i="2"/>
  <c r="K4749" i="2"/>
  <c r="J4749" i="2"/>
  <c r="I4749" i="2"/>
  <c r="L597" i="2"/>
  <c r="K597" i="2"/>
  <c r="J597" i="2"/>
  <c r="I597" i="2"/>
  <c r="L3658" i="2"/>
  <c r="K3658" i="2"/>
  <c r="J3658" i="2"/>
  <c r="I3658" i="2"/>
  <c r="L932" i="2"/>
  <c r="K932" i="2"/>
  <c r="J932" i="2"/>
  <c r="I932" i="2"/>
  <c r="L1014" i="2"/>
  <c r="K1014" i="2"/>
  <c r="J1014" i="2"/>
  <c r="I1014" i="2"/>
  <c r="L6969" i="2"/>
  <c r="K6969" i="2"/>
  <c r="J6969" i="2"/>
  <c r="I6969" i="2"/>
  <c r="L2358" i="2"/>
  <c r="K2358" i="2"/>
  <c r="J2358" i="2"/>
  <c r="I2358" i="2"/>
  <c r="L4082" i="2"/>
  <c r="K4082" i="2"/>
  <c r="J4082" i="2"/>
  <c r="I4082" i="2"/>
  <c r="L848" i="2"/>
  <c r="K848" i="2"/>
  <c r="J848" i="2"/>
  <c r="I848" i="2"/>
  <c r="L7355" i="2"/>
  <c r="K7355" i="2"/>
  <c r="J7355" i="2"/>
  <c r="I7355" i="2"/>
  <c r="L7388" i="2"/>
  <c r="K7388" i="2"/>
  <c r="J7388" i="2"/>
  <c r="I7388" i="2"/>
  <c r="L835" i="2"/>
  <c r="K835" i="2"/>
  <c r="J835" i="2"/>
  <c r="I835" i="2"/>
  <c r="L3402" i="2"/>
  <c r="K3402" i="2"/>
  <c r="J3402" i="2"/>
  <c r="I3402" i="2"/>
  <c r="L3163" i="2"/>
  <c r="K3163" i="2"/>
  <c r="J3163" i="2"/>
  <c r="I3163" i="2"/>
  <c r="L1060" i="2"/>
  <c r="K1060" i="2"/>
  <c r="J1060" i="2"/>
  <c r="I1060" i="2"/>
  <c r="L1446" i="2"/>
  <c r="K1446" i="2"/>
  <c r="J1446" i="2"/>
  <c r="I1446" i="2"/>
  <c r="L6238" i="2"/>
  <c r="K6238" i="2"/>
  <c r="J6238" i="2"/>
  <c r="I6238" i="2"/>
  <c r="L923" i="2"/>
  <c r="K923" i="2"/>
  <c r="J923" i="2"/>
  <c r="I923" i="2"/>
  <c r="L1140" i="2"/>
  <c r="K1140" i="2"/>
  <c r="J1140" i="2"/>
  <c r="I1140" i="2"/>
  <c r="L5158" i="2"/>
  <c r="K5158" i="2"/>
  <c r="J5158" i="2"/>
  <c r="I5158" i="2"/>
  <c r="L2623" i="2"/>
  <c r="K2623" i="2"/>
  <c r="J2623" i="2"/>
  <c r="I2623" i="2"/>
  <c r="L7826" i="2"/>
  <c r="K7826" i="2"/>
  <c r="J7826" i="2"/>
  <c r="I7826" i="2"/>
  <c r="L3894" i="2"/>
  <c r="K3894" i="2"/>
  <c r="J3894" i="2"/>
  <c r="I3894" i="2"/>
  <c r="L5429" i="2"/>
  <c r="K5429" i="2"/>
  <c r="J5429" i="2"/>
  <c r="I5429" i="2"/>
  <c r="L750" i="2"/>
  <c r="K750" i="2"/>
  <c r="J750" i="2"/>
  <c r="I750" i="2"/>
  <c r="L8154" i="2"/>
  <c r="K8154" i="2"/>
  <c r="J8154" i="2"/>
  <c r="I8154" i="2"/>
  <c r="L5566" i="2"/>
  <c r="K5566" i="2"/>
  <c r="J5566" i="2"/>
  <c r="I5566" i="2"/>
  <c r="L2490" i="2"/>
  <c r="K2490" i="2"/>
  <c r="J2490" i="2"/>
  <c r="I2490" i="2"/>
  <c r="L5200" i="2"/>
  <c r="K5200" i="2"/>
  <c r="J5200" i="2"/>
  <c r="I5200" i="2"/>
  <c r="L1563" i="2"/>
  <c r="K1563" i="2"/>
  <c r="J1563" i="2"/>
  <c r="I1563" i="2"/>
  <c r="L3040" i="2"/>
  <c r="K3040" i="2"/>
  <c r="J3040" i="2"/>
  <c r="I3040" i="2"/>
  <c r="L1050" i="2"/>
  <c r="K1050" i="2"/>
  <c r="J1050" i="2"/>
  <c r="I1050" i="2"/>
  <c r="L5531" i="2"/>
  <c r="K5531" i="2"/>
  <c r="J5531" i="2"/>
  <c r="I5531" i="2"/>
  <c r="L891" i="2"/>
  <c r="K891" i="2"/>
  <c r="J891" i="2"/>
  <c r="I891" i="2"/>
  <c r="L2461" i="2"/>
  <c r="K2461" i="2"/>
  <c r="J2461" i="2"/>
  <c r="I2461" i="2"/>
  <c r="L1338" i="2"/>
  <c r="K1338" i="2"/>
  <c r="J1338" i="2"/>
  <c r="I1338" i="2"/>
  <c r="L8329" i="2"/>
  <c r="K8329" i="2"/>
  <c r="J8329" i="2"/>
  <c r="I8329" i="2"/>
  <c r="L4219" i="2"/>
  <c r="K4219" i="2"/>
  <c r="J4219" i="2"/>
  <c r="I4219" i="2"/>
  <c r="L6489" i="2"/>
  <c r="K6489" i="2"/>
  <c r="J6489" i="2"/>
  <c r="I6489" i="2"/>
  <c r="L4181" i="2"/>
  <c r="K4181" i="2"/>
  <c r="J4181" i="2"/>
  <c r="I4181" i="2"/>
  <c r="L4366" i="2"/>
  <c r="K4366" i="2"/>
  <c r="J4366" i="2"/>
  <c r="I4366" i="2"/>
  <c r="L4467" i="2"/>
  <c r="K4467" i="2"/>
  <c r="J4467" i="2"/>
  <c r="I4467" i="2"/>
  <c r="L857" i="2"/>
  <c r="K857" i="2"/>
  <c r="J857" i="2"/>
  <c r="I857" i="2"/>
  <c r="L1336" i="2"/>
  <c r="K1336" i="2"/>
  <c r="J1336" i="2"/>
  <c r="I1336" i="2"/>
  <c r="L2040" i="2"/>
  <c r="K2040" i="2"/>
  <c r="J2040" i="2"/>
  <c r="I2040" i="2"/>
  <c r="L4716" i="2"/>
  <c r="K4716" i="2"/>
  <c r="J4716" i="2"/>
  <c r="I4716" i="2"/>
  <c r="L1426" i="2"/>
  <c r="K1426" i="2"/>
  <c r="J1426" i="2"/>
  <c r="I1426" i="2"/>
  <c r="L5471" i="2"/>
  <c r="K5471" i="2"/>
  <c r="J5471" i="2"/>
  <c r="I5471" i="2"/>
  <c r="L910" i="2"/>
  <c r="K910" i="2"/>
  <c r="J910" i="2"/>
  <c r="I910" i="2"/>
  <c r="L841" i="2"/>
  <c r="K841" i="2"/>
  <c r="J841" i="2"/>
  <c r="I841" i="2"/>
  <c r="L8102" i="2"/>
  <c r="K8102" i="2"/>
  <c r="J8102" i="2"/>
  <c r="I8102" i="2"/>
  <c r="L920" i="2"/>
  <c r="K920" i="2"/>
  <c r="J920" i="2"/>
  <c r="I920" i="2"/>
  <c r="L1965" i="2"/>
  <c r="K1965" i="2"/>
  <c r="J1965" i="2"/>
  <c r="I1965" i="2"/>
  <c r="L6040" i="2"/>
  <c r="K6040" i="2"/>
  <c r="J6040" i="2"/>
  <c r="I6040" i="2"/>
  <c r="L1731" i="2"/>
  <c r="K1731" i="2"/>
  <c r="J1731" i="2"/>
  <c r="I1731" i="2"/>
  <c r="L7075" i="2"/>
  <c r="K7075" i="2"/>
  <c r="J7075" i="2"/>
  <c r="I7075" i="2"/>
  <c r="L1661" i="2"/>
  <c r="K1661" i="2"/>
  <c r="J1661" i="2"/>
  <c r="I1661" i="2"/>
  <c r="L2081" i="2"/>
  <c r="K2081" i="2"/>
  <c r="J2081" i="2"/>
  <c r="I2081" i="2"/>
  <c r="L3438" i="2"/>
  <c r="K3438" i="2"/>
  <c r="J3438" i="2"/>
  <c r="I3438" i="2"/>
  <c r="L8054" i="2"/>
  <c r="K8054" i="2"/>
  <c r="J8054" i="2"/>
  <c r="I8054" i="2"/>
  <c r="L7749" i="2"/>
  <c r="K7749" i="2"/>
  <c r="J7749" i="2"/>
  <c r="I7749" i="2"/>
  <c r="L6903" i="2"/>
  <c r="K6903" i="2"/>
  <c r="J6903" i="2"/>
  <c r="I6903" i="2"/>
  <c r="L5662" i="2"/>
  <c r="K5662" i="2"/>
  <c r="J5662" i="2"/>
  <c r="I5662" i="2"/>
  <c r="L7287" i="2"/>
  <c r="K7287" i="2"/>
  <c r="J7287" i="2"/>
  <c r="I7287" i="2"/>
  <c r="L6306" i="2"/>
  <c r="K6306" i="2"/>
  <c r="J6306" i="2"/>
  <c r="I6306" i="2"/>
  <c r="L7927" i="2"/>
  <c r="K7927" i="2"/>
  <c r="J7927" i="2"/>
  <c r="I7927" i="2"/>
  <c r="L5410" i="2"/>
  <c r="K5410" i="2"/>
  <c r="J5410" i="2"/>
  <c r="I5410" i="2"/>
  <c r="L6586" i="2"/>
  <c r="K6586" i="2"/>
  <c r="J6586" i="2"/>
  <c r="I6586" i="2"/>
  <c r="L4686" i="2"/>
  <c r="K4686" i="2"/>
  <c r="J4686" i="2"/>
  <c r="I4686" i="2"/>
  <c r="L3935" i="2"/>
  <c r="K3935" i="2"/>
  <c r="J3935" i="2"/>
  <c r="I3935" i="2"/>
  <c r="L7191" i="2"/>
  <c r="K7191" i="2"/>
  <c r="J7191" i="2"/>
  <c r="I7191" i="2"/>
  <c r="L8336" i="2"/>
  <c r="K8336" i="2"/>
  <c r="J8336" i="2"/>
  <c r="I8336" i="2"/>
  <c r="L6273" i="2"/>
  <c r="K6273" i="2"/>
  <c r="J6273" i="2"/>
  <c r="I6273" i="2"/>
  <c r="L4046" i="2"/>
  <c r="K4046" i="2"/>
  <c r="J4046" i="2"/>
  <c r="I4046" i="2"/>
  <c r="L7624" i="2"/>
  <c r="K7624" i="2"/>
  <c r="J7624" i="2"/>
  <c r="I7624" i="2"/>
  <c r="L1845" i="2"/>
  <c r="K1845" i="2"/>
  <c r="J1845" i="2"/>
  <c r="I1845" i="2"/>
  <c r="L2644" i="2"/>
  <c r="K2644" i="2"/>
  <c r="J2644" i="2"/>
  <c r="I2644" i="2"/>
  <c r="L958" i="2"/>
  <c r="K958" i="2"/>
  <c r="J958" i="2"/>
  <c r="I958" i="2"/>
  <c r="L5273" i="2"/>
  <c r="K5273" i="2"/>
  <c r="J5273" i="2"/>
  <c r="I5273" i="2"/>
  <c r="L7399" i="2"/>
  <c r="K7399" i="2"/>
  <c r="J7399" i="2"/>
  <c r="I7399" i="2"/>
  <c r="L7171" i="2"/>
  <c r="K7171" i="2"/>
  <c r="J7171" i="2"/>
  <c r="I7171" i="2"/>
  <c r="L585" i="2"/>
  <c r="K585" i="2"/>
  <c r="J585" i="2"/>
  <c r="I585" i="2"/>
  <c r="L7686" i="2"/>
  <c r="K7686" i="2"/>
  <c r="J7686" i="2"/>
  <c r="I7686" i="2"/>
  <c r="L1662" i="2"/>
  <c r="K1662" i="2"/>
  <c r="J1662" i="2"/>
  <c r="I1662" i="2"/>
  <c r="L632" i="2"/>
  <c r="K632" i="2"/>
  <c r="J632" i="2"/>
  <c r="I632" i="2"/>
  <c r="L7912" i="2"/>
  <c r="K7912" i="2"/>
  <c r="J7912" i="2"/>
  <c r="I7912" i="2"/>
  <c r="L6228" i="2"/>
  <c r="K6228" i="2"/>
  <c r="J6228" i="2"/>
  <c r="I6228" i="2"/>
  <c r="L1089" i="2"/>
  <c r="K1089" i="2"/>
  <c r="J1089" i="2"/>
  <c r="I1089" i="2"/>
  <c r="L2652" i="2"/>
  <c r="K2652" i="2"/>
  <c r="J2652" i="2"/>
  <c r="I2652" i="2"/>
  <c r="L2078" i="2"/>
  <c r="K2078" i="2"/>
  <c r="J2078" i="2"/>
  <c r="I2078" i="2"/>
  <c r="L1363" i="2"/>
  <c r="K1363" i="2"/>
  <c r="J1363" i="2"/>
  <c r="I1363" i="2"/>
  <c r="L6532" i="2"/>
  <c r="K6532" i="2"/>
  <c r="J6532" i="2"/>
  <c r="I6532" i="2"/>
  <c r="L6224" i="2"/>
  <c r="K6224" i="2"/>
  <c r="J6224" i="2"/>
  <c r="I6224" i="2"/>
  <c r="L1812" i="2"/>
  <c r="K1812" i="2"/>
  <c r="J1812" i="2"/>
  <c r="I1812" i="2"/>
  <c r="L4818" i="2"/>
  <c r="K4818" i="2"/>
  <c r="J4818" i="2"/>
  <c r="I4818" i="2"/>
  <c r="L7854" i="2"/>
  <c r="K7854" i="2"/>
  <c r="J7854" i="2"/>
  <c r="I7854" i="2"/>
  <c r="L2537" i="2"/>
  <c r="K2537" i="2"/>
  <c r="J2537" i="2"/>
  <c r="I2537" i="2"/>
  <c r="L5513" i="2"/>
  <c r="K5513" i="2"/>
  <c r="J5513" i="2"/>
  <c r="I5513" i="2"/>
  <c r="L1023" i="2"/>
  <c r="K1023" i="2"/>
  <c r="J1023" i="2"/>
  <c r="I1023" i="2"/>
  <c r="L1594" i="2"/>
  <c r="K1594" i="2"/>
  <c r="J1594" i="2"/>
  <c r="I1594" i="2"/>
  <c r="L1170" i="2"/>
  <c r="K1170" i="2"/>
  <c r="J1170" i="2"/>
  <c r="I1170" i="2"/>
  <c r="L8252" i="2"/>
  <c r="K8252" i="2"/>
  <c r="J8252" i="2"/>
  <c r="I8252" i="2"/>
  <c r="L2057" i="2"/>
  <c r="K2057" i="2"/>
  <c r="J2057" i="2"/>
  <c r="I2057" i="2"/>
  <c r="L7414" i="2"/>
  <c r="K7414" i="2"/>
  <c r="J7414" i="2"/>
  <c r="I7414" i="2"/>
  <c r="L622" i="2"/>
  <c r="K622" i="2"/>
  <c r="J622" i="2"/>
  <c r="I622" i="2"/>
  <c r="L4458" i="2"/>
  <c r="K4458" i="2"/>
  <c r="J4458" i="2"/>
  <c r="I4458" i="2"/>
  <c r="L5504" i="2"/>
  <c r="K5504" i="2"/>
  <c r="J5504" i="2"/>
  <c r="I5504" i="2"/>
  <c r="L711" i="2"/>
  <c r="K711" i="2"/>
  <c r="J711" i="2"/>
  <c r="I711" i="2"/>
  <c r="L1657" i="2"/>
  <c r="K1657" i="2"/>
  <c r="J1657" i="2"/>
  <c r="I1657" i="2"/>
  <c r="L1325" i="2"/>
  <c r="K1325" i="2"/>
  <c r="J1325" i="2"/>
  <c r="I1325" i="2"/>
  <c r="L3808" i="2"/>
  <c r="K3808" i="2"/>
  <c r="J3808" i="2"/>
  <c r="I3808" i="2"/>
  <c r="L7648" i="2"/>
  <c r="K7648" i="2"/>
  <c r="J7648" i="2"/>
  <c r="I7648" i="2"/>
  <c r="L3176" i="2"/>
  <c r="K3176" i="2"/>
  <c r="J3176" i="2"/>
  <c r="I3176" i="2"/>
  <c r="L2727" i="2"/>
  <c r="K2727" i="2"/>
  <c r="J2727" i="2"/>
  <c r="I2727" i="2"/>
  <c r="L4631" i="2"/>
  <c r="K4631" i="2"/>
  <c r="J4631" i="2"/>
  <c r="I4631" i="2"/>
  <c r="L4231" i="2"/>
  <c r="K4231" i="2"/>
  <c r="J4231" i="2"/>
  <c r="I4231" i="2"/>
  <c r="L2459" i="2"/>
  <c r="K2459" i="2"/>
  <c r="J2459" i="2"/>
  <c r="I2459" i="2"/>
  <c r="L1723" i="2"/>
  <c r="K1723" i="2"/>
  <c r="J1723" i="2"/>
  <c r="I1723" i="2"/>
  <c r="L5778" i="2"/>
  <c r="K5778" i="2"/>
  <c r="J5778" i="2"/>
  <c r="I5778" i="2"/>
  <c r="L2141" i="2"/>
  <c r="K2141" i="2"/>
  <c r="J2141" i="2"/>
  <c r="I2141" i="2"/>
  <c r="L2077" i="2"/>
  <c r="K2077" i="2"/>
  <c r="J2077" i="2"/>
  <c r="I2077" i="2"/>
  <c r="L2591" i="2"/>
  <c r="K2591" i="2"/>
  <c r="J2591" i="2"/>
  <c r="I2591" i="2"/>
  <c r="L933" i="2"/>
  <c r="K933" i="2"/>
  <c r="J933" i="2"/>
  <c r="I933" i="2"/>
  <c r="L7873" i="2"/>
  <c r="K7873" i="2"/>
  <c r="J7873" i="2"/>
  <c r="I7873" i="2"/>
  <c r="L6392" i="2"/>
  <c r="K6392" i="2"/>
  <c r="J6392" i="2"/>
  <c r="I6392" i="2"/>
  <c r="L5565" i="2"/>
  <c r="K5565" i="2"/>
  <c r="J5565" i="2"/>
  <c r="I5565" i="2"/>
  <c r="L5954" i="2"/>
  <c r="K5954" i="2"/>
  <c r="J5954" i="2"/>
  <c r="I5954" i="2"/>
  <c r="L1000" i="2"/>
  <c r="K1000" i="2"/>
  <c r="J1000" i="2"/>
  <c r="I1000" i="2"/>
  <c r="L7019" i="2"/>
  <c r="K7019" i="2"/>
  <c r="J7019" i="2"/>
  <c r="I7019" i="2"/>
  <c r="L7229" i="2"/>
  <c r="K7229" i="2"/>
  <c r="J7229" i="2"/>
  <c r="I7229" i="2"/>
  <c r="L6325" i="2"/>
  <c r="K6325" i="2"/>
  <c r="J6325" i="2"/>
  <c r="I6325" i="2"/>
  <c r="L7150" i="2"/>
  <c r="K7150" i="2"/>
  <c r="J7150" i="2"/>
  <c r="I7150" i="2"/>
  <c r="L7169" i="2"/>
  <c r="K7169" i="2"/>
  <c r="J7169" i="2"/>
  <c r="I7169" i="2"/>
  <c r="L5154" i="2"/>
  <c r="K5154" i="2"/>
  <c r="J5154" i="2"/>
  <c r="I5154" i="2"/>
  <c r="L1602" i="2"/>
  <c r="K1602" i="2"/>
  <c r="J1602" i="2"/>
  <c r="I1602" i="2"/>
  <c r="L5550" i="2"/>
  <c r="K5550" i="2"/>
  <c r="J5550" i="2"/>
  <c r="I5550" i="2"/>
  <c r="L1561" i="2"/>
  <c r="K1561" i="2"/>
  <c r="J1561" i="2"/>
  <c r="I1561" i="2"/>
  <c r="L1366" i="2"/>
  <c r="K1366" i="2"/>
  <c r="J1366" i="2"/>
  <c r="I1366" i="2"/>
  <c r="L594" i="2"/>
  <c r="K594" i="2"/>
  <c r="J594" i="2"/>
  <c r="I594" i="2"/>
  <c r="L6905" i="2"/>
  <c r="K6905" i="2"/>
  <c r="J6905" i="2"/>
  <c r="I6905" i="2"/>
  <c r="L4848" i="2"/>
  <c r="K4848" i="2"/>
  <c r="J4848" i="2"/>
  <c r="I4848" i="2"/>
  <c r="L4248" i="2"/>
  <c r="K4248" i="2"/>
  <c r="J4248" i="2"/>
  <c r="I4248" i="2"/>
  <c r="L4695" i="2"/>
  <c r="K4695" i="2"/>
  <c r="J4695" i="2"/>
  <c r="I4695" i="2"/>
  <c r="L2229" i="2"/>
  <c r="K2229" i="2"/>
  <c r="J2229" i="2"/>
  <c r="I2229" i="2"/>
  <c r="L5813" i="2"/>
  <c r="K5813" i="2"/>
  <c r="J5813" i="2"/>
  <c r="I5813" i="2"/>
  <c r="L7361" i="2"/>
  <c r="K7361" i="2"/>
  <c r="J7361" i="2"/>
  <c r="I7361" i="2"/>
  <c r="L6855" i="2"/>
  <c r="K6855" i="2"/>
  <c r="J6855" i="2"/>
  <c r="I6855" i="2"/>
  <c r="L4549" i="2"/>
  <c r="K4549" i="2"/>
  <c r="J4549" i="2"/>
  <c r="I4549" i="2"/>
  <c r="L4811" i="2"/>
  <c r="K4811" i="2"/>
  <c r="J4811" i="2"/>
  <c r="I4811" i="2"/>
  <c r="L6393" i="2"/>
  <c r="K6393" i="2"/>
  <c r="J6393" i="2"/>
  <c r="I6393" i="2"/>
  <c r="L4996" i="2"/>
  <c r="K4996" i="2"/>
  <c r="J4996" i="2"/>
  <c r="I4996" i="2"/>
  <c r="L5873" i="2"/>
  <c r="K5873" i="2"/>
  <c r="J5873" i="2"/>
  <c r="I5873" i="2"/>
  <c r="L1119" i="2"/>
  <c r="K1119" i="2"/>
  <c r="J1119" i="2"/>
  <c r="I1119" i="2"/>
  <c r="L884" i="2"/>
  <c r="K884" i="2"/>
  <c r="J884" i="2"/>
  <c r="I884" i="2"/>
  <c r="L6049" i="2"/>
  <c r="K6049" i="2"/>
  <c r="J6049" i="2"/>
  <c r="I6049" i="2"/>
  <c r="L3226" i="2"/>
  <c r="K3226" i="2"/>
  <c r="J3226" i="2"/>
  <c r="I3226" i="2"/>
  <c r="L7443" i="2"/>
  <c r="K7443" i="2"/>
  <c r="J7443" i="2"/>
  <c r="I7443" i="2"/>
  <c r="L6231" i="2"/>
  <c r="K6231" i="2"/>
  <c r="J6231" i="2"/>
  <c r="I6231" i="2"/>
  <c r="L963" i="2"/>
  <c r="K963" i="2"/>
  <c r="J963" i="2"/>
  <c r="I963" i="2"/>
  <c r="L776" i="2"/>
  <c r="K776" i="2"/>
  <c r="J776" i="2"/>
  <c r="I776" i="2"/>
  <c r="L5844" i="2"/>
  <c r="K5844" i="2"/>
  <c r="J5844" i="2"/>
  <c r="I5844" i="2"/>
  <c r="L3114" i="2"/>
  <c r="K3114" i="2"/>
  <c r="J3114" i="2"/>
  <c r="I3114" i="2"/>
  <c r="L1070" i="2"/>
  <c r="K1070" i="2"/>
  <c r="J1070" i="2"/>
  <c r="I1070" i="2"/>
  <c r="L982" i="2"/>
  <c r="K982" i="2"/>
  <c r="J982" i="2"/>
  <c r="I982" i="2"/>
  <c r="L1853" i="2"/>
  <c r="K1853" i="2"/>
  <c r="J1853" i="2"/>
  <c r="I1853" i="2"/>
  <c r="L4439" i="2"/>
  <c r="K4439" i="2"/>
  <c r="J4439" i="2"/>
  <c r="I4439" i="2"/>
  <c r="L8135" i="2"/>
  <c r="K8135" i="2"/>
  <c r="J8135" i="2"/>
  <c r="I8135" i="2"/>
  <c r="L1467" i="2"/>
  <c r="K1467" i="2"/>
  <c r="J1467" i="2"/>
  <c r="I1467" i="2"/>
  <c r="L553" i="2"/>
  <c r="K553" i="2"/>
  <c r="J553" i="2"/>
  <c r="I553" i="2"/>
  <c r="L5979" i="2"/>
  <c r="K5979" i="2"/>
  <c r="J5979" i="2"/>
  <c r="I5979" i="2"/>
  <c r="L1631" i="2"/>
  <c r="K1631" i="2"/>
  <c r="J1631" i="2"/>
  <c r="I1631" i="2"/>
  <c r="L4935" i="2"/>
  <c r="K4935" i="2"/>
  <c r="J4935" i="2"/>
  <c r="I4935" i="2"/>
  <c r="L1296" i="2"/>
  <c r="K1296" i="2"/>
  <c r="J1296" i="2"/>
  <c r="I1296" i="2"/>
  <c r="L2202" i="2"/>
  <c r="K2202" i="2"/>
  <c r="J2202" i="2"/>
  <c r="I2202" i="2"/>
  <c r="L8258" i="2"/>
  <c r="K8258" i="2"/>
  <c r="J8258" i="2"/>
  <c r="I8258" i="2"/>
  <c r="L8074" i="2"/>
  <c r="K8074" i="2"/>
  <c r="J8074" i="2"/>
  <c r="I8074" i="2"/>
  <c r="L1364" i="2"/>
  <c r="K1364" i="2"/>
  <c r="J1364" i="2"/>
  <c r="I1364" i="2"/>
  <c r="L3598" i="2"/>
  <c r="K3598" i="2"/>
  <c r="J3598" i="2"/>
  <c r="I3598" i="2"/>
  <c r="L2696" i="2"/>
  <c r="K2696" i="2"/>
  <c r="J2696" i="2"/>
  <c r="I2696" i="2"/>
  <c r="L6735" i="2"/>
  <c r="K6735" i="2"/>
  <c r="J6735" i="2"/>
  <c r="I6735" i="2"/>
  <c r="L2224" i="2"/>
  <c r="K2224" i="2"/>
  <c r="J2224" i="2"/>
  <c r="I2224" i="2"/>
  <c r="L2670" i="2"/>
  <c r="K2670" i="2"/>
  <c r="J2670" i="2"/>
  <c r="I2670" i="2"/>
  <c r="L2366" i="2"/>
  <c r="K2366" i="2"/>
  <c r="J2366" i="2"/>
  <c r="I2366" i="2"/>
  <c r="L1577" i="2"/>
  <c r="K1577" i="2"/>
  <c r="J1577" i="2"/>
  <c r="I1577" i="2"/>
  <c r="L8343" i="2"/>
  <c r="K8343" i="2"/>
  <c r="J8343" i="2"/>
  <c r="I8343" i="2"/>
  <c r="L1763" i="2"/>
  <c r="K1763" i="2"/>
  <c r="J1763" i="2"/>
  <c r="I1763" i="2"/>
  <c r="L609" i="2"/>
  <c r="K609" i="2"/>
  <c r="J609" i="2"/>
  <c r="I609" i="2"/>
  <c r="L1026" i="2"/>
  <c r="K1026" i="2"/>
  <c r="J1026" i="2"/>
  <c r="I1026" i="2"/>
  <c r="L698" i="2"/>
  <c r="K698" i="2"/>
  <c r="J698" i="2"/>
  <c r="I698" i="2"/>
  <c r="L4901" i="2"/>
  <c r="K4901" i="2"/>
  <c r="J4901" i="2"/>
  <c r="I4901" i="2"/>
  <c r="L3452" i="2"/>
  <c r="K3452" i="2"/>
  <c r="J3452" i="2"/>
  <c r="I3452" i="2"/>
  <c r="L3848" i="2"/>
  <c r="K3848" i="2"/>
  <c r="J3848" i="2"/>
  <c r="I3848" i="2"/>
  <c r="L1833" i="2"/>
  <c r="K1833" i="2"/>
  <c r="J1833" i="2"/>
  <c r="I1833" i="2"/>
  <c r="L4959" i="2"/>
  <c r="K4959" i="2"/>
  <c r="J4959" i="2"/>
  <c r="I4959" i="2"/>
  <c r="L4809" i="2"/>
  <c r="K4809" i="2"/>
  <c r="J4809" i="2"/>
  <c r="I4809" i="2"/>
  <c r="L2751" i="2"/>
  <c r="K2751" i="2"/>
  <c r="J2751" i="2"/>
  <c r="I2751" i="2"/>
  <c r="L584" i="2"/>
  <c r="K584" i="2"/>
  <c r="J584" i="2"/>
  <c r="I584" i="2"/>
  <c r="L786" i="2"/>
  <c r="K786" i="2"/>
  <c r="J786" i="2"/>
  <c r="I786" i="2"/>
  <c r="L1051" i="2"/>
  <c r="K1051" i="2"/>
  <c r="J1051" i="2"/>
  <c r="I1051" i="2"/>
  <c r="L4815" i="2"/>
  <c r="K4815" i="2"/>
  <c r="J4815" i="2"/>
  <c r="I4815" i="2"/>
  <c r="L1405" i="2"/>
  <c r="K1405" i="2"/>
  <c r="J1405" i="2"/>
  <c r="I1405" i="2"/>
  <c r="L1149" i="2"/>
  <c r="K1149" i="2"/>
  <c r="J1149" i="2"/>
  <c r="I1149" i="2"/>
  <c r="L6441" i="2"/>
  <c r="K6441" i="2"/>
  <c r="J6441" i="2"/>
  <c r="I6441" i="2"/>
  <c r="L957" i="2"/>
  <c r="K957" i="2"/>
  <c r="J957" i="2"/>
  <c r="I957" i="2"/>
  <c r="L1893" i="2"/>
  <c r="K1893" i="2"/>
  <c r="J1893" i="2"/>
  <c r="I1893" i="2"/>
  <c r="L6148" i="2"/>
  <c r="K6148" i="2"/>
  <c r="J6148" i="2"/>
  <c r="I6148" i="2"/>
  <c r="L2252" i="2"/>
  <c r="K2252" i="2"/>
  <c r="J2252" i="2"/>
  <c r="I2252" i="2"/>
  <c r="L5394" i="2"/>
  <c r="K5394" i="2"/>
  <c r="J5394" i="2"/>
  <c r="I5394" i="2"/>
  <c r="L2821" i="2"/>
  <c r="K2821" i="2"/>
  <c r="J2821" i="2"/>
  <c r="I2821" i="2"/>
  <c r="L6885" i="2"/>
  <c r="K6885" i="2"/>
  <c r="J6885" i="2"/>
  <c r="I6885" i="2"/>
  <c r="L7344" i="2"/>
  <c r="K7344" i="2"/>
  <c r="J7344" i="2"/>
  <c r="I7344" i="2"/>
  <c r="L7796" i="2"/>
  <c r="K7796" i="2"/>
  <c r="J7796" i="2"/>
  <c r="I7796" i="2"/>
  <c r="L6058" i="2"/>
  <c r="K6058" i="2"/>
  <c r="J6058" i="2"/>
  <c r="I6058" i="2"/>
  <c r="L4071" i="2"/>
  <c r="K4071" i="2"/>
  <c r="J4071" i="2"/>
  <c r="I4071" i="2"/>
  <c r="L7601" i="2"/>
  <c r="K7601" i="2"/>
  <c r="J7601" i="2"/>
  <c r="I7601" i="2"/>
  <c r="L8342" i="2"/>
  <c r="K8342" i="2"/>
  <c r="J8342" i="2"/>
  <c r="I8342" i="2"/>
  <c r="L783" i="2"/>
  <c r="K783" i="2"/>
  <c r="J783" i="2"/>
  <c r="I783" i="2"/>
  <c r="L7976" i="2"/>
  <c r="K7976" i="2"/>
  <c r="J7976" i="2"/>
  <c r="I7976" i="2"/>
  <c r="L2065" i="2"/>
  <c r="K2065" i="2"/>
  <c r="J2065" i="2"/>
  <c r="I2065" i="2"/>
  <c r="L1654" i="2"/>
  <c r="K1654" i="2"/>
  <c r="J1654" i="2"/>
  <c r="I1654" i="2"/>
  <c r="L8056" i="2"/>
  <c r="K8056" i="2"/>
  <c r="J8056" i="2"/>
  <c r="I8056" i="2"/>
  <c r="L7338" i="2"/>
  <c r="K7338" i="2"/>
  <c r="J7338" i="2"/>
  <c r="I7338" i="2"/>
  <c r="L6204" i="2"/>
  <c r="K6204" i="2"/>
  <c r="J6204" i="2"/>
  <c r="I6204" i="2"/>
  <c r="L4407" i="2"/>
  <c r="K4407" i="2"/>
  <c r="J4407" i="2"/>
  <c r="I4407" i="2"/>
  <c r="L6863" i="2"/>
  <c r="K6863" i="2"/>
  <c r="J6863" i="2"/>
  <c r="I6863" i="2"/>
  <c r="L5496" i="2"/>
  <c r="K5496" i="2"/>
  <c r="J5496" i="2"/>
  <c r="I5496" i="2"/>
  <c r="L6868" i="2"/>
  <c r="K6868" i="2"/>
  <c r="J6868" i="2"/>
  <c r="I6868" i="2"/>
  <c r="L7874" i="2"/>
  <c r="K7874" i="2"/>
  <c r="J7874" i="2"/>
  <c r="I7874" i="2"/>
  <c r="L7546" i="2"/>
  <c r="K7546" i="2"/>
  <c r="J7546" i="2"/>
  <c r="I7546" i="2"/>
  <c r="L1192" i="2"/>
  <c r="K1192" i="2"/>
  <c r="J1192" i="2"/>
  <c r="I1192" i="2"/>
  <c r="L821" i="2"/>
  <c r="K821" i="2"/>
  <c r="J821" i="2"/>
  <c r="I821" i="2"/>
  <c r="L1686" i="2"/>
  <c r="K1686" i="2"/>
  <c r="J1686" i="2"/>
  <c r="I1686" i="2"/>
  <c r="L2274" i="2"/>
  <c r="K2274" i="2"/>
  <c r="J2274" i="2"/>
  <c r="I2274" i="2"/>
  <c r="L7033" i="2"/>
  <c r="K7033" i="2"/>
  <c r="J7033" i="2"/>
  <c r="I7033" i="2"/>
  <c r="L8025" i="2"/>
  <c r="K8025" i="2"/>
  <c r="J8025" i="2"/>
  <c r="I8025" i="2"/>
  <c r="L1153" i="2"/>
  <c r="K1153" i="2"/>
  <c r="J1153" i="2"/>
  <c r="I1153" i="2"/>
  <c r="L1302" i="2"/>
  <c r="K1302" i="2"/>
  <c r="J1302" i="2"/>
  <c r="I1302" i="2"/>
  <c r="L8038" i="2"/>
  <c r="K8038" i="2"/>
  <c r="J8038" i="2"/>
  <c r="I8038" i="2"/>
  <c r="L2184" i="2"/>
  <c r="K2184" i="2"/>
  <c r="J2184" i="2"/>
  <c r="I2184" i="2"/>
  <c r="L3851" i="2"/>
  <c r="K3851" i="2"/>
  <c r="J3851" i="2"/>
  <c r="I3851" i="2"/>
  <c r="L6006" i="2"/>
  <c r="K6006" i="2"/>
  <c r="J6006" i="2"/>
  <c r="I6006" i="2"/>
  <c r="L1438" i="2"/>
  <c r="K1438" i="2"/>
  <c r="J1438" i="2"/>
  <c r="I1438" i="2"/>
  <c r="L2692" i="2"/>
  <c r="K2692" i="2"/>
  <c r="J2692" i="2"/>
  <c r="I2692" i="2"/>
  <c r="L4024" i="2"/>
  <c r="K4024" i="2"/>
  <c r="J4024" i="2"/>
  <c r="I4024" i="2"/>
  <c r="L6558" i="2"/>
  <c r="K6558" i="2"/>
  <c r="J6558" i="2"/>
  <c r="I6558" i="2"/>
  <c r="L2946" i="2"/>
  <c r="K2946" i="2"/>
  <c r="J2946" i="2"/>
  <c r="I2946" i="2"/>
  <c r="L4096" i="2"/>
  <c r="K4096" i="2"/>
  <c r="J4096" i="2"/>
  <c r="I4096" i="2"/>
  <c r="L3412" i="2"/>
  <c r="K3412" i="2"/>
  <c r="J3412" i="2"/>
  <c r="I3412" i="2"/>
  <c r="L3380" i="2"/>
  <c r="K3380" i="2"/>
  <c r="J3380" i="2"/>
  <c r="I3380" i="2"/>
  <c r="L7689" i="2"/>
  <c r="K7689" i="2"/>
  <c r="J7689" i="2"/>
  <c r="I7689" i="2"/>
  <c r="L8110" i="2"/>
  <c r="K8110" i="2"/>
  <c r="J8110" i="2"/>
  <c r="I8110" i="2"/>
  <c r="L2174" i="2"/>
  <c r="K2174" i="2"/>
  <c r="J2174" i="2"/>
  <c r="I2174" i="2"/>
  <c r="L1673" i="2"/>
  <c r="K1673" i="2"/>
  <c r="J1673" i="2"/>
  <c r="I1673" i="2"/>
  <c r="L2101" i="2"/>
  <c r="K2101" i="2"/>
  <c r="J2101" i="2"/>
  <c r="I2101" i="2"/>
  <c r="L3858" i="2"/>
  <c r="K3858" i="2"/>
  <c r="J3858" i="2"/>
  <c r="I3858" i="2"/>
  <c r="L2456" i="2"/>
  <c r="K2456" i="2"/>
  <c r="J2456" i="2"/>
  <c r="I2456" i="2"/>
  <c r="L6638" i="2"/>
  <c r="K6638" i="2"/>
  <c r="J6638" i="2"/>
  <c r="I6638" i="2"/>
  <c r="L2985" i="2"/>
  <c r="K2985" i="2"/>
  <c r="J2985" i="2"/>
  <c r="I2985" i="2"/>
  <c r="L4085" i="2"/>
  <c r="K4085" i="2"/>
  <c r="J4085" i="2"/>
  <c r="I4085" i="2"/>
  <c r="L1716" i="2"/>
  <c r="K1716" i="2"/>
  <c r="J1716" i="2"/>
  <c r="I1716" i="2"/>
  <c r="L1997" i="2"/>
  <c r="K1997" i="2"/>
  <c r="J1997" i="2"/>
  <c r="I1997" i="2"/>
  <c r="L3914" i="2"/>
  <c r="K3914" i="2"/>
  <c r="J3914" i="2"/>
  <c r="I3914" i="2"/>
  <c r="L1224" i="2"/>
  <c r="K1224" i="2"/>
  <c r="J1224" i="2"/>
  <c r="I1224" i="2"/>
  <c r="L4038" i="2"/>
  <c r="K4038" i="2"/>
  <c r="J4038" i="2"/>
  <c r="I4038" i="2"/>
  <c r="L8250" i="2"/>
  <c r="K8250" i="2"/>
  <c r="J8250" i="2"/>
  <c r="I8250" i="2"/>
  <c r="L4932" i="2"/>
  <c r="K4932" i="2"/>
  <c r="J4932" i="2"/>
  <c r="I4932" i="2"/>
  <c r="L4649" i="2"/>
  <c r="K4649" i="2"/>
  <c r="J4649" i="2"/>
  <c r="I4649" i="2"/>
  <c r="L4055" i="2"/>
  <c r="K4055" i="2"/>
  <c r="J4055" i="2"/>
  <c r="I4055" i="2"/>
  <c r="L2528" i="2"/>
  <c r="K2528" i="2"/>
  <c r="J2528" i="2"/>
  <c r="I2528" i="2"/>
  <c r="L2984" i="2"/>
  <c r="K2984" i="2"/>
  <c r="J2984" i="2"/>
  <c r="I2984" i="2"/>
  <c r="L3419" i="2"/>
  <c r="K3419" i="2"/>
  <c r="J3419" i="2"/>
  <c r="I3419" i="2"/>
  <c r="L2484" i="2"/>
  <c r="K2484" i="2"/>
  <c r="J2484" i="2"/>
  <c r="I2484" i="2"/>
  <c r="L7209" i="2"/>
  <c r="K7209" i="2"/>
  <c r="J7209" i="2"/>
  <c r="I7209" i="2"/>
  <c r="L7520" i="2"/>
  <c r="K7520" i="2"/>
  <c r="J7520" i="2"/>
  <c r="I7520" i="2"/>
  <c r="L1927" i="2"/>
  <c r="K1927" i="2"/>
  <c r="J1927" i="2"/>
  <c r="I1927" i="2"/>
  <c r="L7288" i="2"/>
  <c r="K7288" i="2"/>
  <c r="J7288" i="2"/>
  <c r="I7288" i="2"/>
  <c r="L3235" i="2"/>
  <c r="K3235" i="2"/>
  <c r="J3235" i="2"/>
  <c r="I3235" i="2"/>
  <c r="L8307" i="2"/>
  <c r="K8307" i="2"/>
  <c r="J8307" i="2"/>
  <c r="I8307" i="2"/>
  <c r="L1253" i="2"/>
  <c r="K1253" i="2"/>
  <c r="J1253" i="2"/>
  <c r="I1253" i="2"/>
  <c r="L5323" i="2"/>
  <c r="K5323" i="2"/>
  <c r="J5323" i="2"/>
  <c r="I5323" i="2"/>
  <c r="L1517" i="2"/>
  <c r="K1517" i="2"/>
  <c r="J1517" i="2"/>
  <c r="I1517" i="2"/>
  <c r="L5837" i="2"/>
  <c r="K5837" i="2"/>
  <c r="J5837" i="2"/>
  <c r="I5837" i="2"/>
  <c r="L6198" i="2"/>
  <c r="K6198" i="2"/>
  <c r="J6198" i="2"/>
  <c r="I6198" i="2"/>
  <c r="L5971" i="2"/>
  <c r="K5971" i="2"/>
  <c r="J5971" i="2"/>
  <c r="I5971" i="2"/>
  <c r="L7785" i="2"/>
  <c r="K7785" i="2"/>
  <c r="J7785" i="2"/>
  <c r="I7785" i="2"/>
  <c r="L5543" i="2"/>
  <c r="K5543" i="2"/>
  <c r="J5543" i="2"/>
  <c r="I5543" i="2"/>
  <c r="L2466" i="2"/>
  <c r="K2466" i="2"/>
  <c r="J2466" i="2"/>
  <c r="I2466" i="2"/>
  <c r="L8279" i="2"/>
  <c r="K8279" i="2"/>
  <c r="J8279" i="2"/>
  <c r="I8279" i="2"/>
  <c r="L1032" i="2"/>
  <c r="K1032" i="2"/>
  <c r="J1032" i="2"/>
  <c r="I1032" i="2"/>
  <c r="L6472" i="2"/>
  <c r="K6472" i="2"/>
  <c r="J6472" i="2"/>
  <c r="I6472" i="2"/>
  <c r="L1649" i="2"/>
  <c r="K1649" i="2"/>
  <c r="J1649" i="2"/>
  <c r="I1649" i="2"/>
  <c r="L6029" i="2"/>
  <c r="K6029" i="2"/>
  <c r="J6029" i="2"/>
  <c r="I6029" i="2"/>
  <c r="L6728" i="2"/>
  <c r="K6728" i="2"/>
  <c r="J6728" i="2"/>
  <c r="I6728" i="2"/>
  <c r="L3329" i="2"/>
  <c r="K3329" i="2"/>
  <c r="J3329" i="2"/>
  <c r="I3329" i="2"/>
  <c r="L782" i="2"/>
  <c r="K782" i="2"/>
  <c r="J782" i="2"/>
  <c r="I782" i="2"/>
  <c r="L4912" i="2"/>
  <c r="K4912" i="2"/>
  <c r="J4912" i="2"/>
  <c r="I4912" i="2"/>
  <c r="L7409" i="2"/>
  <c r="K7409" i="2"/>
  <c r="J7409" i="2"/>
  <c r="I7409" i="2"/>
  <c r="L8169" i="2"/>
  <c r="K8169" i="2"/>
  <c r="J8169" i="2"/>
  <c r="I8169" i="2"/>
  <c r="L1982" i="2"/>
  <c r="K1982" i="2"/>
  <c r="J1982" i="2"/>
  <c r="I1982" i="2"/>
  <c r="L2432" i="2"/>
  <c r="K2432" i="2"/>
  <c r="J2432" i="2"/>
  <c r="I2432" i="2"/>
  <c r="L3024" i="2"/>
  <c r="K3024" i="2"/>
  <c r="J3024" i="2"/>
  <c r="I3024" i="2"/>
  <c r="L2434" i="2"/>
  <c r="K2434" i="2"/>
  <c r="J2434" i="2"/>
  <c r="I2434" i="2"/>
  <c r="L5181" i="2"/>
  <c r="K5181" i="2"/>
  <c r="J5181" i="2"/>
  <c r="I5181" i="2"/>
  <c r="L7835" i="2"/>
  <c r="K7835" i="2"/>
  <c r="J7835" i="2"/>
  <c r="I7835" i="2"/>
  <c r="L8224" i="2"/>
  <c r="K8224" i="2"/>
  <c r="J8224" i="2"/>
  <c r="I8224" i="2"/>
  <c r="L3424" i="2"/>
  <c r="K3424" i="2"/>
  <c r="J3424" i="2"/>
  <c r="I3424" i="2"/>
  <c r="L1970" i="2"/>
  <c r="K1970" i="2"/>
  <c r="J1970" i="2"/>
  <c r="I1970" i="2"/>
  <c r="L5937" i="2"/>
  <c r="K5937" i="2"/>
  <c r="J5937" i="2"/>
  <c r="I5937" i="2"/>
  <c r="L6599" i="2"/>
  <c r="K6599" i="2"/>
  <c r="J6599" i="2"/>
  <c r="I6599" i="2"/>
  <c r="L744" i="2"/>
  <c r="K744" i="2"/>
  <c r="J744" i="2"/>
  <c r="I744" i="2"/>
  <c r="L1848" i="2"/>
  <c r="K1848" i="2"/>
  <c r="J1848" i="2"/>
  <c r="I1848" i="2"/>
  <c r="L8229" i="2"/>
  <c r="K8229" i="2"/>
  <c r="J8229" i="2"/>
  <c r="I8229" i="2"/>
  <c r="L4009" i="2"/>
  <c r="K4009" i="2"/>
  <c r="J4009" i="2"/>
  <c r="I4009" i="2"/>
  <c r="L769" i="2"/>
  <c r="K769" i="2"/>
  <c r="J769" i="2"/>
  <c r="I769" i="2"/>
  <c r="L3752" i="2"/>
  <c r="K3752" i="2"/>
  <c r="J3752" i="2"/>
  <c r="I3752" i="2"/>
  <c r="L3372" i="2"/>
  <c r="K3372" i="2"/>
  <c r="J3372" i="2"/>
  <c r="I3372" i="2"/>
  <c r="L2881" i="2"/>
  <c r="K2881" i="2"/>
  <c r="J2881" i="2"/>
  <c r="I2881" i="2"/>
  <c r="L4261" i="2"/>
  <c r="K4261" i="2"/>
  <c r="J4261" i="2"/>
  <c r="I4261" i="2"/>
  <c r="L3835" i="2"/>
  <c r="K3835" i="2"/>
  <c r="J3835" i="2"/>
  <c r="I3835" i="2"/>
  <c r="L3708" i="2"/>
  <c r="K3708" i="2"/>
  <c r="J3708" i="2"/>
  <c r="I3708" i="2"/>
  <c r="L5841" i="2"/>
  <c r="K5841" i="2"/>
  <c r="J5841" i="2"/>
  <c r="I5841" i="2"/>
  <c r="L1191" i="2"/>
  <c r="K1191" i="2"/>
  <c r="J1191" i="2"/>
  <c r="I1191" i="2"/>
  <c r="L5233" i="2"/>
  <c r="K5233" i="2"/>
  <c r="J5233" i="2"/>
  <c r="I5233" i="2"/>
  <c r="L6442" i="2"/>
  <c r="K6442" i="2"/>
  <c r="J6442" i="2"/>
  <c r="I6442" i="2"/>
  <c r="L3274" i="2"/>
  <c r="K3274" i="2"/>
  <c r="J3274" i="2"/>
  <c r="I3274" i="2"/>
  <c r="L8152" i="2"/>
  <c r="K8152" i="2"/>
  <c r="J8152" i="2"/>
  <c r="I8152" i="2"/>
  <c r="L4321" i="2"/>
  <c r="K4321" i="2"/>
  <c r="J4321" i="2"/>
  <c r="I4321" i="2"/>
  <c r="L3005" i="2"/>
  <c r="K3005" i="2"/>
  <c r="J3005" i="2"/>
  <c r="I3005" i="2"/>
  <c r="L5578" i="2"/>
  <c r="K5578" i="2"/>
  <c r="J5578" i="2"/>
  <c r="I5578" i="2"/>
  <c r="L4365" i="2"/>
  <c r="K4365" i="2"/>
  <c r="J4365" i="2"/>
  <c r="I4365" i="2"/>
  <c r="L7292" i="2"/>
  <c r="K7292" i="2"/>
  <c r="J7292" i="2"/>
  <c r="I7292" i="2"/>
  <c r="L6180" i="2"/>
  <c r="K6180" i="2"/>
  <c r="J6180" i="2"/>
  <c r="I6180" i="2"/>
  <c r="L8005" i="2"/>
  <c r="K8005" i="2"/>
  <c r="J8005" i="2"/>
  <c r="I8005" i="2"/>
  <c r="L3453" i="2"/>
  <c r="K3453" i="2"/>
  <c r="J3453" i="2"/>
  <c r="I3453" i="2"/>
  <c r="L7588" i="2"/>
  <c r="K7588" i="2"/>
  <c r="J7588" i="2"/>
  <c r="I7588" i="2"/>
  <c r="L5850" i="2"/>
  <c r="K5850" i="2"/>
  <c r="J5850" i="2"/>
  <c r="I5850" i="2"/>
  <c r="L1715" i="2"/>
  <c r="K1715" i="2"/>
  <c r="J1715" i="2"/>
  <c r="I1715" i="2"/>
  <c r="L4205" i="2"/>
  <c r="K4205" i="2"/>
  <c r="J4205" i="2"/>
  <c r="I4205" i="2"/>
  <c r="L7276" i="2"/>
  <c r="K7276" i="2"/>
  <c r="J7276" i="2"/>
  <c r="I7276" i="2"/>
  <c r="L7844" i="2"/>
  <c r="K7844" i="2"/>
  <c r="J7844" i="2"/>
  <c r="I7844" i="2"/>
  <c r="L3504" i="2"/>
  <c r="K3504" i="2"/>
  <c r="J3504" i="2"/>
  <c r="I3504" i="2"/>
  <c r="L4592" i="2"/>
  <c r="K4592" i="2"/>
  <c r="J4592" i="2"/>
  <c r="I4592" i="2"/>
  <c r="L8029" i="2"/>
  <c r="K8029" i="2"/>
  <c r="J8029" i="2"/>
  <c r="I8029" i="2"/>
  <c r="L2986" i="2"/>
  <c r="K2986" i="2"/>
  <c r="J2986" i="2"/>
  <c r="I2986" i="2"/>
  <c r="L4254" i="2"/>
  <c r="K4254" i="2"/>
  <c r="J4254" i="2"/>
  <c r="I4254" i="2"/>
  <c r="L3458" i="2"/>
  <c r="K3458" i="2"/>
  <c r="J3458" i="2"/>
  <c r="I3458" i="2"/>
  <c r="L4027" i="2"/>
  <c r="K4027" i="2"/>
  <c r="J4027" i="2"/>
  <c r="I4027" i="2"/>
  <c r="L5777" i="2"/>
  <c r="K5777" i="2"/>
  <c r="J5777" i="2"/>
  <c r="I5777" i="2"/>
  <c r="L6682" i="2"/>
  <c r="K6682" i="2"/>
  <c r="J6682" i="2"/>
  <c r="I6682" i="2"/>
  <c r="L3978" i="2"/>
  <c r="K3978" i="2"/>
  <c r="J3978" i="2"/>
  <c r="I3978" i="2"/>
  <c r="L8143" i="2"/>
  <c r="K8143" i="2"/>
  <c r="J8143" i="2"/>
  <c r="I8143" i="2"/>
  <c r="L921" i="2"/>
  <c r="K921" i="2"/>
  <c r="J921" i="2"/>
  <c r="I921" i="2"/>
  <c r="L1316" i="2"/>
  <c r="K1316" i="2"/>
  <c r="J1316" i="2"/>
  <c r="I1316" i="2"/>
  <c r="L3565" i="2"/>
  <c r="K3565" i="2"/>
  <c r="J3565" i="2"/>
  <c r="I3565" i="2"/>
  <c r="L5875" i="2"/>
  <c r="K5875" i="2"/>
  <c r="J5875" i="2"/>
  <c r="I5875" i="2"/>
  <c r="L2737" i="2"/>
  <c r="K2737" i="2"/>
  <c r="J2737" i="2"/>
  <c r="I2737" i="2"/>
  <c r="L6935" i="2"/>
  <c r="K6935" i="2"/>
  <c r="J6935" i="2"/>
  <c r="I6935" i="2"/>
  <c r="L2455" i="2"/>
  <c r="K2455" i="2"/>
  <c r="J2455" i="2"/>
  <c r="I2455" i="2"/>
  <c r="L5675" i="2"/>
  <c r="K5675" i="2"/>
  <c r="J5675" i="2"/>
  <c r="I5675" i="2"/>
  <c r="L1312" i="2"/>
  <c r="K1312" i="2"/>
  <c r="J1312" i="2"/>
  <c r="I1312" i="2"/>
  <c r="L5416" i="2"/>
  <c r="K5416" i="2"/>
  <c r="J5416" i="2"/>
  <c r="I5416" i="2"/>
  <c r="L1803" i="2"/>
  <c r="K1803" i="2"/>
  <c r="J1803" i="2"/>
  <c r="I1803" i="2"/>
  <c r="L1465" i="2"/>
  <c r="K1465" i="2"/>
  <c r="J1465" i="2"/>
  <c r="I1465" i="2"/>
  <c r="L5792" i="2"/>
  <c r="K5792" i="2"/>
  <c r="J5792" i="2"/>
  <c r="I5792" i="2"/>
  <c r="L1898" i="2"/>
  <c r="K1898" i="2"/>
  <c r="J1898" i="2"/>
  <c r="I1898" i="2"/>
  <c r="L710" i="2"/>
  <c r="K710" i="2"/>
  <c r="J710" i="2"/>
  <c r="I710" i="2"/>
  <c r="L2562" i="2"/>
  <c r="K2562" i="2"/>
  <c r="J2562" i="2"/>
  <c r="I2562" i="2"/>
  <c r="L5132" i="2"/>
  <c r="K5132" i="2"/>
  <c r="J5132" i="2"/>
  <c r="I5132" i="2"/>
  <c r="L3133" i="2"/>
  <c r="K3133" i="2"/>
  <c r="J3133" i="2"/>
  <c r="I3133" i="2"/>
  <c r="L5052" i="2"/>
  <c r="K5052" i="2"/>
  <c r="J5052" i="2"/>
  <c r="I5052" i="2"/>
  <c r="L679" i="2"/>
  <c r="K679" i="2"/>
  <c r="J679" i="2"/>
  <c r="I679" i="2"/>
  <c r="L6429" i="2"/>
  <c r="K6429" i="2"/>
  <c r="J6429" i="2"/>
  <c r="I6429" i="2"/>
  <c r="L1120" i="2"/>
  <c r="K1120" i="2"/>
  <c r="J1120" i="2"/>
  <c r="I1120" i="2"/>
  <c r="L6289" i="2"/>
  <c r="K6289" i="2"/>
  <c r="J6289" i="2"/>
  <c r="I6289" i="2"/>
  <c r="L8045" i="2"/>
  <c r="K8045" i="2"/>
  <c r="J8045" i="2"/>
  <c r="I8045" i="2"/>
  <c r="L608" i="2"/>
  <c r="K608" i="2"/>
  <c r="J608" i="2"/>
  <c r="I608" i="2"/>
  <c r="L1163" i="2"/>
  <c r="K1163" i="2"/>
  <c r="J1163" i="2"/>
  <c r="I1163" i="2"/>
  <c r="L5418" i="2"/>
  <c r="K5418" i="2"/>
  <c r="J5418" i="2"/>
  <c r="I5418" i="2"/>
  <c r="L1635" i="2"/>
  <c r="K1635" i="2"/>
  <c r="J1635" i="2"/>
  <c r="I1635" i="2"/>
  <c r="L6713" i="2"/>
  <c r="K6713" i="2"/>
  <c r="J6713" i="2"/>
  <c r="I6713" i="2"/>
  <c r="L2033" i="2"/>
  <c r="K2033" i="2"/>
  <c r="J2033" i="2"/>
  <c r="I2033" i="2"/>
  <c r="L5356" i="2"/>
  <c r="K5356" i="2"/>
  <c r="J5356" i="2"/>
  <c r="I5356" i="2"/>
  <c r="L1269" i="2"/>
  <c r="K1269" i="2"/>
  <c r="J1269" i="2"/>
  <c r="I1269" i="2"/>
  <c r="L840" i="2"/>
  <c r="K840" i="2"/>
  <c r="J840" i="2"/>
  <c r="I840" i="2"/>
  <c r="L618" i="2"/>
  <c r="K618" i="2"/>
  <c r="J618" i="2"/>
  <c r="I618" i="2"/>
  <c r="L576" i="2"/>
  <c r="K576" i="2"/>
  <c r="J576" i="2"/>
  <c r="I576" i="2"/>
  <c r="L3233" i="2"/>
  <c r="K3233" i="2"/>
  <c r="J3233" i="2"/>
  <c r="I3233" i="2"/>
  <c r="L1650" i="2"/>
  <c r="K1650" i="2"/>
  <c r="J1650" i="2"/>
  <c r="I1650" i="2"/>
  <c r="L1770" i="2"/>
  <c r="K1770" i="2"/>
  <c r="J1770" i="2"/>
  <c r="I1770" i="2"/>
  <c r="L4197" i="2"/>
  <c r="K4197" i="2"/>
  <c r="J4197" i="2"/>
  <c r="I4197" i="2"/>
  <c r="L5690" i="2"/>
  <c r="K5690" i="2"/>
  <c r="J5690" i="2"/>
  <c r="I5690" i="2"/>
  <c r="L1103" i="2"/>
  <c r="K1103" i="2"/>
  <c r="J1103" i="2"/>
  <c r="I1103" i="2"/>
  <c r="L8309" i="2"/>
  <c r="K8309" i="2"/>
  <c r="J8309" i="2"/>
  <c r="I8309" i="2"/>
  <c r="L1055" i="2"/>
  <c r="K1055" i="2"/>
  <c r="J1055" i="2"/>
  <c r="I1055" i="2"/>
  <c r="L3259" i="2"/>
  <c r="K3259" i="2"/>
  <c r="J3259" i="2"/>
  <c r="I3259" i="2"/>
  <c r="L5896" i="2"/>
  <c r="K5896" i="2"/>
  <c r="J5896" i="2"/>
  <c r="I5896" i="2"/>
  <c r="L8389" i="2"/>
  <c r="K8389" i="2"/>
  <c r="J8389" i="2"/>
  <c r="I8389" i="2"/>
  <c r="L3320" i="2"/>
  <c r="K3320" i="2"/>
  <c r="J3320" i="2"/>
  <c r="I3320" i="2"/>
  <c r="L937" i="2"/>
  <c r="K937" i="2"/>
  <c r="J937" i="2"/>
  <c r="I937" i="2"/>
  <c r="L7782" i="2"/>
  <c r="K7782" i="2"/>
  <c r="J7782" i="2"/>
  <c r="I7782" i="2"/>
  <c r="L3710" i="2"/>
  <c r="K3710" i="2"/>
  <c r="J3710" i="2"/>
  <c r="I3710" i="2"/>
  <c r="L2947" i="2"/>
  <c r="K2947" i="2"/>
  <c r="J2947" i="2"/>
  <c r="I2947" i="2"/>
  <c r="L6874" i="2"/>
  <c r="K6874" i="2"/>
  <c r="J6874" i="2"/>
  <c r="I6874" i="2"/>
  <c r="L792" i="2"/>
  <c r="K792" i="2"/>
  <c r="J792" i="2"/>
  <c r="I792" i="2"/>
  <c r="L2651" i="2"/>
  <c r="K2651" i="2"/>
  <c r="J2651" i="2"/>
  <c r="I2651" i="2"/>
  <c r="L8203" i="2"/>
  <c r="K8203" i="2"/>
  <c r="J8203" i="2"/>
  <c r="I8203" i="2"/>
  <c r="L3135" i="2"/>
  <c r="K3135" i="2"/>
  <c r="J3135" i="2"/>
  <c r="I3135" i="2"/>
  <c r="L7701" i="2"/>
  <c r="K7701" i="2"/>
  <c r="J7701" i="2"/>
  <c r="I7701" i="2"/>
  <c r="L2415" i="2"/>
  <c r="K2415" i="2"/>
  <c r="J2415" i="2"/>
  <c r="I2415" i="2"/>
  <c r="L3977" i="2"/>
  <c r="K3977" i="2"/>
  <c r="J3977" i="2"/>
  <c r="I3977" i="2"/>
  <c r="L3699" i="2"/>
  <c r="K3699" i="2"/>
  <c r="J3699" i="2"/>
  <c r="I3699" i="2"/>
  <c r="L5417" i="2"/>
  <c r="K5417" i="2"/>
  <c r="J5417" i="2"/>
  <c r="I5417" i="2"/>
  <c r="L5548" i="2"/>
  <c r="K5548" i="2"/>
  <c r="J5548" i="2"/>
  <c r="I5548" i="2"/>
  <c r="L5010" i="2"/>
  <c r="K5010" i="2"/>
  <c r="J5010" i="2"/>
  <c r="I5010" i="2"/>
  <c r="L4622" i="2"/>
  <c r="K4622" i="2"/>
  <c r="J4622" i="2"/>
  <c r="I4622" i="2"/>
  <c r="L704" i="2"/>
  <c r="K704" i="2"/>
  <c r="J704" i="2"/>
  <c r="I704" i="2"/>
  <c r="L5015" i="2"/>
  <c r="K5015" i="2"/>
  <c r="J5015" i="2"/>
  <c r="I5015" i="2"/>
  <c r="L6164" i="2"/>
  <c r="K6164" i="2"/>
  <c r="J6164" i="2"/>
  <c r="I6164" i="2"/>
  <c r="L7592" i="2"/>
  <c r="K7592" i="2"/>
  <c r="J7592" i="2"/>
  <c r="I7592" i="2"/>
  <c r="L8345" i="2"/>
  <c r="K8345" i="2"/>
  <c r="J8345" i="2"/>
  <c r="I8345" i="2"/>
  <c r="L3933" i="2"/>
  <c r="K3933" i="2"/>
  <c r="J3933" i="2"/>
  <c r="I3933" i="2"/>
  <c r="L7920" i="2"/>
  <c r="K7920" i="2"/>
  <c r="J7920" i="2"/>
  <c r="I7920" i="2"/>
  <c r="L8325" i="2"/>
  <c r="K8325" i="2"/>
  <c r="J8325" i="2"/>
  <c r="I8325" i="2"/>
  <c r="L1756" i="2"/>
  <c r="K1756" i="2"/>
  <c r="J1756" i="2"/>
  <c r="I1756" i="2"/>
  <c r="L5545" i="2"/>
  <c r="K5545" i="2"/>
  <c r="J5545" i="2"/>
  <c r="I5545" i="2"/>
  <c r="L3140" i="2"/>
  <c r="K3140" i="2"/>
  <c r="J3140" i="2"/>
  <c r="I3140" i="2"/>
  <c r="L6498" i="2"/>
  <c r="K6498" i="2"/>
  <c r="J6498" i="2"/>
  <c r="I6498" i="2"/>
  <c r="L2891" i="2"/>
  <c r="K2891" i="2"/>
  <c r="J2891" i="2"/>
  <c r="I2891" i="2"/>
  <c r="L833" i="2"/>
  <c r="K833" i="2"/>
  <c r="J833" i="2"/>
  <c r="I833" i="2"/>
  <c r="L1012" i="2"/>
  <c r="K1012" i="2"/>
  <c r="J1012" i="2"/>
  <c r="I1012" i="2"/>
  <c r="L8401" i="2"/>
  <c r="K8401" i="2"/>
  <c r="J8401" i="2"/>
  <c r="I8401" i="2"/>
  <c r="L2262" i="2"/>
  <c r="K2262" i="2"/>
  <c r="J2262" i="2"/>
  <c r="I2262" i="2"/>
  <c r="L1309" i="2"/>
  <c r="K1309" i="2"/>
  <c r="J1309" i="2"/>
  <c r="I1309" i="2"/>
  <c r="L1924" i="2"/>
  <c r="K1924" i="2"/>
  <c r="J1924" i="2"/>
  <c r="I1924" i="2"/>
  <c r="L5880" i="2"/>
  <c r="K5880" i="2"/>
  <c r="J5880" i="2"/>
  <c r="I5880" i="2"/>
  <c r="L3857" i="2"/>
  <c r="K3857" i="2"/>
  <c r="J3857" i="2"/>
  <c r="I3857" i="2"/>
  <c r="L8276" i="2"/>
  <c r="K8276" i="2"/>
  <c r="J8276" i="2"/>
  <c r="I8276" i="2"/>
  <c r="L2321" i="2"/>
  <c r="K2321" i="2"/>
  <c r="J2321" i="2"/>
  <c r="I2321" i="2"/>
  <c r="L8088" i="2"/>
  <c r="K8088" i="2"/>
  <c r="J8088" i="2"/>
  <c r="I8088" i="2"/>
  <c r="L7175" i="2"/>
  <c r="K7175" i="2"/>
  <c r="J7175" i="2"/>
  <c r="I7175" i="2"/>
  <c r="L7050" i="2"/>
  <c r="K7050" i="2"/>
  <c r="J7050" i="2"/>
  <c r="I7050" i="2"/>
  <c r="L7792" i="2"/>
  <c r="K7792" i="2"/>
  <c r="J7792" i="2"/>
  <c r="I7792" i="2"/>
  <c r="L5285" i="2"/>
  <c r="K5285" i="2"/>
  <c r="J5285" i="2"/>
  <c r="I5285" i="2"/>
  <c r="L2450" i="2"/>
  <c r="K2450" i="2"/>
  <c r="J2450" i="2"/>
  <c r="I2450" i="2"/>
  <c r="L4737" i="2"/>
  <c r="K4737" i="2"/>
  <c r="J4737" i="2"/>
  <c r="I4737" i="2"/>
  <c r="L1452" i="2"/>
  <c r="K1452" i="2"/>
  <c r="J1452" i="2"/>
  <c r="I1452" i="2"/>
  <c r="L6272" i="2"/>
  <c r="K6272" i="2"/>
  <c r="J6272" i="2"/>
  <c r="I6272" i="2"/>
  <c r="L4276" i="2"/>
  <c r="K4276" i="2"/>
  <c r="J4276" i="2"/>
  <c r="I4276" i="2"/>
  <c r="L668" i="2"/>
  <c r="K668" i="2"/>
  <c r="J668" i="2"/>
  <c r="I668" i="2"/>
  <c r="L5764" i="2"/>
  <c r="K5764" i="2"/>
  <c r="J5764" i="2"/>
  <c r="I5764" i="2"/>
  <c r="L3994" i="2"/>
  <c r="K3994" i="2"/>
  <c r="J3994" i="2"/>
  <c r="I3994" i="2"/>
  <c r="L7827" i="2"/>
  <c r="K7827" i="2"/>
  <c r="J7827" i="2"/>
  <c r="I7827" i="2"/>
  <c r="L2215" i="2"/>
  <c r="K2215" i="2"/>
  <c r="J2215" i="2"/>
  <c r="I2215" i="2"/>
  <c r="L7910" i="2"/>
  <c r="K7910" i="2"/>
  <c r="J7910" i="2"/>
  <c r="I7910" i="2"/>
  <c r="L1298" i="2"/>
  <c r="K1298" i="2"/>
  <c r="J1298" i="2"/>
  <c r="I1298" i="2"/>
  <c r="L1500" i="2"/>
  <c r="K1500" i="2"/>
  <c r="J1500" i="2"/>
  <c r="I1500" i="2"/>
  <c r="L669" i="2"/>
  <c r="K669" i="2"/>
  <c r="J669" i="2"/>
  <c r="I669" i="2"/>
  <c r="L3253" i="2"/>
  <c r="K3253" i="2"/>
  <c r="J3253" i="2"/>
  <c r="I3253" i="2"/>
  <c r="L2446" i="2"/>
  <c r="K2446" i="2"/>
  <c r="J2446" i="2"/>
  <c r="I2446" i="2"/>
  <c r="L7795" i="2"/>
  <c r="K7795" i="2"/>
  <c r="J7795" i="2"/>
  <c r="I7795" i="2"/>
  <c r="L8286" i="2"/>
  <c r="K8286" i="2"/>
  <c r="J8286" i="2"/>
  <c r="I8286" i="2"/>
  <c r="L918" i="2"/>
  <c r="K918" i="2"/>
  <c r="J918" i="2"/>
  <c r="I918" i="2"/>
  <c r="L8134" i="2"/>
  <c r="K8134" i="2"/>
  <c r="J8134" i="2"/>
  <c r="I8134" i="2"/>
  <c r="L3581" i="2"/>
  <c r="K3581" i="2"/>
  <c r="J3581" i="2"/>
  <c r="I3581" i="2"/>
  <c r="L6581" i="2"/>
  <c r="K6581" i="2"/>
  <c r="J6581" i="2"/>
  <c r="I6581" i="2"/>
  <c r="L7308" i="2"/>
  <c r="K7308" i="2"/>
  <c r="J7308" i="2"/>
  <c r="I7308" i="2"/>
  <c r="L4119" i="2"/>
  <c r="K4119" i="2"/>
  <c r="J4119" i="2"/>
  <c r="I4119" i="2"/>
  <c r="L2493" i="2"/>
  <c r="K2493" i="2"/>
  <c r="J2493" i="2"/>
  <c r="I2493" i="2"/>
  <c r="L7156" i="2"/>
  <c r="K7156" i="2"/>
  <c r="J7156" i="2"/>
  <c r="I7156" i="2"/>
  <c r="L6789" i="2"/>
  <c r="K6789" i="2"/>
  <c r="J6789" i="2"/>
  <c r="I6789" i="2"/>
  <c r="L8360" i="2"/>
  <c r="K8360" i="2"/>
  <c r="J8360" i="2"/>
  <c r="I8360" i="2"/>
  <c r="L5872" i="2"/>
  <c r="K5872" i="2"/>
  <c r="J5872" i="2"/>
  <c r="I5872" i="2"/>
  <c r="L6501" i="2"/>
  <c r="K6501" i="2"/>
  <c r="J6501" i="2"/>
  <c r="I6501" i="2"/>
  <c r="L6708" i="2"/>
  <c r="K6708" i="2"/>
  <c r="J6708" i="2"/>
  <c r="I6708" i="2"/>
  <c r="L6391" i="2"/>
  <c r="K6391" i="2"/>
  <c r="J6391" i="2"/>
  <c r="I6391" i="2"/>
  <c r="L4257" i="2"/>
  <c r="K4257" i="2"/>
  <c r="J4257" i="2"/>
  <c r="I4257" i="2"/>
  <c r="L6259" i="2"/>
  <c r="K6259" i="2"/>
  <c r="J6259" i="2"/>
  <c r="I6259" i="2"/>
  <c r="L6444" i="2"/>
  <c r="K6444" i="2"/>
  <c r="J6444" i="2"/>
  <c r="I6444" i="2"/>
  <c r="L2244" i="2"/>
  <c r="K2244" i="2"/>
  <c r="J2244" i="2"/>
  <c r="I2244" i="2"/>
  <c r="L5606" i="2"/>
  <c r="K5606" i="2"/>
  <c r="J5606" i="2"/>
  <c r="I5606" i="2"/>
  <c r="L5493" i="2"/>
  <c r="K5493" i="2"/>
  <c r="J5493" i="2"/>
  <c r="I5493" i="2"/>
  <c r="L898" i="2"/>
  <c r="K898" i="2"/>
  <c r="J898" i="2"/>
  <c r="I898" i="2"/>
  <c r="L4101" i="2"/>
  <c r="K4101" i="2"/>
  <c r="J4101" i="2"/>
  <c r="I4101" i="2"/>
  <c r="L6915" i="2"/>
  <c r="K6915" i="2"/>
  <c r="J6915" i="2"/>
  <c r="I6915" i="2"/>
  <c r="L7793" i="2"/>
  <c r="K7793" i="2"/>
  <c r="J7793" i="2"/>
  <c r="I7793" i="2"/>
  <c r="L6758" i="2"/>
  <c r="K6758" i="2"/>
  <c r="J6758" i="2"/>
  <c r="I6758" i="2"/>
  <c r="L2725" i="2"/>
  <c r="K2725" i="2"/>
  <c r="J2725" i="2"/>
  <c r="I2725" i="2"/>
  <c r="L5309" i="2"/>
  <c r="K5309" i="2"/>
  <c r="J5309" i="2"/>
  <c r="I5309" i="2"/>
  <c r="L1443" i="2"/>
  <c r="K1443" i="2"/>
  <c r="J1443" i="2"/>
  <c r="I1443" i="2"/>
  <c r="L4814" i="2"/>
  <c r="K4814" i="2"/>
  <c r="J4814" i="2"/>
  <c r="I4814" i="2"/>
  <c r="L5163" i="2"/>
  <c r="K5163" i="2"/>
  <c r="J5163" i="2"/>
  <c r="I5163" i="2"/>
  <c r="L2532" i="2"/>
  <c r="K2532" i="2"/>
  <c r="J2532" i="2"/>
  <c r="I2532" i="2"/>
  <c r="L7302" i="2"/>
  <c r="K7302" i="2"/>
  <c r="J7302" i="2"/>
  <c r="I7302" i="2"/>
  <c r="L6670" i="2"/>
  <c r="K6670" i="2"/>
  <c r="J6670" i="2"/>
  <c r="I6670" i="2"/>
  <c r="L7876" i="2"/>
  <c r="K7876" i="2"/>
  <c r="J7876" i="2"/>
  <c r="I7876" i="2"/>
  <c r="L3109" i="2"/>
  <c r="K3109" i="2"/>
  <c r="J3109" i="2"/>
  <c r="I3109" i="2"/>
  <c r="L889" i="2"/>
  <c r="K889" i="2"/>
  <c r="J889" i="2"/>
  <c r="I889" i="2"/>
  <c r="L6968" i="2"/>
  <c r="K6968" i="2"/>
  <c r="J6968" i="2"/>
  <c r="I6968" i="2"/>
  <c r="L7802" i="2"/>
  <c r="K7802" i="2"/>
  <c r="J7802" i="2"/>
  <c r="I7802" i="2"/>
  <c r="L7205" i="2"/>
  <c r="K7205" i="2"/>
  <c r="J7205" i="2"/>
  <c r="I7205" i="2"/>
  <c r="L7801" i="2"/>
  <c r="K7801" i="2"/>
  <c r="J7801" i="2"/>
  <c r="I7801" i="2"/>
  <c r="L6541" i="2"/>
  <c r="K6541" i="2"/>
  <c r="J6541" i="2"/>
  <c r="I6541" i="2"/>
  <c r="L7083" i="2"/>
  <c r="K7083" i="2"/>
  <c r="J7083" i="2"/>
  <c r="I7083" i="2"/>
  <c r="L6497" i="2"/>
  <c r="K6497" i="2"/>
  <c r="J6497" i="2"/>
  <c r="I6497" i="2"/>
  <c r="L1376" i="2"/>
  <c r="K1376" i="2"/>
  <c r="J1376" i="2"/>
  <c r="I1376" i="2"/>
  <c r="L5366" i="2"/>
  <c r="K5366" i="2"/>
  <c r="J5366" i="2"/>
  <c r="I5366" i="2"/>
  <c r="L560" i="2"/>
  <c r="K560" i="2"/>
  <c r="J560" i="2"/>
  <c r="I560" i="2"/>
  <c r="L2963" i="2"/>
  <c r="K2963" i="2"/>
  <c r="J2963" i="2"/>
  <c r="I2963" i="2"/>
  <c r="L2411" i="2"/>
  <c r="K2411" i="2"/>
  <c r="J2411" i="2"/>
  <c r="I2411" i="2"/>
  <c r="L1590" i="2"/>
  <c r="K1590" i="2"/>
  <c r="J1590" i="2"/>
  <c r="I1590" i="2"/>
  <c r="L5976" i="2"/>
  <c r="K5976" i="2"/>
  <c r="J5976" i="2"/>
  <c r="I5976" i="2"/>
  <c r="L596" i="2"/>
  <c r="K596" i="2"/>
  <c r="J596" i="2"/>
  <c r="I596" i="2"/>
  <c r="L2811" i="2"/>
  <c r="K2811" i="2"/>
  <c r="J2811" i="2"/>
  <c r="I2811" i="2"/>
  <c r="L4395" i="2"/>
  <c r="K4395" i="2"/>
  <c r="J4395" i="2"/>
  <c r="I4395" i="2"/>
  <c r="L5949" i="2"/>
  <c r="K5949" i="2"/>
  <c r="J5949" i="2"/>
  <c r="I5949" i="2"/>
  <c r="L1029" i="2"/>
  <c r="K1029" i="2"/>
  <c r="J1029" i="2"/>
  <c r="I1029" i="2"/>
  <c r="L1330" i="2"/>
  <c r="K1330" i="2"/>
  <c r="J1330" i="2"/>
  <c r="I1330" i="2"/>
  <c r="L6446" i="2"/>
  <c r="K6446" i="2"/>
  <c r="J6446" i="2"/>
  <c r="I6446" i="2"/>
  <c r="L6897" i="2"/>
  <c r="K6897" i="2"/>
  <c r="J6897" i="2"/>
  <c r="I6897" i="2"/>
  <c r="L755" i="2"/>
  <c r="K755" i="2"/>
  <c r="J755" i="2"/>
  <c r="I755" i="2"/>
  <c r="L8107" i="2"/>
  <c r="K8107" i="2"/>
  <c r="J8107" i="2"/>
  <c r="I8107" i="2"/>
  <c r="L2733" i="2"/>
  <c r="K2733" i="2"/>
  <c r="J2733" i="2"/>
  <c r="I2733" i="2"/>
  <c r="L3355" i="2"/>
  <c r="K3355" i="2"/>
  <c r="J3355" i="2"/>
  <c r="I3355" i="2"/>
  <c r="L4636" i="2"/>
  <c r="K4636" i="2"/>
  <c r="J4636" i="2"/>
  <c r="I4636" i="2"/>
  <c r="L6055" i="2"/>
  <c r="K6055" i="2"/>
  <c r="J6055" i="2"/>
  <c r="I6055" i="2"/>
  <c r="L7586" i="2"/>
  <c r="K7586" i="2"/>
  <c r="J7586" i="2"/>
  <c r="I7586" i="2"/>
  <c r="L8207" i="2"/>
  <c r="K8207" i="2"/>
  <c r="J8207" i="2"/>
  <c r="I8207" i="2"/>
  <c r="L5567" i="2"/>
  <c r="K5567" i="2"/>
  <c r="J5567" i="2"/>
  <c r="I5567" i="2"/>
  <c r="L8264" i="2"/>
  <c r="K8264" i="2"/>
  <c r="J8264" i="2"/>
  <c r="I8264" i="2"/>
  <c r="L7503" i="2"/>
  <c r="K7503" i="2"/>
  <c r="J7503" i="2"/>
  <c r="I7503" i="2"/>
  <c r="L7970" i="2"/>
  <c r="K7970" i="2"/>
  <c r="J7970" i="2"/>
  <c r="I7970" i="2"/>
  <c r="L4637" i="2"/>
  <c r="K4637" i="2"/>
  <c r="J4637" i="2"/>
  <c r="I4637" i="2"/>
  <c r="L6589" i="2"/>
  <c r="K6589" i="2"/>
  <c r="J6589" i="2"/>
  <c r="I6589" i="2"/>
  <c r="L7977" i="2"/>
  <c r="K7977" i="2"/>
  <c r="J7977" i="2"/>
  <c r="I7977" i="2"/>
  <c r="L8363" i="2"/>
  <c r="K8363" i="2"/>
  <c r="J8363" i="2"/>
  <c r="I8363" i="2"/>
  <c r="L8153" i="2"/>
  <c r="K8153" i="2"/>
  <c r="J8153" i="2"/>
  <c r="I8153" i="2"/>
  <c r="L2601" i="2"/>
  <c r="K2601" i="2"/>
  <c r="J2601" i="2"/>
  <c r="I2601" i="2"/>
  <c r="L2205" i="2"/>
  <c r="K2205" i="2"/>
  <c r="J2205" i="2"/>
  <c r="I2205" i="2"/>
  <c r="L8165" i="2"/>
  <c r="K8165" i="2"/>
  <c r="J8165" i="2"/>
  <c r="I8165" i="2"/>
  <c r="L3860" i="2"/>
  <c r="K3860" i="2"/>
  <c r="J3860" i="2"/>
  <c r="I3860" i="2"/>
  <c r="L2976" i="2"/>
  <c r="K2976" i="2"/>
  <c r="J2976" i="2"/>
  <c r="I2976" i="2"/>
  <c r="L7515" i="2"/>
  <c r="K7515" i="2"/>
  <c r="J7515" i="2"/>
  <c r="I7515" i="2"/>
  <c r="L6035" i="2"/>
  <c r="K6035" i="2"/>
  <c r="J6035" i="2"/>
  <c r="I6035" i="2"/>
  <c r="L2350" i="2"/>
  <c r="K2350" i="2"/>
  <c r="J2350" i="2"/>
  <c r="I2350" i="2"/>
  <c r="L8398" i="2"/>
  <c r="K8398" i="2"/>
  <c r="J8398" i="2"/>
  <c r="I8398" i="2"/>
  <c r="L7476" i="2"/>
  <c r="K7476" i="2"/>
  <c r="J7476" i="2"/>
  <c r="I7476" i="2"/>
  <c r="L5888" i="2"/>
  <c r="K5888" i="2"/>
  <c r="J5888" i="2"/>
  <c r="I5888" i="2"/>
  <c r="L879" i="2"/>
  <c r="K879" i="2"/>
  <c r="J879" i="2"/>
  <c r="I879" i="2"/>
  <c r="L6736" i="2"/>
  <c r="K6736" i="2"/>
  <c r="J6736" i="2"/>
  <c r="I6736" i="2"/>
  <c r="L1871" i="2"/>
  <c r="K1871" i="2"/>
  <c r="J1871" i="2"/>
  <c r="I1871" i="2"/>
  <c r="L6543" i="2"/>
  <c r="K6543" i="2"/>
  <c r="J6543" i="2"/>
  <c r="I6543" i="2"/>
  <c r="L4067" i="2"/>
  <c r="K4067" i="2"/>
  <c r="J4067" i="2"/>
  <c r="I4067" i="2"/>
  <c r="L1321" i="2"/>
  <c r="K1321" i="2"/>
  <c r="J1321" i="2"/>
  <c r="I1321" i="2"/>
  <c r="L612" i="2"/>
  <c r="K612" i="2"/>
  <c r="J612" i="2"/>
  <c r="I612" i="2"/>
  <c r="L8218" i="2"/>
  <c r="K8218" i="2"/>
  <c r="J8218" i="2"/>
  <c r="I8218" i="2"/>
  <c r="L3721" i="2"/>
  <c r="K3721" i="2"/>
  <c r="J3721" i="2"/>
  <c r="I3721" i="2"/>
  <c r="L882" i="2"/>
  <c r="K882" i="2"/>
  <c r="J882" i="2"/>
  <c r="I882" i="2"/>
  <c r="L986" i="2"/>
  <c r="K986" i="2"/>
  <c r="J986" i="2"/>
  <c r="I986" i="2"/>
  <c r="L5089" i="2"/>
  <c r="K5089" i="2"/>
  <c r="J5089" i="2"/>
  <c r="I5089" i="2"/>
  <c r="L2421" i="2"/>
  <c r="K2421" i="2"/>
  <c r="J2421" i="2"/>
  <c r="I2421" i="2"/>
  <c r="L7403" i="2"/>
  <c r="K7403" i="2"/>
  <c r="J7403" i="2"/>
  <c r="I7403" i="2"/>
  <c r="L1568" i="2"/>
  <c r="K1568" i="2"/>
  <c r="J1568" i="2"/>
  <c r="I1568" i="2"/>
  <c r="L2929" i="2"/>
  <c r="K2929" i="2"/>
  <c r="J2929" i="2"/>
  <c r="I2929" i="2"/>
  <c r="L3730" i="2"/>
  <c r="K3730" i="2"/>
  <c r="J3730" i="2"/>
  <c r="I3730" i="2"/>
  <c r="L1083" i="2"/>
  <c r="K1083" i="2"/>
  <c r="J1083" i="2"/>
  <c r="I1083" i="2"/>
  <c r="L5274" i="2"/>
  <c r="K5274" i="2"/>
  <c r="J5274" i="2"/>
  <c r="I5274" i="2"/>
  <c r="L2994" i="2"/>
  <c r="K2994" i="2"/>
  <c r="J2994" i="2"/>
  <c r="I2994" i="2"/>
  <c r="L4018" i="2"/>
  <c r="K4018" i="2"/>
  <c r="J4018" i="2"/>
  <c r="I4018" i="2"/>
  <c r="L7260" i="2"/>
  <c r="K7260" i="2"/>
  <c r="J7260" i="2"/>
  <c r="I7260" i="2"/>
  <c r="L4794" i="2"/>
  <c r="K4794" i="2"/>
  <c r="J4794" i="2"/>
  <c r="I4794" i="2"/>
  <c r="L7196" i="2"/>
  <c r="K7196" i="2"/>
  <c r="J7196" i="2"/>
  <c r="I7196" i="2"/>
  <c r="L5222" i="2"/>
  <c r="K5222" i="2"/>
  <c r="J5222" i="2"/>
  <c r="I5222" i="2"/>
  <c r="L7516" i="2"/>
  <c r="K7516" i="2"/>
  <c r="J7516" i="2"/>
  <c r="I7516" i="2"/>
  <c r="L5131" i="2"/>
  <c r="K5131" i="2"/>
  <c r="J5131" i="2"/>
  <c r="I5131" i="2"/>
  <c r="L8166" i="2"/>
  <c r="K8166" i="2"/>
  <c r="J8166" i="2"/>
  <c r="I8166" i="2"/>
  <c r="L6412" i="2"/>
  <c r="K6412" i="2"/>
  <c r="J6412" i="2"/>
  <c r="I6412" i="2"/>
  <c r="L2271" i="2"/>
  <c r="K2271" i="2"/>
  <c r="J2271" i="2"/>
  <c r="I2271" i="2"/>
  <c r="L5851" i="2"/>
  <c r="K5851" i="2"/>
  <c r="J5851" i="2"/>
  <c r="I5851" i="2"/>
  <c r="L8352" i="2"/>
  <c r="K8352" i="2"/>
  <c r="J8352" i="2"/>
  <c r="I8352" i="2"/>
  <c r="L6409" i="2"/>
  <c r="K6409" i="2"/>
  <c r="J6409" i="2"/>
  <c r="I6409" i="2"/>
  <c r="L5039" i="2"/>
  <c r="K5039" i="2"/>
  <c r="J5039" i="2"/>
  <c r="I5039" i="2"/>
  <c r="L7535" i="2"/>
  <c r="K7535" i="2"/>
  <c r="J7535" i="2"/>
  <c r="I7535" i="2"/>
  <c r="L1911" i="2"/>
  <c r="K1911" i="2"/>
  <c r="J1911" i="2"/>
  <c r="I1911" i="2"/>
  <c r="L5277" i="2"/>
  <c r="K5277" i="2"/>
  <c r="J5277" i="2"/>
  <c r="I5277" i="2"/>
  <c r="L1615" i="2"/>
  <c r="K1615" i="2"/>
  <c r="J1615" i="2"/>
  <c r="I1615" i="2"/>
  <c r="L6125" i="2"/>
  <c r="K6125" i="2"/>
  <c r="J6125" i="2"/>
  <c r="I6125" i="2"/>
  <c r="L6860" i="2"/>
  <c r="K6860" i="2"/>
  <c r="J6860" i="2"/>
  <c r="I6860" i="2"/>
  <c r="L5953" i="2"/>
  <c r="K5953" i="2"/>
  <c r="J5953" i="2"/>
  <c r="I5953" i="2"/>
  <c r="L6181" i="2"/>
  <c r="K6181" i="2"/>
  <c r="J6181" i="2"/>
  <c r="I6181" i="2"/>
  <c r="L3150" i="2"/>
  <c r="K3150" i="2"/>
  <c r="J3150" i="2"/>
  <c r="I3150" i="2"/>
  <c r="L2348" i="2"/>
  <c r="K2348" i="2"/>
  <c r="J2348" i="2"/>
  <c r="I2348" i="2"/>
  <c r="L7609" i="2"/>
  <c r="K7609" i="2"/>
  <c r="J7609" i="2"/>
  <c r="I7609" i="2"/>
  <c r="L7363" i="2"/>
  <c r="K7363" i="2"/>
  <c r="J7363" i="2"/>
  <c r="I7363" i="2"/>
  <c r="L802" i="2"/>
  <c r="K802" i="2"/>
  <c r="J802" i="2"/>
  <c r="I802" i="2"/>
  <c r="L7043" i="2"/>
  <c r="K7043" i="2"/>
  <c r="J7043" i="2"/>
  <c r="I7043" i="2"/>
  <c r="L8381" i="2"/>
  <c r="K8381" i="2"/>
  <c r="J8381" i="2"/>
  <c r="I8381" i="2"/>
  <c r="L5569" i="2"/>
  <c r="K5569" i="2"/>
  <c r="J5569" i="2"/>
  <c r="I5569" i="2"/>
  <c r="L7680" i="2"/>
  <c r="K7680" i="2"/>
  <c r="J7680" i="2"/>
  <c r="I7680" i="2"/>
  <c r="L2347" i="2"/>
  <c r="K2347" i="2"/>
  <c r="J2347" i="2"/>
  <c r="I2347" i="2"/>
  <c r="L8121" i="2"/>
  <c r="K8121" i="2"/>
  <c r="J8121" i="2"/>
  <c r="I8121" i="2"/>
  <c r="L4368" i="2"/>
  <c r="K4368" i="2"/>
  <c r="J4368" i="2"/>
  <c r="I4368" i="2"/>
  <c r="L2182" i="2"/>
  <c r="K2182" i="2"/>
  <c r="J2182" i="2"/>
  <c r="I2182" i="2"/>
  <c r="L7157" i="2"/>
  <c r="K7157" i="2"/>
  <c r="J7157" i="2"/>
  <c r="I7157" i="2"/>
  <c r="L7694" i="2"/>
  <c r="K7694" i="2"/>
  <c r="J7694" i="2"/>
  <c r="I7694" i="2"/>
  <c r="L5920" i="2"/>
  <c r="K5920" i="2"/>
  <c r="J5920" i="2"/>
  <c r="I5920" i="2"/>
  <c r="L5213" i="2"/>
  <c r="K5213" i="2"/>
  <c r="J5213" i="2"/>
  <c r="I5213" i="2"/>
  <c r="L2226" i="2"/>
  <c r="K2226" i="2"/>
  <c r="J2226" i="2"/>
  <c r="I2226" i="2"/>
  <c r="L3616" i="2"/>
  <c r="K3616" i="2"/>
  <c r="J3616" i="2"/>
  <c r="I3616" i="2"/>
  <c r="L8230" i="2"/>
  <c r="K8230" i="2"/>
  <c r="J8230" i="2"/>
  <c r="I8230" i="2"/>
  <c r="L1614" i="2"/>
  <c r="K1614" i="2"/>
  <c r="J1614" i="2"/>
  <c r="I1614" i="2"/>
  <c r="L3456" i="2"/>
  <c r="K3456" i="2"/>
  <c r="J3456" i="2"/>
  <c r="I3456" i="2"/>
  <c r="L1244" i="2"/>
  <c r="K1244" i="2"/>
  <c r="J1244" i="2"/>
  <c r="I1244" i="2"/>
  <c r="L6629" i="2"/>
  <c r="K6629" i="2"/>
  <c r="J6629" i="2"/>
  <c r="I6629" i="2"/>
  <c r="L5344" i="2"/>
  <c r="K5344" i="2"/>
  <c r="J5344" i="2"/>
  <c r="I5344" i="2"/>
  <c r="L3591" i="2"/>
  <c r="K3591" i="2"/>
  <c r="J3591" i="2"/>
  <c r="I3591" i="2"/>
  <c r="L7866" i="2"/>
  <c r="K7866" i="2"/>
  <c r="J7866" i="2"/>
  <c r="I7866" i="2"/>
  <c r="L2594" i="2"/>
  <c r="K2594" i="2"/>
  <c r="J2594" i="2"/>
  <c r="I2594" i="2"/>
  <c r="L7986" i="2"/>
  <c r="K7986" i="2"/>
  <c r="J7986" i="2"/>
  <c r="I7986" i="2"/>
  <c r="L6612" i="2"/>
  <c r="K6612" i="2"/>
  <c r="J6612" i="2"/>
  <c r="I6612" i="2"/>
  <c r="L8013" i="2"/>
  <c r="K8013" i="2"/>
  <c r="J8013" i="2"/>
  <c r="I8013" i="2"/>
  <c r="L6555" i="2"/>
  <c r="K6555" i="2"/>
  <c r="J6555" i="2"/>
  <c r="I6555" i="2"/>
  <c r="L6098" i="2"/>
  <c r="K6098" i="2"/>
  <c r="J6098" i="2"/>
  <c r="I6098" i="2"/>
  <c r="L4432" i="2"/>
  <c r="K4432" i="2"/>
  <c r="J4432" i="2"/>
  <c r="I4432" i="2"/>
  <c r="L5927" i="2"/>
  <c r="K5927" i="2"/>
  <c r="J5927" i="2"/>
  <c r="I5927" i="2"/>
  <c r="L2440" i="2"/>
  <c r="K2440" i="2"/>
  <c r="J2440" i="2"/>
  <c r="I2440" i="2"/>
  <c r="L3610" i="2"/>
  <c r="K3610" i="2"/>
  <c r="J3610" i="2"/>
  <c r="I3610" i="2"/>
  <c r="L5108" i="2"/>
  <c r="K5108" i="2"/>
  <c r="J5108" i="2"/>
  <c r="I5108" i="2"/>
  <c r="L3695" i="2"/>
  <c r="K3695" i="2"/>
  <c r="J3695" i="2"/>
  <c r="I3695" i="2"/>
  <c r="L1058" i="2"/>
  <c r="K1058" i="2"/>
  <c r="J1058" i="2"/>
  <c r="I1058" i="2"/>
  <c r="L7830" i="2"/>
  <c r="K7830" i="2"/>
  <c r="J7830" i="2"/>
  <c r="I7830" i="2"/>
  <c r="L4728" i="2"/>
  <c r="K4728" i="2"/>
  <c r="J4728" i="2"/>
  <c r="I4728" i="2"/>
  <c r="L6378" i="2"/>
  <c r="K6378" i="2"/>
  <c r="J6378" i="2"/>
  <c r="I6378" i="2"/>
  <c r="L4757" i="2"/>
  <c r="K4757" i="2"/>
  <c r="J4757" i="2"/>
  <c r="I4757" i="2"/>
  <c r="L2914" i="2"/>
  <c r="K2914" i="2"/>
  <c r="J2914" i="2"/>
  <c r="I2914" i="2"/>
  <c r="L2871" i="2"/>
  <c r="K2871" i="2"/>
  <c r="J2871" i="2"/>
  <c r="I2871" i="2"/>
  <c r="L1091" i="2"/>
  <c r="K1091" i="2"/>
  <c r="J1091" i="2"/>
  <c r="I1091" i="2"/>
  <c r="L7457" i="2"/>
  <c r="K7457" i="2"/>
  <c r="J7457" i="2"/>
  <c r="I7457" i="2"/>
  <c r="L4554" i="2"/>
  <c r="K4554" i="2"/>
  <c r="J4554" i="2"/>
  <c r="I4554" i="2"/>
  <c r="L4267" i="2"/>
  <c r="K4267" i="2"/>
  <c r="J4267" i="2"/>
  <c r="I4267" i="2"/>
  <c r="L4265" i="2"/>
  <c r="K4265" i="2"/>
  <c r="J4265" i="2"/>
  <c r="I4265" i="2"/>
  <c r="L8026" i="2"/>
  <c r="K8026" i="2"/>
  <c r="J8026" i="2"/>
  <c r="I8026" i="2"/>
  <c r="L6337" i="2"/>
  <c r="K6337" i="2"/>
  <c r="J6337" i="2"/>
  <c r="I6337" i="2"/>
  <c r="L5963" i="2"/>
  <c r="K5963" i="2"/>
  <c r="J5963" i="2"/>
  <c r="I5963" i="2"/>
  <c r="L6944" i="2"/>
  <c r="K6944" i="2"/>
  <c r="J6944" i="2"/>
  <c r="I6944" i="2"/>
  <c r="L2614" i="2"/>
  <c r="K2614" i="2"/>
  <c r="J2614" i="2"/>
  <c r="I2614" i="2"/>
  <c r="L6807" i="2"/>
  <c r="K6807" i="2"/>
  <c r="J6807" i="2"/>
  <c r="I6807" i="2"/>
  <c r="L5227" i="2"/>
  <c r="K5227" i="2"/>
  <c r="J5227" i="2"/>
  <c r="I5227" i="2"/>
  <c r="L6132" i="2"/>
  <c r="K6132" i="2"/>
  <c r="J6132" i="2"/>
  <c r="I6132" i="2"/>
  <c r="L3585" i="2"/>
  <c r="K3585" i="2"/>
  <c r="J3585" i="2"/>
  <c r="I3585" i="2"/>
  <c r="L1600" i="2"/>
  <c r="K1600" i="2"/>
  <c r="J1600" i="2"/>
  <c r="I1600" i="2"/>
  <c r="L6043" i="2"/>
  <c r="K6043" i="2"/>
  <c r="J6043" i="2"/>
  <c r="I6043" i="2"/>
  <c r="L7645" i="2"/>
  <c r="K7645" i="2"/>
  <c r="J7645" i="2"/>
  <c r="I7645" i="2"/>
  <c r="L4968" i="2"/>
  <c r="K4968" i="2"/>
  <c r="J4968" i="2"/>
  <c r="I4968" i="2"/>
  <c r="L7752" i="2"/>
  <c r="K7752" i="2"/>
  <c r="J7752" i="2"/>
  <c r="I7752" i="2"/>
  <c r="L7071" i="2"/>
  <c r="K7071" i="2"/>
  <c r="J7071" i="2"/>
  <c r="I7071" i="2"/>
  <c r="L7438" i="2"/>
  <c r="K7438" i="2"/>
  <c r="J7438" i="2"/>
  <c r="I7438" i="2"/>
  <c r="L5984" i="2"/>
  <c r="K5984" i="2"/>
  <c r="J5984" i="2"/>
  <c r="I5984" i="2"/>
  <c r="L6750" i="2"/>
  <c r="K6750" i="2"/>
  <c r="J6750" i="2"/>
  <c r="I6750" i="2"/>
  <c r="L5024" i="2"/>
  <c r="K5024" i="2"/>
  <c r="J5024" i="2"/>
  <c r="I5024" i="2"/>
  <c r="L3827" i="2"/>
  <c r="K3827" i="2"/>
  <c r="J3827" i="2"/>
  <c r="I3827" i="2"/>
  <c r="L1607" i="2"/>
  <c r="K1607" i="2"/>
  <c r="J1607" i="2"/>
  <c r="I1607" i="2"/>
  <c r="L5514" i="2"/>
  <c r="K5514" i="2"/>
  <c r="J5514" i="2"/>
  <c r="I5514" i="2"/>
  <c r="L4534" i="2"/>
  <c r="K4534" i="2"/>
  <c r="J4534" i="2"/>
  <c r="I4534" i="2"/>
  <c r="L6966" i="2"/>
  <c r="K6966" i="2"/>
  <c r="J6966" i="2"/>
  <c r="I6966" i="2"/>
  <c r="L7204" i="2"/>
  <c r="K7204" i="2"/>
  <c r="J7204" i="2"/>
  <c r="I7204" i="2"/>
  <c r="L3172" i="2"/>
  <c r="K3172" i="2"/>
  <c r="J3172" i="2"/>
  <c r="I3172" i="2"/>
  <c r="L2750" i="2"/>
  <c r="K2750" i="2"/>
  <c r="J2750" i="2"/>
  <c r="I2750" i="2"/>
  <c r="L3825" i="2"/>
  <c r="K3825" i="2"/>
  <c r="J3825" i="2"/>
  <c r="I3825" i="2"/>
  <c r="L7541" i="2"/>
  <c r="K7541" i="2"/>
  <c r="J7541" i="2"/>
  <c r="I7541" i="2"/>
  <c r="L7988" i="2"/>
  <c r="K7988" i="2"/>
  <c r="J7988" i="2"/>
  <c r="I7988" i="2"/>
  <c r="L4980" i="2"/>
  <c r="K4980" i="2"/>
  <c r="J4980" i="2"/>
  <c r="I4980" i="2"/>
  <c r="L2337" i="2"/>
  <c r="K2337" i="2"/>
  <c r="J2337" i="2"/>
  <c r="I2337" i="2"/>
  <c r="L4599" i="2"/>
  <c r="K4599" i="2"/>
  <c r="J4599" i="2"/>
  <c r="I4599" i="2"/>
  <c r="L6316" i="2"/>
  <c r="K6316" i="2"/>
  <c r="J6316" i="2"/>
  <c r="I6316" i="2"/>
  <c r="L6182" i="2"/>
  <c r="K6182" i="2"/>
  <c r="J6182" i="2"/>
  <c r="I6182" i="2"/>
  <c r="L7892" i="2"/>
  <c r="K7892" i="2"/>
  <c r="J7892" i="2"/>
  <c r="I7892" i="2"/>
  <c r="L7224" i="2"/>
  <c r="K7224" i="2"/>
  <c r="J7224" i="2"/>
  <c r="I7224" i="2"/>
  <c r="L4427" i="2"/>
  <c r="K4427" i="2"/>
  <c r="J4427" i="2"/>
  <c r="I4427" i="2"/>
  <c r="L7192" i="2"/>
  <c r="K7192" i="2"/>
  <c r="J7192" i="2"/>
  <c r="I7192" i="2"/>
  <c r="L4813" i="2"/>
  <c r="K4813" i="2"/>
  <c r="J4813" i="2"/>
  <c r="I4813" i="2"/>
  <c r="L7203" i="2"/>
  <c r="K7203" i="2"/>
  <c r="J7203" i="2"/>
  <c r="I7203" i="2"/>
  <c r="L6521" i="2"/>
  <c r="K6521" i="2"/>
  <c r="J6521" i="2"/>
  <c r="I6521" i="2"/>
  <c r="L2964" i="2"/>
  <c r="K2964" i="2"/>
  <c r="J2964" i="2"/>
  <c r="I2964" i="2"/>
  <c r="L1934" i="2"/>
  <c r="K1934" i="2"/>
  <c r="J1934" i="2"/>
  <c r="I1934" i="2"/>
  <c r="L5907" i="2"/>
  <c r="K5907" i="2"/>
  <c r="J5907" i="2"/>
  <c r="I5907" i="2"/>
  <c r="L7271" i="2"/>
  <c r="K7271" i="2"/>
  <c r="J7271" i="2"/>
  <c r="I7271" i="2"/>
  <c r="L5136" i="2"/>
  <c r="K5136" i="2"/>
  <c r="J5136" i="2"/>
  <c r="I5136" i="2"/>
  <c r="L5638" i="2"/>
  <c r="K5638" i="2"/>
  <c r="J5638" i="2"/>
  <c r="I5638" i="2"/>
  <c r="L7402" i="2"/>
  <c r="K7402" i="2"/>
  <c r="J7402" i="2"/>
  <c r="I7402" i="2"/>
  <c r="L2579" i="2"/>
  <c r="K2579" i="2"/>
  <c r="J2579" i="2"/>
  <c r="I2579" i="2"/>
  <c r="L1129" i="2"/>
  <c r="K1129" i="2"/>
  <c r="J1129" i="2"/>
  <c r="I1129" i="2"/>
  <c r="L6256" i="2"/>
  <c r="K6256" i="2"/>
  <c r="J6256" i="2"/>
  <c r="I6256" i="2"/>
  <c r="L6266" i="2"/>
  <c r="K6266" i="2"/>
  <c r="J6266" i="2"/>
  <c r="I6266" i="2"/>
  <c r="L6350" i="2"/>
  <c r="K6350" i="2"/>
  <c r="J6350" i="2"/>
  <c r="I6350" i="2"/>
  <c r="L3760" i="2"/>
  <c r="K3760" i="2"/>
  <c r="J3760" i="2"/>
  <c r="I3760" i="2"/>
  <c r="L3880" i="2"/>
  <c r="K3880" i="2"/>
  <c r="J3880" i="2"/>
  <c r="I3880" i="2"/>
  <c r="L7131" i="2"/>
  <c r="K7131" i="2"/>
  <c r="J7131" i="2"/>
  <c r="I7131" i="2"/>
  <c r="L7886" i="2"/>
  <c r="K7886" i="2"/>
  <c r="J7886" i="2"/>
  <c r="I7886" i="2"/>
  <c r="L3107" i="2"/>
  <c r="K3107" i="2"/>
  <c r="J3107" i="2"/>
  <c r="I3107" i="2"/>
  <c r="L3464" i="2"/>
  <c r="K3464" i="2"/>
  <c r="J3464" i="2"/>
  <c r="I3464" i="2"/>
  <c r="L1387" i="2"/>
  <c r="K1387" i="2"/>
  <c r="J1387" i="2"/>
  <c r="I1387" i="2"/>
  <c r="L7327" i="2"/>
  <c r="K7327" i="2"/>
  <c r="J7327" i="2"/>
  <c r="I7327" i="2"/>
  <c r="L3683" i="2"/>
  <c r="K3683" i="2"/>
  <c r="J3683" i="2"/>
  <c r="I3683" i="2"/>
  <c r="L6011" i="2"/>
  <c r="K6011" i="2"/>
  <c r="J6011" i="2"/>
  <c r="I6011" i="2"/>
  <c r="L7220" i="2"/>
  <c r="K7220" i="2"/>
  <c r="J7220" i="2"/>
  <c r="I7220" i="2"/>
  <c r="L3948" i="2"/>
  <c r="K3948" i="2"/>
  <c r="J3948" i="2"/>
  <c r="I3948" i="2"/>
  <c r="L8180" i="2"/>
  <c r="K8180" i="2"/>
  <c r="J8180" i="2"/>
  <c r="I8180" i="2"/>
  <c r="L5110" i="2"/>
  <c r="K5110" i="2"/>
  <c r="J5110" i="2"/>
  <c r="I5110" i="2"/>
  <c r="L1764" i="2"/>
  <c r="K1764" i="2"/>
  <c r="J1764" i="2"/>
  <c r="I1764" i="2"/>
  <c r="L4153" i="2"/>
  <c r="K4153" i="2"/>
  <c r="J4153" i="2"/>
  <c r="I4153" i="2"/>
  <c r="L6264" i="2"/>
  <c r="K6264" i="2"/>
  <c r="J6264" i="2"/>
  <c r="I6264" i="2"/>
  <c r="L4305" i="2"/>
  <c r="K4305" i="2"/>
  <c r="J4305" i="2"/>
  <c r="I4305" i="2"/>
  <c r="L4825" i="2"/>
  <c r="K4825" i="2"/>
  <c r="J4825" i="2"/>
  <c r="I4825" i="2"/>
  <c r="L3228" i="2"/>
  <c r="K3228" i="2"/>
  <c r="J3228" i="2"/>
  <c r="I3228" i="2"/>
  <c r="L7498" i="2"/>
  <c r="K7498" i="2"/>
  <c r="J7498" i="2"/>
  <c r="I7498" i="2"/>
  <c r="L6995" i="2"/>
  <c r="K6995" i="2"/>
  <c r="J6995" i="2"/>
  <c r="I6995" i="2"/>
  <c r="L7779" i="2"/>
  <c r="K7779" i="2"/>
  <c r="J7779" i="2"/>
  <c r="I7779" i="2"/>
  <c r="L7777" i="2"/>
  <c r="K7777" i="2"/>
  <c r="J7777" i="2"/>
  <c r="I7777" i="2"/>
  <c r="L1233" i="2"/>
  <c r="K1233" i="2"/>
  <c r="J1233" i="2"/>
  <c r="I1233" i="2"/>
  <c r="L4651" i="2"/>
  <c r="K4651" i="2"/>
  <c r="J4651" i="2"/>
  <c r="I4651" i="2"/>
  <c r="L6791" i="2"/>
  <c r="K6791" i="2"/>
  <c r="J6791" i="2"/>
  <c r="I6791" i="2"/>
  <c r="L3777" i="2"/>
  <c r="K3777" i="2"/>
  <c r="J3777" i="2"/>
  <c r="I3777" i="2"/>
  <c r="L2107" i="2"/>
  <c r="K2107" i="2"/>
  <c r="J2107" i="2"/>
  <c r="I2107" i="2"/>
  <c r="L5497" i="2"/>
  <c r="K5497" i="2"/>
  <c r="J5497" i="2"/>
  <c r="I5497" i="2"/>
  <c r="L7603" i="2"/>
  <c r="K7603" i="2"/>
  <c r="J7603" i="2"/>
  <c r="I7603" i="2"/>
  <c r="L1328" i="2"/>
  <c r="K1328" i="2"/>
  <c r="J1328" i="2"/>
  <c r="I1328" i="2"/>
  <c r="L5575" i="2"/>
  <c r="K5575" i="2"/>
  <c r="J5575" i="2"/>
  <c r="I5575" i="2"/>
  <c r="L3213" i="2"/>
  <c r="K3213" i="2"/>
  <c r="J3213" i="2"/>
  <c r="I3213" i="2"/>
  <c r="L7776" i="2"/>
  <c r="K7776" i="2"/>
  <c r="J7776" i="2"/>
  <c r="I7776" i="2"/>
  <c r="L1490" i="2"/>
  <c r="K1490" i="2"/>
  <c r="J1490" i="2"/>
  <c r="I1490" i="2"/>
  <c r="L6980" i="2"/>
  <c r="K6980" i="2"/>
  <c r="J6980" i="2"/>
  <c r="I6980" i="2"/>
  <c r="L8243" i="2"/>
  <c r="K8243" i="2"/>
  <c r="J8243" i="2"/>
  <c r="I8243" i="2"/>
  <c r="L2176" i="2"/>
  <c r="K2176" i="2"/>
  <c r="J2176" i="2"/>
  <c r="I2176" i="2"/>
  <c r="L4665" i="2"/>
  <c r="K4665" i="2"/>
  <c r="J4665" i="2"/>
  <c r="I4665" i="2"/>
  <c r="L6398" i="2"/>
  <c r="K6398" i="2"/>
  <c r="J6398" i="2"/>
  <c r="I6398" i="2"/>
  <c r="L3519" i="2"/>
  <c r="K3519" i="2"/>
  <c r="J3519" i="2"/>
  <c r="I3519" i="2"/>
  <c r="L3741" i="2"/>
  <c r="K3741" i="2"/>
  <c r="J3741" i="2"/>
  <c r="I3741" i="2"/>
  <c r="L5035" i="2"/>
  <c r="K5035" i="2"/>
  <c r="J5035" i="2"/>
  <c r="I5035" i="2"/>
  <c r="L2752" i="2"/>
  <c r="K2752" i="2"/>
  <c r="J2752" i="2"/>
  <c r="I2752" i="2"/>
  <c r="L1414" i="2"/>
  <c r="K1414" i="2"/>
  <c r="J1414" i="2"/>
  <c r="I1414" i="2"/>
  <c r="L4729" i="2"/>
  <c r="K4729" i="2"/>
  <c r="J4729" i="2"/>
  <c r="I4729" i="2"/>
  <c r="L5204" i="2"/>
  <c r="K5204" i="2"/>
  <c r="J5204" i="2"/>
  <c r="I5204" i="2"/>
  <c r="L4090" i="2"/>
  <c r="K4090" i="2"/>
  <c r="J4090" i="2"/>
  <c r="I4090" i="2"/>
  <c r="L5027" i="2"/>
  <c r="K5027" i="2"/>
  <c r="J5027" i="2"/>
  <c r="I5027" i="2"/>
  <c r="L6131" i="2"/>
  <c r="K6131" i="2"/>
  <c r="J6131" i="2"/>
  <c r="I6131" i="2"/>
  <c r="L4654" i="2"/>
  <c r="K4654" i="2"/>
  <c r="J4654" i="2"/>
  <c r="I4654" i="2"/>
  <c r="L5503" i="2"/>
  <c r="K5503" i="2"/>
  <c r="J5503" i="2"/>
  <c r="I5503" i="2"/>
  <c r="L6169" i="2"/>
  <c r="K6169" i="2"/>
  <c r="J6169" i="2"/>
  <c r="I6169" i="2"/>
  <c r="L5501" i="2"/>
  <c r="K5501" i="2"/>
  <c r="J5501" i="2"/>
  <c r="I5501" i="2"/>
  <c r="L6703" i="2"/>
  <c r="K6703" i="2"/>
  <c r="J6703" i="2"/>
  <c r="I6703" i="2"/>
  <c r="L5681" i="2"/>
  <c r="K5681" i="2"/>
  <c r="J5681" i="2"/>
  <c r="I5681" i="2"/>
  <c r="L7928" i="2"/>
  <c r="K7928" i="2"/>
  <c r="J7928" i="2"/>
  <c r="I7928" i="2"/>
  <c r="L7378" i="2"/>
  <c r="K7378" i="2"/>
  <c r="J7378" i="2"/>
  <c r="I7378" i="2"/>
  <c r="L4409" i="2"/>
  <c r="K4409" i="2"/>
  <c r="J4409" i="2"/>
  <c r="I4409" i="2"/>
  <c r="L6639" i="2"/>
  <c r="K6639" i="2"/>
  <c r="J6639" i="2"/>
  <c r="I6639" i="2"/>
  <c r="L7921" i="2"/>
  <c r="K7921" i="2"/>
  <c r="J7921" i="2"/>
  <c r="I7921" i="2"/>
  <c r="L7057" i="2"/>
  <c r="K7057" i="2"/>
  <c r="J7057" i="2"/>
  <c r="I7057" i="2"/>
  <c r="L6811" i="2"/>
  <c r="K6811" i="2"/>
  <c r="J6811" i="2"/>
  <c r="I6811" i="2"/>
  <c r="L4324" i="2"/>
  <c r="K4324" i="2"/>
  <c r="J4324" i="2"/>
  <c r="I4324" i="2"/>
  <c r="L4678" i="2"/>
  <c r="K4678" i="2"/>
  <c r="J4678" i="2"/>
  <c r="I4678" i="2"/>
  <c r="L7081" i="2"/>
  <c r="K7081" i="2"/>
  <c r="J7081" i="2"/>
  <c r="I7081" i="2"/>
  <c r="L7354" i="2"/>
  <c r="K7354" i="2"/>
  <c r="J7354" i="2"/>
  <c r="I7354" i="2"/>
  <c r="L3606" i="2"/>
  <c r="K3606" i="2"/>
  <c r="J3606" i="2"/>
  <c r="I3606" i="2"/>
  <c r="L4111" i="2"/>
  <c r="K4111" i="2"/>
  <c r="J4111" i="2"/>
  <c r="I4111" i="2"/>
  <c r="L6436" i="2"/>
  <c r="K6436" i="2"/>
  <c r="J6436" i="2"/>
  <c r="I6436" i="2"/>
  <c r="L3217" i="2"/>
  <c r="K3217" i="2"/>
  <c r="J3217" i="2"/>
  <c r="I3217" i="2"/>
  <c r="L2582" i="2"/>
  <c r="K2582" i="2"/>
  <c r="J2582" i="2"/>
  <c r="I2582" i="2"/>
  <c r="L2043" i="2"/>
  <c r="K2043" i="2"/>
  <c r="J2043" i="2"/>
  <c r="I2043" i="2"/>
  <c r="L7704" i="2"/>
  <c r="K7704" i="2"/>
  <c r="J7704" i="2"/>
  <c r="I7704" i="2"/>
  <c r="L5987" i="2"/>
  <c r="K5987" i="2"/>
  <c r="J5987" i="2"/>
  <c r="I5987" i="2"/>
  <c r="L3272" i="2"/>
  <c r="K3272" i="2"/>
  <c r="J3272" i="2"/>
  <c r="I3272" i="2"/>
  <c r="L8178" i="2"/>
  <c r="K8178" i="2"/>
  <c r="J8178" i="2"/>
  <c r="I8178" i="2"/>
  <c r="L4683" i="2"/>
  <c r="K4683" i="2"/>
  <c r="J4683" i="2"/>
  <c r="I4683" i="2"/>
  <c r="L5727" i="2"/>
  <c r="K5727" i="2"/>
  <c r="J5727" i="2"/>
  <c r="I5727" i="2"/>
  <c r="L7620" i="2"/>
  <c r="K7620" i="2"/>
  <c r="J7620" i="2"/>
  <c r="I7620" i="2"/>
  <c r="L5923" i="2"/>
  <c r="K5923" i="2"/>
  <c r="J5923" i="2"/>
  <c r="I5923" i="2"/>
  <c r="L4053" i="2"/>
  <c r="K4053" i="2"/>
  <c r="J4053" i="2"/>
  <c r="I4053" i="2"/>
  <c r="L6234" i="2"/>
  <c r="K6234" i="2"/>
  <c r="J6234" i="2"/>
  <c r="I6234" i="2"/>
  <c r="L3068" i="2"/>
  <c r="K3068" i="2"/>
  <c r="J3068" i="2"/>
  <c r="I3068" i="2"/>
  <c r="L5831" i="2"/>
  <c r="K5831" i="2"/>
  <c r="J5831" i="2"/>
  <c r="I5831" i="2"/>
  <c r="L4291" i="2"/>
  <c r="K4291" i="2"/>
  <c r="J4291" i="2"/>
  <c r="I4291" i="2"/>
  <c r="L3544" i="2"/>
  <c r="K3544" i="2"/>
  <c r="J3544" i="2"/>
  <c r="I3544" i="2"/>
  <c r="L5192" i="2"/>
  <c r="K5192" i="2"/>
  <c r="J5192" i="2"/>
  <c r="I5192" i="2"/>
  <c r="L6526" i="2"/>
  <c r="K6526" i="2"/>
  <c r="J6526" i="2"/>
  <c r="I6526" i="2"/>
  <c r="L3662" i="2"/>
  <c r="K3662" i="2"/>
  <c r="J3662" i="2"/>
  <c r="I3662" i="2"/>
  <c r="L6062" i="2"/>
  <c r="K6062" i="2"/>
  <c r="J6062" i="2"/>
  <c r="I6062" i="2"/>
  <c r="L6269" i="2"/>
  <c r="K6269" i="2"/>
  <c r="J6269" i="2"/>
  <c r="I6269" i="2"/>
  <c r="L5827" i="2"/>
  <c r="K5827" i="2"/>
  <c r="J5827" i="2"/>
  <c r="I5827" i="2"/>
  <c r="L3001" i="2"/>
  <c r="K3001" i="2"/>
  <c r="J3001" i="2"/>
  <c r="I3001" i="2"/>
  <c r="L3987" i="2"/>
  <c r="K3987" i="2"/>
  <c r="J3987" i="2"/>
  <c r="I3987" i="2"/>
  <c r="L5622" i="2"/>
  <c r="K5622" i="2"/>
  <c r="J5622" i="2"/>
  <c r="I5622" i="2"/>
  <c r="L5686" i="2"/>
  <c r="K5686" i="2"/>
  <c r="J5686" i="2"/>
  <c r="I5686" i="2"/>
  <c r="L7512" i="2"/>
  <c r="K7512" i="2"/>
  <c r="J7512" i="2"/>
  <c r="I7512" i="2"/>
  <c r="L1587" i="2"/>
  <c r="K1587" i="2"/>
  <c r="J1587" i="2"/>
  <c r="I1587" i="2"/>
  <c r="L5519" i="2"/>
  <c r="K5519" i="2"/>
  <c r="J5519" i="2"/>
  <c r="I5519" i="2"/>
  <c r="L6267" i="2"/>
  <c r="K6267" i="2"/>
  <c r="J6267" i="2"/>
  <c r="I6267" i="2"/>
  <c r="L2506" i="2"/>
  <c r="K2506" i="2"/>
  <c r="J2506" i="2"/>
  <c r="I2506" i="2"/>
  <c r="L4093" i="2"/>
  <c r="K4093" i="2"/>
  <c r="J4093" i="2"/>
  <c r="I4093" i="2"/>
  <c r="L4167" i="2"/>
  <c r="K4167" i="2"/>
  <c r="J4167" i="2"/>
  <c r="I4167" i="2"/>
  <c r="L5361" i="2"/>
  <c r="K5361" i="2"/>
  <c r="J5361" i="2"/>
  <c r="I5361" i="2"/>
  <c r="L5967" i="2"/>
  <c r="K5967" i="2"/>
  <c r="J5967" i="2"/>
  <c r="I5967" i="2"/>
  <c r="L8364" i="2"/>
  <c r="K8364" i="2"/>
  <c r="J8364" i="2"/>
  <c r="I8364" i="2"/>
  <c r="L8014" i="2"/>
  <c r="K8014" i="2"/>
  <c r="J8014" i="2"/>
  <c r="I8014" i="2"/>
  <c r="L6484" i="2"/>
  <c r="K6484" i="2"/>
  <c r="J6484" i="2"/>
  <c r="I6484" i="2"/>
  <c r="L4175" i="2"/>
  <c r="K4175" i="2"/>
  <c r="J4175" i="2"/>
  <c r="I4175" i="2"/>
  <c r="L5256" i="2"/>
  <c r="K5256" i="2"/>
  <c r="J5256" i="2"/>
  <c r="I5256" i="2"/>
  <c r="L4471" i="2"/>
  <c r="K4471" i="2"/>
  <c r="J4471" i="2"/>
  <c r="I4471" i="2"/>
  <c r="L3469" i="2"/>
  <c r="K3469" i="2"/>
  <c r="J3469" i="2"/>
  <c r="I3469" i="2"/>
  <c r="L2263" i="2"/>
  <c r="K2263" i="2"/>
  <c r="J2263" i="2"/>
  <c r="I2263" i="2"/>
  <c r="L6565" i="2"/>
  <c r="K6565" i="2"/>
  <c r="J6565" i="2"/>
  <c r="I6565" i="2"/>
  <c r="L2212" i="2"/>
  <c r="K2212" i="2"/>
  <c r="J2212" i="2"/>
  <c r="I2212" i="2"/>
  <c r="L6776" i="2"/>
  <c r="K6776" i="2"/>
  <c r="J6776" i="2"/>
  <c r="I6776" i="2"/>
  <c r="L3404" i="2"/>
  <c r="K3404" i="2"/>
  <c r="J3404" i="2"/>
  <c r="I3404" i="2"/>
  <c r="L4302" i="2"/>
  <c r="K4302" i="2"/>
  <c r="J4302" i="2"/>
  <c r="I4302" i="2"/>
  <c r="L1639" i="2"/>
  <c r="K1639" i="2"/>
  <c r="J1639" i="2"/>
  <c r="I1639" i="2"/>
  <c r="L6668" i="2"/>
  <c r="K6668" i="2"/>
  <c r="J6668" i="2"/>
  <c r="I6668" i="2"/>
  <c r="L4268" i="2"/>
  <c r="K4268" i="2"/>
  <c r="J4268" i="2"/>
  <c r="I4268" i="2"/>
  <c r="L6637" i="2"/>
  <c r="K6637" i="2"/>
  <c r="J6637" i="2"/>
  <c r="I6637" i="2"/>
  <c r="L2076" i="2"/>
  <c r="K2076" i="2"/>
  <c r="J2076" i="2"/>
  <c r="I2076" i="2"/>
  <c r="L2507" i="2"/>
  <c r="K2507" i="2"/>
  <c r="J2507" i="2"/>
  <c r="I2507" i="2"/>
  <c r="L6839" i="2"/>
  <c r="K6839" i="2"/>
  <c r="J6839" i="2"/>
  <c r="I6839" i="2"/>
  <c r="L6912" i="2"/>
  <c r="K6912" i="2"/>
  <c r="J6912" i="2"/>
  <c r="I6912" i="2"/>
  <c r="L6165" i="2"/>
  <c r="K6165" i="2"/>
  <c r="J6165" i="2"/>
  <c r="I6165" i="2"/>
  <c r="L2204" i="2"/>
  <c r="K2204" i="2"/>
  <c r="J2204" i="2"/>
  <c r="I2204" i="2"/>
  <c r="L3511" i="2"/>
  <c r="K3511" i="2"/>
  <c r="J3511" i="2"/>
  <c r="I3511" i="2"/>
  <c r="L4504" i="2"/>
  <c r="K4504" i="2"/>
  <c r="J4504" i="2"/>
  <c r="I4504" i="2"/>
  <c r="L6002" i="2"/>
  <c r="K6002" i="2"/>
  <c r="J6002" i="2"/>
  <c r="I6002" i="2"/>
  <c r="L7114" i="2"/>
  <c r="K7114" i="2"/>
  <c r="J7114" i="2"/>
  <c r="I7114" i="2"/>
  <c r="L5602" i="2"/>
  <c r="K5602" i="2"/>
  <c r="J5602" i="2"/>
  <c r="I5602" i="2"/>
  <c r="L3321" i="2"/>
  <c r="K3321" i="2"/>
  <c r="J3321" i="2"/>
  <c r="I3321" i="2"/>
  <c r="L3426" i="2"/>
  <c r="K3426" i="2"/>
  <c r="J3426" i="2"/>
  <c r="I3426" i="2"/>
  <c r="L975" i="2"/>
  <c r="K975" i="2"/>
  <c r="J975" i="2"/>
  <c r="I975" i="2"/>
  <c r="L8205" i="2"/>
  <c r="K8205" i="2"/>
  <c r="J8205" i="2"/>
  <c r="I8205" i="2"/>
  <c r="L3015" i="2"/>
  <c r="K3015" i="2"/>
  <c r="J3015" i="2"/>
  <c r="I3015" i="2"/>
  <c r="L4746" i="2"/>
  <c r="K4746" i="2"/>
  <c r="J4746" i="2"/>
  <c r="I4746" i="2"/>
  <c r="L7446" i="2"/>
  <c r="K7446" i="2"/>
  <c r="J7446" i="2"/>
  <c r="I7446" i="2"/>
  <c r="L3781" i="2"/>
  <c r="K3781" i="2"/>
  <c r="J3781" i="2"/>
  <c r="I3781" i="2"/>
  <c r="L6556" i="2"/>
  <c r="K6556" i="2"/>
  <c r="J6556" i="2"/>
  <c r="I6556" i="2"/>
  <c r="L1849" i="2"/>
  <c r="K1849" i="2"/>
  <c r="J1849" i="2"/>
  <c r="I1849" i="2"/>
  <c r="L1980" i="2"/>
  <c r="K1980" i="2"/>
  <c r="J1980" i="2"/>
  <c r="I1980" i="2"/>
  <c r="L1954" i="2"/>
  <c r="K1954" i="2"/>
  <c r="J1954" i="2"/>
  <c r="I1954" i="2"/>
  <c r="L8344" i="2"/>
  <c r="K8344" i="2"/>
  <c r="J8344" i="2"/>
  <c r="I8344" i="2"/>
  <c r="L2655" i="2"/>
  <c r="K2655" i="2"/>
  <c r="J2655" i="2"/>
  <c r="I2655" i="2"/>
  <c r="L2004" i="2"/>
  <c r="K2004" i="2"/>
  <c r="J2004" i="2"/>
  <c r="I2004" i="2"/>
  <c r="L2342" i="2"/>
  <c r="K2342" i="2"/>
  <c r="J2342" i="2"/>
  <c r="I2342" i="2"/>
  <c r="L5612" i="2"/>
  <c r="K5612" i="2"/>
  <c r="J5612" i="2"/>
  <c r="I5612" i="2"/>
  <c r="L6953" i="2"/>
  <c r="K6953" i="2"/>
  <c r="J6953" i="2"/>
  <c r="I6953" i="2"/>
  <c r="L1137" i="2"/>
  <c r="K1137" i="2"/>
  <c r="J1137" i="2"/>
  <c r="I1137" i="2"/>
  <c r="L2516" i="2"/>
  <c r="K2516" i="2"/>
  <c r="J2516" i="2"/>
  <c r="I2516" i="2"/>
  <c r="L3273" i="2"/>
  <c r="K3273" i="2"/>
  <c r="J3273" i="2"/>
  <c r="I3273" i="2"/>
  <c r="L5042" i="2"/>
  <c r="K5042" i="2"/>
  <c r="J5042" i="2"/>
  <c r="I5042" i="2"/>
  <c r="L1400" i="2"/>
  <c r="K1400" i="2"/>
  <c r="J1400" i="2"/>
  <c r="I1400" i="2"/>
  <c r="L7146" i="2"/>
  <c r="K7146" i="2"/>
  <c r="J7146" i="2"/>
  <c r="I7146" i="2"/>
  <c r="L1887" i="2"/>
  <c r="K1887" i="2"/>
  <c r="J1887" i="2"/>
  <c r="I1887" i="2"/>
  <c r="L4532" i="2"/>
  <c r="K4532" i="2"/>
  <c r="J4532" i="2"/>
  <c r="I4532" i="2"/>
  <c r="L2045" i="2"/>
  <c r="K2045" i="2"/>
  <c r="J2045" i="2"/>
  <c r="I2045" i="2"/>
  <c r="L2941" i="2"/>
  <c r="K2941" i="2"/>
  <c r="J2941" i="2"/>
  <c r="I2941" i="2"/>
  <c r="L3349" i="2"/>
  <c r="K3349" i="2"/>
  <c r="J3349" i="2"/>
  <c r="I3349" i="2"/>
  <c r="L5058" i="2"/>
  <c r="K5058" i="2"/>
  <c r="J5058" i="2"/>
  <c r="I5058" i="2"/>
  <c r="L2102" i="2"/>
  <c r="K2102" i="2"/>
  <c r="J2102" i="2"/>
  <c r="I2102" i="2"/>
  <c r="L5088" i="2"/>
  <c r="K5088" i="2"/>
  <c r="J5088" i="2"/>
  <c r="I5088" i="2"/>
  <c r="L1385" i="2"/>
  <c r="K1385" i="2"/>
  <c r="J1385" i="2"/>
  <c r="I1385" i="2"/>
  <c r="L2117" i="2"/>
  <c r="K2117" i="2"/>
  <c r="J2117" i="2"/>
  <c r="I2117" i="2"/>
  <c r="L5805" i="2"/>
  <c r="K5805" i="2"/>
  <c r="J5805" i="2"/>
  <c r="I5805" i="2"/>
  <c r="L6319" i="2"/>
  <c r="K6319" i="2"/>
  <c r="J6319" i="2"/>
  <c r="I6319" i="2"/>
  <c r="L1451" i="2"/>
  <c r="K1451" i="2"/>
  <c r="J1451" i="2"/>
  <c r="I1451" i="2"/>
  <c r="L3527" i="2"/>
  <c r="K3527" i="2"/>
  <c r="J3527" i="2"/>
  <c r="I3527" i="2"/>
  <c r="L3964" i="2"/>
  <c r="K3964" i="2"/>
  <c r="J3964" i="2"/>
  <c r="I3964" i="2"/>
  <c r="L2282" i="2"/>
  <c r="K2282" i="2"/>
  <c r="J2282" i="2"/>
  <c r="I2282" i="2"/>
  <c r="L6400" i="2"/>
  <c r="K6400" i="2"/>
  <c r="J6400" i="2"/>
  <c r="I6400" i="2"/>
  <c r="L3375" i="2"/>
  <c r="K3375" i="2"/>
  <c r="J3375" i="2"/>
  <c r="I3375" i="2"/>
  <c r="L5821" i="2"/>
  <c r="K5821" i="2"/>
  <c r="J5821" i="2"/>
  <c r="I5821" i="2"/>
  <c r="L5722" i="2"/>
  <c r="K5722" i="2"/>
  <c r="J5722" i="2"/>
  <c r="I5722" i="2"/>
  <c r="L5006" i="2"/>
  <c r="K5006" i="2"/>
  <c r="J5006" i="2"/>
  <c r="I5006" i="2"/>
  <c r="L8190" i="2"/>
  <c r="K8190" i="2"/>
  <c r="J8190" i="2"/>
  <c r="I8190" i="2"/>
  <c r="L6126" i="2"/>
  <c r="K6126" i="2"/>
  <c r="J6126" i="2"/>
  <c r="I6126" i="2"/>
  <c r="L7487" i="2"/>
  <c r="K7487" i="2"/>
  <c r="J7487" i="2"/>
  <c r="I7487" i="2"/>
  <c r="L4951" i="2"/>
  <c r="K4951" i="2"/>
  <c r="J4951" i="2"/>
  <c r="I4951" i="2"/>
  <c r="L3002" i="2"/>
  <c r="K3002" i="2"/>
  <c r="J3002" i="2"/>
  <c r="I3002" i="2"/>
  <c r="L3679" i="2"/>
  <c r="K3679" i="2"/>
  <c r="J3679" i="2"/>
  <c r="I3679" i="2"/>
  <c r="L2841" i="2"/>
  <c r="K2841" i="2"/>
  <c r="J2841" i="2"/>
  <c r="I2841" i="2"/>
  <c r="L5333" i="2"/>
  <c r="K5333" i="2"/>
  <c r="J5333" i="2"/>
  <c r="I5333" i="2"/>
  <c r="L6053" i="2"/>
  <c r="K6053" i="2"/>
  <c r="J6053" i="2"/>
  <c r="I6053" i="2"/>
  <c r="L2327" i="2"/>
  <c r="K2327" i="2"/>
  <c r="J2327" i="2"/>
  <c r="I2327" i="2"/>
  <c r="L6700" i="2"/>
  <c r="K6700" i="2"/>
  <c r="J6700" i="2"/>
  <c r="I6700" i="2"/>
  <c r="L7314" i="2"/>
  <c r="K7314" i="2"/>
  <c r="J7314" i="2"/>
  <c r="I7314" i="2"/>
  <c r="L7953" i="2"/>
  <c r="K7953" i="2"/>
  <c r="J7953" i="2"/>
  <c r="I7953" i="2"/>
  <c r="L5451" i="2"/>
  <c r="K5451" i="2"/>
  <c r="J5451" i="2"/>
  <c r="I5451" i="2"/>
  <c r="L3334" i="2"/>
  <c r="K3334" i="2"/>
  <c r="J3334" i="2"/>
  <c r="I3334" i="2"/>
  <c r="L3738" i="2"/>
  <c r="K3738" i="2"/>
  <c r="J3738" i="2"/>
  <c r="I3738" i="2"/>
  <c r="L5047" i="2"/>
  <c r="K5047" i="2"/>
  <c r="J5047" i="2"/>
  <c r="I5047" i="2"/>
  <c r="L6026" i="2"/>
  <c r="K6026" i="2"/>
  <c r="J6026" i="2"/>
  <c r="I6026" i="2"/>
  <c r="L4460" i="2"/>
  <c r="K4460" i="2"/>
  <c r="J4460" i="2"/>
  <c r="I4460" i="2"/>
  <c r="L5640" i="2"/>
  <c r="K5640" i="2"/>
  <c r="J5640" i="2"/>
  <c r="I5640" i="2"/>
  <c r="L7499" i="2"/>
  <c r="K7499" i="2"/>
  <c r="J7499" i="2"/>
  <c r="I7499" i="2"/>
  <c r="L4320" i="2"/>
  <c r="K4320" i="2"/>
  <c r="J4320" i="2"/>
  <c r="I4320" i="2"/>
  <c r="L3627" i="2"/>
  <c r="K3627" i="2"/>
  <c r="J3627" i="2"/>
  <c r="I3627" i="2"/>
  <c r="L2556" i="2"/>
  <c r="K2556" i="2"/>
  <c r="J2556" i="2"/>
  <c r="I2556" i="2"/>
  <c r="L6239" i="2"/>
  <c r="K6239" i="2"/>
  <c r="J6239" i="2"/>
  <c r="I6239" i="2"/>
  <c r="L2400" i="2"/>
  <c r="K2400" i="2"/>
  <c r="J2400" i="2"/>
  <c r="I2400" i="2"/>
  <c r="L3045" i="2"/>
  <c r="K3045" i="2"/>
  <c r="J3045" i="2"/>
  <c r="I3045" i="2"/>
  <c r="L7548" i="2"/>
  <c r="K7548" i="2"/>
  <c r="J7548" i="2"/>
  <c r="I7548" i="2"/>
  <c r="L6408" i="2"/>
  <c r="K6408" i="2"/>
  <c r="J6408" i="2"/>
  <c r="I6408" i="2"/>
  <c r="L4355" i="2"/>
  <c r="K4355" i="2"/>
  <c r="J4355" i="2"/>
  <c r="I4355" i="2"/>
  <c r="L7089" i="2"/>
  <c r="K7089" i="2"/>
  <c r="J7089" i="2"/>
  <c r="I7089" i="2"/>
  <c r="L2476" i="2"/>
  <c r="K2476" i="2"/>
  <c r="J2476" i="2"/>
  <c r="I2476" i="2"/>
  <c r="L6847" i="2"/>
  <c r="K6847" i="2"/>
  <c r="J6847" i="2"/>
  <c r="I6847" i="2"/>
  <c r="L6244" i="2"/>
  <c r="K6244" i="2"/>
  <c r="J6244" i="2"/>
  <c r="I6244" i="2"/>
  <c r="L8113" i="2"/>
  <c r="K8113" i="2"/>
  <c r="J8113" i="2"/>
  <c r="I8113" i="2"/>
  <c r="L7118" i="2"/>
  <c r="K7118" i="2"/>
  <c r="J7118" i="2"/>
  <c r="I7118" i="2"/>
  <c r="L4677" i="2"/>
  <c r="K4677" i="2"/>
  <c r="J4677" i="2"/>
  <c r="I4677" i="2"/>
  <c r="L5909" i="2"/>
  <c r="K5909" i="2"/>
  <c r="J5909" i="2"/>
  <c r="I5909" i="2"/>
  <c r="L5754" i="2"/>
  <c r="K5754" i="2"/>
  <c r="J5754" i="2"/>
  <c r="I5754" i="2"/>
  <c r="L5552" i="2"/>
  <c r="K5552" i="2"/>
  <c r="J5552" i="2"/>
  <c r="I5552" i="2"/>
  <c r="L3025" i="2"/>
  <c r="K3025" i="2"/>
  <c r="J3025" i="2"/>
  <c r="I3025" i="2"/>
  <c r="L1365" i="2"/>
  <c r="K1365" i="2"/>
  <c r="J1365" i="2"/>
  <c r="I1365" i="2"/>
  <c r="L3734" i="2"/>
  <c r="K3734" i="2"/>
  <c r="J3734" i="2"/>
  <c r="I3734" i="2"/>
  <c r="L3410" i="2"/>
  <c r="K3410" i="2"/>
  <c r="J3410" i="2"/>
  <c r="I3410" i="2"/>
  <c r="L7301" i="2"/>
  <c r="K7301" i="2"/>
  <c r="J7301" i="2"/>
  <c r="I7301" i="2"/>
  <c r="L5572" i="2"/>
  <c r="K5572" i="2"/>
  <c r="J5572" i="2"/>
  <c r="I5572" i="2"/>
  <c r="L4827" i="2"/>
  <c r="K4827" i="2"/>
  <c r="J4827" i="2"/>
  <c r="I4827" i="2"/>
  <c r="L7900" i="2"/>
  <c r="K7900" i="2"/>
  <c r="J7900" i="2"/>
  <c r="I7900" i="2"/>
  <c r="L4168" i="2"/>
  <c r="K4168" i="2"/>
  <c r="J4168" i="2"/>
  <c r="I4168" i="2"/>
  <c r="L2535" i="2"/>
  <c r="K2535" i="2"/>
  <c r="J2535" i="2"/>
  <c r="I2535" i="2"/>
  <c r="L8007" i="2"/>
  <c r="K8007" i="2"/>
  <c r="J8007" i="2"/>
  <c r="I8007" i="2"/>
  <c r="L4903" i="2"/>
  <c r="K4903" i="2"/>
  <c r="J4903" i="2"/>
  <c r="I4903" i="2"/>
  <c r="L1211" i="2"/>
  <c r="K1211" i="2"/>
  <c r="J1211" i="2"/>
  <c r="I1211" i="2"/>
  <c r="L2439" i="2"/>
  <c r="K2439" i="2"/>
  <c r="J2439" i="2"/>
  <c r="I2439" i="2"/>
  <c r="L6669" i="2"/>
  <c r="K6669" i="2"/>
  <c r="J6669" i="2"/>
  <c r="I6669" i="2"/>
  <c r="L5775" i="2"/>
  <c r="K5775" i="2"/>
  <c r="J5775" i="2"/>
  <c r="I5775" i="2"/>
  <c r="L6108" i="2"/>
  <c r="K6108" i="2"/>
  <c r="J6108" i="2"/>
  <c r="I6108" i="2"/>
  <c r="L4733" i="2"/>
  <c r="K4733" i="2"/>
  <c r="J4733" i="2"/>
  <c r="I4733" i="2"/>
  <c r="L6335" i="2"/>
  <c r="K6335" i="2"/>
  <c r="J6335" i="2"/>
  <c r="I6335" i="2"/>
  <c r="L8274" i="2"/>
  <c r="K8274" i="2"/>
  <c r="J8274" i="2"/>
  <c r="I8274" i="2"/>
  <c r="L2510" i="2"/>
  <c r="K2510" i="2"/>
  <c r="J2510" i="2"/>
  <c r="I2510" i="2"/>
  <c r="L6480" i="2"/>
  <c r="K6480" i="2"/>
  <c r="J6480" i="2"/>
  <c r="I6480" i="2"/>
  <c r="L4442" i="2"/>
  <c r="K4442" i="2"/>
  <c r="J4442" i="2"/>
  <c r="I4442" i="2"/>
  <c r="L1919" i="2"/>
  <c r="K1919" i="2"/>
  <c r="J1919" i="2"/>
  <c r="I1919" i="2"/>
  <c r="L3873" i="2"/>
  <c r="K3873" i="2"/>
  <c r="J3873" i="2"/>
  <c r="I3873" i="2"/>
  <c r="L7597" i="2"/>
  <c r="K7597" i="2"/>
  <c r="J7597" i="2"/>
  <c r="I7597" i="2"/>
  <c r="L6268" i="2"/>
  <c r="K6268" i="2"/>
  <c r="J6268" i="2"/>
  <c r="I6268" i="2"/>
  <c r="L6186" i="2"/>
  <c r="K6186" i="2"/>
  <c r="J6186" i="2"/>
  <c r="I6186" i="2"/>
  <c r="L1775" i="2"/>
  <c r="K1775" i="2"/>
  <c r="J1775" i="2"/>
  <c r="I1775" i="2"/>
  <c r="L5475" i="2"/>
  <c r="K5475" i="2"/>
  <c r="J5475" i="2"/>
  <c r="I5475" i="2"/>
  <c r="L4513" i="2"/>
  <c r="K4513" i="2"/>
  <c r="J4513" i="2"/>
  <c r="I4513" i="2"/>
  <c r="L2505" i="2"/>
  <c r="K2505" i="2"/>
  <c r="J2505" i="2"/>
  <c r="I2505" i="2"/>
  <c r="L4336" i="2"/>
  <c r="K4336" i="2"/>
  <c r="J4336" i="2"/>
  <c r="I4336" i="2"/>
  <c r="L2991" i="2"/>
  <c r="K2991" i="2"/>
  <c r="J2991" i="2"/>
  <c r="I2991" i="2"/>
  <c r="L4618" i="2"/>
  <c r="K4618" i="2"/>
  <c r="J4618" i="2"/>
  <c r="I4618" i="2"/>
  <c r="L1599" i="2"/>
  <c r="K1599" i="2"/>
  <c r="J1599" i="2"/>
  <c r="I1599" i="2"/>
  <c r="L3227" i="2"/>
  <c r="K3227" i="2"/>
  <c r="J3227" i="2"/>
  <c r="I3227" i="2"/>
  <c r="L5862" i="2"/>
  <c r="K5862" i="2"/>
  <c r="J5862" i="2"/>
  <c r="I5862" i="2"/>
  <c r="L725" i="2"/>
  <c r="K725" i="2"/>
  <c r="J725" i="2"/>
  <c r="I725" i="2"/>
  <c r="L7725" i="2"/>
  <c r="K7725" i="2"/>
  <c r="J7725" i="2"/>
  <c r="I7725" i="2"/>
  <c r="L4385" i="2"/>
  <c r="K4385" i="2"/>
  <c r="J4385" i="2"/>
  <c r="I4385" i="2"/>
  <c r="L5134" i="2"/>
  <c r="K5134" i="2"/>
  <c r="J5134" i="2"/>
  <c r="I5134" i="2"/>
  <c r="L5887" i="2"/>
  <c r="K5887" i="2"/>
  <c r="J5887" i="2"/>
  <c r="I5887" i="2"/>
  <c r="L6666" i="2"/>
  <c r="K6666" i="2"/>
  <c r="J6666" i="2"/>
  <c r="I6666" i="2"/>
  <c r="L5620" i="2"/>
  <c r="K5620" i="2"/>
  <c r="J5620" i="2"/>
  <c r="I5620" i="2"/>
  <c r="L7738" i="2"/>
  <c r="K7738" i="2"/>
  <c r="J7738" i="2"/>
  <c r="I7738" i="2"/>
  <c r="L4001" i="2"/>
  <c r="K4001" i="2"/>
  <c r="J4001" i="2"/>
  <c r="I4001" i="2"/>
  <c r="L735" i="2"/>
  <c r="K735" i="2"/>
  <c r="J735" i="2"/>
  <c r="I735" i="2"/>
  <c r="L1950" i="2"/>
  <c r="K1950" i="2"/>
  <c r="J1950" i="2"/>
  <c r="I1950" i="2"/>
  <c r="L2956" i="2"/>
  <c r="K2956" i="2"/>
  <c r="J2956" i="2"/>
  <c r="I2956" i="2"/>
  <c r="L2070" i="2"/>
  <c r="K2070" i="2"/>
  <c r="J2070" i="2"/>
  <c r="I2070" i="2"/>
  <c r="L2418" i="2"/>
  <c r="K2418" i="2"/>
  <c r="J2418" i="2"/>
  <c r="I2418" i="2"/>
  <c r="L4498" i="2"/>
  <c r="K4498" i="2"/>
  <c r="J4498" i="2"/>
  <c r="I4498" i="2"/>
  <c r="L2837" i="2"/>
  <c r="K2837" i="2"/>
  <c r="J2837" i="2"/>
  <c r="I2837" i="2"/>
  <c r="L1802" i="2"/>
  <c r="K1802" i="2"/>
  <c r="J1802" i="2"/>
  <c r="I1802" i="2"/>
  <c r="L4166" i="2"/>
  <c r="K4166" i="2"/>
  <c r="J4166" i="2"/>
  <c r="I4166" i="2"/>
  <c r="L1043" i="2"/>
  <c r="K1043" i="2"/>
  <c r="J1043" i="2"/>
  <c r="I1043" i="2"/>
  <c r="L4226" i="2"/>
  <c r="K4226" i="2"/>
  <c r="J4226" i="2"/>
  <c r="I4226" i="2"/>
  <c r="L2425" i="2"/>
  <c r="K2425" i="2"/>
  <c r="J2425" i="2"/>
  <c r="I2425" i="2"/>
  <c r="L6590" i="2"/>
  <c r="K6590" i="2"/>
  <c r="J6590" i="2"/>
  <c r="I6590" i="2"/>
  <c r="L2394" i="2"/>
  <c r="K2394" i="2"/>
  <c r="J2394" i="2"/>
  <c r="I2394" i="2"/>
  <c r="L4022" i="2"/>
  <c r="K4022" i="2"/>
  <c r="J4022" i="2"/>
  <c r="I4022" i="2"/>
  <c r="L7593" i="2"/>
  <c r="K7593" i="2"/>
  <c r="J7593" i="2"/>
  <c r="I7593" i="2"/>
  <c r="L6604" i="2"/>
  <c r="K6604" i="2"/>
  <c r="J6604" i="2"/>
  <c r="I6604" i="2"/>
  <c r="L5203" i="2"/>
  <c r="K5203" i="2"/>
  <c r="J5203" i="2"/>
  <c r="I5203" i="2"/>
  <c r="L7671" i="2"/>
  <c r="K7671" i="2"/>
  <c r="J7671" i="2"/>
  <c r="I7671" i="2"/>
  <c r="L2544" i="2"/>
  <c r="K2544" i="2"/>
  <c r="J2544" i="2"/>
  <c r="I2544" i="2"/>
  <c r="L4550" i="2"/>
  <c r="K4550" i="2"/>
  <c r="J4550" i="2"/>
  <c r="I4550" i="2"/>
  <c r="L3905" i="2"/>
  <c r="K3905" i="2"/>
  <c r="J3905" i="2"/>
  <c r="I3905" i="2"/>
  <c r="L5130" i="2"/>
  <c r="K5130" i="2"/>
  <c r="J5130" i="2"/>
  <c r="I5130" i="2"/>
  <c r="L6314" i="2"/>
  <c r="K6314" i="2"/>
  <c r="J6314" i="2"/>
  <c r="I6314" i="2"/>
  <c r="L5563" i="2"/>
  <c r="K5563" i="2"/>
  <c r="J5563" i="2"/>
  <c r="I5563" i="2"/>
  <c r="L4832" i="2"/>
  <c r="K4832" i="2"/>
  <c r="J4832" i="2"/>
  <c r="I4832" i="2"/>
  <c r="L7119" i="2"/>
  <c r="K7119" i="2"/>
  <c r="J7119" i="2"/>
  <c r="I7119" i="2"/>
  <c r="L7545" i="2"/>
  <c r="K7545" i="2"/>
  <c r="J7545" i="2"/>
  <c r="I7545" i="2"/>
  <c r="L2431" i="2"/>
  <c r="K2431" i="2"/>
  <c r="J2431" i="2"/>
  <c r="I2431" i="2"/>
  <c r="L5559" i="2"/>
  <c r="K5559" i="2"/>
  <c r="J5559" i="2"/>
  <c r="I5559" i="2"/>
  <c r="L6389" i="2"/>
  <c r="K6389" i="2"/>
  <c r="J6389" i="2"/>
  <c r="I6389" i="2"/>
  <c r="L5609" i="2"/>
  <c r="K5609" i="2"/>
  <c r="J5609" i="2"/>
  <c r="I5609" i="2"/>
  <c r="L6373" i="2"/>
  <c r="K6373" i="2"/>
  <c r="J6373" i="2"/>
  <c r="I6373" i="2"/>
  <c r="L6872" i="2"/>
  <c r="K6872" i="2"/>
  <c r="J6872" i="2"/>
  <c r="I6872" i="2"/>
  <c r="L5354" i="2"/>
  <c r="K5354" i="2"/>
  <c r="J5354" i="2"/>
  <c r="I5354" i="2"/>
  <c r="L3053" i="2"/>
  <c r="K3053" i="2"/>
  <c r="J3053" i="2"/>
  <c r="I3053" i="2"/>
  <c r="L6112" i="2"/>
  <c r="K6112" i="2"/>
  <c r="J6112" i="2"/>
  <c r="I6112" i="2"/>
  <c r="L3597" i="2"/>
  <c r="K3597" i="2"/>
  <c r="J3597" i="2"/>
  <c r="I3597" i="2"/>
  <c r="L3440" i="2"/>
  <c r="K3440" i="2"/>
  <c r="J3440" i="2"/>
  <c r="I3440" i="2"/>
  <c r="L7168" i="2"/>
  <c r="K7168" i="2"/>
  <c r="J7168" i="2"/>
  <c r="I7168" i="2"/>
  <c r="L3638" i="2"/>
  <c r="K3638" i="2"/>
  <c r="J3638" i="2"/>
  <c r="I3638" i="2"/>
  <c r="L2793" i="2"/>
  <c r="K2793" i="2"/>
  <c r="J2793" i="2"/>
  <c r="I2793" i="2"/>
  <c r="L7281" i="2"/>
  <c r="K7281" i="2"/>
  <c r="J7281" i="2"/>
  <c r="I7281" i="2"/>
  <c r="L5212" i="2"/>
  <c r="K5212" i="2"/>
  <c r="J5212" i="2"/>
  <c r="I5212" i="2"/>
  <c r="L4274" i="2"/>
  <c r="K4274" i="2"/>
  <c r="J4274" i="2"/>
  <c r="I4274" i="2"/>
  <c r="L4124" i="2"/>
  <c r="K4124" i="2"/>
  <c r="J4124" i="2"/>
  <c r="I4124" i="2"/>
  <c r="L6902" i="2"/>
  <c r="K6902" i="2"/>
  <c r="J6902" i="2"/>
  <c r="I6902" i="2"/>
  <c r="L4509" i="2"/>
  <c r="K4509" i="2"/>
  <c r="J4509" i="2"/>
  <c r="I4509" i="2"/>
  <c r="L3663" i="2"/>
  <c r="K3663" i="2"/>
  <c r="J3663" i="2"/>
  <c r="I3663" i="2"/>
  <c r="L8291" i="2"/>
  <c r="K8291" i="2"/>
  <c r="J8291" i="2"/>
  <c r="I8291" i="2"/>
  <c r="L5346" i="2"/>
  <c r="K5346" i="2"/>
  <c r="J5346" i="2"/>
  <c r="I5346" i="2"/>
  <c r="L1313" i="2"/>
  <c r="K1313" i="2"/>
  <c r="J1313" i="2"/>
  <c r="I1313" i="2"/>
  <c r="L3423" i="2"/>
  <c r="K3423" i="2"/>
  <c r="J3423" i="2"/>
  <c r="I3423" i="2"/>
  <c r="L2365" i="2"/>
  <c r="K2365" i="2"/>
  <c r="J2365" i="2"/>
  <c r="I2365" i="2"/>
  <c r="L3346" i="2"/>
  <c r="K3346" i="2"/>
  <c r="J3346" i="2"/>
  <c r="I3346" i="2"/>
  <c r="L3246" i="2"/>
  <c r="K3246" i="2"/>
  <c r="J3246" i="2"/>
  <c r="I3246" i="2"/>
  <c r="L6054" i="2"/>
  <c r="K6054" i="2"/>
  <c r="J6054" i="2"/>
  <c r="I6054" i="2"/>
  <c r="L3561" i="2"/>
  <c r="K3561" i="2"/>
  <c r="J3561" i="2"/>
  <c r="I3561" i="2"/>
  <c r="L5317" i="2"/>
  <c r="K5317" i="2"/>
  <c r="J5317" i="2"/>
  <c r="I5317" i="2"/>
  <c r="L4065" i="2"/>
  <c r="K4065" i="2"/>
  <c r="J4065" i="2"/>
  <c r="I4065" i="2"/>
  <c r="L2679" i="2"/>
  <c r="K2679" i="2"/>
  <c r="J2679" i="2"/>
  <c r="I2679" i="2"/>
  <c r="L5773" i="2"/>
  <c r="K5773" i="2"/>
  <c r="J5773" i="2"/>
  <c r="I5773" i="2"/>
  <c r="L6990" i="2"/>
  <c r="K6990" i="2"/>
  <c r="J6990" i="2"/>
  <c r="I6990" i="2"/>
  <c r="L7664" i="2"/>
  <c r="K7664" i="2"/>
  <c r="J7664" i="2"/>
  <c r="I7664" i="2"/>
  <c r="L801" i="2"/>
  <c r="K801" i="2"/>
  <c r="J801" i="2"/>
  <c r="I801" i="2"/>
  <c r="L1808" i="2"/>
  <c r="K1808" i="2"/>
  <c r="J1808" i="2"/>
  <c r="I1808" i="2"/>
  <c r="L5562" i="2"/>
  <c r="K5562" i="2"/>
  <c r="J5562" i="2"/>
  <c r="I5562" i="2"/>
  <c r="L3907" i="2"/>
  <c r="K3907" i="2"/>
  <c r="J3907" i="2"/>
  <c r="I3907" i="2"/>
  <c r="L3566" i="2"/>
  <c r="K3566" i="2"/>
  <c r="J3566" i="2"/>
  <c r="I3566" i="2"/>
  <c r="L2640" i="2"/>
  <c r="K2640" i="2"/>
  <c r="J2640" i="2"/>
  <c r="I2640" i="2"/>
  <c r="L4120" i="2"/>
  <c r="K4120" i="2"/>
  <c r="J4120" i="2"/>
  <c r="I4120" i="2"/>
  <c r="L4650" i="2"/>
  <c r="K4650" i="2"/>
  <c r="J4650" i="2"/>
  <c r="I4650" i="2"/>
  <c r="L4748" i="2"/>
  <c r="K4748" i="2"/>
  <c r="J4748" i="2"/>
  <c r="I4748" i="2"/>
  <c r="L5655" i="2"/>
  <c r="K5655" i="2"/>
  <c r="J5655" i="2"/>
  <c r="I5655" i="2"/>
  <c r="L2072" i="2"/>
  <c r="K2072" i="2"/>
  <c r="J2072" i="2"/>
  <c r="I2072" i="2"/>
  <c r="L6633" i="2"/>
  <c r="K6633" i="2"/>
  <c r="J6633" i="2"/>
  <c r="I6633" i="2"/>
  <c r="L2240" i="2"/>
  <c r="K2240" i="2"/>
  <c r="J2240" i="2"/>
  <c r="I2240" i="2"/>
  <c r="L4468" i="2"/>
  <c r="K4468" i="2"/>
  <c r="J4468" i="2"/>
  <c r="I4468" i="2"/>
  <c r="L3482" i="2"/>
  <c r="K3482" i="2"/>
  <c r="J3482" i="2"/>
  <c r="I3482" i="2"/>
  <c r="L1419" i="2"/>
  <c r="K1419" i="2"/>
  <c r="J1419" i="2"/>
  <c r="I1419" i="2"/>
  <c r="L5600" i="2"/>
  <c r="K5600" i="2"/>
  <c r="J5600" i="2"/>
  <c r="I5600" i="2"/>
  <c r="L7492" i="2"/>
  <c r="K7492" i="2"/>
  <c r="J7492" i="2"/>
  <c r="I7492" i="2"/>
  <c r="L4566" i="2"/>
  <c r="K4566" i="2"/>
  <c r="J4566" i="2"/>
  <c r="I4566" i="2"/>
  <c r="L4249" i="2"/>
  <c r="K4249" i="2"/>
  <c r="J4249" i="2"/>
  <c r="I4249" i="2"/>
  <c r="L2552" i="2"/>
  <c r="K2552" i="2"/>
  <c r="J2552" i="2"/>
  <c r="I2552" i="2"/>
  <c r="L3354" i="2"/>
  <c r="K3354" i="2"/>
  <c r="J3354" i="2"/>
  <c r="I3354" i="2"/>
  <c r="L2533" i="2"/>
  <c r="K2533" i="2"/>
  <c r="J2533" i="2"/>
  <c r="I2533" i="2"/>
  <c r="L878" i="2"/>
  <c r="K878" i="2"/>
  <c r="J878" i="2"/>
  <c r="I878" i="2"/>
  <c r="L3399" i="2"/>
  <c r="K3399" i="2"/>
  <c r="J3399" i="2"/>
  <c r="I3399" i="2"/>
  <c r="L4890" i="2"/>
  <c r="K4890" i="2"/>
  <c r="J4890" i="2"/>
  <c r="I4890" i="2"/>
  <c r="L5538" i="2"/>
  <c r="K5538" i="2"/>
  <c r="J5538" i="2"/>
  <c r="I5538" i="2"/>
  <c r="L5914" i="2"/>
  <c r="K5914" i="2"/>
  <c r="J5914" i="2"/>
  <c r="I5914" i="2"/>
  <c r="L6382" i="2"/>
  <c r="K6382" i="2"/>
  <c r="J6382" i="2"/>
  <c r="I6382" i="2"/>
  <c r="L4211" i="2"/>
  <c r="K4211" i="2"/>
  <c r="J4211" i="2"/>
  <c r="I4211" i="2"/>
  <c r="L1502" i="2"/>
  <c r="K1502" i="2"/>
  <c r="J1502" i="2"/>
  <c r="I1502" i="2"/>
  <c r="L5450" i="2"/>
  <c r="K5450" i="2"/>
  <c r="J5450" i="2"/>
  <c r="I5450" i="2"/>
  <c r="L5025" i="2"/>
  <c r="K5025" i="2"/>
  <c r="J5025" i="2"/>
  <c r="I5025" i="2"/>
  <c r="L4283" i="2"/>
  <c r="K4283" i="2"/>
  <c r="J4283" i="2"/>
  <c r="I4283" i="2"/>
  <c r="L5733" i="2"/>
  <c r="K5733" i="2"/>
  <c r="J5733" i="2"/>
  <c r="I5733" i="2"/>
  <c r="L2715" i="2"/>
  <c r="K2715" i="2"/>
  <c r="J2715" i="2"/>
  <c r="I2715" i="2"/>
  <c r="L5581" i="2"/>
  <c r="K5581" i="2"/>
  <c r="J5581" i="2"/>
  <c r="I5581" i="2"/>
  <c r="L3283" i="2"/>
  <c r="K3283" i="2"/>
  <c r="J3283" i="2"/>
  <c r="I3283" i="2"/>
  <c r="L7705" i="2"/>
  <c r="K7705" i="2"/>
  <c r="J7705" i="2"/>
  <c r="I7705" i="2"/>
  <c r="L3039" i="2"/>
  <c r="K3039" i="2"/>
  <c r="J3039" i="2"/>
  <c r="I3039" i="2"/>
  <c r="L5384" i="2"/>
  <c r="K5384" i="2"/>
  <c r="J5384" i="2"/>
  <c r="I5384" i="2"/>
  <c r="L3047" i="2"/>
  <c r="K3047" i="2"/>
  <c r="J3047" i="2"/>
  <c r="I3047" i="2"/>
  <c r="L1855" i="2"/>
  <c r="K1855" i="2"/>
  <c r="J1855" i="2"/>
  <c r="I1855" i="2"/>
  <c r="L3449" i="2"/>
  <c r="K3449" i="2"/>
  <c r="J3449" i="2"/>
  <c r="I3449" i="2"/>
  <c r="L5313" i="2"/>
  <c r="K5313" i="2"/>
  <c r="J5313" i="2"/>
  <c r="I5313" i="2"/>
  <c r="L1030" i="2"/>
  <c r="K1030" i="2"/>
  <c r="J1030" i="2"/>
  <c r="I1030" i="2"/>
  <c r="L2373" i="2"/>
  <c r="K2373" i="2"/>
  <c r="J2373" i="2"/>
  <c r="I2373" i="2"/>
  <c r="L2773" i="2"/>
  <c r="K2773" i="2"/>
  <c r="J2773" i="2"/>
  <c r="I2773" i="2"/>
  <c r="L3408" i="2"/>
  <c r="K3408" i="2"/>
  <c r="J3408" i="2"/>
  <c r="I3408" i="2"/>
  <c r="L2352" i="2"/>
  <c r="K2352" i="2"/>
  <c r="J2352" i="2"/>
  <c r="I2352" i="2"/>
  <c r="L7428" i="2"/>
  <c r="K7428" i="2"/>
  <c r="J7428" i="2"/>
  <c r="I7428" i="2"/>
  <c r="L6528" i="2"/>
  <c r="K6528" i="2"/>
  <c r="J6528" i="2"/>
  <c r="I6528" i="2"/>
  <c r="L4900" i="2"/>
  <c r="K4900" i="2"/>
  <c r="J4900" i="2"/>
  <c r="I4900" i="2"/>
  <c r="L6862" i="2"/>
  <c r="K6862" i="2"/>
  <c r="J6862" i="2"/>
  <c r="I6862" i="2"/>
  <c r="L3331" i="2"/>
  <c r="K3331" i="2"/>
  <c r="J3331" i="2"/>
  <c r="I3331" i="2"/>
  <c r="L8155" i="2"/>
  <c r="K8155" i="2"/>
  <c r="J8155" i="2"/>
  <c r="I8155" i="2"/>
  <c r="L6059" i="2"/>
  <c r="K6059" i="2"/>
  <c r="J6059" i="2"/>
  <c r="I6059" i="2"/>
  <c r="L7506" i="2"/>
  <c r="K7506" i="2"/>
  <c r="J7506" i="2"/>
  <c r="I7506" i="2"/>
  <c r="L4807" i="2"/>
  <c r="K4807" i="2"/>
  <c r="J4807" i="2"/>
  <c r="I4807" i="2"/>
  <c r="L2246" i="2"/>
  <c r="K2246" i="2"/>
  <c r="J2246" i="2"/>
  <c r="I2246" i="2"/>
  <c r="L8147" i="2"/>
  <c r="K8147" i="2"/>
  <c r="J8147" i="2"/>
  <c r="I8147" i="2"/>
  <c r="L1121" i="2"/>
  <c r="K1121" i="2"/>
  <c r="J1121" i="2"/>
  <c r="I1121" i="2"/>
  <c r="L7660" i="2"/>
  <c r="K7660" i="2"/>
  <c r="J7660" i="2"/>
  <c r="I7660" i="2"/>
  <c r="L1810" i="2"/>
  <c r="K1810" i="2"/>
  <c r="J1810" i="2"/>
  <c r="I1810" i="2"/>
  <c r="L3554" i="2"/>
  <c r="K3554" i="2"/>
  <c r="J3554" i="2"/>
  <c r="I3554" i="2"/>
  <c r="L1243" i="2"/>
  <c r="K1243" i="2"/>
  <c r="J1243" i="2"/>
  <c r="I1243" i="2"/>
  <c r="L5705" i="2"/>
  <c r="K5705" i="2"/>
  <c r="J5705" i="2"/>
  <c r="I5705" i="2"/>
  <c r="L7223" i="2"/>
  <c r="K7223" i="2"/>
  <c r="J7223" i="2"/>
  <c r="I7223" i="2"/>
  <c r="L4812" i="2"/>
  <c r="K4812" i="2"/>
  <c r="J4812" i="2"/>
  <c r="I4812" i="2"/>
  <c r="L3386" i="2"/>
  <c r="K3386" i="2"/>
  <c r="J3386" i="2"/>
  <c r="I3386" i="2"/>
  <c r="L4406" i="2"/>
  <c r="K4406" i="2"/>
  <c r="J4406" i="2"/>
  <c r="I4406" i="2"/>
  <c r="L2589" i="2"/>
  <c r="K2589" i="2"/>
  <c r="J2589" i="2"/>
  <c r="I2589" i="2"/>
  <c r="L5329" i="2"/>
  <c r="K5329" i="2"/>
  <c r="J5329" i="2"/>
  <c r="I5329" i="2"/>
  <c r="L2819" i="2"/>
  <c r="K2819" i="2"/>
  <c r="J2819" i="2"/>
  <c r="I2819" i="2"/>
  <c r="L2479" i="2"/>
  <c r="K2479" i="2"/>
  <c r="J2479" i="2"/>
  <c r="I2479" i="2"/>
  <c r="L5853" i="2"/>
  <c r="K5853" i="2"/>
  <c r="J5853" i="2"/>
  <c r="I5853" i="2"/>
  <c r="L4931" i="2"/>
  <c r="K4931" i="2"/>
  <c r="J4931" i="2"/>
  <c r="I4931" i="2"/>
  <c r="L1985" i="2"/>
  <c r="K1985" i="2"/>
  <c r="J1985" i="2"/>
  <c r="I1985" i="2"/>
  <c r="L6499" i="2"/>
  <c r="K6499" i="2"/>
  <c r="J6499" i="2"/>
  <c r="I6499" i="2"/>
  <c r="L6777" i="2"/>
  <c r="K6777" i="2"/>
  <c r="J6777" i="2"/>
  <c r="I6777" i="2"/>
  <c r="L2538" i="2"/>
  <c r="K2538" i="2"/>
  <c r="J2538" i="2"/>
  <c r="I2538" i="2"/>
  <c r="L6913" i="2"/>
  <c r="K6913" i="2"/>
  <c r="J6913" i="2"/>
  <c r="I6913" i="2"/>
  <c r="L4143" i="2"/>
  <c r="K4143" i="2"/>
  <c r="J4143" i="2"/>
  <c r="I4143" i="2"/>
  <c r="L5955" i="2"/>
  <c r="K5955" i="2"/>
  <c r="J5955" i="2"/>
  <c r="I5955" i="2"/>
  <c r="L5468" i="2"/>
  <c r="K5468" i="2"/>
  <c r="J5468" i="2"/>
  <c r="I5468" i="2"/>
  <c r="L1656" i="2"/>
  <c r="K1656" i="2"/>
  <c r="J1656" i="2"/>
  <c r="I1656" i="2"/>
  <c r="L4676" i="2"/>
  <c r="K4676" i="2"/>
  <c r="J4676" i="2"/>
  <c r="I4676" i="2"/>
  <c r="L8016" i="2"/>
  <c r="K8016" i="2"/>
  <c r="J8016" i="2"/>
  <c r="I8016" i="2"/>
  <c r="L6426" i="2"/>
  <c r="K6426" i="2"/>
  <c r="J6426" i="2"/>
  <c r="I6426" i="2"/>
  <c r="L1459" i="2"/>
  <c r="K1459" i="2"/>
  <c r="J1459" i="2"/>
  <c r="I1459" i="2"/>
  <c r="L7368" i="2"/>
  <c r="K7368" i="2"/>
  <c r="J7368" i="2"/>
  <c r="I7368" i="2"/>
  <c r="L5454" i="2"/>
  <c r="K5454" i="2"/>
  <c r="J5454" i="2"/>
  <c r="I5454" i="2"/>
  <c r="L2714" i="2"/>
  <c r="K2714" i="2"/>
  <c r="J2714" i="2"/>
  <c r="I2714" i="2"/>
  <c r="L2384" i="2"/>
  <c r="K2384" i="2"/>
  <c r="J2384" i="2"/>
  <c r="I2384" i="2"/>
  <c r="L955" i="2"/>
  <c r="K955" i="2"/>
  <c r="J955" i="2"/>
  <c r="I955" i="2"/>
  <c r="L7121" i="2"/>
  <c r="K7121" i="2"/>
  <c r="J7121" i="2"/>
  <c r="I7121" i="2"/>
  <c r="L3433" i="2"/>
  <c r="K3433" i="2"/>
  <c r="J3433" i="2"/>
  <c r="I3433" i="2"/>
  <c r="L6886" i="2"/>
  <c r="K6886" i="2"/>
  <c r="J6886" i="2"/>
  <c r="I6886" i="2"/>
  <c r="L6891" i="2"/>
  <c r="K6891" i="2"/>
  <c r="J6891" i="2"/>
  <c r="I6891" i="2"/>
  <c r="L4102" i="2"/>
  <c r="K4102" i="2"/>
  <c r="J4102" i="2"/>
  <c r="I4102" i="2"/>
  <c r="L6028" i="2"/>
  <c r="K6028" i="2"/>
  <c r="J6028" i="2"/>
  <c r="I6028" i="2"/>
  <c r="L4597" i="2"/>
  <c r="K4597" i="2"/>
  <c r="J4597" i="2"/>
  <c r="I4597" i="2"/>
  <c r="L7261" i="2"/>
  <c r="K7261" i="2"/>
  <c r="J7261" i="2"/>
  <c r="I7261" i="2"/>
  <c r="L8133" i="2"/>
  <c r="K8133" i="2"/>
  <c r="J8133" i="2"/>
  <c r="I8133" i="2"/>
  <c r="L2928" i="2"/>
  <c r="K2928" i="2"/>
  <c r="J2928" i="2"/>
  <c r="I2928" i="2"/>
  <c r="L4078" i="2"/>
  <c r="K4078" i="2"/>
  <c r="J4078" i="2"/>
  <c r="I4078" i="2"/>
  <c r="L3377" i="2"/>
  <c r="K3377" i="2"/>
  <c r="J3377" i="2"/>
  <c r="I3377" i="2"/>
  <c r="L3691" i="2"/>
  <c r="K3691" i="2"/>
  <c r="J3691" i="2"/>
  <c r="I3691" i="2"/>
  <c r="L6651" i="2"/>
  <c r="K6651" i="2"/>
  <c r="J6651" i="2"/>
  <c r="I6651" i="2"/>
  <c r="L4587" i="2"/>
  <c r="K4587" i="2"/>
  <c r="J4587" i="2"/>
  <c r="I4587" i="2"/>
  <c r="L3686" i="2"/>
  <c r="K3686" i="2"/>
  <c r="J3686" i="2"/>
  <c r="I3686" i="2"/>
  <c r="L2079" i="2"/>
  <c r="K2079" i="2"/>
  <c r="J2079" i="2"/>
  <c r="I2079" i="2"/>
  <c r="L5117" i="2"/>
  <c r="K5117" i="2"/>
  <c r="J5117" i="2"/>
  <c r="I5117" i="2"/>
  <c r="L7321" i="2"/>
  <c r="K7321" i="2"/>
  <c r="J7321" i="2"/>
  <c r="I7321" i="2"/>
  <c r="L1172" i="2"/>
  <c r="K1172" i="2"/>
  <c r="J1172" i="2"/>
  <c r="I1172" i="2"/>
  <c r="L3665" i="2"/>
  <c r="K3665" i="2"/>
  <c r="J3665" i="2"/>
  <c r="I3665" i="2"/>
  <c r="L4908" i="2"/>
  <c r="K4908" i="2"/>
  <c r="J4908" i="2"/>
  <c r="I4908" i="2"/>
  <c r="L7132" i="2"/>
  <c r="K7132" i="2"/>
  <c r="J7132" i="2"/>
  <c r="I7132" i="2"/>
  <c r="L2968" i="2"/>
  <c r="K2968" i="2"/>
  <c r="J2968" i="2"/>
  <c r="I2968" i="2"/>
  <c r="L1551" i="2"/>
  <c r="K1551" i="2"/>
  <c r="J1551" i="2"/>
  <c r="I1551" i="2"/>
  <c r="L580" i="2"/>
  <c r="K580" i="2"/>
  <c r="J580" i="2"/>
  <c r="I580" i="2"/>
  <c r="L1041" i="2"/>
  <c r="K1041" i="2"/>
  <c r="J1041" i="2"/>
  <c r="I1041" i="2"/>
  <c r="L3640" i="2"/>
  <c r="K3640" i="2"/>
  <c r="J3640" i="2"/>
  <c r="I3640" i="2"/>
  <c r="L2975" i="2"/>
  <c r="K2975" i="2"/>
  <c r="J2975" i="2"/>
  <c r="I2975" i="2"/>
  <c r="L902" i="2"/>
  <c r="K902" i="2"/>
  <c r="J902" i="2"/>
  <c r="I902" i="2"/>
  <c r="L6383" i="2"/>
  <c r="K6383" i="2"/>
  <c r="J6383" i="2"/>
  <c r="I6383" i="2"/>
  <c r="L4826" i="2"/>
  <c r="K4826" i="2"/>
  <c r="J4826" i="2"/>
  <c r="I4826" i="2"/>
  <c r="L6824" i="2"/>
  <c r="K6824" i="2"/>
  <c r="J6824" i="2"/>
  <c r="I6824" i="2"/>
  <c r="L3621" i="2"/>
  <c r="K3621" i="2"/>
  <c r="J3621" i="2"/>
  <c r="I3621" i="2"/>
  <c r="L4653" i="2"/>
  <c r="K4653" i="2"/>
  <c r="J4653" i="2"/>
  <c r="I4653" i="2"/>
  <c r="L6120" i="2"/>
  <c r="K6120" i="2"/>
  <c r="J6120" i="2"/>
  <c r="I6120" i="2"/>
  <c r="L5825" i="2"/>
  <c r="K5825" i="2"/>
  <c r="J5825" i="2"/>
  <c r="I5825" i="2"/>
  <c r="L3082" i="2"/>
  <c r="K3082" i="2"/>
  <c r="J3082" i="2"/>
  <c r="I3082" i="2"/>
  <c r="L2858" i="2"/>
  <c r="K2858" i="2"/>
  <c r="J2858" i="2"/>
  <c r="I2858" i="2"/>
  <c r="L2447" i="2"/>
  <c r="K2447" i="2"/>
  <c r="J2447" i="2"/>
  <c r="I2447" i="2"/>
  <c r="L4589" i="2"/>
  <c r="K4589" i="2"/>
  <c r="J4589" i="2"/>
  <c r="I4589" i="2"/>
  <c r="L1888" i="2"/>
  <c r="K1888" i="2"/>
  <c r="J1888" i="2"/>
  <c r="I1888" i="2"/>
  <c r="L6320" i="2"/>
  <c r="K6320" i="2"/>
  <c r="J6320" i="2"/>
  <c r="I6320" i="2"/>
  <c r="L5706" i="2"/>
  <c r="K5706" i="2"/>
  <c r="J5706" i="2"/>
  <c r="I5706" i="2"/>
  <c r="L3869" i="2"/>
  <c r="K3869" i="2"/>
  <c r="J3869" i="2"/>
  <c r="I3869" i="2"/>
  <c r="L1425" i="2"/>
  <c r="K1425" i="2"/>
  <c r="J1425" i="2"/>
  <c r="I1425" i="2"/>
  <c r="L2444" i="2"/>
  <c r="K2444" i="2"/>
  <c r="J2444" i="2"/>
  <c r="I2444" i="2"/>
  <c r="L2602" i="2"/>
  <c r="K2602" i="2"/>
  <c r="J2602" i="2"/>
  <c r="I2602" i="2"/>
  <c r="L1340" i="2"/>
  <c r="K1340" i="2"/>
  <c r="J1340" i="2"/>
  <c r="I1340" i="2"/>
  <c r="L3130" i="2"/>
  <c r="K3130" i="2"/>
  <c r="J3130" i="2"/>
  <c r="I3130" i="2"/>
  <c r="L5390" i="2"/>
  <c r="K5390" i="2"/>
  <c r="J5390" i="2"/>
  <c r="I5390" i="2"/>
  <c r="L7266" i="2"/>
  <c r="K7266" i="2"/>
  <c r="J7266" i="2"/>
  <c r="I7266" i="2"/>
  <c r="L5798" i="2"/>
  <c r="K5798" i="2"/>
  <c r="J5798" i="2"/>
  <c r="I5798" i="2"/>
  <c r="L7437" i="2"/>
  <c r="K7437" i="2"/>
  <c r="J7437" i="2"/>
  <c r="I7437" i="2"/>
  <c r="L5292" i="2"/>
  <c r="K5292" i="2"/>
  <c r="J5292" i="2"/>
  <c r="I5292" i="2"/>
  <c r="L5735" i="2"/>
  <c r="K5735" i="2"/>
  <c r="J5735" i="2"/>
  <c r="I5735" i="2"/>
  <c r="L7173" i="2"/>
  <c r="K7173" i="2"/>
  <c r="J7173" i="2"/>
  <c r="I7173" i="2"/>
  <c r="L7925" i="2"/>
  <c r="K7925" i="2"/>
  <c r="J7925" i="2"/>
  <c r="I7925" i="2"/>
  <c r="L8106" i="2"/>
  <c r="K8106" i="2"/>
  <c r="J8106" i="2"/>
  <c r="I8106" i="2"/>
  <c r="L6090" i="2"/>
  <c r="K6090" i="2"/>
  <c r="J6090" i="2"/>
  <c r="I6090" i="2"/>
  <c r="L5022" i="2"/>
  <c r="K5022" i="2"/>
  <c r="J5022" i="2"/>
  <c r="I5022" i="2"/>
  <c r="L1776" i="2"/>
  <c r="K1776" i="2"/>
  <c r="J1776" i="2"/>
  <c r="I1776" i="2"/>
  <c r="L4833" i="2"/>
  <c r="K4833" i="2"/>
  <c r="J4833" i="2"/>
  <c r="I4833" i="2"/>
  <c r="L6864" i="2"/>
  <c r="K6864" i="2"/>
  <c r="J6864" i="2"/>
  <c r="I6864" i="2"/>
  <c r="L600" i="2"/>
  <c r="K600" i="2"/>
  <c r="J600" i="2"/>
  <c r="I600" i="2"/>
  <c r="L809" i="2"/>
  <c r="K809" i="2"/>
  <c r="J809" i="2"/>
  <c r="I809" i="2"/>
  <c r="L6840" i="2"/>
  <c r="K6840" i="2"/>
  <c r="J6840" i="2"/>
  <c r="I6840" i="2"/>
  <c r="L5588" i="2"/>
  <c r="K5588" i="2"/>
  <c r="J5588" i="2"/>
  <c r="I5588" i="2"/>
  <c r="L6931" i="2"/>
  <c r="K6931" i="2"/>
  <c r="J6931" i="2"/>
  <c r="I6931" i="2"/>
  <c r="L4584" i="2"/>
  <c r="K4584" i="2"/>
  <c r="J4584" i="2"/>
  <c r="I4584" i="2"/>
  <c r="L1333" i="2"/>
  <c r="K1333" i="2"/>
  <c r="J1333" i="2"/>
  <c r="I1333" i="2"/>
  <c r="L4786" i="2"/>
  <c r="K4786" i="2"/>
  <c r="J4786" i="2"/>
  <c r="I4786" i="2"/>
  <c r="L5652" i="2"/>
  <c r="K5652" i="2"/>
  <c r="J5652" i="2"/>
  <c r="I5652" i="2"/>
  <c r="L8227" i="2"/>
  <c r="K8227" i="2"/>
  <c r="J8227" i="2"/>
  <c r="I8227" i="2"/>
  <c r="L8066" i="2"/>
  <c r="K8066" i="2"/>
  <c r="J8066" i="2"/>
  <c r="I8066" i="2"/>
  <c r="L8374" i="2"/>
  <c r="K8374" i="2"/>
  <c r="J8374" i="2"/>
  <c r="I8374" i="2"/>
  <c r="L4333" i="2"/>
  <c r="K4333" i="2"/>
  <c r="J4333" i="2"/>
  <c r="I4333" i="2"/>
  <c r="L3528" i="2"/>
  <c r="K3528" i="2"/>
  <c r="J3528" i="2"/>
  <c r="I3528" i="2"/>
  <c r="L6175" i="2"/>
  <c r="K6175" i="2"/>
  <c r="J6175" i="2"/>
  <c r="I6175" i="2"/>
  <c r="L7099" i="2"/>
  <c r="K7099" i="2"/>
  <c r="J7099" i="2"/>
  <c r="I7099" i="2"/>
  <c r="L5941" i="2"/>
  <c r="K5941" i="2"/>
  <c r="J5941" i="2"/>
  <c r="I5941" i="2"/>
  <c r="L2185" i="2"/>
  <c r="K2185" i="2"/>
  <c r="J2185" i="2"/>
  <c r="I2185" i="2"/>
  <c r="L5152" i="2"/>
  <c r="K5152" i="2"/>
  <c r="J5152" i="2"/>
  <c r="I5152" i="2"/>
  <c r="L6345" i="2"/>
  <c r="K6345" i="2"/>
  <c r="J6345" i="2"/>
  <c r="I6345" i="2"/>
  <c r="L2746" i="2"/>
  <c r="K2746" i="2"/>
  <c r="J2746" i="2"/>
  <c r="I2746" i="2"/>
  <c r="L4977" i="2"/>
  <c r="K4977" i="2"/>
  <c r="J4977" i="2"/>
  <c r="I4977" i="2"/>
  <c r="L8340" i="2"/>
  <c r="K8340" i="2"/>
  <c r="J8340" i="2"/>
  <c r="I8340" i="2"/>
  <c r="L5635" i="2"/>
  <c r="K5635" i="2"/>
  <c r="J5635" i="2"/>
  <c r="I5635" i="2"/>
  <c r="L5185" i="2"/>
  <c r="K5185" i="2"/>
  <c r="J5185" i="2"/>
  <c r="I5185" i="2"/>
  <c r="L3635" i="2"/>
  <c r="K3635" i="2"/>
  <c r="J3635" i="2"/>
  <c r="I3635" i="2"/>
  <c r="L6360" i="2"/>
  <c r="K6360" i="2"/>
  <c r="J6360" i="2"/>
  <c r="I6360" i="2"/>
  <c r="L3538" i="2"/>
  <c r="K3538" i="2"/>
  <c r="J3538" i="2"/>
  <c r="I3538" i="2"/>
  <c r="L4928" i="2"/>
  <c r="K4928" i="2"/>
  <c r="J4928" i="2"/>
  <c r="I4928" i="2"/>
  <c r="L3575" i="2"/>
  <c r="K3575" i="2"/>
  <c r="J3575" i="2"/>
  <c r="I3575" i="2"/>
  <c r="L3238" i="2"/>
  <c r="K3238" i="2"/>
  <c r="J3238" i="2"/>
  <c r="I3238" i="2"/>
  <c r="L5794" i="2"/>
  <c r="K5794" i="2"/>
  <c r="J5794" i="2"/>
  <c r="I5794" i="2"/>
  <c r="L7994" i="2"/>
  <c r="K7994" i="2"/>
  <c r="J7994" i="2"/>
  <c r="I7994" i="2"/>
  <c r="L4127" i="2"/>
  <c r="K4127" i="2"/>
  <c r="J4127" i="2"/>
  <c r="I4127" i="2"/>
  <c r="L6525" i="2"/>
  <c r="K6525" i="2"/>
  <c r="J6525" i="2"/>
  <c r="I6525" i="2"/>
  <c r="L7573" i="2"/>
  <c r="K7573" i="2"/>
  <c r="J7573" i="2"/>
  <c r="I7573" i="2"/>
  <c r="L7713" i="2"/>
  <c r="K7713" i="2"/>
  <c r="J7713" i="2"/>
  <c r="I7713" i="2"/>
  <c r="L6714" i="2"/>
  <c r="K6714" i="2"/>
  <c r="J6714" i="2"/>
  <c r="I6714" i="2"/>
  <c r="L6188" i="2"/>
  <c r="K6188" i="2"/>
  <c r="J6188" i="2"/>
  <c r="I6188" i="2"/>
  <c r="L6089" i="2"/>
  <c r="K6089" i="2"/>
  <c r="J6089" i="2"/>
  <c r="I6089" i="2"/>
  <c r="L4041" i="2"/>
  <c r="K4041" i="2"/>
  <c r="J4041" i="2"/>
  <c r="I4041" i="2"/>
  <c r="L1038" i="2"/>
  <c r="K1038" i="2"/>
  <c r="J1038" i="2"/>
  <c r="I1038" i="2"/>
  <c r="L6671" i="2"/>
  <c r="K6671" i="2"/>
  <c r="J6671" i="2"/>
  <c r="I6671" i="2"/>
  <c r="L7693" i="2"/>
  <c r="K7693" i="2"/>
  <c r="J7693" i="2"/>
  <c r="I7693" i="2"/>
  <c r="L7334" i="2"/>
  <c r="K7334" i="2"/>
  <c r="J7334" i="2"/>
  <c r="I7334" i="2"/>
  <c r="L2565" i="2"/>
  <c r="K2565" i="2"/>
  <c r="J2565" i="2"/>
  <c r="I2565" i="2"/>
  <c r="L5793" i="2"/>
  <c r="K5793" i="2"/>
  <c r="J5793" i="2"/>
  <c r="I5793" i="2"/>
  <c r="L7395" i="2"/>
  <c r="K7395" i="2"/>
  <c r="J7395" i="2"/>
  <c r="I7395" i="2"/>
  <c r="L3086" i="2"/>
  <c r="K3086" i="2"/>
  <c r="J3086" i="2"/>
  <c r="I3086" i="2"/>
  <c r="L1752" i="2"/>
  <c r="K1752" i="2"/>
  <c r="J1752" i="2"/>
  <c r="I1752" i="2"/>
  <c r="L1107" i="2"/>
  <c r="K1107" i="2"/>
  <c r="J1107" i="2"/>
  <c r="I1107" i="2"/>
  <c r="L4343" i="2"/>
  <c r="K4343" i="2"/>
  <c r="J4343" i="2"/>
  <c r="I4343" i="2"/>
  <c r="L4573" i="2"/>
  <c r="K4573" i="2"/>
  <c r="J4573" i="2"/>
  <c r="I4573" i="2"/>
  <c r="L5459" i="2"/>
  <c r="K5459" i="2"/>
  <c r="J5459" i="2"/>
  <c r="I5459" i="2"/>
  <c r="L5657" i="2"/>
  <c r="K5657" i="2"/>
  <c r="J5657" i="2"/>
  <c r="I5657" i="2"/>
  <c r="L6354" i="2"/>
  <c r="K6354" i="2"/>
  <c r="J6354" i="2"/>
  <c r="I6354" i="2"/>
  <c r="L3975" i="2"/>
  <c r="K3975" i="2"/>
  <c r="J3975" i="2"/>
  <c r="I3975" i="2"/>
  <c r="L5868" i="2"/>
  <c r="K5868" i="2"/>
  <c r="J5868" i="2"/>
  <c r="I5868" i="2"/>
  <c r="L895" i="2"/>
  <c r="K895" i="2"/>
  <c r="J895" i="2"/>
  <c r="I895" i="2"/>
  <c r="L4455" i="2"/>
  <c r="K4455" i="2"/>
  <c r="J4455" i="2"/>
  <c r="I4455" i="2"/>
  <c r="L6088" i="2"/>
  <c r="K6088" i="2"/>
  <c r="J6088" i="2"/>
  <c r="I6088" i="2"/>
  <c r="L5749" i="2"/>
  <c r="K5749" i="2"/>
  <c r="J5749" i="2"/>
  <c r="I5749" i="2"/>
  <c r="L5615" i="2"/>
  <c r="K5615" i="2"/>
  <c r="J5615" i="2"/>
  <c r="I5615" i="2"/>
  <c r="L6993" i="2"/>
  <c r="K6993" i="2"/>
  <c r="J6993" i="2"/>
  <c r="I6993" i="2"/>
  <c r="L3802" i="2"/>
  <c r="K3802" i="2"/>
  <c r="J3802" i="2"/>
  <c r="I3802" i="2"/>
  <c r="L5101" i="2"/>
  <c r="K5101" i="2"/>
  <c r="J5101" i="2"/>
  <c r="I5101" i="2"/>
  <c r="L1608" i="2"/>
  <c r="K1608" i="2"/>
  <c r="J1608" i="2"/>
  <c r="I1608" i="2"/>
  <c r="L3890" i="2"/>
  <c r="K3890" i="2"/>
  <c r="J3890" i="2"/>
  <c r="I3890" i="2"/>
  <c r="L4539" i="2"/>
  <c r="K4539" i="2"/>
  <c r="J4539" i="2"/>
  <c r="I4539" i="2"/>
  <c r="L5697" i="2"/>
  <c r="K5697" i="2"/>
  <c r="J5697" i="2"/>
  <c r="I5697" i="2"/>
  <c r="L2932" i="2"/>
  <c r="K2932" i="2"/>
  <c r="J2932" i="2"/>
  <c r="I2932" i="2"/>
  <c r="L3651" i="2"/>
  <c r="K3651" i="2"/>
  <c r="J3651" i="2"/>
  <c r="I3651" i="2"/>
  <c r="L4466" i="2"/>
  <c r="K4466" i="2"/>
  <c r="J4466" i="2"/>
  <c r="I4466" i="2"/>
  <c r="L3666" i="2"/>
  <c r="K3666" i="2"/>
  <c r="J3666" i="2"/>
  <c r="I3666" i="2"/>
  <c r="L5776" i="2"/>
  <c r="K5776" i="2"/>
  <c r="J5776" i="2"/>
  <c r="I5776" i="2"/>
  <c r="L5294" i="2"/>
  <c r="K5294" i="2"/>
  <c r="J5294" i="2"/>
  <c r="I5294" i="2"/>
  <c r="L6823" i="2"/>
  <c r="K6823" i="2"/>
  <c r="J6823" i="2"/>
  <c r="I6823" i="2"/>
  <c r="L3074" i="2"/>
  <c r="K3074" i="2"/>
  <c r="J3074" i="2"/>
  <c r="I3074" i="2"/>
  <c r="L7424" i="2"/>
  <c r="K7424" i="2"/>
  <c r="J7424" i="2"/>
  <c r="I7424" i="2"/>
  <c r="L3698" i="2"/>
  <c r="K3698" i="2"/>
  <c r="J3698" i="2"/>
  <c r="I3698" i="2"/>
  <c r="L5428" i="2"/>
  <c r="K5428" i="2"/>
  <c r="J5428" i="2"/>
  <c r="I5428" i="2"/>
  <c r="L3050" i="2"/>
  <c r="K3050" i="2"/>
  <c r="J3050" i="2"/>
  <c r="I3050" i="2"/>
  <c r="L2148" i="2"/>
  <c r="K2148" i="2"/>
  <c r="J2148" i="2"/>
  <c r="I2148" i="2"/>
  <c r="L3240" i="2"/>
  <c r="K3240" i="2"/>
  <c r="J3240" i="2"/>
  <c r="I3240" i="2"/>
  <c r="L3906" i="2"/>
  <c r="K3906" i="2"/>
  <c r="J3906" i="2"/>
  <c r="I3906" i="2"/>
  <c r="L746" i="2"/>
  <c r="K746" i="2"/>
  <c r="J746" i="2"/>
  <c r="I746" i="2"/>
  <c r="L4229" i="2"/>
  <c r="K4229" i="2"/>
  <c r="J4229" i="2"/>
  <c r="I4229" i="2"/>
  <c r="L6237" i="2"/>
  <c r="K6237" i="2"/>
  <c r="J6237" i="2"/>
  <c r="I6237" i="2"/>
  <c r="L3687" i="2"/>
  <c r="K3687" i="2"/>
  <c r="J3687" i="2"/>
  <c r="I3687" i="2"/>
  <c r="L6488" i="2"/>
  <c r="K6488" i="2"/>
  <c r="J6488" i="2"/>
  <c r="I6488" i="2"/>
  <c r="L2659" i="2"/>
  <c r="K2659" i="2"/>
  <c r="J2659" i="2"/>
  <c r="I2659" i="2"/>
  <c r="L3855" i="2"/>
  <c r="K3855" i="2"/>
  <c r="J3855" i="2"/>
  <c r="I3855" i="2"/>
  <c r="L2610" i="2"/>
  <c r="K2610" i="2"/>
  <c r="J2610" i="2"/>
  <c r="I2610" i="2"/>
  <c r="L1323" i="2"/>
  <c r="K1323" i="2"/>
  <c r="J1323" i="2"/>
  <c r="I1323" i="2"/>
  <c r="L4062" i="2"/>
  <c r="K4062" i="2"/>
  <c r="J4062" i="2"/>
  <c r="I4062" i="2"/>
  <c r="L7695" i="2"/>
  <c r="K7695" i="2"/>
  <c r="J7695" i="2"/>
  <c r="I7695" i="2"/>
  <c r="L1666" i="2"/>
  <c r="K1666" i="2"/>
  <c r="J1666" i="2"/>
  <c r="I1666" i="2"/>
  <c r="L3517" i="2"/>
  <c r="K3517" i="2"/>
  <c r="J3517" i="2"/>
  <c r="I3517" i="2"/>
  <c r="L4502" i="2"/>
  <c r="K4502" i="2"/>
  <c r="J4502" i="2"/>
  <c r="I4502" i="2"/>
  <c r="L5280" i="2"/>
  <c r="K5280" i="2"/>
  <c r="J5280" i="2"/>
  <c r="I5280" i="2"/>
  <c r="L3953" i="2"/>
  <c r="K3953" i="2"/>
  <c r="J3953" i="2"/>
  <c r="I3953" i="2"/>
  <c r="L1379" i="2"/>
  <c r="K1379" i="2"/>
  <c r="J1379" i="2"/>
  <c r="I1379" i="2"/>
  <c r="L4172" i="2"/>
  <c r="K4172" i="2"/>
  <c r="J4172" i="2"/>
  <c r="I4172" i="2"/>
  <c r="L6672" i="2"/>
  <c r="K6672" i="2"/>
  <c r="J6672" i="2"/>
  <c r="I6672" i="2"/>
  <c r="L1876" i="2"/>
  <c r="K1876" i="2"/>
  <c r="J1876" i="2"/>
  <c r="I1876" i="2"/>
  <c r="L2600" i="2"/>
  <c r="K2600" i="2"/>
  <c r="J2600" i="2"/>
  <c r="I2600" i="2"/>
  <c r="L7959" i="2"/>
  <c r="K7959" i="2"/>
  <c r="J7959" i="2"/>
  <c r="I7959" i="2"/>
  <c r="L4634" i="2"/>
  <c r="K4634" i="2"/>
  <c r="J4634" i="2"/>
  <c r="I4634" i="2"/>
  <c r="L3611" i="2"/>
  <c r="K3611" i="2"/>
  <c r="J3611" i="2"/>
  <c r="I3611" i="2"/>
  <c r="L3930" i="2"/>
  <c r="K3930" i="2"/>
  <c r="J3930" i="2"/>
  <c r="I3930" i="2"/>
  <c r="L6158" i="2"/>
  <c r="K6158" i="2"/>
  <c r="J6158" i="2"/>
  <c r="I6158" i="2"/>
  <c r="L6742" i="2"/>
  <c r="K6742" i="2"/>
  <c r="J6742" i="2"/>
  <c r="I6742" i="2"/>
  <c r="L3301" i="2"/>
  <c r="K3301" i="2"/>
  <c r="J3301" i="2"/>
  <c r="I3301" i="2"/>
  <c r="L2071" i="2"/>
  <c r="K2071" i="2"/>
  <c r="J2071" i="2"/>
  <c r="I2071" i="2"/>
  <c r="L4910" i="2"/>
  <c r="K4910" i="2"/>
  <c r="J4910" i="2"/>
  <c r="I4910" i="2"/>
  <c r="L6034" i="2"/>
  <c r="K6034" i="2"/>
  <c r="J6034" i="2"/>
  <c r="I6034" i="2"/>
  <c r="L3381" i="2"/>
  <c r="K3381" i="2"/>
  <c r="J3381" i="2"/>
  <c r="I3381" i="2"/>
  <c r="L5948" i="2"/>
  <c r="K5948" i="2"/>
  <c r="J5948" i="2"/>
  <c r="I5948" i="2"/>
  <c r="L1428" i="2"/>
  <c r="K1428" i="2"/>
  <c r="J1428" i="2"/>
  <c r="I1428" i="2"/>
  <c r="L3918" i="2"/>
  <c r="K3918" i="2"/>
  <c r="J3918" i="2"/>
  <c r="I3918" i="2"/>
  <c r="L2849" i="2"/>
  <c r="K2849" i="2"/>
  <c r="J2849" i="2"/>
  <c r="I2849" i="2"/>
  <c r="L2850" i="2"/>
  <c r="K2850" i="2"/>
  <c r="J2850" i="2"/>
  <c r="I2850" i="2"/>
  <c r="L1303" i="2"/>
  <c r="K1303" i="2"/>
  <c r="J1303" i="2"/>
  <c r="I1303" i="2"/>
  <c r="L5255" i="2"/>
  <c r="K5255" i="2"/>
  <c r="J5255" i="2"/>
  <c r="I5255" i="2"/>
  <c r="L3275" i="2"/>
  <c r="K3275" i="2"/>
  <c r="J3275" i="2"/>
  <c r="I3275" i="2"/>
  <c r="L4174" i="2"/>
  <c r="K4174" i="2"/>
  <c r="J4174" i="2"/>
  <c r="I4174" i="2"/>
  <c r="L6410" i="2"/>
  <c r="K6410" i="2"/>
  <c r="J6410" i="2"/>
  <c r="I6410" i="2"/>
  <c r="L3879" i="2"/>
  <c r="K3879" i="2"/>
  <c r="J3879" i="2"/>
  <c r="I3879" i="2"/>
  <c r="L1866" i="2"/>
  <c r="K1866" i="2"/>
  <c r="J1866" i="2"/>
  <c r="I1866" i="2"/>
  <c r="L3435" i="2"/>
  <c r="K3435" i="2"/>
  <c r="J3435" i="2"/>
  <c r="I3435" i="2"/>
  <c r="L3387" i="2"/>
  <c r="K3387" i="2"/>
  <c r="J3387" i="2"/>
  <c r="I3387" i="2"/>
  <c r="L4976" i="2"/>
  <c r="K4976" i="2"/>
  <c r="J4976" i="2"/>
  <c r="I4976" i="2"/>
  <c r="L5234" i="2"/>
  <c r="K5234" i="2"/>
  <c r="J5234" i="2"/>
  <c r="I5234" i="2"/>
  <c r="L7107" i="2"/>
  <c r="K7107" i="2"/>
  <c r="J7107" i="2"/>
  <c r="I7107" i="2"/>
  <c r="L6909" i="2"/>
  <c r="K6909" i="2"/>
  <c r="J6909" i="2"/>
  <c r="I6909" i="2"/>
  <c r="L4857" i="2"/>
  <c r="K4857" i="2"/>
  <c r="J4857" i="2"/>
  <c r="I4857" i="2"/>
  <c r="L4543" i="2"/>
  <c r="K4543" i="2"/>
  <c r="J4543" i="2"/>
  <c r="I4543" i="2"/>
  <c r="L6145" i="2"/>
  <c r="K6145" i="2"/>
  <c r="J6145" i="2"/>
  <c r="I6145" i="2"/>
  <c r="L7110" i="2"/>
  <c r="K7110" i="2"/>
  <c r="J7110" i="2"/>
  <c r="I7110" i="2"/>
  <c r="L7825" i="2"/>
  <c r="K7825" i="2"/>
  <c r="J7825" i="2"/>
  <c r="I7825" i="2"/>
  <c r="L2094" i="2"/>
  <c r="K2094" i="2"/>
  <c r="J2094" i="2"/>
  <c r="I2094" i="2"/>
  <c r="L2329" i="2"/>
  <c r="K2329" i="2"/>
  <c r="J2329" i="2"/>
  <c r="I2329" i="2"/>
  <c r="L7210" i="2"/>
  <c r="K7210" i="2"/>
  <c r="J7210" i="2"/>
  <c r="I7210" i="2"/>
  <c r="L2616" i="2"/>
  <c r="K2616" i="2"/>
  <c r="J2616" i="2"/>
  <c r="I2616" i="2"/>
  <c r="L5784" i="2"/>
  <c r="K5784" i="2"/>
  <c r="J5784" i="2"/>
  <c r="I5784" i="2"/>
  <c r="L4043" i="2"/>
  <c r="K4043" i="2"/>
  <c r="J4043" i="2"/>
  <c r="I4043" i="2"/>
  <c r="L7440" i="2"/>
  <c r="K7440" i="2"/>
  <c r="J7440" i="2"/>
  <c r="I7440" i="2"/>
  <c r="L6946" i="2"/>
  <c r="K6946" i="2"/>
  <c r="J6946" i="2"/>
  <c r="I6946" i="2"/>
  <c r="L3076" i="2"/>
  <c r="K3076" i="2"/>
  <c r="J3076" i="2"/>
  <c r="I3076" i="2"/>
  <c r="L1604" i="2"/>
  <c r="K1604" i="2"/>
  <c r="J1604" i="2"/>
  <c r="I1604" i="2"/>
  <c r="L2691" i="2"/>
  <c r="K2691" i="2"/>
  <c r="J2691" i="2"/>
  <c r="I2691" i="2"/>
  <c r="L998" i="2"/>
  <c r="K998" i="2"/>
  <c r="J998" i="2"/>
  <c r="I998" i="2"/>
  <c r="L1932" i="2"/>
  <c r="K1932" i="2"/>
  <c r="J1932" i="2"/>
  <c r="I1932" i="2"/>
  <c r="L3718" i="2"/>
  <c r="K3718" i="2"/>
  <c r="J3718" i="2"/>
  <c r="I3718" i="2"/>
  <c r="L3592" i="2"/>
  <c r="K3592" i="2"/>
  <c r="J3592" i="2"/>
  <c r="I3592" i="2"/>
  <c r="L4762" i="2"/>
  <c r="K4762" i="2"/>
  <c r="J4762" i="2"/>
  <c r="I4762" i="2"/>
  <c r="L1110" i="2"/>
  <c r="K1110" i="2"/>
  <c r="J1110" i="2"/>
  <c r="I1110" i="2"/>
  <c r="L5737" i="2"/>
  <c r="K5737" i="2"/>
  <c r="J5737" i="2"/>
  <c r="I5737" i="2"/>
  <c r="L1358" i="2"/>
  <c r="K1358" i="2"/>
  <c r="J1358" i="2"/>
  <c r="I1358" i="2"/>
  <c r="L1995" i="2"/>
  <c r="K1995" i="2"/>
  <c r="J1995" i="2"/>
  <c r="I1995" i="2"/>
  <c r="L1962" i="2"/>
  <c r="K1962" i="2"/>
  <c r="J1962" i="2"/>
  <c r="I1962" i="2"/>
  <c r="L1010" i="2"/>
  <c r="K1010" i="2"/>
  <c r="J1010" i="2"/>
  <c r="I1010" i="2"/>
  <c r="L2064" i="2"/>
  <c r="K2064" i="2"/>
  <c r="J2064" i="2"/>
  <c r="I2064" i="2"/>
  <c r="L5646" i="2"/>
  <c r="K5646" i="2"/>
  <c r="J5646" i="2"/>
  <c r="I5646" i="2"/>
  <c r="L4154" i="2"/>
  <c r="K4154" i="2"/>
  <c r="J4154" i="2"/>
  <c r="I4154" i="2"/>
  <c r="L8068" i="2"/>
  <c r="K8068" i="2"/>
  <c r="J8068" i="2"/>
  <c r="I8068" i="2"/>
  <c r="L8131" i="2"/>
  <c r="K8131" i="2"/>
  <c r="J8131" i="2"/>
  <c r="I8131" i="2"/>
  <c r="L2774" i="2"/>
  <c r="K2774" i="2"/>
  <c r="J2774" i="2"/>
  <c r="I2774" i="2"/>
  <c r="L2197" i="2"/>
  <c r="K2197" i="2"/>
  <c r="J2197" i="2"/>
  <c r="I2197" i="2"/>
  <c r="L3893" i="2"/>
  <c r="K3893" i="2"/>
  <c r="J3893" i="2"/>
  <c r="I3893" i="2"/>
  <c r="L6091" i="2"/>
  <c r="K6091" i="2"/>
  <c r="J6091" i="2"/>
  <c r="I6091" i="2"/>
  <c r="L2080" i="2"/>
  <c r="K2080" i="2"/>
  <c r="J2080" i="2"/>
  <c r="I2080" i="2"/>
  <c r="L658" i="2"/>
  <c r="K658" i="2"/>
  <c r="J658" i="2"/>
  <c r="I658" i="2"/>
  <c r="L6511" i="2"/>
  <c r="K6511" i="2"/>
  <c r="J6511" i="2"/>
  <c r="I6511" i="2"/>
  <c r="L4828" i="2"/>
  <c r="K4828" i="2"/>
  <c r="J4828" i="2"/>
  <c r="I4828" i="2"/>
  <c r="L6506" i="2"/>
  <c r="K6506" i="2"/>
  <c r="J6506" i="2"/>
  <c r="I6506" i="2"/>
  <c r="L2875" i="2"/>
  <c r="K2875" i="2"/>
  <c r="J2875" i="2"/>
  <c r="I2875" i="2"/>
  <c r="L4860" i="2"/>
  <c r="K4860" i="2"/>
  <c r="J4860" i="2"/>
  <c r="I4860" i="2"/>
  <c r="L6211" i="2"/>
  <c r="K6211" i="2"/>
  <c r="J6211" i="2"/>
  <c r="I6211" i="2"/>
  <c r="L3716" i="2"/>
  <c r="K3716" i="2"/>
  <c r="J3716" i="2"/>
  <c r="I3716" i="2"/>
  <c r="L6655" i="2"/>
  <c r="K6655" i="2"/>
  <c r="J6655" i="2"/>
  <c r="I6655" i="2"/>
  <c r="L1645" i="2"/>
  <c r="K1645" i="2"/>
  <c r="J1645" i="2"/>
  <c r="I1645" i="2"/>
  <c r="L5654" i="2"/>
  <c r="K5654" i="2"/>
  <c r="J5654" i="2"/>
  <c r="I5654" i="2"/>
  <c r="L2786" i="2"/>
  <c r="K2786" i="2"/>
  <c r="J2786" i="2"/>
  <c r="I2786" i="2"/>
  <c r="L4217" i="2"/>
  <c r="K4217" i="2"/>
  <c r="J4217" i="2"/>
  <c r="I4217" i="2"/>
  <c r="L1758" i="2"/>
  <c r="K1758" i="2"/>
  <c r="J1758" i="2"/>
  <c r="I1758" i="2"/>
  <c r="L8348" i="2"/>
  <c r="K8348" i="2"/>
  <c r="J8348" i="2"/>
  <c r="I8348" i="2"/>
  <c r="L7852" i="2"/>
  <c r="K7852" i="2"/>
  <c r="J7852" i="2"/>
  <c r="I7852" i="2"/>
  <c r="L3557" i="2"/>
  <c r="K3557" i="2"/>
  <c r="J3557" i="2"/>
  <c r="I3557" i="2"/>
  <c r="L7279" i="2"/>
  <c r="K7279" i="2"/>
  <c r="J7279" i="2"/>
  <c r="I7279" i="2"/>
  <c r="L2371" i="2"/>
  <c r="K2371" i="2"/>
  <c r="J2371" i="2"/>
  <c r="I2371" i="2"/>
  <c r="L2385" i="2"/>
  <c r="K2385" i="2"/>
  <c r="J2385" i="2"/>
  <c r="I2385" i="2"/>
  <c r="L5184" i="2"/>
  <c r="K5184" i="2"/>
  <c r="J5184" i="2"/>
  <c r="I5184" i="2"/>
  <c r="L5544" i="2"/>
  <c r="K5544" i="2"/>
  <c r="J5544" i="2"/>
  <c r="I5544" i="2"/>
  <c r="L4121" i="2"/>
  <c r="K4121" i="2"/>
  <c r="J4121" i="2"/>
  <c r="I4121" i="2"/>
  <c r="L3269" i="2"/>
  <c r="K3269" i="2"/>
  <c r="J3269" i="2"/>
  <c r="I3269" i="2"/>
  <c r="L5357" i="2"/>
  <c r="K5357" i="2"/>
  <c r="J5357" i="2"/>
  <c r="I5357" i="2"/>
  <c r="L4232" i="2"/>
  <c r="K4232" i="2"/>
  <c r="J4232" i="2"/>
  <c r="I4232" i="2"/>
  <c r="L4280" i="2"/>
  <c r="K4280" i="2"/>
  <c r="J4280" i="2"/>
  <c r="I4280" i="2"/>
  <c r="L6364" i="2"/>
  <c r="K6364" i="2"/>
  <c r="J6364" i="2"/>
  <c r="I6364" i="2"/>
  <c r="L5064" i="2"/>
  <c r="K5064" i="2"/>
  <c r="J5064" i="2"/>
  <c r="I5064" i="2"/>
  <c r="L4690" i="2"/>
  <c r="K4690" i="2"/>
  <c r="J4690" i="2"/>
  <c r="I4690" i="2"/>
  <c r="L6428" i="2"/>
  <c r="K6428" i="2"/>
  <c r="J6428" i="2"/>
  <c r="I6428" i="2"/>
  <c r="L7700" i="2"/>
  <c r="K7700" i="2"/>
  <c r="J7700" i="2"/>
  <c r="I7700" i="2"/>
  <c r="L1350" i="2"/>
  <c r="K1350" i="2"/>
  <c r="J1350" i="2"/>
  <c r="I1350" i="2"/>
  <c r="L2795" i="2"/>
  <c r="K2795" i="2"/>
  <c r="J2795" i="2"/>
  <c r="I2795" i="2"/>
  <c r="L7500" i="2"/>
  <c r="K7500" i="2"/>
  <c r="J7500" i="2"/>
  <c r="I7500" i="2"/>
  <c r="L2091" i="2"/>
  <c r="K2091" i="2"/>
  <c r="J2091" i="2"/>
  <c r="I2091" i="2"/>
  <c r="L1403" i="2"/>
  <c r="K1403" i="2"/>
  <c r="J1403" i="2"/>
  <c r="I1403" i="2"/>
  <c r="L3590" i="2"/>
  <c r="K3590" i="2"/>
  <c r="J3590" i="2"/>
  <c r="I3590" i="2"/>
  <c r="L3596" i="2"/>
  <c r="K3596" i="2"/>
  <c r="J3596" i="2"/>
  <c r="I3596" i="2"/>
  <c r="L3820" i="2"/>
  <c r="K3820" i="2"/>
  <c r="J3820" i="2"/>
  <c r="I3820" i="2"/>
  <c r="L6569" i="2"/>
  <c r="K6569" i="2"/>
  <c r="J6569" i="2"/>
  <c r="I6569" i="2"/>
  <c r="L4344" i="2"/>
  <c r="K4344" i="2"/>
  <c r="J4344" i="2"/>
  <c r="I4344" i="2"/>
  <c r="L4601" i="2"/>
  <c r="K4601" i="2"/>
  <c r="J4601" i="2"/>
  <c r="I4601" i="2"/>
  <c r="L3976" i="2"/>
  <c r="K3976" i="2"/>
  <c r="J3976" i="2"/>
  <c r="I3976" i="2"/>
  <c r="L4250" i="2"/>
  <c r="K4250" i="2"/>
  <c r="J4250" i="2"/>
  <c r="I4250" i="2"/>
  <c r="L3703" i="2"/>
  <c r="K3703" i="2"/>
  <c r="J3703" i="2"/>
  <c r="I3703" i="2"/>
  <c r="L7575" i="2"/>
  <c r="K7575" i="2"/>
  <c r="J7575" i="2"/>
  <c r="I7575" i="2"/>
  <c r="L8023" i="2"/>
  <c r="K8023" i="2"/>
  <c r="J8023" i="2"/>
  <c r="I8023" i="2"/>
  <c r="L7212" i="2"/>
  <c r="K7212" i="2"/>
  <c r="J7212" i="2"/>
  <c r="I7212" i="2"/>
  <c r="L7244" i="2"/>
  <c r="K7244" i="2"/>
  <c r="J7244" i="2"/>
  <c r="I7244" i="2"/>
  <c r="L2139" i="2"/>
  <c r="K2139" i="2"/>
  <c r="J2139" i="2"/>
  <c r="I2139" i="2"/>
  <c r="L7422" i="2"/>
  <c r="K7422" i="2"/>
  <c r="J7422" i="2"/>
  <c r="I7422" i="2"/>
  <c r="L1800" i="2"/>
  <c r="K1800" i="2"/>
  <c r="J1800" i="2"/>
  <c r="I1800" i="2"/>
  <c r="L2607" i="2"/>
  <c r="K2607" i="2"/>
  <c r="J2607" i="2"/>
  <c r="I2607" i="2"/>
  <c r="L1444" i="2"/>
  <c r="K1444" i="2"/>
  <c r="J1444" i="2"/>
  <c r="I1444" i="2"/>
  <c r="L4671" i="2"/>
  <c r="K4671" i="2"/>
  <c r="J4671" i="2"/>
  <c r="I4671" i="2"/>
  <c r="L4878" i="2"/>
  <c r="K4878" i="2"/>
  <c r="J4878" i="2"/>
  <c r="I4878" i="2"/>
  <c r="L1180" i="2"/>
  <c r="K1180" i="2"/>
  <c r="J1180" i="2"/>
  <c r="I1180" i="2"/>
  <c r="L6530" i="2"/>
  <c r="K6530" i="2"/>
  <c r="J6530" i="2"/>
  <c r="I6530" i="2"/>
  <c r="L4485" i="2"/>
  <c r="K4485" i="2"/>
  <c r="J4485" i="2"/>
  <c r="I4485" i="2"/>
  <c r="L7640" i="2"/>
  <c r="K7640" i="2"/>
  <c r="J7640" i="2"/>
  <c r="I7640" i="2"/>
  <c r="L7460" i="2"/>
  <c r="K7460" i="2"/>
  <c r="J7460" i="2"/>
  <c r="I7460" i="2"/>
  <c r="L6052" i="2"/>
  <c r="K6052" i="2"/>
  <c r="J6052" i="2"/>
  <c r="I6052" i="2"/>
  <c r="L6476" i="2"/>
  <c r="K6476" i="2"/>
  <c r="J6476" i="2"/>
  <c r="I6476" i="2"/>
  <c r="L6199" i="2"/>
  <c r="K6199" i="2"/>
  <c r="J6199" i="2"/>
  <c r="I6199" i="2"/>
  <c r="L2214" i="2"/>
  <c r="K2214" i="2"/>
  <c r="J2214" i="2"/>
  <c r="I2214" i="2"/>
  <c r="L6825" i="2"/>
  <c r="K6825" i="2"/>
  <c r="J6825" i="2"/>
  <c r="I6825" i="2"/>
  <c r="L6634" i="2"/>
  <c r="K6634" i="2"/>
  <c r="J6634" i="2"/>
  <c r="I6634" i="2"/>
  <c r="L7685" i="2"/>
  <c r="K7685" i="2"/>
  <c r="J7685" i="2"/>
  <c r="I7685" i="2"/>
  <c r="L6764" i="2"/>
  <c r="K6764" i="2"/>
  <c r="J6764" i="2"/>
  <c r="I6764" i="2"/>
  <c r="L2578" i="2"/>
  <c r="K2578" i="2"/>
  <c r="J2578" i="2"/>
  <c r="I2578" i="2"/>
  <c r="L6177" i="2"/>
  <c r="K6177" i="2"/>
  <c r="J6177" i="2"/>
  <c r="I6177" i="2"/>
  <c r="L5325" i="2"/>
  <c r="K5325" i="2"/>
  <c r="J5325" i="2"/>
  <c r="I5325" i="2"/>
  <c r="L2740" i="2"/>
  <c r="K2740" i="2"/>
  <c r="J2740" i="2"/>
  <c r="I2740" i="2"/>
  <c r="L4496" i="2"/>
  <c r="K4496" i="2"/>
  <c r="J4496" i="2"/>
  <c r="I4496" i="2"/>
  <c r="L5668" i="2"/>
  <c r="K5668" i="2"/>
  <c r="J5668" i="2"/>
  <c r="I5668" i="2"/>
  <c r="L5643" i="2"/>
  <c r="K5643" i="2"/>
  <c r="J5643" i="2"/>
  <c r="I5643" i="2"/>
  <c r="L2517" i="2"/>
  <c r="K2517" i="2"/>
  <c r="J2517" i="2"/>
  <c r="I2517" i="2"/>
  <c r="L7436" i="2"/>
  <c r="K7436" i="2"/>
  <c r="J7436" i="2"/>
  <c r="I7436" i="2"/>
  <c r="L8141" i="2"/>
  <c r="K8141" i="2"/>
  <c r="J8141" i="2"/>
  <c r="I8141" i="2"/>
  <c r="L5350" i="2"/>
  <c r="K5350" i="2"/>
  <c r="J5350" i="2"/>
  <c r="I5350" i="2"/>
  <c r="L7405" i="2"/>
  <c r="K7405" i="2"/>
  <c r="J7405" i="2"/>
  <c r="I7405" i="2"/>
  <c r="L7739" i="2"/>
  <c r="K7739" i="2"/>
  <c r="J7739" i="2"/>
  <c r="I7739" i="2"/>
  <c r="L1838" i="2"/>
  <c r="K1838" i="2"/>
  <c r="J1838" i="2"/>
  <c r="I1838" i="2"/>
  <c r="L8003" i="2"/>
  <c r="K8003" i="2"/>
  <c r="J8003" i="2"/>
  <c r="I8003" i="2"/>
  <c r="L2833" i="2"/>
  <c r="K2833" i="2"/>
  <c r="J2833" i="2"/>
  <c r="I2833" i="2"/>
  <c r="L2970" i="2"/>
  <c r="K2970" i="2"/>
  <c r="J2970" i="2"/>
  <c r="I2970" i="2"/>
  <c r="L5231" i="2"/>
  <c r="K5231" i="2"/>
  <c r="J5231" i="2"/>
  <c r="I5231" i="2"/>
  <c r="L6129" i="2"/>
  <c r="K6129" i="2"/>
  <c r="J6129" i="2"/>
  <c r="I6129" i="2"/>
  <c r="L8260" i="2"/>
  <c r="K8260" i="2"/>
  <c r="J8260" i="2"/>
  <c r="I8260" i="2"/>
  <c r="L3545" i="2"/>
  <c r="K3545" i="2"/>
  <c r="J3545" i="2"/>
  <c r="I3545" i="2"/>
  <c r="L7529" i="2"/>
  <c r="K7529" i="2"/>
  <c r="J7529" i="2"/>
  <c r="I7529" i="2"/>
  <c r="L7415" i="2"/>
  <c r="K7415" i="2"/>
  <c r="J7415" i="2"/>
  <c r="I7415" i="2"/>
  <c r="L8080" i="2"/>
  <c r="K8080" i="2"/>
  <c r="J8080" i="2"/>
  <c r="I8080" i="2"/>
  <c r="L6387" i="2"/>
  <c r="K6387" i="2"/>
  <c r="J6387" i="2"/>
  <c r="I6387" i="2"/>
  <c r="L4922" i="2"/>
  <c r="K4922" i="2"/>
  <c r="J4922" i="2"/>
  <c r="I4922" i="2"/>
  <c r="L5974" i="2"/>
  <c r="K5974" i="2"/>
  <c r="J5974" i="2"/>
  <c r="I5974" i="2"/>
  <c r="L5282" i="2"/>
  <c r="K5282" i="2"/>
  <c r="J5282" i="2"/>
  <c r="I5282" i="2"/>
  <c r="L2120" i="2"/>
  <c r="K2120" i="2"/>
  <c r="J2120" i="2"/>
  <c r="I2120" i="2"/>
  <c r="L7517" i="2"/>
  <c r="K7517" i="2"/>
  <c r="J7517" i="2"/>
  <c r="I7517" i="2"/>
  <c r="L2886" i="2"/>
  <c r="K2886" i="2"/>
  <c r="J2886" i="2"/>
  <c r="I2886" i="2"/>
  <c r="L2563" i="2"/>
  <c r="K2563" i="2"/>
  <c r="J2563" i="2"/>
  <c r="I2563" i="2"/>
  <c r="L3474" i="2"/>
  <c r="K3474" i="2"/>
  <c r="J3474" i="2"/>
  <c r="I3474" i="2"/>
  <c r="L993" i="2"/>
  <c r="K993" i="2"/>
  <c r="J993" i="2"/>
  <c r="I993" i="2"/>
  <c r="L3909" i="2"/>
  <c r="K3909" i="2"/>
  <c r="J3909" i="2"/>
  <c r="I3909" i="2"/>
  <c r="L3672" i="2"/>
  <c r="K3672" i="2"/>
  <c r="J3672" i="2"/>
  <c r="I3672" i="2"/>
  <c r="L5302" i="2"/>
  <c r="K5302" i="2"/>
  <c r="J5302" i="2"/>
  <c r="I5302" i="2"/>
  <c r="L5061" i="2"/>
  <c r="K5061" i="2"/>
  <c r="J5061" i="2"/>
  <c r="I5061" i="2"/>
  <c r="L4960" i="2"/>
  <c r="K4960" i="2"/>
  <c r="J4960" i="2"/>
  <c r="I4960" i="2"/>
  <c r="L5146" i="2"/>
  <c r="K5146" i="2"/>
  <c r="J5146" i="2"/>
  <c r="I5146" i="2"/>
  <c r="L7317" i="2"/>
  <c r="K7317" i="2"/>
  <c r="J7317" i="2"/>
  <c r="I7317" i="2"/>
  <c r="L6921" i="2"/>
  <c r="K6921" i="2"/>
  <c r="J6921" i="2"/>
  <c r="I6921" i="2"/>
  <c r="L4571" i="2"/>
  <c r="K4571" i="2"/>
  <c r="J4571" i="2"/>
  <c r="I4571" i="2"/>
  <c r="L7625" i="2"/>
  <c r="K7625" i="2"/>
  <c r="J7625" i="2"/>
  <c r="I7625" i="2"/>
  <c r="L5587" i="2"/>
  <c r="K5587" i="2"/>
  <c r="J5587" i="2"/>
  <c r="I5587" i="2"/>
  <c r="L8130" i="2"/>
  <c r="K8130" i="2"/>
  <c r="J8130" i="2"/>
  <c r="I8130" i="2"/>
  <c r="L4963" i="2"/>
  <c r="K4963" i="2"/>
  <c r="J4963" i="2"/>
  <c r="I4963" i="2"/>
  <c r="L7444" i="2"/>
  <c r="K7444" i="2"/>
  <c r="J7444" i="2"/>
  <c r="I7444" i="2"/>
  <c r="L6308" i="2"/>
  <c r="K6308" i="2"/>
  <c r="J6308" i="2"/>
  <c r="I6308" i="2"/>
  <c r="L5502" i="2"/>
  <c r="K5502" i="2"/>
  <c r="J5502" i="2"/>
  <c r="I5502" i="2"/>
  <c r="L1138" i="2"/>
  <c r="K1138" i="2"/>
  <c r="J1138" i="2"/>
  <c r="I1138" i="2"/>
  <c r="L5977" i="2"/>
  <c r="K5977" i="2"/>
  <c r="J5977" i="2"/>
  <c r="I5977" i="2"/>
  <c r="L3516" i="2"/>
  <c r="K3516" i="2"/>
  <c r="J3516" i="2"/>
  <c r="I3516" i="2"/>
  <c r="L5211" i="2"/>
  <c r="K5211" i="2"/>
  <c r="J5211" i="2"/>
  <c r="I5211" i="2"/>
  <c r="L2462" i="2"/>
  <c r="K2462" i="2"/>
  <c r="J2462" i="2"/>
  <c r="I2462" i="2"/>
  <c r="L3463" i="2"/>
  <c r="K3463" i="2"/>
  <c r="J3463" i="2"/>
  <c r="I3463" i="2"/>
  <c r="L3748" i="2"/>
  <c r="K3748" i="2"/>
  <c r="J3748" i="2"/>
  <c r="I3748" i="2"/>
  <c r="L3243" i="2"/>
  <c r="K3243" i="2"/>
  <c r="J3243" i="2"/>
  <c r="I3243" i="2"/>
  <c r="L5470" i="2"/>
  <c r="K5470" i="2"/>
  <c r="J5470" i="2"/>
  <c r="I5470" i="2"/>
  <c r="L2810" i="2"/>
  <c r="K2810" i="2"/>
  <c r="J2810" i="2"/>
  <c r="I2810" i="2"/>
  <c r="L3587" i="2"/>
  <c r="K3587" i="2"/>
  <c r="J3587" i="2"/>
  <c r="I3587" i="2"/>
  <c r="L7539" i="2"/>
  <c r="K7539" i="2"/>
  <c r="J7539" i="2"/>
  <c r="I7539" i="2"/>
  <c r="L4457" i="2"/>
  <c r="K4457" i="2"/>
  <c r="J4457" i="2"/>
  <c r="I4457" i="2"/>
  <c r="L6785" i="2"/>
  <c r="K6785" i="2"/>
  <c r="J6785" i="2"/>
  <c r="I6785" i="2"/>
  <c r="L6124" i="2"/>
  <c r="K6124" i="2"/>
  <c r="J6124" i="2"/>
  <c r="I6124" i="2"/>
  <c r="L5404" i="2"/>
  <c r="K5404" i="2"/>
  <c r="J5404" i="2"/>
  <c r="I5404" i="2"/>
  <c r="L5801" i="2"/>
  <c r="K5801" i="2"/>
  <c r="J5801" i="2"/>
  <c r="I5801" i="2"/>
  <c r="L2044" i="2"/>
  <c r="K2044" i="2"/>
  <c r="J2044" i="2"/>
  <c r="I2044" i="2"/>
  <c r="L7245" i="2"/>
  <c r="K7245" i="2"/>
  <c r="J7245" i="2"/>
  <c r="I7245" i="2"/>
  <c r="L2893" i="2"/>
  <c r="K2893" i="2"/>
  <c r="J2893" i="2"/>
  <c r="I2893" i="2"/>
  <c r="L4202" i="2"/>
  <c r="K4202" i="2"/>
  <c r="J4202" i="2"/>
  <c r="I4202" i="2"/>
  <c r="L3083" i="2"/>
  <c r="K3083" i="2"/>
  <c r="J3083" i="2"/>
  <c r="I3083" i="2"/>
  <c r="L3379" i="2"/>
  <c r="K3379" i="2"/>
  <c r="J3379" i="2"/>
  <c r="I3379" i="2"/>
  <c r="L6983" i="2"/>
  <c r="K6983" i="2"/>
  <c r="J6983" i="2"/>
  <c r="I6983" i="2"/>
  <c r="L7649" i="2"/>
  <c r="K7649" i="2"/>
  <c r="J7649" i="2"/>
  <c r="I7649" i="2"/>
  <c r="L5517" i="2"/>
  <c r="K5517" i="2"/>
  <c r="J5517" i="2"/>
  <c r="I5517" i="2"/>
  <c r="L4536" i="2"/>
  <c r="K4536" i="2"/>
  <c r="J4536" i="2"/>
  <c r="I4536" i="2"/>
  <c r="L7289" i="2"/>
  <c r="K7289" i="2"/>
  <c r="J7289" i="2"/>
  <c r="I7289" i="2"/>
  <c r="L3206" i="2"/>
  <c r="K3206" i="2"/>
  <c r="J3206" i="2"/>
  <c r="I3206" i="2"/>
  <c r="L5264" i="2"/>
  <c r="K5264" i="2"/>
  <c r="J5264" i="2"/>
  <c r="I5264" i="2"/>
  <c r="L3472" i="2"/>
  <c r="K3472" i="2"/>
  <c r="J3472" i="2"/>
  <c r="I3472" i="2"/>
  <c r="L7054" i="2"/>
  <c r="K7054" i="2"/>
  <c r="J7054" i="2"/>
  <c r="I7054" i="2"/>
  <c r="L3841" i="2"/>
  <c r="K3841" i="2"/>
  <c r="J3841" i="2"/>
  <c r="I3841" i="2"/>
  <c r="L7411" i="2"/>
  <c r="K7411" i="2"/>
  <c r="J7411" i="2"/>
  <c r="I7411" i="2"/>
  <c r="L6363" i="2"/>
  <c r="K6363" i="2"/>
  <c r="J6363" i="2"/>
  <c r="I6363" i="2"/>
  <c r="L3782" i="2"/>
  <c r="K3782" i="2"/>
  <c r="J3782" i="2"/>
  <c r="I3782" i="2"/>
  <c r="L7820" i="2"/>
  <c r="K7820" i="2"/>
  <c r="J7820" i="2"/>
  <c r="I7820" i="2"/>
  <c r="L1268" i="2"/>
  <c r="K1268" i="2"/>
  <c r="J1268" i="2"/>
  <c r="I1268" i="2"/>
  <c r="L5747" i="2"/>
  <c r="K5747" i="2"/>
  <c r="J5747" i="2"/>
  <c r="I5747" i="2"/>
  <c r="L1529" i="2"/>
  <c r="K1529" i="2"/>
  <c r="J1529" i="2"/>
  <c r="I1529" i="2"/>
  <c r="L5011" i="2"/>
  <c r="K5011" i="2"/>
  <c r="J5011" i="2"/>
  <c r="I5011" i="2"/>
  <c r="L3413" i="2"/>
  <c r="K3413" i="2"/>
  <c r="J3413" i="2"/>
  <c r="I3413" i="2"/>
  <c r="L6938" i="2"/>
  <c r="K6938" i="2"/>
  <c r="J6938" i="2"/>
  <c r="I6938" i="2"/>
  <c r="L5043" i="2"/>
  <c r="K5043" i="2"/>
  <c r="J5043" i="2"/>
  <c r="I5043" i="2"/>
  <c r="L3786" i="2"/>
  <c r="K3786" i="2"/>
  <c r="J3786" i="2"/>
  <c r="I3786" i="2"/>
  <c r="L6045" i="2"/>
  <c r="K6045" i="2"/>
  <c r="J6045" i="2"/>
  <c r="I6045" i="2"/>
  <c r="L8244" i="2"/>
  <c r="K8244" i="2"/>
  <c r="J8244" i="2"/>
  <c r="I8244" i="2"/>
  <c r="L5682" i="2"/>
  <c r="K5682" i="2"/>
  <c r="J5682" i="2"/>
  <c r="I5682" i="2"/>
  <c r="L5019" i="2"/>
  <c r="K5019" i="2"/>
  <c r="J5019" i="2"/>
  <c r="I5019" i="2"/>
  <c r="L2920" i="2"/>
  <c r="K2920" i="2"/>
  <c r="J2920" i="2"/>
  <c r="I2920" i="2"/>
  <c r="L6166" i="2"/>
  <c r="K6166" i="2"/>
  <c r="J6166" i="2"/>
  <c r="I6166" i="2"/>
  <c r="L2026" i="2"/>
  <c r="K2026" i="2"/>
  <c r="J2026" i="2"/>
  <c r="I2026" i="2"/>
  <c r="L2023" i="2"/>
  <c r="K2023" i="2"/>
  <c r="J2023" i="2"/>
  <c r="I2023" i="2"/>
  <c r="L1187" i="2"/>
  <c r="K1187" i="2"/>
  <c r="J1187" i="2"/>
  <c r="I1187" i="2"/>
  <c r="L6667" i="2"/>
  <c r="K6667" i="2"/>
  <c r="J6667" i="2"/>
  <c r="I6667" i="2"/>
  <c r="L4187" i="2"/>
  <c r="K4187" i="2"/>
  <c r="J4187" i="2"/>
  <c r="I4187" i="2"/>
  <c r="L7979" i="2"/>
  <c r="K7979" i="2"/>
  <c r="J7979" i="2"/>
  <c r="I7979" i="2"/>
  <c r="L5738" i="2"/>
  <c r="K5738" i="2"/>
  <c r="J5738" i="2"/>
  <c r="I5738" i="2"/>
  <c r="L5812" i="2"/>
  <c r="K5812" i="2"/>
  <c r="J5812" i="2"/>
  <c r="I5812" i="2"/>
  <c r="L1795" i="2"/>
  <c r="K1795" i="2"/>
  <c r="J1795" i="2"/>
  <c r="I1795" i="2"/>
  <c r="L6645" i="2"/>
  <c r="K6645" i="2"/>
  <c r="J6645" i="2"/>
  <c r="I6645" i="2"/>
  <c r="L4134" i="2"/>
  <c r="K4134" i="2"/>
  <c r="J4134" i="2"/>
  <c r="I4134" i="2"/>
  <c r="L1075" i="2"/>
  <c r="K1075" i="2"/>
  <c r="J1075" i="2"/>
  <c r="I1075" i="2"/>
  <c r="L6702" i="2"/>
  <c r="K6702" i="2"/>
  <c r="J6702" i="2"/>
  <c r="I6702" i="2"/>
  <c r="L5815" i="2"/>
  <c r="K5815" i="2"/>
  <c r="J5815" i="2"/>
  <c r="I5815" i="2"/>
  <c r="L4703" i="2"/>
  <c r="K4703" i="2"/>
  <c r="J4703" i="2"/>
  <c r="I4703" i="2"/>
  <c r="L5667" i="2"/>
  <c r="K5667" i="2"/>
  <c r="J5667" i="2"/>
  <c r="I5667" i="2"/>
  <c r="L4938" i="2"/>
  <c r="K4938" i="2"/>
  <c r="J4938" i="2"/>
  <c r="I4938" i="2"/>
  <c r="L6290" i="2"/>
  <c r="K6290" i="2"/>
  <c r="J6290" i="2"/>
  <c r="I6290" i="2"/>
  <c r="L3645" i="2"/>
  <c r="K3645" i="2"/>
  <c r="J3645" i="2"/>
  <c r="I3645" i="2"/>
  <c r="L7095" i="2"/>
  <c r="K7095" i="2"/>
  <c r="J7095" i="2"/>
  <c r="I7095" i="2"/>
  <c r="L8079" i="2"/>
  <c r="K8079" i="2"/>
  <c r="J8079" i="2"/>
  <c r="I8079" i="2"/>
  <c r="L7485" i="2"/>
  <c r="K7485" i="2"/>
  <c r="J7485" i="2"/>
  <c r="I7485" i="2"/>
  <c r="L7741" i="2"/>
  <c r="K7741" i="2"/>
  <c r="J7741" i="2"/>
  <c r="I7741" i="2"/>
  <c r="L719" i="2"/>
  <c r="K719" i="2"/>
  <c r="J719" i="2"/>
  <c r="I719" i="2"/>
  <c r="L7092" i="2"/>
  <c r="K7092" i="2"/>
  <c r="J7092" i="2"/>
  <c r="I7092" i="2"/>
  <c r="L4117" i="2"/>
  <c r="K4117" i="2"/>
  <c r="J4117" i="2"/>
  <c r="I4117" i="2"/>
  <c r="L4397" i="2"/>
  <c r="K4397" i="2"/>
  <c r="J4397" i="2"/>
  <c r="I4397" i="2"/>
  <c r="L3641" i="2"/>
  <c r="K3641" i="2"/>
  <c r="J3641" i="2"/>
  <c r="I3641" i="2"/>
  <c r="L1195" i="2"/>
  <c r="K1195" i="2"/>
  <c r="J1195" i="2"/>
  <c r="I1195" i="2"/>
  <c r="L3123" i="2"/>
  <c r="K3123" i="2"/>
  <c r="J3123" i="2"/>
  <c r="I3123" i="2"/>
  <c r="L1281" i="2"/>
  <c r="K1281" i="2"/>
  <c r="J1281" i="2"/>
  <c r="I1281" i="2"/>
  <c r="L3705" i="2"/>
  <c r="K3705" i="2"/>
  <c r="J3705" i="2"/>
  <c r="I3705" i="2"/>
  <c r="L5607" i="2"/>
  <c r="K5607" i="2"/>
  <c r="J5607" i="2"/>
  <c r="I5607" i="2"/>
  <c r="L5469" i="2"/>
  <c r="K5469" i="2"/>
  <c r="J5469" i="2"/>
  <c r="I5469" i="2"/>
  <c r="L2403" i="2"/>
  <c r="K2403" i="2"/>
  <c r="J2403" i="2"/>
  <c r="I2403" i="2"/>
  <c r="L4370" i="2"/>
  <c r="K4370" i="2"/>
  <c r="J4370" i="2"/>
  <c r="I4370" i="2"/>
  <c r="L4699" i="2"/>
  <c r="K4699" i="2"/>
  <c r="J4699" i="2"/>
  <c r="I4699" i="2"/>
  <c r="L6857" i="2"/>
  <c r="K6857" i="2"/>
  <c r="J6857" i="2"/>
  <c r="I6857" i="2"/>
  <c r="L3735" i="2"/>
  <c r="K3735" i="2"/>
  <c r="J3735" i="2"/>
  <c r="I3735" i="2"/>
  <c r="L1638" i="2"/>
  <c r="K1638" i="2"/>
  <c r="J1638" i="2"/>
  <c r="I1638" i="2"/>
  <c r="L6603" i="2"/>
  <c r="K6603" i="2"/>
  <c r="J6603" i="2"/>
  <c r="I6603" i="2"/>
  <c r="L6795" i="2"/>
  <c r="K6795" i="2"/>
  <c r="J6795" i="2"/>
  <c r="I6795" i="2"/>
  <c r="L7943" i="2"/>
  <c r="K7943" i="2"/>
  <c r="J7943" i="2"/>
  <c r="I7943" i="2"/>
  <c r="L7016" i="2"/>
  <c r="K7016" i="2"/>
  <c r="J7016" i="2"/>
  <c r="I7016" i="2"/>
  <c r="L2279" i="2"/>
  <c r="K2279" i="2"/>
  <c r="J2279" i="2"/>
  <c r="I2279" i="2"/>
  <c r="L2253" i="2"/>
  <c r="K2253" i="2"/>
  <c r="J2253" i="2"/>
  <c r="I2253" i="2"/>
  <c r="L2513" i="2"/>
  <c r="K2513" i="2"/>
  <c r="J2513" i="2"/>
  <c r="I2513" i="2"/>
  <c r="L4003" i="2"/>
  <c r="K4003" i="2"/>
  <c r="J4003" i="2"/>
  <c r="I4003" i="2"/>
  <c r="L2918" i="2"/>
  <c r="K2918" i="2"/>
  <c r="J2918" i="2"/>
  <c r="I2918" i="2"/>
  <c r="L1697" i="2"/>
  <c r="K1697" i="2"/>
  <c r="J1697" i="2"/>
  <c r="I1697" i="2"/>
  <c r="L5376" i="2"/>
  <c r="K5376" i="2"/>
  <c r="J5376" i="2"/>
  <c r="I5376" i="2"/>
  <c r="L5892" i="2"/>
  <c r="K5892" i="2"/>
  <c r="J5892" i="2"/>
  <c r="I5892" i="2"/>
  <c r="L7137" i="2"/>
  <c r="K7137" i="2"/>
  <c r="J7137" i="2"/>
  <c r="I7137" i="2"/>
  <c r="L906" i="2"/>
  <c r="K906" i="2"/>
  <c r="J906" i="2"/>
  <c r="I906" i="2"/>
  <c r="L1386" i="2"/>
  <c r="K1386" i="2"/>
  <c r="J1386" i="2"/>
  <c r="I1386" i="2"/>
  <c r="L2988" i="2"/>
  <c r="K2988" i="2"/>
  <c r="J2988" i="2"/>
  <c r="I2988" i="2"/>
  <c r="L5263" i="2"/>
  <c r="K5263" i="2"/>
  <c r="J5263" i="2"/>
  <c r="I5263" i="2"/>
  <c r="L1896" i="2"/>
  <c r="K1896" i="2"/>
  <c r="J1896" i="2"/>
  <c r="I1896" i="2"/>
  <c r="L6768" i="2"/>
  <c r="K6768" i="2"/>
  <c r="J6768" i="2"/>
  <c r="I6768" i="2"/>
  <c r="L3182" i="2"/>
  <c r="K3182" i="2"/>
  <c r="J3182" i="2"/>
  <c r="I3182" i="2"/>
  <c r="L6592" i="2"/>
  <c r="K6592" i="2"/>
  <c r="J6592" i="2"/>
  <c r="I6592" i="2"/>
  <c r="L3061" i="2"/>
  <c r="K3061" i="2"/>
  <c r="J3061" i="2"/>
  <c r="I3061" i="2"/>
  <c r="L6775" i="2"/>
  <c r="K6775" i="2"/>
  <c r="J6775" i="2"/>
  <c r="I6775" i="2"/>
  <c r="L3303" i="2"/>
  <c r="K3303" i="2"/>
  <c r="J3303" i="2"/>
  <c r="I3303" i="2"/>
  <c r="L2684" i="2"/>
  <c r="K2684" i="2"/>
  <c r="J2684" i="2"/>
  <c r="I2684" i="2"/>
  <c r="L7904" i="2"/>
  <c r="K7904" i="2"/>
  <c r="J7904" i="2"/>
  <c r="I7904" i="2"/>
  <c r="L2273" i="2"/>
  <c r="K2273" i="2"/>
  <c r="J2273" i="2"/>
  <c r="I2273" i="2"/>
  <c r="L5013" i="2"/>
  <c r="K5013" i="2"/>
  <c r="J5013" i="2"/>
  <c r="I5013" i="2"/>
  <c r="L7772" i="2"/>
  <c r="K7772" i="2"/>
  <c r="J7772" i="2"/>
  <c r="I7772" i="2"/>
  <c r="L1668" i="2"/>
  <c r="K1668" i="2"/>
  <c r="J1668" i="2"/>
  <c r="I1668" i="2"/>
  <c r="L6539" i="2"/>
  <c r="K6539" i="2"/>
  <c r="J6539" i="2"/>
  <c r="I6539" i="2"/>
  <c r="L3551" i="2"/>
  <c r="K3551" i="2"/>
  <c r="J3551" i="2"/>
  <c r="I3551" i="2"/>
  <c r="L4240" i="2"/>
  <c r="K4240" i="2"/>
  <c r="J4240" i="2"/>
  <c r="I4240" i="2"/>
  <c r="L7262" i="2"/>
  <c r="K7262" i="2"/>
  <c r="J7262" i="2"/>
  <c r="I7262" i="2"/>
  <c r="L2297" i="2"/>
  <c r="K2297" i="2"/>
  <c r="J2297" i="2"/>
  <c r="I2297" i="2"/>
  <c r="L4511" i="2"/>
  <c r="K4511" i="2"/>
  <c r="J4511" i="2"/>
  <c r="I4511" i="2"/>
  <c r="L6546" i="2"/>
  <c r="K6546" i="2"/>
  <c r="J6546" i="2"/>
  <c r="I6546" i="2"/>
  <c r="L3939" i="2"/>
  <c r="K3939" i="2"/>
  <c r="J3939" i="2"/>
  <c r="I3939" i="2"/>
  <c r="L4206" i="2"/>
  <c r="K4206" i="2"/>
  <c r="J4206" i="2"/>
  <c r="I4206" i="2"/>
  <c r="L6752" i="2"/>
  <c r="K6752" i="2"/>
  <c r="J6752" i="2"/>
  <c r="I6752" i="2"/>
  <c r="L7373" i="2"/>
  <c r="K7373" i="2"/>
  <c r="J7373" i="2"/>
  <c r="I7373" i="2"/>
  <c r="L6783" i="2"/>
  <c r="K6783" i="2"/>
  <c r="J6783" i="2"/>
  <c r="I6783" i="2"/>
  <c r="L8095" i="2"/>
  <c r="K8095" i="2"/>
  <c r="J8095" i="2"/>
  <c r="I8095" i="2"/>
  <c r="L5240" i="2"/>
  <c r="K5240" i="2"/>
  <c r="J5240" i="2"/>
  <c r="I5240" i="2"/>
  <c r="L2836" i="2"/>
  <c r="K2836" i="2"/>
  <c r="J2836" i="2"/>
  <c r="I2836" i="2"/>
  <c r="L2903" i="2"/>
  <c r="K2903" i="2"/>
  <c r="J2903" i="2"/>
  <c r="I2903" i="2"/>
  <c r="L7417" i="2"/>
  <c r="K7417" i="2"/>
  <c r="J7417" i="2"/>
  <c r="I7417" i="2"/>
  <c r="L3995" i="2"/>
  <c r="K3995" i="2"/>
  <c r="J3995" i="2"/>
  <c r="I3995" i="2"/>
  <c r="L8012" i="2"/>
  <c r="K8012" i="2"/>
  <c r="J8012" i="2"/>
  <c r="I8012" i="2"/>
  <c r="L5890" i="2"/>
  <c r="K5890" i="2"/>
  <c r="J5890" i="2"/>
  <c r="I5890" i="2"/>
  <c r="L2803" i="2"/>
  <c r="K2803" i="2"/>
  <c r="J2803" i="2"/>
  <c r="I2803" i="2"/>
  <c r="L3950" i="2"/>
  <c r="K3950" i="2"/>
  <c r="J3950" i="2"/>
  <c r="I3950" i="2"/>
  <c r="L4241" i="2"/>
  <c r="K4241" i="2"/>
  <c r="J4241" i="2"/>
  <c r="I4241" i="2"/>
  <c r="L7442" i="2"/>
  <c r="K7442" i="2"/>
  <c r="J7442" i="2"/>
  <c r="I7442" i="2"/>
  <c r="L6709" i="2"/>
  <c r="K6709" i="2"/>
  <c r="J6709" i="2"/>
  <c r="I6709" i="2"/>
  <c r="L6617" i="2"/>
  <c r="K6617" i="2"/>
  <c r="J6617" i="2"/>
  <c r="I6617" i="2"/>
  <c r="L7594" i="2"/>
  <c r="K7594" i="2"/>
  <c r="J7594" i="2"/>
  <c r="I7594" i="2"/>
  <c r="L4895" i="2"/>
  <c r="K4895" i="2"/>
  <c r="J4895" i="2"/>
  <c r="I4895" i="2"/>
  <c r="L6774" i="2"/>
  <c r="K6774" i="2"/>
  <c r="J6774" i="2"/>
  <c r="I6774" i="2"/>
  <c r="L4420" i="2"/>
  <c r="K4420" i="2"/>
  <c r="J4420" i="2"/>
  <c r="I4420" i="2"/>
  <c r="L4545" i="2"/>
  <c r="K4545" i="2"/>
  <c r="J4545" i="2"/>
  <c r="I4545" i="2"/>
  <c r="L948" i="2"/>
  <c r="K948" i="2"/>
  <c r="J948" i="2"/>
  <c r="I948" i="2"/>
  <c r="L6876" i="2"/>
  <c r="K6876" i="2"/>
  <c r="J6876" i="2"/>
  <c r="I6876" i="2"/>
  <c r="L4685" i="2"/>
  <c r="K4685" i="2"/>
  <c r="J4685" i="2"/>
  <c r="I4685" i="2"/>
  <c r="L7568" i="2"/>
  <c r="K7568" i="2"/>
  <c r="J7568" i="2"/>
  <c r="I7568" i="2"/>
  <c r="L5869" i="2"/>
  <c r="K5869" i="2"/>
  <c r="J5869" i="2"/>
  <c r="I5869" i="2"/>
  <c r="L4783" i="2"/>
  <c r="K4783" i="2"/>
  <c r="J4783" i="2"/>
  <c r="I4783" i="2"/>
  <c r="L3485" i="2"/>
  <c r="K3485" i="2"/>
  <c r="J3485" i="2"/>
  <c r="I3485" i="2"/>
  <c r="L5842" i="2"/>
  <c r="K5842" i="2"/>
  <c r="J5842" i="2"/>
  <c r="I5842" i="2"/>
  <c r="L5020" i="2"/>
  <c r="K5020" i="2"/>
  <c r="J5020" i="2"/>
  <c r="I5020" i="2"/>
  <c r="L5094" i="2"/>
  <c r="K5094" i="2"/>
  <c r="J5094" i="2"/>
  <c r="I5094" i="2"/>
  <c r="L6625" i="2"/>
  <c r="K6625" i="2"/>
  <c r="J6625" i="2"/>
  <c r="I6625" i="2"/>
  <c r="L4613" i="2"/>
  <c r="K4613" i="2"/>
  <c r="J4613" i="2"/>
  <c r="I4613" i="2"/>
  <c r="L2520" i="2"/>
  <c r="K2520" i="2"/>
  <c r="J2520" i="2"/>
  <c r="I2520" i="2"/>
  <c r="L6755" i="2"/>
  <c r="K6755" i="2"/>
  <c r="J6755" i="2"/>
  <c r="I6755" i="2"/>
  <c r="L6691" i="2"/>
  <c r="K6691" i="2"/>
  <c r="J6691" i="2"/>
  <c r="I6691" i="2"/>
  <c r="L5499" i="2"/>
  <c r="K5499" i="2"/>
  <c r="J5499" i="2"/>
  <c r="I5499" i="2"/>
  <c r="L5585" i="2"/>
  <c r="K5585" i="2"/>
  <c r="J5585" i="2"/>
  <c r="I5585" i="2"/>
  <c r="L6197" i="2"/>
  <c r="K6197" i="2"/>
  <c r="J6197" i="2"/>
  <c r="I6197" i="2"/>
  <c r="L1283" i="2"/>
  <c r="K1283" i="2"/>
  <c r="J1283" i="2"/>
  <c r="I1283" i="2"/>
  <c r="L6888" i="2"/>
  <c r="K6888" i="2"/>
  <c r="J6888" i="2"/>
  <c r="I6888" i="2"/>
  <c r="L4816" i="2"/>
  <c r="K4816" i="2"/>
  <c r="J4816" i="2"/>
  <c r="I4816" i="2"/>
  <c r="L799" i="2"/>
  <c r="K799" i="2"/>
  <c r="J799" i="2"/>
  <c r="I799" i="2"/>
  <c r="L1827" i="2"/>
  <c r="K1827" i="2"/>
  <c r="J1827" i="2"/>
  <c r="I1827" i="2"/>
  <c r="L624" i="2"/>
  <c r="K624" i="2"/>
  <c r="J624" i="2"/>
  <c r="I624" i="2"/>
  <c r="L4237" i="2"/>
  <c r="K4237" i="2"/>
  <c r="J4237" i="2"/>
  <c r="I4237" i="2"/>
  <c r="L6936" i="2"/>
  <c r="K6936" i="2"/>
  <c r="J6936" i="2"/>
  <c r="I6936" i="2"/>
  <c r="L1981" i="2"/>
  <c r="K1981" i="2"/>
  <c r="J1981" i="2"/>
  <c r="I1981" i="2"/>
  <c r="L4256" i="2"/>
  <c r="K4256" i="2"/>
  <c r="J4256" i="2"/>
  <c r="I4256" i="2"/>
  <c r="L6479" i="2"/>
  <c r="K6479" i="2"/>
  <c r="J6479" i="2"/>
  <c r="I6479" i="2"/>
  <c r="L6154" i="2"/>
  <c r="K6154" i="2"/>
  <c r="J6154" i="2"/>
  <c r="I6154" i="2"/>
  <c r="L4118" i="2"/>
  <c r="K4118" i="2"/>
  <c r="J4118" i="2"/>
  <c r="I4118" i="2"/>
  <c r="L5239" i="2"/>
  <c r="K5239" i="2"/>
  <c r="J5239" i="2"/>
  <c r="I5239" i="2"/>
  <c r="L4625" i="2"/>
  <c r="K4625" i="2"/>
  <c r="J4625" i="2"/>
  <c r="I4625" i="2"/>
  <c r="L2021" i="2"/>
  <c r="K2021" i="2"/>
  <c r="J2021" i="2"/>
  <c r="I2021" i="2"/>
  <c r="L1959" i="2"/>
  <c r="K1959" i="2"/>
  <c r="J1959" i="2"/>
  <c r="I1959" i="2"/>
  <c r="L4610" i="2"/>
  <c r="K4610" i="2"/>
  <c r="J4610" i="2"/>
  <c r="I4610" i="2"/>
  <c r="L5613" i="2"/>
  <c r="K5613" i="2"/>
  <c r="J5613" i="2"/>
  <c r="I5613" i="2"/>
  <c r="L4034" i="2"/>
  <c r="K4034" i="2"/>
  <c r="J4034" i="2"/>
  <c r="I4034" i="2"/>
  <c r="L6579" i="2"/>
  <c r="K6579" i="2"/>
  <c r="J6579" i="2"/>
  <c r="I6579" i="2"/>
  <c r="L6134" i="2"/>
  <c r="K6134" i="2"/>
  <c r="J6134" i="2"/>
  <c r="I6134" i="2"/>
  <c r="L1564" i="2"/>
  <c r="K1564" i="2"/>
  <c r="J1564" i="2"/>
  <c r="I1564" i="2"/>
  <c r="L3442" i="2"/>
  <c r="K3442" i="2"/>
  <c r="J3442" i="2"/>
  <c r="I3442" i="2"/>
  <c r="L2453" i="2"/>
  <c r="K2453" i="2"/>
  <c r="J2453" i="2"/>
  <c r="I2453" i="2"/>
  <c r="L2257" i="2"/>
  <c r="K2257" i="2"/>
  <c r="J2257" i="2"/>
  <c r="I2257" i="2"/>
  <c r="L3475" i="2"/>
  <c r="K3475" i="2"/>
  <c r="J3475" i="2"/>
  <c r="I3475" i="2"/>
  <c r="L7698" i="2"/>
  <c r="K7698" i="2"/>
  <c r="J7698" i="2"/>
  <c r="I7698" i="2"/>
  <c r="L5789" i="2"/>
  <c r="K5789" i="2"/>
  <c r="J5789" i="2"/>
  <c r="I5789" i="2"/>
  <c r="L2829" i="2"/>
  <c r="K2829" i="2"/>
  <c r="J2829" i="2"/>
  <c r="I2829" i="2"/>
  <c r="L7152" i="2"/>
  <c r="K7152" i="2"/>
  <c r="J7152" i="2"/>
  <c r="I7152" i="2"/>
  <c r="L5250" i="2"/>
  <c r="K5250" i="2"/>
  <c r="J5250" i="2"/>
  <c r="I5250" i="2"/>
  <c r="L3660" i="2"/>
  <c r="K3660" i="2"/>
  <c r="J3660" i="2"/>
  <c r="I3660" i="2"/>
  <c r="L2445" i="2"/>
  <c r="K2445" i="2"/>
  <c r="J2445" i="2"/>
  <c r="I2445" i="2"/>
  <c r="L7255" i="2"/>
  <c r="K7255" i="2"/>
  <c r="J7255" i="2"/>
  <c r="I7255" i="2"/>
  <c r="L4179" i="2"/>
  <c r="K4179" i="2"/>
  <c r="J4179" i="2"/>
  <c r="I4179" i="2"/>
  <c r="L5122" i="2"/>
  <c r="K5122" i="2"/>
  <c r="J5122" i="2"/>
  <c r="I5122" i="2"/>
  <c r="L5558" i="2"/>
  <c r="K5558" i="2"/>
  <c r="J5558" i="2"/>
  <c r="I5558" i="2"/>
  <c r="L7202" i="2"/>
  <c r="K7202" i="2"/>
  <c r="J7202" i="2"/>
  <c r="I7202" i="2"/>
  <c r="L3146" i="2"/>
  <c r="K3146" i="2"/>
  <c r="J3146" i="2"/>
  <c r="I3146" i="2"/>
  <c r="L5359" i="2"/>
  <c r="K5359" i="2"/>
  <c r="J5359" i="2"/>
  <c r="I5359" i="2"/>
  <c r="L1664" i="2"/>
  <c r="K1664" i="2"/>
  <c r="J1664" i="2"/>
  <c r="I1664" i="2"/>
  <c r="L4822" i="2"/>
  <c r="K4822" i="2"/>
  <c r="J4822" i="2"/>
  <c r="I4822" i="2"/>
  <c r="L1683" i="2"/>
  <c r="K1683" i="2"/>
  <c r="J1683" i="2"/>
  <c r="I1683" i="2"/>
  <c r="L5829" i="2"/>
  <c r="K5829" i="2"/>
  <c r="J5829" i="2"/>
  <c r="I5829" i="2"/>
  <c r="L7919" i="2"/>
  <c r="K7919" i="2"/>
  <c r="J7919" i="2"/>
  <c r="I7919" i="2"/>
  <c r="L3754" i="2"/>
  <c r="K3754" i="2"/>
  <c r="J3754" i="2"/>
  <c r="I3754" i="2"/>
  <c r="L5284" i="2"/>
  <c r="K5284" i="2"/>
  <c r="J5284" i="2"/>
  <c r="I5284" i="2"/>
  <c r="L6536" i="2"/>
  <c r="K6536" i="2"/>
  <c r="J6536" i="2"/>
  <c r="I6536" i="2"/>
  <c r="L8285" i="2"/>
  <c r="K8285" i="2"/>
  <c r="J8285" i="2"/>
  <c r="I8285" i="2"/>
  <c r="L6212" i="2"/>
  <c r="K6212" i="2"/>
  <c r="J6212" i="2"/>
  <c r="I6212" i="2"/>
  <c r="L7863" i="2"/>
  <c r="K7863" i="2"/>
  <c r="J7863" i="2"/>
  <c r="I7863" i="2"/>
  <c r="L7017" i="2"/>
  <c r="K7017" i="2"/>
  <c r="J7017" i="2"/>
  <c r="I7017" i="2"/>
  <c r="L5632" i="2"/>
  <c r="K5632" i="2"/>
  <c r="J5632" i="2"/>
  <c r="I5632" i="2"/>
  <c r="L3432" i="2"/>
  <c r="K3432" i="2"/>
  <c r="J3432" i="2"/>
  <c r="I3432" i="2"/>
  <c r="L754" i="2"/>
  <c r="K754" i="2"/>
  <c r="J754" i="2"/>
  <c r="I754" i="2"/>
  <c r="L6423" i="2"/>
  <c r="K6423" i="2"/>
  <c r="J6423" i="2"/>
  <c r="I6423" i="2"/>
  <c r="L3761" i="2"/>
  <c r="K3761" i="2"/>
  <c r="J3761" i="2"/>
  <c r="I3761" i="2"/>
  <c r="L6520" i="2"/>
  <c r="K6520" i="2"/>
  <c r="J6520" i="2"/>
  <c r="I6520" i="2"/>
  <c r="L3671" i="2"/>
  <c r="K3671" i="2"/>
  <c r="J3671" i="2"/>
  <c r="I3671" i="2"/>
  <c r="L2308" i="2"/>
  <c r="K2308" i="2"/>
  <c r="J2308" i="2"/>
  <c r="I2308" i="2"/>
  <c r="L5883" i="2"/>
  <c r="K5883" i="2"/>
  <c r="J5883" i="2"/>
  <c r="I5883" i="2"/>
  <c r="L4576" i="2"/>
  <c r="K4576" i="2"/>
  <c r="J4576" i="2"/>
  <c r="I4576" i="2"/>
  <c r="L5214" i="2"/>
  <c r="K5214" i="2"/>
  <c r="J5214" i="2"/>
  <c r="I5214" i="2"/>
  <c r="L8195" i="2"/>
  <c r="K8195" i="2"/>
  <c r="J8195" i="2"/>
  <c r="I8195" i="2"/>
  <c r="L3486" i="2"/>
  <c r="K3486" i="2"/>
  <c r="J3486" i="2"/>
  <c r="I3486" i="2"/>
  <c r="L2788" i="2"/>
  <c r="K2788" i="2"/>
  <c r="J2788" i="2"/>
  <c r="I2788" i="2"/>
  <c r="L1512" i="2"/>
  <c r="K1512" i="2"/>
  <c r="J1512" i="2"/>
  <c r="I1512" i="2"/>
  <c r="L8194" i="2"/>
  <c r="K8194" i="2"/>
  <c r="J8194" i="2"/>
  <c r="I8194" i="2"/>
  <c r="L5353" i="2"/>
  <c r="K5353" i="2"/>
  <c r="J5353" i="2"/>
  <c r="I5353" i="2"/>
  <c r="L4891" i="2"/>
  <c r="K4891" i="2"/>
  <c r="J4891" i="2"/>
  <c r="I4891" i="2"/>
  <c r="L5669" i="2"/>
  <c r="K5669" i="2"/>
  <c r="J5669" i="2"/>
  <c r="I5669" i="2"/>
  <c r="L6932" i="2"/>
  <c r="K6932" i="2"/>
  <c r="J6932" i="2"/>
  <c r="I6932" i="2"/>
  <c r="L4888" i="2"/>
  <c r="K4888" i="2"/>
  <c r="J4888" i="2"/>
  <c r="I4888" i="2"/>
  <c r="L7256" i="2"/>
  <c r="K7256" i="2"/>
  <c r="J7256" i="2"/>
  <c r="I7256" i="2"/>
  <c r="L6495" i="2"/>
  <c r="K6495" i="2"/>
  <c r="J6495" i="2"/>
  <c r="I6495" i="2"/>
  <c r="L1448" i="2"/>
  <c r="K1448" i="2"/>
  <c r="J1448" i="2"/>
  <c r="I1448" i="2"/>
  <c r="L4849" i="2"/>
  <c r="K4849" i="2"/>
  <c r="J4849" i="2"/>
  <c r="I4849" i="2"/>
  <c r="L3347" i="2"/>
  <c r="K3347" i="2"/>
  <c r="J3347" i="2"/>
  <c r="I3347" i="2"/>
  <c r="L4769" i="2"/>
  <c r="K4769" i="2"/>
  <c r="J4769" i="2"/>
  <c r="I4769" i="2"/>
  <c r="L1275" i="2"/>
  <c r="K1275" i="2"/>
  <c r="J1275" i="2"/>
  <c r="I1275" i="2"/>
  <c r="L6626" i="2"/>
  <c r="K6626" i="2"/>
  <c r="J6626" i="2"/>
  <c r="I6626" i="2"/>
  <c r="L6810" i="2"/>
  <c r="K6810" i="2"/>
  <c r="J6810" i="2"/>
  <c r="I6810" i="2"/>
  <c r="L4880" i="2"/>
  <c r="K4880" i="2"/>
  <c r="J4880" i="2"/>
  <c r="I4880" i="2"/>
  <c r="L4985" i="2"/>
  <c r="K4985" i="2"/>
  <c r="J4985" i="2"/>
  <c r="I4985" i="2"/>
  <c r="L6063" i="2"/>
  <c r="K6063" i="2"/>
  <c r="J6063" i="2"/>
  <c r="I6063" i="2"/>
  <c r="L1905" i="2"/>
  <c r="K1905" i="2"/>
  <c r="J1905" i="2"/>
  <c r="I1905" i="2"/>
  <c r="L7637" i="2"/>
  <c r="K7637" i="2"/>
  <c r="J7637" i="2"/>
  <c r="I7637" i="2"/>
  <c r="L1836" i="2"/>
  <c r="K1836" i="2"/>
  <c r="J1836" i="2"/>
  <c r="I1836" i="2"/>
  <c r="L1214" i="2"/>
  <c r="K1214" i="2"/>
  <c r="J1214" i="2"/>
  <c r="I1214" i="2"/>
  <c r="L7638" i="2"/>
  <c r="K7638" i="2"/>
  <c r="J7638" i="2"/>
  <c r="I7638" i="2"/>
  <c r="L2909" i="2"/>
  <c r="K2909" i="2"/>
  <c r="J2909" i="2"/>
  <c r="I2909" i="2"/>
  <c r="L7021" i="2"/>
  <c r="K7021" i="2"/>
  <c r="J7021" i="2"/>
  <c r="I7021" i="2"/>
  <c r="L4776" i="2"/>
  <c r="K4776" i="2"/>
  <c r="J4776" i="2"/>
  <c r="I4776" i="2"/>
  <c r="L3309" i="2"/>
  <c r="K3309" i="2"/>
  <c r="J3309" i="2"/>
  <c r="I3309" i="2"/>
  <c r="L7303" i="2"/>
  <c r="K7303" i="2"/>
  <c r="J7303" i="2"/>
  <c r="I7303" i="2"/>
  <c r="L2323" i="2"/>
  <c r="K2323" i="2"/>
  <c r="J2323" i="2"/>
  <c r="I2323" i="2"/>
  <c r="L6730" i="2"/>
  <c r="K6730" i="2"/>
  <c r="J6730" i="2"/>
  <c r="I6730" i="2"/>
  <c r="L4535" i="2"/>
  <c r="K4535" i="2"/>
  <c r="J4535" i="2"/>
  <c r="I4535" i="2"/>
  <c r="L1063" i="2"/>
  <c r="K1063" i="2"/>
  <c r="J1063" i="2"/>
  <c r="I1063" i="2"/>
  <c r="L7397" i="2"/>
  <c r="K7397" i="2"/>
  <c r="J7397" i="2"/>
  <c r="I7397" i="2"/>
  <c r="L3955" i="2"/>
  <c r="K3955" i="2"/>
  <c r="J3955" i="2"/>
  <c r="I3955" i="2"/>
  <c r="L4216" i="2"/>
  <c r="K4216" i="2"/>
  <c r="J4216" i="2"/>
  <c r="I4216" i="2"/>
  <c r="L4289" i="2"/>
  <c r="K4289" i="2"/>
  <c r="J4289" i="2"/>
  <c r="I4289" i="2"/>
  <c r="L6246" i="2"/>
  <c r="K6246" i="2"/>
  <c r="J6246" i="2"/>
  <c r="I6246" i="2"/>
  <c r="L5335" i="2"/>
  <c r="K5335" i="2"/>
  <c r="J5335" i="2"/>
  <c r="I5335" i="2"/>
  <c r="L2923" i="2"/>
  <c r="K2923" i="2"/>
  <c r="J2923" i="2"/>
  <c r="I2923" i="2"/>
  <c r="L6676" i="2"/>
  <c r="K6676" i="2"/>
  <c r="J6676" i="2"/>
  <c r="I6676" i="2"/>
  <c r="L7471" i="2"/>
  <c r="K7471" i="2"/>
  <c r="J7471" i="2"/>
  <c r="I7471" i="2"/>
  <c r="L4097" i="2"/>
  <c r="K4097" i="2"/>
  <c r="J4097" i="2"/>
  <c r="I4097" i="2"/>
  <c r="L7552" i="2"/>
  <c r="K7552" i="2"/>
  <c r="J7552" i="2"/>
  <c r="I7552" i="2"/>
  <c r="L4510" i="2"/>
  <c r="K4510" i="2"/>
  <c r="J4510" i="2"/>
  <c r="I4510" i="2"/>
  <c r="L1039" i="2"/>
  <c r="K1039" i="2"/>
  <c r="J1039" i="2"/>
  <c r="I1039" i="2"/>
  <c r="L6578" i="2"/>
  <c r="K6578" i="2"/>
  <c r="J6578" i="2"/>
  <c r="I6578" i="2"/>
  <c r="L4633" i="2"/>
  <c r="K4633" i="2"/>
  <c r="J4633" i="2"/>
  <c r="I4633" i="2"/>
  <c r="L7213" i="2"/>
  <c r="K7213" i="2"/>
  <c r="J7213" i="2"/>
  <c r="I7213" i="2"/>
  <c r="L7589" i="2"/>
  <c r="K7589" i="2"/>
  <c r="J7589" i="2"/>
  <c r="I7589" i="2"/>
  <c r="L5412" i="2"/>
  <c r="K5412" i="2"/>
  <c r="J5412" i="2"/>
  <c r="I5412" i="2"/>
  <c r="L5389" i="2"/>
  <c r="K5389" i="2"/>
  <c r="J5389" i="2"/>
  <c r="I5389" i="2"/>
  <c r="L5898" i="2"/>
  <c r="K5898" i="2"/>
  <c r="J5898" i="2"/>
  <c r="I5898" i="2"/>
  <c r="L3280" i="2"/>
  <c r="K3280" i="2"/>
  <c r="J3280" i="2"/>
  <c r="I3280" i="2"/>
  <c r="L5795" i="2"/>
  <c r="K5795" i="2"/>
  <c r="J5795" i="2"/>
  <c r="I5795" i="2"/>
  <c r="L4326" i="2"/>
  <c r="K4326" i="2"/>
  <c r="J4326" i="2"/>
  <c r="I4326" i="2"/>
  <c r="L6916" i="2"/>
  <c r="K6916" i="2"/>
  <c r="J6916" i="2"/>
  <c r="I6916" i="2"/>
  <c r="L5248" i="2"/>
  <c r="K5248" i="2"/>
  <c r="J5248" i="2"/>
  <c r="I5248" i="2"/>
  <c r="L7614" i="2"/>
  <c r="K7614" i="2"/>
  <c r="J7614" i="2"/>
  <c r="I7614" i="2"/>
  <c r="L4000" i="2"/>
  <c r="K4000" i="2"/>
  <c r="J4000" i="2"/>
  <c r="I4000" i="2"/>
  <c r="L3770" i="2"/>
  <c r="K3770" i="2"/>
  <c r="J3770" i="2"/>
  <c r="I3770" i="2"/>
  <c r="L5161" i="2"/>
  <c r="K5161" i="2"/>
  <c r="J5161" i="2"/>
  <c r="I5161" i="2"/>
  <c r="L5691" i="2"/>
  <c r="K5691" i="2"/>
  <c r="J5691" i="2"/>
  <c r="I5691" i="2"/>
  <c r="L5032" i="2"/>
  <c r="K5032" i="2"/>
  <c r="J5032" i="2"/>
  <c r="I5032" i="2"/>
  <c r="L3499" i="2"/>
  <c r="K3499" i="2"/>
  <c r="J3499" i="2"/>
  <c r="I3499" i="2"/>
  <c r="L3888" i="2"/>
  <c r="K3888" i="2"/>
  <c r="J3888" i="2"/>
  <c r="I3888" i="2"/>
  <c r="L5179" i="2"/>
  <c r="K5179" i="2"/>
  <c r="J5179" i="2"/>
  <c r="I5179" i="2"/>
  <c r="L5349" i="2"/>
  <c r="K5349" i="2"/>
  <c r="J5349" i="2"/>
  <c r="I5349" i="2"/>
  <c r="L3065" i="2"/>
  <c r="K3065" i="2"/>
  <c r="J3065" i="2"/>
  <c r="I3065" i="2"/>
  <c r="L5617" i="2"/>
  <c r="K5617" i="2"/>
  <c r="J5617" i="2"/>
  <c r="I5617" i="2"/>
  <c r="L5678" i="2"/>
  <c r="K5678" i="2"/>
  <c r="J5678" i="2"/>
  <c r="I5678" i="2"/>
  <c r="L3715" i="2"/>
  <c r="K3715" i="2"/>
  <c r="J3715" i="2"/>
  <c r="I3715" i="2"/>
  <c r="L7356" i="2"/>
  <c r="K7356" i="2"/>
  <c r="J7356" i="2"/>
  <c r="I7356" i="2"/>
  <c r="L6361" i="2"/>
  <c r="K6361" i="2"/>
  <c r="J6361" i="2"/>
  <c r="I6361" i="2"/>
  <c r="L1707" i="2"/>
  <c r="K1707" i="2"/>
  <c r="J1707" i="2"/>
  <c r="I1707" i="2"/>
  <c r="L3245" i="2"/>
  <c r="K3245" i="2"/>
  <c r="J3245" i="2"/>
  <c r="I3245" i="2"/>
  <c r="L1488" i="2"/>
  <c r="K1488" i="2"/>
  <c r="J1488" i="2"/>
  <c r="I1488" i="2"/>
  <c r="L8202" i="2"/>
  <c r="K8202" i="2"/>
  <c r="J8202" i="2"/>
  <c r="I8202" i="2"/>
  <c r="L6678" i="2"/>
  <c r="K6678" i="2"/>
  <c r="J6678" i="2"/>
  <c r="I6678" i="2"/>
  <c r="L5182" i="2"/>
  <c r="K5182" i="2"/>
  <c r="J5182" i="2"/>
  <c r="I5182" i="2"/>
  <c r="L3539" i="2"/>
  <c r="K3539" i="2"/>
  <c r="J3539" i="2"/>
  <c r="I3539" i="2"/>
  <c r="L7313" i="2"/>
  <c r="K7313" i="2"/>
  <c r="J7313" i="2"/>
  <c r="I7313" i="2"/>
  <c r="L4526" i="2"/>
  <c r="K4526" i="2"/>
  <c r="J4526" i="2"/>
  <c r="I4526" i="2"/>
  <c r="L6135" i="2"/>
  <c r="K6135" i="2"/>
  <c r="J6135" i="2"/>
  <c r="I6135" i="2"/>
  <c r="L5225" i="2"/>
  <c r="K5225" i="2"/>
  <c r="J5225" i="2"/>
  <c r="I5225" i="2"/>
  <c r="L4017" i="2"/>
  <c r="K4017" i="2"/>
  <c r="J4017" i="2"/>
  <c r="I4017" i="2"/>
  <c r="L5297" i="2"/>
  <c r="K5297" i="2"/>
  <c r="J5297" i="2"/>
  <c r="I5297" i="2"/>
  <c r="L5790" i="2"/>
  <c r="K5790" i="2"/>
  <c r="J5790" i="2"/>
  <c r="I5790" i="2"/>
  <c r="L6923" i="2"/>
  <c r="K6923" i="2"/>
  <c r="J6923" i="2"/>
  <c r="I6923" i="2"/>
  <c r="L8064" i="2"/>
  <c r="K8064" i="2"/>
  <c r="J8064" i="2"/>
  <c r="I8064" i="2"/>
  <c r="L6172" i="2"/>
  <c r="K6172" i="2"/>
  <c r="J6172" i="2"/>
  <c r="I6172" i="2"/>
  <c r="L8187" i="2"/>
  <c r="K8187" i="2"/>
  <c r="J8187" i="2"/>
  <c r="I8187" i="2"/>
  <c r="L6261" i="2"/>
  <c r="K6261" i="2"/>
  <c r="J6261" i="2"/>
  <c r="I6261" i="2"/>
  <c r="L3968" i="2"/>
  <c r="K3968" i="2"/>
  <c r="J3968" i="2"/>
  <c r="I3968" i="2"/>
  <c r="L7895" i="2"/>
  <c r="K7895" i="2"/>
  <c r="J7895" i="2"/>
  <c r="I7895" i="2"/>
  <c r="L2210" i="2"/>
  <c r="K2210" i="2"/>
  <c r="J2210" i="2"/>
  <c r="I2210" i="2"/>
  <c r="L1687" i="2"/>
  <c r="K1687" i="2"/>
  <c r="J1687" i="2"/>
  <c r="I1687" i="2"/>
  <c r="L7136" i="2"/>
  <c r="K7136" i="2"/>
  <c r="J7136" i="2"/>
  <c r="I7136" i="2"/>
  <c r="L4354" i="2"/>
  <c r="K4354" i="2"/>
  <c r="J4354" i="2"/>
  <c r="I4354" i="2"/>
  <c r="L5828" i="2"/>
  <c r="K5828" i="2"/>
  <c r="J5828" i="2"/>
  <c r="I5828" i="2"/>
  <c r="L5710" i="2"/>
  <c r="K5710" i="2"/>
  <c r="J5710" i="2"/>
  <c r="I5710" i="2"/>
  <c r="L6734" i="2"/>
  <c r="K6734" i="2"/>
  <c r="J6734" i="2"/>
  <c r="I6734" i="2"/>
  <c r="L5168" i="2"/>
  <c r="K5168" i="2"/>
  <c r="J5168" i="2"/>
  <c r="I5168" i="2"/>
  <c r="L5380" i="2"/>
  <c r="K5380" i="2"/>
  <c r="J5380" i="2"/>
  <c r="I5380" i="2"/>
  <c r="L3740" i="2"/>
  <c r="K3740" i="2"/>
  <c r="J3740" i="2"/>
  <c r="I3740" i="2"/>
  <c r="L4821" i="2"/>
  <c r="K4821" i="2"/>
  <c r="J4821" i="2"/>
  <c r="I4821" i="2"/>
  <c r="L8198" i="2"/>
  <c r="K8198" i="2"/>
  <c r="J8198" i="2"/>
  <c r="I8198" i="2"/>
  <c r="L7325" i="2"/>
  <c r="K7325" i="2"/>
  <c r="J7325" i="2"/>
  <c r="I7325" i="2"/>
  <c r="L2381" i="2"/>
  <c r="K2381" i="2"/>
  <c r="J2381" i="2"/>
  <c r="I2381" i="2"/>
  <c r="L3384" i="2"/>
  <c r="K3384" i="2"/>
  <c r="J3384" i="2"/>
  <c r="I3384" i="2"/>
  <c r="L1616" i="2"/>
  <c r="K1616" i="2"/>
  <c r="J1616" i="2"/>
  <c r="I1616" i="2"/>
  <c r="L4681" i="2"/>
  <c r="K4681" i="2"/>
  <c r="J4681" i="2"/>
  <c r="I4681" i="2"/>
  <c r="L4435" i="2"/>
  <c r="K4435" i="2"/>
  <c r="J4435" i="2"/>
  <c r="I4435" i="2"/>
  <c r="L5364" i="2"/>
  <c r="K5364" i="2"/>
  <c r="J5364" i="2"/>
  <c r="I5364" i="2"/>
  <c r="L3801" i="2"/>
  <c r="K3801" i="2"/>
  <c r="J3801" i="2"/>
  <c r="I3801" i="2"/>
  <c r="L7509" i="2"/>
  <c r="K7509" i="2"/>
  <c r="J7509" i="2"/>
  <c r="I7509" i="2"/>
  <c r="L6890" i="2"/>
  <c r="K6890" i="2"/>
  <c r="J6890" i="2"/>
  <c r="I6890" i="2"/>
  <c r="L5489" i="2"/>
  <c r="K5489" i="2"/>
  <c r="J5489" i="2"/>
  <c r="I5489" i="2"/>
  <c r="L1471" i="2"/>
  <c r="K1471" i="2"/>
  <c r="J1471" i="2"/>
  <c r="I1471" i="2"/>
  <c r="L5951" i="2"/>
  <c r="K5951" i="2"/>
  <c r="J5951" i="2"/>
  <c r="I5951" i="2"/>
  <c r="L6531" i="2"/>
  <c r="K6531" i="2"/>
  <c r="J6531" i="2"/>
  <c r="I6531" i="2"/>
  <c r="L1589" i="2"/>
  <c r="K1589" i="2"/>
  <c r="J1589" i="2"/>
  <c r="I1589" i="2"/>
  <c r="L4528" i="2"/>
  <c r="K4528" i="2"/>
  <c r="J4528" i="2"/>
  <c r="I4528" i="2"/>
  <c r="L5483" i="2"/>
  <c r="K5483" i="2"/>
  <c r="J5483" i="2"/>
  <c r="I5483" i="2"/>
  <c r="L6347" i="2"/>
  <c r="K6347" i="2"/>
  <c r="J6347" i="2"/>
  <c r="I6347" i="2"/>
  <c r="L2922" i="2"/>
  <c r="K2922" i="2"/>
  <c r="J2922" i="2"/>
  <c r="I2922" i="2"/>
  <c r="L4843" i="2"/>
  <c r="K4843" i="2"/>
  <c r="J4843" i="2"/>
  <c r="I4843" i="2"/>
  <c r="L1978" i="2"/>
  <c r="K1978" i="2"/>
  <c r="J1978" i="2"/>
  <c r="I1978" i="2"/>
  <c r="L1436" i="2"/>
  <c r="K1436" i="2"/>
  <c r="J1436" i="2"/>
  <c r="I1436" i="2"/>
  <c r="L2524" i="2"/>
  <c r="K2524" i="2"/>
  <c r="J2524" i="2"/>
  <c r="I2524" i="2"/>
  <c r="L2716" i="2"/>
  <c r="K2716" i="2"/>
  <c r="J2716" i="2"/>
  <c r="I2716" i="2"/>
  <c r="L965" i="2"/>
  <c r="K965" i="2"/>
  <c r="J965" i="2"/>
  <c r="I965" i="2"/>
  <c r="L1973" i="2"/>
  <c r="K1973" i="2"/>
  <c r="J1973" i="2"/>
  <c r="I1973" i="2"/>
  <c r="L6550" i="2"/>
  <c r="K6550" i="2"/>
  <c r="J6550" i="2"/>
  <c r="I6550" i="2"/>
  <c r="L6209" i="2"/>
  <c r="K6209" i="2"/>
  <c r="J6209" i="2"/>
  <c r="I6209" i="2"/>
  <c r="L1285" i="2"/>
  <c r="K1285" i="2"/>
  <c r="J1285" i="2"/>
  <c r="I1285" i="2"/>
  <c r="L6050" i="2"/>
  <c r="K6050" i="2"/>
  <c r="J6050" i="2"/>
  <c r="I6050" i="2"/>
  <c r="L7558" i="2"/>
  <c r="K7558" i="2"/>
  <c r="J7558" i="2"/>
  <c r="I7558" i="2"/>
  <c r="L6793" i="2"/>
  <c r="K6793" i="2"/>
  <c r="J6793" i="2"/>
  <c r="I6793" i="2"/>
  <c r="L7684" i="2"/>
  <c r="K7684" i="2"/>
  <c r="J7684" i="2"/>
  <c r="I7684" i="2"/>
  <c r="L3871" i="2"/>
  <c r="K3871" i="2"/>
  <c r="J3871" i="2"/>
  <c r="I3871" i="2"/>
  <c r="L785" i="2"/>
  <c r="K785" i="2"/>
  <c r="J785" i="2"/>
  <c r="I785" i="2"/>
  <c r="L7067" i="2"/>
  <c r="K7067" i="2"/>
  <c r="J7067" i="2"/>
  <c r="I7067" i="2"/>
  <c r="L8017" i="2"/>
  <c r="K8017" i="2"/>
  <c r="J8017" i="2"/>
  <c r="I8017" i="2"/>
  <c r="L5114" i="2"/>
  <c r="K5114" i="2"/>
  <c r="J5114" i="2"/>
  <c r="I5114" i="2"/>
  <c r="L1627" i="2"/>
  <c r="K1627" i="2"/>
  <c r="J1627" i="2"/>
  <c r="I1627" i="2"/>
  <c r="L5910" i="2"/>
  <c r="K5910" i="2"/>
  <c r="J5910" i="2"/>
  <c r="I5910" i="2"/>
  <c r="L7616" i="2"/>
  <c r="K7616" i="2"/>
  <c r="J7616" i="2"/>
  <c r="I7616" i="2"/>
  <c r="L2625" i="2"/>
  <c r="K2625" i="2"/>
  <c r="J2625" i="2"/>
  <c r="I2625" i="2"/>
  <c r="L2834" i="2"/>
  <c r="K2834" i="2"/>
  <c r="J2834" i="2"/>
  <c r="I2834" i="2"/>
  <c r="L2960" i="2"/>
  <c r="K2960" i="2"/>
  <c r="J2960" i="2"/>
  <c r="I2960" i="2"/>
  <c r="L6258" i="2"/>
  <c r="K6258" i="2"/>
  <c r="J6258" i="2"/>
  <c r="I6258" i="2"/>
  <c r="L3216" i="2"/>
  <c r="K3216" i="2"/>
  <c r="J3216" i="2"/>
  <c r="I3216" i="2"/>
  <c r="L3747" i="2"/>
  <c r="K3747" i="2"/>
  <c r="J3747" i="2"/>
  <c r="I3747" i="2"/>
  <c r="L8275" i="2"/>
  <c r="K8275" i="2"/>
  <c r="J8275" i="2"/>
  <c r="I8275" i="2"/>
  <c r="L3982" i="2"/>
  <c r="K3982" i="2"/>
  <c r="J3982" i="2"/>
  <c r="I3982" i="2"/>
  <c r="L5507" i="2"/>
  <c r="K5507" i="2"/>
  <c r="J5507" i="2"/>
  <c r="I5507" i="2"/>
  <c r="L2779" i="2"/>
  <c r="K2779" i="2"/>
  <c r="J2779" i="2"/>
  <c r="I2779" i="2"/>
  <c r="L1054" i="2"/>
  <c r="K1054" i="2"/>
  <c r="J1054" i="2"/>
  <c r="I1054" i="2"/>
  <c r="L4278" i="2"/>
  <c r="K4278" i="2"/>
  <c r="J4278" i="2"/>
  <c r="I4278" i="2"/>
  <c r="L4191" i="2"/>
  <c r="K4191" i="2"/>
  <c r="J4191" i="2"/>
  <c r="I4191" i="2"/>
  <c r="L3654" i="2"/>
  <c r="K3654" i="2"/>
  <c r="J3654" i="2"/>
  <c r="I3654" i="2"/>
  <c r="L7155" i="2"/>
  <c r="K7155" i="2"/>
  <c r="J7155" i="2"/>
  <c r="I7155" i="2"/>
  <c r="L1993" i="2"/>
  <c r="K1993" i="2"/>
  <c r="J1993" i="2"/>
  <c r="I1993" i="2"/>
  <c r="L4414" i="2"/>
  <c r="K4414" i="2"/>
  <c r="J4414" i="2"/>
  <c r="I4414" i="2"/>
  <c r="L7410" i="2"/>
  <c r="K7410" i="2"/>
  <c r="J7410" i="2"/>
  <c r="I7410" i="2"/>
  <c r="L4772" i="2"/>
  <c r="K4772" i="2"/>
  <c r="J4772" i="2"/>
  <c r="I4772" i="2"/>
  <c r="L5210" i="2"/>
  <c r="K5210" i="2"/>
  <c r="J5210" i="2"/>
  <c r="I5210" i="2"/>
  <c r="L7644" i="2"/>
  <c r="K7644" i="2"/>
  <c r="J7644" i="2"/>
  <c r="I7644" i="2"/>
  <c r="L3720" i="2"/>
  <c r="K3720" i="2"/>
  <c r="J3720" i="2"/>
  <c r="I3720" i="2"/>
  <c r="L5671" i="2"/>
  <c r="K5671" i="2"/>
  <c r="J5671" i="2"/>
  <c r="I5671" i="2"/>
  <c r="L8040" i="2"/>
  <c r="K8040" i="2"/>
  <c r="J8040" i="2"/>
  <c r="I8040" i="2"/>
  <c r="L4279" i="2"/>
  <c r="K4279" i="2"/>
  <c r="J4279" i="2"/>
  <c r="I4279" i="2"/>
  <c r="L4626" i="2"/>
  <c r="K4626" i="2"/>
  <c r="J4626" i="2"/>
  <c r="I4626" i="2"/>
  <c r="L8039" i="2"/>
  <c r="K8039" i="2"/>
  <c r="J8039" i="2"/>
  <c r="I8039" i="2"/>
  <c r="L2794" i="2"/>
  <c r="K2794" i="2"/>
  <c r="J2794" i="2"/>
  <c r="I2794" i="2"/>
  <c r="L1516" i="2"/>
  <c r="K1516" i="2"/>
  <c r="J1516" i="2"/>
  <c r="I1516" i="2"/>
  <c r="L1739" i="2"/>
  <c r="K1739" i="2"/>
  <c r="J1739" i="2"/>
  <c r="I1739" i="2"/>
  <c r="L1748" i="2"/>
  <c r="K1748" i="2"/>
  <c r="J1748" i="2"/>
  <c r="I1748" i="2"/>
  <c r="L3514" i="2"/>
  <c r="K3514" i="2"/>
  <c r="J3514" i="2"/>
  <c r="I3514" i="2"/>
  <c r="L2637" i="2"/>
  <c r="K2637" i="2"/>
  <c r="J2637" i="2"/>
  <c r="I2637" i="2"/>
  <c r="L6548" i="2"/>
  <c r="K6548" i="2"/>
  <c r="J6548" i="2"/>
  <c r="I6548" i="2"/>
  <c r="L5911" i="2"/>
  <c r="K5911" i="2"/>
  <c r="J5911" i="2"/>
  <c r="I5911" i="2"/>
  <c r="L4262" i="2"/>
  <c r="K4262" i="2"/>
  <c r="J4262" i="2"/>
  <c r="I4262" i="2"/>
  <c r="L3255" i="2"/>
  <c r="K3255" i="2"/>
  <c r="J3255" i="2"/>
  <c r="I3255" i="2"/>
  <c r="L6275" i="2"/>
  <c r="K6275" i="2"/>
  <c r="J6275" i="2"/>
  <c r="I6275" i="2"/>
  <c r="L6836" i="2"/>
  <c r="K6836" i="2"/>
  <c r="J6836" i="2"/>
  <c r="I6836" i="2"/>
  <c r="L5649" i="2"/>
  <c r="K5649" i="2"/>
  <c r="J5649" i="2"/>
  <c r="I5649" i="2"/>
  <c r="L4075" i="2"/>
  <c r="K4075" i="2"/>
  <c r="J4075" i="2"/>
  <c r="I4075" i="2"/>
  <c r="L1737" i="2"/>
  <c r="K1737" i="2"/>
  <c r="J1737" i="2"/>
  <c r="I1737" i="2"/>
  <c r="L2165" i="2"/>
  <c r="K2165" i="2"/>
  <c r="J2165" i="2"/>
  <c r="I2165" i="2"/>
  <c r="L8073" i="2"/>
  <c r="K8073" i="2"/>
  <c r="J8073" i="2"/>
  <c r="I8073" i="2"/>
  <c r="L2038" i="2"/>
  <c r="K2038" i="2"/>
  <c r="J2038" i="2"/>
  <c r="I2038" i="2"/>
  <c r="L3360" i="2"/>
  <c r="K3360" i="2"/>
  <c r="J3360" i="2"/>
  <c r="I3360" i="2"/>
  <c r="L4501" i="2"/>
  <c r="K4501" i="2"/>
  <c r="J4501" i="2"/>
  <c r="I4501" i="2"/>
  <c r="L4923" i="2"/>
  <c r="K4923" i="2"/>
  <c r="J4923" i="2"/>
  <c r="I4923" i="2"/>
  <c r="L2306" i="2"/>
  <c r="K2306" i="2"/>
  <c r="J2306" i="2"/>
  <c r="I2306" i="2"/>
  <c r="L5172" i="2"/>
  <c r="K5172" i="2"/>
  <c r="J5172" i="2"/>
  <c r="I5172" i="2"/>
  <c r="L5040" i="2"/>
  <c r="K5040" i="2"/>
  <c r="J5040" i="2"/>
  <c r="I5040" i="2"/>
  <c r="L6679" i="2"/>
  <c r="K6679" i="2"/>
  <c r="J6679" i="2"/>
  <c r="I6679" i="2"/>
  <c r="L6139" i="2"/>
  <c r="K6139" i="2"/>
  <c r="J6139" i="2"/>
  <c r="I6139" i="2"/>
  <c r="L5249" i="2"/>
  <c r="K5249" i="2"/>
  <c r="J5249" i="2"/>
  <c r="I5249" i="2"/>
  <c r="L6515" i="2"/>
  <c r="K6515" i="2"/>
  <c r="J6515" i="2"/>
  <c r="I6515" i="2"/>
  <c r="L7066" i="2"/>
  <c r="K7066" i="2"/>
  <c r="J7066" i="2"/>
  <c r="I7066" i="2"/>
  <c r="L4430" i="2"/>
  <c r="K4430" i="2"/>
  <c r="J4430" i="2"/>
  <c r="I4430" i="2"/>
  <c r="L8373" i="2"/>
  <c r="K8373" i="2"/>
  <c r="J8373" i="2"/>
  <c r="I8373" i="2"/>
  <c r="L2911" i="2"/>
  <c r="K2911" i="2"/>
  <c r="J2911" i="2"/>
  <c r="I2911" i="2"/>
  <c r="L7280" i="2"/>
  <c r="K7280" i="2"/>
  <c r="J7280" i="2"/>
  <c r="I7280" i="2"/>
  <c r="L5176" i="2"/>
  <c r="K5176" i="2"/>
  <c r="J5176" i="2"/>
  <c r="I5176" i="2"/>
  <c r="L6086" i="2"/>
  <c r="K6086" i="2"/>
  <c r="J6086" i="2"/>
  <c r="I6086" i="2"/>
  <c r="L6929" i="2"/>
  <c r="K6929" i="2"/>
  <c r="J6929" i="2"/>
  <c r="I6929" i="2"/>
  <c r="L7608" i="2"/>
  <c r="K7608" i="2"/>
  <c r="J7608" i="2"/>
  <c r="I7608" i="2"/>
  <c r="L3784" i="2"/>
  <c r="K3784" i="2"/>
  <c r="J3784" i="2"/>
  <c r="I3784" i="2"/>
  <c r="L2340" i="2"/>
  <c r="K2340" i="2"/>
  <c r="J2340" i="2"/>
  <c r="I2340" i="2"/>
  <c r="L2861" i="2"/>
  <c r="K2861" i="2"/>
  <c r="J2861" i="2"/>
  <c r="I2861" i="2"/>
  <c r="L3763" i="2"/>
  <c r="K3763" i="2"/>
  <c r="J3763" i="2"/>
  <c r="I3763" i="2"/>
  <c r="L2667" i="2"/>
  <c r="K2667" i="2"/>
  <c r="J2667" i="2"/>
  <c r="I2667" i="2"/>
  <c r="L6614" i="2"/>
  <c r="K6614" i="2"/>
  <c r="J6614" i="2"/>
  <c r="I6614" i="2"/>
  <c r="L1158" i="2"/>
  <c r="K1158" i="2"/>
  <c r="J1158" i="2"/>
  <c r="I1158" i="2"/>
  <c r="L3038" i="2"/>
  <c r="K3038" i="2"/>
  <c r="J3038" i="2"/>
  <c r="I3038" i="2"/>
  <c r="L6642" i="2"/>
  <c r="K6642" i="2"/>
  <c r="J6642" i="2"/>
  <c r="I6642" i="2"/>
  <c r="L2498" i="2"/>
  <c r="K2498" i="2"/>
  <c r="J2498" i="2"/>
  <c r="I2498" i="2"/>
  <c r="L7441" i="2"/>
  <c r="K7441" i="2"/>
  <c r="J7441" i="2"/>
  <c r="I7441" i="2"/>
  <c r="L4792" i="2"/>
  <c r="K4792" i="2"/>
  <c r="J4792" i="2"/>
  <c r="I4792" i="2"/>
  <c r="L7408" i="2"/>
  <c r="K7408" i="2"/>
  <c r="J7408" i="2"/>
  <c r="I7408" i="2"/>
  <c r="L5924" i="2"/>
  <c r="K5924" i="2"/>
  <c r="J5924" i="2"/>
  <c r="I5924" i="2"/>
  <c r="L5488" i="2"/>
  <c r="K5488" i="2"/>
  <c r="J5488" i="2"/>
  <c r="I5488" i="2"/>
  <c r="L7353" i="2"/>
  <c r="K7353" i="2"/>
  <c r="J7353" i="2"/>
  <c r="I7353" i="2"/>
  <c r="L2132" i="2"/>
  <c r="K2132" i="2"/>
  <c r="J2132" i="2"/>
  <c r="I2132" i="2"/>
  <c r="L3938" i="2"/>
  <c r="K3938" i="2"/>
  <c r="J3938" i="2"/>
  <c r="I3938" i="2"/>
  <c r="L1952" i="2"/>
  <c r="K1952" i="2"/>
  <c r="J1952" i="2"/>
  <c r="I1952" i="2"/>
  <c r="L1570" i="2"/>
  <c r="K1570" i="2"/>
  <c r="J1570" i="2"/>
  <c r="I1570" i="2"/>
  <c r="L5103" i="2"/>
  <c r="K5103" i="2"/>
  <c r="J5103" i="2"/>
  <c r="I5103" i="2"/>
  <c r="L2039" i="2"/>
  <c r="K2039" i="2"/>
  <c r="J2039" i="2"/>
  <c r="I2039" i="2"/>
  <c r="L5324" i="2"/>
  <c r="K5324" i="2"/>
  <c r="J5324" i="2"/>
  <c r="I5324" i="2"/>
  <c r="L4905" i="2"/>
  <c r="K4905" i="2"/>
  <c r="J4905" i="2"/>
  <c r="I4905" i="2"/>
  <c r="L1903" i="2"/>
  <c r="K1903" i="2"/>
  <c r="J1903" i="2"/>
  <c r="I1903" i="2"/>
  <c r="L2151" i="2"/>
  <c r="K2151" i="2"/>
  <c r="J2151" i="2"/>
  <c r="I2151" i="2"/>
  <c r="L1698" i="2"/>
  <c r="K1698" i="2"/>
  <c r="J1698" i="2"/>
  <c r="I1698" i="2"/>
  <c r="L2050" i="2"/>
  <c r="K2050" i="2"/>
  <c r="J2050" i="2"/>
  <c r="I2050" i="2"/>
  <c r="L8028" i="2"/>
  <c r="K8028" i="2"/>
  <c r="J8028" i="2"/>
  <c r="I8028" i="2"/>
  <c r="L4418" i="2"/>
  <c r="K4418" i="2"/>
  <c r="J4418" i="2"/>
  <c r="I4418" i="2"/>
  <c r="L6435" i="2"/>
  <c r="K6435" i="2"/>
  <c r="J6435" i="2"/>
  <c r="I6435" i="2"/>
  <c r="L2179" i="2"/>
  <c r="K2179" i="2"/>
  <c r="J2179" i="2"/>
  <c r="I2179" i="2"/>
  <c r="L2759" i="2"/>
  <c r="K2759" i="2"/>
  <c r="J2759" i="2"/>
  <c r="I2759" i="2"/>
  <c r="L6413" i="2"/>
  <c r="K6413" i="2"/>
  <c r="J6413" i="2"/>
  <c r="I6413" i="2"/>
  <c r="L6380" i="2"/>
  <c r="K6380" i="2"/>
  <c r="J6380" i="2"/>
  <c r="I6380" i="2"/>
  <c r="L6123" i="2"/>
  <c r="K6123" i="2"/>
  <c r="J6123" i="2"/>
  <c r="I6123" i="2"/>
  <c r="L4829" i="2"/>
  <c r="K4829" i="2"/>
  <c r="J4829" i="2"/>
  <c r="I4829" i="2"/>
  <c r="L5741" i="2"/>
  <c r="K5741" i="2"/>
  <c r="J5741" i="2"/>
  <c r="I5741" i="2"/>
  <c r="L4684" i="2"/>
  <c r="K4684" i="2"/>
  <c r="J4684" i="2"/>
  <c r="I4684" i="2"/>
  <c r="L1382" i="2"/>
  <c r="K1382" i="2"/>
  <c r="J1382" i="2"/>
  <c r="I1382" i="2"/>
  <c r="L6146" i="2"/>
  <c r="K6146" i="2"/>
  <c r="J6146" i="2"/>
  <c r="I6146" i="2"/>
  <c r="L6957" i="2"/>
  <c r="K6957" i="2"/>
  <c r="J6957" i="2"/>
  <c r="I6957" i="2"/>
  <c r="L6595" i="2"/>
  <c r="K6595" i="2"/>
  <c r="J6595" i="2"/>
  <c r="I6595" i="2"/>
  <c r="L6449" i="2"/>
  <c r="K6449" i="2"/>
  <c r="J6449" i="2"/>
  <c r="I6449" i="2"/>
  <c r="L7474" i="2"/>
  <c r="K7474" i="2"/>
  <c r="J7474" i="2"/>
  <c r="I7474" i="2"/>
  <c r="L5408" i="2"/>
  <c r="K5408" i="2"/>
  <c r="J5408" i="2"/>
  <c r="I5408" i="2"/>
  <c r="L5223" i="2"/>
  <c r="K5223" i="2"/>
  <c r="J5223" i="2"/>
  <c r="I5223" i="2"/>
  <c r="L2443" i="2"/>
  <c r="K2443" i="2"/>
  <c r="J2443" i="2"/>
  <c r="I2443" i="2"/>
  <c r="L3023" i="2"/>
  <c r="K3023" i="2"/>
  <c r="J3023" i="2"/>
  <c r="I3023" i="2"/>
  <c r="L662" i="2"/>
  <c r="K662" i="2"/>
  <c r="J662" i="2"/>
  <c r="I662" i="2"/>
  <c r="L1621" i="2"/>
  <c r="K1621" i="2"/>
  <c r="J1621" i="2"/>
  <c r="I1621" i="2"/>
  <c r="L1822" i="2"/>
  <c r="K1822" i="2"/>
  <c r="J1822" i="2"/>
  <c r="I1822" i="2"/>
  <c r="L7291" i="2"/>
  <c r="K7291" i="2"/>
  <c r="J7291" i="2"/>
  <c r="I7291" i="2"/>
  <c r="L5891" i="2"/>
  <c r="K5891" i="2"/>
  <c r="J5891" i="2"/>
  <c r="I5891" i="2"/>
  <c r="L5467" i="2"/>
  <c r="K5467" i="2"/>
  <c r="J5467" i="2"/>
  <c r="I5467" i="2"/>
  <c r="L969" i="2"/>
  <c r="K969" i="2"/>
  <c r="J969" i="2"/>
  <c r="I969" i="2"/>
  <c r="L7591" i="2"/>
  <c r="K7591" i="2"/>
  <c r="J7591" i="2"/>
  <c r="I7591" i="2"/>
  <c r="L3678" i="2"/>
  <c r="K3678" i="2"/>
  <c r="J3678" i="2"/>
  <c r="I3678" i="2"/>
  <c r="L2514" i="2"/>
  <c r="K2514" i="2"/>
  <c r="J2514" i="2"/>
  <c r="I2514" i="2"/>
  <c r="L2694" i="2"/>
  <c r="K2694" i="2"/>
  <c r="J2694" i="2"/>
  <c r="I2694" i="2"/>
  <c r="L1794" i="2"/>
  <c r="K1794" i="2"/>
  <c r="J1794" i="2"/>
  <c r="I1794" i="2"/>
  <c r="L3258" i="2"/>
  <c r="K3258" i="2"/>
  <c r="J3258" i="2"/>
  <c r="I3258" i="2"/>
  <c r="L1636" i="2"/>
  <c r="K1636" i="2"/>
  <c r="J1636" i="2"/>
  <c r="I1636" i="2"/>
  <c r="L1895" i="2"/>
  <c r="K1895" i="2"/>
  <c r="J1895" i="2"/>
  <c r="I1895" i="2"/>
  <c r="L5623" i="2"/>
  <c r="K5623" i="2"/>
  <c r="J5623" i="2"/>
  <c r="I5623" i="2"/>
  <c r="L2326" i="2"/>
  <c r="K2326" i="2"/>
  <c r="J2326" i="2"/>
  <c r="I2326" i="2"/>
  <c r="L5541" i="2"/>
  <c r="K5541" i="2"/>
  <c r="J5541" i="2"/>
  <c r="I5541" i="2"/>
  <c r="L4066" i="2"/>
  <c r="K4066" i="2"/>
  <c r="J4066" i="2"/>
  <c r="I4066" i="2"/>
  <c r="L5843" i="2"/>
  <c r="K5843" i="2"/>
  <c r="J5843" i="2"/>
  <c r="I5843" i="2"/>
  <c r="L907" i="2"/>
  <c r="K907" i="2"/>
  <c r="J907" i="2"/>
  <c r="I907" i="2"/>
  <c r="L4122" i="2"/>
  <c r="K4122" i="2"/>
  <c r="J4122" i="2"/>
  <c r="I4122" i="2"/>
  <c r="L3625" i="2"/>
  <c r="K3625" i="2"/>
  <c r="J3625" i="2"/>
  <c r="I3625" i="2"/>
  <c r="L1610" i="2"/>
  <c r="K1610" i="2"/>
  <c r="J1610" i="2"/>
  <c r="I1610" i="2"/>
  <c r="L8060" i="2"/>
  <c r="K8060" i="2"/>
  <c r="J8060" i="2"/>
  <c r="I8060" i="2"/>
  <c r="L1232" i="2"/>
  <c r="K1232" i="2"/>
  <c r="J1232" i="2"/>
  <c r="I1232" i="2"/>
  <c r="L1672" i="2"/>
  <c r="K1672" i="2"/>
  <c r="J1672" i="2"/>
  <c r="I1672" i="2"/>
  <c r="L639" i="2"/>
  <c r="K639" i="2"/>
  <c r="J639" i="2"/>
  <c r="I639" i="2"/>
  <c r="L1265" i="2"/>
  <c r="K1265" i="2"/>
  <c r="J1265" i="2"/>
  <c r="I1265" i="2"/>
  <c r="L1173" i="2"/>
  <c r="K1173" i="2"/>
  <c r="J1173" i="2"/>
  <c r="I1173" i="2"/>
  <c r="L650" i="2"/>
  <c r="K650" i="2"/>
  <c r="J650" i="2"/>
  <c r="I650" i="2"/>
  <c r="L908" i="2"/>
  <c r="K908" i="2"/>
  <c r="J908" i="2"/>
  <c r="I908" i="2"/>
  <c r="L1218" i="2"/>
  <c r="K1218" i="2"/>
  <c r="J1218" i="2"/>
  <c r="I1218" i="2"/>
  <c r="L843" i="2"/>
  <c r="K843" i="2"/>
  <c r="J843" i="2"/>
  <c r="I843" i="2"/>
  <c r="L1049" i="2"/>
  <c r="K1049" i="2"/>
  <c r="J1049" i="2"/>
  <c r="I1049" i="2"/>
  <c r="L1416" i="2"/>
  <c r="K1416" i="2"/>
  <c r="J1416" i="2"/>
  <c r="I1416" i="2"/>
  <c r="L896" i="2"/>
  <c r="K896" i="2"/>
  <c r="J896" i="2"/>
  <c r="I896" i="2"/>
  <c r="L970" i="2"/>
  <c r="K970" i="2"/>
  <c r="J970" i="2"/>
  <c r="I970" i="2"/>
  <c r="L847" i="2"/>
  <c r="K847" i="2"/>
  <c r="J847" i="2"/>
  <c r="I847" i="2"/>
  <c r="L1231" i="2"/>
  <c r="K1231" i="2"/>
  <c r="J1231" i="2"/>
  <c r="I1231" i="2"/>
  <c r="L2898" i="2"/>
  <c r="K2898" i="2"/>
  <c r="J2898" i="2"/>
  <c r="I2898" i="2"/>
  <c r="L588" i="2"/>
  <c r="K588" i="2"/>
  <c r="J588" i="2"/>
  <c r="I588" i="2"/>
  <c r="L551" i="2"/>
  <c r="K551" i="2"/>
  <c r="J551" i="2"/>
  <c r="I551" i="2"/>
  <c r="L712" i="2"/>
  <c r="K712" i="2"/>
  <c r="J712" i="2"/>
  <c r="I712" i="2"/>
  <c r="L628" i="2"/>
  <c r="K628" i="2"/>
  <c r="J628" i="2"/>
  <c r="I628" i="2"/>
  <c r="L579" i="2"/>
  <c r="K579" i="2"/>
  <c r="J579" i="2"/>
  <c r="I579" i="2"/>
  <c r="L860" i="2"/>
  <c r="K860" i="2"/>
  <c r="J860" i="2"/>
  <c r="I860" i="2"/>
  <c r="L1389" i="2"/>
  <c r="K1389" i="2"/>
  <c r="J1389" i="2"/>
  <c r="I1389" i="2"/>
  <c r="L1578" i="2"/>
  <c r="K1578" i="2"/>
  <c r="J1578" i="2"/>
  <c r="I1578" i="2"/>
  <c r="L1203" i="2"/>
  <c r="K1203" i="2"/>
  <c r="J1203" i="2"/>
  <c r="I1203" i="2"/>
  <c r="L2570" i="2"/>
  <c r="K2570" i="2"/>
  <c r="J2570" i="2"/>
  <c r="I2570" i="2"/>
  <c r="L5395" i="2"/>
  <c r="K5395" i="2"/>
  <c r="J5395" i="2"/>
  <c r="I5395" i="2"/>
  <c r="L2818" i="2"/>
  <c r="K2818" i="2"/>
  <c r="J2818" i="2"/>
  <c r="I2818" i="2"/>
  <c r="L3204" i="2"/>
  <c r="K3204" i="2"/>
  <c r="J3204" i="2"/>
  <c r="I3204" i="2"/>
  <c r="L689" i="2"/>
  <c r="K689" i="2"/>
  <c r="J689" i="2"/>
  <c r="I689" i="2"/>
  <c r="L816" i="2"/>
  <c r="K816" i="2"/>
  <c r="J816" i="2"/>
  <c r="I816" i="2"/>
  <c r="L2380" i="2"/>
  <c r="K2380" i="2"/>
  <c r="J2380" i="2"/>
  <c r="I2380" i="2"/>
  <c r="L1447" i="2"/>
  <c r="K1447" i="2"/>
  <c r="J1447" i="2"/>
  <c r="I1447" i="2"/>
  <c r="L667" i="2"/>
  <c r="K667" i="2"/>
  <c r="J667" i="2"/>
  <c r="I667" i="2"/>
  <c r="L1904" i="2"/>
  <c r="K1904" i="2"/>
  <c r="J1904" i="2"/>
  <c r="I1904" i="2"/>
  <c r="L1118" i="2"/>
  <c r="K1118" i="2"/>
  <c r="J1118" i="2"/>
  <c r="I1118" i="2"/>
  <c r="L774" i="2"/>
  <c r="K774" i="2"/>
  <c r="J774" i="2"/>
  <c r="I774" i="2"/>
  <c r="L680" i="2"/>
  <c r="K680" i="2"/>
  <c r="J680" i="2"/>
  <c r="I680" i="2"/>
  <c r="L1288" i="2"/>
  <c r="K1288" i="2"/>
  <c r="J1288" i="2"/>
  <c r="I1288" i="2"/>
  <c r="L824" i="2"/>
  <c r="K824" i="2"/>
  <c r="J824" i="2"/>
  <c r="I824" i="2"/>
  <c r="L582" i="2"/>
  <c r="K582" i="2"/>
  <c r="J582" i="2"/>
  <c r="I582" i="2"/>
  <c r="L1249" i="2"/>
  <c r="K1249" i="2"/>
  <c r="J1249" i="2"/>
  <c r="I1249" i="2"/>
  <c r="L1712" i="2"/>
  <c r="K1712" i="2"/>
  <c r="J1712" i="2"/>
  <c r="I1712" i="2"/>
  <c r="L849" i="2"/>
  <c r="K849" i="2"/>
  <c r="J849" i="2"/>
  <c r="I849" i="2"/>
  <c r="L897" i="2"/>
  <c r="K897" i="2"/>
  <c r="J897" i="2"/>
  <c r="I897" i="2"/>
  <c r="L737" i="2"/>
  <c r="K737" i="2"/>
  <c r="J737" i="2"/>
  <c r="I737" i="2"/>
  <c r="L1277" i="2"/>
  <c r="K1277" i="2"/>
  <c r="J1277" i="2"/>
  <c r="I1277" i="2"/>
  <c r="L917" i="2"/>
  <c r="K917" i="2"/>
  <c r="J917" i="2"/>
  <c r="I917" i="2"/>
  <c r="L1450" i="2"/>
  <c r="K1450" i="2"/>
  <c r="J1450" i="2"/>
  <c r="I1450" i="2"/>
  <c r="L4129" i="2"/>
  <c r="K4129" i="2"/>
  <c r="J4129" i="2"/>
  <c r="I4129" i="2"/>
  <c r="L1228" i="2"/>
  <c r="K1228" i="2"/>
  <c r="J1228" i="2"/>
  <c r="I1228" i="2"/>
  <c r="L1081" i="2"/>
  <c r="K1081" i="2"/>
  <c r="J1081" i="2"/>
  <c r="I1081" i="2"/>
  <c r="L924" i="2"/>
  <c r="K924" i="2"/>
  <c r="J924" i="2"/>
  <c r="I924" i="2"/>
  <c r="L1518" i="2"/>
  <c r="K1518" i="2"/>
  <c r="J1518" i="2"/>
  <c r="I1518" i="2"/>
  <c r="L1547" i="2"/>
  <c r="K1547" i="2"/>
  <c r="J1547" i="2"/>
  <c r="I1547" i="2"/>
  <c r="L688" i="2"/>
  <c r="K688" i="2"/>
  <c r="J688" i="2"/>
  <c r="I688" i="2"/>
  <c r="L1090" i="2"/>
  <c r="K1090" i="2"/>
  <c r="J1090" i="2"/>
  <c r="I1090" i="2"/>
  <c r="L2012" i="2"/>
  <c r="K2012" i="2"/>
  <c r="J2012" i="2"/>
  <c r="I2012" i="2"/>
  <c r="L1684" i="2"/>
  <c r="K1684" i="2"/>
  <c r="J1684" i="2"/>
  <c r="I1684" i="2"/>
  <c r="L967" i="2"/>
  <c r="K967" i="2"/>
  <c r="J967" i="2"/>
  <c r="I967" i="2"/>
  <c r="L2863" i="2"/>
  <c r="K2863" i="2"/>
  <c r="J2863" i="2"/>
  <c r="I2863" i="2"/>
  <c r="L1441" i="2"/>
  <c r="K1441" i="2"/>
  <c r="J1441" i="2"/>
  <c r="I1441" i="2"/>
  <c r="L3947" i="2"/>
  <c r="K3947" i="2"/>
  <c r="J3947" i="2"/>
  <c r="I3947" i="2"/>
  <c r="L4934" i="2"/>
  <c r="K4934" i="2"/>
  <c r="J4934" i="2"/>
  <c r="I4934" i="2"/>
  <c r="L5780" i="2"/>
  <c r="K5780" i="2"/>
  <c r="J5780" i="2"/>
  <c r="I5780" i="2"/>
  <c r="L3949" i="2"/>
  <c r="K3949" i="2"/>
  <c r="J3949" i="2"/>
  <c r="I3949" i="2"/>
  <c r="L2390" i="2"/>
  <c r="K2390" i="2"/>
  <c r="J2390" i="2"/>
  <c r="I2390" i="2"/>
  <c r="L7304" i="2"/>
  <c r="K7304" i="2"/>
  <c r="J7304" i="2"/>
  <c r="I7304" i="2"/>
  <c r="L3207" i="2"/>
  <c r="K3207" i="2"/>
  <c r="J3207" i="2"/>
  <c r="I3207" i="2"/>
  <c r="L7812" i="2"/>
  <c r="K7812" i="2"/>
  <c r="J7812" i="2"/>
  <c r="I7812" i="2"/>
  <c r="L6353" i="2"/>
  <c r="K6353" i="2"/>
  <c r="J6353" i="2"/>
  <c r="I6353" i="2"/>
  <c r="L6027" i="2"/>
  <c r="K6027" i="2"/>
  <c r="J6027" i="2"/>
  <c r="I6027" i="2"/>
  <c r="L6567" i="2"/>
  <c r="K6567" i="2"/>
  <c r="J6567" i="2"/>
  <c r="I6567" i="2"/>
  <c r="L7298" i="2"/>
  <c r="K7298" i="2"/>
  <c r="J7298" i="2"/>
  <c r="I7298" i="2"/>
  <c r="L7714" i="2"/>
  <c r="K7714" i="2"/>
  <c r="J7714" i="2"/>
  <c r="I7714" i="2"/>
  <c r="L4612" i="2"/>
  <c r="K4612" i="2"/>
  <c r="J4612" i="2"/>
  <c r="I4612" i="2"/>
  <c r="L3270" i="2"/>
  <c r="K3270" i="2"/>
  <c r="J3270" i="2"/>
  <c r="I3270" i="2"/>
  <c r="L5993" i="2"/>
  <c r="K5993" i="2"/>
  <c r="J5993" i="2"/>
  <c r="I5993" i="2"/>
  <c r="L5597" i="2"/>
  <c r="K5597" i="2"/>
  <c r="J5597" i="2"/>
  <c r="I5597" i="2"/>
  <c r="L5885" i="2"/>
  <c r="K5885" i="2"/>
  <c r="J5885" i="2"/>
  <c r="I5885" i="2"/>
  <c r="L3677" i="2"/>
  <c r="K3677" i="2"/>
  <c r="J3677" i="2"/>
  <c r="I3677" i="2"/>
  <c r="L5218" i="2"/>
  <c r="K5218" i="2"/>
  <c r="J5218" i="2"/>
  <c r="I5218" i="2"/>
  <c r="L5369" i="2"/>
  <c r="K5369" i="2"/>
  <c r="J5369" i="2"/>
  <c r="I5369" i="2"/>
  <c r="L6643" i="2"/>
  <c r="K6643" i="2"/>
  <c r="J6643" i="2"/>
  <c r="I6643" i="2"/>
  <c r="L6962" i="2"/>
  <c r="K6962" i="2"/>
  <c r="J6962" i="2"/>
  <c r="I6962" i="2"/>
  <c r="L5206" i="2"/>
  <c r="K5206" i="2"/>
  <c r="J5206" i="2"/>
  <c r="I5206" i="2"/>
  <c r="L4540" i="2"/>
  <c r="K4540" i="2"/>
  <c r="J4540" i="2"/>
  <c r="I4540" i="2"/>
  <c r="L6056" i="2"/>
  <c r="K6056" i="2"/>
  <c r="J6056" i="2"/>
  <c r="I6056" i="2"/>
  <c r="L1002" i="2"/>
  <c r="K1002" i="2"/>
  <c r="J1002" i="2"/>
  <c r="I1002" i="2"/>
  <c r="L4463" i="2"/>
  <c r="K4463" i="2"/>
  <c r="J4463" i="2"/>
  <c r="I4463" i="2"/>
  <c r="L2901" i="2"/>
  <c r="K2901" i="2"/>
  <c r="J2901" i="2"/>
  <c r="I2901" i="2"/>
  <c r="L4421" i="2"/>
  <c r="K4421" i="2"/>
  <c r="J4421" i="2"/>
  <c r="I4421" i="2"/>
  <c r="L6271" i="2"/>
  <c r="K6271" i="2"/>
  <c r="J6271" i="2"/>
  <c r="I6271" i="2"/>
  <c r="L6605" i="2"/>
  <c r="K6605" i="2"/>
  <c r="J6605" i="2"/>
  <c r="I6605" i="2"/>
  <c r="L6092" i="2"/>
  <c r="K6092" i="2"/>
  <c r="J6092" i="2"/>
  <c r="I6092" i="2"/>
  <c r="L4691" i="2"/>
  <c r="K4691" i="2"/>
  <c r="J4691" i="2"/>
  <c r="I4691" i="2"/>
  <c r="L4918" i="2"/>
  <c r="K4918" i="2"/>
  <c r="J4918" i="2"/>
  <c r="I4918" i="2"/>
  <c r="L5009" i="2"/>
  <c r="K5009" i="2"/>
  <c r="J5009" i="2"/>
  <c r="I5009" i="2"/>
  <c r="L4514" i="2"/>
  <c r="K4514" i="2"/>
  <c r="J4514" i="2"/>
  <c r="I4514" i="2"/>
  <c r="L4212" i="2"/>
  <c r="K4212" i="2"/>
  <c r="J4212" i="2"/>
  <c r="I4212" i="2"/>
  <c r="L5306" i="2"/>
  <c r="K5306" i="2"/>
  <c r="J5306" i="2"/>
  <c r="I5306" i="2"/>
  <c r="L7305" i="2"/>
  <c r="K7305" i="2"/>
  <c r="J7305" i="2"/>
  <c r="I7305" i="2"/>
  <c r="L5422" i="2"/>
  <c r="K5422" i="2"/>
  <c r="J5422" i="2"/>
  <c r="I5422" i="2"/>
  <c r="L3160" i="2"/>
  <c r="K3160" i="2"/>
  <c r="J3160" i="2"/>
  <c r="I3160" i="2"/>
  <c r="L7047" i="2"/>
  <c r="K7047" i="2"/>
  <c r="J7047" i="2"/>
  <c r="I7047" i="2"/>
  <c r="L7206" i="2"/>
  <c r="K7206" i="2"/>
  <c r="J7206" i="2"/>
  <c r="I7206" i="2"/>
  <c r="L7258" i="2"/>
  <c r="K7258" i="2"/>
  <c r="J7258" i="2"/>
  <c r="I7258" i="2"/>
  <c r="L5728" i="2"/>
  <c r="K5728" i="2"/>
  <c r="J5728" i="2"/>
  <c r="I5728" i="2"/>
  <c r="L7659" i="2"/>
  <c r="K7659" i="2"/>
  <c r="J7659" i="2"/>
  <c r="I7659" i="2"/>
  <c r="L7018" i="2"/>
  <c r="K7018" i="2"/>
  <c r="J7018" i="2"/>
  <c r="I7018" i="2"/>
  <c r="L7447" i="2"/>
  <c r="K7447" i="2"/>
  <c r="J7447" i="2"/>
  <c r="I7447" i="2"/>
  <c r="L7794" i="2"/>
  <c r="K7794" i="2"/>
  <c r="J7794" i="2"/>
  <c r="I7794" i="2"/>
  <c r="L1432" i="2"/>
  <c r="K1432" i="2"/>
  <c r="J1432" i="2"/>
  <c r="I1432" i="2"/>
  <c r="L7315" i="2"/>
  <c r="K7315" i="2"/>
  <c r="J7315" i="2"/>
  <c r="I7315" i="2"/>
  <c r="L7396" i="2"/>
  <c r="K7396" i="2"/>
  <c r="J7396" i="2"/>
  <c r="I7396" i="2"/>
  <c r="L4614" i="2"/>
  <c r="K4614" i="2"/>
  <c r="J4614" i="2"/>
  <c r="I4614" i="2"/>
  <c r="L7696" i="2"/>
  <c r="K7696" i="2"/>
  <c r="J7696" i="2"/>
  <c r="I7696" i="2"/>
  <c r="L5421" i="2"/>
  <c r="K5421" i="2"/>
  <c r="J5421" i="2"/>
  <c r="I5421" i="2"/>
  <c r="L4007" i="2"/>
  <c r="K4007" i="2"/>
  <c r="J4007" i="2"/>
  <c r="I4007" i="2"/>
  <c r="L4992" i="2"/>
  <c r="K4992" i="2"/>
  <c r="J4992" i="2"/>
  <c r="I4992" i="2"/>
  <c r="L5315" i="2"/>
  <c r="K5315" i="2"/>
  <c r="J5315" i="2"/>
  <c r="I5315" i="2"/>
  <c r="L2473" i="2"/>
  <c r="K2473" i="2"/>
  <c r="J2473" i="2"/>
  <c r="I2473" i="2"/>
  <c r="L6278" i="2"/>
  <c r="K6278" i="2"/>
  <c r="J6278" i="2"/>
  <c r="I6278" i="2"/>
  <c r="L6362" i="2"/>
  <c r="K6362" i="2"/>
  <c r="J6362" i="2"/>
  <c r="I6362" i="2"/>
  <c r="L6985" i="2"/>
  <c r="K6985" i="2"/>
  <c r="J6985" i="2"/>
  <c r="I6985" i="2"/>
  <c r="L1088" i="2"/>
  <c r="K1088" i="2"/>
  <c r="J1088" i="2"/>
  <c r="I1088" i="2"/>
  <c r="L4204" i="2"/>
  <c r="K4204" i="2"/>
  <c r="J4204" i="2"/>
  <c r="I4204" i="2"/>
  <c r="L5720" i="2"/>
  <c r="K5720" i="2"/>
  <c r="J5720" i="2"/>
  <c r="I5720" i="2"/>
  <c r="L2192" i="2"/>
  <c r="K2192" i="2"/>
  <c r="J2192" i="2"/>
  <c r="I2192" i="2"/>
  <c r="L2392" i="2"/>
  <c r="K2392" i="2"/>
  <c r="J2392" i="2"/>
  <c r="I2392" i="2"/>
  <c r="L1245" i="2"/>
  <c r="K1245" i="2"/>
  <c r="J1245" i="2"/>
  <c r="I1245" i="2"/>
  <c r="L7429" i="2"/>
  <c r="K7429" i="2"/>
  <c r="J7429" i="2"/>
  <c r="I7429" i="2"/>
  <c r="L5586" i="2"/>
  <c r="K5586" i="2"/>
  <c r="J5586" i="2"/>
  <c r="I5586" i="2"/>
  <c r="L3448" i="2"/>
  <c r="K3448" i="2"/>
  <c r="J3448" i="2"/>
  <c r="I3448" i="2"/>
  <c r="L4758" i="2"/>
  <c r="K4758" i="2"/>
  <c r="J4758" i="2"/>
  <c r="I4758" i="2"/>
  <c r="L4474" i="2"/>
  <c r="K4474" i="2"/>
  <c r="J4474" i="2"/>
  <c r="I4474" i="2"/>
  <c r="L7190" i="2"/>
  <c r="K7190" i="2"/>
  <c r="J7190" i="2"/>
  <c r="I7190" i="2"/>
  <c r="L5935" i="2"/>
  <c r="K5935" i="2"/>
  <c r="J5935" i="2"/>
  <c r="I5935" i="2"/>
  <c r="L5530" i="2"/>
  <c r="K5530" i="2"/>
  <c r="J5530" i="2"/>
  <c r="I5530" i="2"/>
  <c r="L2128" i="2"/>
  <c r="K2128" i="2"/>
  <c r="J2128" i="2"/>
  <c r="I2128" i="2"/>
  <c r="L3902" i="2"/>
  <c r="K3902" i="2"/>
  <c r="J3902" i="2"/>
  <c r="I3902" i="2"/>
  <c r="L7922" i="2"/>
  <c r="K7922" i="2"/>
  <c r="J7922" i="2"/>
  <c r="I7922" i="2"/>
  <c r="L8206" i="2"/>
  <c r="K8206" i="2"/>
  <c r="J8206" i="2"/>
  <c r="I8206" i="2"/>
  <c r="L3619" i="2"/>
  <c r="K3619" i="2"/>
  <c r="J3619" i="2"/>
  <c r="I3619" i="2"/>
  <c r="L6321" i="2"/>
  <c r="K6321" i="2"/>
  <c r="J6321" i="2"/>
  <c r="I6321" i="2"/>
  <c r="L6760" i="2"/>
  <c r="K6760" i="2"/>
  <c r="J6760" i="2"/>
  <c r="I6760" i="2"/>
  <c r="L5629" i="2"/>
  <c r="K5629" i="2"/>
  <c r="J5629" i="2"/>
  <c r="I5629" i="2"/>
  <c r="L7719" i="2"/>
  <c r="K7719" i="2"/>
  <c r="J7719" i="2"/>
  <c r="I7719" i="2"/>
  <c r="L4562" i="2"/>
  <c r="K4562" i="2"/>
  <c r="J4562" i="2"/>
  <c r="I4562" i="2"/>
  <c r="L5440" i="2"/>
  <c r="K5440" i="2"/>
  <c r="J5440" i="2"/>
  <c r="I5440" i="2"/>
  <c r="L4209" i="2"/>
  <c r="K4209" i="2"/>
  <c r="J4209" i="2"/>
  <c r="I4209" i="2"/>
  <c r="L4583" i="2"/>
  <c r="K4583" i="2"/>
  <c r="J4583" i="2"/>
  <c r="I4583" i="2"/>
  <c r="L7272" i="2"/>
  <c r="K7272" i="2"/>
  <c r="J7272" i="2"/>
  <c r="I7272" i="2"/>
  <c r="L6343" i="2"/>
  <c r="K6343" i="2"/>
  <c r="J6343" i="2"/>
  <c r="I6343" i="2"/>
  <c r="L5290" i="2"/>
  <c r="K5290" i="2"/>
  <c r="J5290" i="2"/>
  <c r="I5290" i="2"/>
  <c r="L7672" i="2"/>
  <c r="K7672" i="2"/>
  <c r="J7672" i="2"/>
  <c r="I7672" i="2"/>
  <c r="L2309" i="2"/>
  <c r="K2309" i="2"/>
  <c r="J2309" i="2"/>
  <c r="I2309" i="2"/>
  <c r="L2110" i="2"/>
  <c r="K2110" i="2"/>
  <c r="J2110" i="2"/>
  <c r="I2110" i="2"/>
  <c r="L6740" i="2"/>
  <c r="K6740" i="2"/>
  <c r="J6740" i="2"/>
  <c r="I6740" i="2"/>
  <c r="L3478" i="2"/>
  <c r="K3478" i="2"/>
  <c r="J3478" i="2"/>
  <c r="I3478" i="2"/>
  <c r="L644" i="2"/>
  <c r="K644" i="2"/>
  <c r="J644" i="2"/>
  <c r="I644" i="2"/>
  <c r="L6419" i="2"/>
  <c r="K6419" i="2"/>
  <c r="J6419" i="2"/>
  <c r="I6419" i="2"/>
  <c r="L7522" i="2"/>
  <c r="K7522" i="2"/>
  <c r="J7522" i="2"/>
  <c r="I7522" i="2"/>
  <c r="L4955" i="2"/>
  <c r="K4955" i="2"/>
  <c r="J4955" i="2"/>
  <c r="I4955" i="2"/>
  <c r="L2709" i="2"/>
  <c r="K2709" i="2"/>
  <c r="J2709" i="2"/>
  <c r="I2709" i="2"/>
  <c r="L8246" i="2"/>
  <c r="K8246" i="2"/>
  <c r="J8246" i="2"/>
  <c r="I8246" i="2"/>
  <c r="L7858" i="2"/>
  <c r="K7858" i="2"/>
  <c r="J7858" i="2"/>
  <c r="I7858" i="2"/>
  <c r="L5308" i="2"/>
  <c r="K5308" i="2"/>
  <c r="J5308" i="2"/>
  <c r="I5308" i="2"/>
  <c r="L6437" i="2"/>
  <c r="K6437" i="2"/>
  <c r="J6437" i="2"/>
  <c r="I6437" i="2"/>
  <c r="L2555" i="2"/>
  <c r="K2555" i="2"/>
  <c r="J2555" i="2"/>
  <c r="I2555" i="2"/>
  <c r="L3911" i="2"/>
  <c r="K3911" i="2"/>
  <c r="J3911" i="2"/>
  <c r="I3911" i="2"/>
  <c r="L5328" i="2"/>
  <c r="K5328" i="2"/>
  <c r="J5328" i="2"/>
  <c r="I5328" i="2"/>
  <c r="L6873" i="2"/>
  <c r="K6873" i="2"/>
  <c r="J6873" i="2"/>
  <c r="I6873" i="2"/>
  <c r="L3985" i="2"/>
  <c r="K3985" i="2"/>
  <c r="J3985" i="2"/>
  <c r="I3985" i="2"/>
  <c r="L4299" i="2"/>
  <c r="K4299" i="2"/>
  <c r="J4299" i="2"/>
  <c r="I4299" i="2"/>
  <c r="L1944" i="2"/>
  <c r="K1944" i="2"/>
  <c r="J1944" i="2"/>
  <c r="I1944" i="2"/>
  <c r="L3131" i="2"/>
  <c r="K3131" i="2"/>
  <c r="J3131" i="2"/>
  <c r="I3131" i="2"/>
  <c r="L1724" i="2"/>
  <c r="K1724" i="2"/>
  <c r="J1724" i="2"/>
  <c r="I1724" i="2"/>
  <c r="L2374" i="2"/>
  <c r="K2374" i="2"/>
  <c r="J2374" i="2"/>
  <c r="I2374" i="2"/>
  <c r="L5228" i="2"/>
  <c r="K5228" i="2"/>
  <c r="J5228" i="2"/>
  <c r="I5228" i="2"/>
  <c r="L1079" i="2"/>
  <c r="K1079" i="2"/>
  <c r="J1079" i="2"/>
  <c r="I1079" i="2"/>
  <c r="L3101" i="2"/>
  <c r="K3101" i="2"/>
  <c r="J3101" i="2"/>
  <c r="I3101" i="2"/>
  <c r="L7217" i="2"/>
  <c r="K7217" i="2"/>
  <c r="J7217" i="2"/>
  <c r="I7217" i="2"/>
  <c r="L4437" i="2"/>
  <c r="K4437" i="2"/>
  <c r="J4437" i="2"/>
  <c r="I4437" i="2"/>
  <c r="L3604" i="2"/>
  <c r="K3604" i="2"/>
  <c r="J3604" i="2"/>
  <c r="I3604" i="2"/>
  <c r="L3467" i="2"/>
  <c r="K3467" i="2"/>
  <c r="J3467" i="2"/>
  <c r="I3467" i="2"/>
  <c r="L6019" i="2"/>
  <c r="K6019" i="2"/>
  <c r="J6019" i="2"/>
  <c r="I6019" i="2"/>
  <c r="L6386" i="2"/>
  <c r="K6386" i="2"/>
  <c r="J6386" i="2"/>
  <c r="I6386" i="2"/>
  <c r="L7227" i="2"/>
  <c r="K7227" i="2"/>
  <c r="J7227" i="2"/>
  <c r="I7227" i="2"/>
  <c r="L2699" i="2"/>
  <c r="K2699" i="2"/>
  <c r="J2699" i="2"/>
  <c r="I2699" i="2"/>
  <c r="L4306" i="2"/>
  <c r="K4306" i="2"/>
  <c r="J4306" i="2"/>
  <c r="I4306" i="2"/>
  <c r="L866" i="2"/>
  <c r="K866" i="2"/>
  <c r="J866" i="2"/>
  <c r="I866" i="2"/>
  <c r="L3260" i="2"/>
  <c r="K3260" i="2"/>
  <c r="J3260" i="2"/>
  <c r="I3260" i="2"/>
  <c r="L3188" i="2"/>
  <c r="K3188" i="2"/>
  <c r="J3188" i="2"/>
  <c r="I3188" i="2"/>
  <c r="L3457" i="2"/>
  <c r="K3457" i="2"/>
  <c r="J3457" i="2"/>
  <c r="I3457" i="2"/>
  <c r="L1558" i="2"/>
  <c r="K1558" i="2"/>
  <c r="J1558" i="2"/>
  <c r="I1558" i="2"/>
  <c r="L7877" i="2"/>
  <c r="K7877" i="2"/>
  <c r="J7877" i="2"/>
  <c r="I7877" i="2"/>
  <c r="L6248" i="2"/>
  <c r="K6248" i="2"/>
  <c r="J6248" i="2"/>
  <c r="I6248" i="2"/>
  <c r="L1678" i="2"/>
  <c r="K1678" i="2"/>
  <c r="J1678" i="2"/>
  <c r="I1678" i="2"/>
  <c r="L3244" i="2"/>
  <c r="K3244" i="2"/>
  <c r="J3244" i="2"/>
  <c r="I3244" i="2"/>
  <c r="L3118" i="2"/>
  <c r="K3118" i="2"/>
  <c r="J3118" i="2"/>
  <c r="I3118" i="2"/>
  <c r="L1068" i="2"/>
  <c r="K1068" i="2"/>
  <c r="J1068" i="2"/>
  <c r="I1068" i="2"/>
  <c r="L3300" i="2"/>
  <c r="K3300" i="2"/>
  <c r="J3300" i="2"/>
  <c r="I3300" i="2"/>
  <c r="L6113" i="2"/>
  <c r="K6113" i="2"/>
  <c r="J6113" i="2"/>
  <c r="I6113" i="2"/>
  <c r="L4182" i="2"/>
  <c r="K4182" i="2"/>
  <c r="J4182" i="2"/>
  <c r="I4182" i="2"/>
  <c r="L6796" i="2"/>
  <c r="K6796" i="2"/>
  <c r="J6796" i="2"/>
  <c r="I6796" i="2"/>
  <c r="L7754" i="2"/>
  <c r="K7754" i="2"/>
  <c r="J7754" i="2"/>
  <c r="I7754" i="2"/>
  <c r="L659" i="2"/>
  <c r="K659" i="2"/>
  <c r="J659" i="2"/>
  <c r="I659" i="2"/>
  <c r="L2900" i="2"/>
  <c r="K2900" i="2"/>
  <c r="J2900" i="2"/>
  <c r="I2900" i="2"/>
  <c r="L2469" i="2"/>
  <c r="K2469" i="2"/>
  <c r="J2469" i="2"/>
  <c r="I2469" i="2"/>
  <c r="L4224" i="2"/>
  <c r="K4224" i="2"/>
  <c r="J4224" i="2"/>
  <c r="I4224" i="2"/>
  <c r="L1395" i="2"/>
  <c r="K1395" i="2"/>
  <c r="J1395" i="2"/>
  <c r="I1395" i="2"/>
  <c r="L2906" i="2"/>
  <c r="K2906" i="2"/>
  <c r="J2906" i="2"/>
  <c r="I2906" i="2"/>
  <c r="L6111" i="2"/>
  <c r="K6111" i="2"/>
  <c r="J6111" i="2"/>
  <c r="I6111" i="2"/>
  <c r="L4006" i="2"/>
  <c r="K4006" i="2"/>
  <c r="J4006" i="2"/>
  <c r="I4006" i="2"/>
  <c r="L4969" i="2"/>
  <c r="K4969" i="2"/>
  <c r="J4969" i="2"/>
  <c r="I4969" i="2"/>
  <c r="L5804" i="2"/>
  <c r="K5804" i="2"/>
  <c r="J5804" i="2"/>
  <c r="I5804" i="2"/>
  <c r="L5388" i="2"/>
  <c r="K5388" i="2"/>
  <c r="J5388" i="2"/>
  <c r="I5388" i="2"/>
  <c r="L8287" i="2"/>
  <c r="K8287" i="2"/>
  <c r="J8287" i="2"/>
  <c r="I8287" i="2"/>
  <c r="L7022" i="2"/>
  <c r="K7022" i="2"/>
  <c r="J7022" i="2"/>
  <c r="I7022" i="2"/>
  <c r="L7087" i="2"/>
  <c r="K7087" i="2"/>
  <c r="J7087" i="2"/>
  <c r="I7087" i="2"/>
  <c r="L2926" i="2"/>
  <c r="K2926" i="2"/>
  <c r="J2926" i="2"/>
  <c r="I2926" i="2"/>
  <c r="L8273" i="2"/>
  <c r="K8273" i="2"/>
  <c r="J8273" i="2"/>
  <c r="I8273" i="2"/>
  <c r="L4488" i="2"/>
  <c r="K4488" i="2"/>
  <c r="J4488" i="2"/>
  <c r="I4488" i="2"/>
  <c r="L4997" i="2"/>
  <c r="K4997" i="2"/>
  <c r="J4997" i="2"/>
  <c r="I4997" i="2"/>
  <c r="L4760" i="2"/>
  <c r="K4760" i="2"/>
  <c r="J4760" i="2"/>
  <c r="I4760" i="2"/>
  <c r="L5399" i="2"/>
  <c r="K5399" i="2"/>
  <c r="J5399" i="2"/>
  <c r="I5399" i="2"/>
  <c r="L1238" i="2"/>
  <c r="K1238" i="2"/>
  <c r="J1238" i="2"/>
  <c r="I1238" i="2"/>
  <c r="L5768" i="2"/>
  <c r="K5768" i="2"/>
  <c r="J5768" i="2"/>
  <c r="I5768" i="2"/>
  <c r="L7612" i="2"/>
  <c r="K7612" i="2"/>
  <c r="J7612" i="2"/>
  <c r="I7612" i="2"/>
  <c r="L4889" i="2"/>
  <c r="K4889" i="2"/>
  <c r="J4889" i="2"/>
  <c r="I4889" i="2"/>
  <c r="L5650" i="2"/>
  <c r="K5650" i="2"/>
  <c r="J5650" i="2"/>
  <c r="I5650" i="2"/>
  <c r="L7035" i="2"/>
  <c r="K7035" i="2"/>
  <c r="J7035" i="2"/>
  <c r="I7035" i="2"/>
  <c r="L5365" i="2"/>
  <c r="K5365" i="2"/>
  <c r="J5365" i="2"/>
  <c r="I5365" i="2"/>
  <c r="L5221" i="2"/>
  <c r="K5221" i="2"/>
  <c r="J5221" i="2"/>
  <c r="I5221" i="2"/>
  <c r="L7435" i="2"/>
  <c r="K7435" i="2"/>
  <c r="J7435" i="2"/>
  <c r="I7435" i="2"/>
  <c r="L7357" i="2"/>
  <c r="K7357" i="2"/>
  <c r="J7357" i="2"/>
  <c r="I7357" i="2"/>
  <c r="L3407" i="2"/>
  <c r="K3407" i="2"/>
  <c r="J3407" i="2"/>
  <c r="I3407" i="2"/>
  <c r="L7511" i="2"/>
  <c r="K7511" i="2"/>
  <c r="J7511" i="2"/>
  <c r="I7511" i="2"/>
  <c r="L6280" i="2"/>
  <c r="K6280" i="2"/>
  <c r="J6280" i="2"/>
  <c r="I6280" i="2"/>
  <c r="L3603" i="2"/>
  <c r="K3603" i="2"/>
  <c r="J3603" i="2"/>
  <c r="I3603" i="2"/>
  <c r="L4178" i="2"/>
  <c r="K4178" i="2"/>
  <c r="J4178" i="2"/>
  <c r="I4178" i="2"/>
  <c r="L3572" i="2"/>
  <c r="K3572" i="2"/>
  <c r="J3572" i="2"/>
  <c r="I3572" i="2"/>
  <c r="L7349" i="2"/>
  <c r="K7349" i="2"/>
  <c r="J7349" i="2"/>
  <c r="I7349" i="2"/>
  <c r="L1104" i="2"/>
  <c r="K1104" i="2"/>
  <c r="J1104" i="2"/>
  <c r="I1104" i="2"/>
  <c r="L7816" i="2"/>
  <c r="K7816" i="2"/>
  <c r="J7816" i="2"/>
  <c r="I7816" i="2"/>
  <c r="L7241" i="2"/>
  <c r="K7241" i="2"/>
  <c r="J7241" i="2"/>
  <c r="I7241" i="2"/>
  <c r="L7599" i="2"/>
  <c r="K7599" i="2"/>
  <c r="J7599" i="2"/>
  <c r="I7599" i="2"/>
  <c r="L7831" i="2"/>
  <c r="K7831" i="2"/>
  <c r="J7831" i="2"/>
  <c r="I7831" i="2"/>
  <c r="L2763" i="2"/>
  <c r="K2763" i="2"/>
  <c r="J2763" i="2"/>
  <c r="I2763" i="2"/>
  <c r="L6606" i="2"/>
  <c r="K6606" i="2"/>
  <c r="J6606" i="2"/>
  <c r="I6606" i="2"/>
  <c r="L5332" i="2"/>
  <c r="K5332" i="2"/>
  <c r="J5332" i="2"/>
  <c r="I5332" i="2"/>
  <c r="L4517" i="2"/>
  <c r="K4517" i="2"/>
  <c r="J4517" i="2"/>
  <c r="I4517" i="2"/>
  <c r="L5107" i="2"/>
  <c r="K5107" i="2"/>
  <c r="J5107" i="2"/>
  <c r="I5107" i="2"/>
  <c r="L8265" i="2"/>
  <c r="K8265" i="2"/>
  <c r="J8265" i="2"/>
  <c r="I8265" i="2"/>
  <c r="L3979" i="2"/>
  <c r="K3979" i="2"/>
  <c r="J3979" i="2"/>
  <c r="I3979" i="2"/>
  <c r="L4180" i="2"/>
  <c r="K4180" i="2"/>
  <c r="J4180" i="2"/>
  <c r="I4180" i="2"/>
  <c r="L4235" i="2"/>
  <c r="K4235" i="2"/>
  <c r="J4235" i="2"/>
  <c r="I4235" i="2"/>
  <c r="L3492" i="2"/>
  <c r="K3492" i="2"/>
  <c r="J3492" i="2"/>
  <c r="I3492" i="2"/>
  <c r="L4091" i="2"/>
  <c r="K4091" i="2"/>
  <c r="J4091" i="2"/>
  <c r="I4091" i="2"/>
  <c r="L5757" i="2"/>
  <c r="K5757" i="2"/>
  <c r="J5757" i="2"/>
  <c r="I5757" i="2"/>
  <c r="L6213" i="2"/>
  <c r="K6213" i="2"/>
  <c r="J6213" i="2"/>
  <c r="I6213" i="2"/>
  <c r="L7949" i="2"/>
  <c r="K7949" i="2"/>
  <c r="J7949" i="2"/>
  <c r="I7949" i="2"/>
  <c r="L3049" i="2"/>
  <c r="K3049" i="2"/>
  <c r="J3049" i="2"/>
  <c r="I3049" i="2"/>
  <c r="L1575" i="2"/>
  <c r="K1575" i="2"/>
  <c r="J1575" i="2"/>
  <c r="I1575" i="2"/>
  <c r="L3756" i="2"/>
  <c r="K3756" i="2"/>
  <c r="J3756" i="2"/>
  <c r="I3756" i="2"/>
  <c r="L3620" i="2"/>
  <c r="K3620" i="2"/>
  <c r="J3620" i="2"/>
  <c r="I3620" i="2"/>
  <c r="L1917" i="2"/>
  <c r="K1917" i="2"/>
  <c r="J1917" i="2"/>
  <c r="I1917" i="2"/>
  <c r="L7496" i="2"/>
  <c r="K7496" i="2"/>
  <c r="J7496" i="2"/>
  <c r="I7496" i="2"/>
  <c r="L4759" i="2"/>
  <c r="K4759" i="2"/>
  <c r="J4759" i="2"/>
  <c r="I4759" i="2"/>
  <c r="L5683" i="2"/>
  <c r="K5683" i="2"/>
  <c r="J5683" i="2"/>
  <c r="I5683" i="2"/>
  <c r="L6042" i="2"/>
  <c r="K6042" i="2"/>
  <c r="J6042" i="2"/>
  <c r="I6042" i="2"/>
  <c r="L6399" i="2"/>
  <c r="K6399" i="2"/>
  <c r="J6399" i="2"/>
  <c r="I6399" i="2"/>
  <c r="L5379" i="2"/>
  <c r="K5379" i="2"/>
  <c r="J5379" i="2"/>
  <c r="I5379" i="2"/>
  <c r="L3078" i="2"/>
  <c r="K3078" i="2"/>
  <c r="J3078" i="2"/>
  <c r="I3078" i="2"/>
  <c r="L4253" i="2"/>
  <c r="K4253" i="2"/>
  <c r="J4253" i="2"/>
  <c r="I4253" i="2"/>
  <c r="L8051" i="2"/>
  <c r="K8051" i="2"/>
  <c r="J8051" i="2"/>
  <c r="I8051" i="2"/>
  <c r="L5553" i="2"/>
  <c r="K5553" i="2"/>
  <c r="J5553" i="2"/>
  <c r="I5553" i="2"/>
  <c r="L8033" i="2"/>
  <c r="K8033" i="2"/>
  <c r="J8033" i="2"/>
  <c r="I8033" i="2"/>
  <c r="L5534" i="2"/>
  <c r="K5534" i="2"/>
  <c r="J5534" i="2"/>
  <c r="I5534" i="2"/>
  <c r="L5070" i="2"/>
  <c r="K5070" i="2"/>
  <c r="J5070" i="2"/>
  <c r="I5070" i="2"/>
  <c r="L796" i="2"/>
  <c r="K796" i="2"/>
  <c r="J796" i="2"/>
  <c r="I796" i="2"/>
  <c r="L1427" i="2"/>
  <c r="K1427" i="2"/>
  <c r="J1427" i="2"/>
  <c r="I1427" i="2"/>
  <c r="L3829" i="2"/>
  <c r="K3829" i="2"/>
  <c r="J3829" i="2"/>
  <c r="I3829" i="2"/>
  <c r="L7493" i="2"/>
  <c r="K7493" i="2"/>
  <c r="J7493" i="2"/>
  <c r="I7493" i="2"/>
  <c r="L3483" i="2"/>
  <c r="K3483" i="2"/>
  <c r="J3483" i="2"/>
  <c r="I3483" i="2"/>
  <c r="L2116" i="2"/>
  <c r="K2116" i="2"/>
  <c r="J2116" i="2"/>
  <c r="I2116" i="2"/>
  <c r="L6369" i="2"/>
  <c r="K6369" i="2"/>
  <c r="J6369" i="2"/>
  <c r="I6369" i="2"/>
  <c r="L3027" i="2"/>
  <c r="K3027" i="2"/>
  <c r="J3027" i="2"/>
  <c r="I3027" i="2"/>
  <c r="L3028" i="2"/>
  <c r="K3028" i="2"/>
  <c r="J3028" i="2"/>
  <c r="I3028" i="2"/>
  <c r="L3925" i="2"/>
  <c r="K3925" i="2"/>
  <c r="J3925" i="2"/>
  <c r="I3925" i="2"/>
  <c r="L8377" i="2"/>
  <c r="K8377" i="2"/>
  <c r="J8377" i="2"/>
  <c r="I8377" i="2"/>
  <c r="L3296" i="2"/>
  <c r="K3296" i="2"/>
  <c r="J3296" i="2"/>
  <c r="I3296" i="2"/>
  <c r="L8196" i="2"/>
  <c r="K8196" i="2"/>
  <c r="J8196" i="2"/>
  <c r="I8196" i="2"/>
  <c r="L6485" i="2"/>
  <c r="K6485" i="2"/>
  <c r="J6485" i="2"/>
  <c r="I6485" i="2"/>
  <c r="L7774" i="2"/>
  <c r="K7774" i="2"/>
  <c r="J7774" i="2"/>
  <c r="I7774" i="2"/>
  <c r="L6513" i="2"/>
  <c r="K6513" i="2"/>
  <c r="J6513" i="2"/>
  <c r="I6513" i="2"/>
  <c r="L3552" i="2"/>
  <c r="K3552" i="2"/>
  <c r="J3552" i="2"/>
  <c r="I3552" i="2"/>
  <c r="L3729" i="2"/>
  <c r="K3729" i="2"/>
  <c r="J3729" i="2"/>
  <c r="I3729" i="2"/>
  <c r="L6365" i="2"/>
  <c r="K6365" i="2"/>
  <c r="J6365" i="2"/>
  <c r="I6365" i="2"/>
  <c r="L3732" i="2"/>
  <c r="K3732" i="2"/>
  <c r="J3732" i="2"/>
  <c r="I3732" i="2"/>
  <c r="L2114" i="2"/>
  <c r="K2114" i="2"/>
  <c r="J2114" i="2"/>
  <c r="I2114" i="2"/>
  <c r="L5197" i="2"/>
  <c r="K5197" i="2"/>
  <c r="J5197" i="2"/>
  <c r="I5197" i="2"/>
  <c r="L6650" i="2"/>
  <c r="K6650" i="2"/>
  <c r="J6650" i="2"/>
  <c r="I6650" i="2"/>
  <c r="L5319" i="2"/>
  <c r="K5319" i="2"/>
  <c r="J5319" i="2"/>
  <c r="I5319" i="2"/>
  <c r="L7153" i="2"/>
  <c r="K7153" i="2"/>
  <c r="J7153" i="2"/>
  <c r="I7153" i="2"/>
  <c r="L4391" i="2"/>
  <c r="K4391" i="2"/>
  <c r="J4391" i="2"/>
  <c r="I4391" i="2"/>
  <c r="L1929" i="2"/>
  <c r="K1929" i="2"/>
  <c r="J1929" i="2"/>
  <c r="I1929" i="2"/>
  <c r="L4052" i="2"/>
  <c r="K4052" i="2"/>
  <c r="J4052" i="2"/>
  <c r="I4052" i="2"/>
  <c r="L2840" i="2"/>
  <c r="K2840" i="2"/>
  <c r="J2840" i="2"/>
  <c r="I2840" i="2"/>
  <c r="L2843" i="2"/>
  <c r="K2843" i="2"/>
  <c r="J2843" i="2"/>
  <c r="I2843" i="2"/>
  <c r="L3476" i="2"/>
  <c r="K3476" i="2"/>
  <c r="J3476" i="2"/>
  <c r="I3476" i="2"/>
  <c r="L5694" i="2"/>
  <c r="K5694" i="2"/>
  <c r="J5694" i="2"/>
  <c r="I5694" i="2"/>
  <c r="L5858" i="2"/>
  <c r="K5858" i="2"/>
  <c r="J5858" i="2"/>
  <c r="I5858" i="2"/>
  <c r="L6161" i="2"/>
  <c r="K6161" i="2"/>
  <c r="J6161" i="2"/>
  <c r="I6161" i="2"/>
  <c r="L4845" i="2"/>
  <c r="K4845" i="2"/>
  <c r="J4845" i="2"/>
  <c r="I4845" i="2"/>
  <c r="L8237" i="2"/>
  <c r="K8237" i="2"/>
  <c r="J8237" i="2"/>
  <c r="I8237" i="2"/>
  <c r="L3929" i="2"/>
  <c r="K3929" i="2"/>
  <c r="J3929" i="2"/>
  <c r="I3929" i="2"/>
  <c r="L5594" i="2"/>
  <c r="K5594" i="2"/>
  <c r="J5594" i="2"/>
  <c r="I5594" i="2"/>
  <c r="L4350" i="2"/>
  <c r="K4350" i="2"/>
  <c r="J4350" i="2"/>
  <c r="I4350" i="2"/>
  <c r="L1688" i="2"/>
  <c r="K1688" i="2"/>
  <c r="J1688" i="2"/>
  <c r="I1688" i="2"/>
  <c r="L4273" i="2"/>
  <c r="K4273" i="2"/>
  <c r="J4273" i="2"/>
  <c r="I4273" i="2"/>
  <c r="L1930" i="2"/>
  <c r="K1930" i="2"/>
  <c r="J1930" i="2"/>
  <c r="I1930" i="2"/>
  <c r="L5653" i="2"/>
  <c r="K5653" i="2"/>
  <c r="J5653" i="2"/>
  <c r="I5653" i="2"/>
  <c r="L7142" i="2"/>
  <c r="K7142" i="2"/>
  <c r="J7142" i="2"/>
  <c r="I7142" i="2"/>
  <c r="L5599" i="2"/>
  <c r="K5599" i="2"/>
  <c r="J5599" i="2"/>
  <c r="I5599" i="2"/>
  <c r="L5312" i="2"/>
  <c r="K5312" i="2"/>
  <c r="J5312" i="2"/>
  <c r="I5312" i="2"/>
  <c r="L3973" i="2"/>
  <c r="K3973" i="2"/>
  <c r="J3973" i="2"/>
  <c r="I3973" i="2"/>
  <c r="L1886" i="2"/>
  <c r="K1886" i="2"/>
  <c r="J1886" i="2"/>
  <c r="I1886" i="2"/>
  <c r="L5680" i="2"/>
  <c r="K5680" i="2"/>
  <c r="J5680" i="2"/>
  <c r="I5680" i="2"/>
  <c r="L8308" i="2"/>
  <c r="K8308" i="2"/>
  <c r="J8308" i="2"/>
  <c r="I8308" i="2"/>
  <c r="L3186" i="2"/>
  <c r="K3186" i="2"/>
  <c r="J3186" i="2"/>
  <c r="I3186" i="2"/>
  <c r="L7336" i="2"/>
  <c r="K7336" i="2"/>
  <c r="J7336" i="2"/>
  <c r="I7336" i="2"/>
  <c r="L7140" i="2"/>
  <c r="K7140" i="2"/>
  <c r="J7140" i="2"/>
  <c r="I7140" i="2"/>
  <c r="L5616" i="2"/>
  <c r="K5616" i="2"/>
  <c r="J5616" i="2"/>
  <c r="I5616" i="2"/>
  <c r="L6174" i="2"/>
  <c r="K6174" i="2"/>
  <c r="J6174" i="2"/>
  <c r="I6174" i="2"/>
  <c r="L1225" i="2"/>
  <c r="K1225" i="2"/>
  <c r="J1225" i="2"/>
  <c r="I1225" i="2"/>
  <c r="L6171" i="2"/>
  <c r="K6171" i="2"/>
  <c r="J6171" i="2"/>
  <c r="I6171" i="2"/>
  <c r="L2587" i="2"/>
  <c r="K2587" i="2"/>
  <c r="J2587" i="2"/>
  <c r="I2587" i="2"/>
  <c r="L7076" i="2"/>
  <c r="K7076" i="2"/>
  <c r="J7076" i="2"/>
  <c r="I7076" i="2"/>
  <c r="L4286" i="2"/>
  <c r="K4286" i="2"/>
  <c r="J4286" i="2"/>
  <c r="I4286" i="2"/>
  <c r="L8027" i="2"/>
  <c r="K8027" i="2"/>
  <c r="J8027" i="2"/>
  <c r="I8027" i="2"/>
  <c r="L7090" i="2"/>
  <c r="K7090" i="2"/>
  <c r="J7090" i="2"/>
  <c r="I7090" i="2"/>
  <c r="L8116" i="2"/>
  <c r="K8116" i="2"/>
  <c r="J8116" i="2"/>
  <c r="I8116" i="2"/>
  <c r="L6729" i="2"/>
  <c r="K6729" i="2"/>
  <c r="J6729" i="2"/>
  <c r="I6729" i="2"/>
  <c r="L6456" i="2"/>
  <c r="K6456" i="2"/>
  <c r="J6456" i="2"/>
  <c r="I6456" i="2"/>
  <c r="L3466" i="2"/>
  <c r="K3466" i="2"/>
  <c r="J3466" i="2"/>
  <c r="I3466" i="2"/>
  <c r="L3062" i="2"/>
  <c r="K3062" i="2"/>
  <c r="J3062" i="2"/>
  <c r="I3062" i="2"/>
  <c r="L8041" i="2"/>
  <c r="K8041" i="2"/>
  <c r="J8041" i="2"/>
  <c r="I8041" i="2"/>
  <c r="L2822" i="2"/>
  <c r="K2822" i="2"/>
  <c r="J2822" i="2"/>
  <c r="I2822" i="2"/>
  <c r="L3913" i="2"/>
  <c r="K3913" i="2"/>
  <c r="J3913" i="2"/>
  <c r="I3913" i="2"/>
  <c r="L4639" i="2"/>
  <c r="K4639" i="2"/>
  <c r="J4639" i="2"/>
  <c r="I4639" i="2"/>
  <c r="L1215" i="2"/>
  <c r="K1215" i="2"/>
  <c r="J1215" i="2"/>
  <c r="I1215" i="2"/>
  <c r="L3693" i="2"/>
  <c r="K3693" i="2"/>
  <c r="J3693" i="2"/>
  <c r="I3693" i="2"/>
  <c r="L3222" i="2"/>
  <c r="K3222" i="2"/>
  <c r="J3222" i="2"/>
  <c r="I3222" i="2"/>
  <c r="L4668" i="2"/>
  <c r="K4668" i="2"/>
  <c r="J4668" i="2"/>
  <c r="I4668" i="2"/>
  <c r="L7250" i="2"/>
  <c r="K7250" i="2"/>
  <c r="J7250" i="2"/>
  <c r="I7250" i="2"/>
  <c r="L2645" i="2"/>
  <c r="K2645" i="2"/>
  <c r="J2645" i="2"/>
  <c r="I2645" i="2"/>
  <c r="L6317" i="2"/>
  <c r="K6317" i="2"/>
  <c r="J6317" i="2"/>
  <c r="I6317" i="2"/>
  <c r="L7115" i="2"/>
  <c r="K7115" i="2"/>
  <c r="J7115" i="2"/>
  <c r="I7115" i="2"/>
  <c r="L8119" i="2"/>
  <c r="K8119" i="2"/>
  <c r="J8119" i="2"/>
  <c r="I8119" i="2"/>
  <c r="L6999" i="2"/>
  <c r="K6999" i="2"/>
  <c r="J6999" i="2"/>
  <c r="I6999" i="2"/>
  <c r="L6718" i="2"/>
  <c r="K6718" i="2"/>
  <c r="J6718" i="2"/>
  <c r="I6718" i="2"/>
  <c r="L3623" i="2"/>
  <c r="K3623" i="2"/>
  <c r="J3623" i="2"/>
  <c r="I3623" i="2"/>
  <c r="L7015" i="2"/>
  <c r="K7015" i="2"/>
  <c r="J7015" i="2"/>
  <c r="I7015" i="2"/>
  <c r="L5648" i="2"/>
  <c r="K5648" i="2"/>
  <c r="J5648" i="2"/>
  <c r="I5648" i="2"/>
  <c r="L5684" i="2"/>
  <c r="K5684" i="2"/>
  <c r="J5684" i="2"/>
  <c r="I5684" i="2"/>
  <c r="L7086" i="2"/>
  <c r="K7086" i="2"/>
  <c r="J7086" i="2"/>
  <c r="I7086" i="2"/>
  <c r="L3383" i="2"/>
  <c r="K3383" i="2"/>
  <c r="J3383" i="2"/>
  <c r="I3383" i="2"/>
  <c r="L6834" i="2"/>
  <c r="K6834" i="2"/>
  <c r="J6834" i="2"/>
  <c r="I6834" i="2"/>
  <c r="L7745" i="2"/>
  <c r="K7745" i="2"/>
  <c r="J7745" i="2"/>
  <c r="I7745" i="2"/>
  <c r="L2835" i="2"/>
  <c r="K2835" i="2"/>
  <c r="J2835" i="2"/>
  <c r="I2835" i="2"/>
  <c r="L3425" i="2"/>
  <c r="K3425" i="2"/>
  <c r="J3425" i="2"/>
  <c r="I3425" i="2"/>
  <c r="L6900" i="2"/>
  <c r="K6900" i="2"/>
  <c r="J6900" i="2"/>
  <c r="I6900" i="2"/>
  <c r="L4069" i="2"/>
  <c r="K4069" i="2"/>
  <c r="J4069" i="2"/>
  <c r="I4069" i="2"/>
  <c r="L1086" i="2"/>
  <c r="K1086" i="2"/>
  <c r="J1086" i="2"/>
  <c r="I1086" i="2"/>
  <c r="L4098" i="2"/>
  <c r="K4098" i="2"/>
  <c r="J4098" i="2"/>
  <c r="I4098" i="2"/>
  <c r="L8335" i="2"/>
  <c r="K8335" i="2"/>
  <c r="J8335" i="2"/>
  <c r="I8335" i="2"/>
  <c r="L7028" i="2"/>
  <c r="K7028" i="2"/>
  <c r="J7028" i="2"/>
  <c r="I7028" i="2"/>
  <c r="L6416" i="2"/>
  <c r="K6416" i="2"/>
  <c r="J6416" i="2"/>
  <c r="I6416" i="2"/>
  <c r="L5700" i="2"/>
  <c r="K5700" i="2"/>
  <c r="J5700" i="2"/>
  <c r="I5700" i="2"/>
  <c r="L1831" i="2"/>
  <c r="K1831" i="2"/>
  <c r="J1831" i="2"/>
  <c r="I1831" i="2"/>
  <c r="L6954" i="2"/>
  <c r="K6954" i="2"/>
  <c r="J6954" i="2"/>
  <c r="I6954" i="2"/>
  <c r="L5023" i="2"/>
  <c r="K5023" i="2"/>
  <c r="J5023" i="2"/>
  <c r="I5023" i="2"/>
  <c r="L7113" i="2"/>
  <c r="K7113" i="2"/>
  <c r="J7113" i="2"/>
  <c r="I7113" i="2"/>
  <c r="L7770" i="2"/>
  <c r="K7770" i="2"/>
  <c r="J7770" i="2"/>
  <c r="I7770" i="2"/>
  <c r="L5485" i="2"/>
  <c r="K5485" i="2"/>
  <c r="J5485" i="2"/>
  <c r="I5485" i="2"/>
  <c r="L4244" i="2"/>
  <c r="K4244" i="2"/>
  <c r="J4244" i="2"/>
  <c r="I4244" i="2"/>
  <c r="L2420" i="2"/>
  <c r="K2420" i="2"/>
  <c r="J2420" i="2"/>
  <c r="I2420" i="2"/>
  <c r="L5432" i="2"/>
  <c r="K5432" i="2"/>
  <c r="J5432" i="2"/>
  <c r="I5432" i="2"/>
  <c r="L7103" i="2"/>
  <c r="K7103" i="2"/>
  <c r="J7103" i="2"/>
  <c r="I7103" i="2"/>
  <c r="L6665" i="2"/>
  <c r="K6665" i="2"/>
  <c r="J6665" i="2"/>
  <c r="I6665" i="2"/>
  <c r="L7389" i="2"/>
  <c r="K7389" i="2"/>
  <c r="J7389" i="2"/>
  <c r="I7389" i="2"/>
  <c r="L4781" i="2"/>
  <c r="K4781" i="2"/>
  <c r="J4781" i="2"/>
  <c r="I4781" i="2"/>
  <c r="L5116" i="2"/>
  <c r="K5116" i="2"/>
  <c r="J5116" i="2"/>
  <c r="I5116" i="2"/>
  <c r="L4367" i="2"/>
  <c r="K4367" i="2"/>
  <c r="J4367" i="2"/>
  <c r="I4367" i="2"/>
  <c r="L3185" i="2"/>
  <c r="K3185" i="2"/>
  <c r="J3185" i="2"/>
  <c r="I3185" i="2"/>
  <c r="L1169" i="2"/>
  <c r="K1169" i="2"/>
  <c r="J1169" i="2"/>
  <c r="I1169" i="2"/>
  <c r="L2211" i="2"/>
  <c r="K2211" i="2"/>
  <c r="J2211" i="2"/>
  <c r="I2211" i="2"/>
  <c r="L7652" i="2"/>
  <c r="K7652" i="2"/>
  <c r="J7652" i="2"/>
  <c r="I7652" i="2"/>
  <c r="L6405" i="2"/>
  <c r="K6405" i="2"/>
  <c r="J6405" i="2"/>
  <c r="I6405" i="2"/>
  <c r="L2090" i="2"/>
  <c r="K2090" i="2"/>
  <c r="J2090" i="2"/>
  <c r="I2090" i="2"/>
  <c r="L5956" i="2"/>
  <c r="K5956" i="2"/>
  <c r="J5956" i="2"/>
  <c r="I5956" i="2"/>
  <c r="L4782" i="2"/>
  <c r="K4782" i="2"/>
  <c r="J4782" i="2"/>
  <c r="I4782" i="2"/>
  <c r="L7331" i="2"/>
  <c r="K7331" i="2"/>
  <c r="J7331" i="2"/>
  <c r="I7331" i="2"/>
  <c r="L4548" i="2"/>
  <c r="K4548" i="2"/>
  <c r="J4548" i="2"/>
  <c r="I4548" i="2"/>
  <c r="L4879" i="2"/>
  <c r="K4879" i="2"/>
  <c r="J4879" i="2"/>
  <c r="I4879" i="2"/>
  <c r="L1036" i="2"/>
  <c r="K1036" i="2"/>
  <c r="J1036" i="2"/>
  <c r="I1036" i="2"/>
  <c r="L1579" i="2"/>
  <c r="K1579" i="2"/>
  <c r="J1579" i="2"/>
  <c r="I1579" i="2"/>
  <c r="L1166" i="2"/>
  <c r="K1166" i="2"/>
  <c r="J1166" i="2"/>
  <c r="I1166" i="2"/>
  <c r="L5430" i="2"/>
  <c r="K5430" i="2"/>
  <c r="J5430" i="2"/>
  <c r="I5430" i="2"/>
  <c r="L7758" i="2"/>
  <c r="K7758" i="2"/>
  <c r="J7758" i="2"/>
  <c r="I7758" i="2"/>
  <c r="L6826" i="2"/>
  <c r="K6826" i="2"/>
  <c r="J6826" i="2"/>
  <c r="I6826" i="2"/>
  <c r="L7656" i="2"/>
  <c r="K7656" i="2"/>
  <c r="J7656" i="2"/>
  <c r="I7656" i="2"/>
  <c r="L1219" i="2"/>
  <c r="K1219" i="2"/>
  <c r="J1219" i="2"/>
  <c r="I1219" i="2"/>
  <c r="L3368" i="2"/>
  <c r="K3368" i="2"/>
  <c r="J3368" i="2"/>
  <c r="I3368" i="2"/>
  <c r="L4371" i="2"/>
  <c r="K4371" i="2"/>
  <c r="J4371" i="2"/>
  <c r="I4371" i="2"/>
  <c r="L3385" i="2"/>
  <c r="K3385" i="2"/>
  <c r="J3385" i="2"/>
  <c r="I3385" i="2"/>
  <c r="L4990" i="2"/>
  <c r="K4990" i="2"/>
  <c r="J4990" i="2"/>
  <c r="I4990" i="2"/>
  <c r="L1778" i="2"/>
  <c r="K1778" i="2"/>
  <c r="J1778" i="2"/>
  <c r="I1778" i="2"/>
  <c r="L6715" i="2"/>
  <c r="K6715" i="2"/>
  <c r="J6715" i="2"/>
  <c r="I6715" i="2"/>
  <c r="L2561" i="2"/>
  <c r="K2561" i="2"/>
  <c r="J2561" i="2"/>
  <c r="I2561" i="2"/>
  <c r="L2228" i="2"/>
  <c r="K2228" i="2"/>
  <c r="J2228" i="2"/>
  <c r="I2228" i="2"/>
  <c r="L6726" i="2"/>
  <c r="K6726" i="2"/>
  <c r="J6726" i="2"/>
  <c r="I6726" i="2"/>
  <c r="L7189" i="2"/>
  <c r="K7189" i="2"/>
  <c r="J7189" i="2"/>
  <c r="I7189" i="2"/>
  <c r="L2016" i="2"/>
  <c r="K2016" i="2"/>
  <c r="J2016" i="2"/>
  <c r="I2016" i="2"/>
  <c r="L2832" i="2"/>
  <c r="K2832" i="2"/>
  <c r="J2832" i="2"/>
  <c r="I2832" i="2"/>
  <c r="L5219" i="2"/>
  <c r="K5219" i="2"/>
  <c r="J5219" i="2"/>
  <c r="I5219" i="2"/>
  <c r="L3810" i="2"/>
  <c r="K3810" i="2"/>
  <c r="J3810" i="2"/>
  <c r="I3810" i="2"/>
  <c r="L7473" i="2"/>
  <c r="K7473" i="2"/>
  <c r="J7473" i="2"/>
  <c r="I7473" i="2"/>
  <c r="L5782" i="2"/>
  <c r="K5782" i="2"/>
  <c r="J5782" i="2"/>
  <c r="I5782" i="2"/>
  <c r="L2092" i="2"/>
  <c r="K2092" i="2"/>
  <c r="J2092" i="2"/>
  <c r="I2092" i="2"/>
  <c r="L6070" i="2"/>
  <c r="K6070" i="2"/>
  <c r="J6070" i="2"/>
  <c r="I6070" i="2"/>
  <c r="L5856" i="2"/>
  <c r="K5856" i="2"/>
  <c r="J5856" i="2"/>
  <c r="I5856" i="2"/>
  <c r="L6066" i="2"/>
  <c r="K6066" i="2"/>
  <c r="J6066" i="2"/>
  <c r="I6066" i="2"/>
  <c r="L3594" i="2"/>
  <c r="K3594" i="2"/>
  <c r="J3594" i="2"/>
  <c r="I3594" i="2"/>
  <c r="L5398" i="2"/>
  <c r="K5398" i="2"/>
  <c r="J5398" i="2"/>
  <c r="I5398" i="2"/>
  <c r="L6196" i="2"/>
  <c r="K6196" i="2"/>
  <c r="J6196" i="2"/>
  <c r="I6196" i="2"/>
  <c r="L3042" i="2"/>
  <c r="K3042" i="2"/>
  <c r="J3042" i="2"/>
  <c r="I3042" i="2"/>
  <c r="L4301" i="2"/>
  <c r="K4301" i="2"/>
  <c r="J4301" i="2"/>
  <c r="I4301" i="2"/>
  <c r="L8176" i="2"/>
  <c r="K8176" i="2"/>
  <c r="J8176" i="2"/>
  <c r="I8176" i="2"/>
  <c r="L2777" i="2"/>
  <c r="K2777" i="2"/>
  <c r="J2777" i="2"/>
  <c r="I2777" i="2"/>
  <c r="L3398" i="2"/>
  <c r="K3398" i="2"/>
  <c r="J3398" i="2"/>
  <c r="I3398" i="2"/>
  <c r="L2704" i="2"/>
  <c r="K2704" i="2"/>
  <c r="J2704" i="2"/>
  <c r="I2704" i="2"/>
  <c r="L6417" i="2"/>
  <c r="K6417" i="2"/>
  <c r="J6417" i="2"/>
  <c r="I6417" i="2"/>
  <c r="L6005" i="2"/>
  <c r="K6005" i="2"/>
  <c r="J6005" i="2"/>
  <c r="I6005" i="2"/>
  <c r="L1859" i="2"/>
  <c r="K1859" i="2"/>
  <c r="J1859" i="2"/>
  <c r="I1859" i="2"/>
  <c r="L1073" i="2"/>
  <c r="K1073" i="2"/>
  <c r="J1073" i="2"/>
  <c r="I1073" i="2"/>
  <c r="L7182" i="2"/>
  <c r="K7182" i="2"/>
  <c r="J7182" i="2"/>
  <c r="I7182" i="2"/>
  <c r="L6571" i="2"/>
  <c r="K6571" i="2"/>
  <c r="J6571" i="2"/>
  <c r="I6571" i="2"/>
  <c r="L2060" i="2"/>
  <c r="K2060" i="2"/>
  <c r="J2060" i="2"/>
  <c r="I2060" i="2"/>
  <c r="L6096" i="2"/>
  <c r="K6096" i="2"/>
  <c r="J6096" i="2"/>
  <c r="I6096" i="2"/>
  <c r="L1142" i="2"/>
  <c r="K1142" i="2"/>
  <c r="J1142" i="2"/>
  <c r="I1142" i="2"/>
  <c r="L2650" i="2"/>
  <c r="K2650" i="2"/>
  <c r="J2650" i="2"/>
  <c r="I2650" i="2"/>
  <c r="L2470" i="2"/>
  <c r="K2470" i="2"/>
  <c r="J2470" i="2"/>
  <c r="I2470" i="2"/>
  <c r="L3447" i="2"/>
  <c r="K3447" i="2"/>
  <c r="J3447" i="2"/>
  <c r="I3447" i="2"/>
  <c r="L2502" i="2"/>
  <c r="K2502" i="2"/>
  <c r="J2502" i="2"/>
  <c r="I2502" i="2"/>
  <c r="L3700" i="2"/>
  <c r="K3700" i="2"/>
  <c r="J3700" i="2"/>
  <c r="I3700" i="2"/>
  <c r="L3563" i="2"/>
  <c r="K3563" i="2"/>
  <c r="J3563" i="2"/>
  <c r="I3563" i="2"/>
  <c r="L1200" i="2"/>
  <c r="K1200" i="2"/>
  <c r="J1200" i="2"/>
  <c r="I1200" i="2"/>
  <c r="L1408" i="2"/>
  <c r="K1408" i="2"/>
  <c r="J1408" i="2"/>
  <c r="I1408" i="2"/>
  <c r="L1854" i="2"/>
  <c r="K1854" i="2"/>
  <c r="J1854" i="2"/>
  <c r="I1854" i="2"/>
  <c r="L1034" i="2"/>
  <c r="K1034" i="2"/>
  <c r="J1034" i="2"/>
  <c r="I1034" i="2"/>
  <c r="L3112" i="2"/>
  <c r="K3112" i="2"/>
  <c r="J3112" i="2"/>
  <c r="I3112" i="2"/>
  <c r="L3095" i="2"/>
  <c r="K3095" i="2"/>
  <c r="J3095" i="2"/>
  <c r="I3095" i="2"/>
  <c r="L4319" i="2"/>
  <c r="K4319" i="2"/>
  <c r="J4319" i="2"/>
  <c r="I4319" i="2"/>
  <c r="L3866" i="2"/>
  <c r="K3866" i="2"/>
  <c r="J3866" i="2"/>
  <c r="I3866" i="2"/>
  <c r="L1410" i="2"/>
  <c r="K1410" i="2"/>
  <c r="J1410" i="2"/>
  <c r="I1410" i="2"/>
  <c r="L1368" i="2"/>
  <c r="K1368" i="2"/>
  <c r="J1368" i="2"/>
  <c r="I1368" i="2"/>
  <c r="L3088" i="2"/>
  <c r="K3088" i="2"/>
  <c r="J3088" i="2"/>
  <c r="I3088" i="2"/>
  <c r="L2523" i="2"/>
  <c r="K2523" i="2"/>
  <c r="J2523" i="2"/>
  <c r="I2523" i="2"/>
  <c r="L2034" i="2"/>
  <c r="K2034" i="2"/>
  <c r="J2034" i="2"/>
  <c r="I2034" i="2"/>
  <c r="L1074" i="2"/>
  <c r="K1074" i="2"/>
  <c r="J1074" i="2"/>
  <c r="I1074" i="2"/>
  <c r="L1254" i="2"/>
  <c r="K1254" i="2"/>
  <c r="J1254" i="2"/>
  <c r="I1254" i="2"/>
  <c r="L1262" i="2"/>
  <c r="K1262" i="2"/>
  <c r="J1262" i="2"/>
  <c r="I1262" i="2"/>
  <c r="L1116" i="2"/>
  <c r="K1116" i="2"/>
  <c r="J1116" i="2"/>
  <c r="I1116" i="2"/>
  <c r="L1221" i="2"/>
  <c r="K1221" i="2"/>
  <c r="J1221" i="2"/>
  <c r="I1221" i="2"/>
  <c r="L2395" i="2"/>
  <c r="K2395" i="2"/>
  <c r="J2395" i="2"/>
  <c r="I2395" i="2"/>
  <c r="L1542" i="2"/>
  <c r="K1542" i="2"/>
  <c r="J1542" i="2"/>
  <c r="I1542" i="2"/>
  <c r="L1272" i="2"/>
  <c r="K1272" i="2"/>
  <c r="J1272" i="2"/>
  <c r="I1272" i="2"/>
  <c r="L1741" i="2"/>
  <c r="K1741" i="2"/>
  <c r="J1741" i="2"/>
  <c r="I1741" i="2"/>
  <c r="L3503" i="2"/>
  <c r="K3503" i="2"/>
  <c r="J3503" i="2"/>
  <c r="I3503" i="2"/>
  <c r="L2878" i="2"/>
  <c r="K2878" i="2"/>
  <c r="J2878" i="2"/>
  <c r="I2878" i="2"/>
  <c r="L2492" i="2"/>
  <c r="K2492" i="2"/>
  <c r="J2492" i="2"/>
  <c r="I2492" i="2"/>
  <c r="L2066" i="2"/>
  <c r="K2066" i="2"/>
  <c r="J2066" i="2"/>
  <c r="I2066" i="2"/>
  <c r="L1671" i="2"/>
  <c r="K1671" i="2"/>
  <c r="J1671" i="2"/>
  <c r="I1671" i="2"/>
  <c r="L6065" i="2"/>
  <c r="K6065" i="2"/>
  <c r="J6065" i="2"/>
  <c r="I6065" i="2"/>
  <c r="L7384" i="2"/>
  <c r="K7384" i="2"/>
  <c r="J7384" i="2"/>
  <c r="I7384" i="2"/>
  <c r="L3864" i="2"/>
  <c r="K3864" i="2"/>
  <c r="J3864" i="2"/>
  <c r="I3864" i="2"/>
  <c r="L5129" i="2"/>
  <c r="K5129" i="2"/>
  <c r="J5129" i="2"/>
  <c r="I5129" i="2"/>
  <c r="L7723" i="2"/>
  <c r="K7723" i="2"/>
  <c r="J7723" i="2"/>
  <c r="I7723" i="2"/>
  <c r="L4661" i="2"/>
  <c r="K4661" i="2"/>
  <c r="J4661" i="2"/>
  <c r="I4661" i="2"/>
  <c r="L7613" i="2"/>
  <c r="K7613" i="2"/>
  <c r="J7613" i="2"/>
  <c r="I7613" i="2"/>
  <c r="L8021" i="2"/>
  <c r="K8021" i="2"/>
  <c r="J8021" i="2"/>
  <c r="I8021" i="2"/>
  <c r="L5879" i="2"/>
  <c r="K5879" i="2"/>
  <c r="J5879" i="2"/>
  <c r="I5879" i="2"/>
  <c r="L3531" i="2"/>
  <c r="K3531" i="2"/>
  <c r="J3531" i="2"/>
  <c r="I3531" i="2"/>
  <c r="L5235" i="2"/>
  <c r="K5235" i="2"/>
  <c r="J5235" i="2"/>
  <c r="I5235" i="2"/>
  <c r="L8006" i="2"/>
  <c r="K8006" i="2"/>
  <c r="J8006" i="2"/>
  <c r="I8006" i="2"/>
  <c r="L7040" i="2"/>
  <c r="K7040" i="2"/>
  <c r="J7040" i="2"/>
  <c r="I7040" i="2"/>
  <c r="L3007" i="2"/>
  <c r="K3007" i="2"/>
  <c r="J3007" i="2"/>
  <c r="I3007" i="2"/>
  <c r="L1574" i="2"/>
  <c r="K1574" i="2"/>
  <c r="J1574" i="2"/>
  <c r="I1574" i="2"/>
  <c r="L4401" i="2"/>
  <c r="K4401" i="2"/>
  <c r="J4401" i="2"/>
  <c r="I4401" i="2"/>
  <c r="L3141" i="2"/>
  <c r="K3141" i="2"/>
  <c r="J3141" i="2"/>
  <c r="I3141" i="2"/>
  <c r="L3846" i="2"/>
  <c r="K3846" i="2"/>
  <c r="J3846" i="2"/>
  <c r="I3846" i="2"/>
  <c r="L4964" i="2"/>
  <c r="K4964" i="2"/>
  <c r="J4964" i="2"/>
  <c r="I4964" i="2"/>
  <c r="L7748" i="2"/>
  <c r="K7748" i="2"/>
  <c r="J7748" i="2"/>
  <c r="I7748" i="2"/>
  <c r="L4722" i="2"/>
  <c r="K4722" i="2"/>
  <c r="J4722" i="2"/>
  <c r="I4722" i="2"/>
  <c r="L7144" i="2"/>
  <c r="K7144" i="2"/>
  <c r="J7144" i="2"/>
  <c r="I7144" i="2"/>
  <c r="L1931" i="2"/>
  <c r="K1931" i="2"/>
  <c r="J1931" i="2"/>
  <c r="I1931" i="2"/>
  <c r="L1774" i="2"/>
  <c r="K1774" i="2"/>
  <c r="J1774" i="2"/>
  <c r="I1774" i="2"/>
  <c r="L1132" i="2"/>
  <c r="K1132" i="2"/>
  <c r="J1132" i="2"/>
  <c r="I1132" i="2"/>
  <c r="L6242" i="2"/>
  <c r="K6242" i="2"/>
  <c r="J6242" i="2"/>
  <c r="I6242" i="2"/>
  <c r="L7756" i="2"/>
  <c r="K7756" i="2"/>
  <c r="J7756" i="2"/>
  <c r="I7756" i="2"/>
  <c r="L6478" i="2"/>
  <c r="K6478" i="2"/>
  <c r="J6478" i="2"/>
  <c r="I6478" i="2"/>
  <c r="L5120" i="2"/>
  <c r="K5120" i="2"/>
  <c r="J5120" i="2"/>
  <c r="I5120" i="2"/>
  <c r="L8049" i="2"/>
  <c r="K8049" i="2"/>
  <c r="J8049" i="2"/>
  <c r="I8049" i="2"/>
  <c r="L6601" i="2"/>
  <c r="K6601" i="2"/>
  <c r="J6601" i="2"/>
  <c r="I6601" i="2"/>
  <c r="L1114" i="2"/>
  <c r="K1114" i="2"/>
  <c r="J1114" i="2"/>
  <c r="I1114" i="2"/>
  <c r="L2231" i="2"/>
  <c r="K2231" i="2"/>
  <c r="J2231" i="2"/>
  <c r="I2231" i="2"/>
  <c r="L3690" i="2"/>
  <c r="K3690" i="2"/>
  <c r="J3690" i="2"/>
  <c r="I3690" i="2"/>
  <c r="L6366" i="2"/>
  <c r="K6366" i="2"/>
  <c r="J6366" i="2"/>
  <c r="I6366" i="2"/>
  <c r="L5960" i="2"/>
  <c r="K5960" i="2"/>
  <c r="J5960" i="2"/>
  <c r="I5960" i="2"/>
  <c r="L2003" i="2"/>
  <c r="K2003" i="2"/>
  <c r="J2003" i="2"/>
  <c r="I2003" i="2"/>
  <c r="L7316" i="2"/>
  <c r="K7316" i="2"/>
  <c r="J7316" i="2"/>
  <c r="I7316" i="2"/>
  <c r="L1850" i="2"/>
  <c r="K1850" i="2"/>
  <c r="J1850" i="2"/>
  <c r="I1850" i="2"/>
  <c r="L4048" i="2"/>
  <c r="K4048" i="2"/>
  <c r="J4048" i="2"/>
  <c r="I4048" i="2"/>
  <c r="L6970" i="2"/>
  <c r="K6970" i="2"/>
  <c r="J6970" i="2"/>
  <c r="I6970" i="2"/>
  <c r="L4658" i="2"/>
  <c r="K4658" i="2"/>
  <c r="J4658" i="2"/>
  <c r="I4658" i="2"/>
  <c r="L6249" i="2"/>
  <c r="K6249" i="2"/>
  <c r="J6249" i="2"/>
  <c r="I6249" i="2"/>
  <c r="L5726" i="2"/>
  <c r="K5726" i="2"/>
  <c r="J5726" i="2"/>
  <c r="I5726" i="2"/>
  <c r="L2332" i="2"/>
  <c r="K2332" i="2"/>
  <c r="J2332" i="2"/>
  <c r="I2332" i="2"/>
  <c r="L4764" i="2"/>
  <c r="K4764" i="2"/>
  <c r="J4764" i="2"/>
  <c r="I4764" i="2"/>
  <c r="L5625" i="2"/>
  <c r="K5625" i="2"/>
  <c r="J5625" i="2"/>
  <c r="I5625" i="2"/>
  <c r="L1805" i="2"/>
  <c r="K1805" i="2"/>
  <c r="J1805" i="2"/>
  <c r="I1805" i="2"/>
  <c r="L1586" i="2"/>
  <c r="K1586" i="2"/>
  <c r="J1586" i="2"/>
  <c r="I1586" i="2"/>
  <c r="L4398" i="2"/>
  <c r="K4398" i="2"/>
  <c r="J4398" i="2"/>
  <c r="I4398" i="2"/>
  <c r="L7483" i="2"/>
  <c r="K7483" i="2"/>
  <c r="J7483" i="2"/>
  <c r="I7483" i="2"/>
  <c r="L6010" i="2"/>
  <c r="K6010" i="2"/>
  <c r="J6010" i="2"/>
  <c r="I6010" i="2"/>
  <c r="L3972" i="2"/>
  <c r="K3972" i="2"/>
  <c r="J3972" i="2"/>
  <c r="I3972" i="2"/>
  <c r="L2880" i="2"/>
  <c r="K2880" i="2"/>
  <c r="J2880" i="2"/>
  <c r="I2880" i="2"/>
  <c r="L8251" i="2"/>
  <c r="K8251" i="2"/>
  <c r="J8251" i="2"/>
  <c r="I8251" i="2"/>
  <c r="L4373" i="2"/>
  <c r="K4373" i="2"/>
  <c r="J4373" i="2"/>
  <c r="I4373" i="2"/>
  <c r="L4533" i="2"/>
  <c r="K4533" i="2"/>
  <c r="J4533" i="2"/>
  <c r="I4533" i="2"/>
  <c r="L6240" i="2"/>
  <c r="K6240" i="2"/>
  <c r="J6240" i="2"/>
  <c r="I6240" i="2"/>
  <c r="L2084" i="2"/>
  <c r="K2084" i="2"/>
  <c r="J2084" i="2"/>
  <c r="I2084" i="2"/>
  <c r="L5041" i="2"/>
  <c r="K5041" i="2"/>
  <c r="J5041" i="2"/>
  <c r="I5041" i="2"/>
  <c r="L3277" i="2"/>
  <c r="K3277" i="2"/>
  <c r="J3277" i="2"/>
  <c r="I3277" i="2"/>
  <c r="L2808" i="2"/>
  <c r="K2808" i="2"/>
  <c r="J2808" i="2"/>
  <c r="I2808" i="2"/>
  <c r="L5105" i="2"/>
  <c r="K5105" i="2"/>
  <c r="J5105" i="2"/>
  <c r="I5105" i="2"/>
  <c r="L5966" i="2"/>
  <c r="K5966" i="2"/>
  <c r="J5966" i="2"/>
  <c r="I5966" i="2"/>
  <c r="L6254" i="2"/>
  <c r="K6254" i="2"/>
  <c r="J6254" i="2"/>
  <c r="I6254" i="2"/>
  <c r="L4718" i="2"/>
  <c r="K4718" i="2"/>
  <c r="J4718" i="2"/>
  <c r="I4718" i="2"/>
  <c r="L6514" i="2"/>
  <c r="K6514" i="2"/>
  <c r="J6514" i="2"/>
  <c r="I6514" i="2"/>
  <c r="L3707" i="2"/>
  <c r="K3707" i="2"/>
  <c r="J3707" i="2"/>
  <c r="I3707" i="2"/>
  <c r="L1989" i="2"/>
  <c r="K1989" i="2"/>
  <c r="J1989" i="2"/>
  <c r="I1989" i="2"/>
  <c r="L6179" i="2"/>
  <c r="K6179" i="2"/>
  <c r="J6179" i="2"/>
  <c r="I6179" i="2"/>
  <c r="L7367" i="2"/>
  <c r="K7367" i="2"/>
  <c r="J7367" i="2"/>
  <c r="I7367" i="2"/>
  <c r="L4788" i="2"/>
  <c r="K4788" i="2"/>
  <c r="J4788" i="2"/>
  <c r="I4788" i="2"/>
  <c r="L2805" i="2"/>
  <c r="K2805" i="2"/>
  <c r="J2805" i="2"/>
  <c r="I2805" i="2"/>
  <c r="L7278" i="2"/>
  <c r="K7278" i="2"/>
  <c r="J7278" i="2"/>
  <c r="I7278" i="2"/>
  <c r="L5268" i="2"/>
  <c r="K5268" i="2"/>
  <c r="J5268" i="2"/>
  <c r="I5268" i="2"/>
  <c r="L8388" i="2"/>
  <c r="K8388" i="2"/>
  <c r="J8388" i="2"/>
  <c r="I8388" i="2"/>
  <c r="L5166" i="2"/>
  <c r="K5166" i="2"/>
  <c r="J5166" i="2"/>
  <c r="I5166" i="2"/>
  <c r="L2142" i="2"/>
  <c r="K2142" i="2"/>
  <c r="J2142" i="2"/>
  <c r="I2142" i="2"/>
  <c r="L4303" i="2"/>
  <c r="K4303" i="2"/>
  <c r="J4303" i="2"/>
  <c r="I4303" i="2"/>
  <c r="L6483" i="2"/>
  <c r="K6483" i="2"/>
  <c r="J6483" i="2"/>
  <c r="I6483" i="2"/>
  <c r="L7120" i="2"/>
  <c r="K7120" i="2"/>
  <c r="J7120" i="2"/>
  <c r="I7120" i="2"/>
  <c r="L5729" i="2"/>
  <c r="K5729" i="2"/>
  <c r="J5729" i="2"/>
  <c r="I5729" i="2"/>
  <c r="L1297" i="2"/>
  <c r="K1297" i="2"/>
  <c r="J1297" i="2"/>
  <c r="I1297" i="2"/>
  <c r="L4077" i="2"/>
  <c r="K4077" i="2"/>
  <c r="J4077" i="2"/>
  <c r="I4077" i="2"/>
  <c r="L2489" i="2"/>
  <c r="K2489" i="2"/>
  <c r="J2489" i="2"/>
  <c r="I2489" i="2"/>
  <c r="L7145" i="2"/>
  <c r="K7145" i="2"/>
  <c r="J7145" i="2"/>
  <c r="I7145" i="2"/>
  <c r="L5387" i="2"/>
  <c r="K5387" i="2"/>
  <c r="J5387" i="2"/>
  <c r="I5387" i="2"/>
  <c r="L4902" i="2"/>
  <c r="K4902" i="2"/>
  <c r="J4902" i="2"/>
  <c r="I4902" i="2"/>
  <c r="L4270" i="2"/>
  <c r="K4270" i="2"/>
  <c r="J4270" i="2"/>
  <c r="I4270" i="2"/>
  <c r="L2915" i="2"/>
  <c r="K2915" i="2"/>
  <c r="J2915" i="2"/>
  <c r="I2915" i="2"/>
  <c r="L3533" i="2"/>
  <c r="K3533" i="2"/>
  <c r="J3533" i="2"/>
  <c r="I3533" i="2"/>
  <c r="L5079" i="2"/>
  <c r="K5079" i="2"/>
  <c r="J5079" i="2"/>
  <c r="I5079" i="2"/>
  <c r="L2585" i="2"/>
  <c r="K2585" i="2"/>
  <c r="J2585" i="2"/>
  <c r="I2585" i="2"/>
  <c r="L8089" i="2"/>
  <c r="K8089" i="2"/>
  <c r="J8089" i="2"/>
  <c r="I8089" i="2"/>
  <c r="L7909" i="2"/>
  <c r="K7909" i="2"/>
  <c r="J7909" i="2"/>
  <c r="I7909" i="2"/>
  <c r="L4698" i="2"/>
  <c r="K4698" i="2"/>
  <c r="J4698" i="2"/>
  <c r="I4698" i="2"/>
  <c r="L5244" i="2"/>
  <c r="K5244" i="2"/>
  <c r="J5244" i="2"/>
  <c r="I5244" i="2"/>
  <c r="L3194" i="2"/>
  <c r="K3194" i="2"/>
  <c r="J3194" i="2"/>
  <c r="I3194" i="2"/>
  <c r="L5090" i="2"/>
  <c r="K5090" i="2"/>
  <c r="J5090" i="2"/>
  <c r="I5090" i="2"/>
  <c r="L6183" i="2"/>
  <c r="K6183" i="2"/>
  <c r="J6183" i="2"/>
  <c r="I6183" i="2"/>
  <c r="L3688" i="2"/>
  <c r="K3688" i="2"/>
  <c r="J3688" i="2"/>
  <c r="I3688" i="2"/>
  <c r="L1015" i="2"/>
  <c r="K1015" i="2"/>
  <c r="J1015" i="2"/>
  <c r="I1015" i="2"/>
  <c r="L2856" i="2"/>
  <c r="K2856" i="2"/>
  <c r="J2856" i="2"/>
  <c r="I2856" i="2"/>
  <c r="L1916" i="2"/>
  <c r="K1916" i="2"/>
  <c r="J1916" i="2"/>
  <c r="I1916" i="2"/>
  <c r="L1208" i="2"/>
  <c r="K1208" i="2"/>
  <c r="J1208" i="2"/>
  <c r="I1208" i="2"/>
  <c r="L6919" i="2"/>
  <c r="K6919" i="2"/>
  <c r="J6919" i="2"/>
  <c r="I6919" i="2"/>
  <c r="L6615" i="2"/>
  <c r="K6615" i="2"/>
  <c r="J6615" i="2"/>
  <c r="I6615" i="2"/>
  <c r="L6942" i="2"/>
  <c r="K6942" i="2"/>
  <c r="J6942" i="2"/>
  <c r="I6942" i="2"/>
  <c r="L1266" i="2"/>
  <c r="K1266" i="2"/>
  <c r="J1266" i="2"/>
  <c r="I1266" i="2"/>
  <c r="L4937" i="2"/>
  <c r="K4937" i="2"/>
  <c r="J4937" i="2"/>
  <c r="I4937" i="2"/>
  <c r="L2539" i="2"/>
  <c r="K2539" i="2"/>
  <c r="J2539" i="2"/>
  <c r="I2539" i="2"/>
  <c r="L6770" i="2"/>
  <c r="K6770" i="2"/>
  <c r="J6770" i="2"/>
  <c r="I6770" i="2"/>
  <c r="L3804" i="2"/>
  <c r="K3804" i="2"/>
  <c r="J3804" i="2"/>
  <c r="I3804" i="2"/>
  <c r="L6222" i="2"/>
  <c r="K6222" i="2"/>
  <c r="J6222" i="2"/>
  <c r="I6222" i="2"/>
  <c r="L2393" i="2"/>
  <c r="K2393" i="2"/>
  <c r="J2393" i="2"/>
  <c r="I2393" i="2"/>
  <c r="L6311" i="2"/>
  <c r="K6311" i="2"/>
  <c r="J6311" i="2"/>
  <c r="I6311" i="2"/>
  <c r="L4705" i="2"/>
  <c r="K4705" i="2"/>
  <c r="J4705" i="2"/>
  <c r="I4705" i="2"/>
  <c r="L2945" i="2"/>
  <c r="K2945" i="2"/>
  <c r="J2945" i="2"/>
  <c r="I2945" i="2"/>
  <c r="L7372" i="2"/>
  <c r="K7372" i="2"/>
  <c r="J7372" i="2"/>
  <c r="I7372" i="2"/>
  <c r="L1506" i="2"/>
  <c r="K1506" i="2"/>
  <c r="J1506" i="2"/>
  <c r="I1506" i="2"/>
  <c r="L3746" i="2"/>
  <c r="K3746" i="2"/>
  <c r="J3746" i="2"/>
  <c r="I3746" i="2"/>
  <c r="L1531" i="2"/>
  <c r="K1531" i="2"/>
  <c r="J1531" i="2"/>
  <c r="I1531" i="2"/>
  <c r="L5461" i="2"/>
  <c r="K5461" i="2"/>
  <c r="J5461" i="2"/>
  <c r="I5461" i="2"/>
  <c r="L4556" i="2"/>
  <c r="K4556" i="2"/>
  <c r="J4556" i="2"/>
  <c r="I4556" i="2"/>
  <c r="L3963" i="2"/>
  <c r="K3963" i="2"/>
  <c r="J3963" i="2"/>
  <c r="I3963" i="2"/>
  <c r="L2790" i="2"/>
  <c r="K2790" i="2"/>
  <c r="J2790" i="2"/>
  <c r="I2790" i="2"/>
  <c r="L3617" i="2"/>
  <c r="K3617" i="2"/>
  <c r="J3617" i="2"/>
  <c r="I3617" i="2"/>
  <c r="L2885" i="2"/>
  <c r="K2885" i="2"/>
  <c r="J2885" i="2"/>
  <c r="I2885" i="2"/>
  <c r="L6925" i="2"/>
  <c r="K6925" i="2"/>
  <c r="J6925" i="2"/>
  <c r="I6925" i="2"/>
  <c r="L2598" i="2"/>
  <c r="K2598" i="2"/>
  <c r="J2598" i="2"/>
  <c r="I2598" i="2"/>
  <c r="L2804" i="2"/>
  <c r="K2804" i="2"/>
  <c r="J2804" i="2"/>
  <c r="I2804" i="2"/>
  <c r="L3454" i="2"/>
  <c r="K3454" i="2"/>
  <c r="J3454" i="2"/>
  <c r="I3454" i="2"/>
  <c r="L4189" i="2"/>
  <c r="K4189" i="2"/>
  <c r="J4189" i="2"/>
  <c r="I4189" i="2"/>
  <c r="L6022" i="2"/>
  <c r="K6022" i="2"/>
  <c r="J6022" i="2"/>
  <c r="I6022" i="2"/>
  <c r="L3877" i="2"/>
  <c r="K3877" i="2"/>
  <c r="J3877" i="2"/>
  <c r="I3877" i="2"/>
  <c r="L2049" i="2"/>
  <c r="K2049" i="2"/>
  <c r="J2049" i="2"/>
  <c r="I2049" i="2"/>
  <c r="L1708" i="2"/>
  <c r="K1708" i="2"/>
  <c r="J1708" i="2"/>
  <c r="I1708" i="2"/>
  <c r="L7764" i="2"/>
  <c r="K7764" i="2"/>
  <c r="J7764" i="2"/>
  <c r="I7764" i="2"/>
  <c r="L3689" i="2"/>
  <c r="K3689" i="2"/>
  <c r="J3689" i="2"/>
  <c r="I3689" i="2"/>
  <c r="L8032" i="2"/>
  <c r="K8032" i="2"/>
  <c r="J8032" i="2"/>
  <c r="I8032" i="2"/>
  <c r="L5796" i="2"/>
  <c r="K5796" i="2"/>
  <c r="J5796" i="2"/>
  <c r="I5796" i="2"/>
  <c r="L3012" i="2"/>
  <c r="K3012" i="2"/>
  <c r="J3012" i="2"/>
  <c r="I3012" i="2"/>
  <c r="L6831" i="2"/>
  <c r="K6831" i="2"/>
  <c r="J6831" i="2"/>
  <c r="I6831" i="2"/>
  <c r="L5929" i="2"/>
  <c r="K5929" i="2"/>
  <c r="J5929" i="2"/>
  <c r="I5929" i="2"/>
  <c r="L5175" i="2"/>
  <c r="K5175" i="2"/>
  <c r="J5175" i="2"/>
  <c r="I5175" i="2"/>
  <c r="L2408" i="2"/>
  <c r="K2408" i="2"/>
  <c r="J2408" i="2"/>
  <c r="I2408" i="2"/>
  <c r="L5878" i="2"/>
  <c r="K5878" i="2"/>
  <c r="J5878" i="2"/>
  <c r="I5878" i="2"/>
  <c r="L4696" i="2"/>
  <c r="K4696" i="2"/>
  <c r="J4696" i="2"/>
  <c r="I4696" i="2"/>
  <c r="L6767" i="2"/>
  <c r="K6767" i="2"/>
  <c r="J6767" i="2"/>
  <c r="I6767" i="2"/>
  <c r="L1372" i="2"/>
  <c r="K1372" i="2"/>
  <c r="J1372" i="2"/>
  <c r="I1372" i="2"/>
  <c r="L2534" i="2"/>
  <c r="K2534" i="2"/>
  <c r="J2534" i="2"/>
  <c r="I2534" i="2"/>
  <c r="L2768" i="2"/>
  <c r="K2768" i="2"/>
  <c r="J2768" i="2"/>
  <c r="I2768" i="2"/>
  <c r="L7847" i="2"/>
  <c r="K7847" i="2"/>
  <c r="J7847" i="2"/>
  <c r="I7847" i="2"/>
  <c r="L4014" i="2"/>
  <c r="K4014" i="2"/>
  <c r="J4014" i="2"/>
  <c r="I4014" i="2"/>
  <c r="L5611" i="2"/>
  <c r="K5611" i="2"/>
  <c r="J5611" i="2"/>
  <c r="I5611" i="2"/>
  <c r="L5160" i="2"/>
  <c r="K5160" i="2"/>
  <c r="J5160" i="2"/>
  <c r="I5160" i="2"/>
  <c r="L2416" i="2"/>
  <c r="K2416" i="2"/>
  <c r="J2416" i="2"/>
  <c r="I2416" i="2"/>
  <c r="L4389" i="2"/>
  <c r="K4389" i="2"/>
  <c r="J4389" i="2"/>
  <c r="I4389" i="2"/>
  <c r="L4012" i="2"/>
  <c r="K4012" i="2"/>
  <c r="J4012" i="2"/>
  <c r="I4012" i="2"/>
  <c r="L1396" i="2"/>
  <c r="K1396" i="2"/>
  <c r="J1396" i="2"/>
  <c r="I1396" i="2"/>
  <c r="L5278" i="2"/>
  <c r="K5278" i="2"/>
  <c r="J5278" i="2"/>
  <c r="I5278" i="2"/>
  <c r="L4609" i="2"/>
  <c r="K4609" i="2"/>
  <c r="J4609" i="2"/>
  <c r="I4609" i="2"/>
  <c r="L2083" i="2"/>
  <c r="K2083" i="2"/>
  <c r="J2083" i="2"/>
  <c r="I2083" i="2"/>
  <c r="L2867" i="2"/>
  <c r="K2867" i="2"/>
  <c r="J2867" i="2"/>
  <c r="I2867" i="2"/>
  <c r="L7564" i="2"/>
  <c r="K7564" i="2"/>
  <c r="J7564" i="2"/>
  <c r="I7564" i="2"/>
  <c r="L2153" i="2"/>
  <c r="K2153" i="2"/>
  <c r="J2153" i="2"/>
  <c r="I2153" i="2"/>
  <c r="L603" i="2"/>
  <c r="K603" i="2"/>
  <c r="J603" i="2"/>
  <c r="I603" i="2"/>
  <c r="L6207" i="2"/>
  <c r="K6207" i="2"/>
  <c r="J6207" i="2"/>
  <c r="I6207" i="2"/>
  <c r="L2530" i="2"/>
  <c r="K2530" i="2"/>
  <c r="J2530" i="2"/>
  <c r="I2530" i="2"/>
  <c r="L6833" i="2"/>
  <c r="K6833" i="2"/>
  <c r="J6833" i="2"/>
  <c r="I6833" i="2"/>
  <c r="L6844" i="2"/>
  <c r="K6844" i="2"/>
  <c r="J6844" i="2"/>
  <c r="I6844" i="2"/>
  <c r="L7583" i="2"/>
  <c r="K7583" i="2"/>
  <c r="J7583" i="2"/>
  <c r="I7583" i="2"/>
  <c r="L7030" i="2"/>
  <c r="K7030" i="2"/>
  <c r="J7030" i="2"/>
  <c r="I7030" i="2"/>
  <c r="L2902" i="2"/>
  <c r="K2902" i="2"/>
  <c r="J2902" i="2"/>
  <c r="I2902" i="2"/>
  <c r="L6406" i="2"/>
  <c r="K6406" i="2"/>
  <c r="J6406" i="2"/>
  <c r="I6406" i="2"/>
  <c r="L7309" i="2"/>
  <c r="K7309" i="2"/>
  <c r="J7309" i="2"/>
  <c r="I7309" i="2"/>
  <c r="L7731" i="2"/>
  <c r="K7731" i="2"/>
  <c r="J7731" i="2"/>
  <c r="I7731" i="2"/>
  <c r="L3044" i="2"/>
  <c r="K3044" i="2"/>
  <c r="J3044" i="2"/>
  <c r="I3044" i="2"/>
  <c r="L5007" i="2"/>
  <c r="K5007" i="2"/>
  <c r="J5007" i="2"/>
  <c r="I5007" i="2"/>
  <c r="L7008" i="2"/>
  <c r="K7008" i="2"/>
  <c r="J7008" i="2"/>
  <c r="I7008" i="2"/>
  <c r="L2236" i="2"/>
  <c r="K2236" i="2"/>
  <c r="J2236" i="2"/>
  <c r="I2236" i="2"/>
  <c r="L4247" i="2"/>
  <c r="K4247" i="2"/>
  <c r="J4247" i="2"/>
  <c r="I4247" i="2"/>
  <c r="L6797" i="2"/>
  <c r="K6797" i="2"/>
  <c r="J6797" i="2"/>
  <c r="I6797" i="2"/>
  <c r="L3838" i="2"/>
  <c r="K3838" i="2"/>
  <c r="J3838" i="2"/>
  <c r="I3838" i="2"/>
  <c r="L3294" i="2"/>
  <c r="K3294" i="2"/>
  <c r="J3294" i="2"/>
  <c r="I3294" i="2"/>
  <c r="L5271" i="2"/>
  <c r="K5271" i="2"/>
  <c r="J5271" i="2"/>
  <c r="I5271" i="2"/>
  <c r="L5391" i="2"/>
  <c r="K5391" i="2"/>
  <c r="J5391" i="2"/>
  <c r="I5391" i="2"/>
  <c r="L7948" i="2"/>
  <c r="K7948" i="2"/>
  <c r="J7948" i="2"/>
  <c r="I7948" i="2"/>
  <c r="L1470" i="2"/>
  <c r="K1470" i="2"/>
  <c r="J1470" i="2"/>
  <c r="I1470" i="2"/>
  <c r="L4425" i="2"/>
  <c r="K4425" i="2"/>
  <c r="J4425" i="2"/>
  <c r="I4425" i="2"/>
  <c r="L1757" i="2"/>
  <c r="K1757" i="2"/>
  <c r="J1757" i="2"/>
  <c r="I1757" i="2"/>
  <c r="L8120" i="2"/>
  <c r="K8120" i="2"/>
  <c r="J8120" i="2"/>
  <c r="I8120" i="2"/>
  <c r="L5411" i="2"/>
  <c r="K5411" i="2"/>
  <c r="J5411" i="2"/>
  <c r="I5411" i="2"/>
  <c r="L5434" i="2"/>
  <c r="K5434" i="2"/>
  <c r="J5434" i="2"/>
  <c r="I5434" i="2"/>
  <c r="L8394" i="2"/>
  <c r="K8394" i="2"/>
  <c r="J8394" i="2"/>
  <c r="I8394" i="2"/>
  <c r="L804" i="2"/>
  <c r="K804" i="2"/>
  <c r="J804" i="2"/>
  <c r="I804" i="2"/>
  <c r="L3465" i="2"/>
  <c r="K3465" i="2"/>
  <c r="J3465" i="2"/>
  <c r="I3465" i="2"/>
  <c r="L7026" i="2"/>
  <c r="K7026" i="2"/>
  <c r="J7026" i="2"/>
  <c r="I7026" i="2"/>
  <c r="L2134" i="2"/>
  <c r="K2134" i="2"/>
  <c r="J2134" i="2"/>
  <c r="I2134" i="2"/>
  <c r="L4040" i="2"/>
  <c r="K4040" i="2"/>
  <c r="J4040" i="2"/>
  <c r="I4040" i="2"/>
  <c r="L3744" i="2"/>
  <c r="K3744" i="2"/>
  <c r="J3744" i="2"/>
  <c r="I3744" i="2"/>
  <c r="L7194" i="2"/>
  <c r="K7194" i="2"/>
  <c r="J7194" i="2"/>
  <c r="I7194" i="2"/>
  <c r="L7885" i="2"/>
  <c r="K7885" i="2"/>
  <c r="J7885" i="2"/>
  <c r="I7885" i="2"/>
  <c r="L984" i="2"/>
  <c r="K984" i="2"/>
  <c r="J984" i="2"/>
  <c r="I984" i="2"/>
  <c r="L7101" i="2"/>
  <c r="K7101" i="2"/>
  <c r="J7101" i="2"/>
  <c r="I7101" i="2"/>
  <c r="L5343" i="2"/>
  <c r="K5343" i="2"/>
  <c r="J5343" i="2"/>
  <c r="I5343" i="2"/>
  <c r="L2014" i="2"/>
  <c r="K2014" i="2"/>
  <c r="J2014" i="2"/>
  <c r="I2014" i="2"/>
  <c r="L3261" i="2"/>
  <c r="K3261" i="2"/>
  <c r="J3261" i="2"/>
  <c r="I3261" i="2"/>
  <c r="L3192" i="2"/>
  <c r="K3192" i="2"/>
  <c r="J3192" i="2"/>
  <c r="I3192" i="2"/>
  <c r="L5199" i="2"/>
  <c r="K5199" i="2"/>
  <c r="J5199" i="2"/>
  <c r="I5199" i="2"/>
  <c r="L6404" i="2"/>
  <c r="K6404" i="2"/>
  <c r="J6404" i="2"/>
  <c r="I6404" i="2"/>
  <c r="L5051" i="2"/>
  <c r="K5051" i="2"/>
  <c r="J5051" i="2"/>
  <c r="I5051" i="2"/>
  <c r="L3231" i="2"/>
  <c r="K3231" i="2"/>
  <c r="J3231" i="2"/>
  <c r="I3231" i="2"/>
  <c r="L4777" i="2"/>
  <c r="K4777" i="2"/>
  <c r="J4777" i="2"/>
  <c r="I4777" i="2"/>
  <c r="L2575" i="2"/>
  <c r="K2575" i="2"/>
  <c r="J2575" i="2"/>
  <c r="I2575" i="2"/>
  <c r="L6440" i="2"/>
  <c r="K6440" i="2"/>
  <c r="J6440" i="2"/>
  <c r="I6440" i="2"/>
  <c r="L2894" i="2"/>
  <c r="K2894" i="2"/>
  <c r="J2894" i="2"/>
  <c r="I2894" i="2"/>
  <c r="L2876" i="2"/>
  <c r="K2876" i="2"/>
  <c r="J2876" i="2"/>
  <c r="I2876" i="2"/>
  <c r="L4433" i="2"/>
  <c r="K4433" i="2"/>
  <c r="J4433" i="2"/>
  <c r="I4433" i="2"/>
  <c r="L5028" i="2"/>
  <c r="K5028" i="2"/>
  <c r="J5028" i="2"/>
  <c r="I5028" i="2"/>
  <c r="L4234" i="2"/>
  <c r="K4234" i="2"/>
  <c r="J4234" i="2"/>
  <c r="I4234" i="2"/>
  <c r="L6085" i="2"/>
  <c r="K6085" i="2"/>
  <c r="J6085" i="2"/>
  <c r="I6085" i="2"/>
  <c r="L2401" i="2"/>
  <c r="K2401" i="2"/>
  <c r="J2401" i="2"/>
  <c r="I2401" i="2"/>
  <c r="L5407" i="2"/>
  <c r="K5407" i="2"/>
  <c r="J5407" i="2"/>
  <c r="I5407" i="2"/>
  <c r="L6138" i="2"/>
  <c r="K6138" i="2"/>
  <c r="J6138" i="2"/>
  <c r="I6138" i="2"/>
  <c r="L7025" i="2"/>
  <c r="K7025" i="2"/>
  <c r="J7025" i="2"/>
  <c r="I7025" i="2"/>
  <c r="L6438" i="2"/>
  <c r="K6438" i="2"/>
  <c r="J6438" i="2"/>
  <c r="I6438" i="2"/>
  <c r="L5092" i="2"/>
  <c r="K5092" i="2"/>
  <c r="J5092" i="2"/>
  <c r="I5092" i="2"/>
  <c r="L5371" i="2"/>
  <c r="K5371" i="2"/>
  <c r="J5371" i="2"/>
  <c r="I5371" i="2"/>
  <c r="L4115" i="2"/>
  <c r="K4115" i="2"/>
  <c r="J4115" i="2"/>
  <c r="I4115" i="2"/>
  <c r="L3431" i="2"/>
  <c r="K3431" i="2"/>
  <c r="J3431" i="2"/>
  <c r="I3431" i="2"/>
  <c r="L7078" i="2"/>
  <c r="K7078" i="2"/>
  <c r="J7078" i="2"/>
  <c r="I7078" i="2"/>
  <c r="L4214" i="2"/>
  <c r="K4214" i="2"/>
  <c r="J4214" i="2"/>
  <c r="I4214" i="2"/>
  <c r="L3629" i="2"/>
  <c r="K3629" i="2"/>
  <c r="J3629" i="2"/>
  <c r="I3629" i="2"/>
  <c r="L7941" i="2"/>
  <c r="K7941" i="2"/>
  <c r="J7941" i="2"/>
  <c r="I7941" i="2"/>
  <c r="L6492" i="2"/>
  <c r="K6492" i="2"/>
  <c r="J6492" i="2"/>
  <c r="I6492" i="2"/>
  <c r="L6616" i="2"/>
  <c r="K6616" i="2"/>
  <c r="J6616" i="2"/>
  <c r="I6616" i="2"/>
  <c r="L6976" i="2"/>
  <c r="K6976" i="2"/>
  <c r="J6976" i="2"/>
  <c r="I6976" i="2"/>
  <c r="L3775" i="2"/>
  <c r="K3775" i="2"/>
  <c r="J3775" i="2"/>
  <c r="I3775" i="2"/>
  <c r="L1603" i="2"/>
  <c r="K1603" i="2"/>
  <c r="J1603" i="2"/>
  <c r="I1603" i="2"/>
  <c r="L1324" i="2"/>
  <c r="K1324" i="2"/>
  <c r="J1324" i="2"/>
  <c r="I1324" i="2"/>
  <c r="L7990" i="2"/>
  <c r="K7990" i="2"/>
  <c r="J7990" i="2"/>
  <c r="I7990" i="2"/>
  <c r="L2256" i="2"/>
  <c r="K2256" i="2"/>
  <c r="J2256" i="2"/>
  <c r="I2256" i="2"/>
  <c r="L6467" i="2"/>
  <c r="K6467" i="2"/>
  <c r="J6467" i="2"/>
  <c r="I6467" i="2"/>
  <c r="L6945" i="2"/>
  <c r="K6945" i="2"/>
  <c r="J6945" i="2"/>
  <c r="I6945" i="2"/>
  <c r="L3223" i="2"/>
  <c r="K3223" i="2"/>
  <c r="J3223" i="2"/>
  <c r="I3223" i="2"/>
  <c r="L2061" i="2"/>
  <c r="K2061" i="2"/>
  <c r="J2061" i="2"/>
  <c r="I2061" i="2"/>
  <c r="L5419" i="2"/>
  <c r="K5419" i="2"/>
  <c r="J5419" i="2"/>
  <c r="I5419" i="2"/>
  <c r="L1237" i="2"/>
  <c r="K1237" i="2"/>
  <c r="J1237" i="2"/>
  <c r="I1237" i="2"/>
  <c r="L1392" i="2"/>
  <c r="K1392" i="2"/>
  <c r="J1392" i="2"/>
  <c r="I1392" i="2"/>
  <c r="L3196" i="2"/>
  <c r="K3196" i="2"/>
  <c r="J3196" i="2"/>
  <c r="I3196" i="2"/>
  <c r="L6341" i="2"/>
  <c r="K6341" i="2"/>
  <c r="J6341" i="2"/>
  <c r="I6341" i="2"/>
  <c r="L2592" i="2"/>
  <c r="K2592" i="2"/>
  <c r="J2592" i="2"/>
  <c r="I2592" i="2"/>
  <c r="L6187" i="2"/>
  <c r="K6187" i="2"/>
  <c r="J6187" i="2"/>
  <c r="I6187" i="2"/>
  <c r="L1152" i="2"/>
  <c r="K1152" i="2"/>
  <c r="J1152" i="2"/>
  <c r="I1152" i="2"/>
  <c r="L681" i="2"/>
  <c r="K681" i="2"/>
  <c r="J681" i="2"/>
  <c r="I681" i="2"/>
  <c r="L6012" i="2"/>
  <c r="K6012" i="2"/>
  <c r="J6012" i="2"/>
  <c r="I6012" i="2"/>
  <c r="L7867" i="2"/>
  <c r="K7867" i="2"/>
  <c r="J7867" i="2"/>
  <c r="I7867" i="2"/>
  <c r="L4724" i="2"/>
  <c r="K4724" i="2"/>
  <c r="J4724" i="2"/>
  <c r="I4724" i="2"/>
  <c r="L3586" i="2"/>
  <c r="K3586" i="2"/>
  <c r="J3586" i="2"/>
  <c r="I3586" i="2"/>
  <c r="L2103" i="2"/>
  <c r="K2103" i="2"/>
  <c r="J2103" i="2"/>
  <c r="I2103" i="2"/>
  <c r="L2035" i="2"/>
  <c r="K2035" i="2"/>
  <c r="J2035" i="2"/>
  <c r="I2035" i="2"/>
  <c r="L4954" i="2"/>
  <c r="K4954" i="2"/>
  <c r="J4954" i="2"/>
  <c r="I4954" i="2"/>
  <c r="L5521" i="2"/>
  <c r="K5521" i="2"/>
  <c r="J5521" i="2"/>
  <c r="I5521" i="2"/>
  <c r="L4292" i="2"/>
  <c r="K4292" i="2"/>
  <c r="J4292" i="2"/>
  <c r="I4292" i="2"/>
  <c r="L6508" i="2"/>
  <c r="K6508" i="2"/>
  <c r="J6508" i="2"/>
  <c r="I6508" i="2"/>
  <c r="L4095" i="2"/>
  <c r="K4095" i="2"/>
  <c r="J4095" i="2"/>
  <c r="I4095" i="2"/>
  <c r="L7385" i="2"/>
  <c r="K7385" i="2"/>
  <c r="J7385" i="2"/>
  <c r="I7385" i="2"/>
  <c r="L6466" i="2"/>
  <c r="K6466" i="2"/>
  <c r="J6466" i="2"/>
  <c r="I6466" i="2"/>
  <c r="L1814" i="2"/>
  <c r="K1814" i="2"/>
  <c r="J1814" i="2"/>
  <c r="I1814" i="2"/>
  <c r="L2758" i="2"/>
  <c r="K2758" i="2"/>
  <c r="J2758" i="2"/>
  <c r="I2758" i="2"/>
  <c r="L7041" i="2"/>
  <c r="K7041" i="2"/>
  <c r="J7041" i="2"/>
  <c r="I7041" i="2"/>
  <c r="L1816" i="2"/>
  <c r="K1816" i="2"/>
  <c r="J1816" i="2"/>
  <c r="I1816" i="2"/>
  <c r="L7098" i="2"/>
  <c r="K7098" i="2"/>
  <c r="J7098" i="2"/>
  <c r="I7098" i="2"/>
  <c r="L7787" i="2"/>
  <c r="K7787" i="2"/>
  <c r="J7787" i="2"/>
  <c r="I7787" i="2"/>
  <c r="L2414" i="2"/>
  <c r="K2414" i="2"/>
  <c r="J2414" i="2"/>
  <c r="I2414" i="2"/>
  <c r="L4559" i="2"/>
  <c r="K4559" i="2"/>
  <c r="J4559" i="2"/>
  <c r="I4559" i="2"/>
  <c r="L3033" i="2"/>
  <c r="K3033" i="2"/>
  <c r="J3033" i="2"/>
  <c r="I3033" i="2"/>
  <c r="L5803" i="2"/>
  <c r="K5803" i="2"/>
  <c r="J5803" i="2"/>
  <c r="I5803" i="2"/>
  <c r="L8090" i="2"/>
  <c r="K8090" i="2"/>
  <c r="J8090" i="2"/>
  <c r="I8090" i="2"/>
  <c r="L5295" i="2"/>
  <c r="K5295" i="2"/>
  <c r="J5295" i="2"/>
  <c r="I5295" i="2"/>
  <c r="L3225" i="2"/>
  <c r="K3225" i="2"/>
  <c r="J3225" i="2"/>
  <c r="I3225" i="2"/>
  <c r="L2997" i="2"/>
  <c r="K2997" i="2"/>
  <c r="J2997" i="2"/>
  <c r="I2997" i="2"/>
  <c r="L7069" i="2"/>
  <c r="K7069" i="2"/>
  <c r="J7069" i="2"/>
  <c r="I7069" i="2"/>
  <c r="L1494" i="2"/>
  <c r="K1494" i="2"/>
  <c r="J1494" i="2"/>
  <c r="I1494" i="2"/>
  <c r="L6075" i="2"/>
  <c r="K6075" i="2"/>
  <c r="J6075" i="2"/>
  <c r="I6075" i="2"/>
  <c r="L1865" i="2"/>
  <c r="K1865" i="2"/>
  <c r="J1865" i="2"/>
  <c r="I1865" i="2"/>
  <c r="L2797" i="2"/>
  <c r="K2797" i="2"/>
  <c r="J2797" i="2"/>
  <c r="I2797" i="2"/>
  <c r="L2937" i="2"/>
  <c r="K2937" i="2"/>
  <c r="J2937" i="2"/>
  <c r="I2937" i="2"/>
  <c r="L7769" i="2"/>
  <c r="K7769" i="2"/>
  <c r="J7769" i="2"/>
  <c r="I7769" i="2"/>
  <c r="L7735" i="2"/>
  <c r="K7735" i="2"/>
  <c r="J7735" i="2"/>
  <c r="I7735" i="2"/>
  <c r="L1773" i="2"/>
  <c r="K1773" i="2"/>
  <c r="J1773" i="2"/>
  <c r="I1773" i="2"/>
  <c r="L5931" i="2"/>
  <c r="K5931" i="2"/>
  <c r="J5931" i="2"/>
  <c r="I5931" i="2"/>
  <c r="L7936" i="2"/>
  <c r="K7936" i="2"/>
  <c r="J7936" i="2"/>
  <c r="I7936" i="2"/>
  <c r="L7675" i="2"/>
  <c r="K7675" i="2"/>
  <c r="J7675" i="2"/>
  <c r="I7675" i="2"/>
  <c r="L5719" i="2"/>
  <c r="K5719" i="2"/>
  <c r="J5719" i="2"/>
  <c r="I5719" i="2"/>
  <c r="L4712" i="2"/>
  <c r="K4712" i="2"/>
  <c r="J4712" i="2"/>
  <c r="I4712" i="2"/>
  <c r="L5903" i="2"/>
  <c r="K5903" i="2"/>
  <c r="J5903" i="2"/>
  <c r="I5903" i="2"/>
  <c r="L5576" i="2"/>
  <c r="K5576" i="2"/>
  <c r="J5576" i="2"/>
  <c r="I5576" i="2"/>
  <c r="L4824" i="2"/>
  <c r="K4824" i="2"/>
  <c r="J4824" i="2"/>
  <c r="I4824" i="2"/>
  <c r="L4623" i="2"/>
  <c r="K4623" i="2"/>
  <c r="J4623" i="2"/>
  <c r="I4623" i="2"/>
  <c r="L8126" i="2"/>
  <c r="K8126" i="2"/>
  <c r="J8126" i="2"/>
  <c r="I8126" i="2"/>
  <c r="L1894" i="2"/>
  <c r="K1894" i="2"/>
  <c r="J1894" i="2"/>
  <c r="I1894" i="2"/>
  <c r="L3013" i="2"/>
  <c r="K3013" i="2"/>
  <c r="J3013" i="2"/>
  <c r="I3013" i="2"/>
  <c r="L4025" i="2"/>
  <c r="K4025" i="2"/>
  <c r="J4025" i="2"/>
  <c r="I4025" i="2"/>
  <c r="L1360" i="2"/>
  <c r="K1360" i="2"/>
  <c r="J1360" i="2"/>
  <c r="I1360" i="2"/>
  <c r="L4486" i="2"/>
  <c r="K4486" i="2"/>
  <c r="J4486" i="2"/>
  <c r="I4486" i="2"/>
  <c r="L4258" i="2"/>
  <c r="K4258" i="2"/>
  <c r="J4258" i="2"/>
  <c r="I4258" i="2"/>
  <c r="L3148" i="2"/>
  <c r="K3148" i="2"/>
  <c r="J3148" i="2"/>
  <c r="I3148" i="2"/>
  <c r="L3937" i="2"/>
  <c r="K3937" i="2"/>
  <c r="J3937" i="2"/>
  <c r="I3937" i="2"/>
  <c r="L8219" i="2"/>
  <c r="K8219" i="2"/>
  <c r="J8219" i="2"/>
  <c r="I8219" i="2"/>
  <c r="L8379" i="2"/>
  <c r="K8379" i="2"/>
  <c r="J8379" i="2"/>
  <c r="I8379" i="2"/>
  <c r="L3500" i="2"/>
  <c r="K3500" i="2"/>
  <c r="J3500" i="2"/>
  <c r="I3500" i="2"/>
  <c r="L7231" i="2"/>
  <c r="K7231" i="2"/>
  <c r="J7231" i="2"/>
  <c r="I7231" i="2"/>
  <c r="L5150" i="2"/>
  <c r="K5150" i="2"/>
  <c r="J5150" i="2"/>
  <c r="I5150" i="2"/>
  <c r="L6087" i="2"/>
  <c r="K6087" i="2"/>
  <c r="J6087" i="2"/>
  <c r="I6087" i="2"/>
  <c r="L5970" i="2"/>
  <c r="K5970" i="2"/>
  <c r="J5970" i="2"/>
  <c r="I5970" i="2"/>
  <c r="L7982" i="2"/>
  <c r="K7982" i="2"/>
  <c r="J7982" i="2"/>
  <c r="I7982" i="2"/>
  <c r="L3350" i="2"/>
  <c r="K3350" i="2"/>
  <c r="J3350" i="2"/>
  <c r="I3350" i="2"/>
  <c r="L2508" i="2"/>
  <c r="K2508" i="2"/>
  <c r="J2508" i="2"/>
  <c r="I2508" i="2"/>
  <c r="L1722" i="2"/>
  <c r="K1722" i="2"/>
  <c r="J1722" i="2"/>
  <c r="I1722" i="2"/>
  <c r="L3969" i="2"/>
  <c r="K3969" i="2"/>
  <c r="J3969" i="2"/>
  <c r="I3969" i="2"/>
  <c r="L6293" i="2"/>
  <c r="K6293" i="2"/>
  <c r="J6293" i="2"/>
  <c r="I6293" i="2"/>
  <c r="L1280" i="2"/>
  <c r="K1280" i="2"/>
  <c r="J1280" i="2"/>
  <c r="I1280" i="2"/>
  <c r="L888" i="2"/>
  <c r="K888" i="2"/>
  <c r="J888" i="2"/>
  <c r="I888" i="2"/>
  <c r="L4751" i="2"/>
  <c r="K4751" i="2"/>
  <c r="J4751" i="2"/>
  <c r="I4751" i="2"/>
  <c r="L1964" i="2"/>
  <c r="K1964" i="2"/>
  <c r="J1964" i="2"/>
  <c r="I1964" i="2"/>
  <c r="L5481" i="2"/>
  <c r="K5481" i="2"/>
  <c r="J5481" i="2"/>
  <c r="I5481" i="2"/>
  <c r="L1951" i="2"/>
  <c r="K1951" i="2"/>
  <c r="J1951" i="2"/>
  <c r="I1951" i="2"/>
  <c r="L2024" i="2"/>
  <c r="K2024" i="2"/>
  <c r="J2024" i="2"/>
  <c r="I2024" i="2"/>
  <c r="L6191" i="2"/>
  <c r="K6191" i="2"/>
  <c r="J6191" i="2"/>
  <c r="I6191" i="2"/>
  <c r="L1124" i="2"/>
  <c r="K1124" i="2"/>
  <c r="J1124" i="2"/>
  <c r="I1124" i="2"/>
  <c r="L660" i="2"/>
  <c r="K660" i="2"/>
  <c r="J660" i="2"/>
  <c r="I660" i="2"/>
  <c r="L1078" i="2"/>
  <c r="K1078" i="2"/>
  <c r="J1078" i="2"/>
  <c r="I1078" i="2"/>
  <c r="L3945" i="2"/>
  <c r="K3945" i="2"/>
  <c r="J3945" i="2"/>
  <c r="I3945" i="2"/>
  <c r="L3501" i="2"/>
  <c r="K3501" i="2"/>
  <c r="J3501" i="2"/>
  <c r="I3501" i="2"/>
  <c r="L6162" i="2"/>
  <c r="K6162" i="2"/>
  <c r="J6162" i="2"/>
  <c r="I6162" i="2"/>
  <c r="L6324" i="2"/>
  <c r="K6324" i="2"/>
  <c r="J6324" i="2"/>
  <c r="I6324" i="2"/>
  <c r="L6914" i="2"/>
  <c r="K6914" i="2"/>
  <c r="J6914" i="2"/>
  <c r="I6914" i="2"/>
  <c r="L5031" i="2"/>
  <c r="K5031" i="2"/>
  <c r="J5031" i="2"/>
  <c r="I5031" i="2"/>
  <c r="L3844" i="2"/>
  <c r="K3844" i="2"/>
  <c r="J3844" i="2"/>
  <c r="I3844" i="2"/>
  <c r="L7470" i="2"/>
  <c r="K7470" i="2"/>
  <c r="J7470" i="2"/>
  <c r="I7470" i="2"/>
  <c r="L2292" i="2"/>
  <c r="K2292" i="2"/>
  <c r="J2292" i="2"/>
  <c r="I2292" i="2"/>
  <c r="L5992" i="2"/>
  <c r="K5992" i="2"/>
  <c r="J5992" i="2"/>
  <c r="I5992" i="2"/>
  <c r="L7475" i="2"/>
  <c r="K7475" i="2"/>
  <c r="J7475" i="2"/>
  <c r="I7475" i="2"/>
  <c r="L5017" i="2"/>
  <c r="K5017" i="2"/>
  <c r="J5017" i="2"/>
  <c r="I5017" i="2"/>
  <c r="L7906" i="2"/>
  <c r="K7906" i="2"/>
  <c r="J7906" i="2"/>
  <c r="I7906" i="2"/>
  <c r="L2630" i="2"/>
  <c r="K2630" i="2"/>
  <c r="J2630" i="2"/>
  <c r="I2630" i="2"/>
  <c r="L8317" i="2"/>
  <c r="K8317" i="2"/>
  <c r="J8317" i="2"/>
  <c r="I8317" i="2"/>
  <c r="L621" i="2"/>
  <c r="K621" i="2"/>
  <c r="J621" i="2"/>
  <c r="I621" i="2"/>
  <c r="L7148" i="2"/>
  <c r="K7148" i="2"/>
  <c r="J7148" i="2"/>
  <c r="I7148" i="2"/>
  <c r="L3757" i="2"/>
  <c r="K3757" i="2"/>
  <c r="J3757" i="2"/>
  <c r="I3757" i="2"/>
  <c r="L4363" i="2"/>
  <c r="K4363" i="2"/>
  <c r="J4363" i="2"/>
  <c r="I4363" i="2"/>
  <c r="L6647" i="2"/>
  <c r="K6647" i="2"/>
  <c r="J6647" i="2"/>
  <c r="I6647" i="2"/>
  <c r="L3376" i="2"/>
  <c r="K3376" i="2"/>
  <c r="J3376" i="2"/>
  <c r="I3376" i="2"/>
  <c r="L3149" i="2"/>
  <c r="K3149" i="2"/>
  <c r="J3149" i="2"/>
  <c r="I3149" i="2"/>
  <c r="L4870" i="2"/>
  <c r="K4870" i="2"/>
  <c r="J4870" i="2"/>
  <c r="I4870" i="2"/>
  <c r="L2288" i="2"/>
  <c r="K2288" i="2"/>
  <c r="J2288" i="2"/>
  <c r="I2288" i="2"/>
  <c r="L3826" i="2"/>
  <c r="K3826" i="2"/>
  <c r="J3826" i="2"/>
  <c r="I3826" i="2"/>
  <c r="L7902" i="2"/>
  <c r="K7902" i="2"/>
  <c r="J7902" i="2"/>
  <c r="I7902" i="2"/>
  <c r="L7491" i="2"/>
  <c r="K7491" i="2"/>
  <c r="J7491" i="2"/>
  <c r="I7491" i="2"/>
  <c r="L1420" i="2"/>
  <c r="K1420" i="2"/>
  <c r="J1420" i="2"/>
  <c r="I1420" i="2"/>
  <c r="L8288" i="2"/>
  <c r="K8288" i="2"/>
  <c r="J8288" i="2"/>
  <c r="I8288" i="2"/>
  <c r="L5099" i="2"/>
  <c r="K5099" i="2"/>
  <c r="J5099" i="2"/>
  <c r="I5099" i="2"/>
  <c r="L7635" i="2"/>
  <c r="K7635" i="2"/>
  <c r="J7635" i="2"/>
  <c r="I7635" i="2"/>
  <c r="L3940" i="2"/>
  <c r="K3940" i="2"/>
  <c r="J3940" i="2"/>
  <c r="I3940" i="2"/>
  <c r="L7606" i="2"/>
  <c r="K7606" i="2"/>
  <c r="J7606" i="2"/>
  <c r="I7606" i="2"/>
  <c r="L8075" i="2"/>
  <c r="K8075" i="2"/>
  <c r="J8075" i="2"/>
  <c r="I8075" i="2"/>
  <c r="L2369" i="2"/>
  <c r="K2369" i="2"/>
  <c r="J2369" i="2"/>
  <c r="I2369" i="2"/>
  <c r="L7174" i="2"/>
  <c r="K7174" i="2"/>
  <c r="J7174" i="2"/>
  <c r="I7174" i="2"/>
  <c r="L7484" i="2"/>
  <c r="K7484" i="2"/>
  <c r="J7484" i="2"/>
  <c r="I7484" i="2"/>
  <c r="L3488" i="2"/>
  <c r="K3488" i="2"/>
  <c r="J3488" i="2"/>
  <c r="I3488" i="2"/>
  <c r="L6101" i="2"/>
  <c r="K6101" i="2"/>
  <c r="J6101" i="2"/>
  <c r="I6101" i="2"/>
  <c r="L1033" i="2"/>
  <c r="K1033" i="2"/>
  <c r="J1033" i="2"/>
  <c r="I1033" i="2"/>
  <c r="L5750" i="2"/>
  <c r="K5750" i="2"/>
  <c r="J5750" i="2"/>
  <c r="I5750" i="2"/>
  <c r="L7691" i="2"/>
  <c r="K7691" i="2"/>
  <c r="J7691" i="2"/>
  <c r="I7691" i="2"/>
  <c r="L5621" i="2"/>
  <c r="K5621" i="2"/>
  <c r="J5621" i="2"/>
  <c r="I5621" i="2"/>
  <c r="L1863" i="2"/>
  <c r="K1863" i="2"/>
  <c r="J1863" i="2"/>
  <c r="I1863" i="2"/>
  <c r="L5420" i="2"/>
  <c r="K5420" i="2"/>
  <c r="J5420" i="2"/>
  <c r="I5420" i="2"/>
  <c r="L5144" i="2"/>
  <c r="K5144" i="2"/>
  <c r="J5144" i="2"/>
  <c r="I5144" i="2"/>
  <c r="L7891" i="2"/>
  <c r="K7891" i="2"/>
  <c r="J7891" i="2"/>
  <c r="I7891" i="2"/>
  <c r="L7851" i="2"/>
  <c r="K7851" i="2"/>
  <c r="J7851" i="2"/>
  <c r="I7851" i="2"/>
  <c r="L5834" i="2"/>
  <c r="K5834" i="2"/>
  <c r="J5834" i="2"/>
  <c r="I5834" i="2"/>
  <c r="L3066" i="2"/>
  <c r="K3066" i="2"/>
  <c r="J3066" i="2"/>
  <c r="I3066" i="2"/>
  <c r="L5446" i="2"/>
  <c r="K5446" i="2"/>
  <c r="J5446" i="2"/>
  <c r="I5446" i="2"/>
  <c r="L4194" i="2"/>
  <c r="K4194" i="2"/>
  <c r="J4194" i="2"/>
  <c r="I4194" i="2"/>
  <c r="L4011" i="2"/>
  <c r="K4011" i="2"/>
  <c r="J4011" i="2"/>
  <c r="I4011" i="2"/>
  <c r="L6060" i="2"/>
  <c r="K6060" i="2"/>
  <c r="J6060" i="2"/>
  <c r="I6060" i="2"/>
  <c r="L4522" i="2"/>
  <c r="K4522" i="2"/>
  <c r="J4522" i="2"/>
  <c r="I4522" i="2"/>
  <c r="L4958" i="2"/>
  <c r="K4958" i="2"/>
  <c r="J4958" i="2"/>
  <c r="I4958" i="2"/>
  <c r="L7097" i="2"/>
  <c r="K7097" i="2"/>
  <c r="J7097" i="2"/>
  <c r="I7097" i="2"/>
  <c r="L5484" i="2"/>
  <c r="K5484" i="2"/>
  <c r="J5484" i="2"/>
  <c r="I5484" i="2"/>
  <c r="L3337" i="2"/>
  <c r="K3337" i="2"/>
  <c r="J3337" i="2"/>
  <c r="I3337" i="2"/>
  <c r="L7319" i="2"/>
  <c r="K7319" i="2"/>
  <c r="J7319" i="2"/>
  <c r="I7319" i="2"/>
  <c r="L6963" i="2"/>
  <c r="K6963" i="2"/>
  <c r="J6963" i="2"/>
  <c r="I6963" i="2"/>
  <c r="L3768" i="2"/>
  <c r="K3768" i="2"/>
  <c r="J3768" i="2"/>
  <c r="I3768" i="2"/>
  <c r="L8000" i="2"/>
  <c r="K8000" i="2"/>
  <c r="J8000" i="2"/>
  <c r="I8000" i="2"/>
  <c r="L1693" i="2"/>
  <c r="K1693" i="2"/>
  <c r="J1693" i="2"/>
  <c r="I1693" i="2"/>
  <c r="L7710" i="2"/>
  <c r="K7710" i="2"/>
  <c r="J7710" i="2"/>
  <c r="I7710" i="2"/>
  <c r="L2558" i="2"/>
  <c r="K2558" i="2"/>
  <c r="J2558" i="2"/>
  <c r="I2558" i="2"/>
  <c r="L2281" i="2"/>
  <c r="K2281" i="2"/>
  <c r="J2281" i="2"/>
  <c r="I2281" i="2"/>
  <c r="L7268" i="2"/>
  <c r="K7268" i="2"/>
  <c r="J7268" i="2"/>
  <c r="I7268" i="2"/>
  <c r="L6545" i="2"/>
  <c r="K6545" i="2"/>
  <c r="J6545" i="2"/>
  <c r="I6545" i="2"/>
  <c r="L2660" i="2"/>
  <c r="K2660" i="2"/>
  <c r="J2660" i="2"/>
  <c r="I2660" i="2"/>
  <c r="L4518" i="2"/>
  <c r="K4518" i="2"/>
  <c r="J4518" i="2"/>
  <c r="I4518" i="2"/>
  <c r="L6195" i="2"/>
  <c r="K6195" i="2"/>
  <c r="J6195" i="2"/>
  <c r="I6195" i="2"/>
  <c r="L3522" i="2"/>
  <c r="K3522" i="2"/>
  <c r="J3522" i="2"/>
  <c r="I3522" i="2"/>
  <c r="L2126" i="2"/>
  <c r="K2126" i="2"/>
  <c r="J2126" i="2"/>
  <c r="I2126" i="2"/>
  <c r="L5945" i="2"/>
  <c r="K5945" i="2"/>
  <c r="J5945" i="2"/>
  <c r="I5945" i="2"/>
  <c r="L5991" i="2"/>
  <c r="K5991" i="2"/>
  <c r="J5991" i="2"/>
  <c r="I5991" i="2"/>
  <c r="L4797" i="2"/>
  <c r="K4797" i="2"/>
  <c r="J4797" i="2"/>
  <c r="I4797" i="2"/>
  <c r="L1513" i="2"/>
  <c r="K1513" i="2"/>
  <c r="J1513" i="2"/>
  <c r="I1513" i="2"/>
  <c r="L3266" i="2"/>
  <c r="K3266" i="2"/>
  <c r="J3266" i="2"/>
  <c r="I3266" i="2"/>
  <c r="L2635" i="2"/>
  <c r="K2635" i="2"/>
  <c r="J2635" i="2"/>
  <c r="I2635" i="2"/>
  <c r="L1581" i="2"/>
  <c r="K1581" i="2"/>
  <c r="J1581" i="2"/>
  <c r="I1581" i="2"/>
  <c r="L2638" i="2"/>
  <c r="K2638" i="2"/>
  <c r="J2638" i="2"/>
  <c r="I2638" i="2"/>
  <c r="L3415" i="2"/>
  <c r="K3415" i="2"/>
  <c r="J3415" i="2"/>
  <c r="I3415" i="2"/>
  <c r="L7290" i="2"/>
  <c r="K7290" i="2"/>
  <c r="J7290" i="2"/>
  <c r="I7290" i="2"/>
  <c r="L4981" i="2"/>
  <c r="K4981" i="2"/>
  <c r="J4981" i="2"/>
  <c r="I4981" i="2"/>
  <c r="L4491" i="2"/>
  <c r="K4491" i="2"/>
  <c r="J4491" i="2"/>
  <c r="I4491" i="2"/>
  <c r="L6611" i="2"/>
  <c r="K6611" i="2"/>
  <c r="J6611" i="2"/>
  <c r="I6611" i="2"/>
  <c r="L2047" i="2"/>
  <c r="K2047" i="2"/>
  <c r="J2047" i="2"/>
  <c r="I2047" i="2"/>
  <c r="L4051" i="2"/>
  <c r="K4051" i="2"/>
  <c r="J4051" i="2"/>
  <c r="I4051" i="2"/>
  <c r="L3794" i="2"/>
  <c r="K3794" i="2"/>
  <c r="J3794" i="2"/>
  <c r="I3794" i="2"/>
  <c r="L4220" i="2"/>
  <c r="K4220" i="2"/>
  <c r="J4220" i="2"/>
  <c r="I4220" i="2"/>
  <c r="L2243" i="2"/>
  <c r="K2243" i="2"/>
  <c r="J2243" i="2"/>
  <c r="I2243" i="2"/>
  <c r="L6950" i="2"/>
  <c r="K6950" i="2"/>
  <c r="J6950" i="2"/>
  <c r="I6950" i="2"/>
  <c r="L2106" i="2"/>
  <c r="K2106" i="2"/>
  <c r="J2106" i="2"/>
  <c r="I2106" i="2"/>
  <c r="L5085" i="2"/>
  <c r="K5085" i="2"/>
  <c r="J5085" i="2"/>
  <c r="I5085" i="2"/>
  <c r="L6828" i="2"/>
  <c r="K6828" i="2"/>
  <c r="J6828" i="2"/>
  <c r="I6828" i="2"/>
  <c r="L7236" i="2"/>
  <c r="K7236" i="2"/>
  <c r="J7236" i="2"/>
  <c r="I7236" i="2"/>
  <c r="L1264" i="2"/>
  <c r="K1264" i="2"/>
  <c r="J1264" i="2"/>
  <c r="I1264" i="2"/>
  <c r="L2378" i="2"/>
  <c r="K2378" i="2"/>
  <c r="J2378" i="2"/>
  <c r="I2378" i="2"/>
  <c r="L1566" i="2"/>
  <c r="K1566" i="2"/>
  <c r="J1566" i="2"/>
  <c r="I1566" i="2"/>
  <c r="L874" i="2"/>
  <c r="K874" i="2"/>
  <c r="J874" i="2"/>
  <c r="I874" i="2"/>
  <c r="L3910" i="2"/>
  <c r="K3910" i="2"/>
  <c r="J3910" i="2"/>
  <c r="I3910" i="2"/>
  <c r="L6869" i="2"/>
  <c r="K6869" i="2"/>
  <c r="J6869" i="2"/>
  <c r="I6869" i="2"/>
  <c r="L1479" i="2"/>
  <c r="K1479" i="2"/>
  <c r="J1479" i="2"/>
  <c r="I1479" i="2"/>
  <c r="L3239" i="2"/>
  <c r="K3239" i="2"/>
  <c r="J3239" i="2"/>
  <c r="I3239" i="2"/>
  <c r="L7913" i="2"/>
  <c r="K7913" i="2"/>
  <c r="J7913" i="2"/>
  <c r="I7913" i="2"/>
  <c r="L4544" i="2"/>
  <c r="K4544" i="2"/>
  <c r="J4544" i="2"/>
  <c r="I4544" i="2"/>
  <c r="L3292" i="2"/>
  <c r="K3292" i="2"/>
  <c r="J3292" i="2"/>
  <c r="I3292" i="2"/>
  <c r="L7188" i="2"/>
  <c r="K7188" i="2"/>
  <c r="J7188" i="2"/>
  <c r="I7188" i="2"/>
  <c r="L8105" i="2"/>
  <c r="K8105" i="2"/>
  <c r="J8105" i="2"/>
  <c r="I8105" i="2"/>
  <c r="L6766" i="2"/>
  <c r="K6766" i="2"/>
  <c r="J6766" i="2"/>
  <c r="I6766" i="2"/>
  <c r="L3745" i="2"/>
  <c r="K3745" i="2"/>
  <c r="J3745" i="2"/>
  <c r="I3745" i="2"/>
  <c r="L4285" i="2"/>
  <c r="K4285" i="2"/>
  <c r="J4285" i="2"/>
  <c r="I4285" i="2"/>
  <c r="L3236" i="2"/>
  <c r="K3236" i="2"/>
  <c r="J3236" i="2"/>
  <c r="I3236" i="2"/>
  <c r="L4916" i="2"/>
  <c r="K4916" i="2"/>
  <c r="J4916" i="2"/>
  <c r="I4916" i="2"/>
  <c r="L2275" i="2"/>
  <c r="K2275" i="2"/>
  <c r="J2275" i="2"/>
  <c r="I2275" i="2"/>
  <c r="L6493" i="2"/>
  <c r="K6493" i="2"/>
  <c r="J6493" i="2"/>
  <c r="I6493" i="2"/>
  <c r="L2499" i="2"/>
  <c r="K2499" i="2"/>
  <c r="J2499" i="2"/>
  <c r="I2499" i="2"/>
  <c r="L2791" i="2"/>
  <c r="K2791" i="2"/>
  <c r="J2791" i="2"/>
  <c r="I2791" i="2"/>
  <c r="L3297" i="2"/>
  <c r="K3297" i="2"/>
  <c r="J3297" i="2"/>
  <c r="I3297" i="2"/>
  <c r="L6291" i="2"/>
  <c r="K6291" i="2"/>
  <c r="J6291" i="2"/>
  <c r="I6291" i="2"/>
  <c r="L1797" i="2"/>
  <c r="K1797" i="2"/>
  <c r="J1797" i="2"/>
  <c r="I1797" i="2"/>
  <c r="L3145" i="2"/>
  <c r="K3145" i="2"/>
  <c r="J3145" i="2"/>
  <c r="I3145" i="2"/>
  <c r="L2193" i="2"/>
  <c r="K2193" i="2"/>
  <c r="J2193" i="2"/>
  <c r="I2193" i="2"/>
  <c r="L6621" i="2"/>
  <c r="K6621" i="2"/>
  <c r="J6621" i="2"/>
  <c r="I6621" i="2"/>
  <c r="L6395" i="2"/>
  <c r="K6395" i="2"/>
  <c r="J6395" i="2"/>
  <c r="I6395" i="2"/>
  <c r="L8128" i="2"/>
  <c r="K8128" i="2"/>
  <c r="J8128" i="2"/>
  <c r="I8128" i="2"/>
  <c r="L7726" i="2"/>
  <c r="K7726" i="2"/>
  <c r="J7726" i="2"/>
  <c r="I7726" i="2"/>
  <c r="L3588" i="2"/>
  <c r="K3588" i="2"/>
  <c r="J3588" i="2"/>
  <c r="I3588" i="2"/>
  <c r="L2316" i="2"/>
  <c r="K2316" i="2"/>
  <c r="J2316" i="2"/>
  <c r="I2316" i="2"/>
  <c r="L5917" i="2"/>
  <c r="K5917" i="2"/>
  <c r="J5917" i="2"/>
  <c r="I5917" i="2"/>
  <c r="L7590" i="2"/>
  <c r="K7590" i="2"/>
  <c r="J7590" i="2"/>
  <c r="I7590" i="2"/>
  <c r="L4662" i="2"/>
  <c r="K4662" i="2"/>
  <c r="J4662" i="2"/>
  <c r="I4662" i="2"/>
  <c r="L5436" i="2"/>
  <c r="K5436" i="2"/>
  <c r="J5436" i="2"/>
  <c r="I5436" i="2"/>
  <c r="L2218" i="2"/>
  <c r="K2218" i="2"/>
  <c r="J2218" i="2"/>
  <c r="I2218" i="2"/>
  <c r="L6403" i="2"/>
  <c r="K6403" i="2"/>
  <c r="J6403" i="2"/>
  <c r="I6403" i="2"/>
  <c r="L3142" i="2"/>
  <c r="K3142" i="2"/>
  <c r="J3142" i="2"/>
  <c r="I3142" i="2"/>
  <c r="L4061" i="2"/>
  <c r="K4061" i="2"/>
  <c r="J4061" i="2"/>
  <c r="I4061" i="2"/>
  <c r="L4859" i="2"/>
  <c r="K4859" i="2"/>
  <c r="J4859" i="2"/>
  <c r="I4859" i="2"/>
  <c r="L5433" i="2"/>
  <c r="K5433" i="2"/>
  <c r="J5433" i="2"/>
  <c r="I5433" i="2"/>
  <c r="L4188" i="2"/>
  <c r="K4188" i="2"/>
  <c r="J4188" i="2"/>
  <c r="I4188" i="2"/>
  <c r="L6659" i="2"/>
  <c r="K6659" i="2"/>
  <c r="J6659" i="2"/>
  <c r="I6659" i="2"/>
  <c r="L7956" i="2"/>
  <c r="K7956" i="2"/>
  <c r="J7956" i="2"/>
  <c r="I7956" i="2"/>
  <c r="L2954" i="2"/>
  <c r="K2954" i="2"/>
  <c r="J2954" i="2"/>
  <c r="I2954" i="2"/>
  <c r="L4114" i="2"/>
  <c r="K4114" i="2"/>
  <c r="J4114" i="2"/>
  <c r="I4114" i="2"/>
  <c r="L1008" i="2"/>
  <c r="K1008" i="2"/>
  <c r="J1008" i="2"/>
  <c r="I1008" i="2"/>
  <c r="L2041" i="2"/>
  <c r="K2041" i="2"/>
  <c r="J2041" i="2"/>
  <c r="I2041" i="2"/>
  <c r="L3564" i="2"/>
  <c r="K3564" i="2"/>
  <c r="J3564" i="2"/>
  <c r="I3564" i="2"/>
  <c r="L4478" i="2"/>
  <c r="K4478" i="2"/>
  <c r="J4478" i="2"/>
  <c r="I4478" i="2"/>
  <c r="L3847" i="2"/>
  <c r="K3847" i="2"/>
  <c r="J3847" i="2"/>
  <c r="I3847" i="2"/>
  <c r="L1818" i="2"/>
  <c r="K1818" i="2"/>
  <c r="J1818" i="2"/>
  <c r="I1818" i="2"/>
  <c r="L1655" i="2"/>
  <c r="K1655" i="2"/>
  <c r="J1655" i="2"/>
  <c r="I1655" i="2"/>
  <c r="L1721" i="2"/>
  <c r="K1721" i="2"/>
  <c r="J1721" i="2"/>
  <c r="I1721" i="2"/>
  <c r="L1182" i="2"/>
  <c r="K1182" i="2"/>
  <c r="J1182" i="2"/>
  <c r="I1182" i="2"/>
  <c r="L5687" i="2"/>
  <c r="K5687" i="2"/>
  <c r="J5687" i="2"/>
  <c r="I5687" i="2"/>
  <c r="L1543" i="2"/>
  <c r="K1543" i="2"/>
  <c r="J1543" i="2"/>
  <c r="I1543" i="2"/>
  <c r="L6704" i="2"/>
  <c r="K6704" i="2"/>
  <c r="J6704" i="2"/>
  <c r="I6704" i="2"/>
  <c r="L2666" i="2"/>
  <c r="K2666" i="2"/>
  <c r="J2666" i="2"/>
  <c r="I2666" i="2"/>
  <c r="L1319" i="2"/>
  <c r="K1319" i="2"/>
  <c r="J1319" i="2"/>
  <c r="I1319" i="2"/>
  <c r="L3284" i="2"/>
  <c r="K3284" i="2"/>
  <c r="J3284" i="2"/>
  <c r="I3284" i="2"/>
  <c r="L5311" i="2"/>
  <c r="K5311" i="2"/>
  <c r="J5311" i="2"/>
  <c r="I5311" i="2"/>
  <c r="L772" i="2"/>
  <c r="K772" i="2"/>
  <c r="J772" i="2"/>
  <c r="I772" i="2"/>
  <c r="L1035" i="2"/>
  <c r="K1035" i="2"/>
  <c r="J1035" i="2"/>
  <c r="I1035" i="2"/>
  <c r="L1947" i="2"/>
  <c r="K1947" i="2"/>
  <c r="J1947" i="2"/>
  <c r="I1947" i="2"/>
  <c r="L1284" i="2"/>
  <c r="K1284" i="2"/>
  <c r="J1284" i="2"/>
  <c r="I1284" i="2"/>
  <c r="L7228" i="2"/>
  <c r="K7228" i="2"/>
  <c r="J7228" i="2"/>
  <c r="I7228" i="2"/>
  <c r="L2962" i="2"/>
  <c r="K2962" i="2"/>
  <c r="J2962" i="2"/>
  <c r="I2962" i="2"/>
  <c r="L7775" i="2"/>
  <c r="K7775" i="2"/>
  <c r="J7775" i="2"/>
  <c r="I7775" i="2"/>
  <c r="L4494" i="2"/>
  <c r="K4494" i="2"/>
  <c r="J4494" i="2"/>
  <c r="I4494" i="2"/>
  <c r="L7376" i="2"/>
  <c r="K7376" i="2"/>
  <c r="J7376" i="2"/>
  <c r="I7376" i="2"/>
  <c r="L2029" i="2"/>
  <c r="K2029" i="2"/>
  <c r="J2029" i="2"/>
  <c r="I2029" i="2"/>
  <c r="L6109" i="2"/>
  <c r="K6109" i="2"/>
  <c r="J6109" i="2"/>
  <c r="I6109" i="2"/>
  <c r="L4943" i="2"/>
  <c r="K4943" i="2"/>
  <c r="J4943" i="2"/>
  <c r="I4943" i="2"/>
  <c r="L1234" i="2"/>
  <c r="K1234" i="2"/>
  <c r="J1234" i="2"/>
  <c r="I1234" i="2"/>
  <c r="L2483" i="2"/>
  <c r="K2483" i="2"/>
  <c r="J2483" i="2"/>
  <c r="I2483" i="2"/>
  <c r="L5707" i="2"/>
  <c r="K5707" i="2"/>
  <c r="J5707" i="2"/>
  <c r="I5707" i="2"/>
  <c r="L7954" i="2"/>
  <c r="K7954" i="2"/>
  <c r="J7954" i="2"/>
  <c r="I7954" i="2"/>
  <c r="L7576" i="2"/>
  <c r="K7576" i="2"/>
  <c r="J7576" i="2"/>
  <c r="I7576" i="2"/>
  <c r="L3251" i="2"/>
  <c r="K3251" i="2"/>
  <c r="J3251" i="2"/>
  <c r="I3251" i="2"/>
  <c r="L5711" i="2"/>
  <c r="K5711" i="2"/>
  <c r="J5711" i="2"/>
  <c r="I5711" i="2"/>
  <c r="L8272" i="2"/>
  <c r="K8272" i="2"/>
  <c r="J8272" i="2"/>
  <c r="I8272" i="2"/>
  <c r="L2145" i="2"/>
  <c r="K2145" i="2"/>
  <c r="J2145" i="2"/>
  <c r="I2145" i="2"/>
  <c r="L5904" i="2"/>
  <c r="K5904" i="2"/>
  <c r="J5904" i="2"/>
  <c r="I5904" i="2"/>
  <c r="L2938" i="2"/>
  <c r="K2938" i="2"/>
  <c r="J2938" i="2"/>
  <c r="I2938" i="2"/>
  <c r="L3992" i="2"/>
  <c r="K3992" i="2"/>
  <c r="J3992" i="2"/>
  <c r="I3992" i="2"/>
  <c r="L7768" i="2"/>
  <c r="K7768" i="2"/>
  <c r="J7768" i="2"/>
  <c r="I7768" i="2"/>
  <c r="L2799" i="2"/>
  <c r="K2799" i="2"/>
  <c r="J2799" i="2"/>
  <c r="I2799" i="2"/>
  <c r="L3811" i="2"/>
  <c r="K3811" i="2"/>
  <c r="J3811" i="2"/>
  <c r="I3811" i="2"/>
  <c r="L6226" i="2"/>
  <c r="K6226" i="2"/>
  <c r="J6226" i="2"/>
  <c r="I6226" i="2"/>
  <c r="L2511" i="2"/>
  <c r="K2511" i="2"/>
  <c r="J2511" i="2"/>
  <c r="I2511" i="2"/>
  <c r="L5564" i="2"/>
  <c r="K5564" i="2"/>
  <c r="J5564" i="2"/>
  <c r="I5564" i="2"/>
  <c r="L8235" i="2"/>
  <c r="K8235" i="2"/>
  <c r="J8235" i="2"/>
  <c r="I8235" i="2"/>
  <c r="L4438" i="2"/>
  <c r="K4438" i="2"/>
  <c r="J4438" i="2"/>
  <c r="I4438" i="2"/>
  <c r="L4404" i="2"/>
  <c r="K4404" i="2"/>
  <c r="J4404" i="2"/>
  <c r="I4404" i="2"/>
  <c r="L4874" i="2"/>
  <c r="K4874" i="2"/>
  <c r="J4874" i="2"/>
  <c r="I4874" i="2"/>
  <c r="L4961" i="2"/>
  <c r="K4961" i="2"/>
  <c r="J4961" i="2"/>
  <c r="I4961" i="2"/>
  <c r="L5839" i="2"/>
  <c r="K5839" i="2"/>
  <c r="J5839" i="2"/>
  <c r="I5839" i="2"/>
  <c r="L4195" i="2"/>
  <c r="K4195" i="2"/>
  <c r="J4195" i="2"/>
  <c r="I4195" i="2"/>
  <c r="L5699" i="2"/>
  <c r="K5699" i="2"/>
  <c r="J5699" i="2"/>
  <c r="I5699" i="2"/>
  <c r="L5291" i="2"/>
  <c r="K5291" i="2"/>
  <c r="J5291" i="2"/>
  <c r="I5291" i="2"/>
  <c r="L1689" i="2"/>
  <c r="K1689" i="2"/>
  <c r="J1689" i="2"/>
  <c r="I1689" i="2"/>
  <c r="L4615" i="2"/>
  <c r="K4615" i="2"/>
  <c r="J4615" i="2"/>
  <c r="I4615" i="2"/>
  <c r="L8384" i="2"/>
  <c r="K8384" i="2"/>
  <c r="J8384" i="2"/>
  <c r="I8384" i="2"/>
  <c r="L3171" i="2"/>
  <c r="K3171" i="2"/>
  <c r="J3171" i="2"/>
  <c r="I3171" i="2"/>
  <c r="L4192" i="2"/>
  <c r="K4192" i="2"/>
  <c r="J4192" i="2"/>
  <c r="I4192" i="2"/>
  <c r="L6396" i="2"/>
  <c r="K6396" i="2"/>
  <c r="J6396" i="2"/>
  <c r="I6396" i="2"/>
  <c r="L7431" i="2"/>
  <c r="K7431" i="2"/>
  <c r="J7431" i="2"/>
  <c r="I7431" i="2"/>
  <c r="L2067" i="2"/>
  <c r="K2067" i="2"/>
  <c r="J2067" i="2"/>
  <c r="I2067" i="2"/>
  <c r="L2576" i="2"/>
  <c r="K2576" i="2"/>
  <c r="J2576" i="2"/>
  <c r="I2576" i="2"/>
  <c r="L2319" i="2"/>
  <c r="K2319" i="2"/>
  <c r="J2319" i="2"/>
  <c r="I2319" i="2"/>
  <c r="L3989" i="2"/>
  <c r="K3989" i="2"/>
  <c r="J3989" i="2"/>
  <c r="I3989" i="2"/>
  <c r="L2406" i="2"/>
  <c r="K2406" i="2"/>
  <c r="J2406" i="2"/>
  <c r="I2406" i="2"/>
  <c r="L2100" i="2"/>
  <c r="K2100" i="2"/>
  <c r="J2100" i="2"/>
  <c r="I2100" i="2"/>
  <c r="L3833" i="2"/>
  <c r="K3833" i="2"/>
  <c r="J3833" i="2"/>
  <c r="I3833" i="2"/>
  <c r="L4850" i="2"/>
  <c r="K4850" i="2"/>
  <c r="J4850" i="2"/>
  <c r="I4850" i="2"/>
  <c r="L2663" i="2"/>
  <c r="K2663" i="2"/>
  <c r="J2663" i="2"/>
  <c r="I2663" i="2"/>
  <c r="L1409" i="2"/>
  <c r="K1409" i="2"/>
  <c r="J1409" i="2"/>
  <c r="I1409" i="2"/>
  <c r="L2433" i="2"/>
  <c r="K2433" i="2"/>
  <c r="J2433" i="2"/>
  <c r="I2433" i="2"/>
  <c r="L1496" i="2"/>
  <c r="K1496" i="2"/>
  <c r="J1496" i="2"/>
  <c r="I1496" i="2"/>
  <c r="L1355" i="2"/>
  <c r="K1355" i="2"/>
  <c r="J1355" i="2"/>
  <c r="I1355" i="2"/>
  <c r="L3373" i="2"/>
  <c r="K3373" i="2"/>
  <c r="J3373" i="2"/>
  <c r="I3373" i="2"/>
  <c r="L2620" i="2"/>
  <c r="K2620" i="2"/>
  <c r="J2620" i="2"/>
  <c r="I2620" i="2"/>
  <c r="L4155" i="2"/>
  <c r="K4155" i="2"/>
  <c r="J4155" i="2"/>
  <c r="I4155" i="2"/>
  <c r="L1495" i="2"/>
  <c r="K1495" i="2"/>
  <c r="J1495" i="2"/>
  <c r="I1495" i="2"/>
  <c r="L3079" i="2"/>
  <c r="K3079" i="2"/>
  <c r="J3079" i="2"/>
  <c r="I3079" i="2"/>
  <c r="L4329" i="2"/>
  <c r="K4329" i="2"/>
  <c r="J4329" i="2"/>
  <c r="I4329" i="2"/>
  <c r="L3883" i="2"/>
  <c r="K3883" i="2"/>
  <c r="J3883" i="2"/>
  <c r="I3883" i="2"/>
  <c r="L1184" i="2"/>
  <c r="K1184" i="2"/>
  <c r="J1184" i="2"/>
  <c r="I1184" i="2"/>
  <c r="L2548" i="2"/>
  <c r="K2548" i="2"/>
  <c r="J2548" i="2"/>
  <c r="I2548" i="2"/>
  <c r="L3361" i="2"/>
  <c r="K3361" i="2"/>
  <c r="J3361" i="2"/>
  <c r="I3361" i="2"/>
  <c r="L2993" i="2"/>
  <c r="K2993" i="2"/>
  <c r="J2993" i="2"/>
  <c r="I2993" i="2"/>
  <c r="L1165" i="2"/>
  <c r="K1165" i="2"/>
  <c r="J1165" i="2"/>
  <c r="I1165" i="2"/>
  <c r="L3530" i="2"/>
  <c r="K3530" i="2"/>
  <c r="J3530" i="2"/>
  <c r="I3530" i="2"/>
  <c r="L1095" i="2"/>
  <c r="K1095" i="2"/>
  <c r="J1095" i="2"/>
  <c r="I1095" i="2"/>
  <c r="L3085" i="2"/>
  <c r="K3085" i="2"/>
  <c r="J3085" i="2"/>
  <c r="I3085" i="2"/>
  <c r="L1605" i="2"/>
  <c r="K1605" i="2"/>
  <c r="J1605" i="2"/>
  <c r="I1605" i="2"/>
  <c r="L4973" i="2"/>
  <c r="K4973" i="2"/>
  <c r="J4973" i="2"/>
  <c r="I4973" i="2"/>
  <c r="L5760" i="2"/>
  <c r="K5760" i="2"/>
  <c r="J5760" i="2"/>
  <c r="I5760" i="2"/>
  <c r="L7407" i="2"/>
  <c r="K7407" i="2"/>
  <c r="J7407" i="2"/>
  <c r="I7407" i="2"/>
  <c r="L6434" i="2"/>
  <c r="K6434" i="2"/>
  <c r="J6434" i="2"/>
  <c r="I6434" i="2"/>
  <c r="L5524" i="2"/>
  <c r="K5524" i="2"/>
  <c r="J5524" i="2"/>
  <c r="I5524" i="2"/>
  <c r="L7740" i="2"/>
  <c r="K7740" i="2"/>
  <c r="J7740" i="2"/>
  <c r="I7740" i="2"/>
  <c r="L7718" i="2"/>
  <c r="K7718" i="2"/>
  <c r="J7718" i="2"/>
  <c r="I7718" i="2"/>
  <c r="L5293" i="2"/>
  <c r="K5293" i="2"/>
  <c r="J5293" i="2"/>
  <c r="I5293" i="2"/>
  <c r="L8380" i="2"/>
  <c r="K8380" i="2"/>
  <c r="J8380" i="2"/>
  <c r="I8380" i="2"/>
  <c r="L5178" i="2"/>
  <c r="K5178" i="2"/>
  <c r="J5178" i="2"/>
  <c r="I5178" i="2"/>
  <c r="L2318" i="2"/>
  <c r="K2318" i="2"/>
  <c r="J2318" i="2"/>
  <c r="I2318" i="2"/>
  <c r="L3137" i="2"/>
  <c r="K3137" i="2"/>
  <c r="J3137" i="2"/>
  <c r="I3137" i="2"/>
  <c r="L5982" i="2"/>
  <c r="K5982" i="2"/>
  <c r="J5982" i="2"/>
  <c r="I5982" i="2"/>
  <c r="L5066" i="2"/>
  <c r="K5066" i="2"/>
  <c r="J5066" i="2"/>
  <c r="I5066" i="2"/>
  <c r="L3434" i="2"/>
  <c r="K3434" i="2"/>
  <c r="J3434" i="2"/>
  <c r="I3434" i="2"/>
  <c r="L4646" i="2"/>
  <c r="K4646" i="2"/>
  <c r="J4646" i="2"/>
  <c r="I4646" i="2"/>
  <c r="L5861" i="2"/>
  <c r="K5861" i="2"/>
  <c r="J5861" i="2"/>
  <c r="I5861" i="2"/>
  <c r="L6144" i="2"/>
  <c r="K6144" i="2"/>
  <c r="J6144" i="2"/>
  <c r="I6144" i="2"/>
  <c r="L2119" i="2"/>
  <c r="K2119" i="2"/>
  <c r="J2119" i="2"/>
  <c r="I2119" i="2"/>
  <c r="L4591" i="2"/>
  <c r="K4591" i="2"/>
  <c r="J4591" i="2"/>
  <c r="I4591" i="2"/>
  <c r="L7432" i="2"/>
  <c r="K7432" i="2"/>
  <c r="J7432" i="2"/>
  <c r="I7432" i="2"/>
  <c r="L3601" i="2"/>
  <c r="K3601" i="2"/>
  <c r="J3601" i="2"/>
  <c r="I3601" i="2"/>
  <c r="L3335" i="2"/>
  <c r="K3335" i="2"/>
  <c r="J3335" i="2"/>
  <c r="I3335" i="2"/>
  <c r="L6487" i="2"/>
  <c r="K6487" i="2"/>
  <c r="J6487" i="2"/>
  <c r="I6487" i="2"/>
  <c r="L3737" i="2"/>
  <c r="K3737" i="2"/>
  <c r="J3737" i="2"/>
  <c r="I3737" i="2"/>
  <c r="L8299" i="2"/>
  <c r="K8299" i="2"/>
  <c r="J8299" i="2"/>
  <c r="I8299" i="2"/>
  <c r="L2367" i="2"/>
  <c r="K2367" i="2"/>
  <c r="J2367" i="2"/>
  <c r="I2367" i="2"/>
  <c r="L5086" i="2"/>
  <c r="K5086" i="2"/>
  <c r="J5086" i="2"/>
  <c r="I5086" i="2"/>
  <c r="L3788" i="2"/>
  <c r="K3788" i="2"/>
  <c r="J3788" i="2"/>
  <c r="I3788" i="2"/>
  <c r="L960" i="2"/>
  <c r="K960" i="2"/>
  <c r="J960" i="2"/>
  <c r="I960" i="2"/>
  <c r="L4136" i="2"/>
  <c r="K4136" i="2"/>
  <c r="J4136" i="2"/>
  <c r="I4136" i="2"/>
  <c r="L1202" i="2"/>
  <c r="K1202" i="2"/>
  <c r="J1202" i="2"/>
  <c r="I1202" i="2"/>
  <c r="L6122" i="2"/>
  <c r="K6122" i="2"/>
  <c r="J6122" i="2"/>
  <c r="I6122" i="2"/>
  <c r="L4218" i="2"/>
  <c r="K4218" i="2"/>
  <c r="J4218" i="2"/>
  <c r="I4218" i="2"/>
  <c r="L1477" i="2"/>
  <c r="K1477" i="2"/>
  <c r="J1477" i="2"/>
  <c r="I1477" i="2"/>
  <c r="L6445" i="2"/>
  <c r="K6445" i="2"/>
  <c r="J6445" i="2"/>
  <c r="I6445" i="2"/>
  <c r="L7322" i="2"/>
  <c r="K7322" i="2"/>
  <c r="J7322" i="2"/>
  <c r="I7322" i="2"/>
  <c r="L2775" i="2"/>
  <c r="K2775" i="2"/>
  <c r="J2775" i="2"/>
  <c r="I2775" i="2"/>
  <c r="L1606" i="2"/>
  <c r="K1606" i="2"/>
  <c r="J1606" i="2"/>
  <c r="I1606" i="2"/>
  <c r="L5069" i="2"/>
  <c r="K5069" i="2"/>
  <c r="J5069" i="2"/>
  <c r="I5069" i="2"/>
  <c r="L1349" i="2"/>
  <c r="K1349" i="2"/>
  <c r="J1349" i="2"/>
  <c r="I1349" i="2"/>
  <c r="L6037" i="2"/>
  <c r="K6037" i="2"/>
  <c r="J6037" i="2"/>
  <c r="I6037" i="2"/>
  <c r="L3669" i="2"/>
  <c r="K3669" i="2"/>
  <c r="J3669" i="2"/>
  <c r="I3669" i="2"/>
  <c r="L2175" i="2"/>
  <c r="K2175" i="2"/>
  <c r="J2175" i="2"/>
  <c r="I2175" i="2"/>
  <c r="L927" i="2"/>
  <c r="K927" i="2"/>
  <c r="J927" i="2"/>
  <c r="I927" i="2"/>
  <c r="L1105" i="2"/>
  <c r="K1105" i="2"/>
  <c r="J1105" i="2"/>
  <c r="I1105" i="2"/>
  <c r="L5259" i="2"/>
  <c r="K5259" i="2"/>
  <c r="J5259" i="2"/>
  <c r="I5259" i="2"/>
  <c r="L4743" i="2"/>
  <c r="K4743" i="2"/>
  <c r="J4743" i="2"/>
  <c r="I4743" i="2"/>
  <c r="L4313" i="2"/>
  <c r="K4313" i="2"/>
  <c r="J4313" i="2"/>
  <c r="I4313" i="2"/>
  <c r="L3147" i="2"/>
  <c r="K3147" i="2"/>
  <c r="J3147" i="2"/>
  <c r="I3147" i="2"/>
  <c r="L7687" i="2"/>
  <c r="K7687" i="2"/>
  <c r="J7687" i="2"/>
  <c r="I7687" i="2"/>
  <c r="L2731" i="2"/>
  <c r="K2731" i="2"/>
  <c r="J2731" i="2"/>
  <c r="I2731" i="2"/>
  <c r="L7082" i="2"/>
  <c r="K7082" i="2"/>
  <c r="J7082" i="2"/>
  <c r="I7082" i="2"/>
  <c r="L8031" i="2"/>
  <c r="K8031" i="2"/>
  <c r="J8031" i="2"/>
  <c r="I8031" i="2"/>
  <c r="L6302" i="2"/>
  <c r="K6302" i="2"/>
  <c r="J6302" i="2"/>
  <c r="I6302" i="2"/>
  <c r="L7884" i="2"/>
  <c r="K7884" i="2"/>
  <c r="J7884" i="2"/>
  <c r="I7884" i="2"/>
  <c r="L7569" i="2"/>
  <c r="K7569" i="2"/>
  <c r="J7569" i="2"/>
  <c r="I7569" i="2"/>
  <c r="L7514" i="2"/>
  <c r="K7514" i="2"/>
  <c r="J7514" i="2"/>
  <c r="I7514" i="2"/>
  <c r="L1754" i="2"/>
  <c r="K1754" i="2"/>
  <c r="J1754" i="2"/>
  <c r="I1754" i="2"/>
  <c r="L3887" i="2"/>
  <c r="K3887" i="2"/>
  <c r="J3887" i="2"/>
  <c r="I3887" i="2"/>
  <c r="L2386" i="2"/>
  <c r="K2386" i="2"/>
  <c r="J2386" i="2"/>
  <c r="I2386" i="2"/>
  <c r="L2156" i="2"/>
  <c r="K2156" i="2"/>
  <c r="J2156" i="2"/>
  <c r="I2156" i="2"/>
  <c r="L5001" i="2"/>
  <c r="K5001" i="2"/>
  <c r="J5001" i="2"/>
  <c r="I5001" i="2"/>
  <c r="L3980" i="2"/>
  <c r="K3980" i="2"/>
  <c r="J3980" i="2"/>
  <c r="I3980" i="2"/>
  <c r="L1193" i="2"/>
  <c r="K1193" i="2"/>
  <c r="J1193" i="2"/>
  <c r="I1193" i="2"/>
  <c r="L6540" i="2"/>
  <c r="K6540" i="2"/>
  <c r="J6540" i="2"/>
  <c r="I6540" i="2"/>
  <c r="L1183" i="2"/>
  <c r="K1183" i="2"/>
  <c r="J1183" i="2"/>
  <c r="I1183" i="2"/>
  <c r="L7604" i="2"/>
  <c r="K7604" i="2"/>
  <c r="J7604" i="2"/>
  <c r="I7604" i="2"/>
  <c r="L4701" i="2"/>
  <c r="K4701" i="2"/>
  <c r="J4701" i="2"/>
  <c r="I4701" i="2"/>
  <c r="L1938" i="2"/>
  <c r="K1938" i="2"/>
  <c r="J1938" i="2"/>
  <c r="I1938" i="2"/>
  <c r="L1515" i="2"/>
  <c r="K1515" i="2"/>
  <c r="J1515" i="2"/>
  <c r="I1515" i="2"/>
  <c r="L4616" i="2"/>
  <c r="K4616" i="2"/>
  <c r="J4616" i="2"/>
  <c r="I4616" i="2"/>
  <c r="L6357" i="2"/>
  <c r="K6357" i="2"/>
  <c r="J6357" i="2"/>
  <c r="I6357" i="2"/>
  <c r="L3630" i="2"/>
  <c r="K3630" i="2"/>
  <c r="J3630" i="2"/>
  <c r="I3630" i="2"/>
  <c r="L2978" i="2"/>
  <c r="K2978" i="2"/>
  <c r="J2978" i="2"/>
  <c r="I2978" i="2"/>
  <c r="L949" i="2"/>
  <c r="K949" i="2"/>
  <c r="J949" i="2"/>
  <c r="I949" i="2"/>
  <c r="L1843" i="2"/>
  <c r="K1843" i="2"/>
  <c r="J1843" i="2"/>
  <c r="I1843" i="2"/>
  <c r="L1596" i="2"/>
  <c r="K1596" i="2"/>
  <c r="J1596" i="2"/>
  <c r="I1596" i="2"/>
  <c r="L1501" i="2"/>
  <c r="K1501" i="2"/>
  <c r="J1501" i="2"/>
  <c r="I1501" i="2"/>
  <c r="L1665" i="2"/>
  <c r="K1665" i="2"/>
  <c r="J1665" i="2"/>
  <c r="I1665" i="2"/>
  <c r="L4680" i="2"/>
  <c r="K4680" i="2"/>
  <c r="J4680" i="2"/>
  <c r="I4680" i="2"/>
  <c r="L7574" i="2"/>
  <c r="K7574" i="2"/>
  <c r="J7574" i="2"/>
  <c r="I7574" i="2"/>
  <c r="L7819" i="2"/>
  <c r="K7819" i="2"/>
  <c r="J7819" i="2"/>
  <c r="I7819" i="2"/>
  <c r="L4798" i="2"/>
  <c r="K4798" i="2"/>
  <c r="J4798" i="2"/>
  <c r="I4798" i="2"/>
  <c r="L5740" i="2"/>
  <c r="K5740" i="2"/>
  <c r="J5740" i="2"/>
  <c r="I5740" i="2"/>
  <c r="L5766" i="2"/>
  <c r="K5766" i="2"/>
  <c r="J5766" i="2"/>
  <c r="I5766" i="2"/>
  <c r="L5487" i="2"/>
  <c r="K5487" i="2"/>
  <c r="J5487" i="2"/>
  <c r="I5487" i="2"/>
  <c r="L4970" i="2"/>
  <c r="K4970" i="2"/>
  <c r="J4970" i="2"/>
  <c r="I4970" i="2"/>
  <c r="L2412" i="2"/>
  <c r="K2412" i="2"/>
  <c r="J2412" i="2"/>
  <c r="I2412" i="2"/>
  <c r="L4423" i="2"/>
  <c r="K4423" i="2"/>
  <c r="J4423" i="2"/>
  <c r="I4423" i="2"/>
  <c r="L3895" i="2"/>
  <c r="K3895" i="2"/>
  <c r="J3895" i="2"/>
  <c r="I3895" i="2"/>
  <c r="L7655" i="2"/>
  <c r="K7655" i="2"/>
  <c r="J7655" i="2"/>
  <c r="I7655" i="2"/>
  <c r="L5703" i="2"/>
  <c r="K5703" i="2"/>
  <c r="J5703" i="2"/>
  <c r="I5703" i="2"/>
  <c r="L7135" i="2"/>
  <c r="K7135" i="2"/>
  <c r="J7135" i="2"/>
  <c r="I7135" i="2"/>
  <c r="L5230" i="2"/>
  <c r="K5230" i="2"/>
  <c r="J5230" i="2"/>
  <c r="I5230" i="2"/>
  <c r="L7931" i="2"/>
  <c r="K7931" i="2"/>
  <c r="J7931" i="2"/>
  <c r="I7931" i="2"/>
  <c r="L6662" i="2"/>
  <c r="K6662" i="2"/>
  <c r="J6662" i="2"/>
  <c r="I6662" i="2"/>
  <c r="L4530" i="2"/>
  <c r="K4530" i="2"/>
  <c r="J4530" i="2"/>
  <c r="I4530" i="2"/>
  <c r="L7962" i="2"/>
  <c r="K7962" i="2"/>
  <c r="J7962" i="2"/>
  <c r="I7962" i="2"/>
  <c r="L3881" i="2"/>
  <c r="K3881" i="2"/>
  <c r="J3881" i="2"/>
  <c r="I3881" i="2"/>
  <c r="L2354" i="2"/>
  <c r="K2354" i="2"/>
  <c r="J2354" i="2"/>
  <c r="I2354" i="2"/>
  <c r="L5908" i="2"/>
  <c r="K5908" i="2"/>
  <c r="J5908" i="2"/>
  <c r="I5908" i="2"/>
  <c r="L3000" i="2"/>
  <c r="K3000" i="2"/>
  <c r="J3000" i="2"/>
  <c r="I3000" i="2"/>
  <c r="L3241" i="2"/>
  <c r="K3241" i="2"/>
  <c r="J3241" i="2"/>
  <c r="I3241" i="2"/>
  <c r="L7296" i="2"/>
  <c r="K7296" i="2"/>
  <c r="J7296" i="2"/>
  <c r="I7296" i="2"/>
  <c r="L6575" i="2"/>
  <c r="K6575" i="2"/>
  <c r="J6575" i="2"/>
  <c r="I6575" i="2"/>
  <c r="L5220" i="2"/>
  <c r="K5220" i="2"/>
  <c r="J5220" i="2"/>
  <c r="I5220" i="2"/>
  <c r="L5603" i="2"/>
  <c r="K5603" i="2"/>
  <c r="J5603" i="2"/>
  <c r="I5603" i="2"/>
  <c r="L6251" i="2"/>
  <c r="K6251" i="2"/>
  <c r="J6251" i="2"/>
  <c r="I6251" i="2"/>
  <c r="L5447" i="2"/>
  <c r="K5447" i="2"/>
  <c r="J5447" i="2"/>
  <c r="I5447" i="2"/>
  <c r="L6927" i="2"/>
  <c r="K6927" i="2"/>
  <c r="J6927" i="2"/>
  <c r="I6927" i="2"/>
  <c r="L7100" i="2"/>
  <c r="K7100" i="2"/>
  <c r="J7100" i="2"/>
  <c r="I7100" i="2"/>
  <c r="L2494" i="2"/>
  <c r="K2494" i="2"/>
  <c r="J2494" i="2"/>
  <c r="I2494" i="2"/>
  <c r="L7133" i="2"/>
  <c r="K7133" i="2"/>
  <c r="J7133" i="2"/>
  <c r="I7133" i="2"/>
  <c r="L6997" i="2"/>
  <c r="K6997" i="2"/>
  <c r="J6997" i="2"/>
  <c r="I6997" i="2"/>
  <c r="L3541" i="2"/>
  <c r="K3541" i="2"/>
  <c r="J3541" i="2"/>
  <c r="I3541" i="2"/>
  <c r="L2265" i="2"/>
  <c r="K2265" i="2"/>
  <c r="J2265" i="2"/>
  <c r="I2265" i="2"/>
  <c r="L3315" i="2"/>
  <c r="K3315" i="2"/>
  <c r="J3315" i="2"/>
  <c r="I3315" i="2"/>
  <c r="L1066" i="2"/>
  <c r="K1066" i="2"/>
  <c r="J1066" i="2"/>
  <c r="I1066" i="2"/>
  <c r="L5187" i="2"/>
  <c r="K5187" i="2"/>
  <c r="J5187" i="2"/>
  <c r="I5187" i="2"/>
  <c r="L4846" i="2"/>
  <c r="K4846" i="2"/>
  <c r="J4846" i="2"/>
  <c r="I4846" i="2"/>
  <c r="L4989" i="2"/>
  <c r="K4989" i="2"/>
  <c r="J4989" i="2"/>
  <c r="I4989" i="2"/>
  <c r="L6296" i="2"/>
  <c r="K6296" i="2"/>
  <c r="J6296" i="2"/>
  <c r="I6296" i="2"/>
  <c r="L4801" i="2"/>
  <c r="K4801" i="2"/>
  <c r="J4801" i="2"/>
  <c r="I4801" i="2"/>
  <c r="L2037" i="2"/>
  <c r="K2037" i="2"/>
  <c r="J2037" i="2"/>
  <c r="I2037" i="2"/>
  <c r="L2191" i="2"/>
  <c r="K2191" i="2"/>
  <c r="J2191" i="2"/>
  <c r="I2191" i="2"/>
  <c r="L2239" i="2"/>
  <c r="K2239" i="2"/>
  <c r="J2239" i="2"/>
  <c r="I2239" i="2"/>
  <c r="L4579" i="2"/>
  <c r="K4579" i="2"/>
  <c r="J4579" i="2"/>
  <c r="I4579" i="2"/>
  <c r="L1435" i="2"/>
  <c r="K1435" i="2"/>
  <c r="J1435" i="2"/>
  <c r="I1435" i="2"/>
  <c r="L1820" i="2"/>
  <c r="K1820" i="2"/>
  <c r="J1820" i="2"/>
  <c r="I1820" i="2"/>
  <c r="L1334" i="2"/>
  <c r="K1334" i="2"/>
  <c r="J1334" i="2"/>
  <c r="I1334" i="2"/>
  <c r="L1725" i="2"/>
  <c r="K1725" i="2"/>
  <c r="J1725" i="2"/>
  <c r="I1725" i="2"/>
  <c r="L1632" i="2"/>
  <c r="K1632" i="2"/>
  <c r="J1632" i="2"/>
  <c r="I1632" i="2"/>
  <c r="L1846" i="2"/>
  <c r="K1846" i="2"/>
  <c r="J1846" i="2"/>
  <c r="I1846" i="2"/>
  <c r="L1466" i="2"/>
  <c r="K1466" i="2"/>
  <c r="J1466" i="2"/>
  <c r="I1466" i="2"/>
  <c r="L3609" i="2"/>
  <c r="K3609" i="2"/>
  <c r="J3609" i="2"/>
  <c r="I3609" i="2"/>
  <c r="L2451" i="2"/>
  <c r="K2451" i="2"/>
  <c r="J2451" i="2"/>
  <c r="I2451" i="2"/>
  <c r="L1346" i="2"/>
  <c r="K1346" i="2"/>
  <c r="J1346" i="2"/>
  <c r="I1346" i="2"/>
  <c r="L1347" i="2"/>
  <c r="K1347" i="2"/>
  <c r="J1347" i="2"/>
  <c r="I1347" i="2"/>
  <c r="L1580" i="2"/>
  <c r="K1580" i="2"/>
  <c r="J1580" i="2"/>
  <c r="I1580" i="2"/>
  <c r="L2626" i="2"/>
  <c r="K2626" i="2"/>
  <c r="J2626" i="2"/>
  <c r="I2626" i="2"/>
  <c r="L1468" i="2"/>
  <c r="K1468" i="2"/>
  <c r="J1468" i="2"/>
  <c r="I1468" i="2"/>
  <c r="L1540" i="2"/>
  <c r="K1540" i="2"/>
  <c r="J1540" i="2"/>
  <c r="I1540" i="2"/>
  <c r="L2521" i="2"/>
  <c r="K2521" i="2"/>
  <c r="J2521" i="2"/>
  <c r="I2521" i="2"/>
  <c r="L1552" i="2"/>
  <c r="K1552" i="2"/>
  <c r="J1552" i="2"/>
  <c r="I1552" i="2"/>
  <c r="L2383" i="2"/>
  <c r="K2383" i="2"/>
  <c r="J2383" i="2"/>
  <c r="I2383" i="2"/>
  <c r="L3249" i="2"/>
  <c r="K3249" i="2"/>
  <c r="J3249" i="2"/>
  <c r="I3249" i="2"/>
  <c r="L5405" i="2"/>
  <c r="K5405" i="2"/>
  <c r="J5405" i="2"/>
  <c r="I5405" i="2"/>
  <c r="L2368" i="2"/>
  <c r="K2368" i="2"/>
  <c r="J2368" i="2"/>
  <c r="I2368" i="2"/>
  <c r="L2069" i="2"/>
  <c r="K2069" i="2"/>
  <c r="J2069" i="2"/>
  <c r="I2069" i="2"/>
  <c r="L3477" i="2"/>
  <c r="K3477" i="2"/>
  <c r="J3477" i="2"/>
  <c r="I3477" i="2"/>
  <c r="L2346" i="2"/>
  <c r="K2346" i="2"/>
  <c r="J2346" i="2"/>
  <c r="I2346" i="2"/>
  <c r="L1235" i="2"/>
  <c r="K1235" i="2"/>
  <c r="J1235" i="2"/>
  <c r="I1235" i="2"/>
  <c r="L1209" i="2"/>
  <c r="K1209" i="2"/>
  <c r="J1209" i="2"/>
  <c r="I1209" i="2"/>
  <c r="L1143" i="2"/>
  <c r="K1143" i="2"/>
  <c r="J1143" i="2"/>
  <c r="I1143" i="2"/>
  <c r="L1282" i="2"/>
  <c r="K1282" i="2"/>
  <c r="J1282" i="2"/>
  <c r="I1282" i="2"/>
  <c r="L1537" i="2"/>
  <c r="K1537" i="2"/>
  <c r="J1537" i="2"/>
  <c r="I1537" i="2"/>
  <c r="L4706" i="2"/>
  <c r="K4706" i="2"/>
  <c r="J4706" i="2"/>
  <c r="I4706" i="2"/>
  <c r="L1252" i="2"/>
  <c r="K1252" i="2"/>
  <c r="J1252" i="2"/>
  <c r="I1252" i="2"/>
  <c r="L4711" i="2"/>
  <c r="K4711" i="2"/>
  <c r="J4711" i="2"/>
  <c r="I4711" i="2"/>
  <c r="L1548" i="2"/>
  <c r="K1548" i="2"/>
  <c r="J1548" i="2"/>
  <c r="I1548" i="2"/>
  <c r="L715" i="2"/>
  <c r="K715" i="2"/>
  <c r="J715" i="2"/>
  <c r="I715" i="2"/>
  <c r="L1710" i="2"/>
  <c r="K1710" i="2"/>
  <c r="J1710" i="2"/>
  <c r="I1710" i="2"/>
  <c r="L1337" i="2"/>
  <c r="K1337" i="2"/>
  <c r="J1337" i="2"/>
  <c r="I1337" i="2"/>
  <c r="L3961" i="2"/>
  <c r="K3961" i="2"/>
  <c r="J3961" i="2"/>
  <c r="I3961" i="2"/>
  <c r="L6646" i="2"/>
  <c r="K6646" i="2"/>
  <c r="J6646" i="2"/>
  <c r="I6646" i="2"/>
  <c r="L2109" i="2"/>
  <c r="K2109" i="2"/>
  <c r="J2109" i="2"/>
  <c r="I2109" i="2"/>
  <c r="L1315" i="2"/>
  <c r="K1315" i="2"/>
  <c r="J1315" i="2"/>
  <c r="I1315" i="2"/>
  <c r="L1048" i="2"/>
  <c r="K1048" i="2"/>
  <c r="J1048" i="2"/>
  <c r="I1048" i="2"/>
  <c r="L1139" i="2"/>
  <c r="K1139" i="2"/>
  <c r="J1139" i="2"/>
  <c r="I1139" i="2"/>
  <c r="L2560" i="2"/>
  <c r="K2560" i="2"/>
  <c r="J2560" i="2"/>
  <c r="I2560" i="2"/>
  <c r="L2701" i="2"/>
  <c r="K2701" i="2"/>
  <c r="J2701" i="2"/>
  <c r="I2701" i="2"/>
  <c r="L1998" i="2"/>
  <c r="K1998" i="2"/>
  <c r="J1998" i="2"/>
  <c r="I1998" i="2"/>
  <c r="L1407" i="2"/>
  <c r="K1407" i="2"/>
  <c r="J1407" i="2"/>
  <c r="I1407" i="2"/>
  <c r="L4836" i="2"/>
  <c r="K4836" i="2"/>
  <c r="J4836" i="2"/>
  <c r="I4836" i="2"/>
  <c r="L4332" i="2"/>
  <c r="K4332" i="2"/>
  <c r="J4332" i="2"/>
  <c r="I4332" i="2"/>
  <c r="L3644" i="2"/>
  <c r="K3644" i="2"/>
  <c r="J3644" i="2"/>
  <c r="I3644" i="2"/>
  <c r="L1503" i="2"/>
  <c r="K1503" i="2"/>
  <c r="J1503" i="2"/>
  <c r="I1503" i="2"/>
  <c r="L1485" i="2"/>
  <c r="K1485" i="2"/>
  <c r="J1485" i="2"/>
  <c r="I1485" i="2"/>
  <c r="L2681" i="2"/>
  <c r="K2681" i="2"/>
  <c r="J2681" i="2"/>
  <c r="I2681" i="2"/>
  <c r="L4933" i="2"/>
  <c r="K4933" i="2"/>
  <c r="J4933" i="2"/>
  <c r="I4933" i="2"/>
  <c r="L5236" i="2"/>
  <c r="K5236" i="2"/>
  <c r="J5236" i="2"/>
  <c r="I5236" i="2"/>
  <c r="L2755" i="2"/>
  <c r="K2755" i="2"/>
  <c r="J2755" i="2"/>
  <c r="I2755" i="2"/>
  <c r="L6121" i="2"/>
  <c r="K6121" i="2"/>
  <c r="J6121" i="2"/>
  <c r="I6121" i="2"/>
  <c r="L4944" i="2"/>
  <c r="K4944" i="2"/>
  <c r="J4944" i="2"/>
  <c r="I4944" i="2"/>
  <c r="L3659" i="2"/>
  <c r="K3659" i="2"/>
  <c r="J3659" i="2"/>
  <c r="I3659" i="2"/>
  <c r="L6656" i="2"/>
  <c r="K6656" i="2"/>
  <c r="J6656" i="2"/>
  <c r="I6656" i="2"/>
  <c r="L5748" i="2"/>
  <c r="K5748" i="2"/>
  <c r="J5748" i="2"/>
  <c r="I5748" i="2"/>
  <c r="L2912" i="2"/>
  <c r="K2912" i="2"/>
  <c r="J2912" i="2"/>
  <c r="I2912" i="2"/>
  <c r="L4317" i="2"/>
  <c r="K4317" i="2"/>
  <c r="J4317" i="2"/>
  <c r="I4317" i="2"/>
  <c r="L6460" i="2"/>
  <c r="K6460" i="2"/>
  <c r="J6460" i="2"/>
  <c r="I6460" i="2"/>
  <c r="L6307" i="2"/>
  <c r="K6307" i="2"/>
  <c r="J6307" i="2"/>
  <c r="I6307" i="2"/>
  <c r="L7806" i="2"/>
  <c r="K7806" i="2"/>
  <c r="J7806" i="2"/>
  <c r="I7806" i="2"/>
  <c r="L6973" i="2"/>
  <c r="K6973" i="2"/>
  <c r="J6973" i="2"/>
  <c r="I6973" i="2"/>
  <c r="L7451" i="2"/>
  <c r="K7451" i="2"/>
  <c r="J7451" i="2"/>
  <c r="I7451" i="2"/>
  <c r="L2328" i="2"/>
  <c r="K2328" i="2"/>
  <c r="J2328" i="2"/>
  <c r="I2328" i="2"/>
  <c r="L2311" i="2"/>
  <c r="K2311" i="2"/>
  <c r="J2311" i="2"/>
  <c r="I2311" i="2"/>
  <c r="L3875" i="2"/>
  <c r="K3875" i="2"/>
  <c r="J3875" i="2"/>
  <c r="I3875" i="2"/>
  <c r="L5593" i="2"/>
  <c r="K5593" i="2"/>
  <c r="J5593" i="2"/>
  <c r="I5593" i="2"/>
  <c r="L6792" i="2"/>
  <c r="K6792" i="2"/>
  <c r="J6792" i="2"/>
  <c r="I6792" i="2"/>
  <c r="L4560" i="2"/>
  <c r="K4560" i="2"/>
  <c r="J4560" i="2"/>
  <c r="I4560" i="2"/>
  <c r="L2162" i="2"/>
  <c r="K2162" i="2"/>
  <c r="J2162" i="2"/>
  <c r="I2162" i="2"/>
  <c r="L1967" i="2"/>
  <c r="K1967" i="2"/>
  <c r="J1967" i="2"/>
  <c r="I1967" i="2"/>
  <c r="L7421" i="2"/>
  <c r="K7421" i="2"/>
  <c r="J7421" i="2"/>
  <c r="I7421" i="2"/>
  <c r="L4666" i="2"/>
  <c r="K4666" i="2"/>
  <c r="J4666" i="2"/>
  <c r="I4666" i="2"/>
  <c r="L2925" i="2"/>
  <c r="K2925" i="2"/>
  <c r="J2925" i="2"/>
  <c r="I2925" i="2"/>
  <c r="L4476" i="2"/>
  <c r="K4476" i="2"/>
  <c r="J4476" i="2"/>
  <c r="I4476" i="2"/>
  <c r="L5961" i="2"/>
  <c r="K5961" i="2"/>
  <c r="J5961" i="2"/>
  <c r="I5961" i="2"/>
  <c r="L7242" i="2"/>
  <c r="K7242" i="2"/>
  <c r="J7242" i="2"/>
  <c r="I7242" i="2"/>
  <c r="L5081" i="2"/>
  <c r="K5081" i="2"/>
  <c r="J5081" i="2"/>
  <c r="I5081" i="2"/>
  <c r="L6918" i="2"/>
  <c r="K6918" i="2"/>
  <c r="J6918" i="2"/>
  <c r="I6918" i="2"/>
  <c r="L1562" i="2"/>
  <c r="K1562" i="2"/>
  <c r="J1562" i="2"/>
  <c r="I1562" i="2"/>
  <c r="L4546" i="2"/>
  <c r="K4546" i="2"/>
  <c r="J4546" i="2"/>
  <c r="I4546" i="2"/>
  <c r="L700" i="2"/>
  <c r="K700" i="2"/>
  <c r="J700" i="2"/>
  <c r="I700" i="2"/>
  <c r="L2904" i="2"/>
  <c r="K2904" i="2"/>
  <c r="J2904" i="2"/>
  <c r="I2904" i="2"/>
  <c r="L8087" i="2"/>
  <c r="K8087" i="2"/>
  <c r="J8087" i="2"/>
  <c r="I8087" i="2"/>
  <c r="L4692" i="2"/>
  <c r="K4692" i="2"/>
  <c r="J4692" i="2"/>
  <c r="I4692" i="2"/>
  <c r="L5800" i="2"/>
  <c r="K5800" i="2"/>
  <c r="J5800" i="2"/>
  <c r="I5800" i="2"/>
  <c r="L7478" i="2"/>
  <c r="K7478" i="2"/>
  <c r="J7478" i="2"/>
  <c r="I7478" i="2"/>
  <c r="L5591" i="2"/>
  <c r="K5591" i="2"/>
  <c r="J5591" i="2"/>
  <c r="I5591" i="2"/>
  <c r="L4708" i="2"/>
  <c r="K4708" i="2"/>
  <c r="J4708" i="2"/>
  <c r="I4708" i="2"/>
  <c r="L7479" i="2"/>
  <c r="K7479" i="2"/>
  <c r="J7479" i="2"/>
  <c r="I7479" i="2"/>
  <c r="L2402" i="2"/>
  <c r="K2402" i="2"/>
  <c r="J2402" i="2"/>
  <c r="I2402" i="2"/>
  <c r="L6061" i="2"/>
  <c r="K6061" i="2"/>
  <c r="J6061" i="2"/>
  <c r="I6061" i="2"/>
  <c r="L5305" i="2"/>
  <c r="K5305" i="2"/>
  <c r="J5305" i="2"/>
  <c r="I5305" i="2"/>
  <c r="L6817" i="2"/>
  <c r="K6817" i="2"/>
  <c r="J6817" i="2"/>
  <c r="I6817" i="2"/>
  <c r="L5401" i="2"/>
  <c r="K5401" i="2"/>
  <c r="J5401" i="2"/>
  <c r="I5401" i="2"/>
  <c r="L2807" i="2"/>
  <c r="K2807" i="2"/>
  <c r="J2807" i="2"/>
  <c r="I2807" i="2"/>
  <c r="L855" i="2"/>
  <c r="K855" i="2"/>
  <c r="J855" i="2"/>
  <c r="I855" i="2"/>
  <c r="L7341" i="2"/>
  <c r="K7341" i="2"/>
  <c r="J7341" i="2"/>
  <c r="I7341" i="2"/>
  <c r="L5458" i="2"/>
  <c r="K5458" i="2"/>
  <c r="J5458" i="2"/>
  <c r="I5458" i="2"/>
  <c r="L4675" i="2"/>
  <c r="K4675" i="2"/>
  <c r="J4675" i="2"/>
  <c r="I4675" i="2"/>
  <c r="L5732" i="2"/>
  <c r="K5732" i="2"/>
  <c r="J5732" i="2"/>
  <c r="I5732" i="2"/>
  <c r="L8150" i="2"/>
  <c r="K8150" i="2"/>
  <c r="J8150" i="2"/>
  <c r="I8150" i="2"/>
  <c r="L6200" i="2"/>
  <c r="K6200" i="2"/>
  <c r="J6200" i="2"/>
  <c r="I6200" i="2"/>
  <c r="L2302" i="2"/>
  <c r="K2302" i="2"/>
  <c r="J2302" i="2"/>
  <c r="I2302" i="2"/>
  <c r="L4882" i="2"/>
  <c r="K4882" i="2"/>
  <c r="J4882" i="2"/>
  <c r="I4882" i="2"/>
  <c r="L3731" i="2"/>
  <c r="K3731" i="2"/>
  <c r="J3731" i="2"/>
  <c r="I3731" i="2"/>
  <c r="L2042" i="2"/>
  <c r="K2042" i="2"/>
  <c r="J2042" i="2"/>
  <c r="I2042" i="2"/>
  <c r="L4659" i="2"/>
  <c r="K4659" i="2"/>
  <c r="J4659" i="2"/>
  <c r="I4659" i="2"/>
  <c r="L6192" i="2"/>
  <c r="K6192" i="2"/>
  <c r="J6192" i="2"/>
  <c r="I6192" i="2"/>
  <c r="L3134" i="2"/>
  <c r="K3134" i="2"/>
  <c r="J3134" i="2"/>
  <c r="I3134" i="2"/>
  <c r="L5393" i="2"/>
  <c r="K5393" i="2"/>
  <c r="J5393" i="2"/>
  <c r="I5393" i="2"/>
  <c r="L6474" i="2"/>
  <c r="K6474" i="2"/>
  <c r="J6474" i="2"/>
  <c r="I6474" i="2"/>
  <c r="L5522" i="2"/>
  <c r="K5522" i="2"/>
  <c r="J5522" i="2"/>
  <c r="I5522" i="2"/>
  <c r="L4230" i="2"/>
  <c r="K4230" i="2"/>
  <c r="J4230" i="2"/>
  <c r="I4230" i="2"/>
  <c r="L6334" i="2"/>
  <c r="K6334" i="2"/>
  <c r="J6334" i="2"/>
  <c r="I6334" i="2"/>
  <c r="L5958" i="2"/>
  <c r="K5958" i="2"/>
  <c r="J5958" i="2"/>
  <c r="I5958" i="2"/>
  <c r="L3276" i="2"/>
  <c r="K3276" i="2"/>
  <c r="J3276" i="2"/>
  <c r="I3276" i="2"/>
  <c r="L1858" i="2"/>
  <c r="K1858" i="2"/>
  <c r="J1858" i="2"/>
  <c r="I1858" i="2"/>
  <c r="L3298" i="2"/>
  <c r="K3298" i="2"/>
  <c r="J3298" i="2"/>
  <c r="I3298" i="2"/>
  <c r="L7952" i="2"/>
  <c r="K7952" i="2"/>
  <c r="J7952" i="2"/>
  <c r="I7952" i="2"/>
  <c r="L7670" i="2"/>
  <c r="K7670" i="2"/>
  <c r="J7670" i="2"/>
  <c r="I7670" i="2"/>
  <c r="L5636" i="2"/>
  <c r="K5636" i="2"/>
  <c r="J5636" i="2"/>
  <c r="I5636" i="2"/>
  <c r="L3555" i="2"/>
  <c r="K3555" i="2"/>
  <c r="J3555" i="2"/>
  <c r="I3555" i="2"/>
  <c r="L2543" i="2"/>
  <c r="K2543" i="2"/>
  <c r="J2543" i="2"/>
  <c r="I2543" i="2"/>
  <c r="L2261" i="2"/>
  <c r="K2261" i="2"/>
  <c r="J2261" i="2"/>
  <c r="I2261" i="2"/>
  <c r="L3370" i="2"/>
  <c r="K3370" i="2"/>
  <c r="J3370" i="2"/>
  <c r="I3370" i="2"/>
  <c r="L1383" i="2"/>
  <c r="K1383" i="2"/>
  <c r="J1383" i="2"/>
  <c r="I1383" i="2"/>
  <c r="L8234" i="2"/>
  <c r="K8234" i="2"/>
  <c r="J8234" i="2"/>
  <c r="I8234" i="2"/>
  <c r="L853" i="2"/>
  <c r="K853" i="2"/>
  <c r="J853" i="2"/>
  <c r="I853" i="2"/>
  <c r="L5128" i="2"/>
  <c r="K5128" i="2"/>
  <c r="J5128" i="2"/>
  <c r="I5128" i="2"/>
  <c r="L6140" i="2"/>
  <c r="K6140" i="2"/>
  <c r="J6140" i="2"/>
  <c r="I6140" i="2"/>
  <c r="L6257" i="2"/>
  <c r="K6257" i="2"/>
  <c r="J6257" i="2"/>
  <c r="I6257" i="2"/>
  <c r="L4104" i="2"/>
  <c r="K4104" i="2"/>
  <c r="J4104" i="2"/>
  <c r="I4104" i="2"/>
  <c r="L1630" i="2"/>
  <c r="K1630" i="2"/>
  <c r="J1630" i="2"/>
  <c r="I1630" i="2"/>
  <c r="L4213" i="2"/>
  <c r="K4213" i="2"/>
  <c r="J4213" i="2"/>
  <c r="I4213" i="2"/>
  <c r="L7762" i="2"/>
  <c r="K7762" i="2"/>
  <c r="J7762" i="2"/>
  <c r="I7762" i="2"/>
  <c r="L3813" i="2"/>
  <c r="K3813" i="2"/>
  <c r="J3813" i="2"/>
  <c r="I3813" i="2"/>
  <c r="L2196" i="2"/>
  <c r="K2196" i="2"/>
  <c r="J2196" i="2"/>
  <c r="I2196" i="2"/>
  <c r="L1842" i="2"/>
  <c r="K1842" i="2"/>
  <c r="J1842" i="2"/>
  <c r="I1842" i="2"/>
  <c r="L2754" i="2"/>
  <c r="K2754" i="2"/>
  <c r="J2754" i="2"/>
  <c r="I2754" i="2"/>
  <c r="L4972" i="2"/>
  <c r="K4972" i="2"/>
  <c r="J4972" i="2"/>
  <c r="I4972" i="2"/>
  <c r="L3696" i="2"/>
  <c r="K3696" i="2"/>
  <c r="J3696" i="2"/>
  <c r="I3696" i="2"/>
  <c r="L1667" i="2"/>
  <c r="K1667" i="2"/>
  <c r="J1667" i="2"/>
  <c r="I1667" i="2"/>
  <c r="L2290" i="2"/>
  <c r="K2290" i="2"/>
  <c r="J2290" i="2"/>
  <c r="I2290" i="2"/>
  <c r="L7127" i="2"/>
  <c r="K7127" i="2"/>
  <c r="J7127" i="2"/>
  <c r="I7127" i="2"/>
  <c r="L7997" i="2"/>
  <c r="K7997" i="2"/>
  <c r="J7997" i="2"/>
  <c r="I7997" i="2"/>
  <c r="L1966" i="2"/>
  <c r="K1966" i="2"/>
  <c r="J1966" i="2"/>
  <c r="I1966" i="2"/>
  <c r="L7053" i="2"/>
  <c r="K7053" i="2"/>
  <c r="J7053" i="2"/>
  <c r="I7053" i="2"/>
  <c r="L3281" i="2"/>
  <c r="K3281" i="2"/>
  <c r="J3281" i="2"/>
  <c r="I3281" i="2"/>
  <c r="L3639" i="2"/>
  <c r="K3639" i="2"/>
  <c r="J3639" i="2"/>
  <c r="I3639" i="2"/>
  <c r="L5865" i="2"/>
  <c r="K5865" i="2"/>
  <c r="J5865" i="2"/>
  <c r="I5865" i="2"/>
  <c r="L4236" i="2"/>
  <c r="K4236" i="2"/>
  <c r="J4236" i="2"/>
  <c r="I4236" i="2"/>
  <c r="L766" i="2"/>
  <c r="K766" i="2"/>
  <c r="J766" i="2"/>
  <c r="I766" i="2"/>
  <c r="L1131" i="2"/>
  <c r="K1131" i="2"/>
  <c r="J1131" i="2"/>
  <c r="I1131" i="2"/>
  <c r="L4853" i="2"/>
  <c r="K4853" i="2"/>
  <c r="J4853" i="2"/>
  <c r="I4853" i="2"/>
  <c r="L3055" i="2"/>
  <c r="K3055" i="2"/>
  <c r="J3055" i="2"/>
  <c r="I3055" i="2"/>
  <c r="L6281" i="2"/>
  <c r="K6281" i="2"/>
  <c r="J6281" i="2"/>
  <c r="I6281" i="2"/>
  <c r="L2973" i="2"/>
  <c r="K2973" i="2"/>
  <c r="J2973" i="2"/>
  <c r="I2973" i="2"/>
  <c r="L2617" i="2"/>
  <c r="K2617" i="2"/>
  <c r="J2617" i="2"/>
  <c r="I2617" i="2"/>
  <c r="L4360" i="2"/>
  <c r="K4360" i="2"/>
  <c r="J4360" i="2"/>
  <c r="I4360" i="2"/>
  <c r="L5818" i="2"/>
  <c r="K5818" i="2"/>
  <c r="J5818" i="2"/>
  <c r="I5818" i="2"/>
  <c r="L5196" i="2"/>
  <c r="K5196" i="2"/>
  <c r="J5196" i="2"/>
  <c r="I5196" i="2"/>
  <c r="L6628" i="2"/>
  <c r="K6628" i="2"/>
  <c r="J6628" i="2"/>
  <c r="I6628" i="2"/>
  <c r="L2221" i="2"/>
  <c r="K2221" i="2"/>
  <c r="J2221" i="2"/>
  <c r="I2221" i="2"/>
  <c r="L1287" i="2"/>
  <c r="K1287" i="2"/>
  <c r="J1287" i="2"/>
  <c r="I1287" i="2"/>
  <c r="L5456" i="2"/>
  <c r="K5456" i="2"/>
  <c r="J5456" i="2"/>
  <c r="I5456" i="2"/>
  <c r="L2314" i="2"/>
  <c r="K2314" i="2"/>
  <c r="J2314" i="2"/>
  <c r="I2314" i="2"/>
  <c r="L5363" i="2"/>
  <c r="K5363" i="2"/>
  <c r="J5363" i="2"/>
  <c r="I5363" i="2"/>
  <c r="L3302" i="2"/>
  <c r="K3302" i="2"/>
  <c r="J3302" i="2"/>
  <c r="I3302" i="2"/>
  <c r="L2621" i="2"/>
  <c r="K2621" i="2"/>
  <c r="J2621" i="2"/>
  <c r="I2621" i="2"/>
  <c r="L2862" i="2"/>
  <c r="K2862" i="2"/>
  <c r="J2862" i="2"/>
  <c r="I2862" i="2"/>
  <c r="L7653" i="2"/>
  <c r="K7653" i="2"/>
  <c r="J7653" i="2"/>
  <c r="I7653" i="2"/>
  <c r="L3382" i="2"/>
  <c r="K3382" i="2"/>
  <c r="J3382" i="2"/>
  <c r="I3382" i="2"/>
  <c r="L4454" i="2"/>
  <c r="K4454" i="2"/>
  <c r="J4454" i="2"/>
  <c r="I4454" i="2"/>
  <c r="L2331" i="2"/>
  <c r="K2331" i="2"/>
  <c r="J2331" i="2"/>
  <c r="I2331" i="2"/>
  <c r="L6842" i="2"/>
  <c r="K6842" i="2"/>
  <c r="J6842" i="2"/>
  <c r="I6842" i="2"/>
  <c r="L2186" i="2"/>
  <c r="K2186" i="2"/>
  <c r="J2186" i="2"/>
  <c r="I2186" i="2"/>
  <c r="L5716" i="2"/>
  <c r="K5716" i="2"/>
  <c r="J5716" i="2"/>
  <c r="I5716" i="2"/>
  <c r="L4450" i="2"/>
  <c r="K4450" i="2"/>
  <c r="J4450" i="2"/>
  <c r="I4450" i="2"/>
  <c r="L8255" i="2"/>
  <c r="K8255" i="2"/>
  <c r="J8255" i="2"/>
  <c r="I8255" i="2"/>
  <c r="L2927" i="2"/>
  <c r="K2927" i="2"/>
  <c r="J2927" i="2"/>
  <c r="I2927" i="2"/>
  <c r="L7369" i="2"/>
  <c r="K7369" i="2"/>
  <c r="J7369" i="2"/>
  <c r="I7369" i="2"/>
  <c r="L7985" i="2"/>
  <c r="K7985" i="2"/>
  <c r="J7985" i="2"/>
  <c r="I7985" i="2"/>
  <c r="L5071" i="2"/>
  <c r="K5071" i="2"/>
  <c r="J5071" i="2"/>
  <c r="I5071" i="2"/>
  <c r="L4866" i="2"/>
  <c r="K4866" i="2"/>
  <c r="J4866" i="2"/>
  <c r="I4866" i="2"/>
  <c r="L3169" i="2"/>
  <c r="K3169" i="2"/>
  <c r="J3169" i="2"/>
  <c r="I3169" i="2"/>
  <c r="L4392" i="2"/>
  <c r="K4392" i="2"/>
  <c r="J4392" i="2"/>
  <c r="I4392" i="2"/>
  <c r="L6623" i="2"/>
  <c r="K6623" i="2"/>
  <c r="J6623" i="2"/>
  <c r="I6623" i="2"/>
  <c r="L7263" i="2"/>
  <c r="K7263" i="2"/>
  <c r="J7263" i="2"/>
  <c r="I7263" i="2"/>
  <c r="L6051" i="2"/>
  <c r="K6051" i="2"/>
  <c r="J6051" i="2"/>
  <c r="I6051" i="2"/>
  <c r="L6600" i="2"/>
  <c r="K6600" i="2"/>
  <c r="J6600" i="2"/>
  <c r="I6600" i="2"/>
  <c r="L3751" i="2"/>
  <c r="K3751" i="2"/>
  <c r="J3751" i="2"/>
  <c r="I3751" i="2"/>
  <c r="L2698" i="2"/>
  <c r="K2698" i="2"/>
  <c r="J2698" i="2"/>
  <c r="I2698" i="2"/>
  <c r="L3271" i="2"/>
  <c r="K3271" i="2"/>
  <c r="J3271" i="2"/>
  <c r="I3271" i="2"/>
  <c r="L3506" i="2"/>
  <c r="K3506" i="2"/>
  <c r="J3506" i="2"/>
  <c r="I3506" i="2"/>
  <c r="L7781" i="2"/>
  <c r="K7781" i="2"/>
  <c r="J7781" i="2"/>
  <c r="I7781" i="2"/>
  <c r="L6849" i="2"/>
  <c r="K6849" i="2"/>
  <c r="J6849" i="2"/>
  <c r="I6849" i="2"/>
  <c r="L4856" i="2"/>
  <c r="K4856" i="2"/>
  <c r="J4856" i="2"/>
  <c r="I4856" i="2"/>
  <c r="L7504" i="2"/>
  <c r="K7504" i="2"/>
  <c r="J7504" i="2"/>
  <c r="I7504" i="2"/>
  <c r="L6830" i="2"/>
  <c r="K6830" i="2"/>
  <c r="J6830" i="2"/>
  <c r="I6830" i="2"/>
  <c r="L6675" i="2"/>
  <c r="K6675" i="2"/>
  <c r="J6675" i="2"/>
  <c r="I6675" i="2"/>
  <c r="L3267" i="2"/>
  <c r="K3267" i="2"/>
  <c r="J3267" i="2"/>
  <c r="I3267" i="2"/>
  <c r="L2052" i="2"/>
  <c r="K2052" i="2"/>
  <c r="J2052" i="2"/>
  <c r="I2052" i="2"/>
  <c r="L5525" i="2"/>
  <c r="K5525" i="2"/>
  <c r="J5525" i="2"/>
  <c r="I5525" i="2"/>
  <c r="L2636" i="2"/>
  <c r="K2636" i="2"/>
  <c r="J2636" i="2"/>
  <c r="I2636" i="2"/>
  <c r="L7124" i="2"/>
  <c r="K7124" i="2"/>
  <c r="J7124" i="2"/>
  <c r="I7124" i="2"/>
  <c r="L6151" i="2"/>
  <c r="K6151" i="2"/>
  <c r="J6151" i="2"/>
  <c r="I6151" i="2"/>
  <c r="L1246" i="2"/>
  <c r="K1246" i="2"/>
  <c r="J1246" i="2"/>
  <c r="I1246" i="2"/>
  <c r="L3540" i="2"/>
  <c r="K3540" i="2"/>
  <c r="J3540" i="2"/>
  <c r="I3540" i="2"/>
  <c r="L4049" i="2"/>
  <c r="K4049" i="2"/>
  <c r="J4049" i="2"/>
  <c r="I4049" i="2"/>
  <c r="L5595" i="2"/>
  <c r="K5595" i="2"/>
  <c r="J5595" i="2"/>
  <c r="I5595" i="2"/>
  <c r="L5709" i="2"/>
  <c r="K5709" i="2"/>
  <c r="J5709" i="2"/>
  <c r="I5709" i="2"/>
  <c r="L5845" i="2"/>
  <c r="K5845" i="2"/>
  <c r="J5845" i="2"/>
  <c r="I5845" i="2"/>
  <c r="L4861" i="2"/>
  <c r="K4861" i="2"/>
  <c r="J4861" i="2"/>
  <c r="I4861" i="2"/>
  <c r="L5018" i="2"/>
  <c r="K5018" i="2"/>
  <c r="J5018" i="2"/>
  <c r="I5018" i="2"/>
  <c r="L6227" i="2"/>
  <c r="K6227" i="2"/>
  <c r="J6227" i="2"/>
  <c r="I6227" i="2"/>
  <c r="L5679" i="2"/>
  <c r="K5679" i="2"/>
  <c r="J5679" i="2"/>
  <c r="I5679" i="2"/>
  <c r="L4596" i="2"/>
  <c r="K4596" i="2"/>
  <c r="J4596" i="2"/>
  <c r="I4596" i="2"/>
  <c r="L6769" i="2"/>
  <c r="K6769" i="2"/>
  <c r="J6769" i="2"/>
  <c r="I6769" i="2"/>
  <c r="L2569" i="2"/>
  <c r="K2569" i="2"/>
  <c r="J2569" i="2"/>
  <c r="I2569" i="2"/>
  <c r="L3709" i="2"/>
  <c r="K3709" i="2"/>
  <c r="J3709" i="2"/>
  <c r="I3709" i="2"/>
  <c r="L1881" i="2"/>
  <c r="K1881" i="2"/>
  <c r="J1881" i="2"/>
  <c r="I1881" i="2"/>
  <c r="L4394" i="2"/>
  <c r="K4394" i="2"/>
  <c r="J4394" i="2"/>
  <c r="I4394" i="2"/>
  <c r="L5151" i="2"/>
  <c r="K5151" i="2"/>
  <c r="J5151" i="2"/>
  <c r="I5151" i="2"/>
  <c r="L1271" i="2"/>
  <c r="K1271" i="2"/>
  <c r="J1271" i="2"/>
  <c r="I1271" i="2"/>
  <c r="L5216" i="2"/>
  <c r="K5216" i="2"/>
  <c r="J5216" i="2"/>
  <c r="I5216" i="2"/>
  <c r="L7380" i="2"/>
  <c r="K7380" i="2"/>
  <c r="J7380" i="2"/>
  <c r="I7380" i="2"/>
  <c r="L2276" i="2"/>
  <c r="K2276" i="2"/>
  <c r="J2276" i="2"/>
  <c r="I2276" i="2"/>
  <c r="L7784" i="2"/>
  <c r="K7784" i="2"/>
  <c r="J7784" i="2"/>
  <c r="I7784" i="2"/>
  <c r="L2992" i="2"/>
  <c r="K2992" i="2"/>
  <c r="J2992" i="2"/>
  <c r="I2992" i="2"/>
  <c r="L7184" i="2"/>
  <c r="K7184" i="2"/>
  <c r="J7184" i="2"/>
  <c r="I7184" i="2"/>
  <c r="L4839" i="2"/>
  <c r="K4839" i="2"/>
  <c r="J4839" i="2"/>
  <c r="I4839" i="2"/>
  <c r="L6956" i="2"/>
  <c r="K6956" i="2"/>
  <c r="J6956" i="2"/>
  <c r="I6956" i="2"/>
  <c r="L1728" i="2"/>
  <c r="K1728" i="2"/>
  <c r="J1728" i="2"/>
  <c r="I1728" i="2"/>
  <c r="L6859" i="2"/>
  <c r="K6859" i="2"/>
  <c r="J6859" i="2"/>
  <c r="I6859" i="2"/>
  <c r="L7800" i="2"/>
  <c r="K7800" i="2"/>
  <c r="J7800" i="2"/>
  <c r="I7800" i="2"/>
  <c r="L2566" i="2"/>
  <c r="K2566" i="2"/>
  <c r="J2566" i="2"/>
  <c r="I2566" i="2"/>
  <c r="L3958" i="2"/>
  <c r="K3958" i="2"/>
  <c r="J3958" i="2"/>
  <c r="I3958" i="2"/>
  <c r="L5808" i="2"/>
  <c r="K5808" i="2"/>
  <c r="J5808" i="2"/>
  <c r="I5808" i="2"/>
  <c r="L5078" i="2"/>
  <c r="K5078" i="2"/>
  <c r="J5078" i="2"/>
  <c r="I5078" i="2"/>
  <c r="L6342" i="2"/>
  <c r="K6342" i="2"/>
  <c r="J6342" i="2"/>
  <c r="I6342" i="2"/>
  <c r="L2726" i="2"/>
  <c r="K2726" i="2"/>
  <c r="J2726" i="2"/>
  <c r="I2726" i="2"/>
  <c r="L5304" i="2"/>
  <c r="K5304" i="2"/>
  <c r="J5304" i="2"/>
  <c r="I5304" i="2"/>
  <c r="L3558" i="2"/>
  <c r="K3558" i="2"/>
  <c r="J3558" i="2"/>
  <c r="I3558" i="2"/>
  <c r="L1445" i="2"/>
  <c r="K1445" i="2"/>
  <c r="J1445" i="2"/>
  <c r="I1445" i="2"/>
  <c r="L6020" i="2"/>
  <c r="K6020" i="2"/>
  <c r="J6020" i="2"/>
  <c r="I6020" i="2"/>
  <c r="L6994" i="2"/>
  <c r="K6994" i="2"/>
  <c r="J6994" i="2"/>
  <c r="I6994" i="2"/>
  <c r="L3753" i="2"/>
  <c r="K3753" i="2"/>
  <c r="J3753" i="2"/>
  <c r="I3753" i="2"/>
  <c r="L4582" i="2"/>
  <c r="K4582" i="2"/>
  <c r="J4582" i="2"/>
  <c r="I4582" i="2"/>
  <c r="L7923" i="2"/>
  <c r="K7923" i="2"/>
  <c r="J7923" i="2"/>
  <c r="I7923" i="2"/>
  <c r="L6808" i="2"/>
  <c r="K6808" i="2"/>
  <c r="J6808" i="2"/>
  <c r="I6808" i="2"/>
  <c r="L4364" i="2"/>
  <c r="K4364" i="2"/>
  <c r="J4364" i="2"/>
  <c r="I4364" i="2"/>
  <c r="L1267" i="2"/>
  <c r="K1267" i="2"/>
  <c r="J1267" i="2"/>
  <c r="I1267" i="2"/>
  <c r="L4771" i="2"/>
  <c r="K4771" i="2"/>
  <c r="J4771" i="2"/>
  <c r="I4771" i="2"/>
  <c r="L3305" i="2"/>
  <c r="K3305" i="2"/>
  <c r="J3305" i="2"/>
  <c r="I3305" i="2"/>
  <c r="L7208" i="2"/>
  <c r="K7208" i="2"/>
  <c r="J7208" i="2"/>
  <c r="I7208" i="2"/>
  <c r="L8212" i="2"/>
  <c r="K8212" i="2"/>
  <c r="J8212" i="2"/>
  <c r="I8212" i="2"/>
  <c r="L8390" i="2"/>
  <c r="K8390" i="2"/>
  <c r="J8390" i="2"/>
  <c r="I8390" i="2"/>
  <c r="L1560" i="2"/>
  <c r="K1560" i="2"/>
  <c r="J1560" i="2"/>
  <c r="I1560" i="2"/>
  <c r="L5940" i="2"/>
  <c r="K5940" i="2"/>
  <c r="J5940" i="2"/>
  <c r="I5940" i="2"/>
  <c r="L3934" i="2"/>
  <c r="K3934" i="2"/>
  <c r="J3934" i="2"/>
  <c r="I3934" i="2"/>
  <c r="L3548" i="2"/>
  <c r="K3548" i="2"/>
  <c r="J3548" i="2"/>
  <c r="I3548" i="2"/>
  <c r="L7386" i="2"/>
  <c r="K7386" i="2"/>
  <c r="J7386" i="2"/>
  <c r="I7386" i="2"/>
  <c r="L7285" i="2"/>
  <c r="K7285" i="2"/>
  <c r="J7285" i="2"/>
  <c r="I7285" i="2"/>
  <c r="L2189" i="2"/>
  <c r="K2189" i="2"/>
  <c r="J2189" i="2"/>
  <c r="I2189" i="2"/>
  <c r="L5823" i="2"/>
  <c r="K5823" i="2"/>
  <c r="J5823" i="2"/>
  <c r="I5823" i="2"/>
  <c r="L4652" i="2"/>
  <c r="K4652" i="2"/>
  <c r="J4652" i="2"/>
  <c r="I4652" i="2"/>
  <c r="L3367" i="2"/>
  <c r="K3367" i="2"/>
  <c r="J3367" i="2"/>
  <c r="I3367" i="2"/>
  <c r="L1681" i="2"/>
  <c r="K1681" i="2"/>
  <c r="J1681" i="2"/>
  <c r="I1681" i="2"/>
  <c r="L2860" i="2"/>
  <c r="K2860" i="2"/>
  <c r="J2860" i="2"/>
  <c r="I2860" i="2"/>
  <c r="L7595" i="2"/>
  <c r="K7595" i="2"/>
  <c r="J7595" i="2"/>
  <c r="I7595" i="2"/>
  <c r="L2654" i="2"/>
  <c r="K2654" i="2"/>
  <c r="J2654" i="2"/>
  <c r="I2654" i="2"/>
  <c r="L7381" i="2"/>
  <c r="K7381" i="2"/>
  <c r="J7381" i="2"/>
  <c r="I7381" i="2"/>
  <c r="L4979" i="2"/>
  <c r="K4979" i="2"/>
  <c r="J4979" i="2"/>
  <c r="I4979" i="2"/>
  <c r="L3119" i="2"/>
  <c r="K3119" i="2"/>
  <c r="J3119" i="2"/>
  <c r="I3119" i="2"/>
  <c r="L4558" i="2"/>
  <c r="K4558" i="2"/>
  <c r="J4558" i="2"/>
  <c r="I4558" i="2"/>
  <c r="L2194" i="2"/>
  <c r="K2194" i="2"/>
  <c r="J2194" i="2"/>
  <c r="I2194" i="2"/>
  <c r="L5689" i="2"/>
  <c r="K5689" i="2"/>
  <c r="J5689" i="2"/>
  <c r="I5689" i="2"/>
  <c r="L5673" i="2"/>
  <c r="K5673" i="2"/>
  <c r="J5673" i="2"/>
  <c r="I5673" i="2"/>
  <c r="L2062" i="2"/>
  <c r="K2062" i="2"/>
  <c r="J2062" i="2"/>
  <c r="I2062" i="2"/>
  <c r="L5758" i="2"/>
  <c r="K5758" i="2"/>
  <c r="J5758" i="2"/>
  <c r="I5758" i="2"/>
  <c r="L1013" i="2"/>
  <c r="K1013" i="2"/>
  <c r="J1013" i="2"/>
  <c r="I1013" i="2"/>
  <c r="L4717" i="2"/>
  <c r="K4717" i="2"/>
  <c r="J4717" i="2"/>
  <c r="I4717" i="2"/>
  <c r="L7413" i="2"/>
  <c r="K7413" i="2"/>
  <c r="J7413" i="2"/>
  <c r="I7413" i="2"/>
  <c r="L3571" i="2"/>
  <c r="K3571" i="2"/>
  <c r="J3571" i="2"/>
  <c r="I3571" i="2"/>
  <c r="L5574" i="2"/>
  <c r="K5574" i="2"/>
  <c r="J5574" i="2"/>
  <c r="I5574" i="2"/>
  <c r="L3031" i="2"/>
  <c r="K3031" i="2"/>
  <c r="J3031" i="2"/>
  <c r="I3031" i="2"/>
  <c r="L3615" i="2"/>
  <c r="K3615" i="2"/>
  <c r="J3615" i="2"/>
  <c r="I3615" i="2"/>
  <c r="L7536" i="2"/>
  <c r="K7536" i="2"/>
  <c r="J7536" i="2"/>
  <c r="I7536" i="2"/>
  <c r="L871" i="2"/>
  <c r="K871" i="2"/>
  <c r="J871" i="2"/>
  <c r="I871" i="2"/>
  <c r="L5916" i="2"/>
  <c r="K5916" i="2"/>
  <c r="J5916" i="2"/>
  <c r="I5916" i="2"/>
  <c r="L702" i="2"/>
  <c r="K702" i="2"/>
  <c r="J702" i="2"/>
  <c r="I702" i="2"/>
  <c r="L5490" i="2"/>
  <c r="K5490" i="2"/>
  <c r="J5490" i="2"/>
  <c r="I5490" i="2"/>
  <c r="L4399" i="2"/>
  <c r="K4399" i="2"/>
  <c r="J4399" i="2"/>
  <c r="I4399" i="2"/>
  <c r="L5696" i="2"/>
  <c r="K5696" i="2"/>
  <c r="J5696" i="2"/>
  <c r="I5696" i="2"/>
  <c r="L7094" i="2"/>
  <c r="K7094" i="2"/>
  <c r="J7094" i="2"/>
  <c r="I7094" i="2"/>
  <c r="L4892" i="2"/>
  <c r="K4892" i="2"/>
  <c r="J4892" i="2"/>
  <c r="I4892" i="2"/>
  <c r="L6608" i="2"/>
  <c r="K6608" i="2"/>
  <c r="J6608" i="2"/>
  <c r="I6608" i="2"/>
  <c r="L6455" i="2"/>
  <c r="K6455" i="2"/>
  <c r="J6455" i="2"/>
  <c r="I6455" i="2"/>
  <c r="L5201" i="2"/>
  <c r="K5201" i="2"/>
  <c r="J5201" i="2"/>
  <c r="I5201" i="2"/>
  <c r="L6591" i="2"/>
  <c r="K6591" i="2"/>
  <c r="J6591" i="2"/>
  <c r="I6591" i="2"/>
  <c r="L7966" i="2"/>
  <c r="K7966" i="2"/>
  <c r="J7966" i="2"/>
  <c r="I7966" i="2"/>
  <c r="L3602" i="2"/>
  <c r="K3602" i="2"/>
  <c r="J3602" i="2"/>
  <c r="I3602" i="2"/>
  <c r="L4669" i="2"/>
  <c r="K4669" i="2"/>
  <c r="J4669" i="2"/>
  <c r="I4669" i="2"/>
  <c r="L2007" i="2"/>
  <c r="K2007" i="2"/>
  <c r="J2007" i="2"/>
  <c r="I2007" i="2"/>
  <c r="L4020" i="2"/>
  <c r="K4020" i="2"/>
  <c r="J4020" i="2"/>
  <c r="I4020" i="2"/>
  <c r="L2874" i="2"/>
  <c r="K2874" i="2"/>
  <c r="J2874" i="2"/>
  <c r="I2874" i="2"/>
  <c r="L7881" i="2"/>
  <c r="K7881" i="2"/>
  <c r="J7881" i="2"/>
  <c r="I7881" i="2"/>
  <c r="L3091" i="2"/>
  <c r="K3091" i="2"/>
  <c r="J3091" i="2"/>
  <c r="I3091" i="2"/>
  <c r="L4145" i="2"/>
  <c r="K4145" i="2"/>
  <c r="J4145" i="2"/>
  <c r="I4145" i="2"/>
  <c r="L4362" i="2"/>
  <c r="K4362" i="2"/>
  <c r="J4362" i="2"/>
  <c r="I4362" i="2"/>
  <c r="L4881" i="2"/>
  <c r="K4881" i="2"/>
  <c r="J4881" i="2"/>
  <c r="I4881" i="2"/>
  <c r="L1022" i="2"/>
  <c r="K1022" i="2"/>
  <c r="J1022" i="2"/>
  <c r="I1022" i="2"/>
  <c r="L2676" i="2"/>
  <c r="K2676" i="2"/>
  <c r="J2676" i="2"/>
  <c r="I2676" i="2"/>
  <c r="L7972" i="2"/>
  <c r="K7972" i="2"/>
  <c r="J7972" i="2"/>
  <c r="I7972" i="2"/>
  <c r="L1456" i="2"/>
  <c r="K1456" i="2"/>
  <c r="J1456" i="2"/>
  <c r="I1456" i="2"/>
  <c r="L2809" i="2"/>
  <c r="K2809" i="2"/>
  <c r="J2809" i="2"/>
  <c r="I2809" i="2"/>
  <c r="L1768" i="2"/>
  <c r="K1768" i="2"/>
  <c r="J1768" i="2"/>
  <c r="I1768" i="2"/>
  <c r="L3919" i="2"/>
  <c r="K3919" i="2"/>
  <c r="J3919" i="2"/>
  <c r="I3919" i="2"/>
  <c r="L1828" i="2"/>
  <c r="K1828" i="2"/>
  <c r="J1828" i="2"/>
  <c r="I1828" i="2"/>
  <c r="L5465" i="2"/>
  <c r="K5465" i="2"/>
  <c r="J5465" i="2"/>
  <c r="I5465" i="2"/>
  <c r="L6329" i="2"/>
  <c r="K6329" i="2"/>
  <c r="J6329" i="2"/>
  <c r="I6329" i="2"/>
  <c r="L7501" i="2"/>
  <c r="K7501" i="2"/>
  <c r="J7501" i="2"/>
  <c r="I7501" i="2"/>
  <c r="L1434" i="2"/>
  <c r="K1434" i="2"/>
  <c r="J1434" i="2"/>
  <c r="I1434" i="2"/>
  <c r="L5647" i="2"/>
  <c r="K5647" i="2"/>
  <c r="J5647" i="2"/>
  <c r="I5647" i="2"/>
  <c r="L4068" i="2"/>
  <c r="K4068" i="2"/>
  <c r="J4068" i="2"/>
  <c r="I4068" i="2"/>
  <c r="L1067" i="2"/>
  <c r="K1067" i="2"/>
  <c r="J1067" i="2"/>
  <c r="I1067" i="2"/>
  <c r="L2248" i="2"/>
  <c r="K2248" i="2"/>
  <c r="J2248" i="2"/>
  <c r="I2248" i="2"/>
  <c r="L1344" i="2"/>
  <c r="K1344" i="2"/>
  <c r="J1344" i="2"/>
  <c r="I1344" i="2"/>
  <c r="L7706" i="2"/>
  <c r="K7706" i="2"/>
  <c r="J7706" i="2"/>
  <c r="I7706" i="2"/>
  <c r="L8376" i="2"/>
  <c r="K8376" i="2"/>
  <c r="J8376" i="2"/>
  <c r="I8376" i="2"/>
  <c r="L4309" i="2"/>
  <c r="K4309" i="2"/>
  <c r="J4309" i="2"/>
  <c r="I4309" i="2"/>
  <c r="L2722" i="2"/>
  <c r="K2722" i="2"/>
  <c r="J2722" i="2"/>
  <c r="I2722" i="2"/>
  <c r="L3743" i="2"/>
  <c r="K3743" i="2"/>
  <c r="J3743" i="2"/>
  <c r="I3743" i="2"/>
  <c r="L8358" i="2"/>
  <c r="K8358" i="2"/>
  <c r="J8358" i="2"/>
  <c r="I8358" i="2"/>
  <c r="L6516" i="2"/>
  <c r="K6516" i="2"/>
  <c r="J6516" i="2"/>
  <c r="I6516" i="2"/>
  <c r="L2031" i="2"/>
  <c r="K2031" i="2"/>
  <c r="J2031" i="2"/>
  <c r="I2031" i="2"/>
  <c r="L1826" i="2"/>
  <c r="K1826" i="2"/>
  <c r="J1826" i="2"/>
  <c r="I1826" i="2"/>
  <c r="L6537" i="2"/>
  <c r="K6537" i="2"/>
  <c r="J6537" i="2"/>
  <c r="I6537" i="2"/>
  <c r="L693" i="2"/>
  <c r="K693" i="2"/>
  <c r="J693" i="2"/>
  <c r="I693" i="2"/>
  <c r="L5860" i="2"/>
  <c r="K5860" i="2"/>
  <c r="J5860" i="2"/>
  <c r="I5860" i="2"/>
  <c r="L3723" i="2"/>
  <c r="K3723" i="2"/>
  <c r="J3723" i="2"/>
  <c r="I3723" i="2"/>
  <c r="L6287" i="2"/>
  <c r="K6287" i="2"/>
  <c r="J6287" i="2"/>
  <c r="I6287" i="2"/>
  <c r="L954" i="2"/>
  <c r="K954" i="2"/>
  <c r="J954" i="2"/>
  <c r="I954" i="2"/>
  <c r="L2608" i="2"/>
  <c r="K2608" i="2"/>
  <c r="J2608" i="2"/>
  <c r="I2608" i="2"/>
  <c r="L7688" i="2"/>
  <c r="K7688" i="2"/>
  <c r="J7688" i="2"/>
  <c r="I7688" i="2"/>
  <c r="L5087" i="2"/>
  <c r="K5087" i="2"/>
  <c r="J5087" i="2"/>
  <c r="I5087" i="2"/>
  <c r="L7717" i="2"/>
  <c r="K7717" i="2"/>
  <c r="J7717" i="2"/>
  <c r="I7717" i="2"/>
  <c r="L7240" i="2"/>
  <c r="K7240" i="2"/>
  <c r="J7240" i="2"/>
  <c r="I7240" i="2"/>
  <c r="L6908" i="2"/>
  <c r="K6908" i="2"/>
  <c r="J6908" i="2"/>
  <c r="I6908" i="2"/>
  <c r="L8151" i="2"/>
  <c r="K8151" i="2"/>
  <c r="J8151" i="2"/>
  <c r="I8151" i="2"/>
  <c r="L3089" i="2"/>
  <c r="K3089" i="2"/>
  <c r="J3089" i="2"/>
  <c r="I3089" i="2"/>
  <c r="L4507" i="2"/>
  <c r="K4507" i="2"/>
  <c r="J4507" i="2"/>
  <c r="I4507" i="2"/>
  <c r="L5115" i="2"/>
  <c r="K5115" i="2"/>
  <c r="J5115" i="2"/>
  <c r="I5115" i="2"/>
  <c r="L6554" i="2"/>
  <c r="K6554" i="2"/>
  <c r="J6554" i="2"/>
  <c r="I6554" i="2"/>
  <c r="L6422" i="2"/>
  <c r="K6422" i="2"/>
  <c r="J6422" i="2"/>
  <c r="I6422" i="2"/>
  <c r="L6336" i="2"/>
  <c r="K6336" i="2"/>
  <c r="J6336" i="2"/>
  <c r="I6336" i="2"/>
  <c r="L1535" i="2"/>
  <c r="K1535" i="2"/>
  <c r="J1535" i="2"/>
  <c r="I1535" i="2"/>
  <c r="L1556" i="2"/>
  <c r="K1556" i="2"/>
  <c r="J1556" i="2"/>
  <c r="I1556" i="2"/>
  <c r="L2719" i="2"/>
  <c r="K2719" i="2"/>
  <c r="J2719" i="2"/>
  <c r="I2719" i="2"/>
  <c r="L6882" i="2"/>
  <c r="K6882" i="2"/>
  <c r="J6882" i="2"/>
  <c r="I6882" i="2"/>
  <c r="L5547" i="2"/>
  <c r="K5547" i="2"/>
  <c r="J5547" i="2"/>
  <c r="I5547" i="2"/>
  <c r="L3912" i="2"/>
  <c r="K3912" i="2"/>
  <c r="J3912" i="2"/>
  <c r="I3912" i="2"/>
  <c r="L5057" i="2"/>
  <c r="K5057" i="2"/>
  <c r="J5057" i="2"/>
  <c r="I5057" i="2"/>
  <c r="L1878" i="2"/>
  <c r="K1878" i="2"/>
  <c r="J1878" i="2"/>
  <c r="I1878" i="2"/>
  <c r="L831" i="2"/>
  <c r="K831" i="2"/>
  <c r="J831" i="2"/>
  <c r="I831" i="2"/>
  <c r="L2762" i="2"/>
  <c r="K2762" i="2"/>
  <c r="J2762" i="2"/>
  <c r="I2762" i="2"/>
  <c r="L4877" i="2"/>
  <c r="K4877" i="2"/>
  <c r="J4877" i="2"/>
  <c r="I4877" i="2"/>
  <c r="L1576" i="2"/>
  <c r="K1576" i="2"/>
  <c r="J1576" i="2"/>
  <c r="I1576" i="2"/>
  <c r="L4537" i="2"/>
  <c r="K4537" i="2"/>
  <c r="J4537" i="2"/>
  <c r="I4537" i="2"/>
  <c r="L2313" i="2"/>
  <c r="K2313" i="2"/>
  <c r="J2313" i="2"/>
  <c r="I2313" i="2"/>
  <c r="L2732" i="2"/>
  <c r="K2732" i="2"/>
  <c r="J2732" i="2"/>
  <c r="I2732" i="2"/>
  <c r="L5402" i="2"/>
  <c r="K5402" i="2"/>
  <c r="J5402" i="2"/>
  <c r="I5402" i="2"/>
  <c r="L1453" i="2"/>
  <c r="K1453" i="2"/>
  <c r="J1453" i="2"/>
  <c r="I1453" i="2"/>
  <c r="L736" i="2"/>
  <c r="K736" i="2"/>
  <c r="J736" i="2"/>
  <c r="I736" i="2"/>
  <c r="L4702" i="2"/>
  <c r="K4702" i="2"/>
  <c r="J4702" i="2"/>
  <c r="I4702" i="2"/>
  <c r="L1790" i="2"/>
  <c r="K1790" i="2"/>
  <c r="J1790" i="2"/>
  <c r="I1790" i="2"/>
  <c r="L6801" i="2"/>
  <c r="K6801" i="2"/>
  <c r="J6801" i="2"/>
  <c r="I6801" i="2"/>
  <c r="L8046" i="2"/>
  <c r="K8046" i="2"/>
  <c r="J8046" i="2"/>
  <c r="I8046" i="2"/>
  <c r="L3103" i="2"/>
  <c r="K3103" i="2"/>
  <c r="J3103" i="2"/>
  <c r="I3103" i="2"/>
  <c r="L6780" i="2"/>
  <c r="K6780" i="2"/>
  <c r="J6780" i="2"/>
  <c r="I6780" i="2"/>
  <c r="L5802" i="2"/>
  <c r="K5802" i="2"/>
  <c r="J5802" i="2"/>
  <c r="I5802" i="2"/>
  <c r="L5145" i="2"/>
  <c r="K5145" i="2"/>
  <c r="J5145" i="2"/>
  <c r="I5145" i="2"/>
  <c r="L4376" i="2"/>
  <c r="K4376" i="2"/>
  <c r="J4376" i="2"/>
  <c r="I4376" i="2"/>
  <c r="L5512" i="2"/>
  <c r="K5512" i="2"/>
  <c r="J5512" i="2"/>
  <c r="I5512" i="2"/>
  <c r="L4312" i="2"/>
  <c r="K4312" i="2"/>
  <c r="J4312" i="2"/>
  <c r="I4312" i="2"/>
  <c r="L4844" i="2"/>
  <c r="K4844" i="2"/>
  <c r="J4844" i="2"/>
  <c r="I4844" i="2"/>
  <c r="L1920" i="2"/>
  <c r="K1920" i="2"/>
  <c r="J1920" i="2"/>
  <c r="I1920" i="2"/>
  <c r="L5121" i="2"/>
  <c r="K5121" i="2"/>
  <c r="J5121" i="2"/>
  <c r="I5121" i="2"/>
  <c r="L2417" i="2"/>
  <c r="K2417" i="2"/>
  <c r="J2417" i="2"/>
  <c r="I2417" i="2"/>
  <c r="L4519" i="2"/>
  <c r="K4519" i="2"/>
  <c r="J4519" i="2"/>
  <c r="I4519" i="2"/>
  <c r="L5980" i="2"/>
  <c r="K5980" i="2"/>
  <c r="J5980" i="2"/>
  <c r="I5980" i="2"/>
  <c r="L3550" i="2"/>
  <c r="K3550" i="2"/>
  <c r="J3550" i="2"/>
  <c r="I3550" i="2"/>
  <c r="L4673" i="2"/>
  <c r="K4673" i="2"/>
  <c r="J4673" i="2"/>
  <c r="I4673" i="2"/>
  <c r="L7547" i="2"/>
  <c r="K7547" i="2"/>
  <c r="J7547" i="2"/>
  <c r="I7547" i="2"/>
  <c r="L5556" i="2"/>
  <c r="K5556" i="2"/>
  <c r="J5556" i="2"/>
  <c r="I5556" i="2"/>
  <c r="L5044" i="2"/>
  <c r="K5044" i="2"/>
  <c r="J5044" i="2"/>
  <c r="I5044" i="2"/>
  <c r="L7845" i="2"/>
  <c r="K7845" i="2"/>
  <c r="J7845" i="2"/>
  <c r="I7845" i="2"/>
  <c r="L4750" i="2"/>
  <c r="K4750" i="2"/>
  <c r="J4750" i="2"/>
  <c r="I4750" i="2"/>
  <c r="L4295" i="2"/>
  <c r="K4295" i="2"/>
  <c r="J4295" i="2"/>
  <c r="I4295" i="2"/>
  <c r="L7494" i="2"/>
  <c r="K7494" i="2"/>
  <c r="J7494" i="2"/>
  <c r="I7494" i="2"/>
  <c r="L4795" i="2"/>
  <c r="K4795" i="2"/>
  <c r="J4795" i="2"/>
  <c r="I4795" i="2"/>
  <c r="L7532" i="2"/>
  <c r="K7532" i="2"/>
  <c r="J7532" i="2"/>
  <c r="I7532" i="2"/>
  <c r="L4920" i="2"/>
  <c r="K4920" i="2"/>
  <c r="J4920" i="2"/>
  <c r="I4920" i="2"/>
  <c r="L4103" i="2"/>
  <c r="K4103" i="2"/>
  <c r="J4103" i="2"/>
  <c r="I4103" i="2"/>
  <c r="L6552" i="2"/>
  <c r="K6552" i="2"/>
  <c r="J6552" i="2"/>
  <c r="I6552" i="2"/>
  <c r="L4674" i="2"/>
  <c r="K4674" i="2"/>
  <c r="J4674" i="2"/>
  <c r="I4674" i="2"/>
  <c r="L3195" i="2"/>
  <c r="K3195" i="2"/>
  <c r="J3195" i="2"/>
  <c r="I3195" i="2"/>
  <c r="L5539" i="2"/>
  <c r="K5539" i="2"/>
  <c r="J5539" i="2"/>
  <c r="I5539" i="2"/>
  <c r="L2907" i="2"/>
  <c r="K2907" i="2"/>
  <c r="J2907" i="2"/>
  <c r="I2907" i="2"/>
  <c r="L2536" i="2"/>
  <c r="K2536" i="2"/>
  <c r="J2536" i="2"/>
  <c r="I2536" i="2"/>
  <c r="L2463" i="2"/>
  <c r="K2463" i="2"/>
  <c r="J2463" i="2"/>
  <c r="I2463" i="2"/>
  <c r="L4734" i="2"/>
  <c r="K4734" i="2"/>
  <c r="J4734" i="2"/>
  <c r="I4734" i="2"/>
  <c r="L1948" i="2"/>
  <c r="K1948" i="2"/>
  <c r="J1948" i="2"/>
  <c r="I1948" i="2"/>
  <c r="L1719" i="2"/>
  <c r="K1719" i="2"/>
  <c r="J1719" i="2"/>
  <c r="I1719" i="2"/>
  <c r="L6749" i="2"/>
  <c r="K6749" i="2"/>
  <c r="J6749" i="2"/>
  <c r="I6749" i="2"/>
  <c r="L6572" i="2"/>
  <c r="K6572" i="2"/>
  <c r="J6572" i="2"/>
  <c r="I6572" i="2"/>
  <c r="L7765" i="2"/>
  <c r="K7765" i="2"/>
  <c r="J7765" i="2"/>
  <c r="I7765" i="2"/>
  <c r="L4541" i="2"/>
  <c r="K4541" i="2"/>
  <c r="J4541" i="2"/>
  <c r="I4541" i="2"/>
  <c r="L7803" i="2"/>
  <c r="K7803" i="2"/>
  <c r="J7803" i="2"/>
  <c r="I7803" i="2"/>
  <c r="L2518" i="2"/>
  <c r="K2518" i="2"/>
  <c r="J2518" i="2"/>
  <c r="I2518" i="2"/>
  <c r="L8365" i="2"/>
  <c r="K8365" i="2"/>
  <c r="J8365" i="2"/>
  <c r="I8365" i="2"/>
  <c r="L5177" i="2"/>
  <c r="K5177" i="2"/>
  <c r="J5177" i="2"/>
  <c r="I5177" i="2"/>
  <c r="L3418" i="2"/>
  <c r="K3418" i="2"/>
  <c r="J3418" i="2"/>
  <c r="I3418" i="2"/>
  <c r="L5736" i="2"/>
  <c r="K5736" i="2"/>
  <c r="J5736" i="2"/>
  <c r="I5736" i="2"/>
  <c r="L5269" i="2"/>
  <c r="K5269" i="2"/>
  <c r="J5269" i="2"/>
  <c r="I5269" i="2"/>
  <c r="L6201" i="2"/>
  <c r="K6201" i="2"/>
  <c r="J6201" i="2"/>
  <c r="I6201" i="2"/>
  <c r="L6447" i="2"/>
  <c r="K6447" i="2"/>
  <c r="J6447" i="2"/>
  <c r="I6447" i="2"/>
  <c r="L4635" i="2"/>
  <c r="K4635" i="2"/>
  <c r="J4635" i="2"/>
  <c r="I4635" i="2"/>
  <c r="L1541" i="2"/>
  <c r="K1541" i="2"/>
  <c r="J1541" i="2"/>
  <c r="I1541" i="2"/>
  <c r="L7942" i="2"/>
  <c r="K7942" i="2"/>
  <c r="J7942" i="2"/>
  <c r="I7942" i="2"/>
  <c r="L5287" i="2"/>
  <c r="K5287" i="2"/>
  <c r="J5287" i="2"/>
  <c r="I5287" i="2"/>
  <c r="L5362" i="2"/>
  <c r="K5362" i="2"/>
  <c r="J5362" i="2"/>
  <c r="I5362" i="2"/>
  <c r="L3120" i="2"/>
  <c r="K3120" i="2"/>
  <c r="J3120" i="2"/>
  <c r="I3120" i="2"/>
  <c r="L2227" i="2"/>
  <c r="K2227" i="2"/>
  <c r="J2227" i="2"/>
  <c r="I2227" i="2"/>
  <c r="L3637" i="2"/>
  <c r="K3637" i="2"/>
  <c r="J3637" i="2"/>
  <c r="I3637" i="2"/>
  <c r="L1418" i="2"/>
  <c r="K1418" i="2"/>
  <c r="J1418" i="2"/>
  <c r="I1418" i="2"/>
  <c r="L5934" i="2"/>
  <c r="K5934" i="2"/>
  <c r="J5934" i="2"/>
  <c r="I5934" i="2"/>
  <c r="L6100" i="2"/>
  <c r="K6100" i="2"/>
  <c r="J6100" i="2"/>
  <c r="I6100" i="2"/>
  <c r="L865" i="2"/>
  <c r="K865" i="2"/>
  <c r="J865" i="2"/>
  <c r="I865" i="2"/>
  <c r="L6794" i="2"/>
  <c r="K6794" i="2"/>
  <c r="J6794" i="2"/>
  <c r="I6794" i="2"/>
  <c r="L2686" i="2"/>
  <c r="K2686" i="2"/>
  <c r="J2686" i="2"/>
  <c r="I2686" i="2"/>
  <c r="L3959" i="2"/>
  <c r="K3959" i="2"/>
  <c r="J3959" i="2"/>
  <c r="I3959" i="2"/>
  <c r="L4415" i="2"/>
  <c r="K4415" i="2"/>
  <c r="J4415" i="2"/>
  <c r="I4415" i="2"/>
  <c r="L6152" i="2"/>
  <c r="K6152" i="2"/>
  <c r="J6152" i="2"/>
  <c r="I6152" i="2"/>
  <c r="L6128" i="2"/>
  <c r="K6128" i="2"/>
  <c r="J6128" i="2"/>
  <c r="I6128" i="2"/>
  <c r="L2150" i="2"/>
  <c r="K2150" i="2"/>
  <c r="J2150" i="2"/>
  <c r="I2150" i="2"/>
  <c r="L1160" i="2"/>
  <c r="K1160" i="2"/>
  <c r="J1160" i="2"/>
  <c r="I1160" i="2"/>
  <c r="L5605" i="2"/>
  <c r="K5605" i="2"/>
  <c r="J5605" i="2"/>
  <c r="I5605" i="2"/>
  <c r="L4952" i="2"/>
  <c r="K4952" i="2"/>
  <c r="J4952" i="2"/>
  <c r="I4952" i="2"/>
  <c r="L7967" i="2"/>
  <c r="K7967" i="2"/>
  <c r="J7967" i="2"/>
  <c r="I7967" i="2"/>
  <c r="L5580" i="2"/>
  <c r="K5580" i="2"/>
  <c r="J5580" i="2"/>
  <c r="I5580" i="2"/>
  <c r="L4405" i="2"/>
  <c r="K4405" i="2"/>
  <c r="J4405" i="2"/>
  <c r="I4405" i="2"/>
  <c r="L4941" i="2"/>
  <c r="K4941" i="2"/>
  <c r="J4941" i="2"/>
  <c r="I4941" i="2"/>
  <c r="L6504" i="2"/>
  <c r="K6504" i="2"/>
  <c r="J6504" i="2"/>
  <c r="I6504" i="2"/>
  <c r="L8024" i="2"/>
  <c r="K8024" i="2"/>
  <c r="J8024" i="2"/>
  <c r="I8024" i="2"/>
  <c r="L5298" i="2"/>
  <c r="K5298" i="2"/>
  <c r="J5298" i="2"/>
  <c r="I5298" i="2"/>
  <c r="L6631" i="2"/>
  <c r="K6631" i="2"/>
  <c r="J6631" i="2"/>
  <c r="I6631" i="2"/>
  <c r="L7433" i="2"/>
  <c r="K7433" i="2"/>
  <c r="J7433" i="2"/>
  <c r="I7433" i="2"/>
  <c r="L6871" i="2"/>
  <c r="K6871" i="2"/>
  <c r="J6871" i="2"/>
  <c r="I6871" i="2"/>
  <c r="L7394" i="2"/>
  <c r="K7394" i="2"/>
  <c r="J7394" i="2"/>
  <c r="I7394" i="2"/>
  <c r="L7742" i="2"/>
  <c r="K7742" i="2"/>
  <c r="J7742" i="2"/>
  <c r="I7742" i="2"/>
  <c r="L5498" i="2"/>
  <c r="K5498" i="2"/>
  <c r="J5498" i="2"/>
  <c r="I5498" i="2"/>
  <c r="L3059" i="2"/>
  <c r="K3059" i="2"/>
  <c r="J3059" i="2"/>
  <c r="I3059" i="2"/>
  <c r="L3111" i="2"/>
  <c r="K3111" i="2"/>
  <c r="J3111" i="2"/>
  <c r="I3111" i="2"/>
  <c r="L6827" i="2"/>
  <c r="K6827" i="2"/>
  <c r="J6827" i="2"/>
  <c r="I6827" i="2"/>
  <c r="L4171" i="2"/>
  <c r="K4171" i="2"/>
  <c r="J4171" i="2"/>
  <c r="I4171" i="2"/>
  <c r="L3471" i="2"/>
  <c r="K3471" i="2"/>
  <c r="J3471" i="2"/>
  <c r="I3471" i="2"/>
  <c r="L2844" i="2"/>
  <c r="K2844" i="2"/>
  <c r="J2844" i="2"/>
  <c r="I2844" i="2"/>
  <c r="L2169" i="2"/>
  <c r="K2169" i="2"/>
  <c r="J2169" i="2"/>
  <c r="I2169" i="2"/>
  <c r="L2168" i="2"/>
  <c r="K2168" i="2"/>
  <c r="J2168" i="2"/>
  <c r="I2168" i="2"/>
  <c r="L4148" i="2"/>
  <c r="K4148" i="2"/>
  <c r="J4148" i="2"/>
  <c r="I4148" i="2"/>
  <c r="L5807" i="2"/>
  <c r="K5807" i="2"/>
  <c r="J5807" i="2"/>
  <c r="I5807" i="2"/>
  <c r="L5046" i="2"/>
  <c r="K5046" i="2"/>
  <c r="J5046" i="2"/>
  <c r="I5046" i="2"/>
  <c r="L2816" i="2"/>
  <c r="K2816" i="2"/>
  <c r="J2816" i="2"/>
  <c r="I2816" i="2"/>
  <c r="L8228" i="2"/>
  <c r="K8228" i="2"/>
  <c r="J8228" i="2"/>
  <c r="I8228" i="2"/>
  <c r="L5677" i="2"/>
  <c r="K5677" i="2"/>
  <c r="J5677" i="2"/>
  <c r="I5677" i="2"/>
  <c r="L8156" i="2"/>
  <c r="K8156" i="2"/>
  <c r="J8156" i="2"/>
  <c r="I8156" i="2"/>
  <c r="L6471" i="2"/>
  <c r="K6471" i="2"/>
  <c r="J6471" i="2"/>
  <c r="I6471" i="2"/>
  <c r="L5930" i="2"/>
  <c r="K5930" i="2"/>
  <c r="J5930" i="2"/>
  <c r="I5930" i="2"/>
  <c r="L8253" i="2"/>
  <c r="K8253" i="2"/>
  <c r="J8253" i="2"/>
  <c r="I8253" i="2"/>
  <c r="L7683" i="2"/>
  <c r="K7683" i="2"/>
  <c r="J7683" i="2"/>
  <c r="I7683" i="2"/>
  <c r="L6866" i="2"/>
  <c r="K6866" i="2"/>
  <c r="J6866" i="2"/>
  <c r="I6866" i="2"/>
  <c r="L4263" i="2"/>
  <c r="K4263" i="2"/>
  <c r="J4263" i="2"/>
  <c r="I4263" i="2"/>
  <c r="L7729" i="2"/>
  <c r="K7729" i="2"/>
  <c r="J7729" i="2"/>
  <c r="I7729" i="2"/>
  <c r="L7352" i="2"/>
  <c r="K7352" i="2"/>
  <c r="J7352" i="2"/>
  <c r="I7352" i="2"/>
  <c r="L3872" i="2"/>
  <c r="K3872" i="2"/>
  <c r="J3872" i="2"/>
  <c r="I3872" i="2"/>
  <c r="L5195" i="2"/>
  <c r="K5195" i="2"/>
  <c r="J5195" i="2"/>
  <c r="I5195" i="2"/>
  <c r="L671" i="2"/>
  <c r="K671" i="2"/>
  <c r="J671" i="2"/>
  <c r="I671" i="2"/>
  <c r="L1873" i="2"/>
  <c r="K1873" i="2"/>
  <c r="J1873" i="2"/>
  <c r="I1873" i="2"/>
  <c r="L5473" i="2"/>
  <c r="K5473" i="2"/>
  <c r="J5473" i="2"/>
  <c r="I5473" i="2"/>
  <c r="L7699" i="2"/>
  <c r="K7699" i="2"/>
  <c r="J7699" i="2"/>
  <c r="I7699" i="2"/>
  <c r="L4700" i="2"/>
  <c r="K4700" i="2"/>
  <c r="J4700" i="2"/>
  <c r="I4700" i="2"/>
  <c r="L7556" i="2"/>
  <c r="K7556" i="2"/>
  <c r="J7556" i="2"/>
  <c r="I7556" i="2"/>
  <c r="L6624" i="2"/>
  <c r="K6624" i="2"/>
  <c r="J6624" i="2"/>
  <c r="I6624" i="2"/>
  <c r="L7903" i="2"/>
  <c r="K7903" i="2"/>
  <c r="J7903" i="2"/>
  <c r="I7903" i="2"/>
  <c r="L4431" i="2"/>
  <c r="K4431" i="2"/>
  <c r="J4431" i="2"/>
  <c r="I4431" i="2"/>
  <c r="L6371" i="2"/>
  <c r="K6371" i="2"/>
  <c r="J6371" i="2"/>
  <c r="I6371" i="2"/>
  <c r="L8261" i="2"/>
  <c r="K8261" i="2"/>
  <c r="J8261" i="2"/>
  <c r="I8261" i="2"/>
  <c r="L2905" i="2"/>
  <c r="K2905" i="2"/>
  <c r="J2905" i="2"/>
  <c r="I2905" i="2"/>
  <c r="L6285" i="2"/>
  <c r="K6285" i="2"/>
  <c r="J6285" i="2"/>
  <c r="I6285" i="2"/>
  <c r="L4099" i="2"/>
  <c r="K4099" i="2"/>
  <c r="J4099" i="2"/>
  <c r="I4099" i="2"/>
  <c r="L3787" i="2"/>
  <c r="K3787" i="2"/>
  <c r="J3787" i="2"/>
  <c r="I3787" i="2"/>
  <c r="L4200" i="2"/>
  <c r="K4200" i="2"/>
  <c r="J4200" i="2"/>
  <c r="I4200" i="2"/>
  <c r="L5506" i="2"/>
  <c r="K5506" i="2"/>
  <c r="J5506" i="2"/>
  <c r="I5506" i="2"/>
  <c r="L5946" i="2"/>
  <c r="K5946" i="2"/>
  <c r="J5946" i="2"/>
  <c r="I5946" i="2"/>
  <c r="L5406" i="2"/>
  <c r="K5406" i="2"/>
  <c r="J5406" i="2"/>
  <c r="I5406" i="2"/>
  <c r="L4644" i="2"/>
  <c r="K4644" i="2"/>
  <c r="J4644" i="2"/>
  <c r="I4644" i="2"/>
  <c r="L7295" i="2"/>
  <c r="K7295" i="2"/>
  <c r="J7295" i="2"/>
  <c r="I7295" i="2"/>
  <c r="L7786" i="2"/>
  <c r="K7786" i="2"/>
  <c r="J7786" i="2"/>
  <c r="I7786" i="2"/>
  <c r="L7320" i="2"/>
  <c r="K7320" i="2"/>
  <c r="J7320" i="2"/>
  <c r="I7320" i="2"/>
  <c r="L7673" i="2"/>
  <c r="K7673" i="2"/>
  <c r="J7673" i="2"/>
  <c r="I7673" i="2"/>
  <c r="L2324" i="2"/>
  <c r="K2324" i="2"/>
  <c r="J2324" i="2"/>
  <c r="I2324" i="2"/>
  <c r="L7788" i="2"/>
  <c r="K7788" i="2"/>
  <c r="J7788" i="2"/>
  <c r="I7788" i="2"/>
  <c r="L2787" i="2"/>
  <c r="K2787" i="2"/>
  <c r="J2787" i="2"/>
  <c r="I2787" i="2"/>
  <c r="L6468" i="2"/>
  <c r="K6468" i="2"/>
  <c r="J6468" i="2"/>
  <c r="I6468" i="2"/>
  <c r="L4770" i="2"/>
  <c r="K4770" i="2"/>
  <c r="J4770" i="2"/>
  <c r="I4770" i="2"/>
  <c r="L2814" i="2"/>
  <c r="K2814" i="2"/>
  <c r="J2814" i="2"/>
  <c r="I2814" i="2"/>
  <c r="L4687" i="2"/>
  <c r="K4687" i="2"/>
  <c r="J4687" i="2"/>
  <c r="I4687" i="2"/>
  <c r="L8144" i="2"/>
  <c r="K8144" i="2"/>
  <c r="J8144" i="2"/>
  <c r="I8144" i="2"/>
  <c r="L3655" i="2"/>
  <c r="K3655" i="2"/>
  <c r="J3655" i="2"/>
  <c r="I3655" i="2"/>
  <c r="L2449" i="2"/>
  <c r="K2449" i="2"/>
  <c r="J2449" i="2"/>
  <c r="I2449" i="2"/>
  <c r="L6928" i="2"/>
  <c r="K6928" i="2"/>
  <c r="J6928" i="2"/>
  <c r="I6928" i="2"/>
  <c r="L2146" i="2"/>
  <c r="K2146" i="2"/>
  <c r="J2146" i="2"/>
  <c r="I2146" i="2"/>
  <c r="L5666" i="2"/>
  <c r="K5666" i="2"/>
  <c r="J5666" i="2"/>
  <c r="I5666" i="2"/>
  <c r="L3562" i="2"/>
  <c r="K3562" i="2"/>
  <c r="J3562" i="2"/>
  <c r="I3562" i="2"/>
  <c r="L6892" i="2"/>
  <c r="K6892" i="2"/>
  <c r="J6892" i="2"/>
  <c r="I6892" i="2"/>
  <c r="L5112" i="2"/>
  <c r="K5112" i="2"/>
  <c r="J5112" i="2"/>
  <c r="I5112" i="2"/>
  <c r="L1394" i="2"/>
  <c r="K1394" i="2"/>
  <c r="J1394" i="2"/>
  <c r="I1394" i="2"/>
  <c r="L4603" i="2"/>
  <c r="K4603" i="2"/>
  <c r="J4603" i="2"/>
  <c r="I4603" i="2"/>
  <c r="L1825" i="2"/>
  <c r="K1825" i="2"/>
  <c r="J1825" i="2"/>
  <c r="I1825" i="2"/>
  <c r="L6143" i="2"/>
  <c r="K6143" i="2"/>
  <c r="J6143" i="2"/>
  <c r="I6143" i="2"/>
  <c r="L6724" i="2"/>
  <c r="K6724" i="2"/>
  <c r="J6724" i="2"/>
  <c r="I6724" i="2"/>
  <c r="L6205" i="2"/>
  <c r="K6205" i="2"/>
  <c r="J6205" i="2"/>
  <c r="I6205" i="2"/>
  <c r="L3022" i="2"/>
  <c r="K3022" i="2"/>
  <c r="J3022" i="2"/>
  <c r="I3022" i="2"/>
  <c r="L5073" i="2"/>
  <c r="K5073" i="2"/>
  <c r="J5073" i="2"/>
  <c r="I5073" i="2"/>
  <c r="L7038" i="2"/>
  <c r="K7038" i="2"/>
  <c r="J7038" i="2"/>
  <c r="I7038" i="2"/>
  <c r="L5003" i="2"/>
  <c r="K5003" i="2"/>
  <c r="J5003" i="2"/>
  <c r="I5003" i="2"/>
  <c r="L5619" i="2"/>
  <c r="K5619" i="2"/>
  <c r="J5619" i="2"/>
  <c r="I5619" i="2"/>
  <c r="L6880" i="2"/>
  <c r="K6880" i="2"/>
  <c r="J6880" i="2"/>
  <c r="I6880" i="2"/>
  <c r="L7455" i="2"/>
  <c r="K7455" i="2"/>
  <c r="J7455" i="2"/>
  <c r="I7455" i="2"/>
  <c r="L6377" i="2"/>
  <c r="K6377" i="2"/>
  <c r="J6377" i="2"/>
  <c r="I6377" i="2"/>
  <c r="L3916" i="2"/>
  <c r="K3916" i="2"/>
  <c r="J3916" i="2"/>
  <c r="I3916" i="2"/>
  <c r="L6277" i="2"/>
  <c r="K6277" i="2"/>
  <c r="J6277" i="2"/>
  <c r="I6277" i="2"/>
  <c r="L5096" i="2"/>
  <c r="K5096" i="2"/>
  <c r="J5096" i="2"/>
  <c r="I5096" i="2"/>
  <c r="L1270" i="2"/>
  <c r="K1270" i="2"/>
  <c r="J1270" i="2"/>
  <c r="I1270" i="2"/>
  <c r="L3921" i="2"/>
  <c r="K3921" i="2"/>
  <c r="J3921" i="2"/>
  <c r="I3921" i="2"/>
  <c r="L6069" i="2"/>
  <c r="K6069" i="2"/>
  <c r="J6069" i="2"/>
  <c r="I6069" i="2"/>
  <c r="L4304" i="2"/>
  <c r="K4304" i="2"/>
  <c r="J4304" i="2"/>
  <c r="I4304" i="2"/>
  <c r="L2379" i="2"/>
  <c r="K2379" i="2"/>
  <c r="J2379" i="2"/>
  <c r="I2379" i="2"/>
  <c r="L6457" i="2"/>
  <c r="K6457" i="2"/>
  <c r="J6457" i="2"/>
  <c r="I6457" i="2"/>
  <c r="L6858" i="2"/>
  <c r="K6858" i="2"/>
  <c r="J6858" i="2"/>
  <c r="I6858" i="2"/>
  <c r="L3339" i="2"/>
  <c r="K3339" i="2"/>
  <c r="J3339" i="2"/>
  <c r="I3339" i="2"/>
  <c r="L3670" i="2"/>
  <c r="K3670" i="2"/>
  <c r="J3670" i="2"/>
  <c r="I3670" i="2"/>
  <c r="L6636" i="2"/>
  <c r="K6636" i="2"/>
  <c r="J6636" i="2"/>
  <c r="I6636" i="2"/>
  <c r="L3772" i="2"/>
  <c r="K3772" i="2"/>
  <c r="J3772" i="2"/>
  <c r="I3772" i="2"/>
  <c r="L6896" i="2"/>
  <c r="K6896" i="2"/>
  <c r="J6896" i="2"/>
  <c r="I6896" i="2"/>
  <c r="L7000" i="2"/>
  <c r="K7000" i="2"/>
  <c r="J7000" i="2"/>
  <c r="I7000" i="2"/>
  <c r="L6627" i="2"/>
  <c r="K6627" i="2"/>
  <c r="J6627" i="2"/>
  <c r="I6627" i="2"/>
  <c r="L6047" i="2"/>
  <c r="K6047" i="2"/>
  <c r="J6047" i="2"/>
  <c r="I6047" i="2"/>
  <c r="L1751" i="2"/>
  <c r="K1751" i="2"/>
  <c r="J1751" i="2"/>
  <c r="I1751" i="2"/>
  <c r="L5912" i="2"/>
  <c r="K5912" i="2"/>
  <c r="J5912" i="2"/>
  <c r="I5912" i="2"/>
  <c r="L7563" i="2"/>
  <c r="K7563" i="2"/>
  <c r="J7563" i="2"/>
  <c r="I7563" i="2"/>
  <c r="L3653" i="2"/>
  <c r="K3653" i="2"/>
  <c r="J3653" i="2"/>
  <c r="I3653" i="2"/>
  <c r="L3304" i="2"/>
  <c r="K3304" i="2"/>
  <c r="J3304" i="2"/>
  <c r="I3304" i="2"/>
  <c r="L4621" i="2"/>
  <c r="K4621" i="2"/>
  <c r="J4621" i="2"/>
  <c r="I4621" i="2"/>
  <c r="L4351" i="2"/>
  <c r="K4351" i="2"/>
  <c r="J4351" i="2"/>
  <c r="I4351" i="2"/>
  <c r="L3633" i="2"/>
  <c r="K3633" i="2"/>
  <c r="J3633" i="2"/>
  <c r="I3633" i="2"/>
  <c r="L7647" i="2"/>
  <c r="K7647" i="2"/>
  <c r="J7647" i="2"/>
  <c r="I7647" i="2"/>
  <c r="L4747" i="2"/>
  <c r="K4747" i="2"/>
  <c r="J4747" i="2"/>
  <c r="I4747" i="2"/>
  <c r="L1242" i="2"/>
  <c r="K1242" i="2"/>
  <c r="J1242" i="2"/>
  <c r="I1242" i="2"/>
  <c r="L2230" i="2"/>
  <c r="K2230" i="2"/>
  <c r="J2230" i="2"/>
  <c r="I2230" i="2"/>
  <c r="L4464" i="2"/>
  <c r="K4464" i="2"/>
  <c r="J4464" i="2"/>
  <c r="I4464" i="2"/>
  <c r="L5756" i="2"/>
  <c r="K5756" i="2"/>
  <c r="J5756" i="2"/>
  <c r="I5756" i="2"/>
  <c r="L7130" i="2"/>
  <c r="K7130" i="2"/>
  <c r="J7130" i="2"/>
  <c r="I7130" i="2"/>
  <c r="L4440" i="2"/>
  <c r="K4440" i="2"/>
  <c r="J4440" i="2"/>
  <c r="I4440" i="2"/>
  <c r="L5396" i="2"/>
  <c r="K5396" i="2"/>
  <c r="J5396" i="2"/>
  <c r="I5396" i="2"/>
  <c r="L2554" i="2"/>
  <c r="K2554" i="2"/>
  <c r="J2554" i="2"/>
  <c r="I2554" i="2"/>
  <c r="L2464" i="2"/>
  <c r="K2464" i="2"/>
  <c r="J2464" i="2"/>
  <c r="I2464" i="2"/>
  <c r="L1510" i="2"/>
  <c r="K1510" i="2"/>
  <c r="J1510" i="2"/>
  <c r="I1510" i="2"/>
  <c r="L4163" i="2"/>
  <c r="K4163" i="2"/>
  <c r="J4163" i="2"/>
  <c r="I4163" i="2"/>
  <c r="L5618" i="2"/>
  <c r="K5618" i="2"/>
  <c r="J5618" i="2"/>
  <c r="I5618" i="2"/>
  <c r="L6016" i="2"/>
  <c r="K6016" i="2"/>
  <c r="J6016" i="2"/>
  <c r="I6016" i="2"/>
  <c r="L5769" i="2"/>
  <c r="K5769" i="2"/>
  <c r="J5769" i="2"/>
  <c r="I5769" i="2"/>
  <c r="L8248" i="2"/>
  <c r="K8248" i="2"/>
  <c r="J8248" i="2"/>
  <c r="I8248" i="2"/>
  <c r="L6762" i="2"/>
  <c r="K6762" i="2"/>
  <c r="J6762" i="2"/>
  <c r="I6762" i="2"/>
  <c r="L3481" i="2"/>
  <c r="K3481" i="2"/>
  <c r="J3481" i="2"/>
  <c r="I3481" i="2"/>
  <c r="L6057" i="2"/>
  <c r="K6057" i="2"/>
  <c r="J6057" i="2"/>
  <c r="I6057" i="2"/>
  <c r="L3143" i="2"/>
  <c r="K3143" i="2"/>
  <c r="J3143" i="2"/>
  <c r="I3143" i="2"/>
  <c r="L4561" i="2"/>
  <c r="K4561" i="2"/>
  <c r="J4561" i="2"/>
  <c r="I4561" i="2"/>
  <c r="L3117" i="2"/>
  <c r="K3117" i="2"/>
  <c r="J3117" i="2"/>
  <c r="I3117" i="2"/>
  <c r="L4139" i="2"/>
  <c r="K4139" i="2"/>
  <c r="J4139" i="2"/>
  <c r="I4139" i="2"/>
  <c r="L4161" i="2"/>
  <c r="K4161" i="2"/>
  <c r="J4161" i="2"/>
  <c r="I4161" i="2"/>
  <c r="L6732" i="2"/>
  <c r="K6732" i="2"/>
  <c r="J6732" i="2"/>
  <c r="I6732" i="2"/>
  <c r="L3396" i="2"/>
  <c r="K3396" i="2"/>
  <c r="J3396" i="2"/>
  <c r="I3396" i="2"/>
  <c r="L3908" i="2"/>
  <c r="K3908" i="2"/>
  <c r="J3908" i="2"/>
  <c r="I3908" i="2"/>
  <c r="L5021" i="2"/>
  <c r="K5021" i="2"/>
  <c r="J5021" i="2"/>
  <c r="I5021" i="2"/>
  <c r="L3152" i="2"/>
  <c r="K3152" i="2"/>
  <c r="J3152" i="2"/>
  <c r="I3152" i="2"/>
  <c r="L2154" i="2"/>
  <c r="K2154" i="2"/>
  <c r="J2154" i="2"/>
  <c r="I2154" i="2"/>
  <c r="L1781" i="2"/>
  <c r="K1781" i="2"/>
  <c r="J1781" i="2"/>
  <c r="I1781" i="2"/>
  <c r="L2783" i="2"/>
  <c r="K2783" i="2"/>
  <c r="J2783" i="2"/>
  <c r="I2783" i="2"/>
  <c r="L4384" i="2"/>
  <c r="K4384" i="2"/>
  <c r="J4384" i="2"/>
  <c r="I4384" i="2"/>
  <c r="L3105" i="2"/>
  <c r="K3105" i="2"/>
  <c r="J3105" i="2"/>
  <c r="I3105" i="2"/>
  <c r="L2574" i="2"/>
  <c r="K2574" i="2"/>
  <c r="J2574" i="2"/>
  <c r="I2574" i="2"/>
  <c r="L5925" i="2"/>
  <c r="K5925" i="2"/>
  <c r="J5925" i="2"/>
  <c r="I5925" i="2"/>
  <c r="L7971" i="2"/>
  <c r="K7971" i="2"/>
  <c r="J7971" i="2"/>
  <c r="I7971" i="2"/>
  <c r="L7398" i="2"/>
  <c r="K7398" i="2"/>
  <c r="J7398" i="2"/>
  <c r="I7398" i="2"/>
  <c r="L3128" i="2"/>
  <c r="K3128" i="2"/>
  <c r="J3128" i="2"/>
  <c r="I3128" i="2"/>
  <c r="L4495" i="2"/>
  <c r="K4495" i="2"/>
  <c r="J4495" i="2"/>
  <c r="I4495" i="2"/>
  <c r="L4585" i="2"/>
  <c r="K4585" i="2"/>
  <c r="J4585" i="2"/>
  <c r="I4585" i="2"/>
  <c r="L2225" i="2"/>
  <c r="K2225" i="2"/>
  <c r="J2225" i="2"/>
  <c r="I2225" i="2"/>
  <c r="L781" i="2"/>
  <c r="K781" i="2"/>
  <c r="J781" i="2"/>
  <c r="I781" i="2"/>
  <c r="L5915" i="2"/>
  <c r="K5915" i="2"/>
  <c r="J5915" i="2"/>
  <c r="I5915" i="2"/>
  <c r="L5281" i="2"/>
  <c r="K5281" i="2"/>
  <c r="J5281" i="2"/>
  <c r="I5281" i="2"/>
  <c r="L3072" i="2"/>
  <c r="K3072" i="2"/>
  <c r="J3072" i="2"/>
  <c r="I3072" i="2"/>
  <c r="L7480" i="2"/>
  <c r="K7480" i="2"/>
  <c r="J7480" i="2"/>
  <c r="I7480" i="2"/>
  <c r="L6861" i="2"/>
  <c r="K6861" i="2"/>
  <c r="J6861" i="2"/>
  <c r="I6861" i="2"/>
  <c r="L5751" i="2"/>
  <c r="K5751" i="2"/>
  <c r="J5751" i="2"/>
  <c r="I5751" i="2"/>
  <c r="L4426" i="2"/>
  <c r="K4426" i="2"/>
  <c r="J4426" i="2"/>
  <c r="I4426" i="2"/>
  <c r="L3831" i="2"/>
  <c r="K3831" i="2"/>
  <c r="J3831" i="2"/>
  <c r="I3831" i="2"/>
  <c r="L5445" i="2"/>
  <c r="K5445" i="2"/>
  <c r="J5445" i="2"/>
  <c r="I5445" i="2"/>
  <c r="L4921" i="2"/>
  <c r="K4921" i="2"/>
  <c r="J4921" i="2"/>
  <c r="I4921" i="2"/>
  <c r="L2286" i="2"/>
  <c r="K2286" i="2"/>
  <c r="J2286" i="2"/>
  <c r="I2286" i="2"/>
  <c r="L3210" i="2"/>
  <c r="K3210" i="2"/>
  <c r="J3210" i="2"/>
  <c r="I3210" i="2"/>
  <c r="L5373" i="2"/>
  <c r="K5373" i="2"/>
  <c r="J5373" i="2"/>
  <c r="I5373" i="2"/>
  <c r="L3518" i="2"/>
  <c r="K3518" i="2"/>
  <c r="J3518" i="2"/>
  <c r="I3518" i="2"/>
  <c r="L4865" i="2"/>
  <c r="K4865" i="2"/>
  <c r="J4865" i="2"/>
  <c r="I4865" i="2"/>
  <c r="L3774" i="2"/>
  <c r="K3774" i="2"/>
  <c r="J3774" i="2"/>
  <c r="I3774" i="2"/>
  <c r="L2338" i="2"/>
  <c r="K2338" i="2"/>
  <c r="J2338" i="2"/>
  <c r="I2338" i="2"/>
  <c r="L2074" i="2"/>
  <c r="K2074" i="2"/>
  <c r="J2074" i="2"/>
  <c r="I2074" i="2"/>
  <c r="L8375" i="2"/>
  <c r="K8375" i="2"/>
  <c r="J8375" i="2"/>
  <c r="I8375" i="2"/>
  <c r="L7944" i="2"/>
  <c r="K7944" i="2"/>
  <c r="J7944" i="2"/>
  <c r="I7944" i="2"/>
  <c r="L6841" i="2"/>
  <c r="K6841" i="2"/>
  <c r="J6841" i="2"/>
  <c r="I6841" i="2"/>
  <c r="L2362" i="2"/>
  <c r="K2362" i="2"/>
  <c r="J2362" i="2"/>
  <c r="I2362" i="2"/>
  <c r="L4169" i="2"/>
  <c r="K4169" i="2"/>
  <c r="J4169" i="2"/>
  <c r="I4169" i="2"/>
  <c r="L1339" i="2"/>
  <c r="K1339" i="2"/>
  <c r="J1339" i="2"/>
  <c r="I1339" i="2"/>
  <c r="L7234" i="2"/>
  <c r="K7234" i="2"/>
  <c r="J7234" i="2"/>
  <c r="I7234" i="2"/>
  <c r="L4076" i="2"/>
  <c r="K4076" i="2"/>
  <c r="J4076" i="2"/>
  <c r="I4076" i="2"/>
  <c r="L2485" i="2"/>
  <c r="K2485" i="2"/>
  <c r="J2485" i="2"/>
  <c r="I2485" i="2"/>
  <c r="L3526" i="2"/>
  <c r="K3526" i="2"/>
  <c r="J3526" i="2"/>
  <c r="I3526" i="2"/>
  <c r="L6274" i="2"/>
  <c r="K6274" i="2"/>
  <c r="J6274" i="2"/>
  <c r="I6274" i="2"/>
  <c r="L6649" i="2"/>
  <c r="K6649" i="2"/>
  <c r="J6649" i="2"/>
  <c r="I6649" i="2"/>
  <c r="L7872" i="2"/>
  <c r="K7872" i="2"/>
  <c r="J7872" i="2"/>
  <c r="I7872" i="2"/>
  <c r="L3971" i="2"/>
  <c r="K3971" i="2"/>
  <c r="J3971" i="2"/>
  <c r="I3971" i="2"/>
  <c r="L7430" i="2"/>
  <c r="K7430" i="2"/>
  <c r="J7430" i="2"/>
  <c r="I7430" i="2"/>
  <c r="L7333" i="2"/>
  <c r="K7333" i="2"/>
  <c r="J7333" i="2"/>
  <c r="I7333" i="2"/>
  <c r="L2718" i="2"/>
  <c r="K2718" i="2"/>
  <c r="J2718" i="2"/>
  <c r="I2718" i="2"/>
  <c r="L1247" i="2"/>
  <c r="K1247" i="2"/>
  <c r="J1247" i="2"/>
  <c r="I1247" i="2"/>
  <c r="L3332" i="2"/>
  <c r="K3332" i="2"/>
  <c r="J3332" i="2"/>
  <c r="I3332" i="2"/>
  <c r="L2780" i="2"/>
  <c r="K2780" i="2"/>
  <c r="J2780" i="2"/>
  <c r="I2780" i="2"/>
  <c r="L1680" i="2"/>
  <c r="K1680" i="2"/>
  <c r="J1680" i="2"/>
  <c r="I1680" i="2"/>
  <c r="L6450" i="2"/>
  <c r="K6450" i="2"/>
  <c r="J6450" i="2"/>
  <c r="I6450" i="2"/>
  <c r="L3405" i="2"/>
  <c r="K3405" i="2"/>
  <c r="J3405" i="2"/>
  <c r="I3405" i="2"/>
  <c r="L4346" i="2"/>
  <c r="K4346" i="2"/>
  <c r="J4346" i="2"/>
  <c r="I4346" i="2"/>
  <c r="L1145" i="2"/>
  <c r="K1145" i="2"/>
  <c r="J1145" i="2"/>
  <c r="I1145" i="2"/>
  <c r="L1901" i="2"/>
  <c r="K1901" i="2"/>
  <c r="J1901" i="2"/>
  <c r="I1901" i="2"/>
  <c r="L5767" i="2"/>
  <c r="K5767" i="2"/>
  <c r="J5767" i="2"/>
  <c r="I5767" i="2"/>
  <c r="L6773" i="2"/>
  <c r="K6773" i="2"/>
  <c r="J6773" i="2"/>
  <c r="I6773" i="2"/>
  <c r="L3342" i="2"/>
  <c r="K3342" i="2"/>
  <c r="J3342" i="2"/>
  <c r="I3342" i="2"/>
  <c r="L2702" i="2"/>
  <c r="K2702" i="2"/>
  <c r="J2702" i="2"/>
  <c r="I2702" i="2"/>
  <c r="L3144" i="2"/>
  <c r="K3144" i="2"/>
  <c r="J3144" i="2"/>
  <c r="I3144" i="2"/>
  <c r="L3494" i="2"/>
  <c r="K3494" i="2"/>
  <c r="J3494" i="2"/>
  <c r="I3494" i="2"/>
  <c r="L3393" i="2"/>
  <c r="K3393" i="2"/>
  <c r="J3393" i="2"/>
  <c r="I3393" i="2"/>
  <c r="L6851" i="2"/>
  <c r="K6851" i="2"/>
  <c r="J6851" i="2"/>
  <c r="I6851" i="2"/>
  <c r="L8215" i="2"/>
  <c r="K8215" i="2"/>
  <c r="J8215" i="2"/>
  <c r="I8215" i="2"/>
  <c r="L5270" i="2"/>
  <c r="K5270" i="2"/>
  <c r="J5270" i="2"/>
  <c r="I5270" i="2"/>
  <c r="L6452" i="2"/>
  <c r="K6452" i="2"/>
  <c r="J6452" i="2"/>
  <c r="I6452" i="2"/>
  <c r="L6632" i="2"/>
  <c r="K6632" i="2"/>
  <c r="J6632" i="2"/>
  <c r="I6632" i="2"/>
  <c r="L1007" i="2"/>
  <c r="K1007" i="2"/>
  <c r="J1007" i="2"/>
  <c r="I1007" i="2"/>
  <c r="L4720" i="2"/>
  <c r="K4720" i="2"/>
  <c r="J4720" i="2"/>
  <c r="I4720" i="2"/>
  <c r="L6819" i="2"/>
  <c r="K6819" i="2"/>
  <c r="J6819" i="2"/>
  <c r="I6819" i="2"/>
  <c r="L4620" i="2"/>
  <c r="K4620" i="2"/>
  <c r="J4620" i="2"/>
  <c r="I4620" i="2"/>
  <c r="L4563" i="2"/>
  <c r="K4563" i="2"/>
  <c r="J4563" i="2"/>
  <c r="I4563" i="2"/>
  <c r="L1454" i="2"/>
  <c r="K1454" i="2"/>
  <c r="J1454" i="2"/>
  <c r="I1454" i="2"/>
  <c r="L2884" i="2"/>
  <c r="K2884" i="2"/>
  <c r="J2884" i="2"/>
  <c r="I2884" i="2"/>
  <c r="L1817" i="2"/>
  <c r="K1817" i="2"/>
  <c r="J1817" i="2"/>
  <c r="I1817" i="2"/>
  <c r="L4031" i="2"/>
  <c r="K4031" i="2"/>
  <c r="J4031" i="2"/>
  <c r="I4031" i="2"/>
  <c r="L6235" i="2"/>
  <c r="K6235" i="2"/>
  <c r="J6235" i="2"/>
  <c r="I6235" i="2"/>
  <c r="L7128" i="2"/>
  <c r="K7128" i="2"/>
  <c r="J7128" i="2"/>
  <c r="I7128" i="2"/>
  <c r="L778" i="2"/>
  <c r="K778" i="2"/>
  <c r="J778" i="2"/>
  <c r="I778" i="2"/>
  <c r="L4590" i="2"/>
  <c r="K4590" i="2"/>
  <c r="J4590" i="2"/>
  <c r="I4590" i="2"/>
  <c r="L7917" i="2"/>
  <c r="K7917" i="2"/>
  <c r="J7917" i="2"/>
  <c r="I7917" i="2"/>
  <c r="L8084" i="2"/>
  <c r="K8084" i="2"/>
  <c r="J8084" i="2"/>
  <c r="I8084" i="2"/>
  <c r="L3536" i="2"/>
  <c r="K3536" i="2"/>
  <c r="J3536" i="2"/>
  <c r="I3536" i="2"/>
  <c r="L4330" i="2"/>
  <c r="K4330" i="2"/>
  <c r="J4330" i="2"/>
  <c r="I4330" i="2"/>
  <c r="L1484" i="2"/>
  <c r="K1484" i="2"/>
  <c r="J1484" i="2"/>
  <c r="I1484" i="2"/>
  <c r="L3749" i="2"/>
  <c r="K3749" i="2"/>
  <c r="J3749" i="2"/>
  <c r="I3749" i="2"/>
  <c r="L4416" i="2"/>
  <c r="K4416" i="2"/>
  <c r="J4416" i="2"/>
  <c r="I4416" i="2"/>
  <c r="L2217" i="2"/>
  <c r="K2217" i="2"/>
  <c r="J2217" i="2"/>
  <c r="I2217" i="2"/>
  <c r="L2178" i="2"/>
  <c r="K2178" i="2"/>
  <c r="J2178" i="2"/>
  <c r="I2178" i="2"/>
  <c r="L1397" i="2"/>
  <c r="K1397" i="2"/>
  <c r="J1397" i="2"/>
  <c r="I1397" i="2"/>
  <c r="L8292" i="2"/>
  <c r="K8292" i="2"/>
  <c r="J8292" i="2"/>
  <c r="I8292" i="2"/>
  <c r="L5476" i="2"/>
  <c r="K5476" i="2"/>
  <c r="J5476" i="2"/>
  <c r="I5476" i="2"/>
  <c r="L6809" i="2"/>
  <c r="K6809" i="2"/>
  <c r="J6809" i="2"/>
  <c r="I6809" i="2"/>
  <c r="L1263" i="2"/>
  <c r="K1263" i="2"/>
  <c r="J1263" i="2"/>
  <c r="I1263" i="2"/>
  <c r="L3990" i="2"/>
  <c r="K3990" i="2"/>
  <c r="J3990" i="2"/>
  <c r="I3990" i="2"/>
  <c r="L2531" i="2"/>
  <c r="K2531" i="2"/>
  <c r="J2531" i="2"/>
  <c r="I2531" i="2"/>
  <c r="L4290" i="2"/>
  <c r="K4290" i="2"/>
  <c r="J4290" i="2"/>
  <c r="I4290" i="2"/>
  <c r="L2387" i="2"/>
  <c r="K2387" i="2"/>
  <c r="J2387" i="2"/>
  <c r="I2387" i="2"/>
  <c r="L8083" i="2"/>
  <c r="K8083" i="2"/>
  <c r="J8083" i="2"/>
  <c r="I8083" i="2"/>
  <c r="L4838" i="2"/>
  <c r="K4838" i="2"/>
  <c r="J4838" i="2"/>
  <c r="I4838" i="2"/>
  <c r="L4057" i="2"/>
  <c r="K4057" i="2"/>
  <c r="J4057" i="2"/>
  <c r="I4057" i="2"/>
  <c r="L6542" i="2"/>
  <c r="K6542" i="2"/>
  <c r="J6542" i="2"/>
  <c r="I6542" i="2"/>
  <c r="L6036" i="2"/>
  <c r="K6036" i="2"/>
  <c r="J6036" i="2"/>
  <c r="I6036" i="2"/>
  <c r="L4906" i="2"/>
  <c r="K4906" i="2"/>
  <c r="J4906" i="2"/>
  <c r="I4906" i="2"/>
  <c r="L2604" i="2"/>
  <c r="K2604" i="2"/>
  <c r="J2604" i="2"/>
  <c r="I2604" i="2"/>
  <c r="L5589" i="2"/>
  <c r="K5589" i="2"/>
  <c r="J5589" i="2"/>
  <c r="I5589" i="2"/>
  <c r="L3941" i="2"/>
  <c r="K3941" i="2"/>
  <c r="J3941" i="2"/>
  <c r="I3941" i="2"/>
  <c r="L7185" i="2"/>
  <c r="K7185" i="2"/>
  <c r="J7185" i="2"/>
  <c r="I7185" i="2"/>
  <c r="L7834" i="2"/>
  <c r="K7834" i="2"/>
  <c r="J7834" i="2"/>
  <c r="I7834" i="2"/>
  <c r="L1830" i="2"/>
  <c r="K1830" i="2"/>
  <c r="J1830" i="2"/>
  <c r="I1830" i="2"/>
  <c r="L4469" i="2"/>
  <c r="K4469" i="2"/>
  <c r="J4469" i="2"/>
  <c r="I4469" i="2"/>
  <c r="L5492" i="2"/>
  <c r="K5492" i="2"/>
  <c r="J5492" i="2"/>
  <c r="I5492" i="2"/>
  <c r="L7459" i="2"/>
  <c r="K7459" i="2"/>
  <c r="J7459" i="2"/>
  <c r="I7459" i="2"/>
  <c r="L4930" i="2"/>
  <c r="K4930" i="2"/>
  <c r="J4930" i="2"/>
  <c r="I4930" i="2"/>
  <c r="L4842" i="2"/>
  <c r="K4842" i="2"/>
  <c r="J4842" i="2"/>
  <c r="I4842" i="2"/>
  <c r="L7466" i="2"/>
  <c r="K7466" i="2"/>
  <c r="J7466" i="2"/>
  <c r="I7466" i="2"/>
  <c r="L7805" i="2"/>
  <c r="K7805" i="2"/>
  <c r="J7805" i="2"/>
  <c r="I7805" i="2"/>
  <c r="L6566" i="2"/>
  <c r="K6566" i="2"/>
  <c r="J6566" i="2"/>
  <c r="I6566" i="2"/>
  <c r="L8327" i="2"/>
  <c r="K8327" i="2"/>
  <c r="J8327" i="2"/>
  <c r="I8327" i="2"/>
  <c r="L8096" i="2"/>
  <c r="K8096" i="2"/>
  <c r="J8096" i="2"/>
  <c r="I8096" i="2"/>
  <c r="L4754" i="2"/>
  <c r="K4754" i="2"/>
  <c r="J4754" i="2"/>
  <c r="I4754" i="2"/>
  <c r="L4016" i="2"/>
  <c r="K4016" i="2"/>
  <c r="J4016" i="2"/>
  <c r="I4016" i="2"/>
  <c r="L6245" i="2"/>
  <c r="K6245" i="2"/>
  <c r="J6245" i="2"/>
  <c r="I6245" i="2"/>
  <c r="L5016" i="2"/>
  <c r="K5016" i="2"/>
  <c r="J5016" i="2"/>
  <c r="I5016" i="2"/>
  <c r="L7497" i="2"/>
  <c r="K7497" i="2"/>
  <c r="J7497" i="2"/>
  <c r="I7497" i="2"/>
  <c r="L6255" i="2"/>
  <c r="K6255" i="2"/>
  <c r="J6255" i="2"/>
  <c r="I6255" i="2"/>
  <c r="L2419" i="2"/>
  <c r="K2419" i="2"/>
  <c r="J2419" i="2"/>
  <c r="I2419" i="2"/>
  <c r="L5084" i="2"/>
  <c r="K5084" i="2"/>
  <c r="J5084" i="2"/>
  <c r="I5084" i="2"/>
  <c r="L4670" i="2"/>
  <c r="K4670" i="2"/>
  <c r="J4670" i="2"/>
  <c r="I4670" i="2"/>
  <c r="L2509" i="2"/>
  <c r="K2509" i="2"/>
  <c r="J2509" i="2"/>
  <c r="I2509" i="2"/>
  <c r="L3535" i="2"/>
  <c r="K3535" i="2"/>
  <c r="J3535" i="2"/>
  <c r="I3535" i="2"/>
  <c r="L3657" i="2"/>
  <c r="K3657" i="2"/>
  <c r="J3657" i="2"/>
  <c r="I3657" i="2"/>
  <c r="L1732" i="2"/>
  <c r="K1732" i="2"/>
  <c r="J1732" i="2"/>
  <c r="I1732" i="2"/>
  <c r="L5457" i="2"/>
  <c r="K5457" i="2"/>
  <c r="J5457" i="2"/>
  <c r="I5457" i="2"/>
  <c r="L3046" i="2"/>
  <c r="K3046" i="2"/>
  <c r="J3046" i="2"/>
  <c r="I3046" i="2"/>
  <c r="L1634" i="2"/>
  <c r="K1634" i="2"/>
  <c r="J1634" i="2"/>
  <c r="I1634" i="2"/>
  <c r="L2771" i="2"/>
  <c r="K2771" i="2"/>
  <c r="J2771" i="2"/>
  <c r="I2771" i="2"/>
  <c r="L3345" i="2"/>
  <c r="K3345" i="2"/>
  <c r="J3345" i="2"/>
  <c r="I3345" i="2"/>
  <c r="L2158" i="2"/>
  <c r="K2158" i="2"/>
  <c r="J2158" i="2"/>
  <c r="I2158" i="2"/>
  <c r="L3289" i="2"/>
  <c r="K3289" i="2"/>
  <c r="J3289" i="2"/>
  <c r="I3289" i="2"/>
  <c r="L5331" i="2"/>
  <c r="K5331" i="2"/>
  <c r="J5331" i="2"/>
  <c r="I5331" i="2"/>
  <c r="L7216" i="2"/>
  <c r="K7216" i="2"/>
  <c r="J7216" i="2"/>
  <c r="I7216" i="2"/>
  <c r="L6009" i="2"/>
  <c r="K6009" i="2"/>
  <c r="J6009" i="2"/>
  <c r="I6009" i="2"/>
  <c r="L7771" i="2"/>
  <c r="K7771" i="2"/>
  <c r="J7771" i="2"/>
  <c r="I7771" i="2"/>
  <c r="L8337" i="2"/>
  <c r="K8337" i="2"/>
  <c r="J8337" i="2"/>
  <c r="I8337" i="2"/>
  <c r="L1742" i="2"/>
  <c r="K1742" i="2"/>
  <c r="J1742" i="2"/>
  <c r="I1742" i="2"/>
  <c r="L961" i="2"/>
  <c r="K961" i="2"/>
  <c r="J961" i="2"/>
  <c r="I961" i="2"/>
  <c r="L6887" i="2"/>
  <c r="K6887" i="2"/>
  <c r="J6887" i="2"/>
  <c r="I6887" i="2"/>
  <c r="L2848" i="2"/>
  <c r="K2848" i="2"/>
  <c r="J2848" i="2"/>
  <c r="I2848" i="2"/>
  <c r="L3151" i="2"/>
  <c r="K3151" i="2"/>
  <c r="J3151" i="2"/>
  <c r="I3151" i="2"/>
  <c r="L7246" i="2"/>
  <c r="K7246" i="2"/>
  <c r="J7246" i="2"/>
  <c r="I7246" i="2"/>
  <c r="L1206" i="2"/>
  <c r="K1206" i="2"/>
  <c r="J1206" i="2"/>
  <c r="I1206" i="2"/>
  <c r="L2806" i="2"/>
  <c r="K2806" i="2"/>
  <c r="J2806" i="2"/>
  <c r="I2806" i="2"/>
  <c r="L1258" i="2"/>
  <c r="K1258" i="2"/>
  <c r="J1258" i="2"/>
  <c r="I1258" i="2"/>
  <c r="L2641" i="2"/>
  <c r="K2641" i="2"/>
  <c r="J2641" i="2"/>
  <c r="I2641" i="2"/>
  <c r="L7790" i="2"/>
  <c r="K7790" i="2"/>
  <c r="J7790" i="2"/>
  <c r="I7790" i="2"/>
  <c r="L3773" i="2"/>
  <c r="K3773" i="2"/>
  <c r="J3773" i="2"/>
  <c r="I3773" i="2"/>
  <c r="L2364" i="2"/>
  <c r="K2364" i="2"/>
  <c r="J2364" i="2"/>
  <c r="I2364" i="2"/>
  <c r="L3208" i="2"/>
  <c r="K3208" i="2"/>
  <c r="J3208" i="2"/>
  <c r="I3208" i="2"/>
  <c r="L3388" i="2"/>
  <c r="K3388" i="2"/>
  <c r="J3388" i="2"/>
  <c r="I3388" i="2"/>
  <c r="L4834" i="2"/>
  <c r="K4834" i="2"/>
  <c r="J4834" i="2"/>
  <c r="I4834" i="2"/>
  <c r="L4116" i="2"/>
  <c r="K4116" i="2"/>
  <c r="J4116" i="2"/>
  <c r="I4116" i="2"/>
  <c r="L6136" i="2"/>
  <c r="K6136" i="2"/>
  <c r="J6136" i="2"/>
  <c r="I6136" i="2"/>
  <c r="L7011" i="2"/>
  <c r="K7011" i="2"/>
  <c r="J7011" i="2"/>
  <c r="I7011" i="2"/>
  <c r="L4156" i="2"/>
  <c r="K4156" i="2"/>
  <c r="J4156" i="2"/>
  <c r="I4156" i="2"/>
  <c r="L2177" i="2"/>
  <c r="K2177" i="2"/>
  <c r="J2177" i="2"/>
  <c r="I2177" i="2"/>
  <c r="L7102" i="2"/>
  <c r="K7102" i="2"/>
  <c r="J7102" i="2"/>
  <c r="I7102" i="2"/>
  <c r="L2424" i="2"/>
  <c r="K2424" i="2"/>
  <c r="J2424" i="2"/>
  <c r="I2424" i="2"/>
  <c r="L3553" i="2"/>
  <c r="K3553" i="2"/>
  <c r="J3553" i="2"/>
  <c r="I3553" i="2"/>
  <c r="L2697" i="2"/>
  <c r="K2697" i="2"/>
  <c r="J2697" i="2"/>
  <c r="I2697" i="2"/>
  <c r="L4740" i="2"/>
  <c r="K4740" i="2"/>
  <c r="J4740" i="2"/>
  <c r="I4740" i="2"/>
  <c r="L4269" i="2"/>
  <c r="K4269" i="2"/>
  <c r="J4269" i="2"/>
  <c r="I4269" i="2"/>
  <c r="L3285" i="2"/>
  <c r="K3285" i="2"/>
  <c r="J3285" i="2"/>
  <c r="I3285" i="2"/>
  <c r="L2796" i="2"/>
  <c r="K2796" i="2"/>
  <c r="J2796" i="2"/>
  <c r="I2796" i="2"/>
  <c r="L7619" i="2"/>
  <c r="K7619" i="2"/>
  <c r="J7619" i="2"/>
  <c r="I7619" i="2"/>
  <c r="L6001" i="2"/>
  <c r="K6001" i="2"/>
  <c r="J6001" i="2"/>
  <c r="I6001" i="2"/>
  <c r="L1856" i="2"/>
  <c r="K1856" i="2"/>
  <c r="J1856" i="2"/>
  <c r="I1856" i="2"/>
  <c r="L4338" i="2"/>
  <c r="K4338" i="2"/>
  <c r="J4338" i="2"/>
  <c r="I4338" i="2"/>
  <c r="L7348" i="2"/>
  <c r="K7348" i="2"/>
  <c r="J7348" i="2"/>
  <c r="I7348" i="2"/>
  <c r="L3070" i="2"/>
  <c r="K3070" i="2"/>
  <c r="J3070" i="2"/>
  <c r="I3070" i="2"/>
  <c r="L3043" i="2"/>
  <c r="K3043" i="2"/>
  <c r="J3043" i="2"/>
  <c r="I3043" i="2"/>
  <c r="L7600" i="2"/>
  <c r="K7600" i="2"/>
  <c r="J7600" i="2"/>
  <c r="I7600" i="2"/>
  <c r="L2349" i="2"/>
  <c r="K2349" i="2"/>
  <c r="J2349" i="2"/>
  <c r="I2349" i="2"/>
  <c r="L6470" i="2"/>
  <c r="K6470" i="2"/>
  <c r="J6470" i="2"/>
  <c r="I6470" i="2"/>
  <c r="L5983" i="2"/>
  <c r="K5983" i="2"/>
  <c r="J5983" i="2"/>
  <c r="I5983" i="2"/>
  <c r="L2291" i="2"/>
  <c r="K2291" i="2"/>
  <c r="J2291" i="2"/>
  <c r="I2291" i="2"/>
  <c r="L2613" i="2"/>
  <c r="K2613" i="2"/>
  <c r="J2613" i="2"/>
  <c r="I2613" i="2"/>
  <c r="L631" i="2"/>
  <c r="K631" i="2"/>
  <c r="J631" i="2"/>
  <c r="I631" i="2"/>
  <c r="L6500" i="2"/>
  <c r="K6500" i="2"/>
  <c r="J6500" i="2"/>
  <c r="I6500" i="2"/>
  <c r="L8061" i="2"/>
  <c r="K8061" i="2"/>
  <c r="J8061" i="2"/>
  <c r="I8061" i="2"/>
  <c r="L5479" i="2"/>
  <c r="K5479" i="2"/>
  <c r="J5479" i="2"/>
  <c r="I5479" i="2"/>
  <c r="L8259" i="2"/>
  <c r="K8259" i="2"/>
  <c r="J8259" i="2"/>
  <c r="I8259" i="2"/>
  <c r="L7531" i="2"/>
  <c r="K7531" i="2"/>
  <c r="J7531" i="2"/>
  <c r="I7531" i="2"/>
  <c r="L5701" i="2"/>
  <c r="K5701" i="2"/>
  <c r="J5701" i="2"/>
  <c r="I5701" i="2"/>
  <c r="L8124" i="2"/>
  <c r="K8124" i="2"/>
  <c r="J8124" i="2"/>
  <c r="I8124" i="2"/>
  <c r="L5000" i="2"/>
  <c r="K5000" i="2"/>
  <c r="J5000" i="2"/>
  <c r="I5000" i="2"/>
  <c r="L6870" i="2"/>
  <c r="K6870" i="2"/>
  <c r="J6870" i="2"/>
  <c r="I6870" i="2"/>
  <c r="L7247" i="2"/>
  <c r="K7247" i="2"/>
  <c r="J7247" i="2"/>
  <c r="I7247" i="2"/>
  <c r="L4919" i="2"/>
  <c r="K4919" i="2"/>
  <c r="J4919" i="2"/>
  <c r="I4919" i="2"/>
  <c r="L7434" i="2"/>
  <c r="K7434" i="2"/>
  <c r="J7434" i="2"/>
  <c r="I7434" i="2"/>
  <c r="L6765" i="2"/>
  <c r="K6765" i="2"/>
  <c r="J6765" i="2"/>
  <c r="I6765" i="2"/>
  <c r="L6813" i="2"/>
  <c r="K6813" i="2"/>
  <c r="J6813" i="2"/>
  <c r="I6813" i="2"/>
  <c r="L5135" i="2"/>
  <c r="K5135" i="2"/>
  <c r="J5135" i="2"/>
  <c r="I5135" i="2"/>
  <c r="L2497" i="2"/>
  <c r="K2497" i="2"/>
  <c r="J2497" i="2"/>
  <c r="I2497" i="2"/>
  <c r="L3102" i="2"/>
  <c r="K3102" i="2"/>
  <c r="J3102" i="2"/>
  <c r="I3102" i="2"/>
  <c r="L5759" i="2"/>
  <c r="K5759" i="2"/>
  <c r="J5759" i="2"/>
  <c r="I5759" i="2"/>
  <c r="L3369" i="2"/>
  <c r="K3369" i="2"/>
  <c r="J3369" i="2"/>
  <c r="I3369" i="2"/>
  <c r="L7166" i="2"/>
  <c r="K7166" i="2"/>
  <c r="J7166" i="2"/>
  <c r="I7166" i="2"/>
  <c r="L4493" i="2"/>
  <c r="K4493" i="2"/>
  <c r="J4493" i="2"/>
  <c r="I4493" i="2"/>
  <c r="L1415" i="2"/>
  <c r="K1415" i="2"/>
  <c r="J1415" i="2"/>
  <c r="I1415" i="2"/>
  <c r="L2278" i="2"/>
  <c r="K2278" i="2"/>
  <c r="J2278" i="2"/>
  <c r="I2278" i="2"/>
  <c r="L5663" i="2"/>
  <c r="K5663" i="2"/>
  <c r="J5663" i="2"/>
  <c r="I5663" i="2"/>
  <c r="L4446" i="2"/>
  <c r="K4446" i="2"/>
  <c r="J4446" i="2"/>
  <c r="I4446" i="2"/>
  <c r="L6270" i="2"/>
  <c r="K6270" i="2"/>
  <c r="J6270" i="2"/>
  <c r="I6270" i="2"/>
  <c r="L6190" i="2"/>
  <c r="K6190" i="2"/>
  <c r="J6190" i="2"/>
  <c r="I6190" i="2"/>
  <c r="L7929" i="2"/>
  <c r="K7929" i="2"/>
  <c r="J7929" i="2"/>
  <c r="I7929" i="2"/>
  <c r="L2979" i="2"/>
  <c r="K2979" i="2"/>
  <c r="J2979" i="2"/>
  <c r="I2979" i="2"/>
  <c r="L4742" i="2"/>
  <c r="K4742" i="2"/>
  <c r="J4742" i="2"/>
  <c r="I4742" i="2"/>
  <c r="L5191" i="2"/>
  <c r="K5191" i="2"/>
  <c r="J5191" i="2"/>
  <c r="I5191" i="2"/>
  <c r="L1955" i="2"/>
  <c r="K1955" i="2"/>
  <c r="J1955" i="2"/>
  <c r="I1955" i="2"/>
  <c r="L6502" i="2"/>
  <c r="K6502" i="2"/>
  <c r="J6502" i="2"/>
  <c r="I6502" i="2"/>
  <c r="L1174" i="2"/>
  <c r="K1174" i="2"/>
  <c r="J1174" i="2"/>
  <c r="I1174" i="2"/>
  <c r="L2765" i="2"/>
  <c r="K2765" i="2"/>
  <c r="J2765" i="2"/>
  <c r="I2765" i="2"/>
  <c r="L5162" i="2"/>
  <c r="K5162" i="2"/>
  <c r="J5162" i="2"/>
  <c r="I5162" i="2"/>
  <c r="L6221" i="2"/>
  <c r="K6221" i="2"/>
  <c r="J6221" i="2"/>
  <c r="I6221" i="2"/>
  <c r="L6372" i="2"/>
  <c r="K6372" i="2"/>
  <c r="J6372" i="2"/>
  <c r="I6372" i="2"/>
  <c r="L7187" i="2"/>
  <c r="K7187" i="2"/>
  <c r="J7187" i="2"/>
  <c r="I7187" i="2"/>
  <c r="L6477" i="2"/>
  <c r="K6477" i="2"/>
  <c r="J6477" i="2"/>
  <c r="I6477" i="2"/>
  <c r="L5897" i="2"/>
  <c r="K5897" i="2"/>
  <c r="J5897" i="2"/>
  <c r="I5897" i="2"/>
  <c r="L8142" i="2"/>
  <c r="K8142" i="2"/>
  <c r="J8142" i="2"/>
  <c r="I8142" i="2"/>
  <c r="L5382" i="2"/>
  <c r="K5382" i="2"/>
  <c r="J5382" i="2"/>
  <c r="I5382" i="2"/>
  <c r="L5608" i="2"/>
  <c r="K5608" i="2"/>
  <c r="J5608" i="2"/>
  <c r="I5608" i="2"/>
  <c r="L7358" i="2"/>
  <c r="K7358" i="2"/>
  <c r="J7358" i="2"/>
  <c r="I7358" i="2"/>
  <c r="L4500" i="2"/>
  <c r="K4500" i="2"/>
  <c r="J4500" i="2"/>
  <c r="I4500" i="2"/>
  <c r="L1720" i="2"/>
  <c r="K1720" i="2"/>
  <c r="J1720" i="2"/>
  <c r="I1720" i="2"/>
  <c r="L7715" i="2"/>
  <c r="K7715" i="2"/>
  <c r="J7715" i="2"/>
  <c r="I7715" i="2"/>
  <c r="L1357" i="2"/>
  <c r="K1357" i="2"/>
  <c r="J1357" i="2"/>
  <c r="I1357" i="2"/>
  <c r="L5870" i="2"/>
  <c r="K5870" i="2"/>
  <c r="J5870" i="2"/>
  <c r="I5870" i="2"/>
  <c r="L6024" i="2"/>
  <c r="K6024" i="2"/>
  <c r="J6024" i="2"/>
  <c r="I6024" i="2"/>
  <c r="L2160" i="2"/>
  <c r="K2160" i="2"/>
  <c r="J2160" i="2"/>
  <c r="I2160" i="2"/>
  <c r="L4642" i="2"/>
  <c r="K4642" i="2"/>
  <c r="J4642" i="2"/>
  <c r="I4642" i="2"/>
  <c r="L6778" i="2"/>
  <c r="K6778" i="2"/>
  <c r="J6778" i="2"/>
  <c r="I6778" i="2"/>
  <c r="L3891" i="2"/>
  <c r="K3891" i="2"/>
  <c r="J3891" i="2"/>
  <c r="I3891" i="2"/>
  <c r="L4730" i="2"/>
  <c r="K4730" i="2"/>
  <c r="J4730" i="2"/>
  <c r="I4730" i="2"/>
  <c r="L1915" i="2"/>
  <c r="K1915" i="2"/>
  <c r="J1915" i="2"/>
  <c r="I1915" i="2"/>
  <c r="L2501" i="2"/>
  <c r="K2501" i="2"/>
  <c r="J2501" i="2"/>
  <c r="I2501" i="2"/>
  <c r="L4352" i="2"/>
  <c r="K4352" i="2"/>
  <c r="J4352" i="2"/>
  <c r="I4352" i="2"/>
  <c r="L5153" i="2"/>
  <c r="K5153" i="2"/>
  <c r="J5153" i="2"/>
  <c r="I5153" i="2"/>
  <c r="L1469" i="2"/>
  <c r="K1469" i="2"/>
  <c r="J1469" i="2"/>
  <c r="I1469" i="2"/>
  <c r="L7551" i="2"/>
  <c r="K7551" i="2"/>
  <c r="J7551" i="2"/>
  <c r="I7551" i="2"/>
  <c r="L5444" i="2"/>
  <c r="K5444" i="2"/>
  <c r="J5444" i="2"/>
  <c r="I5444" i="2"/>
  <c r="L4238" i="2"/>
  <c r="K4238" i="2"/>
  <c r="J4238" i="2"/>
  <c r="I4238" i="2"/>
  <c r="L7716" i="2"/>
  <c r="K7716" i="2"/>
  <c r="J7716" i="2"/>
  <c r="I7716" i="2"/>
  <c r="L1921" i="2"/>
  <c r="K1921" i="2"/>
  <c r="J1921" i="2"/>
  <c r="I1921" i="2"/>
  <c r="L7252" i="2"/>
  <c r="K7252" i="2"/>
  <c r="J7252" i="2"/>
  <c r="I7252" i="2"/>
  <c r="L3411" i="2"/>
  <c r="K3411" i="2"/>
  <c r="J3411" i="2"/>
  <c r="I3411" i="2"/>
  <c r="L4445" i="2"/>
  <c r="K4445" i="2"/>
  <c r="J4445" i="2"/>
  <c r="I4445" i="2"/>
  <c r="L637" i="2"/>
  <c r="K637" i="2"/>
  <c r="J637" i="2"/>
  <c r="I637" i="2"/>
  <c r="L3428" i="2"/>
  <c r="K3428" i="2"/>
  <c r="J3428" i="2"/>
  <c r="I3428" i="2"/>
  <c r="L6114" i="2"/>
  <c r="K6114" i="2"/>
  <c r="J6114" i="2"/>
  <c r="I6114" i="2"/>
  <c r="L7833" i="2"/>
  <c r="K7833" i="2"/>
  <c r="J7833" i="2"/>
  <c r="I7833" i="2"/>
  <c r="L7778" i="2"/>
  <c r="K7778" i="2"/>
  <c r="J7778" i="2"/>
  <c r="I7778" i="2"/>
  <c r="L2356" i="2"/>
  <c r="K2356" i="2"/>
  <c r="J2356" i="2"/>
  <c r="I2356" i="2"/>
  <c r="L7939" i="2"/>
  <c r="K7939" i="2"/>
  <c r="J7939" i="2"/>
  <c r="I7939" i="2"/>
  <c r="L6563" i="2"/>
  <c r="K6563" i="2"/>
  <c r="J6563" i="2"/>
  <c r="I6563" i="2"/>
  <c r="L1533" i="2"/>
  <c r="K1533" i="2"/>
  <c r="J1533" i="2"/>
  <c r="I1533" i="2"/>
  <c r="L2307" i="2"/>
  <c r="K2307" i="2"/>
  <c r="J2307" i="2"/>
  <c r="I2307" i="2"/>
  <c r="L5133" i="2"/>
  <c r="K5133" i="2"/>
  <c r="J5133" i="2"/>
  <c r="I5133" i="2"/>
  <c r="L7013" i="2"/>
  <c r="K7013" i="2"/>
  <c r="J7013" i="2"/>
  <c r="I7013" i="2"/>
  <c r="L3513" i="2"/>
  <c r="K3513" i="2"/>
  <c r="J3513" i="2"/>
  <c r="I3513" i="2"/>
  <c r="L5385" i="2"/>
  <c r="K5385" i="2"/>
  <c r="J5385" i="2"/>
  <c r="I5385" i="2"/>
  <c r="L4632" i="2"/>
  <c r="K4632" i="2"/>
  <c r="J4632" i="2"/>
  <c r="I4632" i="2"/>
  <c r="L6084" i="2"/>
  <c r="K6084" i="2"/>
  <c r="J6084" i="2"/>
  <c r="I6084" i="2"/>
  <c r="L3307" i="2"/>
  <c r="K3307" i="2"/>
  <c r="J3307" i="2"/>
  <c r="I3307" i="2"/>
  <c r="L6854" i="2"/>
  <c r="K6854" i="2"/>
  <c r="J6854" i="2"/>
  <c r="I6854" i="2"/>
  <c r="L3529" i="2"/>
  <c r="K3529" i="2"/>
  <c r="J3529" i="2"/>
  <c r="I3529" i="2"/>
  <c r="L6593" i="2"/>
  <c r="K6593" i="2"/>
  <c r="J6593" i="2"/>
  <c r="I6593" i="2"/>
  <c r="L4490" i="2"/>
  <c r="K4490" i="2"/>
  <c r="J4490" i="2"/>
  <c r="I4490" i="2"/>
  <c r="L2019" i="2"/>
  <c r="K2019" i="2"/>
  <c r="J2019" i="2"/>
  <c r="I2019" i="2"/>
  <c r="L3090" i="2"/>
  <c r="K3090" i="2"/>
  <c r="J3090" i="2"/>
  <c r="I3090" i="2"/>
  <c r="L3702" i="2"/>
  <c r="K3702" i="2"/>
  <c r="J3702" i="2"/>
  <c r="I3702" i="2"/>
  <c r="L7518" i="2"/>
  <c r="K7518" i="2"/>
  <c r="J7518" i="2"/>
  <c r="I7518" i="2"/>
  <c r="L5338" i="2"/>
  <c r="K5338" i="2"/>
  <c r="J5338" i="2"/>
  <c r="I5338" i="2"/>
  <c r="L6106" i="2"/>
  <c r="K6106" i="2"/>
  <c r="J6106" i="2"/>
  <c r="I6106" i="2"/>
  <c r="L5245" i="2"/>
  <c r="K5245" i="2"/>
  <c r="J5245" i="2"/>
  <c r="I5245" i="2"/>
  <c r="L7538" i="2"/>
  <c r="K7538" i="2"/>
  <c r="J7538" i="2"/>
  <c r="I7538" i="2"/>
  <c r="L6352" i="2"/>
  <c r="K6352" i="2"/>
  <c r="J6352" i="2"/>
  <c r="I6352" i="2"/>
  <c r="L5988" i="2"/>
  <c r="K5988" i="2"/>
  <c r="J5988" i="2"/>
  <c r="I5988" i="2"/>
  <c r="L4505" i="2"/>
  <c r="K4505" i="2"/>
  <c r="J4505" i="2"/>
  <c r="I4505" i="2"/>
  <c r="L5921" i="2"/>
  <c r="K5921" i="2"/>
  <c r="J5921" i="2"/>
  <c r="I5921" i="2"/>
  <c r="L4995" i="2"/>
  <c r="K4995" i="2"/>
  <c r="J4995" i="2"/>
  <c r="I4995" i="2"/>
  <c r="L2606" i="2"/>
  <c r="K2606" i="2"/>
  <c r="J2606" i="2"/>
  <c r="I2606" i="2"/>
  <c r="L4837" i="2"/>
  <c r="K4837" i="2"/>
  <c r="J4837" i="2"/>
  <c r="I4837" i="2"/>
  <c r="L1786" i="2"/>
  <c r="K1786" i="2"/>
  <c r="J1786" i="2"/>
  <c r="I1786" i="2"/>
  <c r="L5460" i="2"/>
  <c r="K5460" i="2"/>
  <c r="J5460" i="2"/>
  <c r="I5460" i="2"/>
  <c r="L3069" i="2"/>
  <c r="K3069" i="2"/>
  <c r="J3069" i="2"/>
  <c r="I3069" i="2"/>
  <c r="L3374" i="2"/>
  <c r="K3374" i="2"/>
  <c r="J3374" i="2"/>
  <c r="I3374" i="2"/>
  <c r="L5424" i="2"/>
  <c r="K5424" i="2"/>
  <c r="J5424" i="2"/>
  <c r="I5424" i="2"/>
  <c r="L2815" i="2"/>
  <c r="K2815" i="2"/>
  <c r="J2815" i="2"/>
  <c r="I2815" i="2"/>
  <c r="L4657" i="2"/>
  <c r="K4657" i="2"/>
  <c r="J4657" i="2"/>
  <c r="I4657" i="2"/>
  <c r="L7618" i="2"/>
  <c r="K7618" i="2"/>
  <c r="J7618" i="2"/>
  <c r="I7618" i="2"/>
  <c r="L4581" i="2"/>
  <c r="K4581" i="2"/>
  <c r="J4581" i="2"/>
  <c r="I4581" i="2"/>
  <c r="L6561" i="2"/>
  <c r="K6561" i="2"/>
  <c r="J6561" i="2"/>
  <c r="I6561" i="2"/>
  <c r="L1718" i="2"/>
  <c r="K1718" i="2"/>
  <c r="J1718" i="2"/>
  <c r="I1718" i="2"/>
  <c r="L7238" i="2"/>
  <c r="K7238" i="2"/>
  <c r="J7238" i="2"/>
  <c r="I7238" i="2"/>
  <c r="L3817" i="2"/>
  <c r="K3817" i="2"/>
  <c r="J3817" i="2"/>
  <c r="I3817" i="2"/>
  <c r="L6097" i="2"/>
  <c r="K6097" i="2"/>
  <c r="J6097" i="2"/>
  <c r="I6097" i="2"/>
  <c r="L6443" i="2"/>
  <c r="K6443" i="2"/>
  <c r="J6443" i="2"/>
  <c r="I6443" i="2"/>
  <c r="L7838" i="2"/>
  <c r="K7838" i="2"/>
  <c r="J7838" i="2"/>
  <c r="I7838" i="2"/>
  <c r="L5198" i="2"/>
  <c r="K5198" i="2"/>
  <c r="J5198" i="2"/>
  <c r="I5198" i="2"/>
  <c r="L5582" i="2"/>
  <c r="K5582" i="2"/>
  <c r="J5582" i="2"/>
  <c r="I5582" i="2"/>
  <c r="L2584" i="2"/>
  <c r="K2584" i="2"/>
  <c r="J2584" i="2"/>
  <c r="I2584" i="2"/>
  <c r="L5466" i="2"/>
  <c r="K5466" i="2"/>
  <c r="J5466" i="2"/>
  <c r="I5466" i="2"/>
  <c r="L3313" i="2"/>
  <c r="K3313" i="2"/>
  <c r="J3313" i="2"/>
  <c r="I3313" i="2"/>
  <c r="L3818" i="2"/>
  <c r="K3818" i="2"/>
  <c r="J3818" i="2"/>
  <c r="I3818" i="2"/>
  <c r="L7294" i="2"/>
  <c r="K7294" i="2"/>
  <c r="J7294" i="2"/>
  <c r="I7294" i="2"/>
  <c r="L1223" i="2"/>
  <c r="K1223" i="2"/>
  <c r="J1223" i="2"/>
  <c r="I1223" i="2"/>
  <c r="L5464" i="2"/>
  <c r="K5464" i="2"/>
  <c r="J5464" i="2"/>
  <c r="I5464" i="2"/>
  <c r="L6570" i="2"/>
  <c r="K6570" i="2"/>
  <c r="J6570" i="2"/>
  <c r="I6570" i="2"/>
  <c r="L1685" i="2"/>
  <c r="K1685" i="2"/>
  <c r="J1685" i="2"/>
  <c r="I1685" i="2"/>
  <c r="L5174" i="2"/>
  <c r="K5174" i="2"/>
  <c r="J5174" i="2"/>
  <c r="I5174" i="2"/>
  <c r="L2325" i="2"/>
  <c r="K2325" i="2"/>
  <c r="J2325" i="2"/>
  <c r="I2325" i="2"/>
  <c r="L7283" i="2"/>
  <c r="K7283" i="2"/>
  <c r="J7283" i="2"/>
  <c r="I7283" i="2"/>
  <c r="L3863" i="2"/>
  <c r="K3863" i="2"/>
  <c r="J3863" i="2"/>
  <c r="I3863" i="2"/>
  <c r="L2125" i="2"/>
  <c r="K2125" i="2"/>
  <c r="J2125" i="2"/>
  <c r="I2125" i="2"/>
  <c r="L6523" i="2"/>
  <c r="K6523" i="2"/>
  <c r="J6523" i="2"/>
  <c r="I6523" i="2"/>
  <c r="L1567" i="2"/>
  <c r="K1567" i="2"/>
  <c r="J1567" i="2"/>
  <c r="I1567" i="2"/>
  <c r="L5537" i="2"/>
  <c r="K5537" i="2"/>
  <c r="J5537" i="2"/>
  <c r="I5537" i="2"/>
  <c r="L6657" i="2"/>
  <c r="K6657" i="2"/>
  <c r="J6657" i="2"/>
  <c r="I6657" i="2"/>
  <c r="L6757" i="2"/>
  <c r="K6757" i="2"/>
  <c r="J6757" i="2"/>
  <c r="I6757" i="2"/>
  <c r="L7993" i="2"/>
  <c r="K7993" i="2"/>
  <c r="J7993" i="2"/>
  <c r="I7993" i="2"/>
  <c r="L2454" i="2"/>
  <c r="K2454" i="2"/>
  <c r="J2454" i="2"/>
  <c r="I2454" i="2"/>
  <c r="L2269" i="2"/>
  <c r="K2269" i="2"/>
  <c r="J2269" i="2"/>
  <c r="I2269" i="2"/>
  <c r="L4512" i="2"/>
  <c r="K4512" i="2"/>
  <c r="J4512" i="2"/>
  <c r="I4512" i="2"/>
  <c r="L1609" i="2"/>
  <c r="K1609" i="2"/>
  <c r="J1609" i="2"/>
  <c r="I1609" i="2"/>
  <c r="L3764" i="2"/>
  <c r="K3764" i="2"/>
  <c r="J3764" i="2"/>
  <c r="I3764" i="2"/>
  <c r="L6252" i="2"/>
  <c r="K6252" i="2"/>
  <c r="J6252" i="2"/>
  <c r="I6252" i="2"/>
  <c r="L3167" i="2"/>
  <c r="K3167" i="2"/>
  <c r="J3167" i="2"/>
  <c r="I3167" i="2"/>
  <c r="L3613" i="2"/>
  <c r="K3613" i="2"/>
  <c r="J3613" i="2"/>
  <c r="I3613" i="2"/>
  <c r="L5482" i="2"/>
  <c r="K5482" i="2"/>
  <c r="J5482" i="2"/>
  <c r="I5482" i="2"/>
  <c r="L2735" i="2"/>
  <c r="K2735" i="2"/>
  <c r="J2735" i="2"/>
  <c r="I2735" i="2"/>
  <c r="L3631" i="2"/>
  <c r="K3631" i="2"/>
  <c r="J3631" i="2"/>
  <c r="I3631" i="2"/>
  <c r="L2581" i="2"/>
  <c r="K2581" i="2"/>
  <c r="J2581" i="2"/>
  <c r="I2581" i="2"/>
  <c r="L4667" i="2"/>
  <c r="K4667" i="2"/>
  <c r="J4667" i="2"/>
  <c r="I4667" i="2"/>
  <c r="L1472" i="2"/>
  <c r="K1472" i="2"/>
  <c r="J1472" i="2"/>
  <c r="I1472" i="2"/>
  <c r="L7665" i="2"/>
  <c r="K7665" i="2"/>
  <c r="J7665" i="2"/>
  <c r="I7665" i="2"/>
  <c r="L4774" i="2"/>
  <c r="K4774" i="2"/>
  <c r="J4774" i="2"/>
  <c r="I4774" i="2"/>
  <c r="L7049" i="2"/>
  <c r="K7049" i="2"/>
  <c r="J7049" i="2"/>
  <c r="I7049" i="2"/>
  <c r="L6340" i="2"/>
  <c r="K6340" i="2"/>
  <c r="J6340" i="2"/>
  <c r="I6340" i="2"/>
  <c r="L6459" i="2"/>
  <c r="K6459" i="2"/>
  <c r="J6459" i="2"/>
  <c r="I6459" i="2"/>
  <c r="L5477" i="2"/>
  <c r="K5477" i="2"/>
  <c r="J5477" i="2"/>
  <c r="I5477" i="2"/>
  <c r="L3199" i="2"/>
  <c r="K3199" i="2"/>
  <c r="J3199" i="2"/>
  <c r="I3199" i="2"/>
  <c r="L7580" i="2"/>
  <c r="K7580" i="2"/>
  <c r="J7580" i="2"/>
  <c r="I7580" i="2"/>
  <c r="L6630" i="2"/>
  <c r="K6630" i="2"/>
  <c r="J6630" i="2"/>
  <c r="I6630" i="2"/>
  <c r="L4719" i="2"/>
  <c r="K4719" i="2"/>
  <c r="J4719" i="2"/>
  <c r="I4719" i="2"/>
  <c r="L6375" i="2"/>
  <c r="K6375" i="2"/>
  <c r="J6375" i="2"/>
  <c r="I6375" i="2"/>
  <c r="L4946" i="2"/>
  <c r="K4946" i="2"/>
  <c r="J4946" i="2"/>
  <c r="I4946" i="2"/>
  <c r="L8305" i="2"/>
  <c r="K8305" i="2"/>
  <c r="J8305" i="2"/>
  <c r="I8305" i="2"/>
  <c r="L2573" i="2"/>
  <c r="K2573" i="2"/>
  <c r="J2573" i="2"/>
  <c r="I2573" i="2"/>
  <c r="L4479" i="2"/>
  <c r="K4479" i="2"/>
  <c r="J4479" i="2"/>
  <c r="I4479" i="2"/>
  <c r="L7070" i="2"/>
  <c r="K7070" i="2"/>
  <c r="J7070" i="2"/>
  <c r="I7070" i="2"/>
  <c r="L6044" i="2"/>
  <c r="K6044" i="2"/>
  <c r="J6044" i="2"/>
  <c r="I6044" i="2"/>
  <c r="L6288" i="2"/>
  <c r="K6288" i="2"/>
  <c r="J6288" i="2"/>
  <c r="I6288" i="2"/>
  <c r="L7528" i="2"/>
  <c r="K7528" i="2"/>
  <c r="J7528" i="2"/>
  <c r="I7528" i="2"/>
  <c r="L4515" i="2"/>
  <c r="K4515" i="2"/>
  <c r="J4515" i="2"/>
  <c r="I4515" i="2"/>
  <c r="L893" i="2"/>
  <c r="K893" i="2"/>
  <c r="J893" i="2"/>
  <c r="I893" i="2"/>
  <c r="L5340" i="2"/>
  <c r="K5340" i="2"/>
  <c r="J5340" i="2"/>
  <c r="I5340" i="2"/>
  <c r="L3099" i="2"/>
  <c r="K3099" i="2"/>
  <c r="J3099" i="2"/>
  <c r="I3099" i="2"/>
  <c r="L6184" i="2"/>
  <c r="K6184" i="2"/>
  <c r="J6184" i="2"/>
  <c r="I6184" i="2"/>
  <c r="L6194" i="2"/>
  <c r="K6194" i="2"/>
  <c r="J6194" i="2"/>
  <c r="I6194" i="2"/>
  <c r="L6865" i="2"/>
  <c r="K6865" i="2"/>
  <c r="J6865" i="2"/>
  <c r="I6865" i="2"/>
  <c r="L6420" i="2"/>
  <c r="K6420" i="2"/>
  <c r="J6420" i="2"/>
  <c r="I6420" i="2"/>
  <c r="L5208" i="2"/>
  <c r="K5208" i="2"/>
  <c r="J5208" i="2"/>
  <c r="I5208" i="2"/>
  <c r="L2359" i="2"/>
  <c r="K2359" i="2"/>
  <c r="J2359" i="2"/>
  <c r="I2359" i="2"/>
  <c r="L2458" i="2"/>
  <c r="K2458" i="2"/>
  <c r="J2458" i="2"/>
  <c r="I2458" i="2"/>
  <c r="L4503" i="2"/>
  <c r="K4503" i="2"/>
  <c r="J4503" i="2"/>
  <c r="I4503" i="2"/>
  <c r="L7439" i="2"/>
  <c r="K7439" i="2"/>
  <c r="J7439" i="2"/>
  <c r="I7439" i="2"/>
  <c r="L7559" i="2"/>
  <c r="K7559" i="2"/>
  <c r="J7559" i="2"/>
  <c r="I7559" i="2"/>
  <c r="L7401" i="2"/>
  <c r="K7401" i="2"/>
  <c r="J7401" i="2"/>
  <c r="I7401" i="2"/>
  <c r="L3394" i="2"/>
  <c r="K3394" i="2"/>
  <c r="J3394" i="2"/>
  <c r="I3394" i="2"/>
  <c r="L2551" i="2"/>
  <c r="K2551" i="2"/>
  <c r="J2551" i="2"/>
  <c r="I2551" i="2"/>
  <c r="L5540" i="2"/>
  <c r="K5540" i="2"/>
  <c r="J5540" i="2"/>
  <c r="I5540" i="2"/>
  <c r="L4159" i="2"/>
  <c r="K4159" i="2"/>
  <c r="J4159" i="2"/>
  <c r="I4159" i="2"/>
  <c r="L6155" i="2"/>
  <c r="K6155" i="2"/>
  <c r="J6155" i="2"/>
  <c r="I6155" i="2"/>
  <c r="L739" i="2"/>
  <c r="K739" i="2"/>
  <c r="J739" i="2"/>
  <c r="I739" i="2"/>
  <c r="L6374" i="2"/>
  <c r="K6374" i="2"/>
  <c r="J6374" i="2"/>
  <c r="I6374" i="2"/>
  <c r="L4803" i="2"/>
  <c r="K4803" i="2"/>
  <c r="J4803" i="2"/>
  <c r="I4803" i="2"/>
  <c r="L1259" i="2"/>
  <c r="K1259" i="2"/>
  <c r="J1259" i="2"/>
  <c r="I1259" i="2"/>
  <c r="L5950" i="2"/>
  <c r="K5950" i="2"/>
  <c r="J5950" i="2"/>
  <c r="I5950" i="2"/>
  <c r="L5674" i="2"/>
  <c r="K5674" i="2"/>
  <c r="J5674" i="2"/>
  <c r="I5674" i="2"/>
  <c r="L7791" i="2"/>
  <c r="K7791" i="2"/>
  <c r="J7791" i="2"/>
  <c r="I7791" i="2"/>
  <c r="L4604" i="2"/>
  <c r="K4604" i="2"/>
  <c r="J4604" i="2"/>
  <c r="I4604" i="2"/>
  <c r="L2355" i="2"/>
  <c r="K2355" i="2"/>
  <c r="J2355" i="2"/>
  <c r="I2355" i="2"/>
  <c r="L7264" i="2"/>
  <c r="K7264" i="2"/>
  <c r="J7264" i="2"/>
  <c r="I7264" i="2"/>
  <c r="L868" i="2"/>
  <c r="K868" i="2"/>
  <c r="J868" i="2"/>
  <c r="I868" i="2"/>
  <c r="L5215" i="2"/>
  <c r="K5215" i="2"/>
  <c r="J5215" i="2"/>
  <c r="I5215" i="2"/>
  <c r="L4726" i="2"/>
  <c r="K4726" i="2"/>
  <c r="J4726" i="2"/>
  <c r="I4726" i="2"/>
  <c r="L6127" i="2"/>
  <c r="K6127" i="2"/>
  <c r="J6127" i="2"/>
  <c r="I6127" i="2"/>
  <c r="L3845" i="2"/>
  <c r="K3845" i="2"/>
  <c r="J3845" i="2"/>
  <c r="I3845" i="2"/>
  <c r="L5913" i="2"/>
  <c r="K5913" i="2"/>
  <c r="J5913" i="2"/>
  <c r="I5913" i="2"/>
  <c r="L7570" i="2"/>
  <c r="K7570" i="2"/>
  <c r="J7570" i="2"/>
  <c r="I7570" i="2"/>
  <c r="L7350" i="2"/>
  <c r="K7350" i="2"/>
  <c r="J7350" i="2"/>
  <c r="I7350" i="2"/>
  <c r="L3559" i="2"/>
  <c r="K3559" i="2"/>
  <c r="J3559" i="2"/>
  <c r="I3559" i="2"/>
  <c r="L1926" i="2"/>
  <c r="K1926" i="2"/>
  <c r="J1926" i="2"/>
  <c r="I1926" i="2"/>
  <c r="L6821" i="2"/>
  <c r="K6821" i="2"/>
  <c r="J6821" i="2"/>
  <c r="I6821" i="2"/>
  <c r="L8254" i="2"/>
  <c r="K8254" i="2"/>
  <c r="J8254" i="2"/>
  <c r="I8254" i="2"/>
  <c r="L6597" i="2"/>
  <c r="K6597" i="2"/>
  <c r="J6597" i="2"/>
  <c r="I6597" i="2"/>
  <c r="L5900" i="2"/>
  <c r="K5900" i="2"/>
  <c r="J5900" i="2"/>
  <c r="I5900" i="2"/>
  <c r="L6000" i="2"/>
  <c r="K6000" i="2"/>
  <c r="J6000" i="2"/>
  <c r="I6000" i="2"/>
  <c r="L6286" i="2"/>
  <c r="K6286" i="2"/>
  <c r="J6286" i="2"/>
  <c r="I6286" i="2"/>
  <c r="L7371" i="2"/>
  <c r="K7371" i="2"/>
  <c r="J7371" i="2"/>
  <c r="I7371" i="2"/>
  <c r="L2801" i="2"/>
  <c r="K2801" i="2"/>
  <c r="J2801" i="2"/>
  <c r="I2801" i="2"/>
  <c r="L3944" i="2"/>
  <c r="K3944" i="2"/>
  <c r="J3944" i="2"/>
  <c r="I3944" i="2"/>
  <c r="L3834" i="2"/>
  <c r="K3834" i="2"/>
  <c r="J3834" i="2"/>
  <c r="I3834" i="2"/>
  <c r="L7074" i="2"/>
  <c r="K7074" i="2"/>
  <c r="J7074" i="2"/>
  <c r="I7074" i="2"/>
  <c r="L7887" i="2"/>
  <c r="K7887" i="2"/>
  <c r="J7887" i="2"/>
  <c r="I7887" i="2"/>
  <c r="L8302" i="2"/>
  <c r="K8302" i="2"/>
  <c r="J8302" i="2"/>
  <c r="I8302" i="2"/>
  <c r="L2104" i="2"/>
  <c r="K2104" i="2"/>
  <c r="J2104" i="2"/>
  <c r="I2104" i="2"/>
  <c r="L4988" i="2"/>
  <c r="K4988" i="2"/>
  <c r="J4988" i="2"/>
  <c r="I4988" i="2"/>
  <c r="L7450" i="2"/>
  <c r="K7450" i="2"/>
  <c r="J7450" i="2"/>
  <c r="I7450" i="2"/>
  <c r="L8387" i="2"/>
  <c r="K8387" i="2"/>
  <c r="J8387" i="2"/>
  <c r="I8387" i="2"/>
  <c r="L1335" i="2"/>
  <c r="K1335" i="2"/>
  <c r="J1335" i="2"/>
  <c r="I1335" i="2"/>
  <c r="L7006" i="2"/>
  <c r="K7006" i="2"/>
  <c r="J7006" i="2"/>
  <c r="I7006" i="2"/>
  <c r="L2361" i="2"/>
  <c r="K2361" i="2"/>
  <c r="J2361" i="2"/>
  <c r="I2361" i="2"/>
  <c r="L3019" i="2"/>
  <c r="K3019" i="2"/>
  <c r="J3019" i="2"/>
  <c r="I3019" i="2"/>
  <c r="L6193" i="2"/>
  <c r="K6193" i="2"/>
  <c r="J6193" i="2"/>
  <c r="I6193" i="2"/>
  <c r="L914" i="2"/>
  <c r="K914" i="2"/>
  <c r="J914" i="2"/>
  <c r="I914" i="2"/>
  <c r="L3365" i="2"/>
  <c r="K3365" i="2"/>
  <c r="J3365" i="2"/>
  <c r="I3365" i="2"/>
  <c r="L5718" i="2"/>
  <c r="K5718" i="2"/>
  <c r="J5718" i="2"/>
  <c r="I5718" i="2"/>
  <c r="L7462" i="2"/>
  <c r="K7462" i="2"/>
  <c r="J7462" i="2"/>
  <c r="I7462" i="2"/>
  <c r="L2343" i="2"/>
  <c r="K2343" i="2"/>
  <c r="J2343" i="2"/>
  <c r="I2343" i="2"/>
  <c r="L5173" i="2"/>
  <c r="K5173" i="2"/>
  <c r="J5173" i="2"/>
  <c r="I5173" i="2"/>
  <c r="L7125" i="2"/>
  <c r="K7125" i="2"/>
  <c r="J7125" i="2"/>
  <c r="I7125" i="2"/>
  <c r="L4940" i="2"/>
  <c r="K4940" i="2"/>
  <c r="J4940" i="2"/>
  <c r="I4940" i="2"/>
  <c r="L5127" i="2"/>
  <c r="K5127" i="2"/>
  <c r="J5127" i="2"/>
  <c r="I5127" i="2"/>
  <c r="L1745" i="2"/>
  <c r="K1745" i="2"/>
  <c r="J1745" i="2"/>
  <c r="I1745" i="2"/>
  <c r="L5059" i="2"/>
  <c r="K5059" i="2"/>
  <c r="J5059" i="2"/>
  <c r="I5059" i="2"/>
  <c r="L2785" i="2"/>
  <c r="K2785" i="2"/>
  <c r="J2785" i="2"/>
  <c r="I2785" i="2"/>
  <c r="L6829" i="2"/>
  <c r="K6829" i="2"/>
  <c r="J6829" i="2"/>
  <c r="I6829" i="2"/>
  <c r="L6018" i="2"/>
  <c r="K6018" i="2"/>
  <c r="J6018" i="2"/>
  <c r="I6018" i="2"/>
  <c r="L4100" i="2"/>
  <c r="K4100" i="2"/>
  <c r="J4100" i="2"/>
  <c r="I4100" i="2"/>
  <c r="L4411" i="2"/>
  <c r="K4411" i="2"/>
  <c r="J4411" i="2"/>
  <c r="I4411" i="2"/>
  <c r="L3439" i="2"/>
  <c r="K3439" i="2"/>
  <c r="J3439" i="2"/>
  <c r="I3439" i="2"/>
  <c r="L6031" i="2"/>
  <c r="K6031" i="2"/>
  <c r="J6031" i="2"/>
  <c r="I6031" i="2"/>
  <c r="L2631" i="2"/>
  <c r="K2631" i="2"/>
  <c r="J2631" i="2"/>
  <c r="I2631" i="2"/>
  <c r="L5598" i="2"/>
  <c r="K5598" i="2"/>
  <c r="J5598" i="2"/>
  <c r="I5598" i="2"/>
  <c r="L8294" i="2"/>
  <c r="K8294" i="2"/>
  <c r="J8294" i="2"/>
  <c r="I8294" i="2"/>
  <c r="L5854" i="2"/>
  <c r="K5854" i="2"/>
  <c r="J5854" i="2"/>
  <c r="I5854" i="2"/>
  <c r="L3156" i="2"/>
  <c r="K3156" i="2"/>
  <c r="J3156" i="2"/>
  <c r="I3156" i="2"/>
  <c r="L3030" i="2"/>
  <c r="K3030" i="2"/>
  <c r="J3030" i="2"/>
  <c r="I3030" i="2"/>
  <c r="L4965" i="2"/>
  <c r="K4965" i="2"/>
  <c r="J4965" i="2"/>
  <c r="I4965" i="2"/>
  <c r="L3876" i="2"/>
  <c r="K3876" i="2"/>
  <c r="J3876" i="2"/>
  <c r="I3876" i="2"/>
  <c r="L4987" i="2"/>
  <c r="K4987" i="2"/>
  <c r="J4987" i="2"/>
  <c r="I4987" i="2"/>
  <c r="L7004" i="2"/>
  <c r="K7004" i="2"/>
  <c r="J7004" i="2"/>
  <c r="I7004" i="2"/>
  <c r="L6881" i="2"/>
  <c r="K6881" i="2"/>
  <c r="J6881" i="2"/>
  <c r="I6881" i="2"/>
  <c r="L5509" i="2"/>
  <c r="K5509" i="2"/>
  <c r="J5509" i="2"/>
  <c r="I5509" i="2"/>
  <c r="L7905" i="2"/>
  <c r="K7905" i="2"/>
  <c r="J7905" i="2"/>
  <c r="I7905" i="2"/>
  <c r="L8129" i="2"/>
  <c r="K8129" i="2"/>
  <c r="J8129" i="2"/>
  <c r="I8129" i="2"/>
  <c r="L1164" i="2"/>
  <c r="K1164" i="2"/>
  <c r="J1164" i="2"/>
  <c r="I1164" i="2"/>
  <c r="L2303" i="2"/>
  <c r="K2303" i="2"/>
  <c r="J2303" i="2"/>
  <c r="I2303" i="2"/>
  <c r="L6149" i="2"/>
  <c r="K6149" i="2"/>
  <c r="J6149" i="2"/>
  <c r="I6149" i="2"/>
  <c r="L7880" i="2"/>
  <c r="K7880" i="2"/>
  <c r="J7880" i="2"/>
  <c r="I7880" i="2"/>
  <c r="L5952" i="2"/>
  <c r="K5952" i="2"/>
  <c r="J5952" i="2"/>
  <c r="I5952" i="2"/>
  <c r="L5310" i="2"/>
  <c r="K5310" i="2"/>
  <c r="J5310" i="2"/>
  <c r="I5310" i="2"/>
  <c r="L3496" i="2"/>
  <c r="K3496" i="2"/>
  <c r="J3496" i="2"/>
  <c r="I3496" i="2"/>
  <c r="L2888" i="2"/>
  <c r="K2888" i="2"/>
  <c r="J2888" i="2"/>
  <c r="I2888" i="2"/>
  <c r="L5614" i="2"/>
  <c r="K5614" i="2"/>
  <c r="J5614" i="2"/>
  <c r="I5614" i="2"/>
  <c r="L1374" i="2"/>
  <c r="K1374" i="2"/>
  <c r="J1374" i="2"/>
  <c r="I1374" i="2"/>
  <c r="L6535" i="2"/>
  <c r="K6535" i="2"/>
  <c r="J6535" i="2"/>
  <c r="I6535" i="2"/>
  <c r="L6771" i="2"/>
  <c r="K6771" i="2"/>
  <c r="J6771" i="2"/>
  <c r="I6771" i="2"/>
  <c r="L8015" i="2"/>
  <c r="K8015" i="2"/>
  <c r="J8015" i="2"/>
  <c r="I8015" i="2"/>
  <c r="L5830" i="2"/>
  <c r="K5830" i="2"/>
  <c r="J5830" i="2"/>
  <c r="I5830" i="2"/>
  <c r="L2487" i="2"/>
  <c r="K2487" i="2"/>
  <c r="J2487" i="2"/>
  <c r="I2487" i="2"/>
  <c r="L6510" i="2"/>
  <c r="K6510" i="2"/>
  <c r="J6510" i="2"/>
  <c r="I6510" i="2"/>
  <c r="L6247" i="2"/>
  <c r="K6247" i="2"/>
  <c r="J6247" i="2"/>
  <c r="I6247" i="2"/>
  <c r="L734" i="2"/>
  <c r="K734" i="2"/>
  <c r="J734" i="2"/>
  <c r="I734" i="2"/>
  <c r="L3821" i="2"/>
  <c r="K3821" i="2"/>
  <c r="J3821" i="2"/>
  <c r="I3821" i="2"/>
  <c r="L3676" i="2"/>
  <c r="K3676" i="2"/>
  <c r="J3676" i="2"/>
  <c r="I3676" i="2"/>
  <c r="L5964" i="2"/>
  <c r="K5964" i="2"/>
  <c r="J5964" i="2"/>
  <c r="I5964" i="2"/>
  <c r="L4030" i="2"/>
  <c r="K4030" i="2"/>
  <c r="J4030" i="2"/>
  <c r="I4030" i="2"/>
  <c r="L7307" i="2"/>
  <c r="K7307" i="2"/>
  <c r="J7307" i="2"/>
  <c r="I7307" i="2"/>
  <c r="L6967" i="2"/>
  <c r="K6967" i="2"/>
  <c r="J6967" i="2"/>
  <c r="I6967" i="2"/>
  <c r="L5258" i="2"/>
  <c r="K5258" i="2"/>
  <c r="J5258" i="2"/>
  <c r="I5258" i="2"/>
  <c r="L4953" i="2"/>
  <c r="K4953" i="2"/>
  <c r="J4953" i="2"/>
  <c r="I4953" i="2"/>
  <c r="L3984" i="2"/>
  <c r="K3984" i="2"/>
  <c r="J3984" i="2"/>
  <c r="I3984" i="2"/>
  <c r="L4575" i="2"/>
  <c r="K4575" i="2"/>
  <c r="J4575" i="2"/>
  <c r="I4575" i="2"/>
  <c r="L6168" i="2"/>
  <c r="K6168" i="2"/>
  <c r="J6168" i="2"/>
  <c r="I6168" i="2"/>
  <c r="L7631" i="2"/>
  <c r="K7631" i="2"/>
  <c r="J7631" i="2"/>
  <c r="I7631" i="2"/>
  <c r="L4727" i="2"/>
  <c r="K4727" i="2"/>
  <c r="J4727" i="2"/>
  <c r="I4727" i="2"/>
  <c r="L5370" i="2"/>
  <c r="K5370" i="2"/>
  <c r="J5370" i="2"/>
  <c r="I5370" i="2"/>
  <c r="L5455" i="2"/>
  <c r="K5455" i="2"/>
  <c r="J5455" i="2"/>
  <c r="I5455" i="2"/>
  <c r="L5554" i="2"/>
  <c r="K5554" i="2"/>
  <c r="J5554" i="2"/>
  <c r="I5554" i="2"/>
  <c r="L8108" i="2"/>
  <c r="K8108" i="2"/>
  <c r="J8108" i="2"/>
  <c r="I8108" i="2"/>
  <c r="L5819" i="2"/>
  <c r="K5819" i="2"/>
  <c r="J5819" i="2"/>
  <c r="I5819" i="2"/>
  <c r="L2438" i="2"/>
  <c r="K2438" i="2"/>
  <c r="J2438" i="2"/>
  <c r="I2438" i="2"/>
  <c r="L3344" i="2"/>
  <c r="K3344" i="2"/>
  <c r="J3344" i="2"/>
  <c r="I3344" i="2"/>
  <c r="L3018" i="2"/>
  <c r="K3018" i="2"/>
  <c r="J3018" i="2"/>
  <c r="I3018" i="2"/>
  <c r="L8081" i="2"/>
  <c r="K8081" i="2"/>
  <c r="J8081" i="2"/>
  <c r="I8081" i="2"/>
  <c r="L4608" i="2"/>
  <c r="K4608" i="2"/>
  <c r="J4608" i="2"/>
  <c r="I4608" i="2"/>
  <c r="L2000" i="2"/>
  <c r="K2000" i="2"/>
  <c r="J2000" i="2"/>
  <c r="I2000" i="2"/>
  <c r="L2648" i="2"/>
  <c r="K2648" i="2"/>
  <c r="J2648" i="2"/>
  <c r="I2648" i="2"/>
  <c r="L1892" i="2"/>
  <c r="K1892" i="2"/>
  <c r="J1892" i="2"/>
  <c r="I1892" i="2"/>
  <c r="L3614" i="2"/>
  <c r="K3614" i="2"/>
  <c r="J3614" i="2"/>
  <c r="I3614" i="2"/>
  <c r="L4345" i="2"/>
  <c r="K4345" i="2"/>
  <c r="J4345" i="2"/>
  <c r="I4345" i="2"/>
  <c r="L5871" i="2"/>
  <c r="K5871" i="2"/>
  <c r="J5871" i="2"/>
  <c r="I5871" i="2"/>
  <c r="L7513" i="2"/>
  <c r="K7513" i="2"/>
  <c r="J7513" i="2"/>
  <c r="I7513" i="2"/>
  <c r="L3618" i="2"/>
  <c r="K3618" i="2"/>
  <c r="J3618" i="2"/>
  <c r="I3618" i="2"/>
  <c r="L2525" i="2"/>
  <c r="K2525" i="2"/>
  <c r="J2525" i="2"/>
  <c r="I2525" i="2"/>
  <c r="L7180" i="2"/>
  <c r="K7180" i="2"/>
  <c r="J7180" i="2"/>
  <c r="I7180" i="2"/>
  <c r="L8048" i="2"/>
  <c r="K8048" i="2"/>
  <c r="J8048" i="2"/>
  <c r="I8048" i="2"/>
  <c r="L2996" i="2"/>
  <c r="K2996" i="2"/>
  <c r="J2996" i="2"/>
  <c r="I2996" i="2"/>
  <c r="L3493" i="2"/>
  <c r="K3493" i="2"/>
  <c r="J3493" i="2"/>
  <c r="I3493" i="2"/>
  <c r="L1016" i="2"/>
  <c r="K1016" i="2"/>
  <c r="J1016" i="2"/>
  <c r="I1016" i="2"/>
  <c r="L2018" i="2"/>
  <c r="K2018" i="2"/>
  <c r="J2018" i="2"/>
  <c r="I2018" i="2"/>
  <c r="L4341" i="2"/>
  <c r="K4341" i="2"/>
  <c r="J4341" i="2"/>
  <c r="I4341" i="2"/>
  <c r="L4264" i="2"/>
  <c r="K4264" i="2"/>
  <c r="J4264" i="2"/>
  <c r="I4264" i="2"/>
  <c r="L6276" i="2"/>
  <c r="K6276" i="2"/>
  <c r="J6276" i="2"/>
  <c r="I6276" i="2"/>
  <c r="L7024" i="2"/>
  <c r="K7024" i="2"/>
  <c r="J7024" i="2"/>
  <c r="I7024" i="2"/>
  <c r="L3254" i="2"/>
  <c r="K3254" i="2"/>
  <c r="J3254" i="2"/>
  <c r="I3254" i="2"/>
  <c r="L7177" i="2"/>
  <c r="K7177" i="2"/>
  <c r="J7177" i="2"/>
  <c r="I7177" i="2"/>
  <c r="L3366" i="2"/>
  <c r="K3366" i="2"/>
  <c r="J3366" i="2"/>
  <c r="I3366" i="2"/>
  <c r="L3981" i="2"/>
  <c r="K3981" i="2"/>
  <c r="J3981" i="2"/>
  <c r="I3981" i="2"/>
  <c r="L7362" i="2"/>
  <c r="K7362" i="2"/>
  <c r="J7362" i="2"/>
  <c r="I7362" i="2"/>
  <c r="L2586" i="2"/>
  <c r="K2586" i="2"/>
  <c r="J2586" i="2"/>
  <c r="I2586" i="2"/>
  <c r="L7667" i="2"/>
  <c r="K7667" i="2"/>
  <c r="J7667" i="2"/>
  <c r="I7667" i="2"/>
  <c r="L7865" i="2"/>
  <c r="K7865" i="2"/>
  <c r="J7865" i="2"/>
  <c r="I7865" i="2"/>
  <c r="L2428" i="2"/>
  <c r="K2428" i="2"/>
  <c r="J2428" i="2"/>
  <c r="I2428" i="2"/>
  <c r="L8092" i="2"/>
  <c r="K8092" i="2"/>
  <c r="J8092" i="2"/>
  <c r="I8092" i="2"/>
  <c r="L7554" i="2"/>
  <c r="K7554" i="2"/>
  <c r="J7554" i="2"/>
  <c r="I7554" i="2"/>
  <c r="L5518" i="2"/>
  <c r="K5518" i="2"/>
  <c r="J5518" i="2"/>
  <c r="I5518" i="2"/>
  <c r="L6303" i="2"/>
  <c r="K6303" i="2"/>
  <c r="J6303" i="2"/>
  <c r="I6303" i="2"/>
  <c r="L7875" i="2"/>
  <c r="K7875" i="2"/>
  <c r="J7875" i="2"/>
  <c r="I7875" i="2"/>
  <c r="L3803" i="2"/>
  <c r="K3803" i="2"/>
  <c r="J3803" i="2"/>
  <c r="I3803" i="2"/>
  <c r="L3250" i="2"/>
  <c r="K3250" i="2"/>
  <c r="J3250" i="2"/>
  <c r="I3250" i="2"/>
  <c r="L2977" i="2"/>
  <c r="K2977" i="2"/>
  <c r="J2977" i="2"/>
  <c r="I2977" i="2"/>
  <c r="L7147" i="2"/>
  <c r="K7147" i="2"/>
  <c r="J7147" i="2"/>
  <c r="I7147" i="2"/>
  <c r="L8257" i="2"/>
  <c r="K8257" i="2"/>
  <c r="J8257" i="2"/>
  <c r="I8257" i="2"/>
  <c r="L5981" i="2"/>
  <c r="K5981" i="2"/>
  <c r="J5981" i="2"/>
  <c r="I5981" i="2"/>
  <c r="L3087" i="2"/>
  <c r="K3087" i="2"/>
  <c r="J3087" i="2"/>
  <c r="I3087" i="2"/>
  <c r="L5919" i="2"/>
  <c r="K5919" i="2"/>
  <c r="J5919" i="2"/>
  <c r="I5919" i="2"/>
  <c r="L7232" i="2"/>
  <c r="K7232" i="2"/>
  <c r="J7232" i="2"/>
  <c r="I7232" i="2"/>
  <c r="L4307" i="2"/>
  <c r="K4307" i="2"/>
  <c r="J4307" i="2"/>
  <c r="I4307" i="2"/>
  <c r="L1226" i="2"/>
  <c r="K1226" i="2"/>
  <c r="J1226" i="2"/>
  <c r="I1226" i="2"/>
  <c r="L1733" i="2"/>
  <c r="K1733" i="2"/>
  <c r="J1733" i="2"/>
  <c r="I1733" i="2"/>
  <c r="L7817" i="2"/>
  <c r="K7817" i="2"/>
  <c r="J7817" i="2"/>
  <c r="I7817" i="2"/>
  <c r="L6160" i="2"/>
  <c r="K6160" i="2"/>
  <c r="J6160" i="2"/>
  <c r="I6160" i="2"/>
  <c r="L3852" i="2"/>
  <c r="K3852" i="2"/>
  <c r="J3852" i="2"/>
  <c r="I3852" i="2"/>
  <c r="L7799" i="2"/>
  <c r="K7799" i="2"/>
  <c r="J7799" i="2"/>
  <c r="I7799" i="2"/>
  <c r="L4567" i="2"/>
  <c r="K4567" i="2"/>
  <c r="J4567" i="2"/>
  <c r="I4567" i="2"/>
  <c r="L6486" i="2"/>
  <c r="K6486" i="2"/>
  <c r="J6486" i="2"/>
  <c r="I6486" i="2"/>
  <c r="L4694" i="2"/>
  <c r="K4694" i="2"/>
  <c r="J4694" i="2"/>
  <c r="I4694" i="2"/>
  <c r="L4942" i="2"/>
  <c r="K4942" i="2"/>
  <c r="J4942" i="2"/>
  <c r="I4942" i="2"/>
  <c r="L7567" i="2"/>
  <c r="K7567" i="2"/>
  <c r="J7567" i="2"/>
  <c r="I7567" i="2"/>
  <c r="L2595" i="2"/>
  <c r="K2595" i="2"/>
  <c r="J2595" i="2"/>
  <c r="I2595" i="2"/>
  <c r="L5936" i="2"/>
  <c r="K5936" i="2"/>
  <c r="J5936" i="2"/>
  <c r="I5936" i="2"/>
  <c r="L5180" i="2"/>
  <c r="K5180" i="2"/>
  <c r="J5180" i="2"/>
  <c r="I5180" i="2"/>
  <c r="L7582" i="2"/>
  <c r="K7582" i="2"/>
  <c r="J7582" i="2"/>
  <c r="I7582" i="2"/>
  <c r="L7598" i="2"/>
  <c r="K7598" i="2"/>
  <c r="J7598" i="2"/>
  <c r="I7598" i="2"/>
  <c r="L4271" i="2"/>
  <c r="K4271" i="2"/>
  <c r="J4271" i="2"/>
  <c r="I4271" i="2"/>
  <c r="L3725" i="2"/>
  <c r="K3725" i="2"/>
  <c r="J3725" i="2"/>
  <c r="I3725" i="2"/>
  <c r="L7842" i="2"/>
  <c r="K7842" i="2"/>
  <c r="J7842" i="2"/>
  <c r="I7842" i="2"/>
  <c r="L2163" i="2"/>
  <c r="K2163" i="2"/>
  <c r="J2163" i="2"/>
  <c r="I2163" i="2"/>
  <c r="L6984" i="2"/>
  <c r="K6984" i="2"/>
  <c r="J6984" i="2"/>
  <c r="I6984" i="2"/>
  <c r="L1598" i="2"/>
  <c r="K1598" i="2"/>
  <c r="J1598" i="2"/>
  <c r="I1598" i="2"/>
  <c r="L4477" i="2"/>
  <c r="K4477" i="2"/>
  <c r="J4477" i="2"/>
  <c r="I4477" i="2"/>
  <c r="L7275" i="2"/>
  <c r="K7275" i="2"/>
  <c r="J7275" i="2"/>
  <c r="I7275" i="2"/>
  <c r="L7525" i="2"/>
  <c r="K7525" i="2"/>
  <c r="J7525" i="2"/>
  <c r="I7525" i="2"/>
  <c r="L3624" i="2"/>
  <c r="K3624" i="2"/>
  <c r="J3624" i="2"/>
  <c r="I3624" i="2"/>
  <c r="L3290" i="2"/>
  <c r="K3290" i="2"/>
  <c r="J3290" i="2"/>
  <c r="I3290" i="2"/>
  <c r="L6686" i="2"/>
  <c r="K6686" i="2"/>
  <c r="J6686" i="2"/>
  <c r="I6686" i="2"/>
  <c r="L6877" i="2"/>
  <c r="K6877" i="2"/>
  <c r="J6877" i="2"/>
  <c r="I6877" i="2"/>
  <c r="L4854" i="2"/>
  <c r="K4854" i="2"/>
  <c r="J4854" i="2"/>
  <c r="I4854" i="2"/>
  <c r="L8213" i="2"/>
  <c r="K8213" i="2"/>
  <c r="J8213" i="2"/>
  <c r="I8213" i="2"/>
  <c r="L6356" i="2"/>
  <c r="K6356" i="2"/>
  <c r="J6356" i="2"/>
  <c r="I6356" i="2"/>
  <c r="L7519" i="2"/>
  <c r="K7519" i="2"/>
  <c r="J7519" i="2"/>
  <c r="I7519" i="2"/>
  <c r="L4660" i="2"/>
  <c r="K4660" i="2"/>
  <c r="J4660" i="2"/>
  <c r="I4660" i="2"/>
  <c r="L5771" i="2"/>
  <c r="K5771" i="2"/>
  <c r="J5771" i="2"/>
  <c r="I5771" i="2"/>
  <c r="L8211" i="2"/>
  <c r="K8211" i="2"/>
  <c r="J8211" i="2"/>
  <c r="I8211" i="2"/>
  <c r="L5894" i="2"/>
  <c r="K5894" i="2"/>
  <c r="J5894" i="2"/>
  <c r="I5894" i="2"/>
  <c r="L6883" i="2"/>
  <c r="K6883" i="2"/>
  <c r="J6883" i="2"/>
  <c r="I6883" i="2"/>
  <c r="L5579" i="2"/>
  <c r="K5579" i="2"/>
  <c r="J5579" i="2"/>
  <c r="I5579" i="2"/>
  <c r="L8086" i="2"/>
  <c r="K8086" i="2"/>
  <c r="J8086" i="2"/>
  <c r="I8086" i="2"/>
  <c r="L7523" i="2"/>
  <c r="K7523" i="2"/>
  <c r="J7523" i="2"/>
  <c r="I7523" i="2"/>
  <c r="L2966" i="2"/>
  <c r="K2966" i="2"/>
  <c r="J2966" i="2"/>
  <c r="I2966" i="2"/>
  <c r="L8030" i="2"/>
  <c r="K8030" i="2"/>
  <c r="J8030" i="2"/>
  <c r="I8030" i="2"/>
  <c r="L5546" i="2"/>
  <c r="K5546" i="2"/>
  <c r="J5546" i="2"/>
  <c r="I5546" i="2"/>
  <c r="L2557" i="2"/>
  <c r="K2557" i="2"/>
  <c r="J2557" i="2"/>
  <c r="I2557" i="2"/>
  <c r="L4586" i="2"/>
  <c r="K4586" i="2"/>
  <c r="J4586" i="2"/>
  <c r="I4586" i="2"/>
  <c r="L2089" i="2"/>
  <c r="K2089" i="2"/>
  <c r="J2089" i="2"/>
  <c r="I2089" i="2"/>
  <c r="L6173" i="2"/>
  <c r="K6173" i="2"/>
  <c r="J6173" i="2"/>
  <c r="I6173" i="2"/>
  <c r="L7747" i="2"/>
  <c r="K7747" i="2"/>
  <c r="J7747" i="2"/>
  <c r="I7747" i="2"/>
  <c r="L7249" i="2"/>
  <c r="K7249" i="2"/>
  <c r="J7249" i="2"/>
  <c r="I7249" i="2"/>
  <c r="L3997" i="2"/>
  <c r="K3997" i="2"/>
  <c r="J3997" i="2"/>
  <c r="I3997" i="2"/>
  <c r="L2628" i="2"/>
  <c r="K2628" i="2"/>
  <c r="J2628" i="2"/>
  <c r="I2628" i="2"/>
  <c r="L5118" i="2"/>
  <c r="K5118" i="2"/>
  <c r="J5118" i="2"/>
  <c r="I5118" i="2"/>
  <c r="L5169" i="2"/>
  <c r="K5169" i="2"/>
  <c r="J5169" i="2"/>
  <c r="I5169" i="2"/>
  <c r="L4293" i="2"/>
  <c r="K4293" i="2"/>
  <c r="J4293" i="2"/>
  <c r="I4293" i="2"/>
  <c r="L915" i="2"/>
  <c r="K915" i="2"/>
  <c r="J915" i="2"/>
  <c r="I915" i="2"/>
  <c r="L1257" i="2"/>
  <c r="K1257" i="2"/>
  <c r="J1257" i="2"/>
  <c r="I1257" i="2"/>
  <c r="L5453" i="2"/>
  <c r="K5453" i="2"/>
  <c r="J5453" i="2"/>
  <c r="I5453" i="2"/>
  <c r="L2190" i="2"/>
  <c r="K2190" i="2"/>
  <c r="J2190" i="2"/>
  <c r="I2190" i="2"/>
  <c r="L4356" i="2"/>
  <c r="K4356" i="2"/>
  <c r="J4356" i="2"/>
  <c r="I4356" i="2"/>
  <c r="L1963" i="2"/>
  <c r="K1963" i="2"/>
  <c r="J1963" i="2"/>
  <c r="I1963" i="2"/>
  <c r="L4008" i="2"/>
  <c r="K4008" i="2"/>
  <c r="J4008" i="2"/>
  <c r="I4008" i="2"/>
  <c r="L3634" i="2"/>
  <c r="K3634" i="2"/>
  <c r="J3634" i="2"/>
  <c r="I3634" i="2"/>
  <c r="L2233" i="2"/>
  <c r="K2233" i="2"/>
  <c r="J2233" i="2"/>
  <c r="I2233" i="2"/>
  <c r="L3796" i="2"/>
  <c r="K3796" i="2"/>
  <c r="J3796" i="2"/>
  <c r="I3796" i="2"/>
  <c r="L6719" i="2"/>
  <c r="K6719" i="2"/>
  <c r="J6719" i="2"/>
  <c r="I6719" i="2"/>
  <c r="L5226" i="2"/>
  <c r="K5226" i="2"/>
  <c r="J5226" i="2"/>
  <c r="I5226" i="2"/>
  <c r="L6694" i="2"/>
  <c r="K6694" i="2"/>
  <c r="J6694" i="2"/>
  <c r="I6694" i="2"/>
  <c r="L6279" i="2"/>
  <c r="K6279" i="2"/>
  <c r="J6279" i="2"/>
  <c r="I6279" i="2"/>
  <c r="L4557" i="2"/>
  <c r="K4557" i="2"/>
  <c r="J4557" i="2"/>
  <c r="I4557" i="2"/>
  <c r="L4386" i="2"/>
  <c r="K4386" i="2"/>
  <c r="J4386" i="2"/>
  <c r="I4386" i="2"/>
  <c r="L1261" i="2"/>
  <c r="K1261" i="2"/>
  <c r="J1261" i="2"/>
  <c r="I1261" i="2"/>
  <c r="L1276" i="2"/>
  <c r="K1276" i="2"/>
  <c r="J1276" i="2"/>
  <c r="I1276" i="2"/>
  <c r="L5486" i="2"/>
  <c r="K5486" i="2"/>
  <c r="J5486" i="2"/>
  <c r="I5486" i="2"/>
  <c r="L6103" i="2"/>
  <c r="K6103" i="2"/>
  <c r="J6103" i="2"/>
  <c r="I6103" i="2"/>
  <c r="L2115" i="2"/>
  <c r="K2115" i="2"/>
  <c r="J2115" i="2"/>
  <c r="I2115" i="2"/>
  <c r="L5774" i="2"/>
  <c r="K5774" i="2"/>
  <c r="J5774" i="2"/>
  <c r="I5774" i="2"/>
  <c r="L4713" i="2"/>
  <c r="K4713" i="2"/>
  <c r="J4713" i="2"/>
  <c r="I4713" i="2"/>
  <c r="L1353" i="2"/>
  <c r="K1353" i="2"/>
  <c r="J1353" i="2"/>
  <c r="I1353" i="2"/>
  <c r="L4926" i="2"/>
  <c r="K4926" i="2"/>
  <c r="J4926" i="2"/>
  <c r="I4926" i="2"/>
  <c r="L1928" i="2"/>
  <c r="K1928" i="2"/>
  <c r="J1928" i="2"/>
  <c r="I1928" i="2"/>
  <c r="L7983" i="2"/>
  <c r="K7983" i="2"/>
  <c r="J7983" i="2"/>
  <c r="I7983" i="2"/>
  <c r="L2436" i="2"/>
  <c r="K2436" i="2"/>
  <c r="J2436" i="2"/>
  <c r="I2436" i="2"/>
  <c r="L2391" i="2"/>
  <c r="K2391" i="2"/>
  <c r="J2391" i="2"/>
  <c r="I2391" i="2"/>
  <c r="L4023" i="2"/>
  <c r="K4023" i="2"/>
  <c r="J4023" i="2"/>
  <c r="I4023" i="2"/>
  <c r="L1151" i="2"/>
  <c r="K1151" i="2"/>
  <c r="J1151" i="2"/>
  <c r="I1151" i="2"/>
  <c r="L985" i="2"/>
  <c r="K985" i="2"/>
  <c r="J985" i="2"/>
  <c r="I985" i="2"/>
  <c r="L1112" i="2"/>
  <c r="K1112" i="2"/>
  <c r="J1112" i="2"/>
  <c r="I1112" i="2"/>
  <c r="L4785" i="2"/>
  <c r="K4785" i="2"/>
  <c r="J4785" i="2"/>
  <c r="I4785" i="2"/>
  <c r="L3785" i="2"/>
  <c r="K3785" i="2"/>
  <c r="J3785" i="2"/>
  <c r="I3785" i="2"/>
  <c r="L1988" i="2"/>
  <c r="K1988" i="2"/>
  <c r="J1988" i="2"/>
  <c r="I1988" i="2"/>
  <c r="L2259" i="2"/>
  <c r="K2259" i="2"/>
  <c r="J2259" i="2"/>
  <c r="I2259" i="2"/>
  <c r="L2232" i="2"/>
  <c r="K2232" i="2"/>
  <c r="J2232" i="2"/>
  <c r="I2232" i="2"/>
  <c r="L2820" i="2"/>
  <c r="K2820" i="2"/>
  <c r="J2820" i="2"/>
  <c r="I2820" i="2"/>
  <c r="L2006" i="2"/>
  <c r="K2006" i="2"/>
  <c r="J2006" i="2"/>
  <c r="I2006" i="2"/>
  <c r="L2322" i="2"/>
  <c r="K2322" i="2"/>
  <c r="J2322" i="2"/>
  <c r="I2322" i="2"/>
  <c r="L5358" i="2"/>
  <c r="K5358" i="2"/>
  <c r="J5358" i="2"/>
  <c r="I5358" i="2"/>
  <c r="L2917" i="2"/>
  <c r="K2917" i="2"/>
  <c r="J2917" i="2"/>
  <c r="I2917" i="2"/>
  <c r="L1652" i="2"/>
  <c r="K1652" i="2"/>
  <c r="J1652" i="2"/>
  <c r="I1652" i="2"/>
  <c r="L7572" i="2"/>
  <c r="K7572" i="2"/>
  <c r="J7572" i="2"/>
  <c r="I7572" i="2"/>
  <c r="L5072" i="2"/>
  <c r="K5072" i="2"/>
  <c r="J5072" i="2"/>
  <c r="I5072" i="2"/>
  <c r="L3016" i="2"/>
  <c r="K3016" i="2"/>
  <c r="J3016" i="2"/>
  <c r="I3016" i="2"/>
  <c r="L1847" i="2"/>
  <c r="K1847" i="2"/>
  <c r="J1847" i="2"/>
  <c r="I1847" i="2"/>
  <c r="L4377" i="2"/>
  <c r="K4377" i="2"/>
  <c r="J4377" i="2"/>
  <c r="I4377" i="2"/>
  <c r="L4149" i="2"/>
  <c r="K4149" i="2"/>
  <c r="J4149" i="2"/>
  <c r="I4149" i="2"/>
  <c r="L2689" i="2"/>
  <c r="K2689" i="2"/>
  <c r="J2689" i="2"/>
  <c r="I2689" i="2"/>
  <c r="L3429" i="2"/>
  <c r="K3429" i="2"/>
  <c r="J3429" i="2"/>
  <c r="I3429" i="2"/>
  <c r="L5527" i="2"/>
  <c r="K5527" i="2"/>
  <c r="J5527" i="2"/>
  <c r="I5527" i="2"/>
  <c r="L4325" i="2"/>
  <c r="K4325" i="2"/>
  <c r="J4325" i="2"/>
  <c r="I4325" i="2"/>
  <c r="L2452" i="2"/>
  <c r="K2452" i="2"/>
  <c r="J2452" i="2"/>
  <c r="I2452" i="2"/>
  <c r="L6078" i="2"/>
  <c r="K6078" i="2"/>
  <c r="J6078" i="2"/>
  <c r="I6078" i="2"/>
  <c r="L5994" i="2"/>
  <c r="K5994" i="2"/>
  <c r="J5994" i="2"/>
  <c r="I5994" i="2"/>
  <c r="L6738" i="2"/>
  <c r="K6738" i="2"/>
  <c r="J6738" i="2"/>
  <c r="I6738" i="2"/>
  <c r="L7154" i="2"/>
  <c r="K7154" i="2"/>
  <c r="J7154" i="2"/>
  <c r="I7154" i="2"/>
  <c r="L1071" i="2"/>
  <c r="K1071" i="2"/>
  <c r="J1071" i="2"/>
  <c r="I1071" i="2"/>
  <c r="L6505" i="2"/>
  <c r="K6505" i="2"/>
  <c r="J6505" i="2"/>
  <c r="I6505" i="2"/>
  <c r="L6430" i="2"/>
  <c r="K6430" i="2"/>
  <c r="J6430" i="2"/>
  <c r="I6430" i="2"/>
  <c r="L2025" i="2"/>
  <c r="K2025" i="2"/>
  <c r="J2025" i="2"/>
  <c r="I2025" i="2"/>
  <c r="L7164" i="2"/>
  <c r="K7164" i="2"/>
  <c r="J7164" i="2"/>
  <c r="I7164" i="2"/>
  <c r="L6981" i="2"/>
  <c r="K6981" i="2"/>
  <c r="J6981" i="2"/>
  <c r="I6981" i="2"/>
  <c r="L3608" i="2"/>
  <c r="K3608" i="2"/>
  <c r="J3608" i="2"/>
  <c r="I3608" i="2"/>
  <c r="L2724" i="2"/>
  <c r="K2724" i="2"/>
  <c r="J2724" i="2"/>
  <c r="I2724" i="2"/>
  <c r="L3900" i="2"/>
  <c r="K3900" i="2"/>
  <c r="J3900" i="2"/>
  <c r="I3900" i="2"/>
  <c r="L1889" i="2"/>
  <c r="K1889" i="2"/>
  <c r="J1889" i="2"/>
  <c r="I1889" i="2"/>
  <c r="L1736" i="2"/>
  <c r="K1736" i="2"/>
  <c r="J1736" i="2"/>
  <c r="I1736" i="2"/>
  <c r="L3330" i="2"/>
  <c r="K3330" i="2"/>
  <c r="J3330" i="2"/>
  <c r="I3330" i="2"/>
  <c r="L5272" i="2"/>
  <c r="K5272" i="2"/>
  <c r="J5272" i="2"/>
  <c r="I5272" i="2"/>
  <c r="L3809" i="2"/>
  <c r="K3809" i="2"/>
  <c r="J3809" i="2"/>
  <c r="I3809" i="2"/>
  <c r="L2597" i="2"/>
  <c r="K2597" i="2"/>
  <c r="J2597" i="2"/>
  <c r="I2597" i="2"/>
  <c r="L3957" i="2"/>
  <c r="K3957" i="2"/>
  <c r="J3957" i="2"/>
  <c r="I3957" i="2"/>
  <c r="L7059" i="2"/>
  <c r="K7059" i="2"/>
  <c r="J7059" i="2"/>
  <c r="I7059" i="2"/>
  <c r="L5048" i="2"/>
  <c r="K5048" i="2"/>
  <c r="J5048" i="2"/>
  <c r="I5048" i="2"/>
  <c r="L5037" i="2"/>
  <c r="K5037" i="2"/>
  <c r="J5037" i="2"/>
  <c r="I5037" i="2"/>
  <c r="L8050" i="2"/>
  <c r="K8050" i="2"/>
  <c r="J8050" i="2"/>
  <c r="I8050" i="2"/>
  <c r="L3389" i="2"/>
  <c r="K3389" i="2"/>
  <c r="J3389" i="2"/>
  <c r="I3389" i="2"/>
  <c r="L6494" i="2"/>
  <c r="K6494" i="2"/>
  <c r="J6494" i="2"/>
  <c r="I6494" i="2"/>
  <c r="L6529" i="2"/>
  <c r="K6529" i="2"/>
  <c r="J6529" i="2"/>
  <c r="I6529" i="2"/>
  <c r="L6433" i="2"/>
  <c r="K6433" i="2"/>
  <c r="J6433" i="2"/>
  <c r="I6433" i="2"/>
  <c r="L2618" i="2"/>
  <c r="K2618" i="2"/>
  <c r="J2618" i="2"/>
  <c r="I2618" i="2"/>
  <c r="L7215" i="2"/>
  <c r="K7215" i="2"/>
  <c r="J7215" i="2"/>
  <c r="I7215" i="2"/>
  <c r="L5631" i="2"/>
  <c r="K5631" i="2"/>
  <c r="J5631" i="2"/>
  <c r="I5631" i="2"/>
  <c r="L5557" i="2"/>
  <c r="K5557" i="2"/>
  <c r="J5557" i="2"/>
  <c r="I5557" i="2"/>
  <c r="L5321" i="2"/>
  <c r="K5321" i="2"/>
  <c r="J5321" i="2"/>
  <c r="I5321" i="2"/>
  <c r="L3328" i="2"/>
  <c r="K3328" i="2"/>
  <c r="J3328" i="2"/>
  <c r="I3328" i="2"/>
  <c r="L4886" i="2"/>
  <c r="K4886" i="2"/>
  <c r="J4886" i="2"/>
  <c r="I4886" i="2"/>
  <c r="L2951" i="2"/>
  <c r="K2951" i="2"/>
  <c r="J2951" i="2"/>
  <c r="I2951" i="2"/>
  <c r="L2990" i="2"/>
  <c r="K2990" i="2"/>
  <c r="J2990" i="2"/>
  <c r="I2990" i="2"/>
  <c r="L2333" i="2"/>
  <c r="K2333" i="2"/>
  <c r="J2333" i="2"/>
  <c r="I2333" i="2"/>
  <c r="L5734" i="2"/>
  <c r="K5734" i="2"/>
  <c r="J5734" i="2"/>
  <c r="I5734" i="2"/>
  <c r="L6961" i="2"/>
  <c r="K6961" i="2"/>
  <c r="J6961" i="2"/>
  <c r="I6961" i="2"/>
  <c r="L2372" i="2"/>
  <c r="K2372" i="2"/>
  <c r="J2372" i="2"/>
  <c r="I2372" i="2"/>
  <c r="L6464" i="2"/>
  <c r="K6464" i="2"/>
  <c r="J6464" i="2"/>
  <c r="I6464" i="2"/>
  <c r="L4572" i="2"/>
  <c r="K4572" i="2"/>
  <c r="J4572" i="2"/>
  <c r="I4572" i="2"/>
  <c r="L7193" i="2"/>
  <c r="K7193" i="2"/>
  <c r="J7193" i="2"/>
  <c r="I7193" i="2"/>
  <c r="L2312" i="2"/>
  <c r="K2312" i="2"/>
  <c r="J2312" i="2"/>
  <c r="I2312" i="2"/>
  <c r="L4793" i="2"/>
  <c r="K4793" i="2"/>
  <c r="J4793" i="2"/>
  <c r="I4793" i="2"/>
  <c r="L6351" i="2"/>
  <c r="K6351" i="2"/>
  <c r="J6351" i="2"/>
  <c r="I6351" i="2"/>
  <c r="L2122" i="2"/>
  <c r="K2122" i="2"/>
  <c r="J2122" i="2"/>
  <c r="I2122" i="2"/>
  <c r="L3363" i="2"/>
  <c r="K3363" i="2"/>
  <c r="J3363" i="2"/>
  <c r="I3363" i="2"/>
  <c r="L4761" i="2"/>
  <c r="K4761" i="2"/>
  <c r="J4761" i="2"/>
  <c r="I4761" i="2"/>
  <c r="L7849" i="2"/>
  <c r="K7849" i="2"/>
  <c r="J7849" i="2"/>
  <c r="I7849" i="2"/>
  <c r="L3183" i="2"/>
  <c r="K3183" i="2"/>
  <c r="J3183" i="2"/>
  <c r="I3183" i="2"/>
  <c r="L1642" i="2"/>
  <c r="K1642" i="2"/>
  <c r="J1642" i="2"/>
  <c r="I1642" i="2"/>
  <c r="L4443" i="2"/>
  <c r="K4443" i="2"/>
  <c r="J4443" i="2"/>
  <c r="I4443" i="2"/>
  <c r="L2830" i="2"/>
  <c r="K2830" i="2"/>
  <c r="J2830" i="2"/>
  <c r="I2830" i="2"/>
  <c r="L1617" i="2"/>
  <c r="K1617" i="2"/>
  <c r="J1617" i="2"/>
  <c r="I1617" i="2"/>
  <c r="L2234" i="2"/>
  <c r="K2234" i="2"/>
  <c r="J2234" i="2"/>
  <c r="I2234" i="2"/>
  <c r="L6712" i="2"/>
  <c r="K6712" i="2"/>
  <c r="J6712" i="2"/>
  <c r="I6712" i="2"/>
  <c r="L1729" i="2"/>
  <c r="K1729" i="2"/>
  <c r="J1729" i="2"/>
  <c r="I1729" i="2"/>
  <c r="L3011" i="2"/>
  <c r="K3011" i="2"/>
  <c r="J3011" i="2"/>
  <c r="I3011" i="2"/>
  <c r="L1212" i="2"/>
  <c r="K1212" i="2"/>
  <c r="J1212" i="2"/>
  <c r="I1212" i="2"/>
  <c r="L2209" i="2"/>
  <c r="K2209" i="2"/>
  <c r="J2209" i="2"/>
  <c r="I2209" i="2"/>
  <c r="L2526" i="2"/>
  <c r="K2526" i="2"/>
  <c r="J2526" i="2"/>
  <c r="I2526" i="2"/>
  <c r="L2713" i="2"/>
  <c r="K2713" i="2"/>
  <c r="J2713" i="2"/>
  <c r="I2713" i="2"/>
  <c r="L3362" i="2"/>
  <c r="K3362" i="2"/>
  <c r="J3362" i="2"/>
  <c r="I3362" i="2"/>
  <c r="L1455" i="2"/>
  <c r="K1455" i="2"/>
  <c r="J1455" i="2"/>
  <c r="I1455" i="2"/>
  <c r="L5939" i="2"/>
  <c r="K5939" i="2"/>
  <c r="J5939" i="2"/>
  <c r="I5939" i="2"/>
  <c r="L936" i="2"/>
  <c r="K936" i="2"/>
  <c r="J936" i="2"/>
  <c r="I936" i="2"/>
  <c r="L2167" i="2"/>
  <c r="K2167" i="2"/>
  <c r="J2167" i="2"/>
  <c r="I2167" i="2"/>
  <c r="L3622" i="2"/>
  <c r="K3622" i="2"/>
  <c r="J3622" i="2"/>
  <c r="I3622" i="2"/>
  <c r="L3922" i="2"/>
  <c r="K3922" i="2"/>
  <c r="J3922" i="2"/>
  <c r="I3922" i="2"/>
  <c r="L2879" i="2"/>
  <c r="K2879" i="2"/>
  <c r="J2879" i="2"/>
  <c r="I2879" i="2"/>
  <c r="L1369" i="2"/>
  <c r="K1369" i="2"/>
  <c r="J1369" i="2"/>
  <c r="I1369" i="2"/>
  <c r="L6598" i="2"/>
  <c r="K6598" i="2"/>
  <c r="J6598" i="2"/>
  <c r="I6598" i="2"/>
  <c r="L6265" i="2"/>
  <c r="K6265" i="2"/>
  <c r="J6265" i="2"/>
  <c r="I6265" i="2"/>
  <c r="L7020" i="2"/>
  <c r="K7020" i="2"/>
  <c r="J7020" i="2"/>
  <c r="I7020" i="2"/>
  <c r="L5633" i="2"/>
  <c r="K5633" i="2"/>
  <c r="J5633" i="2"/>
  <c r="I5633" i="2"/>
  <c r="L3954" i="2"/>
  <c r="K3954" i="2"/>
  <c r="J3954" i="2"/>
  <c r="I3954" i="2"/>
  <c r="L4867" i="2"/>
  <c r="K4867" i="2"/>
  <c r="J4867" i="2"/>
  <c r="I4867" i="2"/>
  <c r="L4242" i="2"/>
  <c r="K4242" i="2"/>
  <c r="J4242" i="2"/>
  <c r="I4242" i="2"/>
  <c r="L4037" i="2"/>
  <c r="K4037" i="2"/>
  <c r="J4037" i="2"/>
  <c r="I4037" i="2"/>
  <c r="L3583" i="2"/>
  <c r="K3583" i="2"/>
  <c r="J3583" i="2"/>
  <c r="I3583" i="2"/>
  <c r="L5165" i="2"/>
  <c r="K5165" i="2"/>
  <c r="J5165" i="2"/>
  <c r="I5165" i="2"/>
  <c r="L4347" i="2"/>
  <c r="K4347" i="2"/>
  <c r="J4347" i="2"/>
  <c r="I4347" i="2"/>
  <c r="L6850" i="2"/>
  <c r="K6850" i="2"/>
  <c r="J6850" i="2"/>
  <c r="I6850" i="2"/>
  <c r="L2619" i="2"/>
  <c r="K2619" i="2"/>
  <c r="J2619" i="2"/>
  <c r="I2619" i="2"/>
  <c r="L4353" i="2"/>
  <c r="K4353" i="2"/>
  <c r="J4353" i="2"/>
  <c r="I4353" i="2"/>
  <c r="L6562" i="2"/>
  <c r="K6562" i="2"/>
  <c r="J6562" i="2"/>
  <c r="I6562" i="2"/>
  <c r="L4715" i="2"/>
  <c r="K4715" i="2"/>
  <c r="J4715" i="2"/>
  <c r="I4715" i="2"/>
  <c r="L4272" i="2"/>
  <c r="K4272" i="2"/>
  <c r="J4272" i="2"/>
  <c r="I4272" i="2"/>
  <c r="L4094" i="2"/>
  <c r="K4094" i="2"/>
  <c r="J4094" i="2"/>
  <c r="I4094" i="2"/>
  <c r="L4239" i="2"/>
  <c r="K4239" i="2"/>
  <c r="J4239" i="2"/>
  <c r="I4239" i="2"/>
  <c r="L1872" i="2"/>
  <c r="K1872" i="2"/>
  <c r="J1872" i="2"/>
  <c r="I1872" i="2"/>
  <c r="L3205" i="2"/>
  <c r="K3205" i="2"/>
  <c r="J3205" i="2"/>
  <c r="I3205" i="2"/>
  <c r="L1549" i="2"/>
  <c r="K1549" i="2"/>
  <c r="J1549" i="2"/>
  <c r="I1549" i="2"/>
  <c r="L5155" i="2"/>
  <c r="K5155" i="2"/>
  <c r="J5155" i="2"/>
  <c r="I5155" i="2"/>
  <c r="L4328" i="2"/>
  <c r="K4328" i="2"/>
  <c r="J4328" i="2"/>
  <c r="I4328" i="2"/>
  <c r="L6079" i="2"/>
  <c r="K6079" i="2"/>
  <c r="J6079" i="2"/>
  <c r="I6079" i="2"/>
  <c r="L4369" i="2"/>
  <c r="K4369" i="2"/>
  <c r="J4369" i="2"/>
  <c r="I4369" i="2"/>
  <c r="L2680" i="2"/>
  <c r="K2680" i="2"/>
  <c r="J2680" i="2"/>
  <c r="I2680" i="2"/>
  <c r="L1585" i="2"/>
  <c r="K1585" i="2"/>
  <c r="J1585" i="2"/>
  <c r="I1585" i="2"/>
  <c r="L5171" i="2"/>
  <c r="K5171" i="2"/>
  <c r="J5171" i="2"/>
  <c r="I5171" i="2"/>
  <c r="L7674" i="2"/>
  <c r="K7674" i="2"/>
  <c r="J7674" i="2"/>
  <c r="I7674" i="2"/>
  <c r="L5126" i="2"/>
  <c r="K5126" i="2"/>
  <c r="J5126" i="2"/>
  <c r="I5126" i="2"/>
  <c r="L6733" i="2"/>
  <c r="K6733" i="2"/>
  <c r="J6733" i="2"/>
  <c r="I6733" i="2"/>
  <c r="L6519" i="2"/>
  <c r="K6519" i="2"/>
  <c r="J6519" i="2"/>
  <c r="I6519" i="2"/>
  <c r="L6294" i="2"/>
  <c r="K6294" i="2"/>
  <c r="J6294" i="2"/>
  <c r="I6294" i="2"/>
  <c r="L1941" i="2"/>
  <c r="K1941" i="2"/>
  <c r="J1941" i="2"/>
  <c r="I1941" i="2"/>
  <c r="L5075" i="2"/>
  <c r="K5075" i="2"/>
  <c r="J5075" i="2"/>
  <c r="I5075" i="2"/>
  <c r="L3287" i="2"/>
  <c r="K3287" i="2"/>
  <c r="J3287" i="2"/>
  <c r="I3287" i="2"/>
  <c r="L4472" i="2"/>
  <c r="K4472" i="2"/>
  <c r="J4472" i="2"/>
  <c r="I4472" i="2"/>
  <c r="L4819" i="2"/>
  <c r="K4819" i="2"/>
  <c r="J4819" i="2"/>
  <c r="I4819" i="2"/>
  <c r="L3733" i="2"/>
  <c r="K3733" i="2"/>
  <c r="J3733" i="2"/>
  <c r="I3733" i="2"/>
  <c r="L8216" i="2"/>
  <c r="K8216" i="2"/>
  <c r="J8216" i="2"/>
  <c r="I8216" i="2"/>
  <c r="L8316" i="2"/>
  <c r="K8316" i="2"/>
  <c r="J8316" i="2"/>
  <c r="I8316" i="2"/>
  <c r="L6080" i="2"/>
  <c r="K6080" i="2"/>
  <c r="J6080" i="2"/>
  <c r="I6080" i="2"/>
  <c r="L7374" i="2"/>
  <c r="K7374" i="2"/>
  <c r="J7374" i="2"/>
  <c r="I7374" i="2"/>
  <c r="L7955" i="2"/>
  <c r="K7955" i="2"/>
  <c r="J7955" i="2"/>
  <c r="I7955" i="2"/>
  <c r="L3110" i="2"/>
  <c r="K3110" i="2"/>
  <c r="J3110" i="2"/>
  <c r="I3110" i="2"/>
  <c r="L2143" i="2"/>
  <c r="K2143" i="2"/>
  <c r="J2143" i="2"/>
  <c r="I2143" i="2"/>
  <c r="L2961" i="2"/>
  <c r="K2961" i="2"/>
  <c r="J2961" i="2"/>
  <c r="I2961" i="2"/>
  <c r="L7332" i="2"/>
  <c r="K7332" i="2"/>
  <c r="J7332" i="2"/>
  <c r="I7332" i="2"/>
  <c r="L673" i="2"/>
  <c r="K673" i="2"/>
  <c r="J673" i="2"/>
  <c r="I673" i="2"/>
  <c r="L7218" i="2"/>
  <c r="K7218" i="2"/>
  <c r="J7218" i="2"/>
  <c r="I7218" i="2"/>
  <c r="L5536" i="2"/>
  <c r="K5536" i="2"/>
  <c r="J5536" i="2"/>
  <c r="I5536" i="2"/>
  <c r="L3189" i="2"/>
  <c r="K3189" i="2"/>
  <c r="J3189" i="2"/>
  <c r="I3189" i="2"/>
  <c r="L6119" i="2"/>
  <c r="K6119" i="2"/>
  <c r="J6119" i="2"/>
  <c r="I6119" i="2"/>
  <c r="L8063" i="2"/>
  <c r="K8063" i="2"/>
  <c r="J8063" i="2"/>
  <c r="I8063" i="2"/>
  <c r="L1554" i="2"/>
  <c r="K1554" i="2"/>
  <c r="J1554" i="2"/>
  <c r="I1554" i="2"/>
  <c r="L5067" i="2"/>
  <c r="K5067" i="2"/>
  <c r="J5067" i="2"/>
  <c r="I5067" i="2"/>
  <c r="L4308" i="2"/>
  <c r="K4308" i="2"/>
  <c r="J4308" i="2"/>
  <c r="I4308" i="2"/>
  <c r="L4339" i="2"/>
  <c r="K4339" i="2"/>
  <c r="J4339" i="2"/>
  <c r="I4339" i="2"/>
  <c r="L3928" i="2"/>
  <c r="K3928" i="2"/>
  <c r="J3928" i="2"/>
  <c r="I3928" i="2"/>
  <c r="L6178" i="2"/>
  <c r="K6178" i="2"/>
  <c r="J6178" i="2"/>
  <c r="I6178" i="2"/>
  <c r="L4054" i="2"/>
  <c r="K4054" i="2"/>
  <c r="J4054" i="2"/>
  <c r="I4054" i="2"/>
  <c r="L2729" i="2"/>
  <c r="K2729" i="2"/>
  <c r="J2729" i="2"/>
  <c r="I2729" i="2"/>
  <c r="L6693" i="2"/>
  <c r="K6693" i="2"/>
  <c r="J6693" i="2"/>
  <c r="I6693" i="2"/>
  <c r="L1972" i="2"/>
  <c r="K1972" i="2"/>
  <c r="J1972" i="2"/>
  <c r="I1972" i="2"/>
  <c r="L2298" i="2"/>
  <c r="K2298" i="2"/>
  <c r="J2298" i="2"/>
  <c r="I2298" i="2"/>
  <c r="L1530" i="2"/>
  <c r="K1530" i="2"/>
  <c r="J1530" i="2"/>
  <c r="I1530" i="2"/>
  <c r="L8330" i="2"/>
  <c r="K8330" i="2"/>
  <c r="J8330" i="2"/>
  <c r="I8330" i="2"/>
  <c r="L5685" i="2"/>
  <c r="K5685" i="2"/>
  <c r="J5685" i="2"/>
  <c r="I5685" i="2"/>
  <c r="L7062" i="2"/>
  <c r="K7062" i="2"/>
  <c r="J7062" i="2"/>
  <c r="I7062" i="2"/>
  <c r="L6751" i="2"/>
  <c r="K6751" i="2"/>
  <c r="J6751" i="2"/>
  <c r="I6751" i="2"/>
  <c r="L780" i="2"/>
  <c r="K780" i="2"/>
  <c r="J780" i="2"/>
  <c r="I780" i="2"/>
  <c r="L2957" i="2"/>
  <c r="K2957" i="2"/>
  <c r="J2957" i="2"/>
  <c r="I2957" i="2"/>
  <c r="L4569" i="2"/>
  <c r="K4569" i="2"/>
  <c r="J4569" i="2"/>
  <c r="I4569" i="2"/>
  <c r="L6534" i="2"/>
  <c r="K6534" i="2"/>
  <c r="J6534" i="2"/>
  <c r="I6534" i="2"/>
  <c r="L4449" i="2"/>
  <c r="K4449" i="2"/>
  <c r="J4449" i="2"/>
  <c r="I4449" i="2"/>
  <c r="L2940" i="2"/>
  <c r="K2940" i="2"/>
  <c r="J2940" i="2"/>
  <c r="I2940" i="2"/>
  <c r="L3865" i="2"/>
  <c r="K3865" i="2"/>
  <c r="J3865" i="2"/>
  <c r="I3865" i="2"/>
  <c r="L5695" i="2"/>
  <c r="K5695" i="2"/>
  <c r="J5695" i="2"/>
  <c r="I5695" i="2"/>
  <c r="L4647" i="2"/>
  <c r="K4647" i="2"/>
  <c r="J4647" i="2"/>
  <c r="I4647" i="2"/>
  <c r="L4689" i="2"/>
  <c r="K4689" i="2"/>
  <c r="J4689" i="2"/>
  <c r="I4689" i="2"/>
  <c r="L2800" i="2"/>
  <c r="K2800" i="2"/>
  <c r="J2800" i="2"/>
  <c r="I2800" i="2"/>
  <c r="L5377" i="2"/>
  <c r="K5377" i="2"/>
  <c r="J5377" i="2"/>
  <c r="I5377" i="2"/>
  <c r="L1504" i="2"/>
  <c r="K1504" i="2"/>
  <c r="J1504" i="2"/>
  <c r="I1504" i="2"/>
  <c r="L2063" i="2"/>
  <c r="K2063" i="2"/>
  <c r="J2063" i="2"/>
  <c r="I2063" i="2"/>
  <c r="L1004" i="2"/>
  <c r="K1004" i="2"/>
  <c r="J1004" i="2"/>
  <c r="I1004" i="2"/>
  <c r="L7211" i="2"/>
  <c r="K7211" i="2"/>
  <c r="J7211" i="2"/>
  <c r="I7211" i="2"/>
  <c r="L6979" i="2"/>
  <c r="K6979" i="2"/>
  <c r="J6979" i="2"/>
  <c r="I6979" i="2"/>
  <c r="L3824" i="2"/>
  <c r="K3824" i="2"/>
  <c r="J3824" i="2"/>
  <c r="I3824" i="2"/>
  <c r="L2717" i="2"/>
  <c r="K2717" i="2"/>
  <c r="J2717" i="2"/>
  <c r="I2717" i="2"/>
  <c r="L5596" i="2"/>
  <c r="K5596" i="2"/>
  <c r="J5596" i="2"/>
  <c r="I5596" i="2"/>
  <c r="L6522" i="2"/>
  <c r="K6522" i="2"/>
  <c r="J6522" i="2"/>
  <c r="I6522" i="2"/>
  <c r="L7669" i="2"/>
  <c r="K7669" i="2"/>
  <c r="J7669" i="2"/>
  <c r="I7669" i="2"/>
  <c r="L7445" i="2"/>
  <c r="K7445" i="2"/>
  <c r="J7445" i="2"/>
  <c r="I7445" i="2"/>
  <c r="L7666" i="2"/>
  <c r="K7666" i="2"/>
  <c r="J7666" i="2"/>
  <c r="I7666" i="2"/>
  <c r="L1913" i="2"/>
  <c r="K1913" i="2"/>
  <c r="J1913" i="2"/>
  <c r="I1913" i="2"/>
  <c r="L3340" i="2"/>
  <c r="K3340" i="2"/>
  <c r="J3340" i="2"/>
  <c r="I3340" i="2"/>
  <c r="L4410" i="2"/>
  <c r="K4410" i="2"/>
  <c r="J4410" i="2"/>
  <c r="I4410" i="2"/>
  <c r="L1546" i="2"/>
  <c r="K1546" i="2"/>
  <c r="J1546" i="2"/>
  <c r="I1546" i="2"/>
  <c r="L4314" i="2"/>
  <c r="K4314" i="2"/>
  <c r="J4314" i="2"/>
  <c r="I4314" i="2"/>
  <c r="L7804" i="2"/>
  <c r="K7804" i="2"/>
  <c r="J7804" i="2"/>
  <c r="I7804" i="2"/>
  <c r="L817" i="2"/>
  <c r="K817" i="2"/>
  <c r="J817" i="2"/>
  <c r="I817" i="2"/>
  <c r="L4428" i="2"/>
  <c r="K4428" i="2"/>
  <c r="J4428" i="2"/>
  <c r="I4428" i="2"/>
  <c r="L4999" i="2"/>
  <c r="K4999" i="2"/>
  <c r="J4999" i="2"/>
  <c r="I4999" i="2"/>
  <c r="L4663" i="2"/>
  <c r="K4663" i="2"/>
  <c r="J4663" i="2"/>
  <c r="I4663" i="2"/>
  <c r="L4868" i="2"/>
  <c r="K4868" i="2"/>
  <c r="J4868" i="2"/>
  <c r="I4868" i="2"/>
  <c r="L7668" i="2"/>
  <c r="K7668" i="2"/>
  <c r="J7668" i="2"/>
  <c r="I7668" i="2"/>
  <c r="L3139" i="2"/>
  <c r="K3139" i="2"/>
  <c r="J3139" i="2"/>
  <c r="I3139" i="2"/>
  <c r="L4876" i="2"/>
  <c r="K4876" i="2"/>
  <c r="J4876" i="2"/>
  <c r="I4876" i="2"/>
  <c r="L3075" i="2"/>
  <c r="K3075" i="2"/>
  <c r="J3075" i="2"/>
  <c r="I3075" i="2"/>
  <c r="L5601" i="2"/>
  <c r="K5601" i="2"/>
  <c r="J5601" i="2"/>
  <c r="I5601" i="2"/>
  <c r="L5229" i="2"/>
  <c r="K5229" i="2"/>
  <c r="J5229" i="2"/>
  <c r="I5229" i="2"/>
  <c r="L2287" i="2"/>
  <c r="K2287" i="2"/>
  <c r="J2287" i="2"/>
  <c r="I2287" i="2"/>
  <c r="L1150" i="2"/>
  <c r="K1150" i="2"/>
  <c r="J1150" i="2"/>
  <c r="I1150" i="2"/>
  <c r="L5156" i="2"/>
  <c r="K5156" i="2"/>
  <c r="J5156" i="2"/>
  <c r="I5156" i="2"/>
  <c r="L3461" i="2"/>
  <c r="K3461" i="2"/>
  <c r="J3461" i="2"/>
  <c r="I3461" i="2"/>
  <c r="L4962" i="2"/>
  <c r="K4962" i="2"/>
  <c r="J4962" i="2"/>
  <c r="I4962" i="2"/>
  <c r="L2207" i="2"/>
  <c r="K2207" i="2"/>
  <c r="J2207" i="2"/>
  <c r="I2207" i="2"/>
  <c r="L8278" i="2"/>
  <c r="K8278" i="2"/>
  <c r="J8278" i="2"/>
  <c r="I8278" i="2"/>
  <c r="L2949" i="2"/>
  <c r="K2949" i="2"/>
  <c r="J2949" i="2"/>
  <c r="I2949" i="2"/>
  <c r="L2546" i="2"/>
  <c r="K2546" i="2"/>
  <c r="J2546" i="2"/>
  <c r="I2546" i="2"/>
  <c r="L2382" i="2"/>
  <c r="K2382" i="2"/>
  <c r="J2382" i="2"/>
  <c r="I2382" i="2"/>
  <c r="L3667" i="2"/>
  <c r="K3667" i="2"/>
  <c r="J3667" i="2"/>
  <c r="I3667" i="2"/>
  <c r="L4858" i="2"/>
  <c r="K4858" i="2"/>
  <c r="J4858" i="2"/>
  <c r="I4858" i="2"/>
  <c r="L2707" i="2"/>
  <c r="K2707" i="2"/>
  <c r="J2707" i="2"/>
  <c r="I2707" i="2"/>
  <c r="L5091" i="2"/>
  <c r="K5091" i="2"/>
  <c r="J5091" i="2"/>
  <c r="I5091" i="2"/>
  <c r="L5068" i="2"/>
  <c r="K5068" i="2"/>
  <c r="J5068" i="2"/>
  <c r="I5068" i="2"/>
  <c r="L3421" i="2"/>
  <c r="K3421" i="2"/>
  <c r="J3421" i="2"/>
  <c r="I3421" i="2"/>
  <c r="L4448" i="2"/>
  <c r="K4448" i="2"/>
  <c r="J4448" i="2"/>
  <c r="I4448" i="2"/>
  <c r="L3198" i="2"/>
  <c r="K3198" i="2"/>
  <c r="J3198" i="2"/>
  <c r="I3198" i="2"/>
  <c r="L3264" i="2"/>
  <c r="K3264" i="2"/>
  <c r="J3264" i="2"/>
  <c r="I3264" i="2"/>
  <c r="L6959" i="2"/>
  <c r="K6959" i="2"/>
  <c r="J6959" i="2"/>
  <c r="I6959" i="2"/>
  <c r="L7495" i="2"/>
  <c r="K7495" i="2"/>
  <c r="J7495" i="2"/>
  <c r="I7495" i="2"/>
  <c r="L3532" i="2"/>
  <c r="K3532" i="2"/>
  <c r="J3532" i="2"/>
  <c r="I3532" i="2"/>
  <c r="L3790" i="2"/>
  <c r="K3790" i="2"/>
  <c r="J3790" i="2"/>
  <c r="I3790" i="2"/>
  <c r="L6331" i="2"/>
  <c r="K6331" i="2"/>
  <c r="J6331" i="2"/>
  <c r="I6331" i="2"/>
  <c r="L4855" i="2"/>
  <c r="K4855" i="2"/>
  <c r="J4855" i="2"/>
  <c r="I4855" i="2"/>
  <c r="L4739" i="2"/>
  <c r="K4739" i="2"/>
  <c r="J4739" i="2"/>
  <c r="I4739" i="2"/>
  <c r="L4531" i="2"/>
  <c r="K4531" i="2"/>
  <c r="J4531" i="2"/>
  <c r="I4531" i="2"/>
  <c r="L7555" i="2"/>
  <c r="K7555" i="2"/>
  <c r="J7555" i="2"/>
  <c r="I7555" i="2"/>
  <c r="L6720" i="2"/>
  <c r="K6720" i="2"/>
  <c r="J6720" i="2"/>
  <c r="I6720" i="2"/>
  <c r="L3836" i="2"/>
  <c r="K3836" i="2"/>
  <c r="J3836" i="2"/>
  <c r="I3836" i="2"/>
  <c r="L2931" i="2"/>
  <c r="K2931" i="2"/>
  <c r="J2931" i="2"/>
  <c r="I2931" i="2"/>
  <c r="L1637" i="2"/>
  <c r="K1637" i="2"/>
  <c r="J1637" i="2"/>
  <c r="I1637" i="2"/>
  <c r="L4228" i="2"/>
  <c r="K4228" i="2"/>
  <c r="J4228" i="2"/>
  <c r="I4228" i="2"/>
  <c r="L6756" i="2"/>
  <c r="K6756" i="2"/>
  <c r="J6756" i="2"/>
  <c r="I6756" i="2"/>
  <c r="L1514" i="2"/>
  <c r="K1514" i="2"/>
  <c r="J1514" i="2"/>
  <c r="I1514" i="2"/>
  <c r="L3917" i="2"/>
  <c r="K3917" i="2"/>
  <c r="J3917" i="2"/>
  <c r="I3917" i="2"/>
  <c r="L2664" i="2"/>
  <c r="K2664" i="2"/>
  <c r="J2664" i="2"/>
  <c r="I2664" i="2"/>
  <c r="L5730" i="2"/>
  <c r="K5730" i="2"/>
  <c r="J5730" i="2"/>
  <c r="I5730" i="2"/>
  <c r="L3706" i="2"/>
  <c r="K3706" i="2"/>
  <c r="J3706" i="2"/>
  <c r="I3706" i="2"/>
  <c r="L5478" i="2"/>
  <c r="K5478" i="2"/>
  <c r="J5478" i="2"/>
  <c r="I5478" i="2"/>
  <c r="L3291" i="2"/>
  <c r="K3291" i="2"/>
  <c r="J3291" i="2"/>
  <c r="I3291" i="2"/>
  <c r="L8350" i="2"/>
  <c r="K8350" i="2"/>
  <c r="J8350" i="2"/>
  <c r="I8350" i="2"/>
  <c r="L8368" i="2"/>
  <c r="K8368" i="2"/>
  <c r="J8368" i="2"/>
  <c r="I8368" i="2"/>
  <c r="L6853" i="2"/>
  <c r="K6853" i="2"/>
  <c r="J6853" i="2"/>
  <c r="I6853" i="2"/>
  <c r="L6503" i="2"/>
  <c r="K6503" i="2"/>
  <c r="J6503" i="2"/>
  <c r="I6503" i="2"/>
  <c r="L5266" i="2"/>
  <c r="K5266" i="2"/>
  <c r="J5266" i="2"/>
  <c r="I5266" i="2"/>
  <c r="L6843" i="2"/>
  <c r="K6843" i="2"/>
  <c r="J6843" i="2"/>
  <c r="I6843" i="2"/>
  <c r="L7323" i="2"/>
  <c r="K7323" i="2"/>
  <c r="J7323" i="2"/>
  <c r="I7323" i="2"/>
  <c r="L7418" i="2"/>
  <c r="K7418" i="2"/>
  <c r="J7418" i="2"/>
  <c r="I7418" i="2"/>
  <c r="L5781" i="2"/>
  <c r="K5781" i="2"/>
  <c r="J5781" i="2"/>
  <c r="I5781" i="2"/>
  <c r="L5062" i="2"/>
  <c r="K5062" i="2"/>
  <c r="J5062" i="2"/>
  <c r="I5062" i="2"/>
  <c r="L3437" i="2"/>
  <c r="K3437" i="2"/>
  <c r="J3437" i="2"/>
  <c r="I3437" i="2"/>
  <c r="L3892" i="2"/>
  <c r="K3892" i="2"/>
  <c r="J3892" i="2"/>
  <c r="I3892" i="2"/>
  <c r="L4911" i="2"/>
  <c r="K4911" i="2"/>
  <c r="J4911" i="2"/>
  <c r="I4911" i="2"/>
  <c r="L4010" i="2"/>
  <c r="K4010" i="2"/>
  <c r="J4010" i="2"/>
  <c r="I4010" i="2"/>
  <c r="L5217" i="2"/>
  <c r="K5217" i="2"/>
  <c r="J5217" i="2"/>
  <c r="I5217" i="2"/>
  <c r="L7630" i="2"/>
  <c r="K7630" i="2"/>
  <c r="J7630" i="2"/>
  <c r="I7630" i="2"/>
  <c r="L3814" i="2"/>
  <c r="K3814" i="2"/>
  <c r="J3814" i="2"/>
  <c r="I3814" i="2"/>
  <c r="L1062" i="2"/>
  <c r="K1062" i="2"/>
  <c r="J1062" i="2"/>
  <c r="I1062" i="2"/>
  <c r="L5785" i="2"/>
  <c r="K5785" i="2"/>
  <c r="J5785" i="2"/>
  <c r="I5785" i="2"/>
  <c r="L3681" i="2"/>
  <c r="K3681" i="2"/>
  <c r="J3681" i="2"/>
  <c r="I3681" i="2"/>
  <c r="L5299" i="2"/>
  <c r="K5299" i="2"/>
  <c r="J5299" i="2"/>
  <c r="I5299" i="2"/>
  <c r="L7544" i="2"/>
  <c r="K7544" i="2"/>
  <c r="J7544" i="2"/>
  <c r="I7544" i="2"/>
  <c r="L6652" i="2"/>
  <c r="K6652" i="2"/>
  <c r="J6652" i="2"/>
  <c r="I6652" i="2"/>
  <c r="L6041" i="2"/>
  <c r="K6041" i="2"/>
  <c r="J6041" i="2"/>
  <c r="I6041" i="2"/>
  <c r="L5642" i="2"/>
  <c r="K5642" i="2"/>
  <c r="J5642" i="2"/>
  <c r="I5642" i="2"/>
  <c r="L3221" i="2"/>
  <c r="K3221" i="2"/>
  <c r="J3221" i="2"/>
  <c r="I3221" i="2"/>
  <c r="L6326" i="2"/>
  <c r="K6326" i="2"/>
  <c r="J6326" i="2"/>
  <c r="I6326" i="2"/>
  <c r="L2478" i="2"/>
  <c r="K2478" i="2"/>
  <c r="J2478" i="2"/>
  <c r="I2478" i="2"/>
  <c r="L1482" i="2"/>
  <c r="K1482" i="2"/>
  <c r="J1482" i="2"/>
  <c r="I1482" i="2"/>
  <c r="L5811" i="2"/>
  <c r="K5811" i="2"/>
  <c r="J5811" i="2"/>
  <c r="I5811" i="2"/>
  <c r="L6889" i="2"/>
  <c r="K6889" i="2"/>
  <c r="J6889" i="2"/>
  <c r="I6889" i="2"/>
  <c r="L7789" i="2"/>
  <c r="K7789" i="2"/>
  <c r="J7789" i="2"/>
  <c r="I7789" i="2"/>
  <c r="L5549" i="2"/>
  <c r="K5549" i="2"/>
  <c r="J5549" i="2"/>
  <c r="I5549" i="2"/>
  <c r="L3605" i="2"/>
  <c r="K3605" i="2"/>
  <c r="J3605" i="2"/>
  <c r="I3605" i="2"/>
  <c r="L4092" i="2"/>
  <c r="K4092" i="2"/>
  <c r="J4092" i="2"/>
  <c r="I4092" i="2"/>
  <c r="L4975" i="2"/>
  <c r="K4975" i="2"/>
  <c r="J4975" i="2"/>
  <c r="I4975" i="2"/>
  <c r="L6992" i="2"/>
  <c r="K6992" i="2"/>
  <c r="J6992" i="2"/>
  <c r="I6992" i="2"/>
  <c r="L1700" i="2"/>
  <c r="K1700" i="2"/>
  <c r="J1700" i="2"/>
  <c r="I1700" i="2"/>
  <c r="L5491" i="2"/>
  <c r="K5491" i="2"/>
  <c r="J5491" i="2"/>
  <c r="I5491" i="2"/>
  <c r="L1779" i="2"/>
  <c r="K1779" i="2"/>
  <c r="J1779" i="2"/>
  <c r="I1779" i="2"/>
  <c r="L4643" i="2"/>
  <c r="K4643" i="2"/>
  <c r="J4643" i="2"/>
  <c r="I4643" i="2"/>
  <c r="L4553" i="2"/>
  <c r="K4553" i="2"/>
  <c r="J4553" i="2"/>
  <c r="I4553" i="2"/>
  <c r="L4780" i="2"/>
  <c r="K4780" i="2"/>
  <c r="J4780" i="2"/>
  <c r="I4780" i="2"/>
  <c r="L7968" i="2"/>
  <c r="K7968" i="2"/>
  <c r="J7968" i="2"/>
  <c r="I7968" i="2"/>
  <c r="L5882" i="2"/>
  <c r="K5882" i="2"/>
  <c r="J5882" i="2"/>
  <c r="I5882" i="2"/>
  <c r="L6788" i="2"/>
  <c r="K6788" i="2"/>
  <c r="J6788" i="2"/>
  <c r="I6788" i="2"/>
  <c r="L2656" i="2"/>
  <c r="K2656" i="2"/>
  <c r="J2656" i="2"/>
  <c r="I2656" i="2"/>
  <c r="L6185" i="2"/>
  <c r="K6185" i="2"/>
  <c r="J6185" i="2"/>
  <c r="I6185" i="2"/>
  <c r="L4956" i="2"/>
  <c r="K4956" i="2"/>
  <c r="J4956" i="2"/>
  <c r="I4956" i="2"/>
  <c r="L6875" i="2"/>
  <c r="K6875" i="2"/>
  <c r="J6875" i="2"/>
  <c r="I6875" i="2"/>
  <c r="L6385" i="2"/>
  <c r="K6385" i="2"/>
  <c r="J6385" i="2"/>
  <c r="I6385" i="2"/>
  <c r="L4383" i="2"/>
  <c r="K4383" i="2"/>
  <c r="J4383" i="2"/>
  <c r="I4383" i="2"/>
  <c r="L4707" i="2"/>
  <c r="K4707" i="2"/>
  <c r="J4707" i="2"/>
  <c r="I4707" i="2"/>
  <c r="L1933" i="2"/>
  <c r="K1933" i="2"/>
  <c r="J1933" i="2"/>
  <c r="I1933" i="2"/>
  <c r="L5968" i="2"/>
  <c r="K5968" i="2"/>
  <c r="J5968" i="2"/>
  <c r="I5968" i="2"/>
  <c r="L7808" i="2"/>
  <c r="K7808" i="2"/>
  <c r="J7808" i="2"/>
  <c r="I7808" i="2"/>
  <c r="L1011" i="2"/>
  <c r="K1011" i="2"/>
  <c r="J1011" i="2"/>
  <c r="I1011" i="2"/>
  <c r="L7818" i="2"/>
  <c r="K7818" i="2"/>
  <c r="J7818" i="2"/>
  <c r="I7818" i="2"/>
  <c r="L6790" i="2"/>
  <c r="K6790" i="2"/>
  <c r="J6790" i="2"/>
  <c r="I6790" i="2"/>
  <c r="L4185" i="2"/>
  <c r="K4185" i="2"/>
  <c r="J4185" i="2"/>
  <c r="I4185" i="2"/>
  <c r="L6301" i="2"/>
  <c r="K6301" i="2"/>
  <c r="J6301" i="2"/>
  <c r="I6301" i="2"/>
  <c r="L3512" i="2"/>
  <c r="K3512" i="2"/>
  <c r="J3512" i="2"/>
  <c r="I3512" i="2"/>
  <c r="L5106" i="2"/>
  <c r="K5106" i="2"/>
  <c r="J5106" i="2"/>
  <c r="I5106" i="2"/>
  <c r="L803" i="2"/>
  <c r="K803" i="2"/>
  <c r="J803" i="2"/>
  <c r="I803" i="2"/>
  <c r="L7780" i="2"/>
  <c r="K7780" i="2"/>
  <c r="J7780" i="2"/>
  <c r="I7780" i="2"/>
  <c r="L5975" i="2"/>
  <c r="K5975" i="2"/>
  <c r="J5975" i="2"/>
  <c r="I5975" i="2"/>
  <c r="L2772" i="2"/>
  <c r="K2772" i="2"/>
  <c r="J2772" i="2"/>
  <c r="I2772" i="2"/>
  <c r="L5765" i="2"/>
  <c r="K5765" i="2"/>
  <c r="J5765" i="2"/>
  <c r="I5765" i="2"/>
  <c r="L8099" i="2"/>
  <c r="K8099" i="2"/>
  <c r="J8099" i="2"/>
  <c r="I8099" i="2"/>
  <c r="L5033" i="2"/>
  <c r="K5033" i="2"/>
  <c r="J5033" i="2"/>
  <c r="I5033" i="2"/>
  <c r="L5692" i="2"/>
  <c r="K5692" i="2"/>
  <c r="J5692" i="2"/>
  <c r="I5692" i="2"/>
  <c r="L7375" i="2"/>
  <c r="K7375" i="2"/>
  <c r="J7375" i="2"/>
  <c r="I7375" i="2"/>
  <c r="L3924" i="2"/>
  <c r="K3924" i="2"/>
  <c r="J3924" i="2"/>
  <c r="I3924" i="2"/>
  <c r="L3750" i="2"/>
  <c r="K3750" i="2"/>
  <c r="J3750" i="2"/>
  <c r="I3750" i="2"/>
  <c r="L8283" i="2"/>
  <c r="K8283" i="2"/>
  <c r="J8283" i="2"/>
  <c r="I8283" i="2"/>
  <c r="L2897" i="2"/>
  <c r="K2897" i="2"/>
  <c r="J2897" i="2"/>
  <c r="I2897" i="2"/>
  <c r="L2255" i="2"/>
  <c r="K2255" i="2"/>
  <c r="J2255" i="2"/>
  <c r="I2255" i="2"/>
  <c r="L6318" i="2"/>
  <c r="K6318" i="2"/>
  <c r="J6318" i="2"/>
  <c r="I6318" i="2"/>
  <c r="L5848" i="2"/>
  <c r="K5848" i="2"/>
  <c r="J5848" i="2"/>
  <c r="I5848" i="2"/>
  <c r="L6906" i="2"/>
  <c r="K6906" i="2"/>
  <c r="J6906" i="2"/>
  <c r="I6906" i="2"/>
  <c r="L3966" i="2"/>
  <c r="K3966" i="2"/>
  <c r="J3966" i="2"/>
  <c r="I3966" i="2"/>
  <c r="L1025" i="2"/>
  <c r="K1025" i="2"/>
  <c r="J1025" i="2"/>
  <c r="I1025" i="2"/>
  <c r="L2159" i="2"/>
  <c r="K2159" i="2"/>
  <c r="J2159" i="2"/>
  <c r="I2159" i="2"/>
  <c r="L3473" i="2"/>
  <c r="K3473" i="2"/>
  <c r="J3473" i="2"/>
  <c r="I3473" i="2"/>
  <c r="L1388" i="2"/>
  <c r="K1388" i="2"/>
  <c r="J1388" i="2"/>
  <c r="I1388" i="2"/>
  <c r="L7584" i="2"/>
  <c r="K7584" i="2"/>
  <c r="J7584" i="2"/>
  <c r="I7584" i="2"/>
  <c r="L5125" i="2"/>
  <c r="K5125" i="2"/>
  <c r="J5125" i="2"/>
  <c r="I5125" i="2"/>
  <c r="L6683" i="2"/>
  <c r="K6683" i="2"/>
  <c r="J6683" i="2"/>
  <c r="I6683" i="2"/>
  <c r="L8186" i="2"/>
  <c r="K8186" i="2"/>
  <c r="J8186" i="2"/>
  <c r="I8186" i="2"/>
  <c r="L5884" i="2"/>
  <c r="K5884" i="2"/>
  <c r="J5884" i="2"/>
  <c r="I5884" i="2"/>
  <c r="L5352" i="2"/>
  <c r="K5352" i="2"/>
  <c r="J5352" i="2"/>
  <c r="I5352" i="2"/>
  <c r="L2266" i="2"/>
  <c r="K2266" i="2"/>
  <c r="J2266" i="2"/>
  <c r="I2266" i="2"/>
  <c r="L2136" i="2"/>
  <c r="K2136" i="2"/>
  <c r="J2136" i="2"/>
  <c r="I2136" i="2"/>
  <c r="L2123" i="2"/>
  <c r="K2123" i="2"/>
  <c r="J2123" i="2"/>
  <c r="I2123" i="2"/>
  <c r="L3391" i="2"/>
  <c r="K3391" i="2"/>
  <c r="J3391" i="2"/>
  <c r="I3391" i="2"/>
  <c r="L2200" i="2"/>
  <c r="K2200" i="2"/>
  <c r="J2200" i="2"/>
  <c r="I2200" i="2"/>
  <c r="L1101" i="2"/>
  <c r="K1101" i="2"/>
  <c r="J1101" i="2"/>
  <c r="I1101" i="2"/>
  <c r="L2296" i="2"/>
  <c r="K2296" i="2"/>
  <c r="J2296" i="2"/>
  <c r="I2296" i="2"/>
  <c r="L1005" i="2"/>
  <c r="K1005" i="2"/>
  <c r="J1005" i="2"/>
  <c r="I1005" i="2"/>
  <c r="L1538" i="2"/>
  <c r="K1538" i="2"/>
  <c r="J1538" i="2"/>
  <c r="I1538" i="2"/>
  <c r="L1694" i="2"/>
  <c r="K1694" i="2"/>
  <c r="J1694" i="2"/>
  <c r="I1694" i="2"/>
  <c r="L1593" i="2"/>
  <c r="K1593" i="2"/>
  <c r="J1593" i="2"/>
  <c r="I1593" i="2"/>
  <c r="L6216" i="2"/>
  <c r="K6216" i="2"/>
  <c r="J6216" i="2"/>
  <c r="I6216" i="2"/>
  <c r="L5849" i="2"/>
  <c r="K5849" i="2"/>
  <c r="J5849" i="2"/>
  <c r="I5849" i="2"/>
  <c r="L6727" i="2"/>
  <c r="K6727" i="2"/>
  <c r="J6727" i="2"/>
  <c r="I6727" i="2"/>
  <c r="L6102" i="2"/>
  <c r="K6102" i="2"/>
  <c r="J6102" i="2"/>
  <c r="I6102" i="2"/>
  <c r="L3286" i="2"/>
  <c r="K3286" i="2"/>
  <c r="J3286" i="2"/>
  <c r="I3286" i="2"/>
  <c r="L4925" i="2"/>
  <c r="K4925" i="2"/>
  <c r="J4925" i="2"/>
  <c r="I4925" i="2"/>
  <c r="L1807" i="2"/>
  <c r="K1807" i="2"/>
  <c r="J1807" i="2"/>
  <c r="I1807" i="2"/>
  <c r="L3901" i="2"/>
  <c r="K3901" i="2"/>
  <c r="J3901" i="2"/>
  <c r="I3901" i="2"/>
  <c r="L6068" i="2"/>
  <c r="K6068" i="2"/>
  <c r="J6068" i="2"/>
  <c r="I6068" i="2"/>
  <c r="L1559" i="2"/>
  <c r="K1559" i="2"/>
  <c r="J1559" i="2"/>
  <c r="I1559" i="2"/>
  <c r="L4126" i="2"/>
  <c r="K4126" i="2"/>
  <c r="J4126" i="2"/>
  <c r="I4126" i="2"/>
  <c r="L2736" i="2"/>
  <c r="K2736" i="2"/>
  <c r="J2736" i="2"/>
  <c r="I2736" i="2"/>
  <c r="L4461" i="2"/>
  <c r="K4461" i="2"/>
  <c r="J4461" i="2"/>
  <c r="I4461" i="2"/>
  <c r="L4600" i="2"/>
  <c r="K4600" i="2"/>
  <c r="J4600" i="2"/>
  <c r="I4600" i="2"/>
  <c r="L5985" i="2"/>
  <c r="K5985" i="2"/>
  <c r="J5985" i="2"/>
  <c r="I5985" i="2"/>
  <c r="L3193" i="2"/>
  <c r="K3193" i="2"/>
  <c r="J3193" i="2"/>
  <c r="I3193" i="2"/>
  <c r="L2241" i="2"/>
  <c r="K2241" i="2"/>
  <c r="J2241" i="2"/>
  <c r="I2241" i="2"/>
  <c r="L3628" i="2"/>
  <c r="K3628" i="2"/>
  <c r="J3628" i="2"/>
  <c r="I3628" i="2"/>
  <c r="L3523" i="2"/>
  <c r="K3523" i="2"/>
  <c r="J3523" i="2"/>
  <c r="I3523" i="2"/>
  <c r="L4945" i="2"/>
  <c r="K4945" i="2"/>
  <c r="J4945" i="2"/>
  <c r="I4945" i="2"/>
  <c r="L2739" i="2"/>
  <c r="K2739" i="2"/>
  <c r="J2739" i="2"/>
  <c r="I2739" i="2"/>
  <c r="L3441" i="2"/>
  <c r="K3441" i="2"/>
  <c r="J3441" i="2"/>
  <c r="I3441" i="2"/>
  <c r="L3823" i="2"/>
  <c r="K3823" i="2"/>
  <c r="J3823" i="2"/>
  <c r="I3823" i="2"/>
  <c r="L3986" i="2"/>
  <c r="K3986" i="2"/>
  <c r="J3986" i="2"/>
  <c r="I3986" i="2"/>
  <c r="L4927" i="2"/>
  <c r="K4927" i="2"/>
  <c r="J4927" i="2"/>
  <c r="I4927" i="2"/>
  <c r="L2869" i="2"/>
  <c r="K2869" i="2"/>
  <c r="J2869" i="2"/>
  <c r="I2869" i="2"/>
  <c r="L1990" i="2"/>
  <c r="K1990" i="2"/>
  <c r="J1990" i="2"/>
  <c r="I1990" i="2"/>
  <c r="L3487" i="2"/>
  <c r="K3487" i="2"/>
  <c r="J3487" i="2"/>
  <c r="I3487" i="2"/>
  <c r="L2870" i="2"/>
  <c r="K2870" i="2"/>
  <c r="J2870" i="2"/>
  <c r="I2870" i="2"/>
  <c r="L4640" i="2"/>
  <c r="K4640" i="2"/>
  <c r="J4640" i="2"/>
  <c r="I4640" i="2"/>
  <c r="L1457" i="2"/>
  <c r="K1457" i="2"/>
  <c r="J1457" i="2"/>
  <c r="I1457" i="2"/>
  <c r="L4288" i="2"/>
  <c r="K4288" i="2"/>
  <c r="J4288" i="2"/>
  <c r="I4288" i="2"/>
  <c r="L4137" i="2"/>
  <c r="K4137" i="2"/>
  <c r="J4137" i="2"/>
  <c r="I4137" i="2"/>
  <c r="L4929" i="2"/>
  <c r="K4929" i="2"/>
  <c r="J4929" i="2"/>
  <c r="I4929" i="2"/>
  <c r="L3646" i="2"/>
  <c r="K3646" i="2"/>
  <c r="J3646" i="2"/>
  <c r="I3646" i="2"/>
  <c r="L2734" i="2"/>
  <c r="K2734" i="2"/>
  <c r="J2734" i="2"/>
  <c r="I2734" i="2"/>
  <c r="L1217" i="2"/>
  <c r="K1217" i="2"/>
  <c r="J1217" i="2"/>
  <c r="I1217" i="2"/>
  <c r="L4459" i="2"/>
  <c r="K4459" i="2"/>
  <c r="J4459" i="2"/>
  <c r="I4459" i="2"/>
  <c r="L8282" i="2"/>
  <c r="K8282" i="2"/>
  <c r="J8282" i="2"/>
  <c r="I8282" i="2"/>
  <c r="L4358" i="2"/>
  <c r="K4358" i="2"/>
  <c r="J4358" i="2"/>
  <c r="I4358" i="2"/>
  <c r="L5375" i="2"/>
  <c r="K5375" i="2"/>
  <c r="J5375" i="2"/>
  <c r="I5375" i="2"/>
  <c r="L3515" i="2"/>
  <c r="K3515" i="2"/>
  <c r="J3515" i="2"/>
  <c r="I3515" i="2"/>
  <c r="L7230" i="2"/>
  <c r="K7230" i="2"/>
  <c r="J7230" i="2"/>
  <c r="I7230" i="2"/>
  <c r="L4744" i="2"/>
  <c r="K4744" i="2"/>
  <c r="J4744" i="2"/>
  <c r="I4744" i="2"/>
  <c r="L5511" i="2"/>
  <c r="K5511" i="2"/>
  <c r="J5511" i="2"/>
  <c r="I5511" i="2"/>
  <c r="L6949" i="2"/>
  <c r="K6949" i="2"/>
  <c r="J6949" i="2"/>
  <c r="I6949" i="2"/>
  <c r="L6804" i="2"/>
  <c r="K6804" i="2"/>
  <c r="J6804" i="2"/>
  <c r="I6804" i="2"/>
  <c r="L7636" i="2"/>
  <c r="K7636" i="2"/>
  <c r="J7636" i="2"/>
  <c r="I7636" i="2"/>
  <c r="L5743" i="2"/>
  <c r="K5743" i="2"/>
  <c r="J5743" i="2"/>
  <c r="I5743" i="2"/>
  <c r="L6583" i="2"/>
  <c r="K6583" i="2"/>
  <c r="J6583" i="2"/>
  <c r="I6583" i="2"/>
  <c r="L2896" i="2"/>
  <c r="K2896" i="2"/>
  <c r="J2896" i="2"/>
  <c r="I2896" i="2"/>
  <c r="L3932" i="2"/>
  <c r="K3932" i="2"/>
  <c r="J3932" i="2"/>
  <c r="I3932" i="2"/>
  <c r="L2001" i="2"/>
  <c r="K2001" i="2"/>
  <c r="J2001" i="2"/>
  <c r="I2001" i="2"/>
  <c r="L4004" i="2"/>
  <c r="K4004" i="2"/>
  <c r="J4004" i="2"/>
  <c r="I4004" i="2"/>
  <c r="L6587" i="2"/>
  <c r="K6587" i="2"/>
  <c r="J6587" i="2"/>
  <c r="I6587" i="2"/>
  <c r="L1439" i="2"/>
  <c r="K1439" i="2"/>
  <c r="J1439" i="2"/>
  <c r="I1439" i="2"/>
  <c r="L5137" i="2"/>
  <c r="K5137" i="2"/>
  <c r="J5137" i="2"/>
  <c r="I5137" i="2"/>
  <c r="L7472" i="2"/>
  <c r="K7472" i="2"/>
  <c r="J7472" i="2"/>
  <c r="I7472" i="2"/>
  <c r="L7951" i="2"/>
  <c r="K7951" i="2"/>
  <c r="J7951" i="2"/>
  <c r="I7951" i="2"/>
  <c r="L5723" i="2"/>
  <c r="K5723" i="2"/>
  <c r="J5723" i="2"/>
  <c r="I5723" i="2"/>
  <c r="L7510" i="2"/>
  <c r="K7510" i="2"/>
  <c r="J7510" i="2"/>
  <c r="I7510" i="2"/>
  <c r="L4088" i="2"/>
  <c r="K4088" i="2"/>
  <c r="J4088" i="2"/>
  <c r="I4088" i="2"/>
  <c r="L8072" i="2"/>
  <c r="K8072" i="2"/>
  <c r="J8072" i="2"/>
  <c r="I8072" i="2"/>
  <c r="L7542" i="2"/>
  <c r="K7542" i="2"/>
  <c r="J7542" i="2"/>
  <c r="I7542" i="2"/>
  <c r="L1375" i="2"/>
  <c r="K1375" i="2"/>
  <c r="J1375" i="2"/>
  <c r="I1375" i="2"/>
  <c r="L8314" i="2"/>
  <c r="K8314" i="2"/>
  <c r="J8314" i="2"/>
  <c r="I8314" i="2"/>
  <c r="L2254" i="2"/>
  <c r="K2254" i="2"/>
  <c r="J2254" i="2"/>
  <c r="I2254" i="2"/>
  <c r="L6677" i="2"/>
  <c r="K6677" i="2"/>
  <c r="J6677" i="2"/>
  <c r="I6677" i="2"/>
  <c r="L3899" i="2"/>
  <c r="K3899" i="2"/>
  <c r="J3899" i="2"/>
  <c r="I3899" i="2"/>
  <c r="L6425" i="2"/>
  <c r="K6425" i="2"/>
  <c r="J6425" i="2"/>
  <c r="I6425" i="2"/>
  <c r="L5077" i="2"/>
  <c r="K5077" i="2"/>
  <c r="J5077" i="2"/>
  <c r="I5077" i="2"/>
  <c r="L2339" i="2"/>
  <c r="K2339" i="2"/>
  <c r="J2339" i="2"/>
  <c r="I2339" i="2"/>
  <c r="L2301" i="2"/>
  <c r="K2301" i="2"/>
  <c r="J2301" i="2"/>
  <c r="I2301" i="2"/>
  <c r="L5123" i="2"/>
  <c r="K5123" i="2"/>
  <c r="J5123" i="2"/>
  <c r="I5123" i="2"/>
  <c r="L4387" i="2"/>
  <c r="K4387" i="2"/>
  <c r="J4387" i="2"/>
  <c r="I4387" i="2"/>
  <c r="L1156" i="2"/>
  <c r="K1156" i="2"/>
  <c r="J1156" i="2"/>
  <c r="I1156" i="2"/>
  <c r="L2330" i="2"/>
  <c r="K2330" i="2"/>
  <c r="J2330" i="2"/>
  <c r="I2330" i="2"/>
  <c r="L4087" i="2"/>
  <c r="K4087" i="2"/>
  <c r="J4087" i="2"/>
  <c r="I4087" i="2"/>
  <c r="L3295" i="2"/>
  <c r="K3295" i="2"/>
  <c r="J3295" i="2"/>
  <c r="I3295" i="2"/>
  <c r="L2989" i="2"/>
  <c r="K2989" i="2"/>
  <c r="J2989" i="2"/>
  <c r="I2989" i="2"/>
  <c r="L3348" i="2"/>
  <c r="K3348" i="2"/>
  <c r="J3348" i="2"/>
  <c r="I3348" i="2"/>
  <c r="L2480" i="2"/>
  <c r="K2480" i="2"/>
  <c r="J2480" i="2"/>
  <c r="I2480" i="2"/>
  <c r="L6744" i="2"/>
  <c r="K6744" i="2"/>
  <c r="J6744" i="2"/>
  <c r="I6744" i="2"/>
  <c r="L3214" i="2"/>
  <c r="K3214" i="2"/>
  <c r="J3214" i="2"/>
  <c r="I3214" i="2"/>
  <c r="L2673" i="2"/>
  <c r="K2673" i="2"/>
  <c r="J2673" i="2"/>
  <c r="I2673" i="2"/>
  <c r="L5762" i="2"/>
  <c r="K5762" i="2"/>
  <c r="J5762" i="2"/>
  <c r="I5762" i="2"/>
  <c r="L3197" i="2"/>
  <c r="K3197" i="2"/>
  <c r="J3197" i="2"/>
  <c r="I3197" i="2"/>
  <c r="L4223" i="2"/>
  <c r="K4223" i="2"/>
  <c r="J4223" i="2"/>
  <c r="I4223" i="2"/>
  <c r="L3115" i="2"/>
  <c r="K3115" i="2"/>
  <c r="J3115" i="2"/>
  <c r="I3115" i="2"/>
  <c r="L8208" i="2"/>
  <c r="K8208" i="2"/>
  <c r="J8208" i="2"/>
  <c r="I8208" i="2"/>
  <c r="L7524" i="2"/>
  <c r="K7524" i="2"/>
  <c r="J7524" i="2"/>
  <c r="I7524" i="2"/>
  <c r="L8091" i="2"/>
  <c r="K8091" i="2"/>
  <c r="J8091" i="2"/>
  <c r="I8091" i="2"/>
  <c r="L5050" i="2"/>
  <c r="K5050" i="2"/>
  <c r="J5050" i="2"/>
  <c r="I5050" i="2"/>
  <c r="L4150" i="2"/>
  <c r="K4150" i="2"/>
  <c r="J4150" i="2"/>
  <c r="I4150" i="2"/>
  <c r="L7085" i="2"/>
  <c r="K7085" i="2"/>
  <c r="J7085" i="2"/>
  <c r="I7085" i="2"/>
  <c r="L4221" i="2"/>
  <c r="K4221" i="2"/>
  <c r="J4221" i="2"/>
  <c r="I4221" i="2"/>
  <c r="L6731" i="2"/>
  <c r="K6731" i="2"/>
  <c r="J6731" i="2"/>
  <c r="I6731" i="2"/>
  <c r="L3726" i="2"/>
  <c r="K3726" i="2"/>
  <c r="J3726" i="2"/>
  <c r="I3726" i="2"/>
  <c r="L5838" i="2"/>
  <c r="K5838" i="2"/>
  <c r="J5838" i="2"/>
  <c r="I5838" i="2"/>
  <c r="L2568" i="2"/>
  <c r="K2568" i="2"/>
  <c r="J2568" i="2"/>
  <c r="I2568" i="2"/>
  <c r="L2527" i="2"/>
  <c r="K2527" i="2"/>
  <c r="J2527" i="2"/>
  <c r="I2527" i="2"/>
  <c r="L4132" i="2"/>
  <c r="K4132" i="2"/>
  <c r="J4132" i="2"/>
  <c r="I4132" i="2"/>
  <c r="L7226" i="2"/>
  <c r="K7226" i="2"/>
  <c r="J7226" i="2"/>
  <c r="I7226" i="2"/>
  <c r="L8319" i="2"/>
  <c r="K8319" i="2"/>
  <c r="J8319" i="2"/>
  <c r="I8319" i="2"/>
  <c r="L1412" i="2"/>
  <c r="K1412" i="2"/>
  <c r="J1412" i="2"/>
  <c r="I1412" i="2"/>
  <c r="L8101" i="2"/>
  <c r="K8101" i="2"/>
  <c r="J8101" i="2"/>
  <c r="I8101" i="2"/>
  <c r="L7360" i="2"/>
  <c r="K7360" i="2"/>
  <c r="J7360" i="2"/>
  <c r="I7360" i="2"/>
  <c r="L4173" i="2"/>
  <c r="K4173" i="2"/>
  <c r="J4173" i="2"/>
  <c r="I4173" i="2"/>
  <c r="L8297" i="2"/>
  <c r="K8297" i="2"/>
  <c r="J8297" i="2"/>
  <c r="I8297" i="2"/>
  <c r="L2969" i="2"/>
  <c r="K2969" i="2"/>
  <c r="J2969" i="2"/>
  <c r="I2969" i="2"/>
  <c r="L2351" i="2"/>
  <c r="K2351" i="2"/>
  <c r="J2351" i="2"/>
  <c r="I2351" i="2"/>
  <c r="L6469" i="2"/>
  <c r="K6469" i="2"/>
  <c r="J6469" i="2"/>
  <c r="I6469" i="2"/>
  <c r="L6838" i="2"/>
  <c r="K6838" i="2"/>
  <c r="J6838" i="2"/>
  <c r="I6838" i="2"/>
  <c r="L5989" i="2"/>
  <c r="K5989" i="2"/>
  <c r="J5989" i="2"/>
  <c r="I5989" i="2"/>
  <c r="L2747" i="2"/>
  <c r="K2747" i="2"/>
  <c r="J2747" i="2"/>
  <c r="I2747" i="2"/>
  <c r="L3704" i="2"/>
  <c r="K3704" i="2"/>
  <c r="J3704" i="2"/>
  <c r="I3704" i="2"/>
  <c r="L5339" i="2"/>
  <c r="K5339" i="2"/>
  <c r="J5339" i="2"/>
  <c r="I5339" i="2"/>
  <c r="L5721" i="2"/>
  <c r="K5721" i="2"/>
  <c r="J5721" i="2"/>
  <c r="I5721" i="2"/>
  <c r="L5744" i="2"/>
  <c r="K5744" i="2"/>
  <c r="J5744" i="2"/>
  <c r="I5744" i="2"/>
  <c r="L6355" i="2"/>
  <c r="K6355" i="2"/>
  <c r="J6355" i="2"/>
  <c r="I6355" i="2"/>
  <c r="L4831" i="2"/>
  <c r="K4831" i="2"/>
  <c r="J4831" i="2"/>
  <c r="I4831" i="2"/>
  <c r="L7848" i="2"/>
  <c r="K7848" i="2"/>
  <c r="J7848" i="2"/>
  <c r="I7848" i="2"/>
  <c r="L4552" i="2"/>
  <c r="K4552" i="2"/>
  <c r="J4552" i="2"/>
  <c r="I4552" i="2"/>
  <c r="L7179" i="2"/>
  <c r="K7179" i="2"/>
  <c r="J7179" i="2"/>
  <c r="I7179" i="2"/>
  <c r="L4588" i="2"/>
  <c r="K4588" i="2"/>
  <c r="J4588" i="2"/>
  <c r="I4588" i="2"/>
  <c r="L3073" i="2"/>
  <c r="K3073" i="2"/>
  <c r="J3073" i="2"/>
  <c r="I3073" i="2"/>
  <c r="L6852" i="2"/>
  <c r="K6852" i="2"/>
  <c r="J6852" i="2"/>
  <c r="I6852" i="2"/>
  <c r="L7318" i="2"/>
  <c r="K7318" i="2"/>
  <c r="J7318" i="2"/>
  <c r="I7318" i="2"/>
  <c r="L5316" i="2"/>
  <c r="K5316" i="2"/>
  <c r="J5316" i="2"/>
  <c r="I5316" i="2"/>
  <c r="L6803" i="2"/>
  <c r="K6803" i="2"/>
  <c r="J6803" i="2"/>
  <c r="I6803" i="2"/>
  <c r="L3897" i="2"/>
  <c r="K3897" i="2"/>
  <c r="J3897" i="2"/>
  <c r="I3897" i="2"/>
  <c r="L7091" i="2"/>
  <c r="K7091" i="2"/>
  <c r="J7091" i="2"/>
  <c r="I7091" i="2"/>
  <c r="L6421" i="2"/>
  <c r="K6421" i="2"/>
  <c r="J6421" i="2"/>
  <c r="I6421" i="2"/>
  <c r="L4506" i="2"/>
  <c r="K4506" i="2"/>
  <c r="J4506" i="2"/>
  <c r="I4506" i="2"/>
  <c r="L6232" i="2"/>
  <c r="K6232" i="2"/>
  <c r="J6232" i="2"/>
  <c r="I6232" i="2"/>
  <c r="L8366" i="2"/>
  <c r="K8366" i="2"/>
  <c r="J8366" i="2"/>
  <c r="I8366" i="2"/>
  <c r="L2683" i="2"/>
  <c r="K2683" i="2"/>
  <c r="J2683" i="2"/>
  <c r="I2683" i="2"/>
  <c r="L1123" i="2"/>
  <c r="K1123" i="2"/>
  <c r="J1123" i="2"/>
  <c r="I1123" i="2"/>
  <c r="L2410" i="2"/>
  <c r="K2410" i="2"/>
  <c r="J2410" i="2"/>
  <c r="I2410" i="2"/>
  <c r="L4789" i="2"/>
  <c r="K4789" i="2"/>
  <c r="J4789" i="2"/>
  <c r="I4789" i="2"/>
  <c r="L7860" i="2"/>
  <c r="K7860" i="2"/>
  <c r="J7860" i="2"/>
  <c r="I7860" i="2"/>
  <c r="L1278" i="2"/>
  <c r="K1278" i="2"/>
  <c r="J1278" i="2"/>
  <c r="I1278" i="2"/>
  <c r="L6673" i="2"/>
  <c r="K6673" i="2"/>
  <c r="J6673" i="2"/>
  <c r="I6673" i="2"/>
  <c r="L4790" i="2"/>
  <c r="K4790" i="2"/>
  <c r="J4790" i="2"/>
  <c r="I4790" i="2"/>
  <c r="L666" i="2"/>
  <c r="K666" i="2"/>
  <c r="J666" i="2"/>
  <c r="I666" i="2"/>
  <c r="L1744" i="2"/>
  <c r="K1744" i="2"/>
  <c r="J1744" i="2"/>
  <c r="I1744" i="2"/>
  <c r="L7996" i="2"/>
  <c r="K7996" i="2"/>
  <c r="J7996" i="2"/>
  <c r="I7996" i="2"/>
  <c r="L3776" i="2"/>
  <c r="K3776" i="2"/>
  <c r="J3776" i="2"/>
  <c r="I3776" i="2"/>
  <c r="L4203" i="2"/>
  <c r="K4203" i="2"/>
  <c r="J4203" i="2"/>
  <c r="I4203" i="2"/>
  <c r="L6025" i="2"/>
  <c r="K6025" i="2"/>
  <c r="J6025" i="2"/>
  <c r="I6025" i="2"/>
  <c r="L5383" i="2"/>
  <c r="K5383" i="2"/>
  <c r="J5383" i="2"/>
  <c r="I5383" i="2"/>
  <c r="L1505" i="2"/>
  <c r="K1505" i="2"/>
  <c r="J1505" i="2"/>
  <c r="I1505" i="2"/>
  <c r="L4005" i="2"/>
  <c r="K4005" i="2"/>
  <c r="J4005" i="2"/>
  <c r="I4005" i="2"/>
  <c r="L7611" i="2"/>
  <c r="K7611" i="2"/>
  <c r="J7611" i="2"/>
  <c r="I7611" i="2"/>
  <c r="L6618" i="2"/>
  <c r="K6618" i="2"/>
  <c r="J6618" i="2"/>
  <c r="I6618" i="2"/>
  <c r="L5520" i="2"/>
  <c r="K5520" i="2"/>
  <c r="J5520" i="2"/>
  <c r="I5520" i="2"/>
  <c r="L1524" i="2"/>
  <c r="K1524" i="2"/>
  <c r="J1524" i="2"/>
  <c r="I1524" i="2"/>
  <c r="L1572" i="2"/>
  <c r="K1572" i="2"/>
  <c r="J1572" i="2"/>
  <c r="I1572" i="2"/>
  <c r="L6225" i="2"/>
  <c r="K6225" i="2"/>
  <c r="J6225" i="2"/>
  <c r="I6225" i="2"/>
  <c r="L6137" i="2"/>
  <c r="K6137" i="2"/>
  <c r="J6137" i="2"/>
  <c r="I6137" i="2"/>
  <c r="L3779" i="2"/>
  <c r="K3779" i="2"/>
  <c r="J3779" i="2"/>
  <c r="I3779" i="2"/>
  <c r="L3212" i="2"/>
  <c r="K3212" i="2"/>
  <c r="J3212" i="2"/>
  <c r="I3212" i="2"/>
  <c r="L5876" i="2"/>
  <c r="K5876" i="2"/>
  <c r="J5876" i="2"/>
  <c r="I5876" i="2"/>
  <c r="L1571" i="2"/>
  <c r="K1571" i="2"/>
  <c r="J1571" i="2"/>
  <c r="I1571" i="2"/>
  <c r="L3502" i="2"/>
  <c r="K3502" i="2"/>
  <c r="J3502" i="2"/>
  <c r="I3502" i="2"/>
  <c r="L3037" i="2"/>
  <c r="K3037" i="2"/>
  <c r="J3037" i="2"/>
  <c r="I3037" i="2"/>
  <c r="L4396" i="2"/>
  <c r="K4396" i="2"/>
  <c r="J4396" i="2"/>
  <c r="I4396" i="2"/>
  <c r="L4348" i="2"/>
  <c r="K4348" i="2"/>
  <c r="J4348" i="2"/>
  <c r="I4348" i="2"/>
  <c r="L5288" i="2"/>
  <c r="K5288" i="2"/>
  <c r="J5288" i="2"/>
  <c r="I5288" i="2"/>
  <c r="L7811" i="2"/>
  <c r="K7811" i="2"/>
  <c r="J7811" i="2"/>
  <c r="I7811" i="2"/>
  <c r="L1759" i="2"/>
  <c r="K1759" i="2"/>
  <c r="J1759" i="2"/>
  <c r="I1759" i="2"/>
  <c r="L4523" i="2"/>
  <c r="K4523" i="2"/>
  <c r="J4523" i="2"/>
  <c r="I4523" i="2"/>
  <c r="L7123" i="2"/>
  <c r="K7123" i="2"/>
  <c r="J7123" i="2"/>
  <c r="I7123" i="2"/>
  <c r="L5555" i="2"/>
  <c r="K5555" i="2"/>
  <c r="J5555" i="2"/>
  <c r="I5555" i="2"/>
  <c r="L4735" i="2"/>
  <c r="K4735" i="2"/>
  <c r="J4735" i="2"/>
  <c r="I4735" i="2"/>
  <c r="L7712" i="2"/>
  <c r="K7712" i="2"/>
  <c r="J7712" i="2"/>
  <c r="I7712" i="2"/>
  <c r="L4481" i="2"/>
  <c r="K4481" i="2"/>
  <c r="J4481" i="2"/>
  <c r="I4481" i="2"/>
  <c r="L6710" i="2"/>
  <c r="K6710" i="2"/>
  <c r="J6710" i="2"/>
  <c r="I6710" i="2"/>
  <c r="L1969" i="2"/>
  <c r="K1969" i="2"/>
  <c r="J1969" i="2"/>
  <c r="I1969" i="2"/>
  <c r="L1106" i="2"/>
  <c r="K1106" i="2"/>
  <c r="J1106" i="2"/>
  <c r="I1106" i="2"/>
  <c r="L7759" i="2"/>
  <c r="K7759" i="2"/>
  <c r="J7759" i="2"/>
  <c r="I7759" i="2"/>
  <c r="L7621" i="2"/>
  <c r="K7621" i="2"/>
  <c r="J7621" i="2"/>
  <c r="I7621" i="2"/>
  <c r="L3252" i="2"/>
  <c r="K3252" i="2"/>
  <c r="J3252" i="2"/>
  <c r="I3252" i="2"/>
  <c r="L6105" i="2"/>
  <c r="K6105" i="2"/>
  <c r="J6105" i="2"/>
  <c r="I6105" i="2"/>
  <c r="L4648" i="2"/>
  <c r="K4648" i="2"/>
  <c r="J4648" i="2"/>
  <c r="I4648" i="2"/>
  <c r="L6820" i="2"/>
  <c r="K6820" i="2"/>
  <c r="J6820" i="2"/>
  <c r="I6820" i="2"/>
  <c r="L4756" i="2"/>
  <c r="K4756" i="2"/>
  <c r="J4756" i="2"/>
  <c r="I4756" i="2"/>
  <c r="L5205" i="2"/>
  <c r="K5205" i="2"/>
  <c r="J5205" i="2"/>
  <c r="I5205" i="2"/>
  <c r="L4079" i="2"/>
  <c r="K4079" i="2"/>
  <c r="J4079" i="2"/>
  <c r="I4079" i="2"/>
  <c r="L5330" i="2"/>
  <c r="K5330" i="2"/>
  <c r="J5330" i="2"/>
  <c r="I5330" i="2"/>
  <c r="L7763" i="2"/>
  <c r="K7763" i="2"/>
  <c r="J7763" i="2"/>
  <c r="I7763" i="2"/>
  <c r="L7465" i="2"/>
  <c r="K7465" i="2"/>
  <c r="J7465" i="2"/>
  <c r="I7465" i="2"/>
  <c r="L6856" i="2"/>
  <c r="K6856" i="2"/>
  <c r="J6856" i="2"/>
  <c r="I6856" i="2"/>
  <c r="L6292" i="2"/>
  <c r="K6292" i="2"/>
  <c r="J6292" i="2"/>
  <c r="I6292" i="2"/>
  <c r="L4745" i="2"/>
  <c r="K4745" i="2"/>
  <c r="J4745" i="2"/>
  <c r="I4745" i="2"/>
  <c r="L5012" i="2"/>
  <c r="K5012" i="2"/>
  <c r="J5012" i="2"/>
  <c r="I5012" i="2"/>
  <c r="L5651" i="2"/>
  <c r="K5651" i="2"/>
  <c r="J5651" i="2"/>
  <c r="I5651" i="2"/>
  <c r="L2823" i="2"/>
  <c r="K2823" i="2"/>
  <c r="J2823" i="2"/>
  <c r="I2823" i="2"/>
  <c r="L2553" i="2"/>
  <c r="K2553" i="2"/>
  <c r="J2553" i="2"/>
  <c r="I2553" i="2"/>
  <c r="L4817" i="2"/>
  <c r="K4817" i="2"/>
  <c r="J4817" i="2"/>
  <c r="I4817" i="2"/>
  <c r="L1240" i="2"/>
  <c r="K1240" i="2"/>
  <c r="J1240" i="2"/>
  <c r="I1240" i="2"/>
  <c r="L4593" i="2"/>
  <c r="K4593" i="2"/>
  <c r="J4593" i="2"/>
  <c r="I4593" i="2"/>
  <c r="L4380" i="2"/>
  <c r="K4380" i="2"/>
  <c r="J4380" i="2"/>
  <c r="I4380" i="2"/>
  <c r="L2345" i="2"/>
  <c r="K2345" i="2"/>
  <c r="J2345" i="2"/>
  <c r="I2345" i="2"/>
  <c r="L6867" i="2"/>
  <c r="K6867" i="2"/>
  <c r="J6867" i="2"/>
  <c r="I6867" i="2"/>
  <c r="L8177" i="2"/>
  <c r="K8177" i="2"/>
  <c r="J8177" i="2"/>
  <c r="I8177" i="2"/>
  <c r="L6206" i="2"/>
  <c r="K6206" i="2"/>
  <c r="J6206" i="2"/>
  <c r="I6206" i="2"/>
  <c r="L2887" i="2"/>
  <c r="K2887" i="2"/>
  <c r="J2887" i="2"/>
  <c r="I2887" i="2"/>
  <c r="L8371" i="2"/>
  <c r="K8371" i="2"/>
  <c r="J8371" i="2"/>
  <c r="I8371" i="2"/>
  <c r="L7392" i="2"/>
  <c r="K7392" i="2"/>
  <c r="J7392" i="2"/>
  <c r="I7392" i="2"/>
  <c r="L3262" i="2"/>
  <c r="K3262" i="2"/>
  <c r="J3262" i="2"/>
  <c r="I3262" i="2"/>
  <c r="L3903" i="2"/>
  <c r="K3903" i="2"/>
  <c r="J3903" i="2"/>
  <c r="I3903" i="2"/>
  <c r="L7300" i="2"/>
  <c r="K7300" i="2"/>
  <c r="J7300" i="2"/>
  <c r="I7300" i="2"/>
  <c r="L7329" i="2"/>
  <c r="K7329" i="2"/>
  <c r="J7329" i="2"/>
  <c r="I7329" i="2"/>
  <c r="L7566" i="2"/>
  <c r="K7566" i="2"/>
  <c r="J7566" i="2"/>
  <c r="I7566" i="2"/>
  <c r="L2972" i="2"/>
  <c r="K2972" i="2"/>
  <c r="J2972" i="2"/>
  <c r="I2972" i="2"/>
  <c r="L1404" i="2"/>
  <c r="K1404" i="2"/>
  <c r="J1404" i="2"/>
  <c r="I1404" i="2"/>
  <c r="L1429" i="2"/>
  <c r="K1429" i="2"/>
  <c r="J1429" i="2"/>
  <c r="I1429" i="2"/>
  <c r="L1329" i="2"/>
  <c r="K1329" i="2"/>
  <c r="J1329" i="2"/>
  <c r="I1329" i="2"/>
  <c r="L1511" i="2"/>
  <c r="K1511" i="2"/>
  <c r="J1511" i="2"/>
  <c r="I1511" i="2"/>
  <c r="L2437" i="2"/>
  <c r="K2437" i="2"/>
  <c r="J2437" i="2"/>
  <c r="I2437" i="2"/>
  <c r="L1534" i="2"/>
  <c r="K1534" i="2"/>
  <c r="J1534" i="2"/>
  <c r="I1534" i="2"/>
  <c r="L7299" i="2"/>
  <c r="K7299" i="2"/>
  <c r="J7299" i="2"/>
  <c r="I7299" i="2"/>
  <c r="L2838" i="2"/>
  <c r="K2838" i="2"/>
  <c r="J2838" i="2"/>
  <c r="I2838" i="2"/>
  <c r="L7045" i="2"/>
  <c r="K7045" i="2"/>
  <c r="J7045" i="2"/>
  <c r="I7045" i="2"/>
  <c r="L8163" i="2"/>
  <c r="K8163" i="2"/>
  <c r="J8163" i="2"/>
  <c r="I8163" i="2"/>
  <c r="L3694" i="2"/>
  <c r="K3694" i="2"/>
  <c r="J3694" i="2"/>
  <c r="I3694" i="2"/>
  <c r="L7084" i="2"/>
  <c r="K7084" i="2"/>
  <c r="J7084" i="2"/>
  <c r="I7084" i="2"/>
  <c r="L3560" i="2"/>
  <c r="K3560" i="2"/>
  <c r="J3560" i="2"/>
  <c r="I3560" i="2"/>
  <c r="L7824" i="2"/>
  <c r="K7824" i="2"/>
  <c r="J7824" i="2"/>
  <c r="I7824" i="2"/>
  <c r="L2953" i="2"/>
  <c r="K2953" i="2"/>
  <c r="J2953" i="2"/>
  <c r="I2953" i="2"/>
  <c r="L6312" i="2"/>
  <c r="K6312" i="2"/>
  <c r="J6312" i="2"/>
  <c r="I6312" i="2"/>
  <c r="L5772" i="2"/>
  <c r="K5772" i="2"/>
  <c r="J5772" i="2"/>
  <c r="I5772" i="2"/>
  <c r="L2474" i="2"/>
  <c r="K2474" i="2"/>
  <c r="J2474" i="2"/>
  <c r="I2474" i="2"/>
  <c r="L6640" i="2"/>
  <c r="K6640" i="2"/>
  <c r="J6640" i="2"/>
  <c r="I6640" i="2"/>
  <c r="L6972" i="2"/>
  <c r="K6972" i="2"/>
  <c r="J6972" i="2"/>
  <c r="I6972" i="2"/>
  <c r="L5824" i="2"/>
  <c r="K5824" i="2"/>
  <c r="J5824" i="2"/>
  <c r="I5824" i="2"/>
  <c r="L8210" i="2"/>
  <c r="K8210" i="2"/>
  <c r="J8210" i="2"/>
  <c r="I8210" i="2"/>
  <c r="L697" i="2"/>
  <c r="K697" i="2"/>
  <c r="J697" i="2"/>
  <c r="I697" i="2"/>
  <c r="L3771" i="2"/>
  <c r="K3771" i="2"/>
  <c r="J3771" i="2"/>
  <c r="I3771" i="2"/>
  <c r="L7051" i="2"/>
  <c r="K7051" i="2"/>
  <c r="J7051" i="2"/>
  <c r="I7051" i="2"/>
  <c r="L3468" i="2"/>
  <c r="K3468" i="2"/>
  <c r="J3468" i="2"/>
  <c r="I3468" i="2"/>
  <c r="L1695" i="2"/>
  <c r="K1695" i="2"/>
  <c r="J1695" i="2"/>
  <c r="I1695" i="2"/>
  <c r="L4298" i="2"/>
  <c r="K4298" i="2"/>
  <c r="J4298" i="2"/>
  <c r="I4298" i="2"/>
  <c r="L7505" i="2"/>
  <c r="K7505" i="2"/>
  <c r="J7505" i="2"/>
  <c r="I7505" i="2"/>
  <c r="L3856" i="2"/>
  <c r="K3856" i="2"/>
  <c r="J3856" i="2"/>
  <c r="I3856" i="2"/>
  <c r="L1056" i="2"/>
  <c r="K1056" i="2"/>
  <c r="J1056" i="2"/>
  <c r="I1056" i="2"/>
  <c r="L5928" i="2"/>
  <c r="K5928" i="2"/>
  <c r="J5928" i="2"/>
  <c r="I5928" i="2"/>
  <c r="L8179" i="2"/>
  <c r="K8179" i="2"/>
  <c r="J8179" i="2"/>
  <c r="I8179" i="2"/>
  <c r="L1476" i="2"/>
  <c r="K1476" i="2"/>
  <c r="J1476" i="2"/>
  <c r="I1476" i="2"/>
  <c r="L7709" i="2"/>
  <c r="K7709" i="2"/>
  <c r="J7709" i="2"/>
  <c r="I7709" i="2"/>
  <c r="L7077" i="2"/>
  <c r="K7077" i="2"/>
  <c r="J7077" i="2"/>
  <c r="I7077" i="2"/>
  <c r="L2859" i="2"/>
  <c r="K2859" i="2"/>
  <c r="J2859" i="2"/>
  <c r="I2859" i="2"/>
  <c r="L8197" i="2"/>
  <c r="K8197" i="2"/>
  <c r="J8197" i="2"/>
  <c r="I8197" i="2"/>
  <c r="L7425" i="2"/>
  <c r="K7425" i="2"/>
  <c r="J7425" i="2"/>
  <c r="I7425" i="2"/>
  <c r="L8019" i="2"/>
  <c r="K8019" i="2"/>
  <c r="J8019" i="2"/>
  <c r="I8019" i="2"/>
  <c r="L7201" i="2"/>
  <c r="K7201" i="2"/>
  <c r="J7201" i="2"/>
  <c r="I7201" i="2"/>
  <c r="L7139" i="2"/>
  <c r="K7139" i="2"/>
  <c r="J7139" i="2"/>
  <c r="I7139" i="2"/>
  <c r="L6214" i="2"/>
  <c r="K6214" i="2"/>
  <c r="J6214" i="2"/>
  <c r="I6214" i="2"/>
  <c r="L7534" i="2"/>
  <c r="K7534" i="2"/>
  <c r="J7534" i="2"/>
  <c r="I7534" i="2"/>
  <c r="L7533" i="2"/>
  <c r="K7533" i="2"/>
  <c r="J7533" i="2"/>
  <c r="I7533" i="2"/>
  <c r="L2131" i="2"/>
  <c r="K2131" i="2"/>
  <c r="J2131" i="2"/>
  <c r="I2131" i="2"/>
  <c r="L5303" i="2"/>
  <c r="K5303" i="2"/>
  <c r="J5303" i="2"/>
  <c r="I5303" i="2"/>
  <c r="L5661" i="2"/>
  <c r="K5661" i="2"/>
  <c r="J5661" i="2"/>
  <c r="I5661" i="2"/>
  <c r="L8359" i="2"/>
  <c r="K8359" i="2"/>
  <c r="J8359" i="2"/>
  <c r="I8359" i="2"/>
  <c r="L7253" i="2"/>
  <c r="K7253" i="2"/>
  <c r="J7253" i="2"/>
  <c r="I7253" i="2"/>
  <c r="L3098" i="2"/>
  <c r="K3098" i="2"/>
  <c r="J3098" i="2"/>
  <c r="I3098" i="2"/>
  <c r="L5307" i="2"/>
  <c r="K5307" i="2"/>
  <c r="J5307" i="2"/>
  <c r="I5307" i="2"/>
  <c r="L3256" i="2"/>
  <c r="K3256" i="2"/>
  <c r="J3256" i="2"/>
  <c r="I3256" i="2"/>
  <c r="L5542" i="2"/>
  <c r="K5542" i="2"/>
  <c r="J5542" i="2"/>
  <c r="I5542" i="2"/>
  <c r="L7767" i="2"/>
  <c r="K7767" i="2"/>
  <c r="J7767" i="2"/>
  <c r="I7767" i="2"/>
  <c r="L1037" i="2"/>
  <c r="K1037" i="2"/>
  <c r="J1037" i="2"/>
  <c r="I1037" i="2"/>
  <c r="L5770" i="2"/>
  <c r="K5770" i="2"/>
  <c r="J5770" i="2"/>
  <c r="I5770" i="2"/>
  <c r="L6300" i="2"/>
  <c r="K6300" i="2"/>
  <c r="J6300" i="2"/>
  <c r="I6300" i="2"/>
  <c r="L5237" i="2"/>
  <c r="K5237" i="2"/>
  <c r="J5237" i="2"/>
  <c r="I5237" i="2"/>
  <c r="L6250" i="2"/>
  <c r="K6250" i="2"/>
  <c r="J6250" i="2"/>
  <c r="I6250" i="2"/>
  <c r="L1874" i="2"/>
  <c r="K1874" i="2"/>
  <c r="J1874" i="2"/>
  <c r="I1874" i="2"/>
  <c r="L6358" i="2"/>
  <c r="K6358" i="2"/>
  <c r="J6358" i="2"/>
  <c r="I6358" i="2"/>
  <c r="L5318" i="2"/>
  <c r="K5318" i="2"/>
  <c r="J5318" i="2"/>
  <c r="I5318" i="2"/>
  <c r="L7615" i="2"/>
  <c r="K7615" i="2"/>
  <c r="J7615" i="2"/>
  <c r="I7615" i="2"/>
  <c r="L8052" i="2"/>
  <c r="K8052" i="2"/>
  <c r="J8052" i="2"/>
  <c r="I8052" i="2"/>
  <c r="L4872" i="2"/>
  <c r="K4872" i="2"/>
  <c r="J4872" i="2"/>
  <c r="I4872" i="2"/>
  <c r="L1458" i="2"/>
  <c r="K1458" i="2"/>
  <c r="J1458" i="2"/>
  <c r="I1458" i="2"/>
  <c r="L4243" i="2"/>
  <c r="K4243" i="2"/>
  <c r="J4243" i="2"/>
  <c r="I4243" i="2"/>
  <c r="L7864" i="2"/>
  <c r="K7864" i="2"/>
  <c r="J7864" i="2"/>
  <c r="I7864" i="2"/>
  <c r="L2491" i="2"/>
  <c r="K2491" i="2"/>
  <c r="J2491" i="2"/>
  <c r="I2491" i="2"/>
  <c r="L7364" i="2"/>
  <c r="K7364" i="2"/>
  <c r="J7364" i="2"/>
  <c r="I7364" i="2"/>
  <c r="L8313" i="2"/>
  <c r="K8313" i="2"/>
  <c r="J8313" i="2"/>
  <c r="I8313" i="2"/>
  <c r="L7643" i="2"/>
  <c r="K7643" i="2"/>
  <c r="J7643" i="2"/>
  <c r="I7643" i="2"/>
  <c r="L7530" i="2"/>
  <c r="K7530" i="2"/>
  <c r="J7530" i="2"/>
  <c r="I7530" i="2"/>
  <c r="L5252" i="2"/>
  <c r="K5252" i="2"/>
  <c r="J5252" i="2"/>
  <c r="I5252" i="2"/>
  <c r="L1979" i="2"/>
  <c r="K1979" i="2"/>
  <c r="J1979" i="2"/>
  <c r="I1979" i="2"/>
  <c r="L7181" i="2"/>
  <c r="K7181" i="2"/>
  <c r="J7181" i="2"/>
  <c r="I7181" i="2"/>
  <c r="L2086" i="2"/>
  <c r="K2086" i="2"/>
  <c r="J2086" i="2"/>
  <c r="I2086" i="2"/>
  <c r="L4594" i="2"/>
  <c r="K4594" i="2"/>
  <c r="J4594" i="2"/>
  <c r="I4594" i="2"/>
  <c r="L2460" i="2"/>
  <c r="K2460" i="2"/>
  <c r="J2460" i="2"/>
  <c r="I2460" i="2"/>
  <c r="L5577" i="2"/>
  <c r="K5577" i="2"/>
  <c r="J5577" i="2"/>
  <c r="I5577" i="2"/>
  <c r="L4015" i="2"/>
  <c r="K4015" i="2"/>
  <c r="J4015" i="2"/>
  <c r="I4015" i="2"/>
  <c r="L4775" i="2"/>
  <c r="K4775" i="2"/>
  <c r="J4775" i="2"/>
  <c r="I4775" i="2"/>
  <c r="L2519" i="2"/>
  <c r="K2519" i="2"/>
  <c r="J2519" i="2"/>
  <c r="I2519" i="2"/>
  <c r="L2674" i="2"/>
  <c r="K2674" i="2"/>
  <c r="J2674" i="2"/>
  <c r="I2674" i="2"/>
  <c r="L3549" i="2"/>
  <c r="K3549" i="2"/>
  <c r="J3549" i="2"/>
  <c r="I3549" i="2"/>
  <c r="L4606" i="2"/>
  <c r="K4606" i="2"/>
  <c r="J4606" i="2"/>
  <c r="I4606" i="2"/>
  <c r="L3762" i="2"/>
  <c r="K3762" i="2"/>
  <c r="J3762" i="2"/>
  <c r="I3762" i="2"/>
  <c r="L3202" i="2"/>
  <c r="K3202" i="2"/>
  <c r="J3202" i="2"/>
  <c r="I3202" i="2"/>
  <c r="L4081" i="2"/>
  <c r="K4081" i="2"/>
  <c r="J4081" i="2"/>
  <c r="I4081" i="2"/>
  <c r="L2030" i="2"/>
  <c r="K2030" i="2"/>
  <c r="J2030" i="2"/>
  <c r="I2030" i="2"/>
  <c r="L6384" i="2"/>
  <c r="K6384" i="2"/>
  <c r="J6384" i="2"/>
  <c r="I6384" i="2"/>
  <c r="L6952" i="2"/>
  <c r="K6952" i="2"/>
  <c r="J6952" i="2"/>
  <c r="I6952" i="2"/>
  <c r="L5526" i="2"/>
  <c r="K5526" i="2"/>
  <c r="J5526" i="2"/>
  <c r="I5526" i="2"/>
  <c r="L5314" i="2"/>
  <c r="K5314" i="2"/>
  <c r="J5314" i="2"/>
  <c r="I5314" i="2"/>
  <c r="L1832" i="2"/>
  <c r="K1832" i="2"/>
  <c r="J1832" i="2"/>
  <c r="I1832" i="2"/>
  <c r="L7306" i="2"/>
  <c r="K7306" i="2"/>
  <c r="J7306" i="2"/>
  <c r="I7306" i="2"/>
  <c r="L6893" i="2"/>
  <c r="K6893" i="2"/>
  <c r="J6893" i="2"/>
  <c r="I6893" i="2"/>
  <c r="L7477" i="2"/>
  <c r="K7477" i="2"/>
  <c r="J7477" i="2"/>
  <c r="I7477" i="2"/>
  <c r="L4641" i="2"/>
  <c r="K4641" i="2"/>
  <c r="J4641" i="2"/>
  <c r="I4641" i="2"/>
  <c r="L1085" i="2"/>
  <c r="K1085" i="2"/>
  <c r="J1085" i="2"/>
  <c r="I1085" i="2"/>
  <c r="L2398" i="2"/>
  <c r="K2398" i="2"/>
  <c r="J2398" i="2"/>
  <c r="I2398" i="2"/>
  <c r="L2304" i="2"/>
  <c r="K2304" i="2"/>
  <c r="J2304" i="2"/>
  <c r="I2304" i="2"/>
  <c r="L3952" i="2"/>
  <c r="K3952" i="2"/>
  <c r="J3952" i="2"/>
  <c r="I3952" i="2"/>
  <c r="L1750" i="2"/>
  <c r="K1750" i="2"/>
  <c r="J1750" i="2"/>
  <c r="I1750" i="2"/>
  <c r="L6453" i="2"/>
  <c r="K6453" i="2"/>
  <c r="J6453" i="2"/>
  <c r="I6453" i="2"/>
  <c r="L7617" i="2"/>
  <c r="K7617" i="2"/>
  <c r="J7617" i="2"/>
  <c r="I7617" i="2"/>
  <c r="L7733" i="2"/>
  <c r="K7733" i="2"/>
  <c r="J7733" i="2"/>
  <c r="I7733" i="2"/>
  <c r="L4565" i="2"/>
  <c r="K4565" i="2"/>
  <c r="J4565" i="2"/>
  <c r="I4565" i="2"/>
  <c r="L5400" i="2"/>
  <c r="K5400" i="2"/>
  <c r="J5400" i="2"/>
  <c r="I5400" i="2"/>
  <c r="L3462" i="2"/>
  <c r="K3462" i="2"/>
  <c r="J3462" i="2"/>
  <c r="I3462" i="2"/>
  <c r="L7463" i="2"/>
  <c r="K7463" i="2"/>
  <c r="J7463" i="2"/>
  <c r="I7463" i="2"/>
  <c r="L6779" i="2"/>
  <c r="K6779" i="2"/>
  <c r="J6779" i="2"/>
  <c r="I6779" i="2"/>
  <c r="L2441" i="2"/>
  <c r="K2441" i="2"/>
  <c r="J2441" i="2"/>
  <c r="I2441" i="2"/>
  <c r="L7269" i="2"/>
  <c r="K7269" i="2"/>
  <c r="J7269" i="2"/>
  <c r="I7269" i="2"/>
  <c r="L7032" i="2"/>
  <c r="K7032" i="2"/>
  <c r="J7032" i="2"/>
  <c r="I7032" i="2"/>
  <c r="L6116" i="2"/>
  <c r="K6116" i="2"/>
  <c r="J6116" i="2"/>
  <c r="I6116" i="2"/>
  <c r="L2496" i="2"/>
  <c r="K2496" i="2"/>
  <c r="J2496" i="2"/>
  <c r="I2496" i="2"/>
  <c r="L1738" i="2"/>
  <c r="K1738" i="2"/>
  <c r="J1738" i="2"/>
  <c r="I1738" i="2"/>
  <c r="L1766" i="2"/>
  <c r="K1766" i="2"/>
  <c r="J1766" i="2"/>
  <c r="I1766" i="2"/>
  <c r="L7697" i="2"/>
  <c r="K7697" i="2"/>
  <c r="J7697" i="2"/>
  <c r="I7697" i="2"/>
  <c r="L4779" i="2"/>
  <c r="K4779" i="2"/>
  <c r="J4779" i="2"/>
  <c r="I4779" i="2"/>
  <c r="L6465" i="2"/>
  <c r="K6465" i="2"/>
  <c r="J6465" i="2"/>
  <c r="I6465" i="2"/>
  <c r="L3310" i="2"/>
  <c r="K3310" i="2"/>
  <c r="J3310" i="2"/>
  <c r="I3310" i="2"/>
  <c r="L5500" i="2"/>
  <c r="K5500" i="2"/>
  <c r="J5500" i="2"/>
  <c r="I5500" i="2"/>
  <c r="L6282" i="2"/>
  <c r="K6282" i="2"/>
  <c r="J6282" i="2"/>
  <c r="I6282" i="2"/>
  <c r="L4259" i="2"/>
  <c r="K4259" i="2"/>
  <c r="J4259" i="2"/>
  <c r="I4259" i="2"/>
  <c r="L3595" i="2"/>
  <c r="K3595" i="2"/>
  <c r="J3595" i="2"/>
  <c r="I3595" i="2"/>
  <c r="L4158" i="2"/>
  <c r="K4158" i="2"/>
  <c r="J4158" i="2"/>
  <c r="I4158" i="2"/>
  <c r="L7550" i="2"/>
  <c r="K7550" i="2"/>
  <c r="J7550" i="2"/>
  <c r="I7550" i="2"/>
  <c r="L6930" i="2"/>
  <c r="K6930" i="2"/>
  <c r="J6930" i="2"/>
  <c r="I6930" i="2"/>
  <c r="L5708" i="2"/>
  <c r="K5708" i="2"/>
  <c r="J5708" i="2"/>
  <c r="I5708" i="2"/>
  <c r="L7736" i="2"/>
  <c r="K7736" i="2"/>
  <c r="J7736" i="2"/>
  <c r="I7736" i="2"/>
  <c r="L7243" i="2"/>
  <c r="K7243" i="2"/>
  <c r="J7243" i="2"/>
  <c r="I7243" i="2"/>
  <c r="L3717" i="2"/>
  <c r="K3717" i="2"/>
  <c r="J3717" i="2"/>
  <c r="I3717" i="2"/>
  <c r="L1122" i="2"/>
  <c r="K1122" i="2"/>
  <c r="J1122" i="2"/>
  <c r="I1122" i="2"/>
  <c r="L3861" i="2"/>
  <c r="K3861" i="2"/>
  <c r="J3861" i="2"/>
  <c r="I3861" i="2"/>
  <c r="L7850" i="2"/>
  <c r="K7850" i="2"/>
  <c r="J7850" i="2"/>
  <c r="I7850" i="2"/>
  <c r="L7924" i="2"/>
  <c r="K7924" i="2"/>
  <c r="J7924" i="2"/>
  <c r="I7924" i="2"/>
  <c r="L1984" i="2"/>
  <c r="K1984" i="2"/>
  <c r="J1984" i="2"/>
  <c r="I1984" i="2"/>
  <c r="L6388" i="2"/>
  <c r="K6388" i="2"/>
  <c r="J6388" i="2"/>
  <c r="I6388" i="2"/>
  <c r="L5036" i="2"/>
  <c r="K5036" i="2"/>
  <c r="J5036" i="2"/>
  <c r="I5036" i="2"/>
  <c r="L7219" i="2"/>
  <c r="K7219" i="2"/>
  <c r="J7219" i="2"/>
  <c r="I7219" i="2"/>
  <c r="L7973" i="2"/>
  <c r="K7973" i="2"/>
  <c r="J7973" i="2"/>
  <c r="I7973" i="2"/>
  <c r="L6093" i="2"/>
  <c r="K6093" i="2"/>
  <c r="J6093" i="2"/>
  <c r="I6093" i="2"/>
  <c r="L6046" i="2"/>
  <c r="K6046" i="2"/>
  <c r="J6046" i="2"/>
  <c r="I6046" i="2"/>
  <c r="L3870" i="2"/>
  <c r="K3870" i="2"/>
  <c r="J3870" i="2"/>
  <c r="I3870" i="2"/>
  <c r="L7265" i="2"/>
  <c r="K7265" i="2"/>
  <c r="J7265" i="2"/>
  <c r="I7265" i="2"/>
  <c r="L2219" i="2"/>
  <c r="K2219" i="2"/>
  <c r="J2219" i="2"/>
  <c r="I2219" i="2"/>
  <c r="L6117" i="2"/>
  <c r="K6117" i="2"/>
  <c r="J6117" i="2"/>
  <c r="I6117" i="2"/>
  <c r="L7998" i="2"/>
  <c r="K7998" i="2"/>
  <c r="J7998" i="2"/>
  <c r="I7998" i="2"/>
  <c r="L5026" i="2"/>
  <c r="K5026" i="2"/>
  <c r="J5026" i="2"/>
  <c r="I5026" i="2"/>
  <c r="L3843" i="2"/>
  <c r="K3843" i="2"/>
  <c r="J3843" i="2"/>
  <c r="I3843" i="2"/>
  <c r="L4847" i="2"/>
  <c r="K4847" i="2"/>
  <c r="J4847" i="2"/>
  <c r="I4847" i="2"/>
  <c r="L5973" i="2"/>
  <c r="K5973" i="2"/>
  <c r="J5973" i="2"/>
  <c r="I5973" i="2"/>
  <c r="L7093" i="2"/>
  <c r="K7093" i="2"/>
  <c r="J7093" i="2"/>
  <c r="I7093" i="2"/>
  <c r="L4598" i="2"/>
  <c r="K4598" i="2"/>
  <c r="J4598" i="2"/>
  <c r="I4598" i="2"/>
  <c r="L3988" i="2"/>
  <c r="K3988" i="2"/>
  <c r="J3988" i="2"/>
  <c r="I3988" i="2"/>
  <c r="L1788" i="2"/>
  <c r="K1788" i="2"/>
  <c r="J1788" i="2"/>
  <c r="I1788" i="2"/>
  <c r="L6706" i="2"/>
  <c r="K6706" i="2"/>
  <c r="J6706" i="2"/>
  <c r="I6706" i="2"/>
  <c r="L2609" i="2"/>
  <c r="K2609" i="2"/>
  <c r="J2609" i="2"/>
  <c r="I2609" i="2"/>
  <c r="L4070" i="2"/>
  <c r="K4070" i="2"/>
  <c r="J4070" i="2"/>
  <c r="I4070" i="2"/>
  <c r="L913" i="2"/>
  <c r="K913" i="2"/>
  <c r="J913" i="2"/>
  <c r="I913" i="2"/>
  <c r="L5962" i="2"/>
  <c r="K5962" i="2"/>
  <c r="J5962" i="2"/>
  <c r="I5962" i="2"/>
  <c r="L654" i="2"/>
  <c r="K654" i="2"/>
  <c r="J654" i="2"/>
  <c r="I654" i="2"/>
  <c r="L3279" i="2"/>
  <c r="K3279" i="2"/>
  <c r="J3279" i="2"/>
  <c r="I3279" i="2"/>
  <c r="L4984" i="2"/>
  <c r="K4984" i="2"/>
  <c r="J4984" i="2"/>
  <c r="I4984" i="2"/>
  <c r="L3026" i="2"/>
  <c r="K3026" i="2"/>
  <c r="J3026" i="2"/>
  <c r="I3026" i="2"/>
  <c r="L4732" i="2"/>
  <c r="K4732" i="2"/>
  <c r="J4732" i="2"/>
  <c r="I4732" i="2"/>
  <c r="L4723" i="2"/>
  <c r="K4723" i="2"/>
  <c r="J4723" i="2"/>
  <c r="I4723" i="2"/>
  <c r="L7339" i="2"/>
  <c r="K7339" i="2"/>
  <c r="J7339" i="2"/>
  <c r="I7339" i="2"/>
  <c r="L4630" i="2"/>
  <c r="K4630" i="2"/>
  <c r="J4630" i="2"/>
  <c r="I4630" i="2"/>
  <c r="L1735" i="2"/>
  <c r="K1735" i="2"/>
  <c r="J1735" i="2"/>
  <c r="I1735" i="2"/>
  <c r="L4800" i="2"/>
  <c r="K4800" i="2"/>
  <c r="J4800" i="2"/>
  <c r="I4800" i="2"/>
  <c r="L3574" i="2"/>
  <c r="K3574" i="2"/>
  <c r="J3574" i="2"/>
  <c r="I3574" i="2"/>
  <c r="L4109" i="2"/>
  <c r="K4109" i="2"/>
  <c r="J4109" i="2"/>
  <c r="I4109" i="2"/>
  <c r="L6746" i="2"/>
  <c r="K6746" i="2"/>
  <c r="J6746" i="2"/>
  <c r="I6746" i="2"/>
  <c r="L5119" i="2"/>
  <c r="K5119" i="2"/>
  <c r="J5119" i="2"/>
  <c r="I5119" i="2"/>
  <c r="L1958" i="2"/>
  <c r="K1958" i="2"/>
  <c r="J1958" i="2"/>
  <c r="I1958" i="2"/>
  <c r="L3443" i="2"/>
  <c r="K3443" i="2"/>
  <c r="J3443" i="2"/>
  <c r="I3443" i="2"/>
  <c r="L5093" i="2"/>
  <c r="K5093" i="2"/>
  <c r="J5093" i="2"/>
  <c r="I5093" i="2"/>
  <c r="L7641" i="2"/>
  <c r="K7641" i="2"/>
  <c r="J7641" i="2"/>
  <c r="I7641" i="2"/>
  <c r="L4971" i="2"/>
  <c r="K4971" i="2"/>
  <c r="J4971" i="2"/>
  <c r="I4971" i="2"/>
  <c r="L6698" i="2"/>
  <c r="K6698" i="2"/>
  <c r="J6698" i="2"/>
  <c r="I6698" i="2"/>
  <c r="L7560" i="2"/>
  <c r="K7560" i="2"/>
  <c r="J7560" i="2"/>
  <c r="I7560" i="2"/>
  <c r="L6577" i="2"/>
  <c r="K6577" i="2"/>
  <c r="J6577" i="2"/>
  <c r="I6577" i="2"/>
  <c r="L8137" i="2"/>
  <c r="K8137" i="2"/>
  <c r="J8137" i="2"/>
  <c r="I8137" i="2"/>
  <c r="L1897" i="2"/>
  <c r="K1897" i="2"/>
  <c r="J1897" i="2"/>
  <c r="I1897" i="2"/>
  <c r="L7992" i="2"/>
  <c r="K7992" i="2"/>
  <c r="J7992" i="2"/>
  <c r="I7992" i="2"/>
  <c r="L575" i="2"/>
  <c r="K575" i="2"/>
  <c r="J575" i="2"/>
  <c r="I575" i="2"/>
  <c r="L1975" i="2"/>
  <c r="K1975" i="2"/>
  <c r="J1975" i="2"/>
  <c r="I1975" i="2"/>
  <c r="L6594" i="2"/>
  <c r="K6594" i="2"/>
  <c r="J6594" i="2"/>
  <c r="I6594" i="2"/>
  <c r="L8067" i="2"/>
  <c r="K8067" i="2"/>
  <c r="J8067" i="2"/>
  <c r="I8067" i="2"/>
  <c r="L1908" i="2"/>
  <c r="K1908" i="2"/>
  <c r="J1908" i="2"/>
  <c r="I1908" i="2"/>
  <c r="L743" i="2"/>
  <c r="K743" i="2"/>
  <c r="J743" i="2"/>
  <c r="I743" i="2"/>
  <c r="L1437" i="2"/>
  <c r="K1437" i="2"/>
  <c r="J1437" i="2"/>
  <c r="I1437" i="2"/>
  <c r="L4547" i="2"/>
  <c r="K4547" i="2"/>
  <c r="J4547" i="2"/>
  <c r="I4547" i="2"/>
  <c r="L2825" i="2"/>
  <c r="K2825" i="2"/>
  <c r="J2825" i="2"/>
  <c r="I2825" i="2"/>
  <c r="L4656" i="2"/>
  <c r="K4656" i="2"/>
  <c r="J4656" i="2"/>
  <c r="I4656" i="2"/>
  <c r="L2430" i="2"/>
  <c r="K2430" i="2"/>
  <c r="J2430" i="2"/>
  <c r="I2430" i="2"/>
  <c r="L4207" i="2"/>
  <c r="K4207" i="2"/>
  <c r="J4207" i="2"/>
  <c r="I4207" i="2"/>
  <c r="L4693" i="2"/>
  <c r="K4693" i="2"/>
  <c r="J4693" i="2"/>
  <c r="I4693" i="2"/>
  <c r="L8361" i="2"/>
  <c r="K8361" i="2"/>
  <c r="J8361" i="2"/>
  <c r="I8361" i="2"/>
  <c r="L7896" i="2"/>
  <c r="K7896" i="2"/>
  <c r="J7896" i="2"/>
  <c r="I7896" i="2"/>
  <c r="L2658" i="2"/>
  <c r="K2658" i="2"/>
  <c r="J2658" i="2"/>
  <c r="I2658" i="2"/>
  <c r="L3579" i="2"/>
  <c r="K3579" i="2"/>
  <c r="J3579" i="2"/>
  <c r="I3579" i="2"/>
  <c r="L6845" i="2"/>
  <c r="K6845" i="2"/>
  <c r="J6845" i="2"/>
  <c r="I6845" i="2"/>
  <c r="L2864" i="2"/>
  <c r="K2864" i="2"/>
  <c r="J2864" i="2"/>
  <c r="I2864" i="2"/>
  <c r="L4873" i="2"/>
  <c r="K4873" i="2"/>
  <c r="J4873" i="2"/>
  <c r="I4873" i="2"/>
  <c r="L5893" i="2"/>
  <c r="K5893" i="2"/>
  <c r="J5893" i="2"/>
  <c r="I5893" i="2"/>
  <c r="L5627" i="2"/>
  <c r="K5627" i="2"/>
  <c r="J5627" i="2"/>
  <c r="I5627" i="2"/>
  <c r="L5063" i="2"/>
  <c r="K5063" i="2"/>
  <c r="J5063" i="2"/>
  <c r="I5063" i="2"/>
  <c r="L5724" i="2"/>
  <c r="K5724" i="2"/>
  <c r="J5724" i="2"/>
  <c r="I5724" i="2"/>
  <c r="L1868" i="2"/>
  <c r="K1868" i="2"/>
  <c r="J1868" i="2"/>
  <c r="I1868" i="2"/>
  <c r="L7012" i="2"/>
  <c r="K7012" i="2"/>
  <c r="J7012" i="2"/>
  <c r="I7012" i="2"/>
  <c r="L6658" i="2"/>
  <c r="K6658" i="2"/>
  <c r="J6658" i="2"/>
  <c r="I6658" i="2"/>
  <c r="L4073" i="2"/>
  <c r="K4073" i="2"/>
  <c r="J4073" i="2"/>
  <c r="I4073" i="2"/>
  <c r="L1422" i="2"/>
  <c r="K1422" i="2"/>
  <c r="J1422" i="2"/>
  <c r="I1422" i="2"/>
  <c r="L1646" i="2"/>
  <c r="K1646" i="2"/>
  <c r="J1646" i="2"/>
  <c r="I1646" i="2"/>
  <c r="L4028" i="2"/>
  <c r="K4028" i="2"/>
  <c r="J4028" i="2"/>
  <c r="I4028" i="2"/>
  <c r="L7857" i="2"/>
  <c r="K7857" i="2"/>
  <c r="J7857" i="2"/>
  <c r="I7857" i="2"/>
  <c r="L6982" i="2"/>
  <c r="K6982" i="2"/>
  <c r="J6982" i="2"/>
  <c r="I6982" i="2"/>
  <c r="L3546" i="2"/>
  <c r="K3546" i="2"/>
  <c r="J3546" i="2"/>
  <c r="I3546" i="2"/>
  <c r="L5688" i="2"/>
  <c r="K5688" i="2"/>
  <c r="J5688" i="2"/>
  <c r="I5688" i="2"/>
  <c r="L7623" i="2"/>
  <c r="K7623" i="2"/>
  <c r="J7623" i="2"/>
  <c r="I7623" i="2"/>
  <c r="L6805" i="2"/>
  <c r="K6805" i="2"/>
  <c r="J6805" i="2"/>
  <c r="I6805" i="2"/>
  <c r="L4883" i="2"/>
  <c r="K4883" i="2"/>
  <c r="J4883" i="2"/>
  <c r="I4883" i="2"/>
  <c r="L6458" i="2"/>
  <c r="K6458" i="2"/>
  <c r="J6458" i="2"/>
  <c r="I6458" i="2"/>
  <c r="L8320" i="2"/>
  <c r="K8320" i="2"/>
  <c r="J8320" i="2"/>
  <c r="I8320" i="2"/>
  <c r="L2341" i="2"/>
  <c r="K2341" i="2"/>
  <c r="J2341" i="2"/>
  <c r="I2341" i="2"/>
  <c r="L7974" i="2"/>
  <c r="K7974" i="2"/>
  <c r="J7974" i="2"/>
  <c r="I7974" i="2"/>
  <c r="L7464" i="2"/>
  <c r="K7464" i="2"/>
  <c r="J7464" i="2"/>
  <c r="I7464" i="2"/>
  <c r="L6800" i="2"/>
  <c r="K6800" i="2"/>
  <c r="J6800" i="2"/>
  <c r="I6800" i="2"/>
  <c r="L8306" i="2"/>
  <c r="K8306" i="2"/>
  <c r="J8306" i="2"/>
  <c r="I8306" i="2"/>
  <c r="L3343" i="2"/>
  <c r="K3343" i="2"/>
  <c r="J3343" i="2"/>
  <c r="I3343" i="2"/>
  <c r="L8236" i="2"/>
  <c r="K8236" i="2"/>
  <c r="J8236" i="2"/>
  <c r="I8236" i="2"/>
  <c r="L6115" i="2"/>
  <c r="K6115" i="2"/>
  <c r="J6115" i="2"/>
  <c r="I6115" i="2"/>
  <c r="L7469" i="2"/>
  <c r="K7469" i="2"/>
  <c r="J7469" i="2"/>
  <c r="I7469" i="2"/>
  <c r="L2022" i="2"/>
  <c r="K2022" i="2"/>
  <c r="J2022" i="2"/>
  <c r="I2022" i="2"/>
  <c r="L1136" i="2"/>
  <c r="K1136" i="2"/>
  <c r="J1136" i="2"/>
  <c r="I1136" i="2"/>
  <c r="L1421" i="2"/>
  <c r="K1421" i="2"/>
  <c r="J1421" i="2"/>
  <c r="I1421" i="2"/>
  <c r="L2181" i="2"/>
  <c r="K2181" i="2"/>
  <c r="J2181" i="2"/>
  <c r="I2181" i="2"/>
  <c r="L1769" i="2"/>
  <c r="K1769" i="2"/>
  <c r="J1769" i="2"/>
  <c r="I1769" i="2"/>
  <c r="L3495" i="2"/>
  <c r="K3495" i="2"/>
  <c r="J3495" i="2"/>
  <c r="I3495" i="2"/>
  <c r="L2481" i="2"/>
  <c r="K2481" i="2"/>
  <c r="J2481" i="2"/>
  <c r="I2481" i="2"/>
  <c r="L1676" i="2"/>
  <c r="K1676" i="2"/>
  <c r="J1676" i="2"/>
  <c r="I1676" i="2"/>
  <c r="L2868" i="2"/>
  <c r="K2868" i="2"/>
  <c r="J2868" i="2"/>
  <c r="I2868" i="2"/>
  <c r="L4429" i="2"/>
  <c r="K4429" i="2"/>
  <c r="J4429" i="2"/>
  <c r="I4429" i="2"/>
  <c r="L2760" i="2"/>
  <c r="K2760" i="2"/>
  <c r="J2760" i="2"/>
  <c r="I2760" i="2"/>
  <c r="L7454" i="2"/>
  <c r="K7454" i="2"/>
  <c r="J7454" i="2"/>
  <c r="I7454" i="2"/>
  <c r="L7080" i="2"/>
  <c r="K7080" i="2"/>
  <c r="J7080" i="2"/>
  <c r="I7080" i="2"/>
  <c r="L6339" i="2"/>
  <c r="K6339" i="2"/>
  <c r="J6339" i="2"/>
  <c r="I6339" i="2"/>
  <c r="L7379" i="2"/>
  <c r="K7379" i="2"/>
  <c r="J7379" i="2"/>
  <c r="I7379" i="2"/>
  <c r="L7312" i="2"/>
  <c r="K7312" i="2"/>
  <c r="J7312" i="2"/>
  <c r="I7312" i="2"/>
  <c r="L4796" i="2"/>
  <c r="K4796" i="2"/>
  <c r="J4796" i="2"/>
  <c r="I4796" i="2"/>
  <c r="L4135" i="2"/>
  <c r="K4135" i="2"/>
  <c r="J4135" i="2"/>
  <c r="I4135" i="2"/>
  <c r="L1499" i="2"/>
  <c r="K1499" i="2"/>
  <c r="J1499" i="2"/>
  <c r="I1499" i="2"/>
  <c r="L6846" i="2"/>
  <c r="K6846" i="2"/>
  <c r="J6846" i="2"/>
  <c r="I6846" i="2"/>
  <c r="L943" i="2"/>
  <c r="K943" i="2"/>
  <c r="J943" i="2"/>
  <c r="I943" i="2"/>
  <c r="L3201" i="2"/>
  <c r="K3201" i="2"/>
  <c r="J3201" i="2"/>
  <c r="I3201" i="2"/>
  <c r="L2942" i="2"/>
  <c r="K2942" i="2"/>
  <c r="J2942" i="2"/>
  <c r="I2942" i="2"/>
  <c r="L1765" i="2"/>
  <c r="K1765" i="2"/>
  <c r="J1765" i="2"/>
  <c r="I1765" i="2"/>
  <c r="L5495" i="2"/>
  <c r="K5495" i="2"/>
  <c r="J5495" i="2"/>
  <c r="I5495" i="2"/>
  <c r="L5731" i="2"/>
  <c r="K5731" i="2"/>
  <c r="J5731" i="2"/>
  <c r="I5731" i="2"/>
  <c r="L3009" i="2"/>
  <c r="K3009" i="2"/>
  <c r="J3009" i="2"/>
  <c r="I3009" i="2"/>
  <c r="L3063" i="2"/>
  <c r="K3063" i="2"/>
  <c r="J3063" i="2"/>
  <c r="I3063" i="2"/>
  <c r="L7284" i="2"/>
  <c r="K7284" i="2"/>
  <c r="J7284" i="2"/>
  <c r="I7284" i="2"/>
  <c r="L2471" i="2"/>
  <c r="K2471" i="2"/>
  <c r="J2471" i="2"/>
  <c r="I2471" i="2"/>
  <c r="L4993" i="2"/>
  <c r="K4993" i="2"/>
  <c r="J4993" i="2"/>
  <c r="I4993" i="2"/>
  <c r="L5462" i="2"/>
  <c r="K5462" i="2"/>
  <c r="J5462" i="2"/>
  <c r="I5462" i="2"/>
  <c r="L4638" i="2"/>
  <c r="K4638" i="2"/>
  <c r="J4638" i="2"/>
  <c r="I4638" i="2"/>
  <c r="L8062" i="2"/>
  <c r="K8062" i="2"/>
  <c r="J8062" i="2"/>
  <c r="I8062" i="2"/>
  <c r="L8226" i="2"/>
  <c r="K8226" i="2"/>
  <c r="J8226" i="2"/>
  <c r="I8226" i="2"/>
  <c r="L7855" i="2"/>
  <c r="K7855" i="2"/>
  <c r="J7855" i="2"/>
  <c r="I7855" i="2"/>
  <c r="L3491" i="2"/>
  <c r="K3491" i="2"/>
  <c r="J3491" i="2"/>
  <c r="I3491" i="2"/>
  <c r="L5193" i="2"/>
  <c r="K5193" i="2"/>
  <c r="J5193" i="2"/>
  <c r="I5193" i="2"/>
  <c r="L5275" i="2"/>
  <c r="K5275" i="2"/>
  <c r="J5275" i="2"/>
  <c r="I5275" i="2"/>
  <c r="L7195" i="2"/>
  <c r="K7195" i="2"/>
  <c r="J7195" i="2"/>
  <c r="I7195" i="2"/>
  <c r="L2512" i="2"/>
  <c r="K2512" i="2"/>
  <c r="J2512" i="2"/>
  <c r="I2512" i="2"/>
  <c r="L6987" i="2"/>
  <c r="K6987" i="2"/>
  <c r="J6987" i="2"/>
  <c r="I6987" i="2"/>
  <c r="L5246" i="2"/>
  <c r="K5246" i="2"/>
  <c r="J5246" i="2"/>
  <c r="I5246" i="2"/>
  <c r="L5505" i="2"/>
  <c r="K5505" i="2"/>
  <c r="J5505" i="2"/>
  <c r="I5505" i="2"/>
  <c r="L4617" i="2"/>
  <c r="K4617" i="2"/>
  <c r="J4617" i="2"/>
  <c r="I4617" i="2"/>
  <c r="L6772" i="2"/>
  <c r="K6772" i="2"/>
  <c r="J6772" i="2"/>
  <c r="I6772" i="2"/>
  <c r="L7662" i="2"/>
  <c r="K7662" i="2"/>
  <c r="J7662" i="2"/>
  <c r="I7662" i="2"/>
  <c r="L7622" i="2"/>
  <c r="K7622" i="2"/>
  <c r="J7622" i="2"/>
  <c r="I7622" i="2"/>
  <c r="L3965" i="2"/>
  <c r="K3965" i="2"/>
  <c r="J3965" i="2"/>
  <c r="I3965" i="2"/>
  <c r="L3021" i="2"/>
  <c r="K3021" i="2"/>
  <c r="J3021" i="2"/>
  <c r="I3021" i="2"/>
  <c r="L1653" i="2"/>
  <c r="K1653" i="2"/>
  <c r="J1653" i="2"/>
  <c r="I1653" i="2"/>
  <c r="L2593" i="2"/>
  <c r="K2593" i="2"/>
  <c r="J2593" i="2"/>
  <c r="I2593" i="2"/>
  <c r="L5296" i="2"/>
  <c r="K5296" i="2"/>
  <c r="J5296" i="2"/>
  <c r="I5296" i="2"/>
  <c r="L3547" i="2"/>
  <c r="K3547" i="2"/>
  <c r="J3547" i="2"/>
  <c r="I3547" i="2"/>
  <c r="L8022" i="2"/>
  <c r="K8022" i="2"/>
  <c r="J8022" i="2"/>
  <c r="I8022" i="2"/>
  <c r="L4950" i="2"/>
  <c r="K4950" i="2"/>
  <c r="J4950" i="2"/>
  <c r="I4950" i="2"/>
  <c r="L1909" i="2"/>
  <c r="K1909" i="2"/>
  <c r="J1909" i="2"/>
  <c r="I1909" i="2"/>
  <c r="L2588" i="2"/>
  <c r="K2588" i="2"/>
  <c r="J2588" i="2"/>
  <c r="I2588" i="2"/>
  <c r="L3927" i="2"/>
  <c r="K3927" i="2"/>
  <c r="J3927" i="2"/>
  <c r="I3927" i="2"/>
  <c r="L7995" i="2"/>
  <c r="K7995" i="2"/>
  <c r="J7995" i="2"/>
  <c r="I7995" i="2"/>
  <c r="L8222" i="2"/>
  <c r="K8222" i="2"/>
  <c r="J8222" i="2"/>
  <c r="I8222" i="2"/>
  <c r="L5698" i="2"/>
  <c r="K5698" i="2"/>
  <c r="J5698" i="2"/>
  <c r="I5698" i="2"/>
  <c r="L7029" i="2"/>
  <c r="K7029" i="2"/>
  <c r="J7029" i="2"/>
  <c r="I7029" i="2"/>
  <c r="L4508" i="2"/>
  <c r="K4508" i="2"/>
  <c r="J4508" i="2"/>
  <c r="I4508" i="2"/>
  <c r="L2157" i="2"/>
  <c r="K2157" i="2"/>
  <c r="J2157" i="2"/>
  <c r="I2157" i="2"/>
  <c r="L7064" i="2"/>
  <c r="K7064" i="2"/>
  <c r="J7064" i="2"/>
  <c r="I7064" i="2"/>
  <c r="L1326" i="2"/>
  <c r="K1326" i="2"/>
  <c r="J1326" i="2"/>
  <c r="I1326" i="2"/>
  <c r="L7056" i="2"/>
  <c r="K7056" i="2"/>
  <c r="J7056" i="2"/>
  <c r="I7056" i="2"/>
  <c r="L1675" i="2"/>
  <c r="K1675" i="2"/>
  <c r="J1675" i="2"/>
  <c r="I1675" i="2"/>
  <c r="L1310" i="2"/>
  <c r="K1310" i="2"/>
  <c r="J1310" i="2"/>
  <c r="I1310" i="2"/>
  <c r="L4084" i="2"/>
  <c r="K4084" i="2"/>
  <c r="J4084" i="2"/>
  <c r="I4084" i="2"/>
  <c r="L2222" i="2"/>
  <c r="K2222" i="2"/>
  <c r="J2222" i="2"/>
  <c r="I2222" i="2"/>
  <c r="L1601" i="2"/>
  <c r="K1601" i="2"/>
  <c r="J1601" i="2"/>
  <c r="I1601" i="2"/>
  <c r="L4885" i="2"/>
  <c r="K4885" i="2"/>
  <c r="J4885" i="2"/>
  <c r="I4885" i="2"/>
  <c r="L5014" i="2"/>
  <c r="K5014" i="2"/>
  <c r="J5014" i="2"/>
  <c r="I5014" i="2"/>
  <c r="L7129" i="2"/>
  <c r="K7129" i="2"/>
  <c r="J7129" i="2"/>
  <c r="I7129" i="2"/>
  <c r="L3862" i="2"/>
  <c r="K3862" i="2"/>
  <c r="J3862" i="2"/>
  <c r="I3862" i="2"/>
  <c r="L2761" i="2"/>
  <c r="K2761" i="2"/>
  <c r="J2761" i="2"/>
  <c r="I2761" i="2"/>
  <c r="L5426" i="2"/>
  <c r="K5426" i="2"/>
  <c r="J5426" i="2"/>
  <c r="I5426" i="2"/>
  <c r="L5207" i="2"/>
  <c r="K5207" i="2"/>
  <c r="J5207" i="2"/>
  <c r="I5207" i="2"/>
  <c r="L3713" i="2"/>
  <c r="K3713" i="2"/>
  <c r="J3713" i="2"/>
  <c r="I3713" i="2"/>
  <c r="L7330" i="2"/>
  <c r="K7330" i="2"/>
  <c r="J7330" i="2"/>
  <c r="I7330" i="2"/>
  <c r="L4521" i="2"/>
  <c r="K4521" i="2"/>
  <c r="J4521" i="2"/>
  <c r="I4521" i="2"/>
  <c r="L5604" i="2"/>
  <c r="K5604" i="2"/>
  <c r="J5604" i="2"/>
  <c r="I5604" i="2"/>
  <c r="L5515" i="2"/>
  <c r="K5515" i="2"/>
  <c r="J5515" i="2"/>
  <c r="I5515" i="2"/>
  <c r="L5560" i="2"/>
  <c r="K5560" i="2"/>
  <c r="J5560" i="2"/>
  <c r="I5560" i="2"/>
  <c r="L4568" i="2"/>
  <c r="K4568" i="2"/>
  <c r="J4568" i="2"/>
  <c r="I4568" i="2"/>
  <c r="L6695" i="2"/>
  <c r="K6695" i="2"/>
  <c r="J6695" i="2"/>
  <c r="I6695" i="2"/>
  <c r="L8034" i="2"/>
  <c r="K8034" i="2"/>
  <c r="J8034" i="2"/>
  <c r="I8034" i="2"/>
  <c r="L6816" i="2"/>
  <c r="K6816" i="2"/>
  <c r="J6816" i="2"/>
  <c r="I6816" i="2"/>
  <c r="L3180" i="2"/>
  <c r="K3180" i="2"/>
  <c r="J3180" i="2"/>
  <c r="I3180" i="2"/>
  <c r="L6899" i="2"/>
  <c r="K6899" i="2"/>
  <c r="J6899" i="2"/>
  <c r="I6899" i="2"/>
  <c r="L7677" i="2"/>
  <c r="K7677" i="2"/>
  <c r="J7677" i="2"/>
  <c r="I7677" i="2"/>
  <c r="L6299" i="2"/>
  <c r="K6299" i="2"/>
  <c r="J6299" i="2"/>
  <c r="I6299" i="2"/>
  <c r="L6448" i="2"/>
  <c r="K6448" i="2"/>
  <c r="J6448" i="2"/>
  <c r="I6448" i="2"/>
  <c r="L5996" i="2"/>
  <c r="K5996" i="2"/>
  <c r="J5996" i="2"/>
  <c r="I5996" i="2"/>
  <c r="L6674" i="2"/>
  <c r="K6674" i="2"/>
  <c r="J6674" i="2"/>
  <c r="I6674" i="2"/>
  <c r="L5725" i="2"/>
  <c r="K5725" i="2"/>
  <c r="J5725" i="2"/>
  <c r="I5725" i="2"/>
  <c r="L7650" i="2"/>
  <c r="K7650" i="2"/>
  <c r="J7650" i="2"/>
  <c r="I7650" i="2"/>
  <c r="L8057" i="2"/>
  <c r="K8057" i="2"/>
  <c r="J8057" i="2"/>
  <c r="I8057" i="2"/>
  <c r="L2111" i="2"/>
  <c r="K2111" i="2"/>
  <c r="J2111" i="2"/>
  <c r="I2111" i="2"/>
  <c r="L2260" i="2"/>
  <c r="K2260" i="2"/>
  <c r="J2260" i="2"/>
  <c r="I2260" i="2"/>
  <c r="L4029" i="2"/>
  <c r="K4029" i="2"/>
  <c r="J4029" i="2"/>
  <c r="I4029" i="2"/>
  <c r="L2890" i="2"/>
  <c r="K2890" i="2"/>
  <c r="J2890" i="2"/>
  <c r="I2890" i="2"/>
  <c r="L5414" i="2"/>
  <c r="K5414" i="2"/>
  <c r="J5414" i="2"/>
  <c r="I5414" i="2"/>
  <c r="L7286" i="2"/>
  <c r="K7286" i="2"/>
  <c r="J7286" i="2"/>
  <c r="I7286" i="2"/>
  <c r="L1835" i="2"/>
  <c r="K1835" i="2"/>
  <c r="J1835" i="2"/>
  <c r="I1835" i="2"/>
  <c r="L3648" i="2"/>
  <c r="K3648" i="2"/>
  <c r="J3648" i="2"/>
  <c r="I3648" i="2"/>
  <c r="L4032" i="2"/>
  <c r="K4032" i="2"/>
  <c r="J4032" i="2"/>
  <c r="I4032" i="2"/>
  <c r="L1957" i="2"/>
  <c r="K1957" i="2"/>
  <c r="J1957" i="2"/>
  <c r="I1957" i="2"/>
  <c r="L6747" i="2"/>
  <c r="K6747" i="2"/>
  <c r="J6747" i="2"/>
  <c r="I6747" i="2"/>
  <c r="L8112" i="2"/>
  <c r="K8112" i="2"/>
  <c r="J8112" i="2"/>
  <c r="I8112" i="2"/>
  <c r="L4322" i="2"/>
  <c r="K4322" i="2"/>
  <c r="J4322" i="2"/>
  <c r="I4322" i="2"/>
  <c r="L7034" i="2"/>
  <c r="K7034" i="2"/>
  <c r="J7034" i="2"/>
  <c r="I7034" i="2"/>
  <c r="L3234" i="2"/>
  <c r="K3234" i="2"/>
  <c r="J3234" i="2"/>
  <c r="I3234" i="2"/>
  <c r="L7814" i="2"/>
  <c r="K7814" i="2"/>
  <c r="J7814" i="2"/>
  <c r="I7814" i="2"/>
  <c r="L5443" i="2"/>
  <c r="K5443" i="2"/>
  <c r="J5443" i="2"/>
  <c r="I5443" i="2"/>
  <c r="L4655" i="2"/>
  <c r="K4655" i="2"/>
  <c r="J4655" i="2"/>
  <c r="I4655" i="2"/>
  <c r="L3758" i="2"/>
  <c r="K3758" i="2"/>
  <c r="J3758" i="2"/>
  <c r="I3758" i="2"/>
  <c r="L4357" i="2"/>
  <c r="K4357" i="2"/>
  <c r="J4357" i="2"/>
  <c r="I4357" i="2"/>
  <c r="L6367" i="2"/>
  <c r="K6367" i="2"/>
  <c r="J6367" i="2"/>
  <c r="I6367" i="2"/>
  <c r="L5702" i="2"/>
  <c r="K5702" i="2"/>
  <c r="J5702" i="2"/>
  <c r="I5702" i="2"/>
  <c r="L3323" i="2"/>
  <c r="K3323" i="2"/>
  <c r="J3323" i="2"/>
  <c r="I3323" i="2"/>
  <c r="L3783" i="2"/>
  <c r="K3783" i="2"/>
  <c r="J3783" i="2"/>
  <c r="I3783" i="2"/>
  <c r="L4492" i="2"/>
  <c r="K4492" i="2"/>
  <c r="J4492" i="2"/>
  <c r="I4492" i="2"/>
  <c r="L4152" i="2"/>
  <c r="K4152" i="2"/>
  <c r="J4152" i="2"/>
  <c r="I4152" i="2"/>
  <c r="L3004" i="2"/>
  <c r="K3004" i="2"/>
  <c r="J3004" i="2"/>
  <c r="I3004" i="2"/>
  <c r="L4113" i="2"/>
  <c r="K4113" i="2"/>
  <c r="J4113" i="2"/>
  <c r="I4113" i="2"/>
  <c r="L2824" i="2"/>
  <c r="K2824" i="2"/>
  <c r="J2824" i="2"/>
  <c r="I2824" i="2"/>
  <c r="L4914" i="2"/>
  <c r="K4914" i="2"/>
  <c r="J4914" i="2"/>
  <c r="I4914" i="2"/>
  <c r="L4564" i="2"/>
  <c r="K4564" i="2"/>
  <c r="J4564" i="2"/>
  <c r="I4564" i="2"/>
  <c r="L6898" i="2"/>
  <c r="K6898" i="2"/>
  <c r="J6898" i="2"/>
  <c r="I6898" i="2"/>
  <c r="L3122" i="2"/>
  <c r="K3122" i="2"/>
  <c r="J3122" i="2"/>
  <c r="I3122" i="2"/>
  <c r="L8245" i="2"/>
  <c r="K8245" i="2"/>
  <c r="J8245" i="2"/>
  <c r="I8245" i="2"/>
  <c r="L7978" i="2"/>
  <c r="K7978" i="2"/>
  <c r="J7978" i="2"/>
  <c r="I7978" i="2"/>
  <c r="L2999" i="2"/>
  <c r="K2999" i="2"/>
  <c r="J2999" i="2"/>
  <c r="I2999" i="2"/>
  <c r="L5901" i="2"/>
  <c r="K5901" i="2"/>
  <c r="J5901" i="2"/>
  <c r="I5901" i="2"/>
  <c r="L4497" i="2"/>
  <c r="K4497" i="2"/>
  <c r="J4497" i="2"/>
  <c r="I4497" i="2"/>
  <c r="L6482" i="2"/>
  <c r="K6482" i="2"/>
  <c r="J6482" i="2"/>
  <c r="I6482" i="2"/>
  <c r="L3096" i="2"/>
  <c r="K3096" i="2"/>
  <c r="J3096" i="2"/>
  <c r="I3096" i="2"/>
  <c r="L7676" i="2"/>
  <c r="K7676" i="2"/>
  <c r="J7676" i="2"/>
  <c r="I7676" i="2"/>
  <c r="L3168" i="2"/>
  <c r="K3168" i="2"/>
  <c r="J3168" i="2"/>
  <c r="I3168" i="2"/>
  <c r="L4851" i="2"/>
  <c r="K4851" i="2"/>
  <c r="J4851" i="2"/>
  <c r="I4851" i="2"/>
  <c r="L3138" i="2"/>
  <c r="K3138" i="2"/>
  <c r="J3138" i="2"/>
  <c r="I3138" i="2"/>
  <c r="L4026" i="2"/>
  <c r="K4026" i="2"/>
  <c r="J4026" i="2"/>
  <c r="I4026" i="2"/>
  <c r="L6815" i="2"/>
  <c r="K6815" i="2"/>
  <c r="J6815" i="2"/>
  <c r="I6815" i="2"/>
  <c r="L6418" i="2"/>
  <c r="K6418" i="2"/>
  <c r="J6418" i="2"/>
  <c r="I6418" i="2"/>
  <c r="L4574" i="2"/>
  <c r="K4574" i="2"/>
  <c r="J4574" i="2"/>
  <c r="I4574" i="2"/>
  <c r="L4820" i="2"/>
  <c r="K4820" i="2"/>
  <c r="J4820" i="2"/>
  <c r="I4820" i="2"/>
  <c r="L5372" i="2"/>
  <c r="K5372" i="2"/>
  <c r="J5372" i="2"/>
  <c r="I5372" i="2"/>
  <c r="L4196" i="2"/>
  <c r="K4196" i="2"/>
  <c r="J4196" i="2"/>
  <c r="I4196" i="2"/>
  <c r="L1663" i="2"/>
  <c r="K1663" i="2"/>
  <c r="J1663" i="2"/>
  <c r="I1663" i="2"/>
  <c r="L7023" i="2"/>
  <c r="K7023" i="2"/>
  <c r="J7023" i="2"/>
  <c r="I7023" i="2"/>
  <c r="L2088" i="2"/>
  <c r="K2088" i="2"/>
  <c r="J2088" i="2"/>
  <c r="I2088" i="2"/>
  <c r="L8076" i="2"/>
  <c r="K8076" i="2"/>
  <c r="J8076" i="2"/>
  <c r="I8076" i="2"/>
  <c r="L4802" i="2"/>
  <c r="K4802" i="2"/>
  <c r="J4802" i="2"/>
  <c r="I4802" i="2"/>
  <c r="L3697" i="2"/>
  <c r="K3697" i="2"/>
  <c r="J3697" i="2"/>
  <c r="I3697" i="2"/>
  <c r="L4133" i="2"/>
  <c r="K4133" i="2"/>
  <c r="J4133" i="2"/>
  <c r="I4133" i="2"/>
  <c r="L1462" i="2"/>
  <c r="K1462" i="2"/>
  <c r="J1462" i="2"/>
  <c r="I1462" i="2"/>
  <c r="L1052" i="2"/>
  <c r="K1052" i="2"/>
  <c r="J1052" i="2"/>
  <c r="I1052" i="2"/>
  <c r="L4147" i="2"/>
  <c r="K4147" i="2"/>
  <c r="J4147" i="2"/>
  <c r="I4147" i="2"/>
  <c r="L4123" i="2"/>
  <c r="K4123" i="2"/>
  <c r="J4123" i="2"/>
  <c r="I4123" i="2"/>
  <c r="L4106" i="2"/>
  <c r="K4106" i="2"/>
  <c r="J4106" i="2"/>
  <c r="I4106" i="2"/>
  <c r="L3006" i="2"/>
  <c r="K3006" i="2"/>
  <c r="J3006" i="2"/>
  <c r="I3006" i="2"/>
  <c r="L1914" i="2"/>
  <c r="K1914" i="2"/>
  <c r="J1914" i="2"/>
  <c r="I1914" i="2"/>
  <c r="L6619" i="2"/>
  <c r="K6619" i="2"/>
  <c r="J6619" i="2"/>
  <c r="I6619" i="2"/>
  <c r="L6951" i="2"/>
  <c r="K6951" i="2"/>
  <c r="J6951" i="2"/>
  <c r="I6951" i="2"/>
  <c r="L1076" i="2"/>
  <c r="K1076" i="2"/>
  <c r="J1076" i="2"/>
  <c r="I1076" i="2"/>
  <c r="L6236" i="2"/>
  <c r="K6236" i="2"/>
  <c r="J6236" i="2"/>
  <c r="I6236" i="2"/>
  <c r="L7251" i="2"/>
  <c r="K7251" i="2"/>
  <c r="J7251" i="2"/>
  <c r="I7251" i="2"/>
  <c r="L6038" i="2"/>
  <c r="K6038" i="2"/>
  <c r="J6038" i="2"/>
  <c r="I6038" i="2"/>
  <c r="L6033" i="2"/>
  <c r="K6033" i="2"/>
  <c r="J6033" i="2"/>
  <c r="I6033" i="2"/>
  <c r="L6344" i="2"/>
  <c r="K6344" i="2"/>
  <c r="J6344" i="2"/>
  <c r="I6344" i="2"/>
  <c r="L3314" i="2"/>
  <c r="K3314" i="2"/>
  <c r="J3314" i="2"/>
  <c r="I3314" i="2"/>
  <c r="L1584" i="2"/>
  <c r="K1584" i="2"/>
  <c r="J1584" i="2"/>
  <c r="I1584" i="2"/>
  <c r="L6118" i="2"/>
  <c r="K6118" i="2"/>
  <c r="J6118" i="2"/>
  <c r="I6118" i="2"/>
  <c r="L7815" i="2"/>
  <c r="K7815" i="2"/>
  <c r="J7815" i="2"/>
  <c r="I7815" i="2"/>
  <c r="L2769" i="2"/>
  <c r="K2769" i="2"/>
  <c r="J2769" i="2"/>
  <c r="I2769" i="2"/>
  <c r="L2201" i="2"/>
  <c r="K2201" i="2"/>
  <c r="J2201" i="2"/>
  <c r="I2201" i="2"/>
  <c r="L6338" i="2"/>
  <c r="K6338" i="2"/>
  <c r="J6338" i="2"/>
  <c r="I6338" i="2"/>
  <c r="L3237" i="2"/>
  <c r="K3237" i="2"/>
  <c r="J3237" i="2"/>
  <c r="I3237" i="2"/>
  <c r="L7458" i="2"/>
  <c r="K7458" i="2"/>
  <c r="J7458" i="2"/>
  <c r="I7458" i="2"/>
  <c r="L7088" i="2"/>
  <c r="K7088" i="2"/>
  <c r="J7088" i="2"/>
  <c r="I7088" i="2"/>
  <c r="L6941" i="2"/>
  <c r="K6941" i="2"/>
  <c r="J6941" i="2"/>
  <c r="I6941" i="2"/>
  <c r="L3778" i="2"/>
  <c r="K3778" i="2"/>
  <c r="J3778" i="2"/>
  <c r="I3778" i="2"/>
  <c r="L3573" i="2"/>
  <c r="K3573" i="2"/>
  <c r="J3573" i="2"/>
  <c r="I3573" i="2"/>
  <c r="L3414" i="2"/>
  <c r="K3414" i="2"/>
  <c r="J3414" i="2"/>
  <c r="I3414" i="2"/>
  <c r="L3722" i="2"/>
  <c r="K3722" i="2"/>
  <c r="J3722" i="2"/>
  <c r="I3722" i="2"/>
  <c r="L5157" i="2"/>
  <c r="K5157" i="2"/>
  <c r="J5157" i="2"/>
  <c r="I5157" i="2"/>
  <c r="L3166" i="2"/>
  <c r="K3166" i="2"/>
  <c r="J3166" i="2"/>
  <c r="I3166" i="2"/>
  <c r="L2242" i="2"/>
  <c r="K2242" i="2"/>
  <c r="J2242" i="2"/>
  <c r="I2242" i="2"/>
  <c r="L2220" i="2"/>
  <c r="K2220" i="2"/>
  <c r="J2220" i="2"/>
  <c r="I2220" i="2"/>
  <c r="L2665" i="2"/>
  <c r="K2665" i="2"/>
  <c r="J2665" i="2"/>
  <c r="I2665" i="2"/>
  <c r="L2944" i="2"/>
  <c r="K2944" i="2"/>
  <c r="J2944" i="2"/>
  <c r="I2944" i="2"/>
  <c r="L1829" i="2"/>
  <c r="K1829" i="2"/>
  <c r="J1829" i="2"/>
  <c r="I1829" i="2"/>
  <c r="L6082" i="2"/>
  <c r="K6082" i="2"/>
  <c r="J6082" i="2"/>
  <c r="I6082" i="2"/>
  <c r="L3664" i="2"/>
  <c r="K3664" i="2"/>
  <c r="J3664" i="2"/>
  <c r="I3664" i="2"/>
  <c r="L3400" i="2"/>
  <c r="K3400" i="2"/>
  <c r="J3400" i="2"/>
  <c r="I3400" i="2"/>
  <c r="L4893" i="2"/>
  <c r="K4893" i="2"/>
  <c r="J4893" i="2"/>
  <c r="I4893" i="2"/>
  <c r="L2268" i="2"/>
  <c r="K2268" i="2"/>
  <c r="J2268" i="2"/>
  <c r="I2268" i="2"/>
  <c r="L4605" i="2"/>
  <c r="K4605" i="2"/>
  <c r="J4605" i="2"/>
  <c r="I4605" i="2"/>
  <c r="L8268" i="2"/>
  <c r="K8268" i="2"/>
  <c r="J8268" i="2"/>
  <c r="I8268" i="2"/>
  <c r="L6784" i="2"/>
  <c r="K6784" i="2"/>
  <c r="J6784" i="2"/>
  <c r="I6784" i="2"/>
  <c r="L4664" i="2"/>
  <c r="K4664" i="2"/>
  <c r="J4664" i="2"/>
  <c r="I4664" i="2"/>
  <c r="L3278" i="2"/>
  <c r="K3278" i="2"/>
  <c r="J3278" i="2"/>
  <c r="I3278" i="2"/>
  <c r="L5320" i="2"/>
  <c r="K5320" i="2"/>
  <c r="J5320" i="2"/>
  <c r="I5320" i="2"/>
  <c r="L4835" i="2"/>
  <c r="K4835" i="2"/>
  <c r="J4835" i="2"/>
  <c r="I4835" i="2"/>
  <c r="L3317" i="2"/>
  <c r="K3317" i="2"/>
  <c r="J3317" i="2"/>
  <c r="I3317" i="2"/>
  <c r="L663" i="2"/>
  <c r="K663" i="2"/>
  <c r="J663" i="2"/>
  <c r="I663" i="2"/>
  <c r="L7042" i="2"/>
  <c r="K7042" i="2"/>
  <c r="J7042" i="2"/>
  <c r="I7042" i="2"/>
  <c r="L6167" i="2"/>
  <c r="K6167" i="2"/>
  <c r="J6167" i="2"/>
  <c r="I6167" i="2"/>
  <c r="L6023" i="2"/>
  <c r="K6023" i="2"/>
  <c r="J6023" i="2"/>
  <c r="I6023" i="2"/>
  <c r="L1798" i="2"/>
  <c r="K1798" i="2"/>
  <c r="J1798" i="2"/>
  <c r="I1798" i="2"/>
  <c r="L5833" i="2"/>
  <c r="K5833" i="2"/>
  <c r="J5833" i="2"/>
  <c r="I5833" i="2"/>
  <c r="L5561" i="2"/>
  <c r="K5561" i="2"/>
  <c r="J5561" i="2"/>
  <c r="I5561" i="2"/>
  <c r="L2183" i="2"/>
  <c r="K2183" i="2"/>
  <c r="J2183" i="2"/>
  <c r="I2183" i="2"/>
  <c r="L5867" i="2"/>
  <c r="K5867" i="2"/>
  <c r="J5867" i="2"/>
  <c r="I5867" i="2"/>
  <c r="L7627" i="2"/>
  <c r="K7627" i="2"/>
  <c r="J7627" i="2"/>
  <c r="I7627" i="2"/>
  <c r="L3422" i="2"/>
  <c r="K3422" i="2"/>
  <c r="J3422" i="2"/>
  <c r="I3422" i="2"/>
  <c r="L2872" i="2"/>
  <c r="K2872" i="2"/>
  <c r="J2872" i="2"/>
  <c r="I2872" i="2"/>
  <c r="L6547" i="2"/>
  <c r="K6547" i="2"/>
  <c r="J6547" i="2"/>
  <c r="I6547" i="2"/>
  <c r="L3220" i="2"/>
  <c r="K3220" i="2"/>
  <c r="J3220" i="2"/>
  <c r="I3220" i="2"/>
  <c r="L2315" i="2"/>
  <c r="K2315" i="2"/>
  <c r="J2315" i="2"/>
  <c r="I2315" i="2"/>
  <c r="L5098" i="2"/>
  <c r="K5098" i="2"/>
  <c r="J5098" i="2"/>
  <c r="I5098" i="2"/>
  <c r="L5624" i="2"/>
  <c r="K5624" i="2"/>
  <c r="J5624" i="2"/>
  <c r="I5624" i="2"/>
  <c r="L1096" i="2"/>
  <c r="K1096" i="2"/>
  <c r="J1096" i="2"/>
  <c r="I1096" i="2"/>
  <c r="L5978" i="2"/>
  <c r="K5978" i="2"/>
  <c r="J5978" i="2"/>
  <c r="I5978" i="2"/>
  <c r="L7199" i="2"/>
  <c r="K7199" i="2"/>
  <c r="J7199" i="2"/>
  <c r="I7199" i="2"/>
  <c r="L8164" i="2"/>
  <c r="K8164" i="2"/>
  <c r="J8164" i="2"/>
  <c r="I8164" i="2"/>
  <c r="L7221" i="2"/>
  <c r="K7221" i="2"/>
  <c r="J7221" i="2"/>
  <c r="I7221" i="2"/>
  <c r="L3242" i="2"/>
  <c r="K3242" i="2"/>
  <c r="J3242" i="2"/>
  <c r="I3242" i="2"/>
  <c r="L6948" i="2"/>
  <c r="K6948" i="2"/>
  <c r="J6948" i="2"/>
  <c r="I6948" i="2"/>
  <c r="L4112" i="2"/>
  <c r="K4112" i="2"/>
  <c r="J4112" i="2"/>
  <c r="I4112" i="2"/>
  <c r="L1308" i="2"/>
  <c r="K1308" i="2"/>
  <c r="J1308" i="2"/>
  <c r="I1308" i="2"/>
  <c r="L1057" i="2"/>
  <c r="K1057" i="2"/>
  <c r="J1057" i="2"/>
  <c r="I1057" i="2"/>
  <c r="L5279" i="2"/>
  <c r="K5279" i="2"/>
  <c r="J5279" i="2"/>
  <c r="I5279" i="2"/>
  <c r="L6538" i="2"/>
  <c r="K6538" i="2"/>
  <c r="J6538" i="2"/>
  <c r="I6538" i="2"/>
  <c r="L7274" i="2"/>
  <c r="K7274" i="2"/>
  <c r="J7274" i="2"/>
  <c r="I7274" i="2"/>
  <c r="L7690" i="2"/>
  <c r="K7690" i="2"/>
  <c r="J7690" i="2"/>
  <c r="I7690" i="2"/>
  <c r="L5427" i="2"/>
  <c r="K5427" i="2"/>
  <c r="J5427" i="2"/>
  <c r="I5427" i="2"/>
  <c r="L5693" i="2"/>
  <c r="K5693" i="2"/>
  <c r="J5693" i="2"/>
  <c r="I5693" i="2"/>
  <c r="L4755" i="2"/>
  <c r="K4755" i="2"/>
  <c r="J4755" i="2"/>
  <c r="I4755" i="2"/>
  <c r="L3041" i="2"/>
  <c r="K3041" i="2"/>
  <c r="J3041" i="2"/>
  <c r="I3041" i="2"/>
  <c r="L5355" i="2"/>
  <c r="K5355" i="2"/>
  <c r="J5355" i="2"/>
  <c r="I5355" i="2"/>
  <c r="L5832" i="2"/>
  <c r="K5832" i="2"/>
  <c r="J5832" i="2"/>
  <c r="I5832" i="2"/>
  <c r="L4193" i="2"/>
  <c r="K4193" i="2"/>
  <c r="J4193" i="2"/>
  <c r="I4193" i="2"/>
  <c r="L3923" i="2"/>
  <c r="K3923" i="2"/>
  <c r="J3923" i="2"/>
  <c r="I3923" i="2"/>
  <c r="L1674" i="2"/>
  <c r="K1674" i="2"/>
  <c r="J1674" i="2"/>
  <c r="I1674" i="2"/>
  <c r="L5336" i="2"/>
  <c r="K5336" i="2"/>
  <c r="J5336" i="2"/>
  <c r="I5336" i="2"/>
  <c r="L3837" i="2"/>
  <c r="K3837" i="2"/>
  <c r="J3837" i="2"/>
  <c r="I3837" i="2"/>
  <c r="L5656" i="2"/>
  <c r="K5656" i="2"/>
  <c r="J5656" i="2"/>
  <c r="I5656" i="2"/>
  <c r="L2854" i="2"/>
  <c r="K2854" i="2"/>
  <c r="J2854" i="2"/>
  <c r="I2854" i="2"/>
  <c r="L1378" i="2"/>
  <c r="K1378" i="2"/>
  <c r="J1378" i="2"/>
  <c r="I1378" i="2"/>
  <c r="L2950" i="2"/>
  <c r="K2950" i="2"/>
  <c r="J2950" i="2"/>
  <c r="I2950" i="2"/>
  <c r="L6220" i="2"/>
  <c r="K6220" i="2"/>
  <c r="J6220" i="2"/>
  <c r="I6220" i="2"/>
  <c r="L5938" i="2"/>
  <c r="K5938" i="2"/>
  <c r="J5938" i="2"/>
  <c r="I5938" i="2"/>
  <c r="L7207" i="2"/>
  <c r="K7207" i="2"/>
  <c r="J7207" i="2"/>
  <c r="I7207" i="2"/>
  <c r="L3632" i="2"/>
  <c r="K3632" i="2"/>
  <c r="J3632" i="2"/>
  <c r="I3632" i="2"/>
  <c r="L2596" i="2"/>
  <c r="K2596" i="2"/>
  <c r="J2596" i="2"/>
  <c r="I2596" i="2"/>
  <c r="L7565" i="2"/>
  <c r="K7565" i="2"/>
  <c r="J7565" i="2"/>
  <c r="I7565" i="2"/>
  <c r="L7890" i="2"/>
  <c r="K7890" i="2"/>
  <c r="J7890" i="2"/>
  <c r="I7890" i="2"/>
  <c r="L7007" i="2"/>
  <c r="K7007" i="2"/>
  <c r="J7007" i="2"/>
  <c r="I7007" i="2"/>
  <c r="L1178" i="2"/>
  <c r="K1178" i="2"/>
  <c r="J1178" i="2"/>
  <c r="I1178" i="2"/>
  <c r="L3067" i="2"/>
  <c r="K3067" i="2"/>
  <c r="J3067" i="2"/>
  <c r="I3067" i="2"/>
  <c r="L5159" i="2"/>
  <c r="K5159" i="2"/>
  <c r="J5159" i="2"/>
  <c r="I5159" i="2"/>
  <c r="L1885" i="2"/>
  <c r="K1885" i="2"/>
  <c r="J1885" i="2"/>
  <c r="I1885" i="2"/>
  <c r="L5423" i="2"/>
  <c r="K5423" i="2"/>
  <c r="J5423" i="2"/>
  <c r="I5423" i="2"/>
  <c r="L5286" i="2"/>
  <c r="K5286" i="2"/>
  <c r="J5286" i="2"/>
  <c r="I5286" i="2"/>
  <c r="L5300" i="2"/>
  <c r="K5300" i="2"/>
  <c r="J5300" i="2"/>
  <c r="I5300" i="2"/>
  <c r="L8044" i="2"/>
  <c r="K8044" i="2"/>
  <c r="J8044" i="2"/>
  <c r="I8044" i="2"/>
  <c r="L4165" i="2"/>
  <c r="K4165" i="2"/>
  <c r="J4165" i="2"/>
  <c r="I4165" i="2"/>
  <c r="L2784" i="2"/>
  <c r="K2784" i="2"/>
  <c r="J2784" i="2"/>
  <c r="I2784" i="2"/>
  <c r="L1704" i="2"/>
  <c r="K1704" i="2"/>
  <c r="J1704" i="2"/>
  <c r="I1704" i="2"/>
  <c r="L7151" i="2"/>
  <c r="K7151" i="2"/>
  <c r="J7151" i="2"/>
  <c r="I7151" i="2"/>
  <c r="L6322" i="2"/>
  <c r="K6322" i="2"/>
  <c r="J6322" i="2"/>
  <c r="I6322" i="2"/>
  <c r="L6692" i="2"/>
  <c r="K6692" i="2"/>
  <c r="J6692" i="2"/>
  <c r="I6692" i="2"/>
  <c r="L7753" i="2"/>
  <c r="K7753" i="2"/>
  <c r="J7753" i="2"/>
  <c r="I7753" i="2"/>
  <c r="L4413" i="2"/>
  <c r="K4413" i="2"/>
  <c r="J4413" i="2"/>
  <c r="I4413" i="2"/>
  <c r="L3051" i="2"/>
  <c r="K3051" i="2"/>
  <c r="J3051" i="2"/>
  <c r="I3051" i="2"/>
  <c r="L7732" i="2"/>
  <c r="K7732" i="2"/>
  <c r="J7732" i="2"/>
  <c r="I7732" i="2"/>
  <c r="L7239" i="2"/>
  <c r="K7239" i="2"/>
  <c r="J7239" i="2"/>
  <c r="I7239" i="2"/>
  <c r="L6787" i="2"/>
  <c r="K6787" i="2"/>
  <c r="J6787" i="2"/>
  <c r="I6787" i="2"/>
  <c r="L7561" i="2"/>
  <c r="K7561" i="2"/>
  <c r="J7561" i="2"/>
  <c r="I7561" i="2"/>
  <c r="L5995" i="2"/>
  <c r="K5995" i="2"/>
  <c r="J5995" i="2"/>
  <c r="I5995" i="2"/>
  <c r="L6761" i="2"/>
  <c r="K6761" i="2"/>
  <c r="J6761" i="2"/>
  <c r="I6761" i="2"/>
  <c r="L7393" i="2"/>
  <c r="K7393" i="2"/>
  <c r="J7393" i="2"/>
  <c r="I7393" i="2"/>
  <c r="L6189" i="2"/>
  <c r="K6189" i="2"/>
  <c r="J6189" i="2"/>
  <c r="I6189" i="2"/>
  <c r="L3092" i="2"/>
  <c r="K3092" i="2"/>
  <c r="J3092" i="2"/>
  <c r="I3092" i="2"/>
  <c r="L2559" i="2"/>
  <c r="K2559" i="2"/>
  <c r="J2559" i="2"/>
  <c r="I2559" i="2"/>
  <c r="L3853" i="2"/>
  <c r="K3853" i="2"/>
  <c r="J3853" i="2"/>
  <c r="I3853" i="2"/>
  <c r="L2360" i="2"/>
  <c r="K2360" i="2"/>
  <c r="J2360" i="2"/>
  <c r="I2360" i="2"/>
  <c r="L2500" i="2"/>
  <c r="K2500" i="2"/>
  <c r="J2500" i="2"/>
  <c r="I2500" i="2"/>
  <c r="L2549" i="2"/>
  <c r="K2549" i="2"/>
  <c r="J2549" i="2"/>
  <c r="I2549" i="2"/>
  <c r="L7822" i="2"/>
  <c r="K7822" i="2"/>
  <c r="J7822" i="2"/>
  <c r="I7822" i="2"/>
  <c r="L1539" i="2"/>
  <c r="K1539" i="2"/>
  <c r="J1539" i="2"/>
  <c r="I1539" i="2"/>
  <c r="L7869" i="2"/>
  <c r="K7869" i="2"/>
  <c r="J7869" i="2"/>
  <c r="I7869" i="2"/>
  <c r="L1230" i="2"/>
  <c r="K1230" i="2"/>
  <c r="J1230" i="2"/>
  <c r="I1230" i="2"/>
  <c r="L8070" i="2"/>
  <c r="K8070" i="2"/>
  <c r="J8070" i="2"/>
  <c r="I8070" i="2"/>
  <c r="L5637" i="2"/>
  <c r="K5637" i="2"/>
  <c r="J5637" i="2"/>
  <c r="I5637" i="2"/>
  <c r="L8182" i="2"/>
  <c r="K8182" i="2"/>
  <c r="J8182" i="2"/>
  <c r="I8182" i="2"/>
  <c r="L6381" i="2"/>
  <c r="K6381" i="2"/>
  <c r="J6381" i="2"/>
  <c r="I6381" i="2"/>
  <c r="L2320" i="2"/>
  <c r="K2320" i="2"/>
  <c r="J2320" i="2"/>
  <c r="I2320" i="2"/>
  <c r="L5816" i="2"/>
  <c r="K5816" i="2"/>
  <c r="J5816" i="2"/>
  <c r="I5816" i="2"/>
  <c r="L3490" i="2"/>
  <c r="K3490" i="2"/>
  <c r="J3490" i="2"/>
  <c r="I3490" i="2"/>
  <c r="L3174" i="2"/>
  <c r="K3174" i="2"/>
  <c r="J3174" i="2"/>
  <c r="I3174" i="2"/>
  <c r="L8200" i="2"/>
  <c r="K8200" i="2"/>
  <c r="J8200" i="2"/>
  <c r="I8200" i="2"/>
  <c r="L7975" i="2"/>
  <c r="K7975" i="2"/>
  <c r="J7975" i="2"/>
  <c r="I7975" i="2"/>
  <c r="L2002" i="2"/>
  <c r="K2002" i="2"/>
  <c r="J2002" i="2"/>
  <c r="I2002" i="2"/>
  <c r="L2721" i="2"/>
  <c r="K2721" i="2"/>
  <c r="J2721" i="2"/>
  <c r="I2721" i="2"/>
  <c r="L2662" i="2"/>
  <c r="K2662" i="2"/>
  <c r="J2662" i="2"/>
  <c r="I2662" i="2"/>
  <c r="L2249" i="2"/>
  <c r="K2249" i="2"/>
  <c r="J2249" i="2"/>
  <c r="I2249" i="2"/>
  <c r="L1799" i="2"/>
  <c r="K1799" i="2"/>
  <c r="J1799" i="2"/>
  <c r="I1799" i="2"/>
  <c r="L3816" i="2"/>
  <c r="K3816" i="2"/>
  <c r="J3816" i="2"/>
  <c r="I3816" i="2"/>
  <c r="L6315" i="2"/>
  <c r="K6315" i="2"/>
  <c r="J6315" i="2"/>
  <c r="I6315" i="2"/>
  <c r="L1423" i="2"/>
  <c r="K1423" i="2"/>
  <c r="J1423" i="2"/>
  <c r="I1423" i="2"/>
  <c r="L3113" i="2"/>
  <c r="K3113" i="2"/>
  <c r="J3113" i="2"/>
  <c r="I3113" i="2"/>
  <c r="L7488" i="2"/>
  <c r="K7488" i="2"/>
  <c r="J7488" i="2"/>
  <c r="I7488" i="2"/>
  <c r="L4898" i="2"/>
  <c r="K4898" i="2"/>
  <c r="J4898" i="2"/>
  <c r="I4898" i="2"/>
  <c r="L6991" i="2"/>
  <c r="K6991" i="2"/>
  <c r="J6991" i="2"/>
  <c r="I6991" i="2"/>
  <c r="L4372" i="2"/>
  <c r="K4372" i="2"/>
  <c r="J4372" i="2"/>
  <c r="I4372" i="2"/>
  <c r="L6490" i="2"/>
  <c r="K6490" i="2"/>
  <c r="J6490" i="2"/>
  <c r="I6490" i="2"/>
  <c r="L1128" i="2"/>
  <c r="K1128" i="2"/>
  <c r="J1128" i="2"/>
  <c r="I1128" i="2"/>
  <c r="L7840" i="2"/>
  <c r="K7840" i="2"/>
  <c r="J7840" i="2"/>
  <c r="I7840" i="2"/>
  <c r="L6527" i="2"/>
  <c r="K6527" i="2"/>
  <c r="J6527" i="2"/>
  <c r="I6527" i="2"/>
  <c r="L1771" i="2"/>
  <c r="K1771" i="2"/>
  <c r="J1771" i="2"/>
  <c r="I1771" i="2"/>
  <c r="L7999" i="2"/>
  <c r="K7999" i="2"/>
  <c r="J7999" i="2"/>
  <c r="I7999" i="2"/>
  <c r="L8011" i="2"/>
  <c r="K8011" i="2"/>
  <c r="J8011" i="2"/>
  <c r="I8011" i="2"/>
  <c r="L8378" i="2"/>
  <c r="K8378" i="2"/>
  <c r="J8378" i="2"/>
  <c r="I8378" i="2"/>
  <c r="L8324" i="2"/>
  <c r="K8324" i="2"/>
  <c r="J8324" i="2"/>
  <c r="I8324" i="2"/>
  <c r="L5494" i="2"/>
  <c r="K5494" i="2"/>
  <c r="J5494" i="2"/>
  <c r="I5494" i="2"/>
  <c r="L8217" i="2"/>
  <c r="K8217" i="2"/>
  <c r="J8217" i="2"/>
  <c r="I8217" i="2"/>
  <c r="L559" i="2"/>
  <c r="K559" i="2"/>
  <c r="J559" i="2"/>
  <c r="I559" i="2"/>
  <c r="L4948" i="2"/>
  <c r="K4948" i="2"/>
  <c r="J4948" i="2"/>
  <c r="I4948" i="2"/>
  <c r="L5746" i="2"/>
  <c r="K5746" i="2"/>
  <c r="J5746" i="2"/>
  <c r="I5746" i="2"/>
  <c r="L4917" i="2"/>
  <c r="K4917" i="2"/>
  <c r="J4917" i="2"/>
  <c r="I4917" i="2"/>
  <c r="L4805" i="2"/>
  <c r="K4805" i="2"/>
  <c r="J4805" i="2"/>
  <c r="I4805" i="2"/>
  <c r="L3626" i="2"/>
  <c r="K3626" i="2"/>
  <c r="J3626" i="2"/>
  <c r="I3626" i="2"/>
  <c r="L6684" i="2"/>
  <c r="K6684" i="2"/>
  <c r="J6684" i="2"/>
  <c r="I6684" i="2"/>
  <c r="L4287" i="2"/>
  <c r="K4287" i="2"/>
  <c r="J4287" i="2"/>
  <c r="I4287" i="2"/>
  <c r="L7149" i="2"/>
  <c r="K7149" i="2"/>
  <c r="J7149" i="2"/>
  <c r="I7149" i="2"/>
  <c r="L6782" i="2"/>
  <c r="K6782" i="2"/>
  <c r="J6782" i="2"/>
  <c r="I6782" i="2"/>
  <c r="L5568" i="2"/>
  <c r="K5568" i="2"/>
  <c r="J5568" i="2"/>
  <c r="I5568" i="2"/>
  <c r="L1628" i="2"/>
  <c r="K1628" i="2"/>
  <c r="J1628" i="2"/>
  <c r="I1628" i="2"/>
  <c r="L4199" i="2"/>
  <c r="K4199" i="2"/>
  <c r="J4199" i="2"/>
  <c r="I4199" i="2"/>
  <c r="L6397" i="2"/>
  <c r="K6397" i="2"/>
  <c r="J6397" i="2"/>
  <c r="I6397" i="2"/>
  <c r="L1250" i="2"/>
  <c r="K1250" i="2"/>
  <c r="J1250" i="2"/>
  <c r="I1250" i="2"/>
  <c r="L6939" i="2"/>
  <c r="K6939" i="2"/>
  <c r="J6939" i="2"/>
  <c r="I6939" i="2"/>
  <c r="L3647" i="2"/>
  <c r="K3647" i="2"/>
  <c r="J3647" i="2"/>
  <c r="I3647" i="2"/>
  <c r="L1401" i="2"/>
  <c r="K1401" i="2"/>
  <c r="J1401" i="2"/>
  <c r="I1401" i="2"/>
  <c r="L4480" i="2"/>
  <c r="K4480" i="2"/>
  <c r="J4480" i="2"/>
  <c r="I4480" i="2"/>
  <c r="L4131" i="2"/>
  <c r="K4131" i="2"/>
  <c r="J4131" i="2"/>
  <c r="I4131" i="2"/>
  <c r="L4489" i="2"/>
  <c r="K4489" i="2"/>
  <c r="J4489" i="2"/>
  <c r="I4489" i="2"/>
  <c r="L3187" i="2"/>
  <c r="K3187" i="2"/>
  <c r="J3187" i="2"/>
  <c r="I3187" i="2"/>
  <c r="L8020" i="2"/>
  <c r="K8020" i="2"/>
  <c r="J8020" i="2"/>
  <c r="I8020" i="2"/>
  <c r="L6737" i="2"/>
  <c r="K6737" i="2"/>
  <c r="J6737" i="2"/>
  <c r="I6737" i="2"/>
  <c r="L2137" i="2"/>
  <c r="K2137" i="2"/>
  <c r="J2137" i="2"/>
  <c r="I2137" i="2"/>
  <c r="L1042" i="2"/>
  <c r="K1042" i="2"/>
  <c r="J1042" i="2"/>
  <c r="I1042" i="2"/>
  <c r="L3034" i="2"/>
  <c r="K3034" i="2"/>
  <c r="J3034" i="2"/>
  <c r="I3034" i="2"/>
  <c r="L5670" i="2"/>
  <c r="K5670" i="2"/>
  <c r="J5670" i="2"/>
  <c r="I5670" i="2"/>
  <c r="L4753" i="2"/>
  <c r="K4753" i="2"/>
  <c r="J4753" i="2"/>
  <c r="I4753" i="2"/>
  <c r="L7987" i="2"/>
  <c r="K7987" i="2"/>
  <c r="J7987" i="2"/>
  <c r="I7987" i="2"/>
  <c r="L3996" i="2"/>
  <c r="K3996" i="2"/>
  <c r="J3996" i="2"/>
  <c r="I3996" i="2"/>
  <c r="L4482" i="2"/>
  <c r="K4482" i="2"/>
  <c r="J4482" i="2"/>
  <c r="I4482" i="2"/>
  <c r="L6081" i="2"/>
  <c r="K6081" i="2"/>
  <c r="J6081" i="2"/>
  <c r="I6081" i="2"/>
  <c r="L4402" i="2"/>
  <c r="K4402" i="2"/>
  <c r="J4402" i="2"/>
  <c r="I4402" i="2"/>
  <c r="L5034" i="2"/>
  <c r="K5034" i="2"/>
  <c r="J5034" i="2"/>
  <c r="I5034" i="2"/>
  <c r="L4451" i="2"/>
  <c r="K4451" i="2"/>
  <c r="J4451" i="2"/>
  <c r="I4451" i="2"/>
  <c r="L5378" i="2"/>
  <c r="K5378" i="2"/>
  <c r="J5378" i="2"/>
  <c r="I5378" i="2"/>
  <c r="L7183" i="2"/>
  <c r="K7183" i="2"/>
  <c r="J7183" i="2"/>
  <c r="I7183" i="2"/>
  <c r="L3724" i="2"/>
  <c r="K3724" i="2"/>
  <c r="J3724" i="2"/>
  <c r="I3724" i="2"/>
  <c r="L1583" i="2"/>
  <c r="K1583" i="2"/>
  <c r="J1583" i="2"/>
  <c r="I1583" i="2"/>
  <c r="L7743" i="2"/>
  <c r="K7743" i="2"/>
  <c r="J7743" i="2"/>
  <c r="I7743" i="2"/>
  <c r="L4047" i="2"/>
  <c r="K4047" i="2"/>
  <c r="J4047" i="2"/>
  <c r="I4047" i="2"/>
  <c r="L3035" i="2"/>
  <c r="K3035" i="2"/>
  <c r="J3035" i="2"/>
  <c r="I3035" i="2"/>
  <c r="L5714" i="2"/>
  <c r="K5714" i="2"/>
  <c r="J5714" i="2"/>
  <c r="I5714" i="2"/>
  <c r="L6641" i="2"/>
  <c r="K6641" i="2"/>
  <c r="J6641" i="2"/>
  <c r="I6641" i="2"/>
  <c r="L8241" i="2"/>
  <c r="K8241" i="2"/>
  <c r="J8241" i="2"/>
  <c r="I8241" i="2"/>
  <c r="L6203" i="2"/>
  <c r="K6203" i="2"/>
  <c r="J6203" i="2"/>
  <c r="I6203" i="2"/>
  <c r="L6741" i="2"/>
  <c r="K6741" i="2"/>
  <c r="J6741" i="2"/>
  <c r="I6741" i="2"/>
  <c r="L5529" i="2"/>
  <c r="K5529" i="2"/>
  <c r="J5529" i="2"/>
  <c r="I5529" i="2"/>
  <c r="L8311" i="2"/>
  <c r="K8311" i="2"/>
  <c r="J8311" i="2"/>
  <c r="I8311" i="2"/>
  <c r="L8383" i="2"/>
  <c r="K8383" i="2"/>
  <c r="J8383" i="2"/>
  <c r="I8383" i="2"/>
  <c r="L3403" i="2"/>
  <c r="K3403" i="2"/>
  <c r="J3403" i="2"/>
  <c r="I3403" i="2"/>
  <c r="L7926" i="2"/>
  <c r="K7926" i="2"/>
  <c r="J7926" i="2"/>
  <c r="I7926" i="2"/>
  <c r="L5188" i="2"/>
  <c r="K5188" i="2"/>
  <c r="J5188" i="2"/>
  <c r="I5188" i="2"/>
  <c r="L8098" i="2"/>
  <c r="K8098" i="2"/>
  <c r="J8098" i="2"/>
  <c r="I8098" i="2"/>
  <c r="L4184" i="2"/>
  <c r="K4184" i="2"/>
  <c r="J4184" i="2"/>
  <c r="I4184" i="2"/>
  <c r="L6390" i="2"/>
  <c r="K6390" i="2"/>
  <c r="J6390" i="2"/>
  <c r="I6390" i="2"/>
  <c r="L4036" i="2"/>
  <c r="K4036" i="2"/>
  <c r="J4036" i="2"/>
  <c r="I4036" i="2"/>
  <c r="L7932" i="2"/>
  <c r="K7932" i="2"/>
  <c r="J7932" i="2"/>
  <c r="I7932" i="2"/>
  <c r="L2172" i="2"/>
  <c r="K2172" i="2"/>
  <c r="J2172" i="2"/>
  <c r="I2172" i="2"/>
  <c r="L4967" i="2"/>
  <c r="K4967" i="2"/>
  <c r="J4967" i="2"/>
  <c r="I4967" i="2"/>
  <c r="L2093" i="2"/>
  <c r="K2093" i="2"/>
  <c r="J2093" i="2"/>
  <c r="I2093" i="2"/>
  <c r="L7678" i="2"/>
  <c r="K7678" i="2"/>
  <c r="J7678" i="2"/>
  <c r="I7678" i="2"/>
  <c r="L6922" i="2"/>
  <c r="K6922" i="2"/>
  <c r="J6922" i="2"/>
  <c r="I6922" i="2"/>
  <c r="L5626" i="2"/>
  <c r="K5626" i="2"/>
  <c r="J5626" i="2"/>
  <c r="I5626" i="2"/>
  <c r="L5124" i="2"/>
  <c r="K5124" i="2"/>
  <c r="J5124" i="2"/>
  <c r="I5124" i="2"/>
  <c r="L3974" i="2"/>
  <c r="K3974" i="2"/>
  <c r="J3974" i="2"/>
  <c r="I3974" i="2"/>
  <c r="L648" i="2"/>
  <c r="K648" i="2"/>
  <c r="J648" i="2"/>
  <c r="I648" i="2"/>
  <c r="L6071" i="2"/>
  <c r="K6071" i="2"/>
  <c r="J6071" i="2"/>
  <c r="I6071" i="2"/>
  <c r="L3056" i="2"/>
  <c r="K3056" i="2"/>
  <c r="J3056" i="2"/>
  <c r="I3056" i="2"/>
  <c r="L5846" i="2"/>
  <c r="K5846" i="2"/>
  <c r="J5846" i="2"/>
  <c r="I5846" i="2"/>
  <c r="L5864" i="2"/>
  <c r="K5864" i="2"/>
  <c r="J5864" i="2"/>
  <c r="I5864" i="2"/>
  <c r="L8085" i="2"/>
  <c r="K8085" i="2"/>
  <c r="J8085" i="2"/>
  <c r="I8085" i="2"/>
  <c r="L2095" i="2"/>
  <c r="K2095" i="2"/>
  <c r="J2095" i="2"/>
  <c r="I2095" i="2"/>
  <c r="L3643" i="2"/>
  <c r="K3643" i="2"/>
  <c r="J3643" i="2"/>
  <c r="I3643" i="2"/>
  <c r="L7044" i="2"/>
  <c r="K7044" i="2"/>
  <c r="J7044" i="2"/>
  <c r="I7044" i="2"/>
  <c r="L7663" i="2"/>
  <c r="K7663" i="2"/>
  <c r="J7663" i="2"/>
  <c r="I7663" i="2"/>
  <c r="L3299" i="2"/>
  <c r="K3299" i="2"/>
  <c r="J3299" i="2"/>
  <c r="I3299" i="2"/>
  <c r="L1749" i="2"/>
  <c r="K1749" i="2"/>
  <c r="J1749" i="2"/>
  <c r="I1749" i="2"/>
  <c r="L808" i="2"/>
  <c r="K808" i="2"/>
  <c r="J808" i="2"/>
  <c r="I808" i="2"/>
  <c r="L1880" i="2"/>
  <c r="K1880" i="2"/>
  <c r="J1880" i="2"/>
  <c r="I1880" i="2"/>
  <c r="L3682" i="2"/>
  <c r="K3682" i="2"/>
  <c r="J3682" i="2"/>
  <c r="I3682" i="2"/>
  <c r="L7702" i="2"/>
  <c r="K7702" i="2"/>
  <c r="J7702" i="2"/>
  <c r="I7702" i="2"/>
  <c r="L2529" i="2"/>
  <c r="K2529" i="2"/>
  <c r="J2529" i="2"/>
  <c r="I2529" i="2"/>
  <c r="L8103" i="2"/>
  <c r="K8103" i="2"/>
  <c r="J8103" i="2"/>
  <c r="I8103" i="2"/>
  <c r="L6644" i="2"/>
  <c r="K6644" i="2"/>
  <c r="J6644" i="2"/>
  <c r="I6644" i="2"/>
  <c r="L4986" i="2"/>
  <c r="K4986" i="2"/>
  <c r="J4986" i="2"/>
  <c r="I4986" i="2"/>
  <c r="L2738" i="2"/>
  <c r="K2738" i="2"/>
  <c r="J2738" i="2"/>
  <c r="I2738" i="2"/>
  <c r="L3054" i="2"/>
  <c r="K3054" i="2"/>
  <c r="J3054" i="2"/>
  <c r="I3054" i="2"/>
  <c r="L1862" i="2"/>
  <c r="K1862" i="2"/>
  <c r="J1862" i="2"/>
  <c r="I1862" i="2"/>
  <c r="L5367" i="2"/>
  <c r="K5367" i="2"/>
  <c r="J5367" i="2"/>
  <c r="I5367" i="2"/>
  <c r="L5449" i="2"/>
  <c r="K5449" i="2"/>
  <c r="J5449" i="2"/>
  <c r="I5449" i="2"/>
  <c r="L1902" i="2"/>
  <c r="K1902" i="2"/>
  <c r="J1902" i="2"/>
  <c r="I1902" i="2"/>
  <c r="L6517" i="2"/>
  <c r="K6517" i="2"/>
  <c r="J6517" i="2"/>
  <c r="I6517" i="2"/>
  <c r="L4907" i="2"/>
  <c r="K4907" i="2"/>
  <c r="J4907" i="2"/>
  <c r="I4907" i="2"/>
  <c r="L2687" i="2"/>
  <c r="K2687" i="2"/>
  <c r="J2687" i="2"/>
  <c r="I2687" i="2"/>
  <c r="L4863" i="2"/>
  <c r="K4863" i="2"/>
  <c r="J4863" i="2"/>
  <c r="I4863" i="2"/>
  <c r="L748" i="2"/>
  <c r="K748" i="2"/>
  <c r="J748" i="2"/>
  <c r="I748" i="2"/>
  <c r="L6818" i="2"/>
  <c r="K6818" i="2"/>
  <c r="J6818" i="2"/>
  <c r="I6818" i="2"/>
  <c r="L2096" i="2"/>
  <c r="K2096" i="2"/>
  <c r="J2096" i="2"/>
  <c r="I2096" i="2"/>
  <c r="L6407" i="2"/>
  <c r="K6407" i="2"/>
  <c r="J6407" i="2"/>
  <c r="I6407" i="2"/>
  <c r="L7540" i="2"/>
  <c r="K7540" i="2"/>
  <c r="J7540" i="2"/>
  <c r="I7540" i="2"/>
  <c r="L4840" i="2"/>
  <c r="K4840" i="2"/>
  <c r="J4840" i="2"/>
  <c r="I4840" i="2"/>
  <c r="L7337" i="2"/>
  <c r="K7337" i="2"/>
  <c r="J7337" i="2"/>
  <c r="I7337" i="2"/>
  <c r="L7233" i="2"/>
  <c r="K7233" i="2"/>
  <c r="J7233" i="2"/>
  <c r="I7233" i="2"/>
  <c r="L6014" i="2"/>
  <c r="K6014" i="2"/>
  <c r="J6014" i="2"/>
  <c r="I6014" i="2"/>
  <c r="L4359" i="2"/>
  <c r="K4359" i="2"/>
  <c r="J4359" i="2"/>
  <c r="I4359" i="2"/>
  <c r="L4741" i="2"/>
  <c r="K4741" i="2"/>
  <c r="J4741" i="2"/>
  <c r="I4741" i="2"/>
  <c r="L6759" i="2"/>
  <c r="K6759" i="2"/>
  <c r="J6759" i="2"/>
  <c r="I6759" i="2"/>
  <c r="L3920" i="2"/>
  <c r="K3920" i="2"/>
  <c r="J3920" i="2"/>
  <c r="I3920" i="2"/>
  <c r="L1804" i="2"/>
  <c r="K1804" i="2"/>
  <c r="J1804" i="2"/>
  <c r="I1804" i="2"/>
  <c r="L5348" i="2"/>
  <c r="K5348" i="2"/>
  <c r="J5348" i="2"/>
  <c r="I5348" i="2"/>
  <c r="L6753" i="2"/>
  <c r="K6753" i="2"/>
  <c r="J6753" i="2"/>
  <c r="I6753" i="2"/>
  <c r="L3371" i="2"/>
  <c r="K3371" i="2"/>
  <c r="J3371" i="2"/>
  <c r="I3371" i="2"/>
  <c r="L5167" i="2"/>
  <c r="K5167" i="2"/>
  <c r="J5167" i="2"/>
  <c r="I5167" i="2"/>
  <c r="L3218" i="2"/>
  <c r="K3218" i="2"/>
  <c r="J3218" i="2"/>
  <c r="I3218" i="2"/>
  <c r="L2959" i="2"/>
  <c r="K2959" i="2"/>
  <c r="J2959" i="2"/>
  <c r="I2959" i="2"/>
  <c r="L7916" i="2"/>
  <c r="K7916" i="2"/>
  <c r="J7916" i="2"/>
  <c r="I7916" i="2"/>
  <c r="L6622" i="2"/>
  <c r="K6622" i="2"/>
  <c r="J6622" i="2"/>
  <c r="I6622" i="2"/>
  <c r="L4183" i="2"/>
  <c r="K4183" i="2"/>
  <c r="J4183" i="2"/>
  <c r="I4183" i="2"/>
  <c r="L7642" i="2"/>
  <c r="K7642" i="2"/>
  <c r="J7642" i="2"/>
  <c r="I7642" i="2"/>
  <c r="L4337" i="2"/>
  <c r="K4337" i="2"/>
  <c r="J4337" i="2"/>
  <c r="I4337" i="2"/>
  <c r="L1777" i="2"/>
  <c r="K1777" i="2"/>
  <c r="J1777" i="2"/>
  <c r="I1777" i="2"/>
  <c r="L4215" i="2"/>
  <c r="K4215" i="2"/>
  <c r="J4215" i="2"/>
  <c r="I4215" i="2"/>
  <c r="L6284" i="2"/>
  <c r="K6284" i="2"/>
  <c r="J6284" i="2"/>
  <c r="I6284" i="2"/>
  <c r="L4628" i="2"/>
  <c r="K4628" i="2"/>
  <c r="J4628" i="2"/>
  <c r="I4628" i="2"/>
  <c r="L7730" i="2"/>
  <c r="K7730" i="2"/>
  <c r="J7730" i="2"/>
  <c r="I7730" i="2"/>
  <c r="L5113" i="2"/>
  <c r="K5113" i="2"/>
  <c r="J5113" i="2"/>
  <c r="I5113" i="2"/>
  <c r="L5672" i="2"/>
  <c r="K5672" i="2"/>
  <c r="J5672" i="2"/>
  <c r="I5672" i="2"/>
  <c r="L1907" i="2"/>
  <c r="K1907" i="2"/>
  <c r="J1907" i="2"/>
  <c r="I1907" i="2"/>
  <c r="L1146" i="2"/>
  <c r="K1146" i="2"/>
  <c r="J1146" i="2"/>
  <c r="I1146" i="2"/>
  <c r="L5056" i="2"/>
  <c r="K5056" i="2"/>
  <c r="J5056" i="2"/>
  <c r="I5056" i="2"/>
  <c r="L4331" i="2"/>
  <c r="K4331" i="2"/>
  <c r="J4331" i="2"/>
  <c r="I4331" i="2"/>
  <c r="L2743" i="2"/>
  <c r="K2743" i="2"/>
  <c r="J2743" i="2"/>
  <c r="I2743" i="2"/>
  <c r="L7326" i="2"/>
  <c r="K7326" i="2"/>
  <c r="J7326" i="2"/>
  <c r="I7326" i="2"/>
  <c r="L7027" i="2"/>
  <c r="K7027" i="2"/>
  <c r="J7027" i="2"/>
  <c r="I7027" i="2"/>
  <c r="L4808" i="2"/>
  <c r="K4808" i="2"/>
  <c r="J4808" i="2"/>
  <c r="I4808" i="2"/>
  <c r="L5463" i="2"/>
  <c r="K5463" i="2"/>
  <c r="J5463" i="2"/>
  <c r="I5463" i="2"/>
  <c r="L8168" i="2"/>
  <c r="K8168" i="2"/>
  <c r="J8168" i="2"/>
  <c r="I8168" i="2"/>
  <c r="L1857" i="2"/>
  <c r="K1857" i="2"/>
  <c r="J1857" i="2"/>
  <c r="I1857" i="2"/>
  <c r="L6965" i="2"/>
  <c r="K6965" i="2"/>
  <c r="J6965" i="2"/>
  <c r="I6965" i="2"/>
  <c r="L5676" i="2"/>
  <c r="K5676" i="2"/>
  <c r="J5676" i="2"/>
  <c r="I5676" i="2"/>
  <c r="L5510" i="2"/>
  <c r="K5510" i="2"/>
  <c r="J5510" i="2"/>
  <c r="I5510" i="2"/>
  <c r="L6067" i="2"/>
  <c r="K6067" i="2"/>
  <c r="J6067" i="2"/>
  <c r="I6067" i="2"/>
  <c r="L7055" i="2"/>
  <c r="K7055" i="2"/>
  <c r="J7055" i="2"/>
  <c r="I7055" i="2"/>
  <c r="L3792" i="2"/>
  <c r="K3792" i="2"/>
  <c r="J3792" i="2"/>
  <c r="I3792" i="2"/>
  <c r="L794" i="2"/>
  <c r="K794" i="2"/>
  <c r="J794" i="2"/>
  <c r="I794" i="2"/>
  <c r="L5628" i="2"/>
  <c r="K5628" i="2"/>
  <c r="J5628" i="2"/>
  <c r="I5628" i="2"/>
  <c r="L3116" i="2"/>
  <c r="K3116" i="2"/>
  <c r="J3116" i="2"/>
  <c r="I3116" i="2"/>
  <c r="L7158" i="2"/>
  <c r="K7158" i="2"/>
  <c r="J7158" i="2"/>
  <c r="I7158" i="2"/>
  <c r="L6745" i="2"/>
  <c r="K6745" i="2"/>
  <c r="J6745" i="2"/>
  <c r="I6745" i="2"/>
  <c r="L7750" i="2"/>
  <c r="K7750" i="2"/>
  <c r="J7750" i="2"/>
  <c r="I7750" i="2"/>
  <c r="L4105" i="2"/>
  <c r="K4105" i="2"/>
  <c r="J4105" i="2"/>
  <c r="I4105" i="2"/>
  <c r="L3312" i="2"/>
  <c r="K3312" i="2"/>
  <c r="J3312" i="2"/>
  <c r="I3312" i="2"/>
  <c r="L5111" i="2"/>
  <c r="K5111" i="2"/>
  <c r="J5111" i="2"/>
  <c r="I5111" i="2"/>
  <c r="L1740" i="2"/>
  <c r="K1740" i="2"/>
  <c r="J1740" i="2"/>
  <c r="I1740" i="2"/>
  <c r="L6253" i="2"/>
  <c r="K6253" i="2"/>
  <c r="J6253" i="2"/>
  <c r="I6253" i="2"/>
  <c r="L6879" i="2"/>
  <c r="K6879" i="2"/>
  <c r="J6879" i="2"/>
  <c r="I6879" i="2"/>
  <c r="L6518" i="2"/>
  <c r="K6518" i="2"/>
  <c r="J6518" i="2"/>
  <c r="I6518" i="2"/>
  <c r="L3799" i="2"/>
  <c r="K3799" i="2"/>
  <c r="J3799" i="2"/>
  <c r="I3799" i="2"/>
  <c r="L6924" i="2"/>
  <c r="K6924" i="2"/>
  <c r="J6924" i="2"/>
  <c r="I6924" i="2"/>
  <c r="L8231" i="2"/>
  <c r="K8231" i="2"/>
  <c r="J8231" i="2"/>
  <c r="I8231" i="2"/>
  <c r="L2299" i="2"/>
  <c r="K2299" i="2"/>
  <c r="J2299" i="2"/>
  <c r="I2299" i="2"/>
  <c r="L3769" i="2"/>
  <c r="K3769" i="2"/>
  <c r="J3769" i="2"/>
  <c r="I3769" i="2"/>
  <c r="L2855" i="2"/>
  <c r="K2855" i="2"/>
  <c r="J2855" i="2"/>
  <c r="I2855" i="2"/>
  <c r="L8349" i="2"/>
  <c r="K8349" i="2"/>
  <c r="J8349" i="2"/>
  <c r="I8349" i="2"/>
  <c r="L2629" i="2"/>
  <c r="K2629" i="2"/>
  <c r="J2629" i="2"/>
  <c r="I2629" i="2"/>
  <c r="L5779" i="2"/>
  <c r="K5779" i="2"/>
  <c r="J5779" i="2"/>
  <c r="I5779" i="2"/>
  <c r="L4375" i="2"/>
  <c r="K4375" i="2"/>
  <c r="J4375" i="2"/>
  <c r="I4375" i="2"/>
  <c r="L1806" i="2"/>
  <c r="K1806" i="2"/>
  <c r="J1806" i="2"/>
  <c r="I1806" i="2"/>
  <c r="L7014" i="2"/>
  <c r="K7014" i="2"/>
  <c r="J7014" i="2"/>
  <c r="I7014" i="2"/>
  <c r="L1613" i="2"/>
  <c r="K1613" i="2"/>
  <c r="J1613" i="2"/>
  <c r="I1613" i="2"/>
  <c r="L5253" i="2"/>
  <c r="K5253" i="2"/>
  <c r="J5253" i="2"/>
  <c r="I5253" i="2"/>
  <c r="L2712" i="2"/>
  <c r="K2712" i="2"/>
  <c r="J2712" i="2"/>
  <c r="I2712" i="2"/>
  <c r="L7068" i="2"/>
  <c r="K7068" i="2"/>
  <c r="J7068" i="2"/>
  <c r="I7068" i="2"/>
  <c r="L6585" i="2"/>
  <c r="K6585" i="2"/>
  <c r="J6585" i="2"/>
  <c r="I6585" i="2"/>
  <c r="L1550" i="2"/>
  <c r="K1550" i="2"/>
  <c r="J1550" i="2"/>
  <c r="I1550" i="2"/>
  <c r="L3191" i="2"/>
  <c r="K3191" i="2"/>
  <c r="J3191" i="2"/>
  <c r="I3191" i="2"/>
  <c r="L1141" i="2"/>
  <c r="K1141" i="2"/>
  <c r="J1141" i="2"/>
  <c r="I1141" i="2"/>
  <c r="L7537" i="2"/>
  <c r="K7537" i="2"/>
  <c r="J7537" i="2"/>
  <c r="I7537" i="2"/>
  <c r="L3058" i="2"/>
  <c r="K3058" i="2"/>
  <c r="J3058" i="2"/>
  <c r="I3058" i="2"/>
  <c r="L3341" i="2"/>
  <c r="K3341" i="2"/>
  <c r="J3341" i="2"/>
  <c r="I3341" i="2"/>
  <c r="L972" i="2"/>
  <c r="K972" i="2"/>
  <c r="J972" i="2"/>
  <c r="I972" i="2"/>
  <c r="L5082" i="2"/>
  <c r="K5082" i="2"/>
  <c r="J5082" i="2"/>
  <c r="I5082" i="2"/>
  <c r="L7419" i="2"/>
  <c r="K7419" i="2"/>
  <c r="J7419" i="2"/>
  <c r="I7419" i="2"/>
  <c r="L7521" i="2"/>
  <c r="K7521" i="2"/>
  <c r="J7521" i="2"/>
  <c r="I7521" i="2"/>
  <c r="L4441" i="2"/>
  <c r="K4441" i="2"/>
  <c r="J4441" i="2"/>
  <c r="I4441" i="2"/>
  <c r="L4527" i="2"/>
  <c r="K4527" i="2"/>
  <c r="J4527" i="2"/>
  <c r="I4527" i="2"/>
  <c r="L5053" i="2"/>
  <c r="K5053" i="2"/>
  <c r="J5053" i="2"/>
  <c r="I5053" i="2"/>
  <c r="L5265" i="2"/>
  <c r="K5265" i="2"/>
  <c r="J5265" i="2"/>
  <c r="I5265" i="2"/>
  <c r="L7163" i="2"/>
  <c r="K7163" i="2"/>
  <c r="J7163" i="2"/>
  <c r="I7163" i="2"/>
  <c r="L6004" i="2"/>
  <c r="K6004" i="2"/>
  <c r="J6004" i="2"/>
  <c r="I6004" i="2"/>
  <c r="L5074" i="2"/>
  <c r="K5074" i="2"/>
  <c r="J5074" i="2"/>
  <c r="I5074" i="2"/>
  <c r="L1493" i="2"/>
  <c r="K1493" i="2"/>
  <c r="J1493" i="2"/>
  <c r="I1493" i="2"/>
  <c r="L5786" i="2"/>
  <c r="K5786" i="2"/>
  <c r="J5786" i="2"/>
  <c r="I5786" i="2"/>
  <c r="L1260" i="2"/>
  <c r="K1260" i="2"/>
  <c r="J1260" i="2"/>
  <c r="I1260" i="2"/>
  <c r="L8100" i="2"/>
  <c r="K8100" i="2"/>
  <c r="J8100" i="2"/>
  <c r="I8100" i="2"/>
  <c r="L7036" i="2"/>
  <c r="K7036" i="2"/>
  <c r="J7036" i="2"/>
  <c r="I7036" i="2"/>
  <c r="L964" i="2"/>
  <c r="K964" i="2"/>
  <c r="J964" i="2"/>
  <c r="I964" i="2"/>
  <c r="L1890" i="2"/>
  <c r="K1890" i="2"/>
  <c r="J1890" i="2"/>
  <c r="I1890" i="2"/>
  <c r="L5209" i="2"/>
  <c r="K5209" i="2"/>
  <c r="J5209" i="2"/>
  <c r="I5209" i="2"/>
  <c r="L2967" i="2"/>
  <c r="K2967" i="2"/>
  <c r="J2967" i="2"/>
  <c r="I2967" i="2"/>
  <c r="L2397" i="2"/>
  <c r="K2397" i="2"/>
  <c r="J2397" i="2"/>
  <c r="I2397" i="2"/>
  <c r="L2295" i="2"/>
  <c r="K2295" i="2"/>
  <c r="J2295" i="2"/>
  <c r="I2295" i="2"/>
  <c r="L7235" i="2"/>
  <c r="K7235" i="2"/>
  <c r="J7235" i="2"/>
  <c r="I7235" i="2"/>
  <c r="L4736" i="2"/>
  <c r="K4736" i="2"/>
  <c r="J4736" i="2"/>
  <c r="I4736" i="2"/>
  <c r="L3420" i="2"/>
  <c r="K3420" i="2"/>
  <c r="J3420" i="2"/>
  <c r="I3420" i="2"/>
  <c r="L4316" i="2"/>
  <c r="K4316" i="2"/>
  <c r="J4316" i="2"/>
  <c r="I4316" i="2"/>
  <c r="L2097" i="2"/>
  <c r="K2097" i="2"/>
  <c r="J2097" i="2"/>
  <c r="I2097" i="2"/>
  <c r="L3282" i="2"/>
  <c r="K3282" i="2"/>
  <c r="J3282" i="2"/>
  <c r="I3282" i="2"/>
  <c r="L4233" i="2"/>
  <c r="K4233" i="2"/>
  <c r="J4233" i="2"/>
  <c r="I4233" i="2"/>
  <c r="L7005" i="2"/>
  <c r="K7005" i="2"/>
  <c r="J7005" i="2"/>
  <c r="I7005" i="2"/>
  <c r="L5170" i="2"/>
  <c r="K5170" i="2"/>
  <c r="J5170" i="2"/>
  <c r="I5170" i="2"/>
  <c r="L2908" i="2"/>
  <c r="K2908" i="2"/>
  <c r="J2908" i="2"/>
  <c r="I2908" i="2"/>
  <c r="L2882" i="2"/>
  <c r="K2882" i="2"/>
  <c r="J2882" i="2"/>
  <c r="I2882" i="2"/>
  <c r="L4381" i="2"/>
  <c r="K4381" i="2"/>
  <c r="J4381" i="2"/>
  <c r="I4381" i="2"/>
  <c r="L5140" i="2"/>
  <c r="K5140" i="2"/>
  <c r="J5140" i="2"/>
  <c r="I5140" i="2"/>
  <c r="L2639" i="2"/>
  <c r="K2639" i="2"/>
  <c r="J2639" i="2"/>
  <c r="I2639" i="2"/>
  <c r="L5658" i="2"/>
  <c r="K5658" i="2"/>
  <c r="J5658" i="2"/>
  <c r="I5658" i="2"/>
  <c r="L3739" i="2"/>
  <c r="K3739" i="2"/>
  <c r="J3739" i="2"/>
  <c r="I3739" i="2"/>
  <c r="L3084" i="2"/>
  <c r="K3084" i="2"/>
  <c r="J3084" i="2"/>
  <c r="I3084" i="2"/>
  <c r="L7404" i="2"/>
  <c r="K7404" i="2"/>
  <c r="J7404" i="2"/>
  <c r="I7404" i="2"/>
  <c r="L4830" i="2"/>
  <c r="K4830" i="2"/>
  <c r="J4830" i="2"/>
  <c r="I4830" i="2"/>
  <c r="L5342" i="2"/>
  <c r="K5342" i="2"/>
  <c r="J5342" i="2"/>
  <c r="I5342" i="2"/>
  <c r="L2981" i="2"/>
  <c r="K2981" i="2"/>
  <c r="J2981" i="2"/>
  <c r="I2981" i="2"/>
  <c r="L7722" i="2"/>
  <c r="K7722" i="2"/>
  <c r="J7722" i="2"/>
  <c r="I7722" i="2"/>
  <c r="L7426" i="2"/>
  <c r="K7426" i="2"/>
  <c r="J7426" i="2"/>
  <c r="I7426" i="2"/>
  <c r="L4483" i="2"/>
  <c r="K4483" i="2"/>
  <c r="J4483" i="2"/>
  <c r="I4483" i="2"/>
  <c r="L5452" i="2"/>
  <c r="K5452" i="2"/>
  <c r="J5452" i="2"/>
  <c r="I5452" i="2"/>
  <c r="L4260" i="2"/>
  <c r="K4260" i="2"/>
  <c r="J4260" i="2"/>
  <c r="I4260" i="2"/>
  <c r="L3800" i="2"/>
  <c r="K3800" i="2"/>
  <c r="J3800" i="2"/>
  <c r="I3800" i="2"/>
  <c r="L1417" i="2"/>
  <c r="K1417" i="2"/>
  <c r="J1417" i="2"/>
  <c r="I1417" i="2"/>
  <c r="L2054" i="2"/>
  <c r="K2054" i="2"/>
  <c r="J2054" i="2"/>
  <c r="I2054" i="2"/>
  <c r="L7911" i="2"/>
  <c r="K7911" i="2"/>
  <c r="J7911" i="2"/>
  <c r="I7911" i="2"/>
  <c r="L7237" i="2"/>
  <c r="K7237" i="2"/>
  <c r="J7237" i="2"/>
  <c r="I7237" i="2"/>
  <c r="L3569" i="2"/>
  <c r="K3569" i="2"/>
  <c r="J3569" i="2"/>
  <c r="I3569" i="2"/>
  <c r="L3392" i="2"/>
  <c r="K3392" i="2"/>
  <c r="J3392" i="2"/>
  <c r="I3392" i="2"/>
  <c r="L1918" i="2"/>
  <c r="K1918" i="2"/>
  <c r="J1918" i="2"/>
  <c r="I1918" i="2"/>
  <c r="L5712" i="2"/>
  <c r="K5712" i="2"/>
  <c r="J5712" i="2"/>
  <c r="I5712" i="2"/>
  <c r="L6544" i="2"/>
  <c r="K6544" i="2"/>
  <c r="J6544" i="2"/>
  <c r="I6544" i="2"/>
  <c r="L6663" i="2"/>
  <c r="K6663" i="2"/>
  <c r="J6663" i="2"/>
  <c r="I6663" i="2"/>
  <c r="L7898" i="2"/>
  <c r="K7898" i="2"/>
  <c r="J7898" i="2"/>
  <c r="I7898" i="2"/>
  <c r="L2741" i="2"/>
  <c r="K2741" i="2"/>
  <c r="J2741" i="2"/>
  <c r="I2741" i="2"/>
  <c r="L7651" i="2"/>
  <c r="K7651" i="2"/>
  <c r="J7651" i="2"/>
  <c r="I7651" i="2"/>
  <c r="L3656" i="2"/>
  <c r="K3656" i="2"/>
  <c r="J3656" i="2"/>
  <c r="I3656" i="2"/>
  <c r="L3126" i="2"/>
  <c r="K3126" i="2"/>
  <c r="J3126" i="2"/>
  <c r="I3126" i="2"/>
  <c r="L5799" i="2"/>
  <c r="K5799" i="2"/>
  <c r="J5799" i="2"/>
  <c r="I5799" i="2"/>
  <c r="L7197" i="2"/>
  <c r="K7197" i="2"/>
  <c r="J7197" i="2"/>
  <c r="I7197" i="2"/>
  <c r="L8118" i="2"/>
  <c r="K8118" i="2"/>
  <c r="J8118" i="2"/>
  <c r="I8118" i="2"/>
  <c r="L3064" i="2"/>
  <c r="K3064" i="2"/>
  <c r="J3064" i="2"/>
  <c r="I3064" i="2"/>
  <c r="L4852" i="2"/>
  <c r="K4852" i="2"/>
  <c r="J4852" i="2"/>
  <c r="I4852" i="2"/>
  <c r="L3010" i="2"/>
  <c r="K3010" i="2"/>
  <c r="J3010" i="2"/>
  <c r="I3010" i="2"/>
  <c r="L1925" i="2"/>
  <c r="K1925" i="2"/>
  <c r="J1925" i="2"/>
  <c r="I1925" i="2"/>
  <c r="L4983" i="2"/>
  <c r="K4983" i="2"/>
  <c r="J4983" i="2"/>
  <c r="I4983" i="2"/>
  <c r="L5386" i="2"/>
  <c r="K5386" i="2"/>
  <c r="J5386" i="2"/>
  <c r="I5386" i="2"/>
  <c r="L5905" i="2"/>
  <c r="K5905" i="2"/>
  <c r="J5905" i="2"/>
  <c r="I5905" i="2"/>
  <c r="L6330" i="2"/>
  <c r="K6330" i="2"/>
  <c r="J6330" i="2"/>
  <c r="I6330" i="2"/>
  <c r="L7225" i="2"/>
  <c r="K7225" i="2"/>
  <c r="J7225" i="2"/>
  <c r="I7225" i="2"/>
  <c r="L5528" i="2"/>
  <c r="K5528" i="2"/>
  <c r="J5528" i="2"/>
  <c r="I5528" i="2"/>
  <c r="L6933" i="2"/>
  <c r="K6933" i="2"/>
  <c r="J6933" i="2"/>
  <c r="I6933" i="2"/>
  <c r="L974" i="2"/>
  <c r="K974" i="2"/>
  <c r="J974" i="2"/>
  <c r="I974" i="2"/>
  <c r="L7073" i="2"/>
  <c r="K7073" i="2"/>
  <c r="J7073" i="2"/>
  <c r="I7073" i="2"/>
  <c r="L7448" i="2"/>
  <c r="K7448" i="2"/>
  <c r="J7448" i="2"/>
  <c r="I7448" i="2"/>
  <c r="L3257" i="2"/>
  <c r="K3257" i="2"/>
  <c r="J3257" i="2"/>
  <c r="I3257" i="2"/>
  <c r="L5397" i="2"/>
  <c r="K5397" i="2"/>
  <c r="J5397" i="2"/>
  <c r="I5397" i="2"/>
  <c r="L6333" i="2"/>
  <c r="K6333" i="2"/>
  <c r="J6333" i="2"/>
  <c r="I6333" i="2"/>
  <c r="L1942" i="2"/>
  <c r="K1942" i="2"/>
  <c r="J1942" i="2"/>
  <c r="I1942" i="2"/>
  <c r="L5322" i="2"/>
  <c r="K5322" i="2"/>
  <c r="J5322" i="2"/>
  <c r="I5322" i="2"/>
  <c r="L1373" i="2"/>
  <c r="K1373" i="2"/>
  <c r="J1373" i="2"/>
  <c r="I1373" i="2"/>
  <c r="L5752" i="2"/>
  <c r="K5752" i="2"/>
  <c r="J5752" i="2"/>
  <c r="I5752" i="2"/>
  <c r="L4607" i="2"/>
  <c r="K4607" i="2"/>
  <c r="J4607" i="2"/>
  <c r="I4607" i="2"/>
  <c r="L886" i="2"/>
  <c r="K886" i="2"/>
  <c r="J886" i="2"/>
  <c r="I886" i="2"/>
  <c r="L7755" i="2"/>
  <c r="K7755" i="2"/>
  <c r="J7755" i="2"/>
  <c r="I7755" i="2"/>
  <c r="L4462" i="2"/>
  <c r="K4462" i="2"/>
  <c r="J4462" i="2"/>
  <c r="I4462" i="2"/>
  <c r="L5959" i="2"/>
  <c r="K5959" i="2"/>
  <c r="J5959" i="2"/>
  <c r="I5959" i="2"/>
  <c r="L6147" i="2"/>
  <c r="K6147" i="2"/>
  <c r="J6147" i="2"/>
  <c r="I6147" i="2"/>
  <c r="L4602" i="2"/>
  <c r="K4602" i="2"/>
  <c r="J4602" i="2"/>
  <c r="I4602" i="2"/>
  <c r="L3104" i="2"/>
  <c r="K3104" i="2"/>
  <c r="J3104" i="2"/>
  <c r="I3104" i="2"/>
  <c r="L5918" i="2"/>
  <c r="K5918" i="2"/>
  <c r="J5918" i="2"/>
  <c r="I5918" i="2"/>
  <c r="L4035" i="2"/>
  <c r="K4035" i="2"/>
  <c r="J4035" i="2"/>
  <c r="I4035" i="2"/>
  <c r="L6837" i="2"/>
  <c r="K6837" i="2"/>
  <c r="J6837" i="2"/>
  <c r="I6837" i="2"/>
  <c r="L5186" i="2"/>
  <c r="K5186" i="2"/>
  <c r="J5186" i="2"/>
  <c r="I5186" i="2"/>
  <c r="L5480" i="2"/>
  <c r="K5480" i="2"/>
  <c r="J5480" i="2"/>
  <c r="I5480" i="2"/>
  <c r="L2839" i="2"/>
  <c r="K2839" i="2"/>
  <c r="J2839" i="2"/>
  <c r="I2839" i="2"/>
  <c r="L1300" i="2"/>
  <c r="K1300" i="2"/>
  <c r="J1300" i="2"/>
  <c r="I1300" i="2"/>
  <c r="L2982" i="2"/>
  <c r="K2982" i="2"/>
  <c r="J2982" i="2"/>
  <c r="I2982" i="2"/>
  <c r="L4731" i="2"/>
  <c r="K4731" i="2"/>
  <c r="J4731" i="2"/>
  <c r="I4731" i="2"/>
  <c r="L3674" i="2"/>
  <c r="K3674" i="2"/>
  <c r="J3674" i="2"/>
  <c r="I3674" i="2"/>
  <c r="L3378" i="2"/>
  <c r="K3378" i="2"/>
  <c r="J3378" i="2"/>
  <c r="I3378" i="2"/>
  <c r="L3173" i="2"/>
  <c r="K3173" i="2"/>
  <c r="J3173" i="2"/>
  <c r="I3173" i="2"/>
  <c r="L6095" i="2"/>
  <c r="K6095" i="2"/>
  <c r="J6095" i="2"/>
  <c r="I6095" i="2"/>
  <c r="L3326" i="2"/>
  <c r="K3326" i="2"/>
  <c r="J3326" i="2"/>
  <c r="I3326" i="2"/>
  <c r="L7267" i="2"/>
  <c r="K7267" i="2"/>
  <c r="J7267" i="2"/>
  <c r="I7267" i="2"/>
  <c r="L1960" i="2"/>
  <c r="K1960" i="2"/>
  <c r="J1960" i="2"/>
  <c r="I1960" i="2"/>
  <c r="L2827" i="2"/>
  <c r="K2827" i="2"/>
  <c r="J2827" i="2"/>
  <c r="I2827" i="2"/>
  <c r="L6848" i="2"/>
  <c r="K6848" i="2"/>
  <c r="J6848" i="2"/>
  <c r="I6848" i="2"/>
  <c r="L5810" i="2"/>
  <c r="K5810" i="2"/>
  <c r="J5810" i="2"/>
  <c r="I5810" i="2"/>
  <c r="L8109" i="2"/>
  <c r="K8109" i="2"/>
  <c r="J8109" i="2"/>
  <c r="I8109" i="2"/>
  <c r="L7682" i="2"/>
  <c r="K7682" i="2"/>
  <c r="J7682" i="2"/>
  <c r="I7682" i="2"/>
  <c r="L4424" i="2"/>
  <c r="K4424" i="2"/>
  <c r="J4424" i="2"/>
  <c r="I4424" i="2"/>
  <c r="L2987" i="2"/>
  <c r="K2987" i="2"/>
  <c r="J2987" i="2"/>
  <c r="I2987" i="2"/>
  <c r="L4251" i="2"/>
  <c r="K4251" i="2"/>
  <c r="J4251" i="2"/>
  <c r="I4251" i="2"/>
  <c r="L3896" i="2"/>
  <c r="K3896" i="2"/>
  <c r="J3896" i="2"/>
  <c r="I3896" i="2"/>
  <c r="L3203" i="2"/>
  <c r="K3203" i="2"/>
  <c r="J3203" i="2"/>
  <c r="I3203" i="2"/>
  <c r="L4784" i="2"/>
  <c r="K4784" i="2"/>
  <c r="J4784" i="2"/>
  <c r="I4784" i="2"/>
  <c r="L6580" i="2"/>
  <c r="K6580" i="2"/>
  <c r="J6580" i="2"/>
  <c r="I6580" i="2"/>
  <c r="L6411" i="2"/>
  <c r="K6411" i="2"/>
  <c r="J6411" i="2"/>
  <c r="I6411" i="2"/>
  <c r="L7757" i="2"/>
  <c r="K7757" i="2"/>
  <c r="J7757" i="2"/>
  <c r="I7757" i="2"/>
  <c r="L5717" i="2"/>
  <c r="K5717" i="2"/>
  <c r="J5717" i="2"/>
  <c r="I5717" i="2"/>
  <c r="L4444" i="2"/>
  <c r="K4444" i="2"/>
  <c r="J4444" i="2"/>
  <c r="I4444" i="2"/>
  <c r="L5822" i="2"/>
  <c r="K5822" i="2"/>
  <c r="J5822" i="2"/>
  <c r="I5822" i="2"/>
  <c r="L1626" i="2"/>
  <c r="K1626" i="2"/>
  <c r="J1626" i="2"/>
  <c r="I1626" i="2"/>
  <c r="L6304" i="2"/>
  <c r="K6304" i="2"/>
  <c r="J6304" i="2"/>
  <c r="I6304" i="2"/>
  <c r="L4340" i="2"/>
  <c r="K4340" i="2"/>
  <c r="J4340" i="2"/>
  <c r="I4340" i="2"/>
  <c r="L2756" i="2"/>
  <c r="K2756" i="2"/>
  <c r="J2756" i="2"/>
  <c r="I2756" i="2"/>
  <c r="L8093" i="2"/>
  <c r="K8093" i="2"/>
  <c r="J8093" i="2"/>
  <c r="I8093" i="2"/>
  <c r="L1291" i="2"/>
  <c r="K1291" i="2"/>
  <c r="J1291" i="2"/>
  <c r="I1291" i="2"/>
  <c r="L5906" i="2"/>
  <c r="K5906" i="2"/>
  <c r="J5906" i="2"/>
  <c r="I5906" i="2"/>
  <c r="L2522" i="2"/>
  <c r="K2522" i="2"/>
  <c r="J2522" i="2"/>
  <c r="I2522" i="2"/>
  <c r="L6003" i="2"/>
  <c r="K6003" i="2"/>
  <c r="J6003" i="2"/>
  <c r="I6003" i="2"/>
  <c r="L5551" i="2"/>
  <c r="K5551" i="2"/>
  <c r="J5551" i="2"/>
  <c r="I5551" i="2"/>
  <c r="L2046" i="2"/>
  <c r="K2046" i="2"/>
  <c r="J2046" i="2"/>
  <c r="I2046" i="2"/>
  <c r="L3795" i="2"/>
  <c r="K3795" i="2"/>
  <c r="J3795" i="2"/>
  <c r="I3795" i="2"/>
  <c r="L5049" i="2"/>
  <c r="K5049" i="2"/>
  <c r="J5049" i="2"/>
  <c r="I5049" i="2"/>
  <c r="L3936" i="2"/>
  <c r="K3936" i="2"/>
  <c r="J3936" i="2"/>
  <c r="I3936" i="2"/>
  <c r="L2127" i="2"/>
  <c r="K2127" i="2"/>
  <c r="J2127" i="2"/>
  <c r="I2127" i="2"/>
  <c r="L6215" i="2"/>
  <c r="K6215" i="2"/>
  <c r="J6215" i="2"/>
  <c r="I6215" i="2"/>
  <c r="L6926" i="2"/>
  <c r="K6926" i="2"/>
  <c r="J6926" i="2"/>
  <c r="I6926" i="2"/>
  <c r="L5877" i="2"/>
  <c r="K5877" i="2"/>
  <c r="J5877" i="2"/>
  <c r="I5877" i="2"/>
  <c r="L3409" i="2"/>
  <c r="K3409" i="2"/>
  <c r="J3409" i="2"/>
  <c r="I3409" i="2"/>
  <c r="L7681" i="2"/>
  <c r="K7681" i="2"/>
  <c r="J7681" i="2"/>
  <c r="I7681" i="2"/>
  <c r="L1875" i="2"/>
  <c r="K1875" i="2"/>
  <c r="J1875" i="2"/>
  <c r="I1875" i="2"/>
  <c r="L7079" i="2"/>
  <c r="K7079" i="2"/>
  <c r="J7079" i="2"/>
  <c r="I7079" i="2"/>
  <c r="L4725" i="2"/>
  <c r="K4725" i="2"/>
  <c r="J4725" i="2"/>
  <c r="I4725" i="2"/>
  <c r="L5149" i="2"/>
  <c r="K5149" i="2"/>
  <c r="J5149" i="2"/>
  <c r="I5149" i="2"/>
  <c r="L6323" i="2"/>
  <c r="K6323" i="2"/>
  <c r="J6323" i="2"/>
  <c r="I6323" i="2"/>
  <c r="L3589" i="2"/>
  <c r="K3589" i="2"/>
  <c r="J3589" i="2"/>
  <c r="I3589" i="2"/>
  <c r="L6685" i="2"/>
  <c r="K6685" i="2"/>
  <c r="J6685" i="2"/>
  <c r="I6685" i="2"/>
  <c r="L7383" i="2"/>
  <c r="K7383" i="2"/>
  <c r="J7383" i="2"/>
  <c r="I7383" i="2"/>
  <c r="L6822" i="2"/>
  <c r="K6822" i="2"/>
  <c r="J6822" i="2"/>
  <c r="I6822" i="2"/>
  <c r="L4619" i="2"/>
  <c r="K4619" i="2"/>
  <c r="J4619" i="2"/>
  <c r="I4619" i="2"/>
  <c r="L5592" i="2"/>
  <c r="K5592" i="2"/>
  <c r="J5592" i="2"/>
  <c r="I5592" i="2"/>
  <c r="L7214" i="2"/>
  <c r="K7214" i="2"/>
  <c r="J7214" i="2"/>
  <c r="I7214" i="2"/>
  <c r="L5095" i="2"/>
  <c r="K5095" i="2"/>
  <c r="J5095" i="2"/>
  <c r="I5095" i="2"/>
  <c r="L5147" i="2"/>
  <c r="K5147" i="2"/>
  <c r="J5147" i="2"/>
  <c r="I5147" i="2"/>
  <c r="L6681" i="2"/>
  <c r="K6681" i="2"/>
  <c r="J6681" i="2"/>
  <c r="I6681" i="2"/>
  <c r="L1860" i="2"/>
  <c r="K1860" i="2"/>
  <c r="J1860" i="2"/>
  <c r="I1860" i="2"/>
  <c r="L6309" i="2"/>
  <c r="K6309" i="2"/>
  <c r="J6309" i="2"/>
  <c r="I6309" i="2"/>
  <c r="L3960" i="2"/>
  <c r="K3960" i="2"/>
  <c r="J3960" i="2"/>
  <c r="I3960" i="2"/>
  <c r="L5965" i="2"/>
  <c r="K5965" i="2"/>
  <c r="J5965" i="2"/>
  <c r="I5965" i="2"/>
  <c r="L5826" i="2"/>
  <c r="K5826" i="2"/>
  <c r="J5826" i="2"/>
  <c r="I5826" i="2"/>
  <c r="L7063" i="2"/>
  <c r="K7063" i="2"/>
  <c r="J7063" i="2"/>
  <c r="I7063" i="2"/>
  <c r="L8059" i="2"/>
  <c r="K8059" i="2"/>
  <c r="J8059" i="2"/>
  <c r="I8059" i="2"/>
  <c r="L7134" i="2"/>
  <c r="K7134" i="2"/>
  <c r="J7134" i="2"/>
  <c r="I7134" i="2"/>
  <c r="L8323" i="2"/>
  <c r="K8323" i="2"/>
  <c r="J8323" i="2"/>
  <c r="I8323" i="2"/>
  <c r="L1528" i="2"/>
  <c r="K1528" i="2"/>
  <c r="J1528" i="2"/>
  <c r="I1528" i="2"/>
  <c r="L7654" i="2"/>
  <c r="K7654" i="2"/>
  <c r="J7654" i="2"/>
  <c r="I7654" i="2"/>
  <c r="L5005" i="2"/>
  <c r="K5005" i="2"/>
  <c r="J5005" i="2"/>
  <c r="I5005" i="2"/>
  <c r="L6653" i="2"/>
  <c r="K6653" i="2"/>
  <c r="J6653" i="2"/>
  <c r="I6653" i="2"/>
  <c r="L7507" i="2"/>
  <c r="K7507" i="2"/>
  <c r="J7507" i="2"/>
  <c r="I7507" i="2"/>
  <c r="L4064" i="2"/>
  <c r="K4064" i="2"/>
  <c r="J4064" i="2"/>
  <c r="I4064" i="2"/>
  <c r="L1912" i="2"/>
  <c r="K1912" i="2"/>
  <c r="J1912" i="2"/>
  <c r="I1912" i="2"/>
  <c r="L2615" i="2"/>
  <c r="K2615" i="2"/>
  <c r="J2615" i="2"/>
  <c r="I2615" i="2"/>
  <c r="L2068" i="2"/>
  <c r="K2068" i="2"/>
  <c r="J2068" i="2"/>
  <c r="I2068" i="2"/>
  <c r="L6584" i="2"/>
  <c r="K6584" i="2"/>
  <c r="J6584" i="2"/>
  <c r="I6584" i="2"/>
  <c r="L2427" i="2"/>
  <c r="K2427" i="2"/>
  <c r="J2427" i="2"/>
  <c r="I2427" i="2"/>
  <c r="L3200" i="2"/>
  <c r="K3200" i="2"/>
  <c r="J3200" i="2"/>
  <c r="I3200" i="2"/>
  <c r="L2955" i="2"/>
  <c r="K2955" i="2"/>
  <c r="J2955" i="2"/>
  <c r="I2955" i="2"/>
  <c r="L4714" i="2"/>
  <c r="K4714" i="2"/>
  <c r="J4714" i="2"/>
  <c r="I4714" i="2"/>
  <c r="L7585" i="2"/>
  <c r="K7585" i="2"/>
  <c r="J7585" i="2"/>
  <c r="I7585" i="2"/>
  <c r="L8303" i="2"/>
  <c r="K8303" i="2"/>
  <c r="J8303" i="2"/>
  <c r="I8303" i="2"/>
  <c r="L2542" i="2"/>
  <c r="K2542" i="2"/>
  <c r="J2542" i="2"/>
  <c r="I2542" i="2"/>
  <c r="L6664" i="2"/>
  <c r="K6664" i="2"/>
  <c r="J6664" i="2"/>
  <c r="I6664" i="2"/>
  <c r="L7259" i="2"/>
  <c r="K7259" i="2"/>
  <c r="J7259" i="2"/>
  <c r="I7259" i="2"/>
  <c r="L2058" i="2"/>
  <c r="K2058" i="2"/>
  <c r="J2058" i="2"/>
  <c r="I2058" i="2"/>
  <c r="L7406" i="2"/>
  <c r="K7406" i="2"/>
  <c r="J7406" i="2"/>
  <c r="I7406" i="2"/>
  <c r="L6723" i="2"/>
  <c r="K6723" i="2"/>
  <c r="J6723" i="2"/>
  <c r="I6723" i="2"/>
  <c r="L6660" i="2"/>
  <c r="K6660" i="2"/>
  <c r="J6660" i="2"/>
  <c r="I6660" i="2"/>
  <c r="L1682" i="2"/>
  <c r="K1682" i="2"/>
  <c r="J1682" i="2"/>
  <c r="I1682" i="2"/>
  <c r="L7122" i="2"/>
  <c r="K7122" i="2"/>
  <c r="J7122" i="2"/>
  <c r="I7122" i="2"/>
  <c r="L5029" i="2"/>
  <c r="K5029" i="2"/>
  <c r="J5029" i="2"/>
  <c r="I5029" i="2"/>
  <c r="L2744" i="2"/>
  <c r="K2744" i="2"/>
  <c r="J2744" i="2"/>
  <c r="I2744" i="2"/>
  <c r="L1861" i="2"/>
  <c r="K1861" i="2"/>
  <c r="J1861" i="2"/>
  <c r="I1861" i="2"/>
  <c r="L4058" i="2"/>
  <c r="K4058" i="2"/>
  <c r="J4058" i="2"/>
  <c r="I4058" i="2"/>
  <c r="L6073" i="2"/>
  <c r="K6073" i="2"/>
  <c r="J6073" i="2"/>
  <c r="I6073" i="2"/>
  <c r="L5947" i="2"/>
  <c r="K5947" i="2"/>
  <c r="J5947" i="2"/>
  <c r="I5947" i="2"/>
  <c r="L3593" i="2"/>
  <c r="K3593" i="2"/>
  <c r="J3593" i="2"/>
  <c r="I3593" i="2"/>
  <c r="L6210" i="2"/>
  <c r="K6210" i="2"/>
  <c r="J6210" i="2"/>
  <c r="I6210" i="2"/>
  <c r="L676" i="2"/>
  <c r="K676" i="2"/>
  <c r="J676" i="2"/>
  <c r="I676" i="2"/>
  <c r="L7370" i="2"/>
  <c r="K7370" i="2"/>
  <c r="J7370" i="2"/>
  <c r="I7370" i="2"/>
  <c r="L8170" i="2"/>
  <c r="K8170" i="2"/>
  <c r="J8170" i="2"/>
  <c r="I8170" i="2"/>
  <c r="L1497" i="2"/>
  <c r="K1497" i="2"/>
  <c r="J1497" i="2"/>
  <c r="I1497" i="2"/>
  <c r="L6654" i="2"/>
  <c r="K6654" i="2"/>
  <c r="J6654" i="2"/>
  <c r="I6654" i="2"/>
  <c r="L4487" i="2"/>
  <c r="K4487" i="2"/>
  <c r="J4487" i="2"/>
  <c r="I4487" i="2"/>
  <c r="L6955" i="2"/>
  <c r="K6955" i="2"/>
  <c r="J6955" i="2"/>
  <c r="I6955" i="2"/>
  <c r="L4452" i="2"/>
  <c r="K4452" i="2"/>
  <c r="J4452" i="2"/>
  <c r="I4452" i="2"/>
  <c r="L2802" i="2"/>
  <c r="K2802" i="2"/>
  <c r="J2802" i="2"/>
  <c r="I2802" i="2"/>
  <c r="L4862" i="2"/>
  <c r="K4862" i="2"/>
  <c r="J4862" i="2"/>
  <c r="I4862" i="2"/>
  <c r="L5787" i="2"/>
  <c r="K5787" i="2"/>
  <c r="J5787" i="2"/>
  <c r="I5787" i="2"/>
  <c r="L5439" i="2"/>
  <c r="K5439" i="2"/>
  <c r="J5439" i="2"/>
  <c r="I5439" i="2"/>
  <c r="L3649" i="2"/>
  <c r="K3649" i="2"/>
  <c r="J3649" i="2"/>
  <c r="I3649" i="2"/>
  <c r="L8160" i="2"/>
  <c r="K8160" i="2"/>
  <c r="J8160" i="2"/>
  <c r="I8160" i="2"/>
  <c r="L2730" i="2"/>
  <c r="K2730" i="2"/>
  <c r="J2730" i="2"/>
  <c r="I2730" i="2"/>
  <c r="L2605" i="2"/>
  <c r="K2605" i="2"/>
  <c r="J2605" i="2"/>
  <c r="I2605" i="2"/>
  <c r="L2129" i="2"/>
  <c r="K2129" i="2"/>
  <c r="J2129" i="2"/>
  <c r="I2129" i="2"/>
  <c r="L5630" i="2"/>
  <c r="K5630" i="2"/>
  <c r="J5630" i="2"/>
  <c r="I5630" i="2"/>
  <c r="L3248" i="2"/>
  <c r="K3248" i="2"/>
  <c r="J3248" i="2"/>
  <c r="I3248" i="2"/>
  <c r="L5441" i="2"/>
  <c r="K5441" i="2"/>
  <c r="J5441" i="2"/>
  <c r="I5441" i="2"/>
  <c r="L4709" i="2"/>
  <c r="K4709" i="2"/>
  <c r="J4709" i="2"/>
  <c r="I4709" i="2"/>
  <c r="L2251" i="2"/>
  <c r="K2251" i="2"/>
  <c r="J2251" i="2"/>
  <c r="I2251" i="2"/>
  <c r="L5859" i="2"/>
  <c r="K5859" i="2"/>
  <c r="J5859" i="2"/>
  <c r="I5859" i="2"/>
  <c r="L7773" i="2"/>
  <c r="K7773" i="2"/>
  <c r="J7773" i="2"/>
  <c r="I7773" i="2"/>
  <c r="L2404" i="2"/>
  <c r="K2404" i="2"/>
  <c r="J2404" i="2"/>
  <c r="I2404" i="2"/>
  <c r="L845" i="2"/>
  <c r="K845" i="2"/>
  <c r="J845" i="2"/>
  <c r="I845" i="2"/>
  <c r="L4773" i="2"/>
  <c r="K4773" i="2"/>
  <c r="J4773" i="2"/>
  <c r="I4773" i="2"/>
  <c r="L5641" i="2"/>
  <c r="K5641" i="2"/>
  <c r="J5641" i="2"/>
  <c r="I5641" i="2"/>
  <c r="L1227" i="2"/>
  <c r="K1227" i="2"/>
  <c r="J1227" i="2"/>
  <c r="I1227" i="2"/>
  <c r="L665" i="2"/>
  <c r="K665" i="2"/>
  <c r="J665" i="2"/>
  <c r="I665" i="2"/>
  <c r="L8008" i="2"/>
  <c r="K8008" i="2"/>
  <c r="J8008" i="2"/>
  <c r="I8008" i="2"/>
  <c r="L1999" i="2"/>
  <c r="K1999" i="2"/>
  <c r="J1999" i="2"/>
  <c r="I1999" i="2"/>
  <c r="L4767" i="2"/>
  <c r="K4767" i="2"/>
  <c r="J4767" i="2"/>
  <c r="I4767" i="2"/>
  <c r="L2073" i="2"/>
  <c r="K2073" i="2"/>
  <c r="J2073" i="2"/>
  <c r="I2073" i="2"/>
  <c r="L820" i="2"/>
  <c r="K820" i="2"/>
  <c r="J820" i="2"/>
  <c r="I820" i="2"/>
  <c r="L564" i="2"/>
  <c r="K564" i="2"/>
  <c r="J564" i="2"/>
  <c r="I564" i="2"/>
  <c r="L1189" i="2"/>
  <c r="K1189" i="2"/>
  <c r="J1189" i="2"/>
  <c r="I1189" i="2"/>
  <c r="L2693" i="2"/>
  <c r="K2693" i="2"/>
  <c r="J2693" i="2"/>
  <c r="I2693" i="2"/>
  <c r="L626" i="2"/>
  <c r="K626" i="2"/>
  <c r="J626" i="2"/>
  <c r="I626" i="2"/>
  <c r="L7828" i="2"/>
  <c r="K7828" i="2"/>
  <c r="J7828" i="2"/>
  <c r="I7828" i="2"/>
  <c r="L2293" i="2"/>
  <c r="K2293" i="2"/>
  <c r="J2293" i="2"/>
  <c r="I2293" i="2"/>
  <c r="L7065" i="2"/>
  <c r="K7065" i="2"/>
  <c r="J7065" i="2"/>
  <c r="I7065" i="2"/>
  <c r="L7950" i="2"/>
  <c r="K7950" i="2"/>
  <c r="J7950" i="2"/>
  <c r="I7950" i="2"/>
  <c r="L2353" i="2"/>
  <c r="K2353" i="2"/>
  <c r="J2353" i="2"/>
  <c r="I2353" i="2"/>
  <c r="L7728" i="2"/>
  <c r="K7728" i="2"/>
  <c r="J7728" i="2"/>
  <c r="I7728" i="2"/>
  <c r="L4315" i="2"/>
  <c r="K4315" i="2"/>
  <c r="J4315" i="2"/>
  <c r="I4315" i="2"/>
  <c r="L3293" i="2"/>
  <c r="K3293" i="2"/>
  <c r="J3293" i="2"/>
  <c r="I3293" i="2"/>
  <c r="L5283" i="2"/>
  <c r="K5283" i="2"/>
  <c r="J5283" i="2"/>
  <c r="I5283" i="2"/>
  <c r="L6313" i="2"/>
  <c r="K6313" i="2"/>
  <c r="J6313" i="2"/>
  <c r="I6313" i="2"/>
  <c r="L4361" i="2"/>
  <c r="K4361" i="2"/>
  <c r="J4361" i="2"/>
  <c r="I4361" i="2"/>
  <c r="L3308" i="2"/>
  <c r="K3308" i="2"/>
  <c r="J3308" i="2"/>
  <c r="I3308" i="2"/>
  <c r="L6512" i="2"/>
  <c r="K6512" i="2"/>
  <c r="J6512" i="2"/>
  <c r="I6512" i="2"/>
  <c r="L1669" i="2"/>
  <c r="K1669" i="2"/>
  <c r="J1669" i="2"/>
  <c r="I1669" i="2"/>
  <c r="L3397" i="2"/>
  <c r="K3397" i="2"/>
  <c r="J3397" i="2"/>
  <c r="I3397" i="2"/>
  <c r="L1239" i="2"/>
  <c r="K1239" i="2"/>
  <c r="J1239" i="2"/>
  <c r="I1239" i="2"/>
  <c r="L2300" i="2"/>
  <c r="K2300" i="2"/>
  <c r="J2300" i="2"/>
  <c r="I2300" i="2"/>
  <c r="L4277" i="2"/>
  <c r="K4277" i="2"/>
  <c r="J4277" i="2"/>
  <c r="I4277" i="2"/>
  <c r="L5639" i="2"/>
  <c r="K5639" i="2"/>
  <c r="J5639" i="2"/>
  <c r="I5639" i="2"/>
  <c r="L6491" i="2"/>
  <c r="K6491" i="2"/>
  <c r="J6491" i="2"/>
  <c r="I6491" i="2"/>
  <c r="L3029" i="2"/>
  <c r="K3029" i="2"/>
  <c r="J3029" i="2"/>
  <c r="I3029" i="2"/>
  <c r="L7724" i="2"/>
  <c r="K7724" i="2"/>
  <c r="J7724" i="2"/>
  <c r="I7724" i="2"/>
  <c r="L8188" i="2"/>
  <c r="K8188" i="2"/>
  <c r="J8188" i="2"/>
  <c r="I8188" i="2"/>
  <c r="L7048" i="2"/>
  <c r="K7048" i="2"/>
  <c r="J7048" i="2"/>
  <c r="I7048" i="2"/>
  <c r="L3318" i="2"/>
  <c r="K3318" i="2"/>
  <c r="J3318" i="2"/>
  <c r="I3318" i="2"/>
  <c r="L1877" i="2"/>
  <c r="K1877" i="2"/>
  <c r="J1877" i="2"/>
  <c r="I1877" i="2"/>
  <c r="L2603" i="2"/>
  <c r="K2603" i="2"/>
  <c r="J2603" i="2"/>
  <c r="I2603" i="2"/>
  <c r="L2778" i="2"/>
  <c r="K2778" i="2"/>
  <c r="J2778" i="2"/>
  <c r="I2778" i="2"/>
  <c r="L3017" i="2"/>
  <c r="K3017" i="2"/>
  <c r="J3017" i="2"/>
  <c r="I3017" i="2"/>
  <c r="L6701" i="2"/>
  <c r="K6701" i="2"/>
  <c r="J6701" i="2"/>
  <c r="I6701" i="2"/>
  <c r="L5345" i="2"/>
  <c r="K5345" i="2"/>
  <c r="J5345" i="2"/>
  <c r="I5345" i="2"/>
  <c r="L2173" i="2"/>
  <c r="K2173" i="2"/>
  <c r="J2173" i="2"/>
  <c r="I2173" i="2"/>
  <c r="L4887" i="2"/>
  <c r="K4887" i="2"/>
  <c r="J4887" i="2"/>
  <c r="I4887" i="2"/>
  <c r="L4210" i="2"/>
  <c r="K4210" i="2"/>
  <c r="J4210" i="2"/>
  <c r="I4210" i="2"/>
  <c r="L4627" i="2"/>
  <c r="K4627" i="2"/>
  <c r="J4627" i="2"/>
  <c r="I4627" i="2"/>
  <c r="L3798" i="2"/>
  <c r="K3798" i="2"/>
  <c r="J3798" i="2"/>
  <c r="I3798" i="2"/>
  <c r="L2180" i="2"/>
  <c r="K2180" i="2"/>
  <c r="J2180" i="2"/>
  <c r="I2180" i="2"/>
  <c r="L8138" i="2"/>
  <c r="K8138" i="2"/>
  <c r="J8138" i="2"/>
  <c r="I8138" i="2"/>
  <c r="L1301" i="2"/>
  <c r="K1301" i="2"/>
  <c r="J1301" i="2"/>
  <c r="I1301" i="2"/>
  <c r="L6596" i="2"/>
  <c r="K6596" i="2"/>
  <c r="J6596" i="2"/>
  <c r="I6596" i="2"/>
  <c r="L3951" i="2"/>
  <c r="K3951" i="2"/>
  <c r="J3951" i="2"/>
  <c r="I3951" i="2"/>
  <c r="L5788" i="2"/>
  <c r="K5788" i="2"/>
  <c r="J5788" i="2"/>
  <c r="I5788" i="2"/>
  <c r="L6974" i="2"/>
  <c r="K6974" i="2"/>
  <c r="J6974" i="2"/>
  <c r="I6974" i="2"/>
  <c r="L7526" i="2"/>
  <c r="K7526" i="2"/>
  <c r="J7526" i="2"/>
  <c r="I7526" i="2"/>
  <c r="L7416" i="2"/>
  <c r="K7416" i="2"/>
  <c r="J7416" i="2"/>
  <c r="I7416" i="2"/>
  <c r="L5435" i="2"/>
  <c r="K5435" i="2"/>
  <c r="J5435" i="2"/>
  <c r="I5435" i="2"/>
  <c r="L3854" i="2"/>
  <c r="K3854" i="2"/>
  <c r="J3854" i="2"/>
  <c r="I3854" i="2"/>
  <c r="L7060" i="2"/>
  <c r="K7060" i="2"/>
  <c r="J7060" i="2"/>
  <c r="I7060" i="2"/>
  <c r="L1342" i="2"/>
  <c r="K1342" i="2"/>
  <c r="J1342" i="2"/>
  <c r="I1342" i="2"/>
  <c r="L4019" i="2"/>
  <c r="K4019" i="2"/>
  <c r="J4019" i="2"/>
  <c r="I4019" i="2"/>
  <c r="L6910" i="2"/>
  <c r="K6910" i="2"/>
  <c r="J6910" i="2"/>
  <c r="I6910" i="2"/>
  <c r="L2913" i="2"/>
  <c r="K2913" i="2"/>
  <c r="J2913" i="2"/>
  <c r="I2913" i="2"/>
  <c r="L7159" i="2"/>
  <c r="K7159" i="2"/>
  <c r="J7159" i="2"/>
  <c r="I7159" i="2"/>
  <c r="L5583" i="2"/>
  <c r="K5583" i="2"/>
  <c r="J5583" i="2"/>
  <c r="I5583" i="2"/>
  <c r="L6835" i="2"/>
  <c r="K6835" i="2"/>
  <c r="J6835" i="2"/>
  <c r="I6835" i="2"/>
  <c r="L1569" i="2"/>
  <c r="K1569" i="2"/>
  <c r="J1569" i="2"/>
  <c r="I1569" i="2"/>
  <c r="L1785" i="2"/>
  <c r="K1785" i="2"/>
  <c r="J1785" i="2"/>
  <c r="I1785" i="2"/>
  <c r="L3998" i="2"/>
  <c r="K3998" i="2"/>
  <c r="J3998" i="2"/>
  <c r="I3998" i="2"/>
  <c r="L1352" i="2"/>
  <c r="K1352" i="2"/>
  <c r="J1352" i="2"/>
  <c r="I1352" i="2"/>
  <c r="L1953" i="2"/>
  <c r="K1953" i="2"/>
  <c r="J1953" i="2"/>
  <c r="I1953" i="2"/>
  <c r="L5139" i="2"/>
  <c r="K5139" i="2"/>
  <c r="J5139" i="2"/>
  <c r="I5139" i="2"/>
  <c r="L6229" i="2"/>
  <c r="K6229" i="2"/>
  <c r="J6229" i="2"/>
  <c r="I6229" i="2"/>
  <c r="L7359" i="2"/>
  <c r="K7359" i="2"/>
  <c r="J7359" i="2"/>
  <c r="I7359" i="2"/>
  <c r="L6402" i="2"/>
  <c r="K6402" i="2"/>
  <c r="J6402" i="2"/>
  <c r="I6402" i="2"/>
  <c r="L2448" i="2"/>
  <c r="K2448" i="2"/>
  <c r="J2448" i="2"/>
  <c r="I2448" i="2"/>
  <c r="L2678" i="2"/>
  <c r="K2678" i="2"/>
  <c r="J2678" i="2"/>
  <c r="I2678" i="2"/>
  <c r="L3324" i="2"/>
  <c r="K3324" i="2"/>
  <c r="J3324" i="2"/>
  <c r="I3324" i="2"/>
  <c r="L5080" i="2"/>
  <c r="K5080" i="2"/>
  <c r="J5080" i="2"/>
  <c r="I5080" i="2"/>
  <c r="L4107" i="2"/>
  <c r="K4107" i="2"/>
  <c r="J4107" i="2"/>
  <c r="I4107" i="2"/>
  <c r="L2015" i="2"/>
  <c r="K2015" i="2"/>
  <c r="J2015" i="2"/>
  <c r="I2015" i="2"/>
  <c r="L3406" i="2"/>
  <c r="K3406" i="2"/>
  <c r="J3406" i="2"/>
  <c r="I3406" i="2"/>
  <c r="L3711" i="2"/>
  <c r="K3711" i="2"/>
  <c r="J3711" i="2"/>
  <c r="I3711" i="2"/>
  <c r="L2936" i="2"/>
  <c r="K2936" i="2"/>
  <c r="J2936" i="2"/>
  <c r="I2936" i="2"/>
  <c r="L6904" i="2"/>
  <c r="K6904" i="2"/>
  <c r="J6904" i="2"/>
  <c r="I6904" i="2"/>
  <c r="L6812" i="2"/>
  <c r="K6812" i="2"/>
  <c r="J6812" i="2"/>
  <c r="I6812" i="2"/>
  <c r="L3806" i="2"/>
  <c r="K3806" i="2"/>
  <c r="J3806" i="2"/>
  <c r="I3806" i="2"/>
  <c r="L5797" i="2"/>
  <c r="K5797" i="2"/>
  <c r="J5797" i="2"/>
  <c r="I5797" i="2"/>
  <c r="L3759" i="2"/>
  <c r="K3759" i="2"/>
  <c r="J3759" i="2"/>
  <c r="I3759" i="2"/>
  <c r="L1864" i="2"/>
  <c r="K1864" i="2"/>
  <c r="J1864" i="2"/>
  <c r="I1864" i="2"/>
  <c r="L5857" i="2"/>
  <c r="K5857" i="2"/>
  <c r="J5857" i="2"/>
  <c r="I5857" i="2"/>
  <c r="L7577" i="2"/>
  <c r="K7577" i="2"/>
  <c r="J7577" i="2"/>
  <c r="I7577" i="2"/>
  <c r="L8280" i="2"/>
  <c r="K8280" i="2"/>
  <c r="J8280" i="2"/>
  <c r="I8280" i="2"/>
  <c r="L5326" i="2"/>
  <c r="K5326" i="2"/>
  <c r="J5326" i="2"/>
  <c r="I5326" i="2"/>
  <c r="L727" i="2"/>
  <c r="K727" i="2"/>
  <c r="J727" i="2"/>
  <c r="I727" i="2"/>
  <c r="L6451" i="2"/>
  <c r="K6451" i="2"/>
  <c r="J6451" i="2"/>
  <c r="I6451" i="2"/>
  <c r="L1994" i="2"/>
  <c r="K1994" i="2"/>
  <c r="J1994" i="2"/>
  <c r="I1994" i="2"/>
  <c r="L1620" i="2"/>
  <c r="K1620" i="2"/>
  <c r="J1620" i="2"/>
  <c r="I1620" i="2"/>
  <c r="L7254" i="2"/>
  <c r="K7254" i="2"/>
  <c r="J7254" i="2"/>
  <c r="I7254" i="2"/>
  <c r="L3175" i="2"/>
  <c r="K3175" i="2"/>
  <c r="J3175" i="2"/>
  <c r="I3175" i="2"/>
  <c r="L2935" i="2"/>
  <c r="K2935" i="2"/>
  <c r="J2935" i="2"/>
  <c r="I2935" i="2"/>
  <c r="L3127" i="2"/>
  <c r="K3127" i="2"/>
  <c r="J3127" i="2"/>
  <c r="I3127" i="2"/>
  <c r="L5745" i="2"/>
  <c r="K5745" i="2"/>
  <c r="J5745" i="2"/>
  <c r="I5745" i="2"/>
  <c r="L7720" i="2"/>
  <c r="K7720" i="2"/>
  <c r="J7720" i="2"/>
  <c r="I7720" i="2"/>
  <c r="L2504" i="2"/>
  <c r="K2504" i="2"/>
  <c r="J2504" i="2"/>
  <c r="I2504" i="2"/>
  <c r="L2590" i="2"/>
  <c r="K2590" i="2"/>
  <c r="J2590" i="2"/>
  <c r="I2590" i="2"/>
  <c r="L6814" i="2"/>
  <c r="K6814" i="2"/>
  <c r="J6814" i="2"/>
  <c r="I6814" i="2"/>
  <c r="L1937" i="2"/>
  <c r="K1937" i="2"/>
  <c r="J1937" i="2"/>
  <c r="I1937" i="2"/>
  <c r="L6717" i="2"/>
  <c r="K6717" i="2"/>
  <c r="J6717" i="2"/>
  <c r="I6717" i="2"/>
  <c r="L7579" i="2"/>
  <c r="K7579" i="2"/>
  <c r="J7579" i="2"/>
  <c r="I7579" i="2"/>
  <c r="L5143" i="2"/>
  <c r="K5143" i="2"/>
  <c r="J5143" i="2"/>
  <c r="I5143" i="2"/>
  <c r="L7387" i="2"/>
  <c r="K7387" i="2"/>
  <c r="J7387" i="2"/>
  <c r="I7387" i="2"/>
  <c r="L718" i="2"/>
  <c r="K718" i="2"/>
  <c r="J718" i="2"/>
  <c r="I718" i="2"/>
  <c r="L3505" i="2"/>
  <c r="K3505" i="2"/>
  <c r="J3505" i="2"/>
  <c r="I3505" i="2"/>
  <c r="L3728" i="2"/>
  <c r="K3728" i="2"/>
  <c r="J3728" i="2"/>
  <c r="I3728" i="2"/>
  <c r="L7456" i="2"/>
  <c r="K7456" i="2"/>
  <c r="J7456" i="2"/>
  <c r="I7456" i="2"/>
  <c r="L4162" i="2"/>
  <c r="K4162" i="2"/>
  <c r="J4162" i="2"/>
  <c r="I4162" i="2"/>
  <c r="L7707" i="2"/>
  <c r="K7707" i="2"/>
  <c r="J7707" i="2"/>
  <c r="I7707" i="2"/>
  <c r="L5866" i="2"/>
  <c r="K5866" i="2"/>
  <c r="J5866" i="2"/>
  <c r="I5866" i="2"/>
  <c r="L4157" i="2"/>
  <c r="K4157" i="2"/>
  <c r="J4157" i="2"/>
  <c r="I4157" i="2"/>
  <c r="L4994" i="2"/>
  <c r="K4994" i="2"/>
  <c r="J4994" i="2"/>
  <c r="I4994" i="2"/>
  <c r="L7117" i="2"/>
  <c r="K7117" i="2"/>
  <c r="J7117" i="2"/>
  <c r="I7117" i="2"/>
  <c r="L3436" i="2"/>
  <c r="K3436" i="2"/>
  <c r="J3436" i="2"/>
  <c r="I3436" i="2"/>
  <c r="L7420" i="2"/>
  <c r="K7420" i="2"/>
  <c r="J7420" i="2"/>
  <c r="I7420" i="2"/>
  <c r="L2344" i="2"/>
  <c r="K2344" i="2"/>
  <c r="J2344" i="2"/>
  <c r="I2344" i="2"/>
  <c r="L6243" i="2"/>
  <c r="K6243" i="2"/>
  <c r="J6243" i="2"/>
  <c r="I6243" i="2"/>
  <c r="L5262" i="2"/>
  <c r="K5262" i="2"/>
  <c r="J5262" i="2"/>
  <c r="I5262" i="2"/>
  <c r="L2363" i="2"/>
  <c r="K2363" i="2"/>
  <c r="J2363" i="2"/>
  <c r="I2363" i="2"/>
  <c r="L3390" i="2"/>
  <c r="K3390" i="2"/>
  <c r="J3390" i="2"/>
  <c r="I3390" i="2"/>
  <c r="L6219" i="2"/>
  <c r="K6219" i="2"/>
  <c r="J6219" i="2"/>
  <c r="I6219" i="2"/>
  <c r="L5097" i="2"/>
  <c r="K5097" i="2"/>
  <c r="J5097" i="2"/>
  <c r="I5097" i="2"/>
  <c r="L5902" i="2"/>
  <c r="K5902" i="2"/>
  <c r="J5902" i="2"/>
  <c r="I5902" i="2"/>
  <c r="L5836" i="2"/>
  <c r="K5836" i="2"/>
  <c r="J5836" i="2"/>
  <c r="I5836" i="2"/>
  <c r="L6743" i="2"/>
  <c r="K6743" i="2"/>
  <c r="J6743" i="2"/>
  <c r="I6743" i="2"/>
  <c r="L6699" i="2"/>
  <c r="K6699" i="2"/>
  <c r="J6699" i="2"/>
  <c r="I6699" i="2"/>
  <c r="L6150" i="2"/>
  <c r="K6150" i="2"/>
  <c r="J6150" i="2"/>
  <c r="I6150" i="2"/>
  <c r="L5809" i="2"/>
  <c r="K5809" i="2"/>
  <c r="J5809" i="2"/>
  <c r="I5809" i="2"/>
  <c r="L6297" i="2"/>
  <c r="K6297" i="2"/>
  <c r="J6297" i="2"/>
  <c r="I6297" i="2"/>
  <c r="L5261" i="2"/>
  <c r="K5261" i="2"/>
  <c r="J5261" i="2"/>
  <c r="I5261" i="2"/>
  <c r="L1553" i="2"/>
  <c r="K1553" i="2"/>
  <c r="J1553" i="2"/>
  <c r="I1553" i="2"/>
  <c r="L3263" i="2"/>
  <c r="K3263" i="2"/>
  <c r="J3263" i="2"/>
  <c r="I3263" i="2"/>
  <c r="L7871" i="2"/>
  <c r="K7871" i="2"/>
  <c r="J7871" i="2"/>
  <c r="I7871" i="2"/>
  <c r="L5241" i="2"/>
  <c r="K5241" i="2"/>
  <c r="J5241" i="2"/>
  <c r="I5241" i="2"/>
  <c r="L5243" i="2"/>
  <c r="K5243" i="2"/>
  <c r="J5243" i="2"/>
  <c r="I5243" i="2"/>
  <c r="L7502" i="2"/>
  <c r="K7502" i="2"/>
  <c r="J7502" i="2"/>
  <c r="I7502" i="2"/>
  <c r="L1703" i="2"/>
  <c r="K1703" i="2"/>
  <c r="J1703" i="2"/>
  <c r="I1703" i="2"/>
  <c r="L5267" i="2"/>
  <c r="K5267" i="2"/>
  <c r="J5267" i="2"/>
  <c r="I5267" i="2"/>
  <c r="L6964" i="2"/>
  <c r="K6964" i="2"/>
  <c r="J6964" i="2"/>
  <c r="I6964" i="2"/>
  <c r="L3489" i="2"/>
  <c r="K3489" i="2"/>
  <c r="J3489" i="2"/>
  <c r="I3489" i="2"/>
  <c r="L1692" i="2"/>
  <c r="K1692" i="2"/>
  <c r="J1692" i="2"/>
  <c r="I1692" i="2"/>
  <c r="L3701" i="2"/>
  <c r="K3701" i="2"/>
  <c r="J3701" i="2"/>
  <c r="I3701" i="2"/>
  <c r="L4246" i="2"/>
  <c r="K4246" i="2"/>
  <c r="J4246" i="2"/>
  <c r="I4246" i="2"/>
  <c r="L5337" i="2"/>
  <c r="K5337" i="2"/>
  <c r="J5337" i="2"/>
  <c r="I5337" i="2"/>
  <c r="L4125" i="2"/>
  <c r="K4125" i="2"/>
  <c r="J4125" i="2"/>
  <c r="I4125" i="2"/>
  <c r="L7390" i="2"/>
  <c r="K7390" i="2"/>
  <c r="J7390" i="2"/>
  <c r="I7390" i="2"/>
  <c r="L3470" i="2"/>
  <c r="K3470" i="2"/>
  <c r="J3470" i="2"/>
  <c r="I3470" i="2"/>
  <c r="L2170" i="2"/>
  <c r="K2170" i="2"/>
  <c r="J2170" i="2"/>
  <c r="I2170" i="2"/>
  <c r="L5254" i="2"/>
  <c r="K5254" i="2"/>
  <c r="J5254" i="2"/>
  <c r="I5254" i="2"/>
  <c r="L5942" i="2"/>
  <c r="K5942" i="2"/>
  <c r="J5942" i="2"/>
  <c r="I5942" i="2"/>
  <c r="L3170" i="2"/>
  <c r="K3170" i="2"/>
  <c r="J3170" i="2"/>
  <c r="I3170" i="2"/>
  <c r="L6008" i="2"/>
  <c r="K6008" i="2"/>
  <c r="J6008" i="2"/>
  <c r="I6008" i="2"/>
  <c r="L4190" i="2"/>
  <c r="K4190" i="2"/>
  <c r="J4190" i="2"/>
  <c r="I4190" i="2"/>
  <c r="L6781" i="2"/>
  <c r="K6781" i="2"/>
  <c r="J6781" i="2"/>
  <c r="I6781" i="2"/>
  <c r="L6661" i="2"/>
  <c r="K6661" i="2"/>
  <c r="J6661" i="2"/>
  <c r="I6661" i="2"/>
  <c r="L4897" i="2"/>
  <c r="K4897" i="2"/>
  <c r="J4897" i="2"/>
  <c r="I4897" i="2"/>
  <c r="L6461" i="2"/>
  <c r="K6461" i="2"/>
  <c r="J6461" i="2"/>
  <c r="I6461" i="2"/>
  <c r="L4672" i="2"/>
  <c r="K4672" i="2"/>
  <c r="J4672" i="2"/>
  <c r="I4672" i="2"/>
  <c r="L4778" i="2"/>
  <c r="K4778" i="2"/>
  <c r="J4778" i="2"/>
  <c r="I4778" i="2"/>
  <c r="L1483" i="2"/>
  <c r="K1483" i="2"/>
  <c r="J1483" i="2"/>
  <c r="I1483" i="2"/>
  <c r="L1949" i="2"/>
  <c r="K1949" i="2"/>
  <c r="J1949" i="2"/>
  <c r="I1949" i="2"/>
  <c r="L3874" i="2"/>
  <c r="K3874" i="2"/>
  <c r="J3874" i="2"/>
  <c r="I3874" i="2"/>
  <c r="L3661" i="2"/>
  <c r="K3661" i="2"/>
  <c r="J3661" i="2"/>
  <c r="I3661" i="2"/>
  <c r="L800" i="2"/>
  <c r="K800" i="2"/>
  <c r="J800" i="2"/>
  <c r="I800" i="2"/>
  <c r="L2442" i="2"/>
  <c r="K2442" i="2"/>
  <c r="J2442" i="2"/>
  <c r="I2442" i="2"/>
  <c r="L2974" i="2"/>
  <c r="K2974" i="2"/>
  <c r="J2974" i="2"/>
  <c r="I2974" i="2"/>
  <c r="L3636" i="2"/>
  <c r="K3636" i="2"/>
  <c r="J3636" i="2"/>
  <c r="I3636" i="2"/>
  <c r="L1791" i="2"/>
  <c r="K1791" i="2"/>
  <c r="J1791" i="2"/>
  <c r="I1791" i="2"/>
  <c r="L7002" i="2"/>
  <c r="K7002" i="2"/>
  <c r="J7002" i="2"/>
  <c r="I7002" i="2"/>
  <c r="L5238" i="2"/>
  <c r="K5238" i="2"/>
  <c r="J5238" i="2"/>
  <c r="I5238" i="2"/>
  <c r="L3121" i="2"/>
  <c r="K3121" i="2"/>
  <c r="J3121" i="2"/>
  <c r="I3121" i="2"/>
  <c r="L2632" i="2"/>
  <c r="K2632" i="2"/>
  <c r="J2632" i="2"/>
  <c r="I2632" i="2"/>
  <c r="L8266" i="2"/>
  <c r="K8266" i="2"/>
  <c r="J8266" i="2"/>
  <c r="I8266" i="2"/>
  <c r="L2457" i="2"/>
  <c r="K2457" i="2"/>
  <c r="J2457" i="2"/>
  <c r="I2457" i="2"/>
  <c r="L2013" i="2"/>
  <c r="K2013" i="2"/>
  <c r="J2013" i="2"/>
  <c r="I2013" i="2"/>
  <c r="L3480" i="2"/>
  <c r="K3480" i="2"/>
  <c r="J3480" i="2"/>
  <c r="I3480" i="2"/>
  <c r="L5437" i="2"/>
  <c r="K5437" i="2"/>
  <c r="J5437" i="2"/>
  <c r="I5437" i="2"/>
  <c r="L7861" i="2"/>
  <c r="K7861" i="2"/>
  <c r="J7861" i="2"/>
  <c r="I7861" i="2"/>
  <c r="L6998" i="2"/>
  <c r="K6998" i="2"/>
  <c r="J6998" i="2"/>
  <c r="I6998" i="2"/>
  <c r="L623" i="2"/>
  <c r="K623" i="2"/>
  <c r="J623" i="2"/>
  <c r="I623" i="2"/>
  <c r="L1647" i="2"/>
  <c r="K1647" i="2"/>
  <c r="J1647" i="2"/>
  <c r="I1647" i="2"/>
  <c r="L3815" i="2"/>
  <c r="K3815" i="2"/>
  <c r="J3815" i="2"/>
  <c r="I3815" i="2"/>
  <c r="L1696" i="2"/>
  <c r="K1696" i="2"/>
  <c r="J1696" i="2"/>
  <c r="I1696" i="2"/>
  <c r="L4089" i="2"/>
  <c r="K4089" i="2"/>
  <c r="J4089" i="2"/>
  <c r="I4089" i="2"/>
  <c r="L8315" i="2"/>
  <c r="K8315" i="2"/>
  <c r="J8315" i="2"/>
  <c r="I8315" i="2"/>
  <c r="L645" i="2"/>
  <c r="K645" i="2"/>
  <c r="J645" i="2"/>
  <c r="I645" i="2"/>
  <c r="L7126" i="2"/>
  <c r="K7126" i="2"/>
  <c r="J7126" i="2"/>
  <c r="I7126" i="2"/>
  <c r="L7809" i="2"/>
  <c r="K7809" i="2"/>
  <c r="J7809" i="2"/>
  <c r="I7809" i="2"/>
  <c r="L7897" i="2"/>
  <c r="K7897" i="2"/>
  <c r="J7897" i="2"/>
  <c r="I7897" i="2"/>
  <c r="L4342" i="2"/>
  <c r="K4342" i="2"/>
  <c r="J4342" i="2"/>
  <c r="I4342" i="2"/>
  <c r="L870" i="2"/>
  <c r="K870" i="2"/>
  <c r="J870" i="2"/>
  <c r="I870" i="2"/>
  <c r="L1399" i="2"/>
  <c r="K1399" i="2"/>
  <c r="J1399" i="2"/>
  <c r="I1399" i="2"/>
  <c r="L3159" i="2"/>
  <c r="K3159" i="2"/>
  <c r="J3159" i="2"/>
  <c r="I3159" i="2"/>
  <c r="L2099" i="2"/>
  <c r="K2099" i="2"/>
  <c r="J2099" i="2"/>
  <c r="I2099" i="2"/>
  <c r="L1943" i="2"/>
  <c r="K1943" i="2"/>
  <c r="J1943" i="2"/>
  <c r="I1943" i="2"/>
  <c r="L4074" i="2"/>
  <c r="K4074" i="2"/>
  <c r="J4074" i="2"/>
  <c r="I4074" i="2"/>
  <c r="L6327" i="2"/>
  <c r="K6327" i="2"/>
  <c r="J6327" i="2"/>
  <c r="I6327" i="2"/>
  <c r="L6305" i="2"/>
  <c r="K6305" i="2"/>
  <c r="J6305" i="2"/>
  <c r="I6305" i="2"/>
  <c r="L6017" i="2"/>
  <c r="K6017" i="2"/>
  <c r="J6017" i="2"/>
  <c r="I6017" i="2"/>
  <c r="L7486" i="2"/>
  <c r="K7486" i="2"/>
  <c r="J7486" i="2"/>
  <c r="I7486" i="2"/>
  <c r="L7112" i="2"/>
  <c r="K7112" i="2"/>
  <c r="J7112" i="2"/>
  <c r="I7112" i="2"/>
  <c r="L8346" i="2"/>
  <c r="K8346" i="2"/>
  <c r="J8346" i="2"/>
  <c r="I8346" i="2"/>
  <c r="L5415" i="2"/>
  <c r="K5415" i="2"/>
  <c r="J5415" i="2"/>
  <c r="I5415" i="2"/>
  <c r="L4310" i="2"/>
  <c r="K4310" i="2"/>
  <c r="J4310" i="2"/>
  <c r="I4310" i="2"/>
  <c r="L3567" i="2"/>
  <c r="K3567" i="2"/>
  <c r="J3567" i="2"/>
  <c r="I3567" i="2"/>
  <c r="L7737" i="2"/>
  <c r="K7737" i="2"/>
  <c r="J7737" i="2"/>
  <c r="I7737" i="2"/>
  <c r="L2465" i="2"/>
  <c r="K2465" i="2"/>
  <c r="J2465" i="2"/>
  <c r="I2465" i="2"/>
  <c r="L682" i="2"/>
  <c r="K682" i="2"/>
  <c r="J682" i="2"/>
  <c r="I682" i="2"/>
  <c r="L4974" i="2"/>
  <c r="K4974" i="2"/>
  <c r="J4974" i="2"/>
  <c r="I4974" i="2"/>
  <c r="L8372" i="2"/>
  <c r="K8372" i="2"/>
  <c r="J8372" i="2"/>
  <c r="I8372" i="2"/>
  <c r="L8172" i="2"/>
  <c r="K8172" i="2"/>
  <c r="J8172" i="2"/>
  <c r="I8172" i="2"/>
  <c r="L1475" i="2"/>
  <c r="K1475" i="2"/>
  <c r="J1475" i="2"/>
  <c r="I1475" i="2"/>
  <c r="L4447" i="2"/>
  <c r="K4447" i="2"/>
  <c r="J4447" i="2"/>
  <c r="I4447" i="2"/>
  <c r="L5852" i="2"/>
  <c r="K5852" i="2"/>
  <c r="J5852" i="2"/>
  <c r="I5852" i="2"/>
  <c r="L3158" i="2"/>
  <c r="K3158" i="2"/>
  <c r="J3158" i="2"/>
  <c r="I3158" i="2"/>
  <c r="L4294" i="2"/>
  <c r="K4294" i="2"/>
  <c r="J4294" i="2"/>
  <c r="I4294" i="2"/>
  <c r="L2828" i="2"/>
  <c r="K2828" i="2"/>
  <c r="J2828" i="2"/>
  <c r="I2828" i="2"/>
  <c r="L4516" i="2"/>
  <c r="K4516" i="2"/>
  <c r="J4516" i="2"/>
  <c r="I4516" i="2"/>
  <c r="L3970" i="2"/>
  <c r="K3970" i="2"/>
  <c r="J3970" i="2"/>
  <c r="I3970" i="2"/>
  <c r="L2135" i="2"/>
  <c r="K2135" i="2"/>
  <c r="J2135" i="2"/>
  <c r="I2135" i="2"/>
  <c r="L3401" i="2"/>
  <c r="K3401" i="2"/>
  <c r="J3401" i="2"/>
  <c r="I3401" i="2"/>
  <c r="L2852" i="2"/>
  <c r="K2852" i="2"/>
  <c r="J2852" i="2"/>
  <c r="I2852" i="2"/>
  <c r="L6153" i="2"/>
  <c r="K6153" i="2"/>
  <c r="J6153" i="2"/>
  <c r="I6153" i="2"/>
  <c r="L5704" i="2"/>
  <c r="K5704" i="2"/>
  <c r="J5704" i="2"/>
  <c r="I5704" i="2"/>
  <c r="L2708" i="2"/>
  <c r="K2708" i="2"/>
  <c r="J2708" i="2"/>
  <c r="I2708" i="2"/>
  <c r="L2515" i="2"/>
  <c r="K2515" i="2"/>
  <c r="J2515" i="2"/>
  <c r="I2515" i="2"/>
  <c r="L2812" i="2"/>
  <c r="K2812" i="2"/>
  <c r="J2812" i="2"/>
  <c r="I2812" i="2"/>
  <c r="L7138" i="2"/>
  <c r="K7138" i="2"/>
  <c r="J7138" i="2"/>
  <c r="I7138" i="2"/>
  <c r="L7273" i="2"/>
  <c r="K7273" i="2"/>
  <c r="J7273" i="2"/>
  <c r="I7273" i="2"/>
  <c r="L2008" i="2"/>
  <c r="K2008" i="2"/>
  <c r="J2008" i="2"/>
  <c r="I2008" i="2"/>
  <c r="L1900" i="2"/>
  <c r="K1900" i="2"/>
  <c r="J1900" i="2"/>
  <c r="I1900" i="2"/>
  <c r="L3177" i="2"/>
  <c r="K3177" i="2"/>
  <c r="J3177" i="2"/>
  <c r="I3177" i="2"/>
  <c r="L5030" i="2"/>
  <c r="K5030" i="2"/>
  <c r="J5030" i="2"/>
  <c r="I5030" i="2"/>
  <c r="L4542" i="2"/>
  <c r="K4542" i="2"/>
  <c r="J4542" i="2"/>
  <c r="I4542" i="2"/>
  <c r="L2703" i="2"/>
  <c r="K2703" i="2"/>
  <c r="J2703" i="2"/>
  <c r="I2703" i="2"/>
  <c r="L4050" i="2"/>
  <c r="K4050" i="2"/>
  <c r="J4050" i="2"/>
  <c r="I4050" i="2"/>
  <c r="L1883" i="2"/>
  <c r="K1883" i="2"/>
  <c r="J1883" i="2"/>
  <c r="I1883" i="2"/>
  <c r="L4151" i="2"/>
  <c r="K4151" i="2"/>
  <c r="J4151" i="2"/>
  <c r="I4151" i="2"/>
  <c r="L2705" i="2"/>
  <c r="K2705" i="2"/>
  <c r="J2705" i="2"/>
  <c r="I2705" i="2"/>
  <c r="L4002" i="2"/>
  <c r="K4002" i="2"/>
  <c r="J4002" i="2"/>
  <c r="I4002" i="2"/>
  <c r="L2283" i="2"/>
  <c r="K2283" i="2"/>
  <c r="J2283" i="2"/>
  <c r="I2283" i="2"/>
  <c r="L2036" i="2"/>
  <c r="K2036" i="2"/>
  <c r="J2036" i="2"/>
  <c r="I2036" i="2"/>
  <c r="L5847" i="2"/>
  <c r="K5847" i="2"/>
  <c r="J5847" i="2"/>
  <c r="I5847" i="2"/>
  <c r="L4198" i="2"/>
  <c r="K4198" i="2"/>
  <c r="J4198" i="2"/>
  <c r="I4198" i="2"/>
  <c r="L4645" i="2"/>
  <c r="K4645" i="2"/>
  <c r="J4645" i="2"/>
  <c r="I4645" i="2"/>
  <c r="L2647" i="2"/>
  <c r="K2647" i="2"/>
  <c r="J2647" i="2"/>
  <c r="I2647" i="2"/>
  <c r="L6573" i="2"/>
  <c r="K6573" i="2"/>
  <c r="J6573" i="2"/>
  <c r="I6573" i="2"/>
  <c r="L4144" i="2"/>
  <c r="K4144" i="2"/>
  <c r="J4144" i="2"/>
  <c r="I4144" i="2"/>
  <c r="L7165" i="2"/>
  <c r="K7165" i="2"/>
  <c r="J7165" i="2"/>
  <c r="I7165" i="2"/>
  <c r="L6551" i="2"/>
  <c r="K6551" i="2"/>
  <c r="J6551" i="2"/>
  <c r="I6551" i="2"/>
  <c r="L3580" i="2"/>
  <c r="K3580" i="2"/>
  <c r="J3580" i="2"/>
  <c r="I3580" i="2"/>
  <c r="L5645" i="2"/>
  <c r="K5645" i="2"/>
  <c r="J5645" i="2"/>
  <c r="I5645" i="2"/>
  <c r="L5926" i="2"/>
  <c r="K5926" i="2"/>
  <c r="J5926" i="2"/>
  <c r="I5926" i="2"/>
  <c r="L7549" i="2"/>
  <c r="K7549" i="2"/>
  <c r="J7549" i="2"/>
  <c r="I7549" i="2"/>
  <c r="L1823" i="2"/>
  <c r="K1823" i="2"/>
  <c r="J1823" i="2"/>
  <c r="I1823" i="2"/>
  <c r="L4966" i="2"/>
  <c r="K4966" i="2"/>
  <c r="J4966" i="2"/>
  <c r="I4966" i="2"/>
  <c r="L3129" i="2"/>
  <c r="K3129" i="2"/>
  <c r="J3129" i="2"/>
  <c r="I3129" i="2"/>
  <c r="L5060" i="2"/>
  <c r="K5060" i="2"/>
  <c r="J5060" i="2"/>
  <c r="I5060" i="2"/>
  <c r="L4379" i="2"/>
  <c r="K4379" i="2"/>
  <c r="J4379" i="2"/>
  <c r="I4379" i="2"/>
  <c r="L4580" i="2"/>
  <c r="K4580" i="2"/>
  <c r="J4580" i="2"/>
  <c r="I4580" i="2"/>
  <c r="L6159" i="2"/>
  <c r="K6159" i="2"/>
  <c r="J6159" i="2"/>
  <c r="I6159" i="2"/>
  <c r="L7888" i="2"/>
  <c r="K7888" i="2"/>
  <c r="J7888" i="2"/>
  <c r="I7888" i="2"/>
  <c r="L6462" i="2"/>
  <c r="K6462" i="2"/>
  <c r="J6462" i="2"/>
  <c r="I6462" i="2"/>
  <c r="L1870" i="2"/>
  <c r="K1870" i="2"/>
  <c r="J1870" i="2"/>
  <c r="I1870" i="2"/>
  <c r="L6582" i="2"/>
  <c r="K6582" i="2"/>
  <c r="J6582" i="2"/>
  <c r="I6582" i="2"/>
  <c r="L5664" i="2"/>
  <c r="K5664" i="2"/>
  <c r="J5664" i="2"/>
  <c r="I5664" i="2"/>
  <c r="L4624" i="2"/>
  <c r="K4624" i="2"/>
  <c r="J4624" i="2"/>
  <c r="I4624" i="2"/>
  <c r="L3828" i="2"/>
  <c r="K3828" i="2"/>
  <c r="J3828" i="2"/>
  <c r="I3828" i="2"/>
  <c r="L5660" i="2"/>
  <c r="K5660" i="2"/>
  <c r="J5660" i="2"/>
  <c r="I5660" i="2"/>
  <c r="L6680" i="2"/>
  <c r="K6680" i="2"/>
  <c r="J6680" i="2"/>
  <c r="I6680" i="2"/>
  <c r="L3359" i="2"/>
  <c r="K3359" i="2"/>
  <c r="J3359" i="2"/>
  <c r="I3359" i="2"/>
  <c r="L4570" i="2"/>
  <c r="K4570" i="2"/>
  <c r="J4570" i="2"/>
  <c r="I4570" i="2"/>
  <c r="L6217" i="2"/>
  <c r="K6217" i="2"/>
  <c r="J6217" i="2"/>
  <c r="I6217" i="2"/>
  <c r="L4138" i="2"/>
  <c r="K4138" i="2"/>
  <c r="J4138" i="2"/>
  <c r="I4138" i="2"/>
  <c r="L1714" i="2"/>
  <c r="K1714" i="2"/>
  <c r="J1714" i="2"/>
  <c r="I1714" i="2"/>
  <c r="L1882" i="2"/>
  <c r="K1882" i="2"/>
  <c r="J1882" i="2"/>
  <c r="I1882" i="2"/>
  <c r="L5242" i="2"/>
  <c r="K5242" i="2"/>
  <c r="J5242" i="2"/>
  <c r="I5242" i="2"/>
  <c r="L6496" i="2"/>
  <c r="K6496" i="2"/>
  <c r="J6496" i="2"/>
  <c r="I6496" i="2"/>
  <c r="L6346" i="2"/>
  <c r="K6346" i="2"/>
  <c r="J6346" i="2"/>
  <c r="I6346" i="2"/>
  <c r="L1946" i="2"/>
  <c r="K1946" i="2"/>
  <c r="J1946" i="2"/>
  <c r="I1946" i="2"/>
  <c r="L5886" i="2"/>
  <c r="K5886" i="2"/>
  <c r="J5886" i="2"/>
  <c r="I5886" i="2"/>
  <c r="L7629" i="2"/>
  <c r="K7629" i="2"/>
  <c r="J7629" i="2"/>
  <c r="I7629" i="2"/>
  <c r="L8104" i="2"/>
  <c r="K8104" i="2"/>
  <c r="J8104" i="2"/>
  <c r="I8104" i="2"/>
  <c r="L5045" i="2"/>
  <c r="K5045" i="2"/>
  <c r="J5045" i="2"/>
  <c r="I5045" i="2"/>
  <c r="L4044" i="2"/>
  <c r="K4044" i="2"/>
  <c r="J4044" i="2"/>
  <c r="I4044" i="2"/>
  <c r="L7661" i="2"/>
  <c r="K7661" i="2"/>
  <c r="J7661" i="2"/>
  <c r="I7661" i="2"/>
  <c r="L5972" i="2"/>
  <c r="K5972" i="2"/>
  <c r="J5972" i="2"/>
  <c r="I5972" i="2"/>
  <c r="L3839" i="2"/>
  <c r="K3839" i="2"/>
  <c r="J3839" i="2"/>
  <c r="I3839" i="2"/>
  <c r="L2728" i="2"/>
  <c r="K2728" i="2"/>
  <c r="J2728" i="2"/>
  <c r="I2728" i="2"/>
  <c r="L6310" i="2"/>
  <c r="K6310" i="2"/>
  <c r="J6310" i="2"/>
  <c r="I6310" i="2"/>
  <c r="L1256" i="2"/>
  <c r="K1256" i="2"/>
  <c r="J1256" i="2"/>
  <c r="I1256" i="2"/>
  <c r="L4422" i="2"/>
  <c r="K4422" i="2"/>
  <c r="J4422" i="2"/>
  <c r="I4422" i="2"/>
  <c r="L5004" i="2"/>
  <c r="K5004" i="2"/>
  <c r="J5004" i="2"/>
  <c r="I5004" i="2"/>
  <c r="L1923" i="2"/>
  <c r="K1923" i="2"/>
  <c r="J1923" i="2"/>
  <c r="I1923" i="2"/>
  <c r="L939" i="2"/>
  <c r="K939" i="2"/>
  <c r="J939" i="2"/>
  <c r="I939" i="2"/>
  <c r="L4555" i="2"/>
  <c r="K4555" i="2"/>
  <c r="J4555" i="2"/>
  <c r="I4555" i="2"/>
  <c r="L6978" i="2"/>
  <c r="K6978" i="2"/>
  <c r="J6978" i="2"/>
  <c r="I6978" i="2"/>
  <c r="L7633" i="2"/>
  <c r="K7633" i="2"/>
  <c r="J7633" i="2"/>
  <c r="I7633" i="2"/>
  <c r="L1345" i="2"/>
  <c r="K1345" i="2"/>
  <c r="J1345" i="2"/>
  <c r="I1345" i="2"/>
  <c r="L7198" i="2"/>
  <c r="K7198" i="2"/>
  <c r="J7198" i="2"/>
  <c r="I7198" i="2"/>
  <c r="L3842" i="2"/>
  <c r="K3842" i="2"/>
  <c r="J3842" i="2"/>
  <c r="I3842" i="2"/>
  <c r="L4021" i="2"/>
  <c r="K4021" i="2"/>
  <c r="J4021" i="2"/>
  <c r="I4021" i="2"/>
  <c r="L3232" i="2"/>
  <c r="K3232" i="2"/>
  <c r="J3232" i="2"/>
  <c r="I3232" i="2"/>
  <c r="L8139" i="2"/>
  <c r="K8139" i="2"/>
  <c r="J8139" i="2"/>
  <c r="I8139" i="2"/>
  <c r="L7345" i="2"/>
  <c r="K7345" i="2"/>
  <c r="J7345" i="2"/>
  <c r="I7345" i="2"/>
  <c r="L3999" i="2"/>
  <c r="K3999" i="2"/>
  <c r="J3999" i="2"/>
  <c r="I3999" i="2"/>
  <c r="L3524" i="2"/>
  <c r="K3524" i="2"/>
  <c r="J3524" i="2"/>
  <c r="I3524" i="2"/>
  <c r="L6454" i="2"/>
  <c r="K6454" i="2"/>
  <c r="J6454" i="2"/>
  <c r="I6454" i="2"/>
  <c r="L8146" i="2"/>
  <c r="K8146" i="2"/>
  <c r="J8146" i="2"/>
  <c r="I8146" i="2"/>
  <c r="L1727" i="2"/>
  <c r="K1727" i="2"/>
  <c r="J1727" i="2"/>
  <c r="I1727" i="2"/>
  <c r="L4252" i="2"/>
  <c r="K4252" i="2"/>
  <c r="J4252" i="2"/>
  <c r="I4252" i="2"/>
  <c r="L6802" i="2"/>
  <c r="K6802" i="2"/>
  <c r="J6802" i="2"/>
  <c r="I6802" i="2"/>
  <c r="L6564" i="2"/>
  <c r="K6564" i="2"/>
  <c r="J6564" i="2"/>
  <c r="I6564" i="2"/>
  <c r="L7938" i="2"/>
  <c r="K7938" i="2"/>
  <c r="J7938" i="2"/>
  <c r="I7938" i="2"/>
  <c r="L6739" i="2"/>
  <c r="K6739" i="2"/>
  <c r="J6739" i="2"/>
  <c r="I6739" i="2"/>
  <c r="L6697" i="2"/>
  <c r="K6697" i="2"/>
  <c r="J6697" i="2"/>
  <c r="I6697" i="2"/>
  <c r="L7282" i="2"/>
  <c r="K7282" i="2"/>
  <c r="J7282" i="2"/>
  <c r="I7282" i="2"/>
  <c r="L1651" i="2"/>
  <c r="K1651" i="2"/>
  <c r="J1651" i="2"/>
  <c r="I1651" i="2"/>
  <c r="L8183" i="2"/>
  <c r="K8183" i="2"/>
  <c r="J8183" i="2"/>
  <c r="I8183" i="2"/>
  <c r="L8140" i="2"/>
  <c r="K8140" i="2"/>
  <c r="J8140" i="2"/>
  <c r="I8140" i="2"/>
  <c r="L4475" i="2"/>
  <c r="K4475" i="2"/>
  <c r="J4475" i="2"/>
  <c r="I4475" i="2"/>
  <c r="L1690" i="2"/>
  <c r="K1690" i="2"/>
  <c r="J1690" i="2"/>
  <c r="I1690" i="2"/>
  <c r="L7571" i="2"/>
  <c r="K7571" i="2"/>
  <c r="J7571" i="2"/>
  <c r="I7571" i="2"/>
  <c r="L5360" i="2"/>
  <c r="K5360" i="2"/>
  <c r="J5360" i="2"/>
  <c r="I5360" i="2"/>
  <c r="L6960" i="2"/>
  <c r="K6960" i="2"/>
  <c r="J6960" i="2"/>
  <c r="I6960" i="2"/>
  <c r="L3108" i="2"/>
  <c r="K3108" i="2"/>
  <c r="J3108" i="2"/>
  <c r="I3108" i="2"/>
  <c r="L6716" i="2"/>
  <c r="K6716" i="2"/>
  <c r="J6716" i="2"/>
  <c r="I6716" i="2"/>
  <c r="L7823" i="2"/>
  <c r="K7823" i="2"/>
  <c r="J7823" i="2"/>
  <c r="I7823" i="2"/>
  <c r="L3157" i="2"/>
  <c r="K3157" i="2"/>
  <c r="J3157" i="2"/>
  <c r="I3157" i="2"/>
  <c r="L8047" i="2"/>
  <c r="K8047" i="2"/>
  <c r="J8047" i="2"/>
  <c r="I8047" i="2"/>
  <c r="L8289" i="2"/>
  <c r="K8289" i="2"/>
  <c r="J8289" i="2"/>
  <c r="I8289" i="2"/>
  <c r="L1809" i="2"/>
  <c r="K1809" i="2"/>
  <c r="J1809" i="2"/>
  <c r="I1809" i="2"/>
  <c r="L7963" i="2"/>
  <c r="K7963" i="2"/>
  <c r="J7963" i="2"/>
  <c r="I7963" i="2"/>
  <c r="L8078" i="2"/>
  <c r="K8078" i="2"/>
  <c r="J8078" i="2"/>
  <c r="I8078" i="2"/>
  <c r="L8136" i="2"/>
  <c r="K8136" i="2"/>
  <c r="J8136" i="2"/>
  <c r="I8136" i="2"/>
  <c r="L3229" i="2"/>
  <c r="K3229" i="2"/>
  <c r="J3229" i="2"/>
  <c r="I3229" i="2"/>
  <c r="L4697" i="2"/>
  <c r="K4697" i="2"/>
  <c r="J4697" i="2"/>
  <c r="I4697" i="2"/>
  <c r="L5997" i="2"/>
  <c r="K5997" i="2"/>
  <c r="J5997" i="2"/>
  <c r="I5997" i="2"/>
  <c r="L7003" i="2"/>
  <c r="K7003" i="2"/>
  <c r="J7003" i="2"/>
  <c r="I7003" i="2"/>
  <c r="L2370" i="2"/>
  <c r="K2370" i="2"/>
  <c r="J2370" i="2"/>
  <c r="I2370" i="2"/>
  <c r="L4176" i="2"/>
  <c r="K4176" i="2"/>
  <c r="J4176" i="2"/>
  <c r="I4176" i="2"/>
  <c r="L940" i="2"/>
  <c r="K940" i="2"/>
  <c r="J940" i="2"/>
  <c r="I940" i="2"/>
  <c r="L2753" i="2"/>
  <c r="K2753" i="2"/>
  <c r="J2753" i="2"/>
  <c r="I2753" i="2"/>
  <c r="L6230" i="2"/>
  <c r="K6230" i="2"/>
  <c r="J6230" i="2"/>
  <c r="I6230" i="2"/>
  <c r="L6328" i="2"/>
  <c r="K6328" i="2"/>
  <c r="J6328" i="2"/>
  <c r="I6328" i="2"/>
  <c r="L7930" i="2"/>
  <c r="K7930" i="2"/>
  <c r="J7930" i="2"/>
  <c r="I7930" i="2"/>
  <c r="L3124" i="2"/>
  <c r="K3124" i="2"/>
  <c r="J3124" i="2"/>
  <c r="I3124" i="2"/>
  <c r="L5438" i="2"/>
  <c r="K5438" i="2"/>
  <c r="J5438" i="2"/>
  <c r="I5438" i="2"/>
  <c r="L6401" i="2"/>
  <c r="K6401" i="2"/>
  <c r="J6401" i="2"/>
  <c r="I6401" i="2"/>
  <c r="L4551" i="2"/>
  <c r="K4551" i="2"/>
  <c r="J4551" i="2"/>
  <c r="I4551" i="2"/>
  <c r="L8263" i="2"/>
  <c r="K8263" i="2"/>
  <c r="J8263" i="2"/>
  <c r="I8263" i="2"/>
  <c r="L805" i="2"/>
  <c r="K805" i="2"/>
  <c r="J805" i="2"/>
  <c r="I805" i="2"/>
  <c r="L2766" i="2"/>
  <c r="K2766" i="2"/>
  <c r="J2766" i="2"/>
  <c r="I2766" i="2"/>
  <c r="L1473" i="2"/>
  <c r="K1473" i="2"/>
  <c r="J1473" i="2"/>
  <c r="I1473" i="2"/>
  <c r="L873" i="2"/>
  <c r="K873" i="2"/>
  <c r="J873" i="2"/>
  <c r="I873" i="2"/>
  <c r="L1292" i="2"/>
  <c r="K1292" i="2"/>
  <c r="J1292" i="2"/>
  <c r="I1292" i="2"/>
  <c r="L3712" i="2"/>
  <c r="K3712" i="2"/>
  <c r="J3712" i="2"/>
  <c r="I3712" i="2"/>
  <c r="L3155" i="2"/>
  <c r="K3155" i="2"/>
  <c r="J3155" i="2"/>
  <c r="I3155" i="2"/>
  <c r="L2965" i="2"/>
  <c r="K2965" i="2"/>
  <c r="J2965" i="2"/>
  <c r="I2965" i="2"/>
  <c r="L5448" i="2"/>
  <c r="K5448" i="2"/>
  <c r="J5448" i="2"/>
  <c r="I5448" i="2"/>
  <c r="L2757" i="2"/>
  <c r="K2757" i="2"/>
  <c r="J2757" i="2"/>
  <c r="I2757" i="2"/>
  <c r="L8185" i="2"/>
  <c r="K8185" i="2"/>
  <c r="J8185" i="2"/>
  <c r="I8185" i="2"/>
  <c r="L5820" i="2"/>
  <c r="K5820" i="2"/>
  <c r="J5820" i="2"/>
  <c r="I5820" i="2"/>
  <c r="L4255" i="2"/>
  <c r="K4255" i="2"/>
  <c r="J4255" i="2"/>
  <c r="I4255" i="2"/>
  <c r="L5835" i="2"/>
  <c r="K5835" i="2"/>
  <c r="J5835" i="2"/>
  <c r="I5835" i="2"/>
  <c r="L5817" i="2"/>
  <c r="K5817" i="2"/>
  <c r="J5817" i="2"/>
  <c r="I5817" i="2"/>
  <c r="L6754" i="2"/>
  <c r="K6754" i="2"/>
  <c r="J6754" i="2"/>
  <c r="I6754" i="2"/>
  <c r="L5202" i="2"/>
  <c r="K5202" i="2"/>
  <c r="J5202" i="2"/>
  <c r="I5202" i="2"/>
  <c r="L3650" i="2"/>
  <c r="K3650" i="2"/>
  <c r="J3650" i="2"/>
  <c r="I3650" i="2"/>
  <c r="L8209" i="2"/>
  <c r="K8209" i="2"/>
  <c r="J8209" i="2"/>
  <c r="I8209" i="2"/>
  <c r="L2720" i="2"/>
  <c r="K2720" i="2"/>
  <c r="J2720" i="2"/>
  <c r="I2720" i="2"/>
  <c r="L4323" i="2"/>
  <c r="K4323" i="2"/>
  <c r="J4323" i="2"/>
  <c r="I4323" i="2"/>
  <c r="L6064" i="2"/>
  <c r="K6064" i="2"/>
  <c r="J6064" i="2"/>
  <c r="I6064" i="2"/>
  <c r="L4403" i="2"/>
  <c r="K4403" i="2"/>
  <c r="J4403" i="2"/>
  <c r="I4403" i="2"/>
  <c r="L3181" i="2"/>
  <c r="K3181" i="2"/>
  <c r="J3181" i="2"/>
  <c r="I3181" i="2"/>
  <c r="L5224" i="2"/>
  <c r="K5224" i="2"/>
  <c r="J5224" i="2"/>
  <c r="I5224" i="2"/>
  <c r="L8123" i="2"/>
  <c r="K8123" i="2"/>
  <c r="J8123" i="2"/>
  <c r="I8123" i="2"/>
  <c r="L5584" i="2"/>
  <c r="K5584" i="2"/>
  <c r="J5584" i="2"/>
  <c r="I5584" i="2"/>
  <c r="L7449" i="2"/>
  <c r="K7449" i="2"/>
  <c r="J7449" i="2"/>
  <c r="I7449" i="2"/>
  <c r="L3673" i="2"/>
  <c r="K3673" i="2"/>
  <c r="J3673" i="2"/>
  <c r="I3673" i="2"/>
  <c r="L2776" i="2"/>
  <c r="K2776" i="2"/>
  <c r="J2776" i="2"/>
  <c r="I2776" i="2"/>
  <c r="L3956" i="2"/>
  <c r="K3956" i="2"/>
  <c r="J3956" i="2"/>
  <c r="I3956" i="2"/>
  <c r="L6721" i="2"/>
  <c r="K6721" i="2"/>
  <c r="J6721" i="2"/>
  <c r="I6721" i="2"/>
  <c r="L5957" i="2"/>
  <c r="K5957" i="2"/>
  <c r="J5957" i="2"/>
  <c r="I5957" i="2"/>
  <c r="L4013" i="2"/>
  <c r="K4013" i="2"/>
  <c r="J4013" i="2"/>
  <c r="I4013" i="2"/>
  <c r="L5855" i="2"/>
  <c r="K5855" i="2"/>
  <c r="J5855" i="2"/>
  <c r="I5855" i="2"/>
  <c r="L2407" i="2"/>
  <c r="K2407" i="2"/>
  <c r="J2407" i="2"/>
  <c r="I2407" i="2"/>
  <c r="L1899" i="2"/>
  <c r="K1899" i="2"/>
  <c r="J1899" i="2"/>
  <c r="I1899" i="2"/>
  <c r="L6156" i="2"/>
  <c r="K6156" i="2"/>
  <c r="J6156" i="2"/>
  <c r="I6156" i="2"/>
  <c r="L3600" i="2"/>
  <c r="K3600" i="2"/>
  <c r="J3600" i="2"/>
  <c r="I3600" i="2"/>
  <c r="L2284" i="2"/>
  <c r="K2284" i="2"/>
  <c r="J2284" i="2"/>
  <c r="I2284" i="2"/>
  <c r="L4909" i="2"/>
  <c r="K4909" i="2"/>
  <c r="J4909" i="2"/>
  <c r="I4909" i="2"/>
  <c r="L1480" i="2"/>
  <c r="K1480" i="2"/>
  <c r="J1480" i="2"/>
  <c r="I1480" i="2"/>
  <c r="L4388" i="2"/>
  <c r="K4388" i="2"/>
  <c r="J4388" i="2"/>
  <c r="I4388" i="2"/>
  <c r="L4128" i="2"/>
  <c r="K4128" i="2"/>
  <c r="J4128" i="2"/>
  <c r="I4128" i="2"/>
  <c r="L1216" i="2"/>
  <c r="K1216" i="2"/>
  <c r="J1216" i="2"/>
  <c r="I1216" i="2"/>
  <c r="L8192" i="2"/>
  <c r="K8192" i="2"/>
  <c r="J8192" i="2"/>
  <c r="I8192" i="2"/>
  <c r="L5570" i="2"/>
  <c r="K5570" i="2"/>
  <c r="J5570" i="2"/>
  <c r="I5570" i="2"/>
  <c r="L4577" i="2"/>
  <c r="K4577" i="2"/>
  <c r="J4577" i="2"/>
  <c r="I4577" i="2"/>
  <c r="L4473" i="2"/>
  <c r="K4473" i="2"/>
  <c r="J4473" i="2"/>
  <c r="I4473" i="2"/>
  <c r="L1508" i="2"/>
  <c r="K1508" i="2"/>
  <c r="J1508" i="2"/>
  <c r="I1508" i="2"/>
  <c r="L6414" i="2"/>
  <c r="K6414" i="2"/>
  <c r="J6414" i="2"/>
  <c r="I6414" i="2"/>
  <c r="L5755" i="2"/>
  <c r="K5755" i="2"/>
  <c r="J5755" i="2"/>
  <c r="I5755" i="2"/>
  <c r="L4766" i="2"/>
  <c r="K4766" i="2"/>
  <c r="J4766" i="2"/>
  <c r="I4766" i="2"/>
  <c r="L4436" i="2"/>
  <c r="K4436" i="2"/>
  <c r="J4436" i="2"/>
  <c r="I4436" i="2"/>
  <c r="L1449" i="2"/>
  <c r="K1449" i="2"/>
  <c r="J1449" i="2"/>
  <c r="I1449" i="2"/>
  <c r="L1147" i="2"/>
  <c r="K1147" i="2"/>
  <c r="J1147" i="2"/>
  <c r="I1147" i="2"/>
  <c r="L4245" i="2"/>
  <c r="K4245" i="2"/>
  <c r="J4245" i="2"/>
  <c r="I4245" i="2"/>
  <c r="L7342" i="2"/>
  <c r="K7342" i="2"/>
  <c r="J7342" i="2"/>
  <c r="I7342" i="2"/>
  <c r="L3003" i="2"/>
  <c r="K3003" i="2"/>
  <c r="J3003" i="2"/>
  <c r="I3003" i="2"/>
  <c r="L4765" i="2"/>
  <c r="K4765" i="2"/>
  <c r="J4765" i="2"/>
  <c r="I4765" i="2"/>
  <c r="L3032" i="2"/>
  <c r="K3032" i="2"/>
  <c r="J3032" i="2"/>
  <c r="I3032" i="2"/>
  <c r="L6940" i="2"/>
  <c r="K6940" i="2"/>
  <c r="J6940" i="2"/>
  <c r="I6940" i="2"/>
  <c r="L5276" i="2"/>
  <c r="K5276" i="2"/>
  <c r="J5276" i="2"/>
  <c r="I5276" i="2"/>
  <c r="L7347" i="2"/>
  <c r="K7347" i="2"/>
  <c r="J7347" i="2"/>
  <c r="I7347" i="2"/>
  <c r="L8341" i="2"/>
  <c r="K8341" i="2"/>
  <c r="J8341" i="2"/>
  <c r="I8341" i="2"/>
  <c r="L6553" i="2"/>
  <c r="K6553" i="2"/>
  <c r="J6553" i="2"/>
  <c r="I6553" i="2"/>
  <c r="L3215" i="2"/>
  <c r="K3215" i="2"/>
  <c r="J3215" i="2"/>
  <c r="I3215" i="2"/>
  <c r="L3327" i="2"/>
  <c r="K3327" i="2"/>
  <c r="J3327" i="2"/>
  <c r="I3327" i="2"/>
  <c r="L1852" i="2"/>
  <c r="K1852" i="2"/>
  <c r="J1852" i="2"/>
  <c r="I1852" i="2"/>
  <c r="L7461" i="2"/>
  <c r="K7461" i="2"/>
  <c r="J7461" i="2"/>
  <c r="I7461" i="2"/>
  <c r="L3822" i="2"/>
  <c r="K3822" i="2"/>
  <c r="J3822" i="2"/>
  <c r="I3822" i="2"/>
  <c r="L2846" i="2"/>
  <c r="K2846" i="2"/>
  <c r="J2846" i="2"/>
  <c r="I2846" i="2"/>
  <c r="L1354" i="2"/>
  <c r="K1354" i="2"/>
  <c r="J1354" i="2"/>
  <c r="I1354" i="2"/>
  <c r="L3081" i="2"/>
  <c r="K3081" i="2"/>
  <c r="J3081" i="2"/>
  <c r="I3081" i="2"/>
  <c r="L7557" i="2"/>
  <c r="K7557" i="2"/>
  <c r="J7557" i="2"/>
  <c r="I7557" i="2"/>
  <c r="L7634" i="2"/>
  <c r="K7634" i="2"/>
  <c r="J7634" i="2"/>
  <c r="I7634" i="2"/>
  <c r="L2690" i="2"/>
  <c r="K2690" i="2"/>
  <c r="J2690" i="2"/>
  <c r="I2690" i="2"/>
  <c r="L1155" i="2"/>
  <c r="K1155" i="2"/>
  <c r="J1155" i="2"/>
  <c r="I1155" i="2"/>
  <c r="L6996" i="2"/>
  <c r="K6996" i="2"/>
  <c r="J6996" i="2"/>
  <c r="I6996" i="2"/>
  <c r="L5403" i="2"/>
  <c r="K5403" i="2"/>
  <c r="J5403" i="2"/>
  <c r="I5403" i="2"/>
  <c r="L7046" i="2"/>
  <c r="K7046" i="2"/>
  <c r="J7046" i="2"/>
  <c r="I7046" i="2"/>
  <c r="L6986" i="2"/>
  <c r="K6986" i="2"/>
  <c r="J6986" i="2"/>
  <c r="I6986" i="2"/>
  <c r="L6722" i="2"/>
  <c r="K6722" i="2"/>
  <c r="J6722" i="2"/>
  <c r="I6722" i="2"/>
  <c r="L4334" i="2"/>
  <c r="K4334" i="2"/>
  <c r="J4334" i="2"/>
  <c r="I4334" i="2"/>
  <c r="L7311" i="2"/>
  <c r="K7311" i="2"/>
  <c r="J7311" i="2"/>
  <c r="I7311" i="2"/>
  <c r="L3427" i="2"/>
  <c r="K3427" i="2"/>
  <c r="J3427" i="2"/>
  <c r="I3427" i="2"/>
  <c r="L5814" i="2"/>
  <c r="K5814" i="2"/>
  <c r="J5814" i="2"/>
  <c r="I5814" i="2"/>
  <c r="L3791" i="2"/>
  <c r="K3791" i="2"/>
  <c r="J3791" i="2"/>
  <c r="I3791" i="2"/>
  <c r="L4538" i="2"/>
  <c r="K4538" i="2"/>
  <c r="J4538" i="2"/>
  <c r="I4538" i="2"/>
  <c r="L2098" i="2"/>
  <c r="K2098" i="2"/>
  <c r="J2098" i="2"/>
  <c r="I2098" i="2"/>
  <c r="L8386" i="2"/>
  <c r="K8386" i="2"/>
  <c r="J8386" i="2"/>
  <c r="I8386" i="2"/>
  <c r="L4393" i="2"/>
  <c r="K4393" i="2"/>
  <c r="J4393" i="2"/>
  <c r="I4393" i="2"/>
  <c r="L4227" i="2"/>
  <c r="K4227" i="2"/>
  <c r="J4227" i="2"/>
  <c r="I4227" i="2"/>
  <c r="L6588" i="2"/>
  <c r="K6588" i="2"/>
  <c r="J6588" i="2"/>
  <c r="I6588" i="2"/>
  <c r="L6218" i="2"/>
  <c r="K6218" i="2"/>
  <c r="J6218" i="2"/>
  <c r="I6218" i="2"/>
  <c r="L6607" i="2"/>
  <c r="K6607" i="2"/>
  <c r="J6607" i="2"/>
  <c r="I6607" i="2"/>
  <c r="L1706" i="2"/>
  <c r="K1706" i="2"/>
  <c r="J1706" i="2"/>
  <c r="I1706" i="2"/>
  <c r="L7870" i="2"/>
  <c r="K7870" i="2"/>
  <c r="J7870" i="2"/>
  <c r="I7870" i="2"/>
  <c r="L2948" i="2"/>
  <c r="K2948" i="2"/>
  <c r="J2948" i="2"/>
  <c r="I2948" i="2"/>
  <c r="L4086" i="2"/>
  <c r="K4086" i="2"/>
  <c r="J4086" i="2"/>
  <c r="I4086" i="2"/>
  <c r="L1069" i="2"/>
  <c r="K1069" i="2"/>
  <c r="J1069" i="2"/>
  <c r="I1069" i="2"/>
  <c r="L7692" i="2"/>
  <c r="K7692" i="2"/>
  <c r="J7692" i="2"/>
  <c r="I7692" i="2"/>
  <c r="L5761" i="2"/>
  <c r="K5761" i="2"/>
  <c r="J5761" i="2"/>
  <c r="I5761" i="2"/>
  <c r="L6557" i="2"/>
  <c r="K6557" i="2"/>
  <c r="J6557" i="2"/>
  <c r="I6557" i="2"/>
  <c r="L6725" i="2"/>
  <c r="K6725" i="2"/>
  <c r="J6725" i="2"/>
  <c r="I6725" i="2"/>
  <c r="L2133" i="2"/>
  <c r="K2133" i="2"/>
  <c r="J2133" i="2"/>
  <c r="I2133" i="2"/>
  <c r="L3459" i="2"/>
  <c r="K3459" i="2"/>
  <c r="J3459" i="2"/>
  <c r="I3459" i="2"/>
  <c r="L1746" i="2"/>
  <c r="K1746" i="2"/>
  <c r="J1746" i="2"/>
  <c r="I1746" i="2"/>
  <c r="L1780" i="2"/>
  <c r="K1780" i="2"/>
  <c r="J1780" i="2"/>
  <c r="I1780" i="2"/>
  <c r="L3179" i="2"/>
  <c r="K3179" i="2"/>
  <c r="J3179" i="2"/>
  <c r="I3179" i="2"/>
  <c r="L5260" i="2"/>
  <c r="K5260" i="2"/>
  <c r="J5260" i="2"/>
  <c r="I5260" i="2"/>
  <c r="L1402" i="2"/>
  <c r="K1402" i="2"/>
  <c r="J1402" i="2"/>
  <c r="I1402" i="2"/>
  <c r="L1801" i="2"/>
  <c r="K1801" i="2"/>
  <c r="J1801" i="2"/>
  <c r="I1801" i="2"/>
  <c r="L7346" i="2"/>
  <c r="K7346" i="2"/>
  <c r="J7346" i="2"/>
  <c r="I7346" i="2"/>
  <c r="L7143" i="2"/>
  <c r="K7143" i="2"/>
  <c r="J7143" i="2"/>
  <c r="I7143" i="2"/>
  <c r="L1709" i="2"/>
  <c r="K1709" i="2"/>
  <c r="J1709" i="2"/>
  <c r="I1709" i="2"/>
  <c r="L6032" i="2"/>
  <c r="K6032" i="2"/>
  <c r="J6032" i="2"/>
  <c r="I6032" i="2"/>
  <c r="L7200" i="2"/>
  <c r="K7200" i="2"/>
  <c r="J7200" i="2"/>
  <c r="I7200" i="2"/>
  <c r="L7991" i="2"/>
  <c r="K7991" i="2"/>
  <c r="J7991" i="2"/>
  <c r="I7991" i="2"/>
  <c r="L1520" i="2"/>
  <c r="K1520" i="2"/>
  <c r="J1520" i="2"/>
  <c r="I1520" i="2"/>
  <c r="L5183" i="2"/>
  <c r="K5183" i="2"/>
  <c r="J5183" i="2"/>
  <c r="I5183" i="2"/>
  <c r="L5289" i="2"/>
  <c r="K5289" i="2"/>
  <c r="J5289" i="2"/>
  <c r="I5289" i="2"/>
  <c r="L2622" i="2"/>
  <c r="K2622" i="2"/>
  <c r="J2622" i="2"/>
  <c r="I2622" i="2"/>
  <c r="L8125" i="2"/>
  <c r="K8125" i="2"/>
  <c r="J8125" i="2"/>
  <c r="I8125" i="2"/>
  <c r="L5190" i="2"/>
  <c r="K5190" i="2"/>
  <c r="J5190" i="2"/>
  <c r="I5190" i="2"/>
  <c r="L7821" i="2"/>
  <c r="K7821" i="2"/>
  <c r="J7821" i="2"/>
  <c r="I7821" i="2"/>
  <c r="L5100" i="2"/>
  <c r="K5100" i="2"/>
  <c r="J5100" i="2"/>
  <c r="I5100" i="2"/>
  <c r="L3946" i="2"/>
  <c r="K3946" i="2"/>
  <c r="J3946" i="2"/>
  <c r="I3946" i="2"/>
  <c r="L5899" i="2"/>
  <c r="K5899" i="2"/>
  <c r="J5899" i="2"/>
  <c r="I5899" i="2"/>
  <c r="L3543" i="2"/>
  <c r="K3543" i="2"/>
  <c r="J3543" i="2"/>
  <c r="I3543" i="2"/>
  <c r="L2789" i="2"/>
  <c r="K2789" i="2"/>
  <c r="J2789" i="2"/>
  <c r="I2789" i="2"/>
  <c r="L7058" i="2"/>
  <c r="K7058" i="2"/>
  <c r="J7058" i="2"/>
  <c r="I7058" i="2"/>
  <c r="L7467" i="2"/>
  <c r="K7467" i="2"/>
  <c r="J7467" i="2"/>
  <c r="I7467" i="2"/>
  <c r="L7116" i="2"/>
  <c r="K7116" i="2"/>
  <c r="J7116" i="2"/>
  <c r="I7116" i="2"/>
  <c r="L2899" i="2"/>
  <c r="K2899" i="2"/>
  <c r="J2899" i="2"/>
  <c r="I2899" i="2"/>
  <c r="L2010" i="2"/>
  <c r="K2010" i="2"/>
  <c r="J2010" i="2"/>
  <c r="I2010" i="2"/>
  <c r="L1844" i="2"/>
  <c r="K1844" i="2"/>
  <c r="J1844" i="2"/>
  <c r="I1844" i="2"/>
  <c r="L1099" i="2"/>
  <c r="K1099" i="2"/>
  <c r="J1099" i="2"/>
  <c r="I1099" i="2"/>
  <c r="L2413" i="2"/>
  <c r="K2413" i="2"/>
  <c r="J2413" i="2"/>
  <c r="I2413" i="2"/>
  <c r="L6763" i="2"/>
  <c r="K6763" i="2"/>
  <c r="J6763" i="2"/>
  <c r="I6763" i="2"/>
  <c r="L3582" i="2"/>
  <c r="K3582" i="2"/>
  <c r="J3582" i="2"/>
  <c r="I3582" i="2"/>
  <c r="L6613" i="2"/>
  <c r="K6613" i="2"/>
  <c r="J6613" i="2"/>
  <c r="I6613" i="2"/>
  <c r="L3484" i="2"/>
  <c r="K3484" i="2"/>
  <c r="J3484" i="2"/>
  <c r="I3484" i="2"/>
  <c r="L7039" i="2"/>
  <c r="K7039" i="2"/>
  <c r="J7039" i="2"/>
  <c r="I7039" i="2"/>
  <c r="L4752" i="2"/>
  <c r="K4752" i="2"/>
  <c r="J4752" i="2"/>
  <c r="I4752" i="2"/>
  <c r="L6015" i="2"/>
  <c r="K6015" i="2"/>
  <c r="J6015" i="2"/>
  <c r="I6015" i="2"/>
  <c r="L6157" i="2"/>
  <c r="K6157" i="2"/>
  <c r="J6157" i="2"/>
  <c r="I6157" i="2"/>
  <c r="L6030" i="2"/>
  <c r="K6030" i="2"/>
  <c r="J6030" i="2"/>
  <c r="I6030" i="2"/>
  <c r="L3859" i="2"/>
  <c r="K3859" i="2"/>
  <c r="J3859" i="2"/>
  <c r="I3859" i="2"/>
  <c r="L7508" i="2"/>
  <c r="K7508" i="2"/>
  <c r="J7508" i="2"/>
  <c r="I7508" i="2"/>
  <c r="L1135" i="2"/>
  <c r="K1135" i="2"/>
  <c r="J1135" i="2"/>
  <c r="I1135" i="2"/>
  <c r="L6574" i="2"/>
  <c r="K6574" i="2"/>
  <c r="J6574" i="2"/>
  <c r="I6574" i="2"/>
  <c r="L4300" i="2"/>
  <c r="K4300" i="2"/>
  <c r="J4300" i="2"/>
  <c r="I4300" i="2"/>
  <c r="L2550" i="2"/>
  <c r="K2550" i="2"/>
  <c r="J2550" i="2"/>
  <c r="I2550" i="2"/>
  <c r="L1840" i="2"/>
  <c r="K1840" i="2"/>
  <c r="J1840" i="2"/>
  <c r="I1840" i="2"/>
  <c r="L1393" i="2"/>
  <c r="K1393" i="2"/>
  <c r="J1393" i="2"/>
  <c r="I1393" i="2"/>
  <c r="L1053" i="2"/>
  <c r="K1053" i="2"/>
  <c r="J1053" i="2"/>
  <c r="I1053" i="2"/>
  <c r="L5944" i="2"/>
  <c r="K5944" i="2"/>
  <c r="J5944" i="2"/>
  <c r="I5944" i="2"/>
  <c r="L3685" i="2"/>
  <c r="K3685" i="2"/>
  <c r="J3685" i="2"/>
  <c r="I3685" i="2"/>
  <c r="L2706" i="2"/>
  <c r="K2706" i="2"/>
  <c r="J2706" i="2"/>
  <c r="I2706" i="2"/>
  <c r="L3867" i="2"/>
  <c r="K3867" i="2"/>
  <c r="J3867" i="2"/>
  <c r="I3867" i="2"/>
  <c r="L6394" i="2"/>
  <c r="K6394" i="2"/>
  <c r="J6394" i="2"/>
  <c r="I6394" i="2"/>
  <c r="L775" i="2"/>
  <c r="K775" i="2"/>
  <c r="J775" i="2"/>
  <c r="I775" i="2"/>
  <c r="L3537" i="2"/>
  <c r="K3537" i="2"/>
  <c r="J3537" i="2"/>
  <c r="I3537" i="2"/>
  <c r="L2723" i="2"/>
  <c r="K2723" i="2"/>
  <c r="J2723" i="2"/>
  <c r="I2723" i="2"/>
  <c r="L5347" i="2"/>
  <c r="K5347" i="2"/>
  <c r="J5347" i="2"/>
  <c r="I5347" i="2"/>
  <c r="L4208" i="2"/>
  <c r="K4208" i="2"/>
  <c r="J4208" i="2"/>
  <c r="I4208" i="2"/>
  <c r="L4682" i="2"/>
  <c r="K4682" i="2"/>
  <c r="J4682" i="2"/>
  <c r="I4682" i="2"/>
  <c r="L1442" i="2"/>
  <c r="K1442" i="2"/>
  <c r="J1442" i="2"/>
  <c r="I1442" i="2"/>
  <c r="L6687" i="2"/>
  <c r="K6687" i="2"/>
  <c r="J6687" i="2"/>
  <c r="I6687" i="2"/>
  <c r="L3356" i="2"/>
  <c r="K3356" i="2"/>
  <c r="J3356" i="2"/>
  <c r="I3356" i="2"/>
  <c r="L1677" i="2"/>
  <c r="K1677" i="2"/>
  <c r="J1677" i="2"/>
  <c r="I1677" i="2"/>
  <c r="L3525" i="2"/>
  <c r="K3525" i="2"/>
  <c r="J3525" i="2"/>
  <c r="I3525" i="2"/>
  <c r="L5665" i="2"/>
  <c r="K5665" i="2"/>
  <c r="J5665" i="2"/>
  <c r="I5665" i="2"/>
  <c r="L5327" i="2"/>
  <c r="K5327" i="2"/>
  <c r="J5327" i="2"/>
  <c r="I5327" i="2"/>
  <c r="L7111" i="2"/>
  <c r="K7111" i="2"/>
  <c r="J7111" i="2"/>
  <c r="I7111" i="2"/>
  <c r="L1381" i="2"/>
  <c r="K1381" i="2"/>
  <c r="J1381" i="2"/>
  <c r="I1381" i="2"/>
  <c r="L3789" i="2"/>
  <c r="K3789" i="2"/>
  <c r="J3789" i="2"/>
  <c r="I3789" i="2"/>
  <c r="L8145" i="2"/>
  <c r="K8145" i="2"/>
  <c r="J8145" i="2"/>
  <c r="I8145" i="2"/>
  <c r="L5138" i="2"/>
  <c r="K5138" i="2"/>
  <c r="J5138" i="2"/>
  <c r="I5138" i="2"/>
  <c r="L4327" i="2"/>
  <c r="K4327" i="2"/>
  <c r="J4327" i="2"/>
  <c r="I4327" i="2"/>
  <c r="L3014" i="2"/>
  <c r="K3014" i="2"/>
  <c r="J3014" i="2"/>
  <c r="I3014" i="2"/>
  <c r="L6376" i="2"/>
  <c r="K6376" i="2"/>
  <c r="J6376" i="2"/>
  <c r="I6376" i="2"/>
  <c r="L4063" i="2"/>
  <c r="K4063" i="2"/>
  <c r="J4063" i="2"/>
  <c r="I4063" i="2"/>
  <c r="L6934" i="2"/>
  <c r="K6934" i="2"/>
  <c r="J6934" i="2"/>
  <c r="I6934" i="2"/>
  <c r="L3325" i="2"/>
  <c r="K3325" i="2"/>
  <c r="J3325" i="2"/>
  <c r="I3325" i="2"/>
  <c r="L6977" i="2"/>
  <c r="K6977" i="2"/>
  <c r="J6977" i="2"/>
  <c r="I6977" i="2"/>
  <c r="L3322" i="2"/>
  <c r="K3322" i="2"/>
  <c r="J3322" i="2"/>
  <c r="I3322" i="2"/>
  <c r="L4222" i="2"/>
  <c r="K4222" i="2"/>
  <c r="J4222" i="2"/>
  <c r="I4222" i="2"/>
  <c r="L7703" i="2"/>
  <c r="K7703" i="2"/>
  <c r="J7703" i="2"/>
  <c r="I7703" i="2"/>
  <c r="L2612" i="2"/>
  <c r="K2612" i="2"/>
  <c r="J2612" i="2"/>
  <c r="I2612" i="2"/>
  <c r="L7937" i="2"/>
  <c r="K7937" i="2"/>
  <c r="J7937" i="2"/>
  <c r="I7937" i="2"/>
  <c r="L3680" i="2"/>
  <c r="K3680" i="2"/>
  <c r="J3680" i="2"/>
  <c r="I3680" i="2"/>
  <c r="L5523" i="2"/>
  <c r="K5523" i="2"/>
  <c r="J5523" i="2"/>
  <c r="I5523" i="2"/>
  <c r="L6798" i="2"/>
  <c r="K6798" i="2"/>
  <c r="J6798" i="2"/>
  <c r="I6798" i="2"/>
  <c r="L2032" i="2"/>
  <c r="K2032" i="2"/>
  <c r="J2032" i="2"/>
  <c r="I2032" i="2"/>
  <c r="L5431" i="2"/>
  <c r="K5431" i="2"/>
  <c r="J5431" i="2"/>
  <c r="I5431" i="2"/>
  <c r="L2669" i="2"/>
  <c r="K2669" i="2"/>
  <c r="J2669" i="2"/>
  <c r="I2669" i="2"/>
  <c r="L2952" i="2"/>
  <c r="K2952" i="2"/>
  <c r="J2952" i="2"/>
  <c r="I2952" i="2"/>
  <c r="L1318" i="2"/>
  <c r="K1318" i="2"/>
  <c r="J1318" i="2"/>
  <c r="I1318" i="2"/>
  <c r="L1591" i="2"/>
  <c r="K1591" i="2"/>
  <c r="J1591" i="2"/>
  <c r="I1591" i="2"/>
  <c r="L6076" i="2"/>
  <c r="K6076" i="2"/>
  <c r="J6076" i="2"/>
  <c r="I6076" i="2"/>
  <c r="L7400" i="2"/>
  <c r="K7400" i="2"/>
  <c r="J7400" i="2"/>
  <c r="I7400" i="2"/>
  <c r="L3106" i="2"/>
  <c r="K3106" i="2"/>
  <c r="J3106" i="2"/>
  <c r="I3106" i="2"/>
  <c r="L2335" i="2"/>
  <c r="K2335" i="2"/>
  <c r="J2335" i="2"/>
  <c r="I2335" i="2"/>
  <c r="L2357" i="2"/>
  <c r="K2357" i="2"/>
  <c r="J2357" i="2"/>
  <c r="I2357" i="2"/>
  <c r="L4810" i="2"/>
  <c r="K4810" i="2"/>
  <c r="J4810" i="2"/>
  <c r="I4810" i="2"/>
  <c r="L4799" i="2"/>
  <c r="K4799" i="2"/>
  <c r="J4799" i="2"/>
  <c r="I4799" i="2"/>
  <c r="L2866" i="2"/>
  <c r="K2866" i="2"/>
  <c r="J2866" i="2"/>
  <c r="I2866" i="2"/>
  <c r="L1229" i="2"/>
  <c r="K1229" i="2"/>
  <c r="J1229" i="2"/>
  <c r="I1229" i="2"/>
  <c r="L6689" i="2"/>
  <c r="K6689" i="2"/>
  <c r="J6689" i="2"/>
  <c r="I6689" i="2"/>
  <c r="L6359" i="2"/>
  <c r="K6359" i="2"/>
  <c r="J6359" i="2"/>
  <c r="I6359" i="2"/>
  <c r="L4768" i="2"/>
  <c r="K4768" i="2"/>
  <c r="J4768" i="2"/>
  <c r="I4768" i="2"/>
  <c r="L3455" i="2"/>
  <c r="K3455" i="2"/>
  <c r="J3455" i="2"/>
  <c r="I3455" i="2"/>
  <c r="L5863" i="2"/>
  <c r="K5863" i="2"/>
  <c r="J5863" i="2"/>
  <c r="I5863" i="2"/>
  <c r="L2051" i="2"/>
  <c r="K2051" i="2"/>
  <c r="J2051" i="2"/>
  <c r="I2051" i="2"/>
  <c r="L3765" i="2"/>
  <c r="K3765" i="2"/>
  <c r="J3765" i="2"/>
  <c r="I3765" i="2"/>
  <c r="L2842" i="2"/>
  <c r="K2842" i="2"/>
  <c r="J2842" i="2"/>
  <c r="I2842" i="2"/>
  <c r="L5535" i="2"/>
  <c r="K5535" i="2"/>
  <c r="J5535" i="2"/>
  <c r="I5535" i="2"/>
  <c r="L1987" i="2"/>
  <c r="K1987" i="2"/>
  <c r="J1987" i="2"/>
  <c r="I1987" i="2"/>
  <c r="L2782" i="2"/>
  <c r="K2782" i="2"/>
  <c r="J2782" i="2"/>
  <c r="I2782" i="2"/>
  <c r="L3136" i="2"/>
  <c r="K3136" i="2"/>
  <c r="J3136" i="2"/>
  <c r="I3136" i="2"/>
  <c r="L2486" i="2"/>
  <c r="K2486" i="2"/>
  <c r="J2486" i="2"/>
  <c r="I2486" i="2"/>
  <c r="L1384" i="2"/>
  <c r="K1384" i="2"/>
  <c r="J1384" i="2"/>
  <c r="I1384" i="2"/>
  <c r="L5038" i="2"/>
  <c r="K5038" i="2"/>
  <c r="J5038" i="2"/>
  <c r="I5038" i="2"/>
  <c r="L2028" i="2"/>
  <c r="K2028" i="2"/>
  <c r="J2028" i="2"/>
  <c r="I2028" i="2"/>
  <c r="L4297" i="2"/>
  <c r="K4297" i="2"/>
  <c r="J4297" i="2"/>
  <c r="I4297" i="2"/>
  <c r="L6559" i="2"/>
  <c r="K6559" i="2"/>
  <c r="J6559" i="2"/>
  <c r="I6559" i="2"/>
  <c r="L3577" i="2"/>
  <c r="K3577" i="2"/>
  <c r="J3577" i="2"/>
  <c r="I3577" i="2"/>
  <c r="L5381" i="2"/>
  <c r="K5381" i="2"/>
  <c r="J5381" i="2"/>
  <c r="I5381" i="2"/>
  <c r="L6620" i="2"/>
  <c r="K6620" i="2"/>
  <c r="J6620" i="2"/>
  <c r="I6620" i="2"/>
  <c r="L2921" i="2"/>
  <c r="K2921" i="2"/>
  <c r="J2921" i="2"/>
  <c r="I2921" i="2"/>
  <c r="L8193" i="2"/>
  <c r="K8193" i="2"/>
  <c r="J8193" i="2"/>
  <c r="I8193" i="2"/>
  <c r="L7761" i="2"/>
  <c r="K7761" i="2"/>
  <c r="J7761" i="2"/>
  <c r="I7761" i="2"/>
  <c r="L4045" i="2"/>
  <c r="K4045" i="2"/>
  <c r="J4045" i="2"/>
  <c r="I4045" i="2"/>
  <c r="L5922" i="2"/>
  <c r="K5922" i="2"/>
  <c r="J5922" i="2"/>
  <c r="I5922" i="2"/>
  <c r="L3497" i="2"/>
  <c r="K3497" i="2"/>
  <c r="J3497" i="2"/>
  <c r="I3497" i="2"/>
  <c r="L6048" i="2"/>
  <c r="K6048" i="2"/>
  <c r="J6048" i="2"/>
  <c r="I6048" i="2"/>
  <c r="L2488" i="2"/>
  <c r="K2488" i="2"/>
  <c r="J2488" i="2"/>
  <c r="I2488" i="2"/>
  <c r="L1557" i="2"/>
  <c r="K1557" i="2"/>
  <c r="J1557" i="2"/>
  <c r="I1557" i="2"/>
  <c r="L2675" i="2"/>
  <c r="K2675" i="2"/>
  <c r="J2675" i="2"/>
  <c r="I2675" i="2"/>
  <c r="L5425" i="2"/>
  <c r="K5425" i="2"/>
  <c r="J5425" i="2"/>
  <c r="I5425" i="2"/>
  <c r="L6233" i="2"/>
  <c r="K6233" i="2"/>
  <c r="J6233" i="2"/>
  <c r="I6233" i="2"/>
  <c r="L7889" i="2"/>
  <c r="K7889" i="2"/>
  <c r="J7889" i="2"/>
  <c r="I7889" i="2"/>
  <c r="L4110" i="2"/>
  <c r="K4110" i="2"/>
  <c r="J4110" i="2"/>
  <c r="I4110" i="2"/>
  <c r="L1491" i="2"/>
  <c r="K1491" i="2"/>
  <c r="J1491" i="2"/>
  <c r="I1491" i="2"/>
  <c r="L7324" i="2"/>
  <c r="K7324" i="2"/>
  <c r="J7324" i="2"/>
  <c r="I7324" i="2"/>
  <c r="L2577" i="2"/>
  <c r="K2577" i="2"/>
  <c r="J2577" i="2"/>
  <c r="I2577" i="2"/>
  <c r="L7297" i="2"/>
  <c r="K7297" i="2"/>
  <c r="J7297" i="2"/>
  <c r="I7297" i="2"/>
  <c r="L2482" i="2"/>
  <c r="K2482" i="2"/>
  <c r="J2482" i="2"/>
  <c r="I2482" i="2"/>
  <c r="L6099" i="2"/>
  <c r="K6099" i="2"/>
  <c r="J6099" i="2"/>
  <c r="I6099" i="2"/>
  <c r="L3353" i="2"/>
  <c r="K3353" i="2"/>
  <c r="J3353" i="2"/>
  <c r="I3353" i="2"/>
  <c r="L1162" i="2"/>
  <c r="K1162" i="2"/>
  <c r="J1162" i="2"/>
  <c r="I1162" i="2"/>
  <c r="L2995" i="2"/>
  <c r="K2995" i="2"/>
  <c r="J2995" i="2"/>
  <c r="I2995" i="2"/>
  <c r="L2883" i="2"/>
  <c r="K2883" i="2"/>
  <c r="J2883" i="2"/>
  <c r="I2883" i="2"/>
  <c r="L7010" i="2"/>
  <c r="K7010" i="2"/>
  <c r="J7010" i="2"/>
  <c r="I7010" i="2"/>
  <c r="L6263" i="2"/>
  <c r="K6263" i="2"/>
  <c r="J6263" i="2"/>
  <c r="I6263" i="2"/>
  <c r="L5533" i="2"/>
  <c r="K5533" i="2"/>
  <c r="J5533" i="2"/>
  <c r="I5533" i="2"/>
  <c r="L5573" i="2"/>
  <c r="K5573" i="2"/>
  <c r="J5573" i="2"/>
  <c r="I5573" i="2"/>
  <c r="L6878" i="2"/>
  <c r="K6878" i="2"/>
  <c r="J6878" i="2"/>
  <c r="I6878" i="2"/>
  <c r="L7335" i="2"/>
  <c r="K7335" i="2"/>
  <c r="J7335" i="2"/>
  <c r="I7335" i="2"/>
  <c r="L4042" i="2"/>
  <c r="K4042" i="2"/>
  <c r="J4042" i="2"/>
  <c r="I4042" i="2"/>
  <c r="L4978" i="2"/>
  <c r="K4978" i="2"/>
  <c r="J4978" i="2"/>
  <c r="I4978" i="2"/>
  <c r="L7481" i="2"/>
  <c r="K7481" i="2"/>
  <c r="J7481" i="2"/>
  <c r="I7481" i="2"/>
  <c r="L7009" i="2"/>
  <c r="K7009" i="2"/>
  <c r="J7009" i="2"/>
  <c r="I7009" i="2"/>
  <c r="L3077" i="2"/>
  <c r="K3077" i="2"/>
  <c r="J3077" i="2"/>
  <c r="I3077" i="2"/>
  <c r="L5374" i="2"/>
  <c r="K5374" i="2"/>
  <c r="J5374" i="2"/>
  <c r="I5374" i="2"/>
  <c r="L3164" i="2"/>
  <c r="K3164" i="2"/>
  <c r="J3164" i="2"/>
  <c r="I3164" i="2"/>
  <c r="L3306" i="2"/>
  <c r="K3306" i="2"/>
  <c r="J3306" i="2"/>
  <c r="I3306" i="2"/>
  <c r="L3498" i="2"/>
  <c r="K3498" i="2"/>
  <c r="J3498" i="2"/>
  <c r="I3498" i="2"/>
  <c r="L3190" i="2"/>
  <c r="K3190" i="2"/>
  <c r="J3190" i="2"/>
  <c r="I3190" i="2"/>
  <c r="L6475" i="2"/>
  <c r="K6475" i="2"/>
  <c r="J6475" i="2"/>
  <c r="I6475" i="2"/>
  <c r="L7734" i="2"/>
  <c r="K7734" i="2"/>
  <c r="J7734" i="2"/>
  <c r="I7734" i="2"/>
  <c r="L7878" i="2"/>
  <c r="K7878" i="2"/>
  <c r="J7878" i="2"/>
  <c r="I7878" i="2"/>
  <c r="L6368" i="2"/>
  <c r="K6368" i="2"/>
  <c r="J6368" i="2"/>
  <c r="I6368" i="2"/>
  <c r="L2919" i="2"/>
  <c r="K2919" i="2"/>
  <c r="J2919" i="2"/>
  <c r="I2919" i="2"/>
  <c r="L4957" i="2"/>
  <c r="K4957" i="2"/>
  <c r="J4957" i="2"/>
  <c r="I4957" i="2"/>
  <c r="L3450" i="2"/>
  <c r="K3450" i="2"/>
  <c r="J3450" i="2"/>
  <c r="I3450" i="2"/>
  <c r="L7581" i="2"/>
  <c r="K7581" i="2"/>
  <c r="J7581" i="2"/>
  <c r="I7581" i="2"/>
  <c r="L4899" i="2"/>
  <c r="K4899" i="2"/>
  <c r="J4899" i="2"/>
  <c r="I4899" i="2"/>
  <c r="L5753" i="2"/>
  <c r="K5753" i="2"/>
  <c r="J5753" i="2"/>
  <c r="I5753" i="2"/>
  <c r="L2877" i="2"/>
  <c r="K2877" i="2"/>
  <c r="J2877" i="2"/>
  <c r="I2877" i="2"/>
  <c r="L8158" i="2"/>
  <c r="K8158" i="2"/>
  <c r="J8158" i="2"/>
  <c r="I8158" i="2"/>
  <c r="L1186" i="2"/>
  <c r="K1186" i="2"/>
  <c r="J1186" i="2"/>
  <c r="I1186" i="2"/>
  <c r="L4072" i="2"/>
  <c r="K4072" i="2"/>
  <c r="J4072" i="2"/>
  <c r="I4072" i="2"/>
  <c r="L2646" i="2"/>
  <c r="K2646" i="2"/>
  <c r="J2646" i="2"/>
  <c r="I2646" i="2"/>
  <c r="L5164" i="2"/>
  <c r="K5164" i="2"/>
  <c r="J5164" i="2"/>
  <c r="I5164" i="2"/>
  <c r="L4130" i="2"/>
  <c r="K4130" i="2"/>
  <c r="J4130" i="2"/>
  <c r="I4130" i="2"/>
  <c r="L2203" i="2"/>
  <c r="K2203" i="2"/>
  <c r="J2203" i="2"/>
  <c r="I2203" i="2"/>
  <c r="L6958" i="2"/>
  <c r="K6958" i="2"/>
  <c r="J6958" i="2"/>
  <c r="I6958" i="2"/>
  <c r="L7141" i="2"/>
  <c r="K7141" i="2"/>
  <c r="J7141" i="2"/>
  <c r="I7141" i="2"/>
  <c r="L4390" i="2"/>
  <c r="K4390" i="2"/>
  <c r="J4390" i="2"/>
  <c r="I4390" i="2"/>
  <c r="L3967" i="2"/>
  <c r="K3967" i="2"/>
  <c r="J3967" i="2"/>
  <c r="I3967" i="2"/>
  <c r="L6170" i="2"/>
  <c r="K6170" i="2"/>
  <c r="J6170" i="2"/>
  <c r="I6170" i="2"/>
  <c r="L8148" i="2"/>
  <c r="K8148" i="2"/>
  <c r="J8148" i="2"/>
  <c r="I8148" i="2"/>
  <c r="L5763" i="2"/>
  <c r="K5763" i="2"/>
  <c r="J5763" i="2"/>
  <c r="I5763" i="2"/>
  <c r="L7711" i="2"/>
  <c r="K7711" i="2"/>
  <c r="J7711" i="2"/>
  <c r="I7711" i="2"/>
  <c r="L4763" i="2"/>
  <c r="K4763" i="2"/>
  <c r="J4763" i="2"/>
  <c r="I4763" i="2"/>
  <c r="L6602" i="2"/>
  <c r="K6602" i="2"/>
  <c r="J6602" i="2"/>
  <c r="I6602" i="2"/>
  <c r="L6130" i="2"/>
  <c r="K6130" i="2"/>
  <c r="J6130" i="2"/>
  <c r="I6130" i="2"/>
  <c r="L4417" i="2"/>
  <c r="K4417" i="2"/>
  <c r="J4417" i="2"/>
  <c r="I4417" i="2"/>
  <c r="L4080" i="2"/>
  <c r="K4080" i="2"/>
  <c r="J4080" i="2"/>
  <c r="I4080" i="2"/>
  <c r="L5990" i="2"/>
  <c r="K5990" i="2"/>
  <c r="J5990" i="2"/>
  <c r="I5990" i="2"/>
  <c r="L6975" i="2"/>
  <c r="K6975" i="2"/>
  <c r="J6975" i="2"/>
  <c r="I6975" i="2"/>
  <c r="L7853" i="2"/>
  <c r="K7853" i="2"/>
  <c r="J7853" i="2"/>
  <c r="I7853" i="2"/>
  <c r="L5881" i="2"/>
  <c r="K5881" i="2"/>
  <c r="J5881" i="2"/>
  <c r="I5881" i="2"/>
  <c r="L5610" i="2"/>
  <c r="K5610" i="2"/>
  <c r="J5610" i="2"/>
  <c r="I5610" i="2"/>
  <c r="L997" i="2"/>
  <c r="K997" i="2"/>
  <c r="J997" i="2"/>
  <c r="I997" i="2"/>
  <c r="L3209" i="2"/>
  <c r="K3209" i="2"/>
  <c r="J3209" i="2"/>
  <c r="I3209" i="2"/>
  <c r="L1332" i="2"/>
  <c r="K1332" i="2"/>
  <c r="J1332" i="2"/>
  <c r="I1332" i="2"/>
  <c r="L3446" i="2"/>
  <c r="K3446" i="2"/>
  <c r="J3446" i="2"/>
  <c r="I3446" i="2"/>
  <c r="L2020" i="2"/>
  <c r="K2020" i="2"/>
  <c r="J2020" i="2"/>
  <c r="I2020" i="2"/>
  <c r="L2958" i="2"/>
  <c r="K2958" i="2"/>
  <c r="J2958" i="2"/>
  <c r="I2958" i="2"/>
  <c r="L8225" i="2"/>
  <c r="K8225" i="2"/>
  <c r="J8225" i="2"/>
  <c r="I8225" i="2"/>
  <c r="L7562" i="2"/>
  <c r="K7562" i="2"/>
  <c r="J7562" i="2"/>
  <c r="I7562" i="2"/>
  <c r="L2627" i="2"/>
  <c r="K2627" i="2"/>
  <c r="J2627" i="2"/>
  <c r="I2627" i="2"/>
  <c r="L4787" i="2"/>
  <c r="K4787" i="2"/>
  <c r="J4787" i="2"/>
  <c r="I4787" i="2"/>
  <c r="L7104" i="2"/>
  <c r="K7104" i="2"/>
  <c r="J7104" i="2"/>
  <c r="I7104" i="2"/>
  <c r="L6094" i="2"/>
  <c r="K6094" i="2"/>
  <c r="J6094" i="2"/>
  <c r="I6094" i="2"/>
  <c r="L3962" i="2"/>
  <c r="K3962" i="2"/>
  <c r="J3962" i="2"/>
  <c r="I3962" i="2"/>
  <c r="L4225" i="2"/>
  <c r="K4225" i="2"/>
  <c r="J4225" i="2"/>
  <c r="I4225" i="2"/>
  <c r="L4284" i="2"/>
  <c r="K4284" i="2"/>
  <c r="J4284" i="2"/>
  <c r="I4284" i="2"/>
  <c r="L5247" i="2"/>
  <c r="K5247" i="2"/>
  <c r="J5247" i="2"/>
  <c r="I5247" i="2"/>
  <c r="L3352" i="2"/>
  <c r="K3352" i="2"/>
  <c r="J3352" i="2"/>
  <c r="I3352" i="2"/>
  <c r="L1767" i="2"/>
  <c r="K1767" i="2"/>
  <c r="J1767" i="2"/>
  <c r="I1767" i="2"/>
  <c r="L5986" i="2"/>
  <c r="K5986" i="2"/>
  <c r="J5986" i="2"/>
  <c r="I5986" i="2"/>
  <c r="L6133" i="2"/>
  <c r="K6133" i="2"/>
  <c r="J6133" i="2"/>
  <c r="I6133" i="2"/>
  <c r="L4083" i="2"/>
  <c r="K4083" i="2"/>
  <c r="J4083" i="2"/>
  <c r="I4083" i="2"/>
  <c r="L4378" i="2"/>
  <c r="K4378" i="2"/>
  <c r="J4378" i="2"/>
  <c r="I4378" i="2"/>
  <c r="L3812" i="2"/>
  <c r="K3812" i="2"/>
  <c r="J3812" i="2"/>
  <c r="I3812" i="2"/>
  <c r="L1922" i="2"/>
  <c r="K1922" i="2"/>
  <c r="J1922" i="2"/>
  <c r="I1922" i="2"/>
  <c r="L7162" i="2"/>
  <c r="K7162" i="2"/>
  <c r="J7162" i="2"/>
  <c r="I7162" i="2"/>
  <c r="L6806" i="2"/>
  <c r="K6806" i="2"/>
  <c r="J6806" i="2"/>
  <c r="I6806" i="2"/>
  <c r="L6021" i="2"/>
  <c r="K6021" i="2"/>
  <c r="J6021" i="2"/>
  <c r="I6021" i="2"/>
  <c r="L6208" i="2"/>
  <c r="K6208" i="2"/>
  <c r="J6208" i="2"/>
  <c r="I6208" i="2"/>
  <c r="L3508" i="2"/>
  <c r="K3508" i="2"/>
  <c r="J3508" i="2"/>
  <c r="I3508" i="2"/>
  <c r="L5742" i="2"/>
  <c r="K5742" i="2"/>
  <c r="J5742" i="2"/>
  <c r="I5742" i="2"/>
  <c r="L3675" i="2"/>
  <c r="K3675" i="2"/>
  <c r="J3675" i="2"/>
  <c r="I3675" i="2"/>
  <c r="L7106" i="2"/>
  <c r="K7106" i="2"/>
  <c r="J7106" i="2"/>
  <c r="I7106" i="2"/>
  <c r="L6142" i="2"/>
  <c r="K6142" i="2"/>
  <c r="J6142" i="2"/>
  <c r="I6142" i="2"/>
  <c r="L7646" i="2"/>
  <c r="K7646" i="2"/>
  <c r="J7646" i="2"/>
  <c r="I7646" i="2"/>
  <c r="L7632" i="2"/>
  <c r="K7632" i="2"/>
  <c r="J7632" i="2"/>
  <c r="I7632" i="2"/>
  <c r="L3479" i="2"/>
  <c r="K3479" i="2"/>
  <c r="J3479" i="2"/>
  <c r="I3479" i="2"/>
  <c r="L6283" i="2"/>
  <c r="K6283" i="2"/>
  <c r="J6283" i="2"/>
  <c r="I6283" i="2"/>
  <c r="L1760" i="2"/>
  <c r="K1760" i="2"/>
  <c r="J1760" i="2"/>
  <c r="I1760" i="2"/>
  <c r="L7628" i="2"/>
  <c r="K7628" i="2"/>
  <c r="J7628" i="2"/>
  <c r="I7628" i="2"/>
  <c r="L2435" i="2"/>
  <c r="K2435" i="2"/>
  <c r="J2435" i="2"/>
  <c r="I2435" i="2"/>
  <c r="L5895" i="2"/>
  <c r="K5895" i="2"/>
  <c r="J5895" i="2"/>
  <c r="I5895" i="2"/>
  <c r="L2998" i="2"/>
  <c r="K2998" i="2"/>
  <c r="J2998" i="2"/>
  <c r="I2998" i="2"/>
  <c r="L6610" i="2"/>
  <c r="K6610" i="2"/>
  <c r="J6610" i="2"/>
  <c r="I6610" i="2"/>
  <c r="L4296" i="2"/>
  <c r="K4296" i="2"/>
  <c r="J4296" i="2"/>
  <c r="I4296" i="2"/>
  <c r="L677" i="2"/>
  <c r="K677" i="2"/>
  <c r="J677" i="2"/>
  <c r="I677" i="2"/>
  <c r="L6509" i="2"/>
  <c r="K6509" i="2"/>
  <c r="J6509" i="2"/>
  <c r="I6509" i="2"/>
  <c r="L5783" i="2"/>
  <c r="K5783" i="2"/>
  <c r="J5783" i="2"/>
  <c r="I5783" i="2"/>
  <c r="L1945" i="2"/>
  <c r="K1945" i="2"/>
  <c r="J1945" i="2"/>
  <c r="I1945" i="2"/>
  <c r="L6635" i="2"/>
  <c r="K6635" i="2"/>
  <c r="J6635" i="2"/>
  <c r="I6635" i="2"/>
  <c r="L4201" i="2"/>
  <c r="K4201" i="2"/>
  <c r="J4201" i="2"/>
  <c r="I4201" i="2"/>
  <c r="L3311" i="2"/>
  <c r="K3311" i="2"/>
  <c r="J3311" i="2"/>
  <c r="I3311" i="2"/>
  <c r="L5532" i="2"/>
  <c r="K5532" i="2"/>
  <c r="J5532" i="2"/>
  <c r="I5532" i="2"/>
  <c r="L2661" i="2"/>
  <c r="K2661" i="2"/>
  <c r="J2661" i="2"/>
  <c r="I2661" i="2"/>
  <c r="L1648" i="2"/>
  <c r="K1648" i="2"/>
  <c r="J1648" i="2"/>
  <c r="I1648" i="2"/>
  <c r="L1956" i="2"/>
  <c r="K1956" i="2"/>
  <c r="J1956" i="2"/>
  <c r="I1956" i="2"/>
  <c r="L2334" i="2"/>
  <c r="K2334" i="2"/>
  <c r="J2334" i="2"/>
  <c r="I2334" i="2"/>
  <c r="L3884" i="2"/>
  <c r="K3884" i="2"/>
  <c r="J3884" i="2"/>
  <c r="I3884" i="2"/>
  <c r="L6241" i="2"/>
  <c r="K6241" i="2"/>
  <c r="J6241" i="2"/>
  <c r="I6241" i="2"/>
  <c r="L6202" i="2"/>
  <c r="K6202" i="2"/>
  <c r="J6202" i="2"/>
  <c r="I6202" i="2"/>
  <c r="L6077" i="2"/>
  <c r="K6077" i="2"/>
  <c r="J6077" i="2"/>
  <c r="I6077" i="2"/>
  <c r="L7605" i="2"/>
  <c r="K7605" i="2"/>
  <c r="J7605" i="2"/>
  <c r="I7605" i="2"/>
  <c r="L2166" i="2"/>
  <c r="K2166" i="2"/>
  <c r="J2166" i="2"/>
  <c r="I2166" i="2"/>
  <c r="L5715" i="2"/>
  <c r="K5715" i="2"/>
  <c r="J5715" i="2"/>
  <c r="I5715" i="2"/>
  <c r="L3599" i="2"/>
  <c r="K3599" i="2"/>
  <c r="J3599" i="2"/>
  <c r="I3599" i="2"/>
  <c r="L6648" i="2"/>
  <c r="K6648" i="2"/>
  <c r="J6648" i="2"/>
  <c r="I6648" i="2"/>
  <c r="L1761" i="2"/>
  <c r="K1761" i="2"/>
  <c r="J1761" i="2"/>
  <c r="I1761" i="2"/>
  <c r="L2742" i="2"/>
  <c r="K2742" i="2"/>
  <c r="J2742" i="2"/>
  <c r="I2742" i="2"/>
  <c r="L3942" i="2"/>
  <c r="K3942" i="2"/>
  <c r="J3942" i="2"/>
  <c r="I3942" i="2"/>
  <c r="L2130" i="2"/>
  <c r="K2130" i="2"/>
  <c r="J2130" i="2"/>
  <c r="I2130" i="2"/>
  <c r="L6298" i="2"/>
  <c r="K6298" i="2"/>
  <c r="J6298" i="2"/>
  <c r="I6298" i="2"/>
  <c r="L6895" i="2"/>
  <c r="K6895" i="2"/>
  <c r="J6895" i="2"/>
  <c r="I6895" i="2"/>
  <c r="L3165" i="2"/>
  <c r="K3165" i="2"/>
  <c r="J3165" i="2"/>
  <c r="I3165" i="2"/>
  <c r="L7453" i="2"/>
  <c r="K7453" i="2"/>
  <c r="J7453" i="2"/>
  <c r="I7453" i="2"/>
  <c r="L4520" i="2"/>
  <c r="K4520" i="2"/>
  <c r="J4520" i="2"/>
  <c r="I4520" i="2"/>
  <c r="L4484" i="2"/>
  <c r="K4484" i="2"/>
  <c r="J4484" i="2"/>
  <c r="I4484" i="2"/>
  <c r="L3417" i="2"/>
  <c r="K3417" i="2"/>
  <c r="J3417" i="2"/>
  <c r="I3417" i="2"/>
  <c r="L979" i="2"/>
  <c r="K979" i="2"/>
  <c r="J979" i="2"/>
  <c r="I979" i="2"/>
  <c r="L6083" i="2"/>
  <c r="K6083" i="2"/>
  <c r="J6083" i="2"/>
  <c r="I6083" i="2"/>
  <c r="L3509" i="2"/>
  <c r="K3509" i="2"/>
  <c r="J3509" i="2"/>
  <c r="I3509" i="2"/>
  <c r="L6223" i="2"/>
  <c r="K6223" i="2"/>
  <c r="J6223" i="2"/>
  <c r="I6223" i="2"/>
  <c r="L7610" i="2"/>
  <c r="K7610" i="2"/>
  <c r="J7610" i="2"/>
  <c r="I7610" i="2"/>
  <c r="L3931" i="2"/>
  <c r="K3931" i="2"/>
  <c r="J3931" i="2"/>
  <c r="I3931" i="2"/>
  <c r="L4871" i="2"/>
  <c r="K4871" i="2"/>
  <c r="J4871" i="2"/>
  <c r="I4871" i="2"/>
  <c r="L1622" i="2"/>
  <c r="K1622" i="2"/>
  <c r="J1622" i="2"/>
  <c r="I1622" i="2"/>
  <c r="L4721" i="2"/>
  <c r="K4721" i="2"/>
  <c r="J4721" i="2"/>
  <c r="I4721" i="2"/>
  <c r="L332" i="2"/>
  <c r="K332" i="2"/>
  <c r="J332" i="2"/>
  <c r="I332" i="2"/>
  <c r="L149" i="2"/>
  <c r="K149" i="2"/>
  <c r="J149" i="2"/>
  <c r="I149" i="2"/>
  <c r="L57" i="2"/>
  <c r="K57" i="2"/>
  <c r="J57" i="2"/>
  <c r="I57" i="2"/>
  <c r="L543" i="2"/>
  <c r="K543" i="2"/>
  <c r="J543" i="2"/>
  <c r="I543" i="2"/>
  <c r="L301" i="2"/>
  <c r="K301" i="2"/>
  <c r="J301" i="2"/>
  <c r="I301" i="2"/>
  <c r="L6" i="2"/>
  <c r="K6" i="2"/>
  <c r="J6" i="2"/>
  <c r="I6" i="2"/>
  <c r="L148" i="2"/>
  <c r="K148" i="2"/>
  <c r="J148" i="2"/>
  <c r="I148" i="2"/>
  <c r="L8515" i="2"/>
  <c r="K8515" i="2"/>
  <c r="J8515" i="2"/>
  <c r="I8515" i="2"/>
  <c r="L265" i="2"/>
  <c r="K265" i="2"/>
  <c r="J265" i="2"/>
  <c r="I265" i="2"/>
  <c r="L8571" i="2"/>
  <c r="K8571" i="2"/>
  <c r="J8571" i="2"/>
  <c r="I8571" i="2"/>
  <c r="L119" i="2"/>
  <c r="K119" i="2"/>
  <c r="J119" i="2"/>
  <c r="I119" i="2"/>
  <c r="L229" i="2"/>
  <c r="K229" i="2"/>
  <c r="J229" i="2"/>
  <c r="I229" i="2"/>
  <c r="L8513" i="2"/>
  <c r="K8513" i="2"/>
  <c r="J8513" i="2"/>
  <c r="I8513" i="2"/>
  <c r="L8442" i="2"/>
  <c r="K8442" i="2"/>
  <c r="J8442" i="2"/>
  <c r="I8442" i="2"/>
  <c r="L323" i="2"/>
  <c r="K323" i="2"/>
  <c r="J323" i="2"/>
  <c r="I323" i="2"/>
  <c r="L352" i="2"/>
  <c r="K352" i="2"/>
  <c r="J352" i="2"/>
  <c r="I352" i="2"/>
  <c r="L112" i="2"/>
  <c r="K112" i="2"/>
  <c r="J112" i="2"/>
  <c r="I112" i="2"/>
  <c r="L8506" i="2"/>
  <c r="K8506" i="2"/>
  <c r="J8506" i="2"/>
  <c r="I8506" i="2"/>
  <c r="L19" i="2"/>
  <c r="K19" i="2"/>
  <c r="J19" i="2"/>
  <c r="I19" i="2"/>
  <c r="L514" i="2"/>
  <c r="K514" i="2"/>
  <c r="J514" i="2"/>
  <c r="I514" i="2"/>
  <c r="L500" i="2"/>
  <c r="K500" i="2"/>
  <c r="J500" i="2"/>
  <c r="I500" i="2"/>
  <c r="L427" i="2"/>
  <c r="K427" i="2"/>
  <c r="J427" i="2"/>
  <c r="I427" i="2"/>
  <c r="L281" i="2"/>
  <c r="K281" i="2"/>
  <c r="J281" i="2"/>
  <c r="I281" i="2"/>
  <c r="L1304" i="2"/>
  <c r="K1304" i="2"/>
  <c r="J1304" i="2"/>
  <c r="I1304" i="2"/>
  <c r="L1207" i="2"/>
  <c r="K1207" i="2"/>
  <c r="J1207" i="2"/>
  <c r="I1207" i="2"/>
  <c r="L4160" i="2"/>
  <c r="K4160" i="2"/>
  <c r="J4160" i="2"/>
  <c r="I4160" i="2"/>
  <c r="L7108" i="2"/>
  <c r="K7108" i="2"/>
  <c r="J7108" i="2"/>
  <c r="I7108" i="2"/>
  <c r="L7829" i="2"/>
  <c r="K7829" i="2"/>
  <c r="J7829" i="2"/>
  <c r="I7829" i="2"/>
  <c r="L3184" i="2"/>
  <c r="K3184" i="2"/>
  <c r="J3184" i="2"/>
  <c r="I3184" i="2"/>
  <c r="L7940" i="2"/>
  <c r="K7940" i="2"/>
  <c r="J7940" i="2"/>
  <c r="I7940" i="2"/>
  <c r="L5413" i="2"/>
  <c r="K5413" i="2"/>
  <c r="J5413" i="2"/>
  <c r="I5413" i="2"/>
  <c r="L8347" i="2"/>
  <c r="K8347" i="2"/>
  <c r="J8347" i="2"/>
  <c r="I8347" i="2"/>
  <c r="L1391" i="2"/>
  <c r="K1391" i="2"/>
  <c r="J1391" i="2"/>
  <c r="I1391" i="2"/>
  <c r="L2422" i="2"/>
  <c r="K2422" i="2"/>
  <c r="J2422" i="2"/>
  <c r="I2422" i="2"/>
  <c r="L2710" i="2"/>
  <c r="K2710" i="2"/>
  <c r="J2710" i="2"/>
  <c r="I2710" i="2"/>
  <c r="L6911" i="2"/>
  <c r="K6911" i="2"/>
  <c r="J6911" i="2"/>
  <c r="I6911" i="2"/>
  <c r="L2847" i="2"/>
  <c r="K2847" i="2"/>
  <c r="J2847" i="2"/>
  <c r="I2847" i="2"/>
  <c r="L6370" i="2"/>
  <c r="K6370" i="2"/>
  <c r="J6370" i="2"/>
  <c r="I6370" i="2"/>
  <c r="L2934" i="2"/>
  <c r="K2934" i="2"/>
  <c r="J2934" i="2"/>
  <c r="I2934" i="2"/>
  <c r="L7105" i="2"/>
  <c r="K7105" i="2"/>
  <c r="J7105" i="2"/>
  <c r="I7105" i="2"/>
  <c r="L6107" i="2"/>
  <c r="K6107" i="2"/>
  <c r="J6107" i="2"/>
  <c r="I6107" i="2"/>
  <c r="L6332" i="2"/>
  <c r="K6332" i="2"/>
  <c r="J6332" i="2"/>
  <c r="I6332" i="2"/>
  <c r="L5998" i="2"/>
  <c r="K5998" i="2"/>
  <c r="J5998" i="2"/>
  <c r="I5998" i="2"/>
  <c r="L8304" i="2"/>
  <c r="K8304" i="2"/>
  <c r="J8304" i="2"/>
  <c r="I8304" i="2"/>
  <c r="L5189" i="2"/>
  <c r="K5189" i="2"/>
  <c r="J5189" i="2"/>
  <c r="I5189" i="2"/>
  <c r="L4578" i="2"/>
  <c r="K4578" i="2"/>
  <c r="J4578" i="2"/>
  <c r="I4578" i="2"/>
  <c r="L4864" i="2"/>
  <c r="K4864" i="2"/>
  <c r="J4864" i="2"/>
  <c r="I4864" i="2"/>
  <c r="L7883" i="2"/>
  <c r="K7883" i="2"/>
  <c r="J7883" i="2"/>
  <c r="I7883" i="2"/>
  <c r="L1115" i="2"/>
  <c r="K1115" i="2"/>
  <c r="J1115" i="2"/>
  <c r="I1115" i="2"/>
  <c r="L3451" i="2"/>
  <c r="K3451" i="2"/>
  <c r="J3451" i="2"/>
  <c r="I3451" i="2"/>
  <c r="L11" i="2"/>
  <c r="K11" i="2"/>
  <c r="J11" i="2"/>
  <c r="I11" i="2"/>
  <c r="L367" i="2"/>
  <c r="K367" i="2"/>
  <c r="J367" i="2"/>
  <c r="I367" i="2"/>
  <c r="L320" i="2"/>
  <c r="K320" i="2"/>
  <c r="J320" i="2"/>
  <c r="I320" i="2"/>
  <c r="L8527" i="2"/>
  <c r="K8527" i="2"/>
  <c r="J8527" i="2"/>
  <c r="I8527" i="2"/>
  <c r="L7708" i="2"/>
  <c r="K7708" i="2"/>
  <c r="J7708" i="2"/>
  <c r="I7708" i="2"/>
  <c r="L3097" i="2"/>
  <c r="K3097" i="2"/>
  <c r="J3097" i="2"/>
  <c r="I3097" i="2"/>
  <c r="L8574" i="2"/>
  <c r="K8574" i="2"/>
  <c r="J8574" i="2"/>
  <c r="I8574" i="2"/>
</calcChain>
</file>

<file path=xl/sharedStrings.xml><?xml version="1.0" encoding="utf-8"?>
<sst xmlns="http://schemas.openxmlformats.org/spreadsheetml/2006/main" count="22751" uniqueCount="19566">
  <si>
    <t>Aldosterone Target Genes in CD Principal Cells (Up-regulated Only)</t>
  </si>
  <si>
    <t xml:space="preserve">Gene Symbol </t>
  </si>
  <si>
    <t>Annotation</t>
  </si>
  <si>
    <t>Reference</t>
  </si>
  <si>
    <t>Acbd3</t>
  </si>
  <si>
    <t>Golgi resident protein GCP60</t>
  </si>
  <si>
    <t>Soundararajan, 2005.</t>
  </si>
  <si>
    <t>Akt2</t>
  </si>
  <si>
    <t>RAC-beta serine/threonine-protein kinase</t>
  </si>
  <si>
    <t>Atf3</t>
  </si>
  <si>
    <t>cyclic AMP-dependent transcription factor ATF-3 isoform X2</t>
  </si>
  <si>
    <t>Fakitsas, 2007.</t>
  </si>
  <si>
    <t>Atp1b1</t>
  </si>
  <si>
    <t>sodium/potassium-transporting ATPase subunit beta-1</t>
  </si>
  <si>
    <t>B2m</t>
  </si>
  <si>
    <t>beta-2-microglobulin</t>
  </si>
  <si>
    <t>Robert-Nicoud, 2001.</t>
  </si>
  <si>
    <t>Clta</t>
  </si>
  <si>
    <t>clathrin light chain A isoform c</t>
  </si>
  <si>
    <t>Cox7a1</t>
  </si>
  <si>
    <t>cytochrome c oxidase subunit 7A1, mitochondrial precursor</t>
  </si>
  <si>
    <t>Crem</t>
  </si>
  <si>
    <t>cAMP-responsive element modulator isoform 16</t>
  </si>
  <si>
    <t>Cstb</t>
  </si>
  <si>
    <t>cystatin-B</t>
  </si>
  <si>
    <t>Dars</t>
  </si>
  <si>
    <t>aspartate--tRNA ligase, cytoplasmic isoform 1</t>
  </si>
  <si>
    <t>Edn1</t>
  </si>
  <si>
    <t>endothelin-1</t>
  </si>
  <si>
    <t>Wong, 2007</t>
  </si>
  <si>
    <t>Eif1</t>
  </si>
  <si>
    <t>eukaryotic translation initiation factor 1</t>
  </si>
  <si>
    <t>Fbxl6</t>
  </si>
  <si>
    <t>F-box/LRR-repeat protein 6</t>
  </si>
  <si>
    <t>Fkbp5</t>
  </si>
  <si>
    <t>peptidyl-prolyl cis-trans isomerase FKBP5</t>
  </si>
  <si>
    <t>Fakitsas, 2007, Soundararajan, 2005.</t>
  </si>
  <si>
    <t>Fosl2</t>
  </si>
  <si>
    <t>fos-related antigen 2</t>
  </si>
  <si>
    <t>Spindler, 1999.</t>
  </si>
  <si>
    <t>Gadd45g</t>
  </si>
  <si>
    <t>growth arrest and DNA damage-inducible protein GADD45 gamma</t>
  </si>
  <si>
    <t>Grem2</t>
  </si>
  <si>
    <t>gremlin-2</t>
  </si>
  <si>
    <t>H2-D1</t>
  </si>
  <si>
    <t>H-2 class I histocompatibility antigen, D-B alpha chain precursor</t>
  </si>
  <si>
    <t>H2-L</t>
  </si>
  <si>
    <t>histocompatibility 2, D region locus L</t>
  </si>
  <si>
    <t>Isg20</t>
  </si>
  <si>
    <t>interferon-stimulated gene 20 kDa protein isoform b</t>
  </si>
  <si>
    <t>Kras</t>
  </si>
  <si>
    <t>GTPase KRas</t>
  </si>
  <si>
    <t>Krt18</t>
  </si>
  <si>
    <t>keratin, type I cytoskeletal 18</t>
  </si>
  <si>
    <t>Krt8</t>
  </si>
  <si>
    <t>keratin, type II cytoskeletal 8</t>
  </si>
  <si>
    <t>Marveld3</t>
  </si>
  <si>
    <t>MARVEL domain-containing protein 3 isoform b</t>
  </si>
  <si>
    <t>Mpg</t>
  </si>
  <si>
    <t>DNA-3-methyladenine glycosylase</t>
  </si>
  <si>
    <t>Mrpl1</t>
  </si>
  <si>
    <t>39S ribosomal protein L1, mitochondrial isoform 1</t>
  </si>
  <si>
    <t>Nedd9</t>
  </si>
  <si>
    <t>enhancer of filamentation 1 isoform 2</t>
  </si>
  <si>
    <t>Nme2</t>
  </si>
  <si>
    <t>nucleoside diphosphate kinase B</t>
  </si>
  <si>
    <t>Oas1a</t>
  </si>
  <si>
    <t>2'-5'-oligoadenylate synthase 1A</t>
  </si>
  <si>
    <t>Plac8</t>
  </si>
  <si>
    <t>placenta-specific gene 8 protein</t>
  </si>
  <si>
    <t>Pltp</t>
  </si>
  <si>
    <t>phospholipid transfer protein precursor</t>
  </si>
  <si>
    <t>Ptpn1</t>
  </si>
  <si>
    <t>tyrosine-protein phosphatase non-receptor type 1</t>
  </si>
  <si>
    <t>Rassf8</t>
  </si>
  <si>
    <t>ras association domain-containing protein 8</t>
  </si>
  <si>
    <t>Rpl12</t>
  </si>
  <si>
    <t>60S ribosomal protein L12</t>
  </si>
  <si>
    <t>Rpl26</t>
  </si>
  <si>
    <t>60S ribosomal protein L26 isoform X2</t>
  </si>
  <si>
    <t>Rps29</t>
  </si>
  <si>
    <t>40S ribosomal protein S29</t>
  </si>
  <si>
    <t>Rufy3</t>
  </si>
  <si>
    <t>protein RUFY3 isoform 4</t>
  </si>
  <si>
    <t>Scnn1a</t>
  </si>
  <si>
    <t>amiloride-sensitive sodium channel subunit alpha</t>
  </si>
  <si>
    <t>Soundararajan, 2005; Husted, 2007</t>
  </si>
  <si>
    <t>Serinc3</t>
  </si>
  <si>
    <t>serine incorporator 3</t>
  </si>
  <si>
    <t>Robert-Nicoud, 2001; Soundararajan, 2005.</t>
  </si>
  <si>
    <t>Sgk1</t>
  </si>
  <si>
    <t>serine/threonine-protein kinase Sgk1 isoform a</t>
  </si>
  <si>
    <t>Fakitsas, 2007; Chen, 1999; Soundararajan, 2005.</t>
  </si>
  <si>
    <t>Slc4a1ap</t>
  </si>
  <si>
    <t>kanadaptin isoform 2</t>
  </si>
  <si>
    <t>Sult1d1</t>
  </si>
  <si>
    <t>sulfotransferase 1 family member D1</t>
  </si>
  <si>
    <t>Tgm1</t>
  </si>
  <si>
    <t>protein-glutamine gamma-glutamyltransferase K</t>
  </si>
  <si>
    <t>Tnfrsf12a</t>
  </si>
  <si>
    <t>tumor necrosis factor receptor superfamily member 12A isoform 2 precursor</t>
  </si>
  <si>
    <t>Tsc22d3</t>
  </si>
  <si>
    <t>TSC22 domain family protein 3 (GILZ)</t>
  </si>
  <si>
    <t>Robert-Nicoud, 2001; Soundararajan, 20005.</t>
  </si>
  <si>
    <t>Usp2</t>
  </si>
  <si>
    <t>ubiquitin carboxyl-terminal hydrolase 2 isoform Usp2-69</t>
  </si>
  <si>
    <t>Soundararajan, 2005; Fakitsas, 2007.</t>
  </si>
  <si>
    <t>Usp38</t>
  </si>
  <si>
    <t>ubiquitin carboxyl-terminal hydrolase 38</t>
  </si>
  <si>
    <t>Ypel2</t>
  </si>
  <si>
    <t>protein yippee-like 2 isoform X2</t>
  </si>
  <si>
    <t>Robert-Nicoud M, Flahaut M, Elalouf JM, Nicod M, Salinas M, Bens M, Doucet A, Wincker P, Artiguenave F, Horisberger JD, Vandewalle A, Rossier BC, Firsov D. Transcriptome of a mouse kidney cortical collecting duct cell line: effects of aldosterone and vasopressin. Proc Natl Acad Sci U S A. 2001 Feb 27;98(5):2712-6.   PMID: 11226305</t>
  </si>
  <si>
    <t>Fakitsas P, Adam G, Daidié D, van Bemmelen MX, Fouladkou F, Patrignani A, Wagner U, Warth R, Camargo SM, Staub O, Verrey F. Early aldosterone-induced gene product regulates the epithelial sodium channel by deubiquitylation. J Am Soc Nephrol. 2007 Apr;18(4):1084-92  PMID: 17344426</t>
  </si>
  <si>
    <t>Náray-Fejes-Tóth A, Fejes-Tóth G. The sgk, an aldosterone-induced gene in mineralocorticoid target cells, regulates the epithelial sodium channel. Kidney Int. 2000 Apr;57(4):1290-4. Review. PubMed PMID: 10760056.</t>
  </si>
  <si>
    <t>Spindler B, Verrey F. Aldosterone action: induction of p21(ras) and fra-2 and transcription-independent decrease in myc, jun, and fos. Am J Physiol. 1999 May;276(5 Pt 1):C1154-61. PubMed PMID: 10329965.</t>
  </si>
  <si>
    <t>Wong S, Brennan FE, Young MJ, Fuller PJ, Cole TJ. A direct effect of aldosterone on endothelin-1 gene expression in vivo. Endocrinology. 2007 Apr;148(4):1511-7. Epub 2007 Jan 11. PubMed PMID: 17218419</t>
  </si>
  <si>
    <t>Husted RF, Volk KA, Sigmund RD, Stokes JB. Discordant effects of corticosteroids and expression of subunits on ENaC activity. Am J Physiol Renal Physiol. 2007 Sep;293(3):F813-20. PMID: 17609289</t>
  </si>
  <si>
    <t>Soundararajan R, Zhang TT, Wang J, Vandewalle A, Pearce D. A novel role for glucocorticoid-induced leucine zipper protein in epithelial sodium channel-mediated sodium transport. J Biol Chem. 2005 Dec 2;280(48):39970-81.  PMID: 16216878.</t>
  </si>
  <si>
    <t>Chen SY, Bhargava A, Mastroberardino L, Meijer OC, Wang J, Buse P, Firestone GL, Verrey F, Pearce D. Epithelial sodium channel regulated by aldosterone-induced protein sgk. Proc Natl  Acad Sci U S A. 1999 Mar 2;96(5):2514-9.   PMID: 10051674</t>
  </si>
  <si>
    <t>Gene name</t>
  </si>
  <si>
    <t>Protein annotation</t>
  </si>
  <si>
    <t>0 hr</t>
  </si>
  <si>
    <t>12 hr</t>
  </si>
  <si>
    <t>24 hr</t>
  </si>
  <si>
    <t>36 hr</t>
  </si>
  <si>
    <t>72 hr</t>
  </si>
  <si>
    <t>12 hr regulated</t>
  </si>
  <si>
    <t>24 hr regulated</t>
  </si>
  <si>
    <t>36 hr regulated</t>
  </si>
  <si>
    <t>72 hr regulated</t>
  </si>
  <si>
    <t>Junb</t>
  </si>
  <si>
    <t>transcription factor jun-B</t>
  </si>
  <si>
    <t>Arfrp1</t>
  </si>
  <si>
    <t>ADP-ribosylation factor-related protein 1 isoform e</t>
  </si>
  <si>
    <t>Prkcd</t>
  </si>
  <si>
    <t>protein kinase C delta type</t>
  </si>
  <si>
    <t>Atp12a</t>
  </si>
  <si>
    <t>potassium-transporting ATPase alpha chain 2 isoform 1</t>
  </si>
  <si>
    <t>Lamc2</t>
  </si>
  <si>
    <t>laminin subunit gamma-2 isoform a precursor</t>
  </si>
  <si>
    <t>Tapbp</t>
  </si>
  <si>
    <t>tapasin isoform 2 precursor</t>
  </si>
  <si>
    <t>Cxcl10</t>
  </si>
  <si>
    <t>C-X-C motif chemokine 10 precursor</t>
  </si>
  <si>
    <t>Fth1</t>
  </si>
  <si>
    <t>ferritin heavy chain</t>
  </si>
  <si>
    <t>Ptgds</t>
  </si>
  <si>
    <t>prostaglandin-H2 D-isomerase precursor</t>
  </si>
  <si>
    <t>Blnk</t>
  </si>
  <si>
    <t>B-cell linker protein isoform 1</t>
  </si>
  <si>
    <t>Gclm</t>
  </si>
  <si>
    <t>glutamate--cysteine ligase regulatory subunit isoform 2</t>
  </si>
  <si>
    <t>Senp2</t>
  </si>
  <si>
    <t>sentrin-specific protease 2</t>
  </si>
  <si>
    <t>Gclc</t>
  </si>
  <si>
    <t>glutamate--cysteine ligase catalytic subunit isoform b</t>
  </si>
  <si>
    <t>Cdk6</t>
  </si>
  <si>
    <t>cyclin-dependent kinase 6</t>
  </si>
  <si>
    <t>Bcl2l1</t>
  </si>
  <si>
    <t>bcl-2-like protein 1 isoform Bcl-X(L)</t>
  </si>
  <si>
    <t>Birc2</t>
  </si>
  <si>
    <t>baculoviral IAP repeat-containing protein 2 isoform 2</t>
  </si>
  <si>
    <t>Cd48</t>
  </si>
  <si>
    <t>CD48 antigen isoform 2 precursor</t>
  </si>
  <si>
    <t>Cflar</t>
  </si>
  <si>
    <t>CASP8 and FADD-like apoptosis regulator isoform 2</t>
  </si>
  <si>
    <t>Elf3</t>
  </si>
  <si>
    <t>ETS-related transcription factor Elf-3</t>
  </si>
  <si>
    <t>G6pd</t>
  </si>
  <si>
    <t>glucose-6-phosphate 1-dehydrogenase isoform a</t>
  </si>
  <si>
    <t>Gstp1</t>
  </si>
  <si>
    <t>glutathione S-transferase P</t>
  </si>
  <si>
    <t>Irf2</t>
  </si>
  <si>
    <t>interferon regulatory factor 2</t>
  </si>
  <si>
    <t>Lgals3</t>
  </si>
  <si>
    <t>galectin-3 isoform 1</t>
  </si>
  <si>
    <t>Nfkb1</t>
  </si>
  <si>
    <t>nuclear factor NF-kappa-B p105 subunit isoform 2 proprotein</t>
  </si>
  <si>
    <t>Nfkbia</t>
  </si>
  <si>
    <t>NF-kappa-B inhibitor alpha</t>
  </si>
  <si>
    <t>Nqo1</t>
  </si>
  <si>
    <t>NAD(P)H dehydrogenase [quinone] 1 isoform c</t>
  </si>
  <si>
    <t>Sod2</t>
  </si>
  <si>
    <t>superoxide dismutase [Mn], mitochondrial isoform E</t>
  </si>
  <si>
    <t>Tnfrsf21</t>
  </si>
  <si>
    <t>tumor necrosis factor receptor superfamily member 21 precursor</t>
  </si>
  <si>
    <t>Tpmt</t>
  </si>
  <si>
    <t>thiopurine S-methyltransferase isoform 1</t>
  </si>
  <si>
    <t>F3</t>
  </si>
  <si>
    <t>tissue factor isoform 2 precursor</t>
  </si>
  <si>
    <t>Hmox1</t>
  </si>
  <si>
    <t>heme oxygenase 1</t>
  </si>
  <si>
    <t>Plcd1</t>
  </si>
  <si>
    <t>1-phosphatidylinositol 4,5-bisphosphate phosphodiesterase delta-1 isoform 1</t>
  </si>
  <si>
    <t>Traf2</t>
  </si>
  <si>
    <t>TNF receptor-associated factor 2</t>
  </si>
  <si>
    <t>Adora1</t>
  </si>
  <si>
    <t>adenosine receptor A1</t>
  </si>
  <si>
    <t>Irf1</t>
  </si>
  <si>
    <t>interferon regulatory factor 1</t>
  </si>
  <si>
    <t>Cd74</t>
  </si>
  <si>
    <t>HLA class II histocompatibility antigen gamma chain isoform b</t>
  </si>
  <si>
    <t>Plau</t>
  </si>
  <si>
    <t>urokinase-type plasminogen activator isoform 3</t>
  </si>
  <si>
    <t>S100a6</t>
  </si>
  <si>
    <t>protein S100-A6</t>
  </si>
  <si>
    <t>Ccl5</t>
  </si>
  <si>
    <t>C-C motif chemokine 5 isoform 2 precursor</t>
  </si>
  <si>
    <t>Gadd45b</t>
  </si>
  <si>
    <t>growth arrest and DNA damage-inducible protein GADD45 beta</t>
  </si>
  <si>
    <t>Tgm2</t>
  </si>
  <si>
    <t>protein-glutamine gamma-glutamyltransferase 2 isoform d</t>
  </si>
  <si>
    <t>Irf7</t>
  </si>
  <si>
    <t>interferon regulatory factor 7 isoform d</t>
  </si>
  <si>
    <t>Bax</t>
  </si>
  <si>
    <t>apoptosis regulator BAX isoform sigma</t>
  </si>
  <si>
    <t>Il15</t>
  </si>
  <si>
    <t>interleukin-15 isoform 2 preproprotein</t>
  </si>
  <si>
    <t>amiloride-sensitive sodium channel subunit alpha isoform 2</t>
  </si>
  <si>
    <t>Bcl2a1</t>
  </si>
  <si>
    <t>bcl-2-related protein A1 isoform 2</t>
  </si>
  <si>
    <t>Cd83</t>
  </si>
  <si>
    <t>CD83 antigen isoform c</t>
  </si>
  <si>
    <t>Ier3</t>
  </si>
  <si>
    <t>radiation-inducible immediate-early gene IEX-1</t>
  </si>
  <si>
    <t>Nfkb2</t>
  </si>
  <si>
    <t>nuclear factor NF-kappa-B p100 subunit isoform b</t>
  </si>
  <si>
    <t>Pim1</t>
  </si>
  <si>
    <t>serine/threonine-protein kinase pim-1 isoform 2</t>
  </si>
  <si>
    <t>Relb</t>
  </si>
  <si>
    <t>transcription factor RelB</t>
  </si>
  <si>
    <t>Ccl2</t>
  </si>
  <si>
    <t>C-C motif chemokine 2 precursor</t>
  </si>
  <si>
    <t>Ccnd1</t>
  </si>
  <si>
    <t>G1/S-specific cyclin-D1</t>
  </si>
  <si>
    <t>Cd44</t>
  </si>
  <si>
    <t>CD44 antigen isoform 8 precursor</t>
  </si>
  <si>
    <t>Icam1</t>
  </si>
  <si>
    <t>intercellular adhesion molecule 1 precursor</t>
  </si>
  <si>
    <t>Tap1</t>
  </si>
  <si>
    <t>antigen peptide transporter 1 isoform 2</t>
  </si>
  <si>
    <t>Tp53</t>
  </si>
  <si>
    <t>cellular tumor antigen p53 isoform j</t>
  </si>
  <si>
    <t>Aamp</t>
  </si>
  <si>
    <t>angio-associated migratory cell protein isoform 1</t>
  </si>
  <si>
    <t>Abcb10</t>
  </si>
  <si>
    <t>ATP-binding cassette sub-family B member 10, mitochondrial</t>
  </si>
  <si>
    <t>Abcc1</t>
  </si>
  <si>
    <t>multidrug resistance-associated protein 1</t>
  </si>
  <si>
    <t>Abcf1</t>
  </si>
  <si>
    <t>ATP-binding cassette sub-family F member 1 isoform a</t>
  </si>
  <si>
    <t>Abhd3</t>
  </si>
  <si>
    <t>phospholipase ABHD3 isoform 1</t>
  </si>
  <si>
    <t>Abi1</t>
  </si>
  <si>
    <t>abl interactor 1 isoform q</t>
  </si>
  <si>
    <t>Abt1</t>
  </si>
  <si>
    <t>activator of basal transcription 1</t>
  </si>
  <si>
    <t>Acox1</t>
  </si>
  <si>
    <t>PREDICTED: peroxisomal acyl-coenzyme A oxidase 1 isoform X2</t>
  </si>
  <si>
    <t>Actb</t>
  </si>
  <si>
    <t>actin, cytoplasmic 1</t>
  </si>
  <si>
    <t>Actr1b</t>
  </si>
  <si>
    <t>beta-centractin</t>
  </si>
  <si>
    <t>Actr3</t>
  </si>
  <si>
    <t>actin-related protein 3 isoform 2</t>
  </si>
  <si>
    <t>Acyp1</t>
  </si>
  <si>
    <t>acylphosphatase-1 isoform a</t>
  </si>
  <si>
    <t>Adam10</t>
  </si>
  <si>
    <t>disintegrin and metalloproteinase domain-containing protein 10 isoform 2 precursor</t>
  </si>
  <si>
    <t>Adam17</t>
  </si>
  <si>
    <t>disintegrin and metalloproteinase domain-containing protein 17 preproprotein</t>
  </si>
  <si>
    <t>Adi1</t>
  </si>
  <si>
    <t>1,2-dihydroxy-3-keto-5-methylthiopentene dioxygenase isoform 1</t>
  </si>
  <si>
    <t>Adnp</t>
  </si>
  <si>
    <t>activity-dependent neuroprotector homeobox protein</t>
  </si>
  <si>
    <t>Adpgk</t>
  </si>
  <si>
    <t>ADP-dependent glucokinase precursor</t>
  </si>
  <si>
    <t>Adprh</t>
  </si>
  <si>
    <t>ADP-ribosylarginine hydrolase isoform 2</t>
  </si>
  <si>
    <t>Adss</t>
  </si>
  <si>
    <t>adenylosuccinate synthetase isozyme 2</t>
  </si>
  <si>
    <t>Aebp2</t>
  </si>
  <si>
    <t>zinc finger protein AEBP2 isoform b</t>
  </si>
  <si>
    <t>Aftph</t>
  </si>
  <si>
    <t>aftiphilin isoform a</t>
  </si>
  <si>
    <t>Ago2</t>
  </si>
  <si>
    <t>protein argonaute-2 isoform 2</t>
  </si>
  <si>
    <t>Agtpbp1</t>
  </si>
  <si>
    <t>cytosolic carboxypeptidase 1 isoform d</t>
  </si>
  <si>
    <t>Ahcy</t>
  </si>
  <si>
    <t>adenosylhomocysteinase isoform 2</t>
  </si>
  <si>
    <t>Ahnak</t>
  </si>
  <si>
    <t>neuroblast differentiation-associated protein AHNAK isoform 1</t>
  </si>
  <si>
    <t>Aip</t>
  </si>
  <si>
    <t>AH receptor-interacting protein isoform 3</t>
  </si>
  <si>
    <t>Akap11</t>
  </si>
  <si>
    <t>A-kinase anchor protein 11</t>
  </si>
  <si>
    <t>Akirin1</t>
  </si>
  <si>
    <t>akirin-1 isoform 2</t>
  </si>
  <si>
    <t>Akr1a1</t>
  </si>
  <si>
    <t>alcohol dehydrogenase [NADP(+)]</t>
  </si>
  <si>
    <t>Akt1</t>
  </si>
  <si>
    <t>RAC-alpha serine/threonine-protein kinase</t>
  </si>
  <si>
    <t>Alad</t>
  </si>
  <si>
    <t>delta-aminolevulinic acid dehydratase isoform b</t>
  </si>
  <si>
    <t>Alas1</t>
  </si>
  <si>
    <t>5-aminolevulinate synthase, nonspecific, mitochondrial isoform 2</t>
  </si>
  <si>
    <t>Aldoa</t>
  </si>
  <si>
    <t>fructose-bisphosphate aldolase A isoform 2</t>
  </si>
  <si>
    <t>Alg1</t>
  </si>
  <si>
    <t>chitobiosyldiphosphodolichol beta-mannosyltransferase isoform 1</t>
  </si>
  <si>
    <t>Alg9</t>
  </si>
  <si>
    <t>alpha-1,2-mannosyltransferase ALG9 isoform c precursor</t>
  </si>
  <si>
    <t>Alkbh7</t>
  </si>
  <si>
    <t>alpha-ketoglutarate-dependent dioxygenase alkB homolog 7, mitochondrial precursor</t>
  </si>
  <si>
    <t>Ambra1</t>
  </si>
  <si>
    <t>activating molecule in BECN1-regulated autophagy protein 1 isoform 4</t>
  </si>
  <si>
    <t>Amz2</t>
  </si>
  <si>
    <t>archaemetzincin-2 isoform 1</t>
  </si>
  <si>
    <t>Angel2</t>
  </si>
  <si>
    <t>protein angel homolog 2 isoform c</t>
  </si>
  <si>
    <t>Ankrd46</t>
  </si>
  <si>
    <t>ankyrin repeat domain-containing protein 46 isoform 1</t>
  </si>
  <si>
    <t>Anxa5</t>
  </si>
  <si>
    <t>annexin A5</t>
  </si>
  <si>
    <t>Anxa7</t>
  </si>
  <si>
    <t>annexin A7 isoform 3</t>
  </si>
  <si>
    <t>Ap1ar</t>
  </si>
  <si>
    <t>AP-1 complex-associated regulatory protein isoform 2</t>
  </si>
  <si>
    <t>Ap1b1</t>
  </si>
  <si>
    <t>AP-1 complex subunit beta-1 isoform a</t>
  </si>
  <si>
    <t>Ap1m1</t>
  </si>
  <si>
    <t>AP-1 complex subunit mu-1 isoform 1</t>
  </si>
  <si>
    <t>Ap1s1</t>
  </si>
  <si>
    <t>AP-1 complex subunit sigma-1A</t>
  </si>
  <si>
    <t>Ap1s3</t>
  </si>
  <si>
    <t>AP-1 complex subunit sigma-3</t>
  </si>
  <si>
    <t>Ap2a1</t>
  </si>
  <si>
    <t>AP-2 complex subunit alpha-1 isoform 2</t>
  </si>
  <si>
    <t>Ap4b1</t>
  </si>
  <si>
    <t>AP-4 complex subunit beta-1 isoform 3</t>
  </si>
  <si>
    <t>Apba3</t>
  </si>
  <si>
    <t>amyloid beta A4 precursor protein-binding family A member 3</t>
  </si>
  <si>
    <t>Apbb2</t>
  </si>
  <si>
    <t>amyloid beta A4 precursor protein-binding family B member 2 isoform e</t>
  </si>
  <si>
    <t>Apc</t>
  </si>
  <si>
    <t>adenomatous polyposis coli protein isoform a</t>
  </si>
  <si>
    <t>Apmap</t>
  </si>
  <si>
    <t>adipocyte plasma membrane-associated protein</t>
  </si>
  <si>
    <t>Appl1</t>
  </si>
  <si>
    <t>DCC-interacting protein 13-alpha</t>
  </si>
  <si>
    <t>Aprt</t>
  </si>
  <si>
    <t>adenine phosphoribosyltransferase isoform b</t>
  </si>
  <si>
    <t>Arel1</t>
  </si>
  <si>
    <t>apoptosis-resistant E3 ubiquitin protein ligase 1</t>
  </si>
  <si>
    <t>Arf4</t>
  </si>
  <si>
    <t>ADP-ribosylation factor 4</t>
  </si>
  <si>
    <t>Arhgap17</t>
  </si>
  <si>
    <t>PREDICTED: rho GTPase-activating protein 17 isoform X7</t>
  </si>
  <si>
    <t>Arhgap24</t>
  </si>
  <si>
    <t>rho GTPase-activating protein 24 isoform 2</t>
  </si>
  <si>
    <t>Arhgef11</t>
  </si>
  <si>
    <t>rho guanine nucleotide exchange factor 11 isoform 2</t>
  </si>
  <si>
    <t>Arid1a</t>
  </si>
  <si>
    <t>AT-rich interactive domain-containing protein 1A isoform a</t>
  </si>
  <si>
    <t>Arid3a</t>
  </si>
  <si>
    <t>PREDICTED: AT-rich interactive domain-containing protein 3A isoform X2</t>
  </si>
  <si>
    <t>Arih1</t>
  </si>
  <si>
    <t>E3 ubiquitin-protein ligase ARIH1</t>
  </si>
  <si>
    <t>Arl2</t>
  </si>
  <si>
    <t>ADP-ribosylation factor-like protein 2 isoform 2</t>
  </si>
  <si>
    <t>Arl3</t>
  </si>
  <si>
    <t>ADP-ribosylation factor-like protein 3</t>
  </si>
  <si>
    <t>Arl6ip5</t>
  </si>
  <si>
    <t>PRA1 family protein 3</t>
  </si>
  <si>
    <t>Arnt</t>
  </si>
  <si>
    <t>aryl hydrocarbon receptor nuclear translocator isoform 9</t>
  </si>
  <si>
    <t>Arpc1b</t>
  </si>
  <si>
    <t>actin-related protein 2/3 complex subunit 1B</t>
  </si>
  <si>
    <t>Arpc2</t>
  </si>
  <si>
    <t>actin-related protein 2/3 complex subunit 2</t>
  </si>
  <si>
    <t>Arpc5</t>
  </si>
  <si>
    <t>actin-related protein 2/3 complex subunit 5 isoform 2</t>
  </si>
  <si>
    <t>Arrdc2</t>
  </si>
  <si>
    <t>arrestin domain-containing protein 2 isoform 1</t>
  </si>
  <si>
    <t>Asb6</t>
  </si>
  <si>
    <t>ankyrin repeat and SOCS box protein 6 isoform 3</t>
  </si>
  <si>
    <t>Asb8</t>
  </si>
  <si>
    <t>ankyrin repeat and SOCS box protein 8 isoform c</t>
  </si>
  <si>
    <t>Aspscr1</t>
  </si>
  <si>
    <t>tether containing UBX domain for GLUT4 isoform 3</t>
  </si>
  <si>
    <t>Atad2b</t>
  </si>
  <si>
    <t>ATPase family AAA domain-containing protein 2B isoform 2</t>
  </si>
  <si>
    <t>Atf1</t>
  </si>
  <si>
    <t>cyclic AMP-dependent transcription factor ATF-1</t>
  </si>
  <si>
    <t>Atf6b</t>
  </si>
  <si>
    <t>cyclic AMP-dependent transcription factor ATF-6 beta isoform b</t>
  </si>
  <si>
    <t>Atf7</t>
  </si>
  <si>
    <t>cyclic AMP-dependent transcription factor ATF-7 isoform 4</t>
  </si>
  <si>
    <t>Atg3</t>
  </si>
  <si>
    <t>ubiquitin-like-conjugating enzyme ATG3 isoform 2</t>
  </si>
  <si>
    <t>Atl2</t>
  </si>
  <si>
    <t>atlastin-2 isoform 6</t>
  </si>
  <si>
    <t>Atp23</t>
  </si>
  <si>
    <t>mitochondrial inner membrane protease ATP23 homolog isoform c</t>
  </si>
  <si>
    <t>Atp2a2</t>
  </si>
  <si>
    <t>sarcoplasmic/endoplasmic reticulum calcium ATPase 2 isoform b</t>
  </si>
  <si>
    <t>Atp5g1</t>
  </si>
  <si>
    <t>ATP synthase F(0) complex subunit C1, mitochondrial precursor</t>
  </si>
  <si>
    <t>Atp5h</t>
  </si>
  <si>
    <t>ATP synthase subunit d, mitochondrial isoform b</t>
  </si>
  <si>
    <t>Atp5i</t>
  </si>
  <si>
    <t>ATP synthase subunit e, mitochondrial</t>
  </si>
  <si>
    <t>Atp6ap1</t>
  </si>
  <si>
    <t>V-type proton ATPase subunit S1 precursor</t>
  </si>
  <si>
    <t>Atp6v0e1</t>
  </si>
  <si>
    <t>V-type proton ATPase subunit e 1</t>
  </si>
  <si>
    <t>Atp6v1a</t>
  </si>
  <si>
    <t>V-type proton ATPase catalytic subunit A</t>
  </si>
  <si>
    <t>Atp7a</t>
  </si>
  <si>
    <t>copper-transporting ATPase 1 isoform 1</t>
  </si>
  <si>
    <t>Atp9b</t>
  </si>
  <si>
    <t>probable phospholipid-transporting ATPase IIB isoform 2</t>
  </si>
  <si>
    <t>Atxn2l</t>
  </si>
  <si>
    <t>ataxin-2-like protein isoform G</t>
  </si>
  <si>
    <t>Aup1</t>
  </si>
  <si>
    <t>ancient ubiquitous protein 1</t>
  </si>
  <si>
    <t>Azi2</t>
  </si>
  <si>
    <t>5-azacytidine-induced protein 2 isoform c</t>
  </si>
  <si>
    <t>Azin1</t>
  </si>
  <si>
    <t>antizyme inhibitor 1 isoform 2</t>
  </si>
  <si>
    <t>B3gat3</t>
  </si>
  <si>
    <t>galactosylgalactosylxylosylprotein 3-beta-glucuronosyltransferase 3 isoform 4</t>
  </si>
  <si>
    <t>B3gnt2</t>
  </si>
  <si>
    <t>N-acetyllactosaminide beta-1,3-N-acetylglucosaminyltransferase 2</t>
  </si>
  <si>
    <t>B4galnt1</t>
  </si>
  <si>
    <t>PREDICTED: beta-1,4 N-acetylgalactosaminyltransferase 1 isoform X5</t>
  </si>
  <si>
    <t>B4galt4</t>
  </si>
  <si>
    <t>beta-1,4-galactosyltransferase 4</t>
  </si>
  <si>
    <t>B9d2</t>
  </si>
  <si>
    <t>B9 domain-containing protein 2</t>
  </si>
  <si>
    <t>Bad</t>
  </si>
  <si>
    <t>bcl2-associated agonist of cell death</t>
  </si>
  <si>
    <t>Baiap2l1</t>
  </si>
  <si>
    <t>brain-specific angiogenesis inhibitor 1-associated protein 2-like protein 1</t>
  </si>
  <si>
    <t>Bbx</t>
  </si>
  <si>
    <t>HMG box transcription factor BBX isoform 2</t>
  </si>
  <si>
    <t>Bcap29</t>
  </si>
  <si>
    <t>B-cell receptor-associated protein 29 isoform b</t>
  </si>
  <si>
    <t>Bcap31</t>
  </si>
  <si>
    <t>B-cell receptor-associated protein 31 isoform a</t>
  </si>
  <si>
    <t>Bcl7b</t>
  </si>
  <si>
    <t>B-cell CLL/lymphoma 7 protein family member B isoform 2</t>
  </si>
  <si>
    <t>Birc6</t>
  </si>
  <si>
    <t>baculoviral IAP repeat-containing protein 6</t>
  </si>
  <si>
    <t>Blmh</t>
  </si>
  <si>
    <t>bleomycin hydrolase</t>
  </si>
  <si>
    <t>Bloc1s1</t>
  </si>
  <si>
    <t>biogenesis of lysosome-related organelles complex 1 subunit 1</t>
  </si>
  <si>
    <t>Bnip1</t>
  </si>
  <si>
    <t>vesicle transport protein SEC20 isoform BNIP1</t>
  </si>
  <si>
    <t>Bnip3</t>
  </si>
  <si>
    <t>BCL2/adenovirus E1B 19 kDa protein-interacting protein 3</t>
  </si>
  <si>
    <t>Bod1</t>
  </si>
  <si>
    <t>biorientation of chromosomes in cell division protein 1 isoform b</t>
  </si>
  <si>
    <t>Bphl</t>
  </si>
  <si>
    <t>valacyclovir hydrolase isoform 2</t>
  </si>
  <si>
    <t>Braf</t>
  </si>
  <si>
    <t>serine/threonine-protein kinase B-raf</t>
  </si>
  <si>
    <t>Brd1</t>
  </si>
  <si>
    <t>bromodomain-containing protein 1 isoform 5</t>
  </si>
  <si>
    <t>Brf1</t>
  </si>
  <si>
    <t>transcription factor IIIB 90 kDa subunit isoform 8</t>
  </si>
  <si>
    <t>Bri3</t>
  </si>
  <si>
    <t>brain protein I3 isoform b</t>
  </si>
  <si>
    <t>Brix1</t>
  </si>
  <si>
    <t>ribosome biogenesis protein BRX1 homolog</t>
  </si>
  <si>
    <t>Brpf3</t>
  </si>
  <si>
    <t>bromodomain and PHD finger-containing protein 3</t>
  </si>
  <si>
    <t>Brwd1</t>
  </si>
  <si>
    <t>bromodomain and WD repeat-containing protein 1 isoform A</t>
  </si>
  <si>
    <t>Btbd1</t>
  </si>
  <si>
    <t>BTB/POZ domain-containing protein 1 isoform 1</t>
  </si>
  <si>
    <t>Btrc</t>
  </si>
  <si>
    <t>F-box/WD repeat-containing protein 1A isoform 3</t>
  </si>
  <si>
    <t>Bud13</t>
  </si>
  <si>
    <t>BUD13 homolog isoform 1</t>
  </si>
  <si>
    <t>Cacfd1</t>
  </si>
  <si>
    <t>calcium channel flower homolog isoform d</t>
  </si>
  <si>
    <t>Cactin</t>
  </si>
  <si>
    <t>cactin</t>
  </si>
  <si>
    <t>Calm1</t>
  </si>
  <si>
    <t>calmodulin</t>
  </si>
  <si>
    <t>Calm2</t>
  </si>
  <si>
    <t>calmodulin isoform 3</t>
  </si>
  <si>
    <t>Camk2d</t>
  </si>
  <si>
    <t>calcium/calmodulin-dependent protein kinase type II subunit delta isoform 30</t>
  </si>
  <si>
    <t>Camta1</t>
  </si>
  <si>
    <t>calmodulin-binding transcription activator 1 isoform c</t>
  </si>
  <si>
    <t>Camta2</t>
  </si>
  <si>
    <t>calmodulin-binding transcription activator 2 isoform 3</t>
  </si>
  <si>
    <t>Cant1</t>
  </si>
  <si>
    <t>soluble calcium-activated nucleotidase 1</t>
  </si>
  <si>
    <t>Canx</t>
  </si>
  <si>
    <t>calnexin precursor</t>
  </si>
  <si>
    <t>Capn1</t>
  </si>
  <si>
    <t>calpain-1 catalytic subunit</t>
  </si>
  <si>
    <t>Capn2</t>
  </si>
  <si>
    <t>calpain-2 catalytic subunit isoform 2</t>
  </si>
  <si>
    <t>Cars2</t>
  </si>
  <si>
    <t>probable cysteine--tRNA ligase, mitochondrial</t>
  </si>
  <si>
    <t>Caskin2</t>
  </si>
  <si>
    <t>caskin-2 isoform b</t>
  </si>
  <si>
    <t>Cast</t>
  </si>
  <si>
    <t>calpastatin isoform m</t>
  </si>
  <si>
    <t>Cat</t>
  </si>
  <si>
    <t>catalase</t>
  </si>
  <si>
    <t>Cbll1</t>
  </si>
  <si>
    <t>E3 ubiquitin-protein ligase Hakai isoform 2</t>
  </si>
  <si>
    <t>Cbx8</t>
  </si>
  <si>
    <t>chromobox protein homolog 8</t>
  </si>
  <si>
    <t>Ccdc102a</t>
  </si>
  <si>
    <t>PREDICTED: coiled-coil domain-containing protein 102A isoform X1</t>
  </si>
  <si>
    <t>Ccdc107</t>
  </si>
  <si>
    <t>PREDICTED: coiled-coil domain-containing protein 107 isoform X1</t>
  </si>
  <si>
    <t>Ccdc115</t>
  </si>
  <si>
    <t>coiled-coil domain-containing protein 115 isoform c</t>
  </si>
  <si>
    <t>Ccdc28b</t>
  </si>
  <si>
    <t>coiled-coil domain-containing protein 28B isoform 1</t>
  </si>
  <si>
    <t>Ccdc53</t>
  </si>
  <si>
    <t>PREDICTED: WASH complex subunit CCDC53 isoform X2</t>
  </si>
  <si>
    <t>Ccdc61</t>
  </si>
  <si>
    <t>PREDICTED: coiled-coil domain-containing protein 61 isoform X2</t>
  </si>
  <si>
    <t>Ccdc92</t>
  </si>
  <si>
    <t>coiled-coil domain-containing protein 92 isoform 1</t>
  </si>
  <si>
    <t>Ccdc93</t>
  </si>
  <si>
    <t>PREDICTED: coiled-coil domain-containing protein 93 isoform X4</t>
  </si>
  <si>
    <t>Ccdc94</t>
  </si>
  <si>
    <t>coiled-coil domain-containing protein 94</t>
  </si>
  <si>
    <t>Ccni</t>
  </si>
  <si>
    <t>cyclin-I isoform a</t>
  </si>
  <si>
    <t>Ccser2</t>
  </si>
  <si>
    <t>serine-rich coiled-coil domain-containing protein 2 isoform 7</t>
  </si>
  <si>
    <t>Cd2ap</t>
  </si>
  <si>
    <t>CD2-associated protein</t>
  </si>
  <si>
    <t>Cd82</t>
  </si>
  <si>
    <t>CD82 antigen isoform 1</t>
  </si>
  <si>
    <t>Cdc34</t>
  </si>
  <si>
    <t>ubiquitin-conjugating enzyme E2 R1</t>
  </si>
  <si>
    <t>Cdk16</t>
  </si>
  <si>
    <t>cyclin-dependent kinase 16 isoform 1</t>
  </si>
  <si>
    <t>Cdk17</t>
  </si>
  <si>
    <t>cyclin-dependent kinase 17 isoform 2</t>
  </si>
  <si>
    <t>Cdk5</t>
  </si>
  <si>
    <t>cyclin-dependent-like kinase 5 isoform 2</t>
  </si>
  <si>
    <t>Cdk7</t>
  </si>
  <si>
    <t>cyclin-dependent kinase 7 isoform 1</t>
  </si>
  <si>
    <t>Cebpg</t>
  </si>
  <si>
    <t>CCAAT/enhancer-binding protein gamma</t>
  </si>
  <si>
    <t>Cep350</t>
  </si>
  <si>
    <t>PREDICTED: centrosome-associated protein 350 isoform X4</t>
  </si>
  <si>
    <t>Cers4</t>
  </si>
  <si>
    <t>ceramide synthase 4</t>
  </si>
  <si>
    <t>Cers5</t>
  </si>
  <si>
    <t>ceramide synthase 5 isoform 1</t>
  </si>
  <si>
    <t>Cfap20</t>
  </si>
  <si>
    <t>cilia- and flagella-associated protein 20</t>
  </si>
  <si>
    <t>Champ1</t>
  </si>
  <si>
    <t>chromosome alignment-maintaining phosphoprotein 1</t>
  </si>
  <si>
    <t>Chchd6</t>
  </si>
  <si>
    <t>MICOS complex subunit MIC25 isoform 1</t>
  </si>
  <si>
    <t>Chd4</t>
  </si>
  <si>
    <t>chromodomain-helicase-DNA-binding protein 4 isoform 2</t>
  </si>
  <si>
    <t>Chmp2a</t>
  </si>
  <si>
    <t>charged multivesicular body protein 2a</t>
  </si>
  <si>
    <t>Cinp</t>
  </si>
  <si>
    <t>cyclin-dependent kinase 2-interacting protein isoform 2</t>
  </si>
  <si>
    <t>Clasp1</t>
  </si>
  <si>
    <t>CLIP-associating protein 1 isoform 4</t>
  </si>
  <si>
    <t>Clic1</t>
  </si>
  <si>
    <t>chloride intracellular channel protein 1</t>
  </si>
  <si>
    <t>Clip2</t>
  </si>
  <si>
    <t>CAP-Gly domain-containing linker protein 2 isoform 1</t>
  </si>
  <si>
    <t>Clock</t>
  </si>
  <si>
    <t>circadian locomoter output cycles protein kaput</t>
  </si>
  <si>
    <t>Clptm1</t>
  </si>
  <si>
    <t>cleft lip and palate transmembrane protein 1 isoform 4</t>
  </si>
  <si>
    <t>clathrin light chain A isoform e</t>
  </si>
  <si>
    <t>Cltc</t>
  </si>
  <si>
    <t>clathrin heavy chain 1 isoform 1</t>
  </si>
  <si>
    <t>Cmc1</t>
  </si>
  <si>
    <t>COX assembly mitochondrial protein homolog isoform 4</t>
  </si>
  <si>
    <t>Cmtm6</t>
  </si>
  <si>
    <t>CKLF-like MARVEL transmembrane domain-containing protein 6</t>
  </si>
  <si>
    <t>Cmtr1</t>
  </si>
  <si>
    <t>cap-specific mRNA (nucleoside-2'-O-)-methyltransferase 1</t>
  </si>
  <si>
    <t>Cnnm3</t>
  </si>
  <si>
    <t>metal transporter CNNM3 isoform 1 precursor</t>
  </si>
  <si>
    <t>Cnot1</t>
  </si>
  <si>
    <t>CCR4-NOT transcription complex subunit 1 isoform c</t>
  </si>
  <si>
    <t>Cnot11</t>
  </si>
  <si>
    <t>CCR4-NOT transcription complex subunit 11</t>
  </si>
  <si>
    <t>Cnot2</t>
  </si>
  <si>
    <t>CCR4-NOT transcription complex subunit 2</t>
  </si>
  <si>
    <t>Cnot4</t>
  </si>
  <si>
    <t>CCR4-NOT transcription complex subunit 4 isoform f</t>
  </si>
  <si>
    <t>Cnp</t>
  </si>
  <si>
    <t>2',3'-cyclic-nucleotide 3'-phosphodiesterase isoform 1</t>
  </si>
  <si>
    <t>Cnpy3</t>
  </si>
  <si>
    <t>protein canopy homolog 3 isoform 2</t>
  </si>
  <si>
    <t>Commd1</t>
  </si>
  <si>
    <t>PREDICTED: COMM domain-containing protein 1 isoform X2</t>
  </si>
  <si>
    <t>Commd10</t>
  </si>
  <si>
    <t>COMM domain-containing protein 10 isoform b</t>
  </si>
  <si>
    <t>Commd3</t>
  </si>
  <si>
    <t>COMM domain-containing protein 3</t>
  </si>
  <si>
    <t>Commd9</t>
  </si>
  <si>
    <t>COMM domain-containing protein 9 isoform 2</t>
  </si>
  <si>
    <t>Copa</t>
  </si>
  <si>
    <t>coatomer subunit alpha isoform 1</t>
  </si>
  <si>
    <t>Copg2</t>
  </si>
  <si>
    <t>coatomer subunit gamma-2 isoform 2</t>
  </si>
  <si>
    <t>Coq10b</t>
  </si>
  <si>
    <t>coenzyme Q-binding protein COQ10 homolog B, mitochondrial isoform 3</t>
  </si>
  <si>
    <t>Coq7</t>
  </si>
  <si>
    <t>5-demethoxyubiquinone hydroxylase, mitochondrial isoform 2</t>
  </si>
  <si>
    <t>Cox14</t>
  </si>
  <si>
    <t>cytochrome c oxidase assembly protein COX14</t>
  </si>
  <si>
    <t>Cox17</t>
  </si>
  <si>
    <t>cytochrome c oxidase copper chaperone</t>
  </si>
  <si>
    <t>Cox18</t>
  </si>
  <si>
    <t>mitochondrial inner membrane protein COX18 isoform 4</t>
  </si>
  <si>
    <t>Cox20</t>
  </si>
  <si>
    <t>cytochrome c oxidase protein 20 homolog isoform 2</t>
  </si>
  <si>
    <t>Cox5a</t>
  </si>
  <si>
    <t>cytochrome c oxidase subunit 5A, mitochondrial precursor</t>
  </si>
  <si>
    <t>Cpsf7</t>
  </si>
  <si>
    <t>cleavage and polyadenylation specificity factor subunit 7 isoform 3</t>
  </si>
  <si>
    <t>Creb1</t>
  </si>
  <si>
    <t>cyclic AMP-responsive element-binding protein 1 isoform C</t>
  </si>
  <si>
    <t>Crk</t>
  </si>
  <si>
    <t>adapter molecule crk isoform a</t>
  </si>
  <si>
    <t>Cryz</t>
  </si>
  <si>
    <t>quinone oxidoreductase isoform c</t>
  </si>
  <si>
    <t>Cs</t>
  </si>
  <si>
    <t>citrate synthase, mitochondrial precursor</t>
  </si>
  <si>
    <t>Csad</t>
  </si>
  <si>
    <t>cysteine sulfinic acid decarboxylase isoform 3</t>
  </si>
  <si>
    <t>Csk</t>
  </si>
  <si>
    <t>tyrosine-protein kinase CSK</t>
  </si>
  <si>
    <t>Csnk1g2</t>
  </si>
  <si>
    <t>casein kinase I isoform gamma-2</t>
  </si>
  <si>
    <t>Csrp2</t>
  </si>
  <si>
    <t>cysteine and glycine-rich protein 2</t>
  </si>
  <si>
    <t>Ctbp1</t>
  </si>
  <si>
    <t>C-terminal-binding protein 1 isoform 2</t>
  </si>
  <si>
    <t>Ctdsp1</t>
  </si>
  <si>
    <t>carboxy-terminal domain RNA polymerase II polypeptide A small phosphatase 1 isoform 2</t>
  </si>
  <si>
    <t>Ctsc</t>
  </si>
  <si>
    <t>dipeptidyl peptidase 1 isoform a preproprotein</t>
  </si>
  <si>
    <t>Cul1</t>
  </si>
  <si>
    <t>cullin-1</t>
  </si>
  <si>
    <t>Cuta</t>
  </si>
  <si>
    <t>protein CutA isoform 3 precursor</t>
  </si>
  <si>
    <t>Cxxc1</t>
  </si>
  <si>
    <t>CXXC-type zinc finger protein 1 isoform 1</t>
  </si>
  <si>
    <t>Cyb561</t>
  </si>
  <si>
    <t>cytochrome b561 isoform 1</t>
  </si>
  <si>
    <t>Cyb5a</t>
  </si>
  <si>
    <t>cytochrome b5 isoform 1</t>
  </si>
  <si>
    <t>Cyb5r4</t>
  </si>
  <si>
    <t>cytochrome b5 reductase 4</t>
  </si>
  <si>
    <t>Cyc1</t>
  </si>
  <si>
    <t>PREDICTED: cytochrome c1, heme protein, mitochondrial isoform X1</t>
  </si>
  <si>
    <t>Cyld</t>
  </si>
  <si>
    <t>ubiquitin carboxyl-terminal hydrolase CYLD isoform 2</t>
  </si>
  <si>
    <t>Cyp20a1</t>
  </si>
  <si>
    <t>cytochrome P450 20A1</t>
  </si>
  <si>
    <t>Cyth2</t>
  </si>
  <si>
    <t>cytohesin-2 isoform 2</t>
  </si>
  <si>
    <t>Dad1</t>
  </si>
  <si>
    <t>dolichyl-diphosphooligosaccharide--protein glycosyltransferase subunit DAD1</t>
  </si>
  <si>
    <t>Dalrd3</t>
  </si>
  <si>
    <t>PREDICTED: DALR anticodon-binding domain-containing protein 3 isoform X4</t>
  </si>
  <si>
    <t>aspartate--tRNA ligase, cytoplasmic isoform 2</t>
  </si>
  <si>
    <t>Dcaf8</t>
  </si>
  <si>
    <t>DDB1- and CUL4-associated factor 8</t>
  </si>
  <si>
    <t>Dcps</t>
  </si>
  <si>
    <t>m7GpppX diphosphatase isoform 1</t>
  </si>
  <si>
    <t>Dctn6</t>
  </si>
  <si>
    <t>dynactin subunit 6</t>
  </si>
  <si>
    <t>Dcun1d1</t>
  </si>
  <si>
    <t>DCN1-like protein 1 isoform 2</t>
  </si>
  <si>
    <t>Ddx20</t>
  </si>
  <si>
    <t>probable ATP-dependent RNA helicase DDX20</t>
  </si>
  <si>
    <t>Ddx23</t>
  </si>
  <si>
    <t>probable ATP-dependent RNA helicase DDX23</t>
  </si>
  <si>
    <t>Ddx47</t>
  </si>
  <si>
    <t>probable ATP-dependent RNA helicase DDX47 isoform 2</t>
  </si>
  <si>
    <t>Ddx58</t>
  </si>
  <si>
    <t>probable ATP-dependent RNA helicase DDX58</t>
  </si>
  <si>
    <t>Degs1</t>
  </si>
  <si>
    <t>sphingolipid delta(4)-desaturase DES1 isoform 1</t>
  </si>
  <si>
    <t>Derl1</t>
  </si>
  <si>
    <t>derlin-1 isoform b</t>
  </si>
  <si>
    <t>Desi2</t>
  </si>
  <si>
    <t>PREDICTED: desumoylating isopeptidase 2 isoform X4</t>
  </si>
  <si>
    <t>Dgcr6</t>
  </si>
  <si>
    <t>protein DGCR6</t>
  </si>
  <si>
    <t>Dguok</t>
  </si>
  <si>
    <t>deoxyguanosine kinase, mitochondrial isoform e</t>
  </si>
  <si>
    <t>Dhodh</t>
  </si>
  <si>
    <t>dihydroorotate dehydrogenase (quinone), mitochondrial</t>
  </si>
  <si>
    <t>Dhps</t>
  </si>
  <si>
    <t>deoxyhypusine synthase isoform a</t>
  </si>
  <si>
    <t>Dhrs13</t>
  </si>
  <si>
    <t>dehydrogenase/reductase SDR family member 13 precursor</t>
  </si>
  <si>
    <t>Dhrs7b</t>
  </si>
  <si>
    <t>dehydrogenase/reductase SDR family member 7B isoform 1</t>
  </si>
  <si>
    <t>Dhx30</t>
  </si>
  <si>
    <t>putative ATP-dependent RNA helicase DHX30 isoform 1</t>
  </si>
  <si>
    <t>Dhx40</t>
  </si>
  <si>
    <t>probable ATP-dependent RNA helicase DHX40 isoform 1</t>
  </si>
  <si>
    <t>Diablo</t>
  </si>
  <si>
    <t>diablo homolog, mitochondrial isoform 5</t>
  </si>
  <si>
    <t>Diaph1</t>
  </si>
  <si>
    <t>protein diaphanous homolog 1 isoform 3</t>
  </si>
  <si>
    <t>Dis3l</t>
  </si>
  <si>
    <t>DIS3-like exonuclease 1 isoform 2</t>
  </si>
  <si>
    <t>Dlg1</t>
  </si>
  <si>
    <t>disks large homolog 1 isoform 1</t>
  </si>
  <si>
    <t>Dmwd</t>
  </si>
  <si>
    <t>dystrophia myotonica WD repeat-containing protein</t>
  </si>
  <si>
    <t>Dnaja1</t>
  </si>
  <si>
    <t>dnaJ homolog subfamily A member 1 isoform 2</t>
  </si>
  <si>
    <t>Dnajb1</t>
  </si>
  <si>
    <t>dnaJ homolog subfamily B member 1 isoform 2</t>
  </si>
  <si>
    <t>Dnajb2</t>
  </si>
  <si>
    <t>dnaJ homolog subfamily B member 2 isoform a</t>
  </si>
  <si>
    <t>Dnajc10</t>
  </si>
  <si>
    <t>dnaJ homolog subfamily C member 10 isoform 2 precursor</t>
  </si>
  <si>
    <t>Dnajc16</t>
  </si>
  <si>
    <t>dnaJ homolog subfamily C member 16 isoform 1 precursor</t>
  </si>
  <si>
    <t>Dnajc19</t>
  </si>
  <si>
    <t>mitochondrial import inner membrane translocase subunit TIM14 isoform 2</t>
  </si>
  <si>
    <t>Dnajc21</t>
  </si>
  <si>
    <t>dnaJ homolog subfamily C member 21 isoform 2</t>
  </si>
  <si>
    <t>Dnajc8</t>
  </si>
  <si>
    <t>dnaJ homolog subfamily C member 8</t>
  </si>
  <si>
    <t>Dnpep</t>
  </si>
  <si>
    <t>aspartyl aminopeptidase isoform f</t>
  </si>
  <si>
    <t>Dolk</t>
  </si>
  <si>
    <t>dolichol kinase</t>
  </si>
  <si>
    <t>Dph1</t>
  </si>
  <si>
    <t>2-(3-amino-3-carboxypropyl)histidine synthase subunit 1 isoform 1</t>
  </si>
  <si>
    <t>Dph3</t>
  </si>
  <si>
    <t>DPH3 homolog isoform 2</t>
  </si>
  <si>
    <t>Dpp4</t>
  </si>
  <si>
    <t>dipeptidyl peptidase 4</t>
  </si>
  <si>
    <t>Dram2</t>
  </si>
  <si>
    <t>DNA damage-regulated autophagy modulator protein 2 isoform a</t>
  </si>
  <si>
    <t>Dscr3</t>
  </si>
  <si>
    <t>Down syndrome critical region protein 3 isoform 2</t>
  </si>
  <si>
    <t>Dtnbp1</t>
  </si>
  <si>
    <t>dysbindin isoform b</t>
  </si>
  <si>
    <t>Dtx3</t>
  </si>
  <si>
    <t>probable E3 ubiquitin-protein ligase DTX3 isoform b</t>
  </si>
  <si>
    <t>Dusp22</t>
  </si>
  <si>
    <t>PREDICTED: dual specificity protein phosphatase 22 isoform X3</t>
  </si>
  <si>
    <t>Dvl3</t>
  </si>
  <si>
    <t>segment polarity protein dishevelled homolog DVL-3</t>
  </si>
  <si>
    <t>Dync1li2</t>
  </si>
  <si>
    <t>cytoplasmic dynein 1 light intermediate chain 2 isoform 1</t>
  </si>
  <si>
    <t>Dynlt3</t>
  </si>
  <si>
    <t>dynein light chain Tctex-type 3</t>
  </si>
  <si>
    <t>Dyrk1a</t>
  </si>
  <si>
    <t>dual specificity tyrosine-phosphorylation-regulated kinase 1A isoform 2</t>
  </si>
  <si>
    <t>Ech1</t>
  </si>
  <si>
    <t>delta(3,5)-Delta(2,4)-dienoyl-CoA isomerase, mitochondrial precursor</t>
  </si>
  <si>
    <t>Edem1</t>
  </si>
  <si>
    <t>ER degradation-enhancing alpha-mannosidase-like protein 1</t>
  </si>
  <si>
    <t>Eea1</t>
  </si>
  <si>
    <t>early endosome antigen 1</t>
  </si>
  <si>
    <t>Eef1a1</t>
  </si>
  <si>
    <t>elongation factor 1-alpha 1</t>
  </si>
  <si>
    <t>Eef2k</t>
  </si>
  <si>
    <t>eukaryotic elongation factor 2 kinase</t>
  </si>
  <si>
    <t>Eef2kmt</t>
  </si>
  <si>
    <t>protein-lysine N-methyltransferase EEF2KMT isoform 3</t>
  </si>
  <si>
    <t>Eepd1</t>
  </si>
  <si>
    <t>endonuclease/exonuclease/phosphatase family domain-containing protein 1</t>
  </si>
  <si>
    <t>Efnb1</t>
  </si>
  <si>
    <t>ephrin-B1 precursor</t>
  </si>
  <si>
    <t>Eftud2</t>
  </si>
  <si>
    <t>116 kDa U5 small nuclear ribonucleoprotein component isoform b</t>
  </si>
  <si>
    <t>Eif2ak1</t>
  </si>
  <si>
    <t>eukaryotic translation initiation factor 2-alpha kinase 1 isoform b</t>
  </si>
  <si>
    <t>Eif2ak2</t>
  </si>
  <si>
    <t>interferon-induced, double-stranded RNA-activated protein kinase isoform b</t>
  </si>
  <si>
    <t>Eif2b4</t>
  </si>
  <si>
    <t>translation initiation factor eIF-2B subunit delta isoform 2</t>
  </si>
  <si>
    <t>Eif2d</t>
  </si>
  <si>
    <t>eukaryotic translation initiation factor 2D isoform 1</t>
  </si>
  <si>
    <t>Eif2s3</t>
  </si>
  <si>
    <t>eukaryotic translation initiation factor 2 subunit 3</t>
  </si>
  <si>
    <t>Eif3k</t>
  </si>
  <si>
    <t>eukaryotic translation initiation factor 3 subunit K isoform 3</t>
  </si>
  <si>
    <t>Eif4a1</t>
  </si>
  <si>
    <t>eukaryotic initiation factor 4A-I isoform 2</t>
  </si>
  <si>
    <t>Eif4e</t>
  </si>
  <si>
    <t>eukaryotic translation initiation factor 4E isoform 4</t>
  </si>
  <si>
    <t>Eif4h</t>
  </si>
  <si>
    <t>eukaryotic translation initiation factor 4H isoform 1</t>
  </si>
  <si>
    <t>Eif5</t>
  </si>
  <si>
    <t>eukaryotic translation initiation factor 5</t>
  </si>
  <si>
    <t>Elf2</t>
  </si>
  <si>
    <t>ETS-related transcription factor Elf-2 isoform 4</t>
  </si>
  <si>
    <t>Ell2</t>
  </si>
  <si>
    <t>RNA polymerase II elongation factor ELL2</t>
  </si>
  <si>
    <t>Emc7</t>
  </si>
  <si>
    <t>ER membrane protein complex subunit 7 precursor</t>
  </si>
  <si>
    <t>Emc8</t>
  </si>
  <si>
    <t>ER membrane protein complex subunit 8 isoform 2</t>
  </si>
  <si>
    <t>Eml3</t>
  </si>
  <si>
    <t>echinoderm microtubule-associated protein-like 3 isoform 3</t>
  </si>
  <si>
    <t>Entpd6</t>
  </si>
  <si>
    <t>ectonucleoside triphosphate diphosphohydrolase 6 isoform 1</t>
  </si>
  <si>
    <t>Epc1</t>
  </si>
  <si>
    <t>enhancer of polycomb homolog 1 isoform d</t>
  </si>
  <si>
    <t>Epn1</t>
  </si>
  <si>
    <t>epsin-1 isoform b</t>
  </si>
  <si>
    <t>Epn2</t>
  </si>
  <si>
    <t>epsin-2 isoform c</t>
  </si>
  <si>
    <t>Etfa</t>
  </si>
  <si>
    <t>electron transfer flavoprotein subunit alpha, mitochondrial isoform b</t>
  </si>
  <si>
    <t>Etfdh</t>
  </si>
  <si>
    <t>electron transfer flavoprotein-ubiquinone oxidoreductase, mitochondrial isoform 3</t>
  </si>
  <si>
    <t>Etv6</t>
  </si>
  <si>
    <t>transcription factor ETV6</t>
  </si>
  <si>
    <t>Extl3</t>
  </si>
  <si>
    <t>exostosin-like 3</t>
  </si>
  <si>
    <t>Ezh1</t>
  </si>
  <si>
    <t>histone-lysine N-methyltransferase EZH1 isoform 2</t>
  </si>
  <si>
    <t>Ezr</t>
  </si>
  <si>
    <t>ezrin</t>
  </si>
  <si>
    <t>Fads3</t>
  </si>
  <si>
    <t>fatty acid desaturase 3</t>
  </si>
  <si>
    <t>Fam173a</t>
  </si>
  <si>
    <t>protein FAM173A isoform 2</t>
  </si>
  <si>
    <t>Fam192a</t>
  </si>
  <si>
    <t>protein FAM192A</t>
  </si>
  <si>
    <t>Fam222b</t>
  </si>
  <si>
    <t>protein FAM222B isoform 2</t>
  </si>
  <si>
    <t>Fam3a</t>
  </si>
  <si>
    <t>protein FAM3A isoform 1 precursor</t>
  </si>
  <si>
    <t>Fam53c</t>
  </si>
  <si>
    <t>protein FAM53C isoform 1</t>
  </si>
  <si>
    <t>Fam60a</t>
  </si>
  <si>
    <t>protein FAM60A</t>
  </si>
  <si>
    <t>Fam69a</t>
  </si>
  <si>
    <t>protein FAM69A isoform 5</t>
  </si>
  <si>
    <t>Fbxl17</t>
  </si>
  <si>
    <t>F-box/LRR-repeat protein 17</t>
  </si>
  <si>
    <t>F-box/LRR-repeat protein 6 isoform 2</t>
  </si>
  <si>
    <t>Fbxo22</t>
  </si>
  <si>
    <t>F-box only protein 22 isoform a</t>
  </si>
  <si>
    <t>Fbxo4</t>
  </si>
  <si>
    <t>F-box only protein 4 isoform 2</t>
  </si>
  <si>
    <t>Fdps</t>
  </si>
  <si>
    <t>farnesyl pyrophosphate synthase isoform b</t>
  </si>
  <si>
    <t>Fggy</t>
  </si>
  <si>
    <t>FGGY carbohydrate kinase domain-containing protein isoform c</t>
  </si>
  <si>
    <t>Fibp</t>
  </si>
  <si>
    <t>acidic fibroblast growth factor intracellular-binding protein isoform a</t>
  </si>
  <si>
    <t>Fkbp15</t>
  </si>
  <si>
    <t>FK506-binding protein 15</t>
  </si>
  <si>
    <t>Fkbp2</t>
  </si>
  <si>
    <t>peptidyl-prolyl cis-trans isomerase FKBP2 precursor</t>
  </si>
  <si>
    <t>Flot1</t>
  </si>
  <si>
    <t>flotillin-1 isoform 2</t>
  </si>
  <si>
    <t>Flot2</t>
  </si>
  <si>
    <t>flotillin-2 isoform 1</t>
  </si>
  <si>
    <t>Flywch1</t>
  </si>
  <si>
    <t>PREDICTED: FLYWCH-type zinc finger-containing protein 1 isoform X1</t>
  </si>
  <si>
    <t>Fmc1</t>
  </si>
  <si>
    <t>protein FMC1 homolog</t>
  </si>
  <si>
    <t>Fndc3b</t>
  </si>
  <si>
    <t>fibronectin type III domain-containing protein 3B</t>
  </si>
  <si>
    <t>Fnta</t>
  </si>
  <si>
    <t>protein farnesyltransferase/geranylgeranyltransferase type-1 subunit alpha</t>
  </si>
  <si>
    <t>Foxj2</t>
  </si>
  <si>
    <t>forkhead box protein J2</t>
  </si>
  <si>
    <t>Foxp1</t>
  </si>
  <si>
    <t>forkhead box protein P1 isoform a</t>
  </si>
  <si>
    <t>Fpgs</t>
  </si>
  <si>
    <t>folylpolyglutamate synthase, mitochondrial isoform c precursor</t>
  </si>
  <si>
    <t>Frs2</t>
  </si>
  <si>
    <t>fibroblast growth factor receptor substrate 2</t>
  </si>
  <si>
    <t>Fundc2</t>
  </si>
  <si>
    <t>FUN14 domain-containing protein 2</t>
  </si>
  <si>
    <t>Fut11</t>
  </si>
  <si>
    <t>alpha-(1,3)-fucosyltransferase 11 isoform 1 precursor</t>
  </si>
  <si>
    <t>G3bp2</t>
  </si>
  <si>
    <t>ras GTPase-activating protein-binding protein 2 isoform a</t>
  </si>
  <si>
    <t>Gabarap</t>
  </si>
  <si>
    <t>gamma-aminobutyric acid receptor-associated protein</t>
  </si>
  <si>
    <t>Gabbr1</t>
  </si>
  <si>
    <t>gamma-aminobutyric acid type B receptor subunit 1 isoform b precursor</t>
  </si>
  <si>
    <t>Gak</t>
  </si>
  <si>
    <t>cyclin-G-associated kinase isoform 3</t>
  </si>
  <si>
    <t>Gale</t>
  </si>
  <si>
    <t>UDP-glucose 4-epimerase</t>
  </si>
  <si>
    <t>Galm</t>
  </si>
  <si>
    <t>aldose 1-epimerase</t>
  </si>
  <si>
    <t>Gamt</t>
  </si>
  <si>
    <t>guanidinoacetate N-methyltransferase isoform b</t>
  </si>
  <si>
    <t>Gba2</t>
  </si>
  <si>
    <t>non-lysosomal glucosylceramidase isoform 2</t>
  </si>
  <si>
    <t>Gcdh</t>
  </si>
  <si>
    <t>glutaryl-CoA dehydrogenase, mitochondrial isoform a precursor</t>
  </si>
  <si>
    <t>Gde1</t>
  </si>
  <si>
    <t>glycerophosphodiester phosphodiesterase 1 isoform 1</t>
  </si>
  <si>
    <t>Gemin7</t>
  </si>
  <si>
    <t>gem-associated protein 7</t>
  </si>
  <si>
    <t>Gga1</t>
  </si>
  <si>
    <t>ADP-ribosylation factor-binding protein GGA1 isoform 2</t>
  </si>
  <si>
    <t>Gga3</t>
  </si>
  <si>
    <t>ADP-ribosylation factor-binding protein GGA3 isoform 3</t>
  </si>
  <si>
    <t>Ggh</t>
  </si>
  <si>
    <t>gamma-glutamyl hydrolase precursor</t>
  </si>
  <si>
    <t>Gk</t>
  </si>
  <si>
    <t>glycerol kinase isoform d</t>
  </si>
  <si>
    <t>Glb1</t>
  </si>
  <si>
    <t>beta-galactosidase isoform d precursor</t>
  </si>
  <si>
    <t>Glce</t>
  </si>
  <si>
    <t>D-glucuronyl C5-epimerase isoform 2</t>
  </si>
  <si>
    <t>Glis2</t>
  </si>
  <si>
    <t>zinc finger protein GLIS2</t>
  </si>
  <si>
    <t>Glrx5</t>
  </si>
  <si>
    <t>glutaredoxin-related protein 5, mitochondrial precursor</t>
  </si>
  <si>
    <t>Gltscr2</t>
  </si>
  <si>
    <t>null</t>
  </si>
  <si>
    <t>Gnb2</t>
  </si>
  <si>
    <t>guanine nucleotide-binding protein G(I)/G(S)/G(T) subunit beta-2</t>
  </si>
  <si>
    <t>Gorab</t>
  </si>
  <si>
    <t>RAB6-interacting golgin isoform c</t>
  </si>
  <si>
    <t>Got1</t>
  </si>
  <si>
    <t>aspartate aminotransferase, cytoplasmic</t>
  </si>
  <si>
    <t>Got2</t>
  </si>
  <si>
    <t>aspartate aminotransferase, mitochondrial isoform 2 precursor</t>
  </si>
  <si>
    <t>Gpat4</t>
  </si>
  <si>
    <t>glycerol-3-phosphate acyltransferase 4</t>
  </si>
  <si>
    <t>Gpatch2l</t>
  </si>
  <si>
    <t>G patch domain-containing protein 2-like isoform 7</t>
  </si>
  <si>
    <t>Gpbp1</t>
  </si>
  <si>
    <t>vasculin isoform 5</t>
  </si>
  <si>
    <t>Gphn</t>
  </si>
  <si>
    <t>gephyrin isoform 2</t>
  </si>
  <si>
    <t>Gpr137b</t>
  </si>
  <si>
    <t>integral membrane protein GPR137B</t>
  </si>
  <si>
    <t>Gripap1</t>
  </si>
  <si>
    <t>GRIP1-associated protein 1</t>
  </si>
  <si>
    <t>Grk6</t>
  </si>
  <si>
    <t>G protein-coupled receptor kinase 6 isoform A</t>
  </si>
  <si>
    <t>Grpel2</t>
  </si>
  <si>
    <t>grpE protein homolog 2, mitochondrial precursor</t>
  </si>
  <si>
    <t>Gsk3b</t>
  </si>
  <si>
    <t>glycogen synthase kinase-3 beta isoform 2</t>
  </si>
  <si>
    <t>Gsr</t>
  </si>
  <si>
    <t>glutathione reductase, mitochondrial isoform 1 precursor</t>
  </si>
  <si>
    <t>Gstm4</t>
  </si>
  <si>
    <t>glutathione S-transferase Mu 4 isoform 2</t>
  </si>
  <si>
    <t>Gtf2f1</t>
  </si>
  <si>
    <t>general transcription factor IIF subunit 1</t>
  </si>
  <si>
    <t>Gtf2h4</t>
  </si>
  <si>
    <t>general transcription factor IIH subunit 4</t>
  </si>
  <si>
    <t>Gtpbp1</t>
  </si>
  <si>
    <t>GTP-binding protein 1</t>
  </si>
  <si>
    <t>Gtpbp2</t>
  </si>
  <si>
    <t>GTP-binding protein 2 isoform b</t>
  </si>
  <si>
    <t>Hadha</t>
  </si>
  <si>
    <t>trifunctional enzyme subunit alpha, mitochondrial precursor</t>
  </si>
  <si>
    <t>Hars</t>
  </si>
  <si>
    <t>histidine--tRNA ligase, cytoplasmic isoform 7</t>
  </si>
  <si>
    <t>Hbp1</t>
  </si>
  <si>
    <t>HMG box-containing protein 1 isoform 1</t>
  </si>
  <si>
    <t>Hbs1l</t>
  </si>
  <si>
    <t>HBS1-like protein isoform 3</t>
  </si>
  <si>
    <t>Hdac11</t>
  </si>
  <si>
    <t>histone deacetylase 11 isoform 3</t>
  </si>
  <si>
    <t>Hddc3</t>
  </si>
  <si>
    <t>guanosine-3',5'-bis(diphosphate) 3'-pyrophosphohydrolase MESH1 isoform 1</t>
  </si>
  <si>
    <t>Hdgfrp3</t>
  </si>
  <si>
    <t>PREDICTED: hepatoma-derived growth factor-related protein 3 isoform X1</t>
  </si>
  <si>
    <t>Heatr5b</t>
  </si>
  <si>
    <t>HEAT repeat-containing protein 5B</t>
  </si>
  <si>
    <t>Herc4</t>
  </si>
  <si>
    <t>probable E3 ubiquitin-protein ligase HERC4 isoform a</t>
  </si>
  <si>
    <t>Hexb</t>
  </si>
  <si>
    <t>beta-hexosaminidase subunit beta isoform 2</t>
  </si>
  <si>
    <t>Hif1a</t>
  </si>
  <si>
    <t>hypoxia-inducible factor 1-alpha isoform 3</t>
  </si>
  <si>
    <t>Hif1an</t>
  </si>
  <si>
    <t>hypoxia-inducible factor 1-alpha inhibitor</t>
  </si>
  <si>
    <t>Hinfp</t>
  </si>
  <si>
    <t>histone H4 transcription factor isoform 2</t>
  </si>
  <si>
    <t>Hist1h1d</t>
  </si>
  <si>
    <t>histone H1.3</t>
  </si>
  <si>
    <t>Hmg20b</t>
  </si>
  <si>
    <t>SWI/SNF-related matrix-associated actin-dependent regulator of chromatin subfamily E member 1-related</t>
  </si>
  <si>
    <t>Hnrnpa2b1</t>
  </si>
  <si>
    <t>heterogeneous nuclear ribonucleoproteins A2/B1 isoform B1</t>
  </si>
  <si>
    <t>Hnrnpd</t>
  </si>
  <si>
    <t>heterogeneous nuclear ribonucleoprotein D0 isoform d</t>
  </si>
  <si>
    <t>Hnrnpl</t>
  </si>
  <si>
    <t>heterogeneous nuclear ribonucleoprotein L isoform b</t>
  </si>
  <si>
    <t>Hnrnpll</t>
  </si>
  <si>
    <t>heterogeneous nuclear ribonucleoprotein L-like isoform 2</t>
  </si>
  <si>
    <t>Hnrnpu</t>
  </si>
  <si>
    <t>heterogeneous nuclear ribonucleoprotein U isoform a</t>
  </si>
  <si>
    <t>Homez</t>
  </si>
  <si>
    <t>homeobox and leucine zipper protein Homez</t>
  </si>
  <si>
    <t>Hps3</t>
  </si>
  <si>
    <t>PREDICTED: Hermansky-Pudlak syndrome 3 protein isoform X1</t>
  </si>
  <si>
    <t>Hps6</t>
  </si>
  <si>
    <t>Hermansky-Pudlak syndrome 6 protein</t>
  </si>
  <si>
    <t>Hsd17b8</t>
  </si>
  <si>
    <t>estradiol 17-beta-dehydrogenase 8</t>
  </si>
  <si>
    <t>Hsp90ab1</t>
  </si>
  <si>
    <t>heat shock protein HSP 90-beta isoform c</t>
  </si>
  <si>
    <t>Hspa4l</t>
  </si>
  <si>
    <t>heat shock 70 kDa protein 4L isoform 4</t>
  </si>
  <si>
    <t>Hspb1</t>
  </si>
  <si>
    <t>heat shock protein beta-1</t>
  </si>
  <si>
    <t>Huwe1</t>
  </si>
  <si>
    <t>E3 ubiquitin-protein ligase HUWE1</t>
  </si>
  <si>
    <t>Ick</t>
  </si>
  <si>
    <t>serine/threonine-protein kinase ICK</t>
  </si>
  <si>
    <t>Ier5</t>
  </si>
  <si>
    <t>immediate early response gene 5 protein</t>
  </si>
  <si>
    <t>Ifi30</t>
  </si>
  <si>
    <t>gamma-interferon-inducible lysosomal thiol reductase preproprotein</t>
  </si>
  <si>
    <t>Ifnar1</t>
  </si>
  <si>
    <t>interferon alpha/beta receptor 1 precursor</t>
  </si>
  <si>
    <t>Ifngr2</t>
  </si>
  <si>
    <t>interferon gamma receptor 2 isoform 1 precursor</t>
  </si>
  <si>
    <t>Ift140</t>
  </si>
  <si>
    <t>intraflagellar transport protein 140 homolog</t>
  </si>
  <si>
    <t>Ift20</t>
  </si>
  <si>
    <t>intraflagellar transport protein 20 homolog isoform 5</t>
  </si>
  <si>
    <t>Igf1r</t>
  </si>
  <si>
    <t>insulin-like growth factor 1 receptor isoform 2 precursor</t>
  </si>
  <si>
    <t>Ikbkb</t>
  </si>
  <si>
    <t>inhibitor of nuclear factor kappa-B kinase subunit beta isoform 5</t>
  </si>
  <si>
    <t>Ikzf5</t>
  </si>
  <si>
    <t>zinc finger protein Pegasus</t>
  </si>
  <si>
    <t>Il4r</t>
  </si>
  <si>
    <t>interleukin-4 receptor subunit alpha isoform d</t>
  </si>
  <si>
    <t>Ildr1</t>
  </si>
  <si>
    <t>immunoglobulin-like domain-containing receptor 1 isoform 1 precursor</t>
  </si>
  <si>
    <t>Ilkap</t>
  </si>
  <si>
    <t>integrin-linked kinase-associated serine/threonine phosphatase 2C</t>
  </si>
  <si>
    <t>Impact</t>
  </si>
  <si>
    <t>protein IMPACT</t>
  </si>
  <si>
    <t>Ino80c</t>
  </si>
  <si>
    <t>INO80 complex subunit C isoform 1</t>
  </si>
  <si>
    <t>Inppl1</t>
  </si>
  <si>
    <t>phosphatidylinositol 3,4,5-trisphosphate 5-phosphatase 2</t>
  </si>
  <si>
    <t>Ints6</t>
  </si>
  <si>
    <t>PREDICTED: integrator complex subunit 6 isoform X3</t>
  </si>
  <si>
    <t>Ipp</t>
  </si>
  <si>
    <t>actin-binding protein IPP isoform 2</t>
  </si>
  <si>
    <t>Iqgap1</t>
  </si>
  <si>
    <t>ras GTPase-activating-like protein IQGAP1</t>
  </si>
  <si>
    <t>Irf2bpl</t>
  </si>
  <si>
    <t>interferon regulatory factor 2-binding protein-like</t>
  </si>
  <si>
    <t>Ist1</t>
  </si>
  <si>
    <t>IST1 homolog isoform e</t>
  </si>
  <si>
    <t>Itch</t>
  </si>
  <si>
    <t>E3 ubiquitin-protein ligase Itchy homolog isoform 2</t>
  </si>
  <si>
    <t>Itga3</t>
  </si>
  <si>
    <t>PREDICTED: integrin alpha-3 isoform X1</t>
  </si>
  <si>
    <t>Itpr1</t>
  </si>
  <si>
    <t>inositol 1,4,5-trisphosphate receptor type 1 isoform 3</t>
  </si>
  <si>
    <t>Itsn2</t>
  </si>
  <si>
    <t>intersectin-2 isoform 2</t>
  </si>
  <si>
    <t>Jag1</t>
  </si>
  <si>
    <t>protein jagged-1 precursor</t>
  </si>
  <si>
    <t>Jagn1</t>
  </si>
  <si>
    <t>protein jagunal homolog 1</t>
  </si>
  <si>
    <t>Jak2</t>
  </si>
  <si>
    <t>tyrosine-protein kinase JAK2 isoform b</t>
  </si>
  <si>
    <t>Jak3</t>
  </si>
  <si>
    <t>tyrosine-protein kinase JAK3</t>
  </si>
  <si>
    <t>Jmjd8</t>
  </si>
  <si>
    <t>jmjC domain-containing protein 8 isoform 3 precursor</t>
  </si>
  <si>
    <t>Jrkl</t>
  </si>
  <si>
    <t>jerky protein homolog-like</t>
  </si>
  <si>
    <t>Kansl1l</t>
  </si>
  <si>
    <t>PREDICTED: KAT8 regulatory NSL complex subunit 1-like protein isoform X8</t>
  </si>
  <si>
    <t>Kbtbd2</t>
  </si>
  <si>
    <t>kelch repeat and BTB domain-containing protein 2</t>
  </si>
  <si>
    <t>Kctd3</t>
  </si>
  <si>
    <t>PREDICTED: BTB/POZ domain-containing protein KCTD3 isoform X1</t>
  </si>
  <si>
    <t>Kdelr2</t>
  </si>
  <si>
    <t>ER lumen protein-retaining receptor 2 isoform 2</t>
  </si>
  <si>
    <t>Kdm3b</t>
  </si>
  <si>
    <t>lysine-specific demethylase 3B</t>
  </si>
  <si>
    <t>Kdm8</t>
  </si>
  <si>
    <t>lysine-specific demethylase 8 isoform 2</t>
  </si>
  <si>
    <t>Keap1</t>
  </si>
  <si>
    <t>kelch-like ECH-associated protein 1</t>
  </si>
  <si>
    <t>Kif3b</t>
  </si>
  <si>
    <t>kinesin-like protein KIF3B</t>
  </si>
  <si>
    <t>Kifap3</t>
  </si>
  <si>
    <t>kinesin-associated protein 3 isoform 4</t>
  </si>
  <si>
    <t>Kiz</t>
  </si>
  <si>
    <t>centrosomal protein kizuna isoform 3</t>
  </si>
  <si>
    <t>Klc1</t>
  </si>
  <si>
    <t>kinesin light chain 1 isoform 2</t>
  </si>
  <si>
    <t>Klc2</t>
  </si>
  <si>
    <t>kinesin light chain 2 isoform 1</t>
  </si>
  <si>
    <t>Klf16</t>
  </si>
  <si>
    <t>Krueppel-like factor 16</t>
  </si>
  <si>
    <t>Klf6</t>
  </si>
  <si>
    <t>Krueppel-like factor 6 isoform C</t>
  </si>
  <si>
    <t>Klhl36</t>
  </si>
  <si>
    <t>kelch-like protein 36 isoform 2</t>
  </si>
  <si>
    <t>Kmt2e</t>
  </si>
  <si>
    <t>histone-lysine N-methyltransferase 2E</t>
  </si>
  <si>
    <t>Krba1</t>
  </si>
  <si>
    <t>protein KRBA1 isoform 2</t>
  </si>
  <si>
    <t>Kxd1</t>
  </si>
  <si>
    <t>kxDL motif-containing protein 1</t>
  </si>
  <si>
    <t>Lactb</t>
  </si>
  <si>
    <t>serine beta-lactamase-like protein LACTB, mitochondrial isoform c precursor</t>
  </si>
  <si>
    <t>Lage3</t>
  </si>
  <si>
    <t>EKC/KEOPS complex subunit LAGE3</t>
  </si>
  <si>
    <t>Lamtor4</t>
  </si>
  <si>
    <t>ragulator complex protein LAMTOR4 isoform 2</t>
  </si>
  <si>
    <t>Lars2</t>
  </si>
  <si>
    <t>probable leucine--tRNA ligase, mitochondrial</t>
  </si>
  <si>
    <t>Lasp1</t>
  </si>
  <si>
    <t>LIM and SH3 domain protein 1 isoform b</t>
  </si>
  <si>
    <t>Lats1</t>
  </si>
  <si>
    <t>serine/threonine-protein kinase LATS1 isoform 2</t>
  </si>
  <si>
    <t>Lcmt2</t>
  </si>
  <si>
    <t>tRNA wybutosine-synthesizing protein 4</t>
  </si>
  <si>
    <t>Leo1</t>
  </si>
  <si>
    <t>RNA polymerase-associated protein LEO1 isoform 2</t>
  </si>
  <si>
    <t>Limk2</t>
  </si>
  <si>
    <t>LIM domain kinase 2 isoform 1</t>
  </si>
  <si>
    <t>Litaf</t>
  </si>
  <si>
    <t>lipopolysaccharide-induced tumor necrosis factor-alpha factor isoform 2</t>
  </si>
  <si>
    <t>Lman1</t>
  </si>
  <si>
    <t>protein ERGIC-53 precursor</t>
  </si>
  <si>
    <t>Lmbr1</t>
  </si>
  <si>
    <t>limb region 1 protein homolog isoform d precursor</t>
  </si>
  <si>
    <t>Lmbrd1</t>
  </si>
  <si>
    <t>PREDICTED: probable lysosomal cobalamin transporter isoform X1</t>
  </si>
  <si>
    <t>Lrch3</t>
  </si>
  <si>
    <t>leucine-rich repeat and calponin homology domain-containing protein 3 precursor</t>
  </si>
  <si>
    <t>Lrif1</t>
  </si>
  <si>
    <t>ligand-dependent nuclear receptor-interacting factor 1 isoform 2</t>
  </si>
  <si>
    <t>Lrpprc</t>
  </si>
  <si>
    <t>leucine-rich PPR motif-containing protein, mitochondrial precursor</t>
  </si>
  <si>
    <t>Lrrc1</t>
  </si>
  <si>
    <t>leucine-rich repeat-containing protein 1</t>
  </si>
  <si>
    <t>Lrrc57</t>
  </si>
  <si>
    <t>leucine-rich repeat-containing protein 57</t>
  </si>
  <si>
    <t>Lrrc8b</t>
  </si>
  <si>
    <t>volume-regulated anion channel subunit LRRC8B</t>
  </si>
  <si>
    <t>Lsm12</t>
  </si>
  <si>
    <t>protein LSM12 homolog</t>
  </si>
  <si>
    <t>Lsr</t>
  </si>
  <si>
    <t>lipolysis-stimulated lipoprotein receptor isoform 5</t>
  </si>
  <si>
    <t>Lyplal1</t>
  </si>
  <si>
    <t>lysophospholipase-like protein 1 isoform e</t>
  </si>
  <si>
    <t>Lysmd1</t>
  </si>
  <si>
    <t>lysM and putative peptidoglycan-binding domain-containing protein 1 isoform b</t>
  </si>
  <si>
    <t>Lzic</t>
  </si>
  <si>
    <t>protein LZIC isoform a</t>
  </si>
  <si>
    <t>Madd</t>
  </si>
  <si>
    <t>MAP kinase-activating death domain protein isoform j</t>
  </si>
  <si>
    <t>Magi1</t>
  </si>
  <si>
    <t>membrane-associated guanylate kinase, WW and PDZ domain-containing protein 1 isoform b</t>
  </si>
  <si>
    <t>Man2b1</t>
  </si>
  <si>
    <t>lysosomal alpha-mannosidase isoform 2 precursor</t>
  </si>
  <si>
    <t>Man2c1</t>
  </si>
  <si>
    <t>alpha-mannosidase 2C1 isoform 4</t>
  </si>
  <si>
    <t>Manbal</t>
  </si>
  <si>
    <t>protein MANBAL</t>
  </si>
  <si>
    <t>Maoa</t>
  </si>
  <si>
    <t>amine oxidase [flavin-containing] A isoform 2</t>
  </si>
  <si>
    <t>Map10</t>
  </si>
  <si>
    <t>microtubule-associated protein 10</t>
  </si>
  <si>
    <t>Map3k11</t>
  </si>
  <si>
    <t>mitogen-activated protein kinase kinase kinase 11</t>
  </si>
  <si>
    <t>Map3k5</t>
  </si>
  <si>
    <t>mitogen-activated protein kinase kinase kinase 5</t>
  </si>
  <si>
    <t>Map4k3</t>
  </si>
  <si>
    <t>mitogen-activated protein kinase kinase kinase kinase 3 isoform 2</t>
  </si>
  <si>
    <t>Mapk14</t>
  </si>
  <si>
    <t>mitogen-activated protein kinase 14 isoform 4</t>
  </si>
  <si>
    <t>Mapk3</t>
  </si>
  <si>
    <t>mitogen-activated protein kinase 3 isoform 3</t>
  </si>
  <si>
    <t>March6</t>
  </si>
  <si>
    <t>E3 ubiquitin-protein ligase MARCH6 isoform 3</t>
  </si>
  <si>
    <t>Mark2</t>
  </si>
  <si>
    <t>serine/threonine-protein kinase MARK2 isoform f</t>
  </si>
  <si>
    <t>Mark3</t>
  </si>
  <si>
    <t>MAP/microtubule affinity-regulating kinase 3 isoform c</t>
  </si>
  <si>
    <t>Matr3</t>
  </si>
  <si>
    <t>matrin-3 isoform b</t>
  </si>
  <si>
    <t>Mbd3</t>
  </si>
  <si>
    <t>methyl-CpG-binding domain protein 3 isoform 1</t>
  </si>
  <si>
    <t>Mboat1</t>
  </si>
  <si>
    <t>PREDICTED: lysophospholipid acyltransferase 1 isoform X3</t>
  </si>
  <si>
    <t>Mboat2</t>
  </si>
  <si>
    <t>PREDICTED: lysophospholipid acyltransferase 2 isoform X1</t>
  </si>
  <si>
    <t>Mccc2</t>
  </si>
  <si>
    <t>methylcrotonoyl-CoA carboxylase beta chain, mitochondrial</t>
  </si>
  <si>
    <t>Mcfd2</t>
  </si>
  <si>
    <t>multiple coagulation factor deficiency protein 2 isoform C</t>
  </si>
  <si>
    <t>Mcur1</t>
  </si>
  <si>
    <t>mitochondrial calcium uniporter regulator 1</t>
  </si>
  <si>
    <t>Med11</t>
  </si>
  <si>
    <t>mediator of RNA polymerase II transcription subunit 11 isoform b</t>
  </si>
  <si>
    <t>Med12</t>
  </si>
  <si>
    <t>mediator of RNA polymerase II transcription subunit 12</t>
  </si>
  <si>
    <t>Med20</t>
  </si>
  <si>
    <t>mediator of RNA polymerase II transcription subunit 20 isoform 3</t>
  </si>
  <si>
    <t>Med27</t>
  </si>
  <si>
    <t>mediator of RNA polymerase II transcription subunit 27 isoform 3</t>
  </si>
  <si>
    <t>Mef2d</t>
  </si>
  <si>
    <t>myocyte-specific enhancer factor 2D isoform 2</t>
  </si>
  <si>
    <t>Metap1</t>
  </si>
  <si>
    <t>methionine aminopeptidase 1</t>
  </si>
  <si>
    <t>Mettl8</t>
  </si>
  <si>
    <t>methyltransferase-like protein 8 isoform 1</t>
  </si>
  <si>
    <t>Mfsd13a</t>
  </si>
  <si>
    <t>transmembrane protein 180</t>
  </si>
  <si>
    <t>Mfsd5</t>
  </si>
  <si>
    <t>molybdate-anion transporter isoform 1</t>
  </si>
  <si>
    <t>Mgrn1</t>
  </si>
  <si>
    <t>E3 ubiquitin-protein ligase MGRN1 isoform 4</t>
  </si>
  <si>
    <t>Mgst3</t>
  </si>
  <si>
    <t>microsomal glutathione S-transferase 3</t>
  </si>
  <si>
    <t>Mien1</t>
  </si>
  <si>
    <t>migration and invasion enhancer 1 isoform 2</t>
  </si>
  <si>
    <t>Minos1</t>
  </si>
  <si>
    <t>MICOS complex subunit MIC10 isoform a</t>
  </si>
  <si>
    <t>Mknk2</t>
  </si>
  <si>
    <t>MAP kinase-interacting serine/threonine-protein kinase 2 isoform 1</t>
  </si>
  <si>
    <t>Mlf2</t>
  </si>
  <si>
    <t>myeloid leukemia factor 2</t>
  </si>
  <si>
    <t>Mllt1</t>
  </si>
  <si>
    <t>protein ENL</t>
  </si>
  <si>
    <t>Mocs2</t>
  </si>
  <si>
    <t>molybdopterin synthase sulfur carrier subunit small subunit MOCS2A</t>
  </si>
  <si>
    <t>Morf4l1</t>
  </si>
  <si>
    <t>mortality factor 4-like protein 1 isoform 3</t>
  </si>
  <si>
    <t>Mpc2</t>
  </si>
  <si>
    <t>mitochondrial pyruvate carrier 2</t>
  </si>
  <si>
    <t>Mphosph6</t>
  </si>
  <si>
    <t>M-phase phosphoprotein 6</t>
  </si>
  <si>
    <t>Mpp5</t>
  </si>
  <si>
    <t>MAGUK p55 subfamily member 5 isoform 2</t>
  </si>
  <si>
    <t>Mpp6</t>
  </si>
  <si>
    <t>MAGUK p55 subfamily member 6</t>
  </si>
  <si>
    <t>Mrpl22</t>
  </si>
  <si>
    <t>39S ribosomal protein L22, mitochondrial isoform b</t>
  </si>
  <si>
    <t>mrpl24</t>
  </si>
  <si>
    <t>39S ribosomal protein L24, mitochondrial</t>
  </si>
  <si>
    <t>Mrpl3</t>
  </si>
  <si>
    <t>39S ribosomal protein L3, mitochondrial</t>
  </si>
  <si>
    <t>Mrpl34</t>
  </si>
  <si>
    <t>39S ribosomal protein L34, mitochondrial</t>
  </si>
  <si>
    <t>Mrpl41</t>
  </si>
  <si>
    <t>39S ribosomal protein L41, mitochondrial</t>
  </si>
  <si>
    <t>Mrps23</t>
  </si>
  <si>
    <t>28S ribosomal protein S23, mitochondrial</t>
  </si>
  <si>
    <t>Mrps26</t>
  </si>
  <si>
    <t>28S ribosomal protein S26, mitochondrial</t>
  </si>
  <si>
    <t>Mrps28</t>
  </si>
  <si>
    <t>28S ribosomal protein S28, mitochondrial</t>
  </si>
  <si>
    <t>Mrps33</t>
  </si>
  <si>
    <t>28S ribosomal protein S33, mitochondrial</t>
  </si>
  <si>
    <t>Mrps9</t>
  </si>
  <si>
    <t>28S ribosomal protein S9, mitochondrial</t>
  </si>
  <si>
    <t>Mtch1</t>
  </si>
  <si>
    <t>mitochondrial carrier homolog 1 PSAP-LL</t>
  </si>
  <si>
    <t>Mtg1</t>
  </si>
  <si>
    <t>mitochondrial ribosome-associated GTPase 1</t>
  </si>
  <si>
    <t>Mtif3</t>
  </si>
  <si>
    <t>translation initiation factor IF-3, mitochondrial</t>
  </si>
  <si>
    <t>Mtmr14</t>
  </si>
  <si>
    <t>myotubularin-related protein 14 isoform 3</t>
  </si>
  <si>
    <t>Mtmr3</t>
  </si>
  <si>
    <t>myotubularin-related protein 3 isoform b</t>
  </si>
  <si>
    <t>Mtx1</t>
  </si>
  <si>
    <t>metaxin-1 isoform 2</t>
  </si>
  <si>
    <t>Mxd1</t>
  </si>
  <si>
    <t>max dimerization protein 1 isoform 2</t>
  </si>
  <si>
    <t>Mxi1</t>
  </si>
  <si>
    <t>max-interacting protein 1 isoform c</t>
  </si>
  <si>
    <t>Naa35</t>
  </si>
  <si>
    <t>N-alpha-acetyltransferase 35, NatC auxiliary subunit</t>
  </si>
  <si>
    <t>Nabp2</t>
  </si>
  <si>
    <t>SOSS complex subunit B1</t>
  </si>
  <si>
    <t>Naca</t>
  </si>
  <si>
    <t>nascent polypeptide-associated complex subunit alpha isoform b</t>
  </si>
  <si>
    <t>Nadk2</t>
  </si>
  <si>
    <t>NAD kinase 2, mitochondrial isoform 2</t>
  </si>
  <si>
    <t>Naglu</t>
  </si>
  <si>
    <t>alpha-N-acetylglucosaminidase precursor</t>
  </si>
  <si>
    <t>Nampt</t>
  </si>
  <si>
    <t>nicotinamide phosphoribosyltransferase precursor</t>
  </si>
  <si>
    <t>Napa</t>
  </si>
  <si>
    <t>alpha-soluble NSF attachment protein</t>
  </si>
  <si>
    <t>Napepld</t>
  </si>
  <si>
    <t>N-acyl-phosphatidylethanolamine-hydrolyzing phospholipase D</t>
  </si>
  <si>
    <t>Nbn</t>
  </si>
  <si>
    <t>nibrin isoform 2</t>
  </si>
  <si>
    <t>Nbr1</t>
  </si>
  <si>
    <t>PREDICTED: next to BRCA1 gene 1 protein isoform X2</t>
  </si>
  <si>
    <t>Nck1</t>
  </si>
  <si>
    <t>cytoplasmic protein NCK1 isoform 1</t>
  </si>
  <si>
    <t>Ncoa1</t>
  </si>
  <si>
    <t>nuclear receptor coactivator 1 isoform 3</t>
  </si>
  <si>
    <t>Ncoa3</t>
  </si>
  <si>
    <t>nuclear receptor coactivator 3 isoform d</t>
  </si>
  <si>
    <t>Ndufa10</t>
  </si>
  <si>
    <t>NADH dehydrogenase [ubiquinone] 1 alpha subcomplex subunit 10, mitochondrial isoform 3</t>
  </si>
  <si>
    <t>Ndufa4</t>
  </si>
  <si>
    <t>cytochrome c oxidase subunit NDUFA4</t>
  </si>
  <si>
    <t>Ndufa6</t>
  </si>
  <si>
    <t>NADH dehydrogenase [ubiquinone] 1 alpha subcomplex subunit 6</t>
  </si>
  <si>
    <t>Ndufa7</t>
  </si>
  <si>
    <t>NADH dehydrogenase [ubiquinone] 1 alpha subcomplex subunit 7</t>
  </si>
  <si>
    <t>Ndufb7</t>
  </si>
  <si>
    <t>NADH dehydrogenase [ubiquinone] 1 beta subcomplex subunit 7</t>
  </si>
  <si>
    <t>Ndufc1</t>
  </si>
  <si>
    <t>NADH dehydrogenase [ubiquinone] 1 subunit C1, mitochondrial precursor</t>
  </si>
  <si>
    <t>Necap2</t>
  </si>
  <si>
    <t>adaptin ear-binding coat-associated protein 2 isoform 3</t>
  </si>
  <si>
    <t>Nedd4l</t>
  </si>
  <si>
    <t>E3 ubiquitin-protein ligase NEDD4-like isoform 7</t>
  </si>
  <si>
    <t>Nek8</t>
  </si>
  <si>
    <t>serine/threonine-protein kinase Nek8</t>
  </si>
  <si>
    <t>Neo1</t>
  </si>
  <si>
    <t>neogenin isoform 2 precursor</t>
  </si>
  <si>
    <t>Neurl3</t>
  </si>
  <si>
    <t>E3 ubiquitin-protein ligase NEURL3 isoform a</t>
  </si>
  <si>
    <t>Nfat5</t>
  </si>
  <si>
    <t>nuclear factor of activated T-cells 5 isoform d</t>
  </si>
  <si>
    <t>Nfatc3</t>
  </si>
  <si>
    <t>nuclear factor of activated T-cells, cytoplasmic 3 isoform 1</t>
  </si>
  <si>
    <t>Nfe2l2</t>
  </si>
  <si>
    <t>nuclear factor erythroid 2-related factor 2 isoform 6</t>
  </si>
  <si>
    <t>Nfic</t>
  </si>
  <si>
    <t>PREDICTED: nuclear factor 1 C-type isoform X5</t>
  </si>
  <si>
    <t>Nfu1</t>
  </si>
  <si>
    <t>NFU1 iron-sulfur cluster scaffold homolog, mitochondrial isoform 1</t>
  </si>
  <si>
    <t>Ninj1</t>
  </si>
  <si>
    <t>ninjurin-1</t>
  </si>
  <si>
    <t>Nipa1</t>
  </si>
  <si>
    <t>magnesium transporter NIPA1 isoform 2</t>
  </si>
  <si>
    <t>Nipal2</t>
  </si>
  <si>
    <t>NIPA-like protein 2 isoform a</t>
  </si>
  <si>
    <t>Nkap</t>
  </si>
  <si>
    <t>NF-kappa-B-activating protein</t>
  </si>
  <si>
    <t>Nmd3</t>
  </si>
  <si>
    <t>60S ribosomal export protein NMD3 isoform 1</t>
  </si>
  <si>
    <t>Nmi</t>
  </si>
  <si>
    <t>N-myc-interactor</t>
  </si>
  <si>
    <t>Nob1</t>
  </si>
  <si>
    <t>RNA-binding protein NOB1</t>
  </si>
  <si>
    <t>Nol4l</t>
  </si>
  <si>
    <t>nucleolar protein 4-like isoform 1</t>
  </si>
  <si>
    <t>Nono</t>
  </si>
  <si>
    <t>non-POU domain-containing octamer-binding protein isoform 2</t>
  </si>
  <si>
    <t>Nop14</t>
  </si>
  <si>
    <t>nucleolar protein 14 isoform 1</t>
  </si>
  <si>
    <t>Nosip</t>
  </si>
  <si>
    <t>nitric oxide synthase-interacting protein</t>
  </si>
  <si>
    <t>Nptn</t>
  </si>
  <si>
    <t>neuroplastin isoform d precursor</t>
  </si>
  <si>
    <t>Nras</t>
  </si>
  <si>
    <t>GTPase NRas</t>
  </si>
  <si>
    <t>Nsmce1</t>
  </si>
  <si>
    <t>non-structural maintenance of chromosomes element 1 homolog</t>
  </si>
  <si>
    <t>Nt5c</t>
  </si>
  <si>
    <t>5'(3')-deoxyribonucleotidase, cytosolic type isoform 1</t>
  </si>
  <si>
    <t>Nucb1</t>
  </si>
  <si>
    <t>nucleobindin-1 precursor</t>
  </si>
  <si>
    <t>Nudt19</t>
  </si>
  <si>
    <t>nucleoside diphosphate-linked moiety X motif 19 precursor</t>
  </si>
  <si>
    <t>Nudt8</t>
  </si>
  <si>
    <t>nucleoside diphosphate-linked moiety X motif 8 isoform 1</t>
  </si>
  <si>
    <t>Numa1</t>
  </si>
  <si>
    <t>nuclear mitotic apparatus protein 1 isoform 2</t>
  </si>
  <si>
    <t>Ocln</t>
  </si>
  <si>
    <t>occludin isoform b precursor</t>
  </si>
  <si>
    <t>Odc1</t>
  </si>
  <si>
    <t>ornithine decarboxylase isoform 1</t>
  </si>
  <si>
    <t>Ogdh</t>
  </si>
  <si>
    <t>2-oxoglutarate dehydrogenase, mitochondrial isoform 2 precursor</t>
  </si>
  <si>
    <t>Ormdl1</t>
  </si>
  <si>
    <t>ORM1-like protein 1</t>
  </si>
  <si>
    <t>Oser1</t>
  </si>
  <si>
    <t>oxidative stress-responsive serine-rich protein 1</t>
  </si>
  <si>
    <t>Otud5</t>
  </si>
  <si>
    <t>OTU domain-containing protein 5 isoform c</t>
  </si>
  <si>
    <t>Otulin</t>
  </si>
  <si>
    <t>ubiquitin thioesterase otulin</t>
  </si>
  <si>
    <t>Oxsm</t>
  </si>
  <si>
    <t>3-oxoacyl-[acyl-carrier-protein] synthase, mitochondrial isoform 2 precursor</t>
  </si>
  <si>
    <t>Pacs2</t>
  </si>
  <si>
    <t>PREDICTED: phosphofurin acidic cluster sorting protein 2 isoform X11</t>
  </si>
  <si>
    <t>Pacsin2</t>
  </si>
  <si>
    <t>protein kinase C and casein kinase substrate in neurons protein 2 isoform B</t>
  </si>
  <si>
    <t>Pafah1b3</t>
  </si>
  <si>
    <t>platelet-activating factor acetylhydrolase IB subunit gamma</t>
  </si>
  <si>
    <t>Pak4</t>
  </si>
  <si>
    <t>serine/threonine-protein kinase PAK 4 isoform 2</t>
  </si>
  <si>
    <t>Pan2</t>
  </si>
  <si>
    <t>PAB-dependent poly(A)-specific ribonuclease subunit PAN2 isoform 2</t>
  </si>
  <si>
    <t>Pank4</t>
  </si>
  <si>
    <t>pantothenate kinase 4</t>
  </si>
  <si>
    <t>Paox</t>
  </si>
  <si>
    <t>peroxisomal N(1)-acetyl-spermine/spermidine oxidase isoform 4</t>
  </si>
  <si>
    <t>Paqr8</t>
  </si>
  <si>
    <t>membrane progestin receptor beta</t>
  </si>
  <si>
    <t>Park7</t>
  </si>
  <si>
    <t>protein DJ-1</t>
  </si>
  <si>
    <t>Pbrm1</t>
  </si>
  <si>
    <t>protein polybromo-1 isoform 2</t>
  </si>
  <si>
    <t>Pcdh1</t>
  </si>
  <si>
    <t>protocadherin-1 isoform 4</t>
  </si>
  <si>
    <t>Pcyox1</t>
  </si>
  <si>
    <t>prenylcysteine oxidase 1 precursor</t>
  </si>
  <si>
    <t>Pdcd2l</t>
  </si>
  <si>
    <t>programmed cell death protein 2-like</t>
  </si>
  <si>
    <t>Pde6d</t>
  </si>
  <si>
    <t>retinal rod rhodopsin-sensitive cGMP 3',5'-cyclic phosphodiesterase subunit delta isoform 2</t>
  </si>
  <si>
    <t>Pde8a</t>
  </si>
  <si>
    <t>high affinity cAMP-specific and IBMX-insensitive 3',5'-cyclic phosphodiesterase 8A isoform 1</t>
  </si>
  <si>
    <t>Pdhb</t>
  </si>
  <si>
    <t>pyruvate dehydrogenase E1 component subunit beta, mitochondrial isoform 2 precursor</t>
  </si>
  <si>
    <t>Pdia4</t>
  </si>
  <si>
    <t>protein disulfide-isomerase A4 precursor</t>
  </si>
  <si>
    <t>Pdlim5</t>
  </si>
  <si>
    <t>PDZ and LIM domain protein 5 isoform i</t>
  </si>
  <si>
    <t>Pdp2</t>
  </si>
  <si>
    <t>[Pyruvate dehydrogenase [acetyl-transferring]]-phosphatase 2, mitochondrial precursor</t>
  </si>
  <si>
    <t>Pex14</t>
  </si>
  <si>
    <t>peroxisomal membrane protein PEX14</t>
  </si>
  <si>
    <t>Pex7</t>
  </si>
  <si>
    <t>peroxisomal biogenesis factor 7</t>
  </si>
  <si>
    <t>Pfdn4</t>
  </si>
  <si>
    <t>prefoldin subunit 4</t>
  </si>
  <si>
    <t>Pfn1</t>
  </si>
  <si>
    <t>profilin-1</t>
  </si>
  <si>
    <t>Phax</t>
  </si>
  <si>
    <t>phosphorylated adapter RNA export protein</t>
  </si>
  <si>
    <t>Phf12</t>
  </si>
  <si>
    <t>PHD finger protein 12 isoform 1</t>
  </si>
  <si>
    <t>Phf13</t>
  </si>
  <si>
    <t>PREDICTED: PHD finger protein 13 isoform X1</t>
  </si>
  <si>
    <t>Phf14</t>
  </si>
  <si>
    <t>PHD finger protein 14</t>
  </si>
  <si>
    <t>Phf20</t>
  </si>
  <si>
    <t>PHD finger protein 20</t>
  </si>
  <si>
    <t>Phip</t>
  </si>
  <si>
    <t>PH-interacting protein</t>
  </si>
  <si>
    <t>Phyh</t>
  </si>
  <si>
    <t>phytanoyl-CoA dioxygenase, peroxisomal isoform a precursor</t>
  </si>
  <si>
    <t>Pi4k2b</t>
  </si>
  <si>
    <t>phosphatidylinositol 4-kinase type 2-beta</t>
  </si>
  <si>
    <t>Pi4kb</t>
  </si>
  <si>
    <t>phosphatidylinositol 4-kinase beta isoform 5</t>
  </si>
  <si>
    <t>Pias1</t>
  </si>
  <si>
    <t>E3 SUMO-protein ligase PIAS1 isoform 2</t>
  </si>
  <si>
    <t>Pias3</t>
  </si>
  <si>
    <t>E3 SUMO-protein ligase PIAS3</t>
  </si>
  <si>
    <t>Pigf</t>
  </si>
  <si>
    <t>phosphatidylinositol-glycan biosynthesis class F protein isoform 2</t>
  </si>
  <si>
    <t>Pigv</t>
  </si>
  <si>
    <t>GPI mannosyltransferase 2</t>
  </si>
  <si>
    <t>Pim2</t>
  </si>
  <si>
    <t>serine/threonine-protein kinase pim-2</t>
  </si>
  <si>
    <t>Pitpnb</t>
  </si>
  <si>
    <t>phosphatidylinositol transfer protein beta isoform isoform 3</t>
  </si>
  <si>
    <t>Pja2</t>
  </si>
  <si>
    <t>E3 ubiquitin-protein ligase Praja-2</t>
  </si>
  <si>
    <t>Pkm</t>
  </si>
  <si>
    <t>pyruvate kinase PKM isoform g</t>
  </si>
  <si>
    <t>Plcg2</t>
  </si>
  <si>
    <t>1-phosphatidylinositol 4,5-bisphosphate phosphodiesterase gamma-2</t>
  </si>
  <si>
    <t>Pld2</t>
  </si>
  <si>
    <t>phospholipase D2 isoform PLD2B</t>
  </si>
  <si>
    <t>Plec</t>
  </si>
  <si>
    <t>plectin isoform 1c</t>
  </si>
  <si>
    <t>Plekha1</t>
  </si>
  <si>
    <t>pleckstrin homology domain-containing family A member 1 isoform 1</t>
  </si>
  <si>
    <t>Plekha3</t>
  </si>
  <si>
    <t>pleckstrin homology domain-containing family A member 3</t>
  </si>
  <si>
    <t>Plekhb2</t>
  </si>
  <si>
    <t>pleckstrin homology domain-containing family B member 2 isoform 10</t>
  </si>
  <si>
    <t>Plekhf2</t>
  </si>
  <si>
    <t>pleckstrin homology domain-containing family F member 2</t>
  </si>
  <si>
    <t>Plekhh3</t>
  </si>
  <si>
    <t>pleckstrin homology domain-containing family H member 3 precursor</t>
  </si>
  <si>
    <t>Plekhm2</t>
  </si>
  <si>
    <t>pleckstrin homology domain-containing family M member 2</t>
  </si>
  <si>
    <t>Plgrkt</t>
  </si>
  <si>
    <t>plasminogen receptor (KT)</t>
  </si>
  <si>
    <t>Pllp</t>
  </si>
  <si>
    <t>plasmolipin</t>
  </si>
  <si>
    <t>Plpp1</t>
  </si>
  <si>
    <t>phospholipid phosphatase 1 isoform 2</t>
  </si>
  <si>
    <t>Pnisr</t>
  </si>
  <si>
    <t>arginine/serine-rich protein PNISR isoform b</t>
  </si>
  <si>
    <t>Pnrc2</t>
  </si>
  <si>
    <t>proline-rich nuclear receptor coactivator 2</t>
  </si>
  <si>
    <t>Poc5</t>
  </si>
  <si>
    <t>centrosomal protein POC5 isoform 1</t>
  </si>
  <si>
    <t>Pogk</t>
  </si>
  <si>
    <t>pogo transposable element with KRAB domain isoform 2</t>
  </si>
  <si>
    <t>Poglut1</t>
  </si>
  <si>
    <t>protein O-glucosyltransferase 1 precursor</t>
  </si>
  <si>
    <t>Polb</t>
  </si>
  <si>
    <t>DNA polymerase beta</t>
  </si>
  <si>
    <t>Pold4</t>
  </si>
  <si>
    <t>DNA polymerase delta subunit 4 isoform 1</t>
  </si>
  <si>
    <t>Poldip3</t>
  </si>
  <si>
    <t>polymerase delta-interacting protein 3 isoform 3</t>
  </si>
  <si>
    <t>Polg</t>
  </si>
  <si>
    <t>DNA polymerase subunit gamma-1</t>
  </si>
  <si>
    <t>Polr2e</t>
  </si>
  <si>
    <t>DNA-directed RNA polymerases I, II, and III subunit RPABC1 isoform a</t>
  </si>
  <si>
    <t>Polr2g</t>
  </si>
  <si>
    <t>DNA-directed RNA polymerase II subunit RPB7</t>
  </si>
  <si>
    <t>Polr3e</t>
  </si>
  <si>
    <t>DNA-directed RNA polymerase III subunit RPC5 isoform 5</t>
  </si>
  <si>
    <t>Polr3h</t>
  </si>
  <si>
    <t>DNA-directed RNA polymerase III subunit RPC8 isoform a</t>
  </si>
  <si>
    <t>Pop7</t>
  </si>
  <si>
    <t>ribonuclease P protein subunit p20</t>
  </si>
  <si>
    <t>Ppa2</t>
  </si>
  <si>
    <t>inorganic pyrophosphatase 2, mitochondrial isoform 4 precursor</t>
  </si>
  <si>
    <t>Ppard</t>
  </si>
  <si>
    <t>peroxisome proliferator-activated receptor delta isoform 4</t>
  </si>
  <si>
    <t>Ppfibp1</t>
  </si>
  <si>
    <t>liprin-beta-1 isoform 4</t>
  </si>
  <si>
    <t>Ppfibp2</t>
  </si>
  <si>
    <t>liprin-beta-2 isoform 3</t>
  </si>
  <si>
    <t>Ppm1b</t>
  </si>
  <si>
    <t>protein phosphatase 1B isoform 5</t>
  </si>
  <si>
    <t>Ppm1k</t>
  </si>
  <si>
    <t>protein phosphatase 1K, mitochondrial</t>
  </si>
  <si>
    <t>Ppp1ca</t>
  </si>
  <si>
    <t>serine/threonine-protein phosphatase PP1-alpha catalytic subunit isoform 2</t>
  </si>
  <si>
    <t>Ppp1cb</t>
  </si>
  <si>
    <t>serine/threonine-protein phosphatase PP1-beta catalytic subunit isoform 1</t>
  </si>
  <si>
    <t>Ppp1r21</t>
  </si>
  <si>
    <t>protein phosphatase 1 regulatory subunit 21 isoform 2</t>
  </si>
  <si>
    <t>Ppp1r26</t>
  </si>
  <si>
    <t>protein phosphatase 1 regulatory subunit 26</t>
  </si>
  <si>
    <t>Ppp2r2a</t>
  </si>
  <si>
    <t>serine/threonine-protein phosphatase 2A 55 kDa regulatory subunit B alpha isoform isoform 2</t>
  </si>
  <si>
    <t>Ppp2r5a</t>
  </si>
  <si>
    <t>serine/threonine-protein phosphatase 2A 56 kDa regulatory subunit alpha isoform isoform 2</t>
  </si>
  <si>
    <t>Ppp2r5b</t>
  </si>
  <si>
    <t>serine/threonine-protein phosphatase 2A 56 kDa regulatory subunit beta isoform</t>
  </si>
  <si>
    <t>Ppp3ca</t>
  </si>
  <si>
    <t>serine/threonine-protein phosphatase 2B catalytic subunit alpha isoform isoform 3</t>
  </si>
  <si>
    <t>Ppp5c</t>
  </si>
  <si>
    <t>serine/threonine-protein phosphatase 5 isoform 2</t>
  </si>
  <si>
    <t>Ppp6r2</t>
  </si>
  <si>
    <t>serine/threonine-protein phosphatase 6 regulatory subunit 2 isoform 4</t>
  </si>
  <si>
    <t>Pptc7</t>
  </si>
  <si>
    <t>protein phosphatase PTC7 homolog</t>
  </si>
  <si>
    <t>Pqlc1</t>
  </si>
  <si>
    <t>PQ-loop repeat-containing protein 1 isoform 3</t>
  </si>
  <si>
    <t>Prcc</t>
  </si>
  <si>
    <t>proline-rich protein PRCC</t>
  </si>
  <si>
    <t>Prdx1</t>
  </si>
  <si>
    <t>peroxiredoxin-1</t>
  </si>
  <si>
    <t>Prkra</t>
  </si>
  <si>
    <t>interferon-inducible double-stranded RNA-dependent protein kinase activator A isoform 3</t>
  </si>
  <si>
    <t>Prnp</t>
  </si>
  <si>
    <t>alternative prion protein isoform AltPrp</t>
  </si>
  <si>
    <t>Prpf39</t>
  </si>
  <si>
    <t>pre-mRNA-processing factor 39</t>
  </si>
  <si>
    <t>Prr14</t>
  </si>
  <si>
    <t>proline-rich protein 14</t>
  </si>
  <si>
    <t>Psen1</t>
  </si>
  <si>
    <t>presenilin-1 isoform I-463</t>
  </si>
  <si>
    <t>Psma4</t>
  </si>
  <si>
    <t>proteasome subunit alpha type-4 isoform 3</t>
  </si>
  <si>
    <t>Psmd3</t>
  </si>
  <si>
    <t>26S proteasome non-ATPase regulatory subunit 3</t>
  </si>
  <si>
    <t>Psmd5</t>
  </si>
  <si>
    <t>PREDICTED: 26S proteasome non-ATPase regulatory subunit 5 isoform X2</t>
  </si>
  <si>
    <t>Psme1</t>
  </si>
  <si>
    <t>proteasome activator complex subunit 1 isoform 4</t>
  </si>
  <si>
    <t>Psme3</t>
  </si>
  <si>
    <t>proteasome activator complex subunit 3 isoform 4</t>
  </si>
  <si>
    <t>Psme4</t>
  </si>
  <si>
    <t>proteasome activator complex subunit 4</t>
  </si>
  <si>
    <t>Psmg1</t>
  </si>
  <si>
    <t>proteasome assembly chaperone 1 isoform d</t>
  </si>
  <si>
    <t>Ptbp3</t>
  </si>
  <si>
    <t>polypyrimidine tract-binding protein 3 isoform 6</t>
  </si>
  <si>
    <t>Pten</t>
  </si>
  <si>
    <t>phosphatidylinositol 3,4,5-trisphosphate 3-phosphatase and dual-specificity protein phosphatase PTEN isoform PTEN-L</t>
  </si>
  <si>
    <t>Ptges</t>
  </si>
  <si>
    <t>prostaglandin E synthase</t>
  </si>
  <si>
    <t>Ptges3</t>
  </si>
  <si>
    <t>prostaglandin E synthase 3 isoform f</t>
  </si>
  <si>
    <t>Ptp4a2</t>
  </si>
  <si>
    <t>protein tyrosine phosphatase type IVA 2 isoform 4</t>
  </si>
  <si>
    <t>Ptpn13</t>
  </si>
  <si>
    <t>tyrosine-protein phosphatase non-receptor type 13 isoform 2</t>
  </si>
  <si>
    <t>Ptprj</t>
  </si>
  <si>
    <t>receptor-type tyrosine-protein phosphatase eta isoform 1 precursor</t>
  </si>
  <si>
    <t>Ptrhd1</t>
  </si>
  <si>
    <t>putative peptidyl-tRNA hydrolase PTRHD1</t>
  </si>
  <si>
    <t>Pwwp2a</t>
  </si>
  <si>
    <t>PWWP domain-containing protein 2A isoform d</t>
  </si>
  <si>
    <t>Pxmp2</t>
  </si>
  <si>
    <t>peroxisomal membrane protein 2</t>
  </si>
  <si>
    <t>R3hdm2</t>
  </si>
  <si>
    <t>R3H domain-containing protein 2 isoform 4</t>
  </si>
  <si>
    <t>Rab10</t>
  </si>
  <si>
    <t>ras-related protein Rab-10</t>
  </si>
  <si>
    <t>Rab1a</t>
  </si>
  <si>
    <t>ras-related protein Rab-1A isoform 2</t>
  </si>
  <si>
    <t>Rab21</t>
  </si>
  <si>
    <t>ras-related protein Rab-21</t>
  </si>
  <si>
    <t>Rab27a</t>
  </si>
  <si>
    <t>ras-related protein Rab-27A</t>
  </si>
  <si>
    <t>Rab30</t>
  </si>
  <si>
    <t>ras-related protein Rab-30</t>
  </si>
  <si>
    <t>Rab35</t>
  </si>
  <si>
    <t>ras-related protein Rab-35 isoform 2</t>
  </si>
  <si>
    <t>Rab4b</t>
  </si>
  <si>
    <t>ras-related protein Rab-4B</t>
  </si>
  <si>
    <t>Rab7a</t>
  </si>
  <si>
    <t>ras-related protein Rab-7a</t>
  </si>
  <si>
    <t>Rab8a</t>
  </si>
  <si>
    <t>ras-related protein Rab-8A</t>
  </si>
  <si>
    <t>Rabl2a</t>
  </si>
  <si>
    <t>rab-like protein 2A isoform 4</t>
  </si>
  <si>
    <t>Rabl3</t>
  </si>
  <si>
    <t>rab-like protein 3</t>
  </si>
  <si>
    <t>Rac1</t>
  </si>
  <si>
    <t>ras-related C3 botulinum toxin substrate 1 isoform Rac1b</t>
  </si>
  <si>
    <t>Rad52</t>
  </si>
  <si>
    <t>DNA repair protein RAD52 homolog isoform d</t>
  </si>
  <si>
    <t>Rala</t>
  </si>
  <si>
    <t>ras-related protein Ral-A precursor</t>
  </si>
  <si>
    <t>Ralgds</t>
  </si>
  <si>
    <t>ral guanine nucleotide dissociation stimulator isoform 5</t>
  </si>
  <si>
    <t>Raly</t>
  </si>
  <si>
    <t>RNA-binding protein Raly isoform 2</t>
  </si>
  <si>
    <t>Ranbp3</t>
  </si>
  <si>
    <t>ran-binding protein 3 isoform RANBP3-b</t>
  </si>
  <si>
    <t>Rara</t>
  </si>
  <si>
    <t>retinoic acid receptor alpha isoform 1</t>
  </si>
  <si>
    <t>Rassf3</t>
  </si>
  <si>
    <t>PREDICTED: ras association domain-containing protein 3 isoform X3</t>
  </si>
  <si>
    <t>Rb1cc1</t>
  </si>
  <si>
    <t>RB1-inducible coiled-coil protein 1 isoform 2</t>
  </si>
  <si>
    <t>Rbbp9</t>
  </si>
  <si>
    <t>putative hydrolase RBBP9</t>
  </si>
  <si>
    <t>Rbm17</t>
  </si>
  <si>
    <t>splicing factor 45</t>
  </si>
  <si>
    <t>Rbm27</t>
  </si>
  <si>
    <t>RNA-binding protein 27</t>
  </si>
  <si>
    <t>Rbpj</t>
  </si>
  <si>
    <t>recombining binding protein suppressor of hairless isoform 2</t>
  </si>
  <si>
    <t>Rbx1</t>
  </si>
  <si>
    <t>E3 ubiquitin-protein ligase RBX1</t>
  </si>
  <si>
    <t>Rcc2</t>
  </si>
  <si>
    <t>protein RCC2</t>
  </si>
  <si>
    <t>Rcl1</t>
  </si>
  <si>
    <t>RNA 3'-terminal phosphate cyclase-like protein isoform b</t>
  </si>
  <si>
    <t>Rcor1</t>
  </si>
  <si>
    <t>REST corepressor 1</t>
  </si>
  <si>
    <t>Rdx</t>
  </si>
  <si>
    <t>radixin isoform 5</t>
  </si>
  <si>
    <t>Reep5</t>
  </si>
  <si>
    <t>receptor expression-enhancing protein 5</t>
  </si>
  <si>
    <t>Rela</t>
  </si>
  <si>
    <t>transcription factor p65 isoform 4</t>
  </si>
  <si>
    <t>Rffl</t>
  </si>
  <si>
    <t>E3 ubiquitin-protein ligase rififylin</t>
  </si>
  <si>
    <t>Rfx5</t>
  </si>
  <si>
    <t>DNA-binding protein RFX5</t>
  </si>
  <si>
    <t>Ring1</t>
  </si>
  <si>
    <t>E3 ubiquitin-protein ligase RING1</t>
  </si>
  <si>
    <t>Rint1</t>
  </si>
  <si>
    <t>RAD50-interacting protein 1 isoform 1</t>
  </si>
  <si>
    <t>Rmdn1</t>
  </si>
  <si>
    <t>regulator of microtubule dynamics protein 1 isoform 3</t>
  </si>
  <si>
    <t>Rnaseh1</t>
  </si>
  <si>
    <t>ribonuclease H1 isoform 2</t>
  </si>
  <si>
    <t>Rnf13</t>
  </si>
  <si>
    <t>E3 ubiquitin-protein ligase RNF13</t>
  </si>
  <si>
    <t>Rnf19a</t>
  </si>
  <si>
    <t>E3 ubiquitin-protein ligase RNF19A</t>
  </si>
  <si>
    <t>Rnf4</t>
  </si>
  <si>
    <t>E3 ubiquitin-protein ligase RNF4 isoform 2</t>
  </si>
  <si>
    <t>Rpap3</t>
  </si>
  <si>
    <t>RNA polymerase II-associated protein 3 isoform 3</t>
  </si>
  <si>
    <t>Rpl10</t>
  </si>
  <si>
    <t>60S ribosomal protein L10 isoform d</t>
  </si>
  <si>
    <t>Rpl10a</t>
  </si>
  <si>
    <t>60S ribosomal protein L10a</t>
  </si>
  <si>
    <t>Rpl23</t>
  </si>
  <si>
    <t>60S ribosomal protein L23</t>
  </si>
  <si>
    <t>Rpl27a</t>
  </si>
  <si>
    <t>60S ribosomal protein L27a</t>
  </si>
  <si>
    <t>Rpl35</t>
  </si>
  <si>
    <t>60S ribosomal protein L35</t>
  </si>
  <si>
    <t>Rpl36al</t>
  </si>
  <si>
    <t>60S ribosomal protein L36a-like</t>
  </si>
  <si>
    <t>Rpp25l</t>
  </si>
  <si>
    <t>ribonuclease P protein subunit p25-like protein</t>
  </si>
  <si>
    <t>Rpp40</t>
  </si>
  <si>
    <t>ribonuclease P protein subunit p40 isoform c</t>
  </si>
  <si>
    <t>Rprm</t>
  </si>
  <si>
    <t>protein reprimo</t>
  </si>
  <si>
    <t>Rps25</t>
  </si>
  <si>
    <t>40S ribosomal protein S25</t>
  </si>
  <si>
    <t>Rps5</t>
  </si>
  <si>
    <t>40S ribosomal protein S5</t>
  </si>
  <si>
    <t>Rpusd4</t>
  </si>
  <si>
    <t>RNA pseudouridylate synthase domain-containing protein 4 isoform b</t>
  </si>
  <si>
    <t>Rragc</t>
  </si>
  <si>
    <t>ras-related GTP-binding protein C isoform 2</t>
  </si>
  <si>
    <t>Rras</t>
  </si>
  <si>
    <t>ras-related protein R-Ras</t>
  </si>
  <si>
    <t>Rrp8</t>
  </si>
  <si>
    <t>ribosomal RNA-processing protein 8</t>
  </si>
  <si>
    <t>Rwdd2b</t>
  </si>
  <si>
    <t>RWD domain-containing protein 2B isoform 1</t>
  </si>
  <si>
    <t>S100a13</t>
  </si>
  <si>
    <t>protein S100-A13</t>
  </si>
  <si>
    <t>Samd10</t>
  </si>
  <si>
    <t>sterile alpha motif domain-containing protein 10</t>
  </si>
  <si>
    <t>Sap130</t>
  </si>
  <si>
    <t>histone deacetylase complex subunit SAP130 isoform a</t>
  </si>
  <si>
    <t>Sbno2</t>
  </si>
  <si>
    <t>protein strawberry notch homolog 2 isoform 2</t>
  </si>
  <si>
    <t>Scaf1</t>
  </si>
  <si>
    <t>splicing factor, arginine/serine-rich 19</t>
  </si>
  <si>
    <t>Scaf8</t>
  </si>
  <si>
    <t>protein SCAF8 isoform a</t>
  </si>
  <si>
    <t>Scap</t>
  </si>
  <si>
    <t>sterol regulatory element-binding protein cleavage-activating protein isoform 2</t>
  </si>
  <si>
    <t>Scarb2</t>
  </si>
  <si>
    <t>lysosome membrane protein 2 isoform 2 precursor</t>
  </si>
  <si>
    <t>Scly</t>
  </si>
  <si>
    <t>selenocysteine lyase</t>
  </si>
  <si>
    <t>Scmh1</t>
  </si>
  <si>
    <t>polycomb protein SCMH1 isoform h</t>
  </si>
  <si>
    <t>Sco1</t>
  </si>
  <si>
    <t>protein SCO1 homolog, mitochondrial</t>
  </si>
  <si>
    <t>Sdc4</t>
  </si>
  <si>
    <t>syndecan-4 precursor</t>
  </si>
  <si>
    <t>Sde2</t>
  </si>
  <si>
    <t>protein SDE2 homolog</t>
  </si>
  <si>
    <t>Sec23b</t>
  </si>
  <si>
    <t>protein transport protein Sec23B isoform 1</t>
  </si>
  <si>
    <t>Sec24a</t>
  </si>
  <si>
    <t>protein transport protein Sec24A isoform 2</t>
  </si>
  <si>
    <t>Sec24c</t>
  </si>
  <si>
    <t>protein transport protein Sec24C</t>
  </si>
  <si>
    <t>Sema4a</t>
  </si>
  <si>
    <t>semaphorin-4A isoform 1 precursor</t>
  </si>
  <si>
    <t>Senp3</t>
  </si>
  <si>
    <t>sentrin-specific protease 3</t>
  </si>
  <si>
    <t>Sepsecs</t>
  </si>
  <si>
    <t>O-phosphoseryl-tRNA(Sec) selenium transferase</t>
  </si>
  <si>
    <t>Serbp1</t>
  </si>
  <si>
    <t>plasminogen activator inhibitor 1 RNA-binding protein isoform 4</t>
  </si>
  <si>
    <t>serine incorporator 3 precursor</t>
  </si>
  <si>
    <t>Sertad1</t>
  </si>
  <si>
    <t>SERTA domain-containing protein 1</t>
  </si>
  <si>
    <t>Sesn2</t>
  </si>
  <si>
    <t>sestrin-2</t>
  </si>
  <si>
    <t>Sf3b1</t>
  </si>
  <si>
    <t>splicing factor 3B subunit 1 isoform 3</t>
  </si>
  <si>
    <t>Sf3b6</t>
  </si>
  <si>
    <t>splicing factor 3B subunit 6</t>
  </si>
  <si>
    <t>Sfr1</t>
  </si>
  <si>
    <t>swi5-dependent recombination DNA repair protein 1 homolog isoform a</t>
  </si>
  <si>
    <t>Sft2d2</t>
  </si>
  <si>
    <t>vesicle transport protein SFT2B</t>
  </si>
  <si>
    <t>Sh3glb1</t>
  </si>
  <si>
    <t>endophilin-B1 isoform 2</t>
  </si>
  <si>
    <t>Shc1</t>
  </si>
  <si>
    <t>SHC-transforming protein 1 isoform 5 precursor</t>
  </si>
  <si>
    <t>Shmt2</t>
  </si>
  <si>
    <t>serine hydroxymethyltransferase, mitochondrial isoform 3</t>
  </si>
  <si>
    <t>Sin3a</t>
  </si>
  <si>
    <t>paired amphipathic helix protein Sin3a</t>
  </si>
  <si>
    <t>Sirt2</t>
  </si>
  <si>
    <t>NAD-dependent protein deacetylase sirtuin-2 isoform 3</t>
  </si>
  <si>
    <t>Sirt6</t>
  </si>
  <si>
    <t>NAD-dependent protein deacetylase sirtuin-6 isoform 9</t>
  </si>
  <si>
    <t>Skil</t>
  </si>
  <si>
    <t>ski-like protein isoform 1</t>
  </si>
  <si>
    <t>Slain2</t>
  </si>
  <si>
    <t>SLAIN motif-containing protein 2</t>
  </si>
  <si>
    <t>Slc12a4</t>
  </si>
  <si>
    <t>solute carrier family 12 member 4 isoform e</t>
  </si>
  <si>
    <t>Slc12a9</t>
  </si>
  <si>
    <t>solute carrier family 12 member 9 isoform 3</t>
  </si>
  <si>
    <t>Slc25a23</t>
  </si>
  <si>
    <t>calcium-binding mitochondrial carrier protein SCaMC-3</t>
  </si>
  <si>
    <t>Slc25a32</t>
  </si>
  <si>
    <t>PREDICTED: mitochondrial folate transporter/carrier isoform X1</t>
  </si>
  <si>
    <t>Slc25a4</t>
  </si>
  <si>
    <t>ADP/ATP translocase 1</t>
  </si>
  <si>
    <t>Slc26a4</t>
  </si>
  <si>
    <t>pendrin</t>
  </si>
  <si>
    <t>Slc29a1</t>
  </si>
  <si>
    <t>equilibrative nucleoside transporter 1 isoform 4</t>
  </si>
  <si>
    <t>Slc30a5</t>
  </si>
  <si>
    <t>zinc transporter 5 isoform 3</t>
  </si>
  <si>
    <t>Slc30a6</t>
  </si>
  <si>
    <t>zinc transporter 6 isoform 5</t>
  </si>
  <si>
    <t>Slc31a2</t>
  </si>
  <si>
    <t>probable low affinity copper uptake protein 2</t>
  </si>
  <si>
    <t>Slc33a1</t>
  </si>
  <si>
    <t>PREDICTED: acetyl-coenzyme A transporter 1 isoform X4</t>
  </si>
  <si>
    <t>Slc35a1</t>
  </si>
  <si>
    <t>CMP-sialic acid transporter isoform b</t>
  </si>
  <si>
    <t>Slc35b1</t>
  </si>
  <si>
    <t>solute carrier family 35 member B1 isoform 1</t>
  </si>
  <si>
    <t>Slc35b3</t>
  </si>
  <si>
    <t>adenosine 3'-phospho 5'-phosphosulfate transporter 2</t>
  </si>
  <si>
    <t>Slc35c2</t>
  </si>
  <si>
    <t>PREDICTED: solute carrier family 35 member C2 isoform X5</t>
  </si>
  <si>
    <t>Slc37a4</t>
  </si>
  <si>
    <t>glucose-6-phosphate exchanger SLC37A4 isoform 1</t>
  </si>
  <si>
    <t>Slc43a2</t>
  </si>
  <si>
    <t>large neutral amino acids transporter small subunit 4 isoform 1</t>
  </si>
  <si>
    <t>Slc50a1</t>
  </si>
  <si>
    <t>sugar transporter SWEET1 isoform b</t>
  </si>
  <si>
    <t>Slc5a6</t>
  </si>
  <si>
    <t>sodium-dependent multivitamin transporter</t>
  </si>
  <si>
    <t>Slc9a8</t>
  </si>
  <si>
    <t>PREDICTED: sodium/hydrogen exchanger 8 isoform X10</t>
  </si>
  <si>
    <t>Slco3a1</t>
  </si>
  <si>
    <t>solute carrier organic anion transporter family member 3A1 isoform 2</t>
  </si>
  <si>
    <t>Slfn5</t>
  </si>
  <si>
    <t>schlafen family member 5 isoform 1</t>
  </si>
  <si>
    <t>Slk</t>
  </si>
  <si>
    <t>STE20-like serine/threonine-protein kinase isoform 2</t>
  </si>
  <si>
    <t>Slmap</t>
  </si>
  <si>
    <t>sarcolemmal membrane-associated protein isoform g</t>
  </si>
  <si>
    <t>Sltm</t>
  </si>
  <si>
    <t>SAFB-like transcription modulator isoform a</t>
  </si>
  <si>
    <t>Smad2</t>
  </si>
  <si>
    <t>mothers against decapentaplegic homolog 2 isoform 2</t>
  </si>
  <si>
    <t>Smad4</t>
  </si>
  <si>
    <t>mothers against decapentaplegic homolog 4</t>
  </si>
  <si>
    <t>Smarca4</t>
  </si>
  <si>
    <t>transcription activator BRG1 isoform F</t>
  </si>
  <si>
    <t>Smarcc2</t>
  </si>
  <si>
    <t>SWI/SNF complex subunit SMARCC2 isoform d</t>
  </si>
  <si>
    <t>Smarcd2</t>
  </si>
  <si>
    <t>SWI/SNF-related matrix-associated actin-dependent regulator of chromatin subfamily D member 2 isoform 1</t>
  </si>
  <si>
    <t>Smg1</t>
  </si>
  <si>
    <t>serine/threonine-protein kinase SMG1</t>
  </si>
  <si>
    <t>Smg7</t>
  </si>
  <si>
    <t>protein SMG7 isoform 5</t>
  </si>
  <si>
    <t>Smim7</t>
  </si>
  <si>
    <t>small integral membrane protein 7 isoform 2 precursor</t>
  </si>
  <si>
    <t>Smpd1</t>
  </si>
  <si>
    <t>sphingomyelin phosphodiesterase isoform 4</t>
  </si>
  <si>
    <t>Snapin</t>
  </si>
  <si>
    <t>SNARE-associated protein Snapin</t>
  </si>
  <si>
    <t>Snupn</t>
  </si>
  <si>
    <t>snurportin-1</t>
  </si>
  <si>
    <t>Snx11</t>
  </si>
  <si>
    <t>sorting nexin-11 isoform 1</t>
  </si>
  <si>
    <t>Snx5</t>
  </si>
  <si>
    <t>sorting nexin-5 isoform b</t>
  </si>
  <si>
    <t>Socs6</t>
  </si>
  <si>
    <t>suppressor of cytokine signaling 6</t>
  </si>
  <si>
    <t>Sox12</t>
  </si>
  <si>
    <t>transcription factor SOX-12</t>
  </si>
  <si>
    <t>Spag7</t>
  </si>
  <si>
    <t>sperm-associated antigen 7</t>
  </si>
  <si>
    <t>Spast</t>
  </si>
  <si>
    <t>spastin isoform 2</t>
  </si>
  <si>
    <t>Spata2</t>
  </si>
  <si>
    <t>spermatogenesis-associated protein 2</t>
  </si>
  <si>
    <t>Spg7</t>
  </si>
  <si>
    <t>paraplegin isoform 2 precursor</t>
  </si>
  <si>
    <t>Spint2</t>
  </si>
  <si>
    <t>kunitz-type protease inhibitor 2 isoform b precursor</t>
  </si>
  <si>
    <t>Spire1</t>
  </si>
  <si>
    <t>protein spire homolog 1 isoform a</t>
  </si>
  <si>
    <t>Spire2</t>
  </si>
  <si>
    <t>protein spire homolog 2</t>
  </si>
  <si>
    <t>Sqstm1</t>
  </si>
  <si>
    <t>sequestosome-1 isoform 2</t>
  </si>
  <si>
    <t>Srcap</t>
  </si>
  <si>
    <t>helicase SRCAP</t>
  </si>
  <si>
    <t>Srebf2</t>
  </si>
  <si>
    <t>sterol regulatory element-binding protein 2</t>
  </si>
  <si>
    <t>Srp19</t>
  </si>
  <si>
    <t>signal recognition particle 19 kDa protein isoform 6</t>
  </si>
  <si>
    <t>Srp72</t>
  </si>
  <si>
    <t>signal recognition particle subunit SRP72 isoform 1</t>
  </si>
  <si>
    <t>Srpra</t>
  </si>
  <si>
    <t>signal recognition particle receptor subunit alpha isoform 2</t>
  </si>
  <si>
    <t>Srsf1</t>
  </si>
  <si>
    <t>serine/arginine-rich splicing factor 1 isoform 2</t>
  </si>
  <si>
    <t>Srsf3</t>
  </si>
  <si>
    <t>serine/arginine-rich splicing factor 3</t>
  </si>
  <si>
    <t>Srsf5</t>
  </si>
  <si>
    <t>serine/arginine-rich splicing factor 5</t>
  </si>
  <si>
    <t>Ss18</t>
  </si>
  <si>
    <t>protein SSXT isoform 3</t>
  </si>
  <si>
    <t>Ssb</t>
  </si>
  <si>
    <t>lupus La protein</t>
  </si>
  <si>
    <t>Ssbp2</t>
  </si>
  <si>
    <t>single-stranded DNA-binding protein 2 isoform 1</t>
  </si>
  <si>
    <t>Sssca1</t>
  </si>
  <si>
    <t>Sjoegren syndrome/scleroderma autoantigen 1 isoform 2</t>
  </si>
  <si>
    <t>St5</t>
  </si>
  <si>
    <t>suppression of tumorigenicity 5 protein isoform 1</t>
  </si>
  <si>
    <t>Stard10</t>
  </si>
  <si>
    <t>PCTP-like protein</t>
  </si>
  <si>
    <t>Stard3</t>
  </si>
  <si>
    <t>stAR-related lipid transfer protein 3 isoform 3</t>
  </si>
  <si>
    <t>Stard3nl</t>
  </si>
  <si>
    <t>MLN64 N-terminal domain homolog</t>
  </si>
  <si>
    <t>Stat1</t>
  </si>
  <si>
    <t>signal transducer and activator of transcription 1-alpha/beta isoform beta</t>
  </si>
  <si>
    <t>Stat2</t>
  </si>
  <si>
    <t>signal transducer and activator of transcription 2 isoform 2</t>
  </si>
  <si>
    <t>Stat3</t>
  </si>
  <si>
    <t>signal transducer and activator of transcription 3 isoform 3</t>
  </si>
  <si>
    <t>Stat6</t>
  </si>
  <si>
    <t>signal transducer and activator of transcription 6 isoform 2</t>
  </si>
  <si>
    <t>Stau2</t>
  </si>
  <si>
    <t>double-stranded RNA-binding protein Staufen homolog 2 isoform f</t>
  </si>
  <si>
    <t>Stk3</t>
  </si>
  <si>
    <t>PREDICTED: serine/threonine-protein kinase 3 isoform X14</t>
  </si>
  <si>
    <t>Stk39</t>
  </si>
  <si>
    <t>STE20/SPS1-related proline-alanine-rich protein kinase</t>
  </si>
  <si>
    <t>Stk40</t>
  </si>
  <si>
    <t>serine/threonine-protein kinase 40 isoform 2</t>
  </si>
  <si>
    <t>Strn</t>
  </si>
  <si>
    <t>striatin</t>
  </si>
  <si>
    <t>Stx4</t>
  </si>
  <si>
    <t>syntaxin-4 isoform 2</t>
  </si>
  <si>
    <t>Stx5</t>
  </si>
  <si>
    <t>syntaxin-5 isoform 3</t>
  </si>
  <si>
    <t>Stx6</t>
  </si>
  <si>
    <t>syntaxin-6 isoform 2</t>
  </si>
  <si>
    <t>Stx8</t>
  </si>
  <si>
    <t>syntaxin-8</t>
  </si>
  <si>
    <t>Stxbp3</t>
  </si>
  <si>
    <t>syntaxin-binding protein 3</t>
  </si>
  <si>
    <t>Stxbp6</t>
  </si>
  <si>
    <t>syntaxin-binding protein 6</t>
  </si>
  <si>
    <t>Suclg1</t>
  </si>
  <si>
    <t>succinate--CoA ligase [ADP/GDP-forming] subunit alpha, mitochondrial precursor</t>
  </si>
  <si>
    <t>Suco</t>
  </si>
  <si>
    <t>SUN domain-containing ossification factor isoform 2</t>
  </si>
  <si>
    <t>Sugt1</t>
  </si>
  <si>
    <t>protein SGT1 homolog isoform C</t>
  </si>
  <si>
    <t>Svbp</t>
  </si>
  <si>
    <t>small vasohibin-binding protein</t>
  </si>
  <si>
    <t>Swap70</t>
  </si>
  <si>
    <t>switch-associated protein 70 isoform 2</t>
  </si>
  <si>
    <t>Syngr2</t>
  </si>
  <si>
    <t>synaptogyrin-2 isoform 2</t>
  </si>
  <si>
    <t>Sypl1</t>
  </si>
  <si>
    <t>synaptophysin-like protein 1 isoform b</t>
  </si>
  <si>
    <t>Szrd1</t>
  </si>
  <si>
    <t>SUZ domain-containing protein 1 isoform 3</t>
  </si>
  <si>
    <t>Taf13</t>
  </si>
  <si>
    <t>transcription initiation factor TFIID subunit 13</t>
  </si>
  <si>
    <t>Taf1c</t>
  </si>
  <si>
    <t>TATA box-binding protein-associated factor RNA polymerase I subunit C isoform 3</t>
  </si>
  <si>
    <t>Taf5l</t>
  </si>
  <si>
    <t>TAF5-like RNA polymerase II p300/CBP-associated factor-associated factor 65 kDa subunit 5L isoform b</t>
  </si>
  <si>
    <t>Taf6</t>
  </si>
  <si>
    <t>transcription initiation factor TFIID subunit 6 isoform epsilon</t>
  </si>
  <si>
    <t>Taf6l</t>
  </si>
  <si>
    <t>TAF6-like RNA polymerase II p300/CBP-associated factor-associated factor 65 kDa subunit 6L</t>
  </si>
  <si>
    <t>Taldo1</t>
  </si>
  <si>
    <t>transaldolase</t>
  </si>
  <si>
    <t>Tank</t>
  </si>
  <si>
    <t>TRAF family member-associated NF-kappa-B activator isoform b</t>
  </si>
  <si>
    <t>Tatdn2</t>
  </si>
  <si>
    <t>putative deoxyribonuclease TATDN2</t>
  </si>
  <si>
    <t>Tbc1d25</t>
  </si>
  <si>
    <t>TBC1 domain family member 25 isoform a</t>
  </si>
  <si>
    <t>Tbcc</t>
  </si>
  <si>
    <t>tubulin-specific chaperone C</t>
  </si>
  <si>
    <t>Tbl1xr1</t>
  </si>
  <si>
    <t>F-box-like/WD repeat-containing protein TBL1XR1 isoform 2</t>
  </si>
  <si>
    <t>Tcf3</t>
  </si>
  <si>
    <t>transcription factor E2-alpha isoform E47</t>
  </si>
  <si>
    <t>Tdrd7</t>
  </si>
  <si>
    <t>tudor domain-containing protein 7 isoform 1</t>
  </si>
  <si>
    <t>Tec</t>
  </si>
  <si>
    <t>tyrosine-protein kinase Tec</t>
  </si>
  <si>
    <t>Terf2</t>
  </si>
  <si>
    <t>telomeric repeat-binding factor 2</t>
  </si>
  <si>
    <t>Tesk2</t>
  </si>
  <si>
    <t>dual specificity testis-specific protein kinase 2 isoform 2</t>
  </si>
  <si>
    <t>Tex2</t>
  </si>
  <si>
    <t>testis-expressed protein 2 isoform 2</t>
  </si>
  <si>
    <t>Tex261</t>
  </si>
  <si>
    <t>protein TEX261</t>
  </si>
  <si>
    <t>Tex264</t>
  </si>
  <si>
    <t>testis-expressed protein 264 isoform 1 precursor</t>
  </si>
  <si>
    <t>Tfe3</t>
  </si>
  <si>
    <t>transcription factor E3 isoform 2</t>
  </si>
  <si>
    <t>Thap12</t>
  </si>
  <si>
    <t>52 kDa repressor of the inhibitor of the protein kinase</t>
  </si>
  <si>
    <t>Thap3</t>
  </si>
  <si>
    <t>THAP domain-containing protein 3 isoform 2</t>
  </si>
  <si>
    <t>Thoc1</t>
  </si>
  <si>
    <t>THO complex subunit 1</t>
  </si>
  <si>
    <t>Thrap3</t>
  </si>
  <si>
    <t>thyroid hormone receptor-associated protein 3 isoform 1</t>
  </si>
  <si>
    <t>Tiprl</t>
  </si>
  <si>
    <t>TIP41-like protein isoform 1</t>
  </si>
  <si>
    <t>Tjap1</t>
  </si>
  <si>
    <t>tight junction-associated protein 1 isoform b</t>
  </si>
  <si>
    <t>Tle4</t>
  </si>
  <si>
    <t>transducin-like enhancer protein 4 isoform 13</t>
  </si>
  <si>
    <t>Tlk2</t>
  </si>
  <si>
    <t>serine/threonine-protein kinase tousled-like 2 isoform A</t>
  </si>
  <si>
    <t>Tm2d3</t>
  </si>
  <si>
    <t>TM2 domain-containing protein 3 isoform d precursor</t>
  </si>
  <si>
    <t>Tm7sf3</t>
  </si>
  <si>
    <t>transmembrane 7 superfamily member 3 precursor</t>
  </si>
  <si>
    <t>Tm9sf1</t>
  </si>
  <si>
    <t>transmembrane 9 superfamily member 1 isoform c</t>
  </si>
  <si>
    <t>Tmbim6</t>
  </si>
  <si>
    <t>bax inhibitor 1 isoform 1</t>
  </si>
  <si>
    <t>Tmem123</t>
  </si>
  <si>
    <t>porimin precursor</t>
  </si>
  <si>
    <t>Tmem143</t>
  </si>
  <si>
    <t>transmembrane protein 143 isoform b</t>
  </si>
  <si>
    <t>Tmem14c</t>
  </si>
  <si>
    <t>transmembrane protein 14C</t>
  </si>
  <si>
    <t>Tmem164</t>
  </si>
  <si>
    <t>transmembrane protein 164 isoform b</t>
  </si>
  <si>
    <t>Tmem184c</t>
  </si>
  <si>
    <t>transmembrane protein 184C</t>
  </si>
  <si>
    <t>Tmem201</t>
  </si>
  <si>
    <t>transmembrane protein 201 isoform 1</t>
  </si>
  <si>
    <t>Tmem205</t>
  </si>
  <si>
    <t>transmembrane protein 205</t>
  </si>
  <si>
    <t>Tmem206</t>
  </si>
  <si>
    <t>transmembrane protein 206 isoform 1</t>
  </si>
  <si>
    <t>Tmem243</t>
  </si>
  <si>
    <t>transmembrane protein 243</t>
  </si>
  <si>
    <t>Tmem254</t>
  </si>
  <si>
    <t>transmembrane protein 254 isoform 5</t>
  </si>
  <si>
    <t>Tmem263</t>
  </si>
  <si>
    <t>transmembrane protein 263 isoform a</t>
  </si>
  <si>
    <t>Tmem39a</t>
  </si>
  <si>
    <t>transmembrane protein 39A</t>
  </si>
  <si>
    <t>Tmem50a</t>
  </si>
  <si>
    <t>transmembrane protein 50A</t>
  </si>
  <si>
    <t>Tmem59</t>
  </si>
  <si>
    <t>transmembrane protein 59 isoform 5 precursor</t>
  </si>
  <si>
    <t>Tmem69</t>
  </si>
  <si>
    <t>transmembrane protein 69</t>
  </si>
  <si>
    <t>Tmtc4</t>
  </si>
  <si>
    <t>transmembrane and TPR repeat-containing protein 4 isoform 1</t>
  </si>
  <si>
    <t>Tmub1</t>
  </si>
  <si>
    <t>transmembrane and ubiquitin-like domain-containing protein 1</t>
  </si>
  <si>
    <t>Tnip1</t>
  </si>
  <si>
    <t>TNFAIP3-interacting protein 1 isoform 2</t>
  </si>
  <si>
    <t>Tob2</t>
  </si>
  <si>
    <t>protein Tob2</t>
  </si>
  <si>
    <t>Tomm6</t>
  </si>
  <si>
    <t>mitochondrial import receptor subunit TOM6 homolog</t>
  </si>
  <si>
    <t>Tomm7</t>
  </si>
  <si>
    <t>mitochondrial import receptor subunit TOM7 homolog</t>
  </si>
  <si>
    <t>Tomm70</t>
  </si>
  <si>
    <t>mitochondrial import receptor subunit TOM70</t>
  </si>
  <si>
    <t>Tp53bp2</t>
  </si>
  <si>
    <t>apoptosis-stimulating of p53 protein 2 isoform 1</t>
  </si>
  <si>
    <t>Tpra1</t>
  </si>
  <si>
    <t>transmembrane protein adipocyte-associated 1 isoform 2</t>
  </si>
  <si>
    <t>Tprn</t>
  </si>
  <si>
    <t>taperin</t>
  </si>
  <si>
    <t>Tpt1</t>
  </si>
  <si>
    <t>translationally-controlled tumor protein isoform 1</t>
  </si>
  <si>
    <t>Tradd</t>
  </si>
  <si>
    <t>tumor necrosis factor receptor type 1-associated DEATH domain protein</t>
  </si>
  <si>
    <t>Traf6</t>
  </si>
  <si>
    <t>TNF receptor-associated factor 6</t>
  </si>
  <si>
    <t>Trafd1</t>
  </si>
  <si>
    <t>TRAF-type zinc finger domain-containing protein 1</t>
  </si>
  <si>
    <t>Tram1</t>
  </si>
  <si>
    <t>translocating chain-associated membrane protein 1 isoform 3</t>
  </si>
  <si>
    <t>Trappc12</t>
  </si>
  <si>
    <t>trafficking protein particle complex subunit 12</t>
  </si>
  <si>
    <t>Trappc2</t>
  </si>
  <si>
    <t>trafficking protein particle complex subunit 2 isoform 2</t>
  </si>
  <si>
    <t>Trappc3</t>
  </si>
  <si>
    <t>trafficking protein particle complex subunit 3 isoform 2</t>
  </si>
  <si>
    <t>Trip12</t>
  </si>
  <si>
    <t>E3 ubiquitin-protein ligase TRIP12 isoform a</t>
  </si>
  <si>
    <t>Trip4</t>
  </si>
  <si>
    <t>activating signal cointegrator 1 isoform 1</t>
  </si>
  <si>
    <t>Trmt1l</t>
  </si>
  <si>
    <t>TRMT1-like protein isoform 2</t>
  </si>
  <si>
    <t>Trnau1ap</t>
  </si>
  <si>
    <t>tRNA selenocysteine 1-associated protein 1</t>
  </si>
  <si>
    <t>Trnt1</t>
  </si>
  <si>
    <t>CCA tRNA nucleotidyltransferase 1, mitochondrial isoform 1</t>
  </si>
  <si>
    <t>Trpm7</t>
  </si>
  <si>
    <t>transient receptor potential cation channel subfamily M member 7 isoform a</t>
  </si>
  <si>
    <t>Tsc22d1</t>
  </si>
  <si>
    <t>TSC22 domain family protein 1 isoform 4</t>
  </si>
  <si>
    <t>Tsg101</t>
  </si>
  <si>
    <t>tumor susceptibility gene 101 protein</t>
  </si>
  <si>
    <t>Tspan14</t>
  </si>
  <si>
    <t>tetraspanin-14 isoform 1</t>
  </si>
  <si>
    <t>Tspan31</t>
  </si>
  <si>
    <t>tetraspanin-31 isoform 3 precursor</t>
  </si>
  <si>
    <t>Tsr3</t>
  </si>
  <si>
    <t>ribosome biogenesis protein TSR3 homolog</t>
  </si>
  <si>
    <t>Tssc1</t>
  </si>
  <si>
    <t>PREDICTED: protein TSSC1 isoform X4</t>
  </si>
  <si>
    <t>Ttc14</t>
  </si>
  <si>
    <t>tetratricopeptide repeat protein 14 isoform c</t>
  </si>
  <si>
    <t>Ttc17</t>
  </si>
  <si>
    <t>tetratricopeptide repeat protein 17 isoform 1</t>
  </si>
  <si>
    <t>Ttc23</t>
  </si>
  <si>
    <t>tetratricopeptide repeat protein 23</t>
  </si>
  <si>
    <t>Ttc27</t>
  </si>
  <si>
    <t>tetratricopeptide repeat protein 27 isoform 2</t>
  </si>
  <si>
    <t>Tti2</t>
  </si>
  <si>
    <t>TELO2-interacting protein 2 isoform 2</t>
  </si>
  <si>
    <t>Ttll12</t>
  </si>
  <si>
    <t>tubulin--tyrosine ligase-like protein 12</t>
  </si>
  <si>
    <t>Twsg1</t>
  </si>
  <si>
    <t>twisted gastrulation protein homolog 1 precursor</t>
  </si>
  <si>
    <t>Uap1</t>
  </si>
  <si>
    <t>UDP-N-acetylhexosamine pyrophosphorylase isoform a</t>
  </si>
  <si>
    <t>Uba1</t>
  </si>
  <si>
    <t>ubiquitin-like modifier-activating enzyme 1</t>
  </si>
  <si>
    <t>Ubac2</t>
  </si>
  <si>
    <t>ubiquitin-associated domain-containing protein 2 isoform 1 precursor</t>
  </si>
  <si>
    <t>Ube2d2</t>
  </si>
  <si>
    <t>ubiquitin-conjugating enzyme E2 D2 isoform 2</t>
  </si>
  <si>
    <t>Ube2d3</t>
  </si>
  <si>
    <t>ubiquitin-conjugating enzyme E2 D3 isoform 3</t>
  </si>
  <si>
    <t>Ube2e1</t>
  </si>
  <si>
    <t>ubiquitin-conjugating enzyme E2 E1 isoform 3</t>
  </si>
  <si>
    <t>Ube2e3</t>
  </si>
  <si>
    <t>ubiquitin-conjugating enzyme E2 E3</t>
  </si>
  <si>
    <t>Ube2g1</t>
  </si>
  <si>
    <t>ubiquitin-conjugating enzyme E2 G1</t>
  </si>
  <si>
    <t>Ube2h</t>
  </si>
  <si>
    <t>ubiquitin-conjugating enzyme E2 H isoform 3</t>
  </si>
  <si>
    <t>Ube2m</t>
  </si>
  <si>
    <t>NEDD8-conjugating enzyme Ubc12</t>
  </si>
  <si>
    <t>Ube2q1</t>
  </si>
  <si>
    <t>ubiquitin-conjugating enzyme E2 Q1</t>
  </si>
  <si>
    <t>Ube2z</t>
  </si>
  <si>
    <t>ubiquitin-conjugating enzyme E2 Z</t>
  </si>
  <si>
    <t>Ubl7</t>
  </si>
  <si>
    <t>ubiquitin-like protein 7 isoform a</t>
  </si>
  <si>
    <t>Ubox5</t>
  </si>
  <si>
    <t>RING finger protein 37 isoform c</t>
  </si>
  <si>
    <t>Ubp1</t>
  </si>
  <si>
    <t>upstream-binding protein 1 isoform LBP-1b</t>
  </si>
  <si>
    <t>Ubqln4</t>
  </si>
  <si>
    <t>ubiquilin-4 isoform 2</t>
  </si>
  <si>
    <t>Ubr2</t>
  </si>
  <si>
    <t>E3 ubiquitin-protein ligase UBR2 isoform 2</t>
  </si>
  <si>
    <t>Ubr4</t>
  </si>
  <si>
    <t>E3 ubiquitin-protein ligase UBR4</t>
  </si>
  <si>
    <t>Ubxn1</t>
  </si>
  <si>
    <t>UBX domain-containing protein 1 isoform 3</t>
  </si>
  <si>
    <t>Ubxn7</t>
  </si>
  <si>
    <t>UBX domain-containing protein 7</t>
  </si>
  <si>
    <t>Ubxn8</t>
  </si>
  <si>
    <t>UBX domain-containing protein 8 isoform 3</t>
  </si>
  <si>
    <t>Ugp2</t>
  </si>
  <si>
    <t>UTP--glucose-1-phosphate uridylyltransferase isoform b</t>
  </si>
  <si>
    <t>Umps</t>
  </si>
  <si>
    <t>uridine 5'-monophosphate synthase</t>
  </si>
  <si>
    <t>Unc119</t>
  </si>
  <si>
    <t>protein unc-119 homolog A isoform a</t>
  </si>
  <si>
    <t>Unc45a</t>
  </si>
  <si>
    <t>protein unc-45 homolog A isoform 3</t>
  </si>
  <si>
    <t>Upf3b</t>
  </si>
  <si>
    <t>regulator of nonsense transcripts 3B isoform 1</t>
  </si>
  <si>
    <t>Upp1</t>
  </si>
  <si>
    <t>uridine phosphorylase 1 isoform a</t>
  </si>
  <si>
    <t>Uqcrc2</t>
  </si>
  <si>
    <t>cytochrome b-c1 complex subunit 2, mitochondrial precursor</t>
  </si>
  <si>
    <t>Urm1</t>
  </si>
  <si>
    <t>ubiquitin-related modifier 1 isoform c</t>
  </si>
  <si>
    <t>Usp16</t>
  </si>
  <si>
    <t>ubiquitin carboxyl-terminal hydrolase 16 isoform b</t>
  </si>
  <si>
    <t>Usp46</t>
  </si>
  <si>
    <t>ubiquitin carboxyl-terminal hydrolase 46 isoform 1</t>
  </si>
  <si>
    <t>Utp23</t>
  </si>
  <si>
    <t>rRNA-processing protein UTP23 homolog</t>
  </si>
  <si>
    <t>Utp3</t>
  </si>
  <si>
    <t>something about silencing protein 10</t>
  </si>
  <si>
    <t>Utp6</t>
  </si>
  <si>
    <t>U3 small nucleolar RNA-associated protein 6 homolog</t>
  </si>
  <si>
    <t>Uvrag</t>
  </si>
  <si>
    <t>UV radiation resistance-associated gene protein</t>
  </si>
  <si>
    <t>Uxs1</t>
  </si>
  <si>
    <t>PREDICTED: UDP-glucuronic acid decarboxylase 1 isoform X10</t>
  </si>
  <si>
    <t>Vamp4</t>
  </si>
  <si>
    <t>vesicle-associated membrane protein 4 isoform 2</t>
  </si>
  <si>
    <t>Vapa</t>
  </si>
  <si>
    <t>vesicle-associated membrane protein-associated protein A isoform 2</t>
  </si>
  <si>
    <t>Vars2</t>
  </si>
  <si>
    <t>valine--tRNA ligase, mitochondrial isoform 3</t>
  </si>
  <si>
    <t>Vasn</t>
  </si>
  <si>
    <t>vasorin precursor</t>
  </si>
  <si>
    <t>Vbp1</t>
  </si>
  <si>
    <t>prefoldin subunit 3 isoform 4</t>
  </si>
  <si>
    <t>Vcp</t>
  </si>
  <si>
    <t>transitional endoplasmic reticulum ATPase</t>
  </si>
  <si>
    <t>Vdac3</t>
  </si>
  <si>
    <t>voltage-dependent anion-selective channel protein 3 isoform 2</t>
  </si>
  <si>
    <t>Vdr</t>
  </si>
  <si>
    <t>vitamin D3 receptor isoform VDRB1</t>
  </si>
  <si>
    <t>Vezf1</t>
  </si>
  <si>
    <t>vascular endothelial zinc finger 1 isoform 1</t>
  </si>
  <si>
    <t>Vhl</t>
  </si>
  <si>
    <t>von Hippel-Lindau disease tumor suppressor isoform 2</t>
  </si>
  <si>
    <t>Vps28</t>
  </si>
  <si>
    <t>vacuolar protein sorting-associated protein 28 homolog isoform 2</t>
  </si>
  <si>
    <t>Vps39</t>
  </si>
  <si>
    <t>vam6/Vps39-like protein isoform a</t>
  </si>
  <si>
    <t>Vps54</t>
  </si>
  <si>
    <t>vacuolar protein sorting-associated protein 54 isoform 2</t>
  </si>
  <si>
    <t>Vps72</t>
  </si>
  <si>
    <t>vacuolar protein sorting-associated protein 72 homolog isoform 3</t>
  </si>
  <si>
    <t>Vrk3</t>
  </si>
  <si>
    <t>inactive serine/threonine-protein kinase VRK3 isoform 3</t>
  </si>
  <si>
    <t>Vsig10l</t>
  </si>
  <si>
    <t>V-set and immunoglobulin domain-containing protein 10-like precursor</t>
  </si>
  <si>
    <t>Wac</t>
  </si>
  <si>
    <t>WW domain-containing adapter protein with coiled-coil isoform 2</t>
  </si>
  <si>
    <t>Wasl</t>
  </si>
  <si>
    <t>neural Wiskott-Aldrich syndrome protein</t>
  </si>
  <si>
    <t>Wbp2</t>
  </si>
  <si>
    <t>WW domain-binding protein 2 isoform 1</t>
  </si>
  <si>
    <t>Wbp4</t>
  </si>
  <si>
    <t>WW domain-binding protein 4</t>
  </si>
  <si>
    <t>Wdfy1</t>
  </si>
  <si>
    <t>WD repeat and FYVE domain-containing protein 1</t>
  </si>
  <si>
    <t>Wdr11</t>
  </si>
  <si>
    <t>WD repeat-containing protein 11</t>
  </si>
  <si>
    <t>Wdr18</t>
  </si>
  <si>
    <t>WD repeat-containing protein 18</t>
  </si>
  <si>
    <t>Wdr41</t>
  </si>
  <si>
    <t>WD repeat-containing protein 41</t>
  </si>
  <si>
    <t>Wdr48</t>
  </si>
  <si>
    <t>WD repeat-containing protein 48 isoform 7</t>
  </si>
  <si>
    <t>Wdr5</t>
  </si>
  <si>
    <t>WD repeat-containing protein 5</t>
  </si>
  <si>
    <t>Wdr73</t>
  </si>
  <si>
    <t>WD repeat-containing protein 73</t>
  </si>
  <si>
    <t>Wdr75</t>
  </si>
  <si>
    <t>WD repeat-containing protein 75 isoform 2</t>
  </si>
  <si>
    <t>Wdsub1</t>
  </si>
  <si>
    <t>WD repeat, SAM and U-box domain-containing protein 1 isoform 1</t>
  </si>
  <si>
    <t>Wdtc1</t>
  </si>
  <si>
    <t>WD and tetratricopeptide repeats protein 1 isoform a</t>
  </si>
  <si>
    <t>Wdyhv1</t>
  </si>
  <si>
    <t>protein N-terminal glutamine amidohydrolase isoform 2</t>
  </si>
  <si>
    <t>Wrnip1</t>
  </si>
  <si>
    <t>ATPase WRNIP1 isoform 1</t>
  </si>
  <si>
    <t>Wsb1</t>
  </si>
  <si>
    <t>WD repeat and SOCS box-containing protein 1 isoform 3</t>
  </si>
  <si>
    <t>Wwox</t>
  </si>
  <si>
    <t>WW domain-containing oxidoreductase isoform 4</t>
  </si>
  <si>
    <t>Xkr8</t>
  </si>
  <si>
    <t>PREDICTED: XK-related protein 8 isoform X2</t>
  </si>
  <si>
    <t>Xpo6</t>
  </si>
  <si>
    <t>exportin-6 isoform 1</t>
  </si>
  <si>
    <t>Xpot</t>
  </si>
  <si>
    <t>exportin-T</t>
  </si>
  <si>
    <t>Yaf2</t>
  </si>
  <si>
    <t>YY1-associated factor 2 isoform 5</t>
  </si>
  <si>
    <t>Yars</t>
  </si>
  <si>
    <t>PREDICTED: tyrosine--tRNA ligase, cytoplasmic isoform X1</t>
  </si>
  <si>
    <t>Yeats4</t>
  </si>
  <si>
    <t>YEATS domain-containing protein 4 isoform 2</t>
  </si>
  <si>
    <t>Yes1</t>
  </si>
  <si>
    <t>tyrosine-protein kinase Yes</t>
  </si>
  <si>
    <t>Yipf3</t>
  </si>
  <si>
    <t>protein YIPF3</t>
  </si>
  <si>
    <t>Yipf4</t>
  </si>
  <si>
    <t>protein YIPF4</t>
  </si>
  <si>
    <t>Ythdf1</t>
  </si>
  <si>
    <t>YTH domain-containing family protein 1</t>
  </si>
  <si>
    <t>Ythdf3</t>
  </si>
  <si>
    <t>YTH domain-containing family protein 3 isoform c</t>
  </si>
  <si>
    <t>Ywhab</t>
  </si>
  <si>
    <t>14-3-3 protein beta/alpha</t>
  </si>
  <si>
    <t>Ywhaq</t>
  </si>
  <si>
    <t>14-3-3 protein theta</t>
  </si>
  <si>
    <t>Ywhaz</t>
  </si>
  <si>
    <t>14-3-3 protein zeta/delta</t>
  </si>
  <si>
    <t>Zadh2</t>
  </si>
  <si>
    <t>prostaglandin reductase 3 isoform 2</t>
  </si>
  <si>
    <t>Zbtb17</t>
  </si>
  <si>
    <t>zinc finger and BTB domain-containing protein 17 isoform 1</t>
  </si>
  <si>
    <t>Zbtb4</t>
  </si>
  <si>
    <t>zinc finger and BTB domain-containing protein 4</t>
  </si>
  <si>
    <t>Zbtb44</t>
  </si>
  <si>
    <t>zinc finger and BTB domain-containing protein 44 isoform 3</t>
  </si>
  <si>
    <t>Zbtb45</t>
  </si>
  <si>
    <t>zinc finger and BTB domain-containing protein 45</t>
  </si>
  <si>
    <t>Zbtb5</t>
  </si>
  <si>
    <t>zinc finger and BTB domain-containing protein 5</t>
  </si>
  <si>
    <t>Zbtb7a</t>
  </si>
  <si>
    <t>zinc finger and BTB domain-containing protein 7A</t>
  </si>
  <si>
    <t>Zbtb8os</t>
  </si>
  <si>
    <t>protein archease isoform 6</t>
  </si>
  <si>
    <t>Zc3h11a</t>
  </si>
  <si>
    <t>zinc finger CCCH domain-containing protein 11A isoform 1</t>
  </si>
  <si>
    <t>Zc3h14</t>
  </si>
  <si>
    <t>zinc finger CCCH domain-containing protein 14 isoform 6</t>
  </si>
  <si>
    <t>Zc3h7b</t>
  </si>
  <si>
    <t>zinc finger CCCH domain-containing protein 7B</t>
  </si>
  <si>
    <t>Zc3h8</t>
  </si>
  <si>
    <t>zinc finger CCCH domain-containing protein 8</t>
  </si>
  <si>
    <t>Zc4h2</t>
  </si>
  <si>
    <t>zinc finger C4H2 domain-containing protein isoform 1</t>
  </si>
  <si>
    <t>Zdhhc23</t>
  </si>
  <si>
    <t>palmitoyltransferase ZDHHC23 isoform a</t>
  </si>
  <si>
    <t>Zdhhc4</t>
  </si>
  <si>
    <t>probable palmitoyltransferase ZDHHC4</t>
  </si>
  <si>
    <t>Zfr</t>
  </si>
  <si>
    <t>zinc finger RNA-binding protein</t>
  </si>
  <si>
    <t>Zhx1</t>
  </si>
  <si>
    <t>zinc fingers and homeoboxes protein 1</t>
  </si>
  <si>
    <t>Zmiz1</t>
  </si>
  <si>
    <t>zinc finger MIZ domain-containing protein 1</t>
  </si>
  <si>
    <t>Zmpste24</t>
  </si>
  <si>
    <t>CAAX prenyl protease 1 homolog</t>
  </si>
  <si>
    <t>Zmym2</t>
  </si>
  <si>
    <t>zinc finger MYM-type protein 2</t>
  </si>
  <si>
    <t>Znfx1</t>
  </si>
  <si>
    <t>NFX1-type zinc finger-containing protein 1</t>
  </si>
  <si>
    <t>Znrf1</t>
  </si>
  <si>
    <t>E3 ubiquitin-protein ligase ZNRF1</t>
  </si>
  <si>
    <t>Zscan12</t>
  </si>
  <si>
    <t>zinc finger and SCAN domain-containing protein 12</t>
  </si>
  <si>
    <t>Zyx</t>
  </si>
  <si>
    <t>zyxin</t>
  </si>
  <si>
    <t>Zzz3</t>
  </si>
  <si>
    <t>ZZ-type zinc finger-containing protein 3 isoform 2</t>
  </si>
  <si>
    <t>Cdc27</t>
  </si>
  <si>
    <t>cell division cycle protein 27 homolog isoform 4</t>
  </si>
  <si>
    <t>Eif3a</t>
  </si>
  <si>
    <t>eukaryotic translation initiation factor 3 subunit A</t>
  </si>
  <si>
    <t>Pdk2</t>
  </si>
  <si>
    <t>pyruvate dehydrogenase kinase, isozyme 2 isoform 3 precursor</t>
  </si>
  <si>
    <t>Rps7</t>
  </si>
  <si>
    <t>40S ribosomal protein S7</t>
  </si>
  <si>
    <t>Stau1</t>
  </si>
  <si>
    <t>double-stranded RNA-binding protein Staufen homolog 1 isoform b</t>
  </si>
  <si>
    <t>AABR07001497.1</t>
  </si>
  <si>
    <t>AABR07001905.1</t>
  </si>
  <si>
    <t>AABR07002969.1</t>
  </si>
  <si>
    <t>AABR07005618.1</t>
  </si>
  <si>
    <t>AABR07005779.1</t>
  </si>
  <si>
    <t>AABR07008940.1</t>
  </si>
  <si>
    <t>AABR07009161.1</t>
  </si>
  <si>
    <t>AABR07009397.1</t>
  </si>
  <si>
    <t>AABR07009931.1</t>
  </si>
  <si>
    <t>AABR07012795.1</t>
  </si>
  <si>
    <t>AABR07013802.1</t>
  </si>
  <si>
    <t>AABR07015346.1</t>
  </si>
  <si>
    <t>AABR07020815.1</t>
  </si>
  <si>
    <t>AABR07026294.1</t>
  </si>
  <si>
    <t>AABR07026893.1</t>
  </si>
  <si>
    <t>AABR07029741.1</t>
  </si>
  <si>
    <t>AABR07029742.1</t>
  </si>
  <si>
    <t>AABR07032255.2</t>
  </si>
  <si>
    <t>AABR07033887.1</t>
  </si>
  <si>
    <t>AABR07035107.1</t>
  </si>
  <si>
    <t>AABR07035428.1</t>
  </si>
  <si>
    <t>AABR07036855.1</t>
  </si>
  <si>
    <t>AABR07040855.1</t>
  </si>
  <si>
    <t>AABR07042821.1</t>
  </si>
  <si>
    <t>AABR07043748.2</t>
  </si>
  <si>
    <t>AABR07044089.1</t>
  </si>
  <si>
    <t>AABR07051400.1</t>
  </si>
  <si>
    <t>AABR07051787.1</t>
  </si>
  <si>
    <t>AABR07053136.1</t>
  </si>
  <si>
    <t>AABR07053500.1</t>
  </si>
  <si>
    <t>AABR07054000.1</t>
  </si>
  <si>
    <t>AABR07054362.1</t>
  </si>
  <si>
    <t>AABR07057495.1</t>
  </si>
  <si>
    <t>AABR07058124.3</t>
  </si>
  <si>
    <t>AABR07058267.1</t>
  </si>
  <si>
    <t>AABR07058884.3</t>
  </si>
  <si>
    <t>AABR07059168.2</t>
  </si>
  <si>
    <t>AABR07059891.1</t>
  </si>
  <si>
    <t>AABR07060620.1</t>
  </si>
  <si>
    <t>AABR07061902.1</t>
  </si>
  <si>
    <t>AABR07062512.1</t>
  </si>
  <si>
    <t>AABR07062513.1</t>
  </si>
  <si>
    <t>AABR07062793.1</t>
  </si>
  <si>
    <t>AABR07067023.1</t>
  </si>
  <si>
    <t>AABR07067267.1</t>
  </si>
  <si>
    <t>AABR07068127.1</t>
  </si>
  <si>
    <t>AABR07068154.1</t>
  </si>
  <si>
    <t>AABR07069227.1</t>
  </si>
  <si>
    <t>AABR07071876.1</t>
  </si>
  <si>
    <t>AABR07073038.1</t>
  </si>
  <si>
    <t>AABR07073134.1</t>
  </si>
  <si>
    <t>Aacs</t>
  </si>
  <si>
    <t>PREDICTED: acetoacetyl-CoA synthetase isoform X1</t>
  </si>
  <si>
    <t>Aagab</t>
  </si>
  <si>
    <t>alpha- and gamma-adaptin-binding protein p34 isoform 2</t>
  </si>
  <si>
    <t>Aamdc</t>
  </si>
  <si>
    <t>mth938 domain-containing protein isoform b</t>
  </si>
  <si>
    <t>Aar2</t>
  </si>
  <si>
    <t>protein AAR2 homolog</t>
  </si>
  <si>
    <t>Aars2</t>
  </si>
  <si>
    <t>alanine--tRNA ligase, mitochondrial</t>
  </si>
  <si>
    <t>Aasdhppt</t>
  </si>
  <si>
    <t>L-aminoadipate-semialdehyde dehydrogenase-phosphopantetheinyl transferase</t>
  </si>
  <si>
    <t>Aatf</t>
  </si>
  <si>
    <t>protein AATF</t>
  </si>
  <si>
    <t>Abca2</t>
  </si>
  <si>
    <t>ATP-binding cassette sub-family A member 2 isoform b</t>
  </si>
  <si>
    <t>Abcb7</t>
  </si>
  <si>
    <t>ATP-binding cassette sub-family B member 7, mitochondrial isoform 5</t>
  </si>
  <si>
    <t>Abcb8</t>
  </si>
  <si>
    <t>ATP-binding cassette sub-family B member 8, mitochondrial isoform d</t>
  </si>
  <si>
    <t>Abcd3</t>
  </si>
  <si>
    <t>ATP-binding cassette sub-family D member 3 isoform b</t>
  </si>
  <si>
    <t>Abcf2</t>
  </si>
  <si>
    <t>ATP-binding cassette sub-family F member 2 isoform a</t>
  </si>
  <si>
    <t>Abcf3</t>
  </si>
  <si>
    <t>ATP-binding cassette sub-family F member 3 isoform 4</t>
  </si>
  <si>
    <t>Abhd1</t>
  </si>
  <si>
    <t>protein ABHD1</t>
  </si>
  <si>
    <t>Abhd11</t>
  </si>
  <si>
    <t>protein ABHD11 isoform 9</t>
  </si>
  <si>
    <t>Abhd12</t>
  </si>
  <si>
    <t>monoacylglycerol lipase ABHD12 isoform a</t>
  </si>
  <si>
    <t>Abhd13</t>
  </si>
  <si>
    <t>protein ABHD13</t>
  </si>
  <si>
    <t>Abhd14b</t>
  </si>
  <si>
    <t>protein ABHD14B isoform 3</t>
  </si>
  <si>
    <t>Abhd16a</t>
  </si>
  <si>
    <t>protein ABHD16A isoform a</t>
  </si>
  <si>
    <t>Abhd17a</t>
  </si>
  <si>
    <t>PREDICTED: protein ABHD17A isoform X2</t>
  </si>
  <si>
    <t>Abhd17b</t>
  </si>
  <si>
    <t>PREDICTED: protein ABHD17B isoform X4</t>
  </si>
  <si>
    <t>Abhd17c</t>
  </si>
  <si>
    <t>protein ABHD17C</t>
  </si>
  <si>
    <t>Abhd2</t>
  </si>
  <si>
    <t>monoacylglycerol lipase ABHD2</t>
  </si>
  <si>
    <t>Abhd4</t>
  </si>
  <si>
    <t>PREDICTED: protein ABHD4 isoform X1</t>
  </si>
  <si>
    <t>Abhd5</t>
  </si>
  <si>
    <t>1-acylglycerol-3-phosphate O-acyltransferase ABHD5</t>
  </si>
  <si>
    <t>Abhd6</t>
  </si>
  <si>
    <t>monoacylglycerol lipase ABHD6</t>
  </si>
  <si>
    <t>Ablim1</t>
  </si>
  <si>
    <t>actin-binding LIM protein 1 isoform f</t>
  </si>
  <si>
    <t>Abo</t>
  </si>
  <si>
    <t>histo-blood group ABO system transferase</t>
  </si>
  <si>
    <t>Abracl</t>
  </si>
  <si>
    <t>costars family protein ABRACL</t>
  </si>
  <si>
    <t>AC094643.2</t>
  </si>
  <si>
    <t>AC096263.1</t>
  </si>
  <si>
    <t>AC096601.1</t>
  </si>
  <si>
    <t>AC103221.1</t>
  </si>
  <si>
    <t>AC106292.2</t>
  </si>
  <si>
    <t>AC109958.1</t>
  </si>
  <si>
    <t>AC111831.2</t>
  </si>
  <si>
    <t>AC114111.1</t>
  </si>
  <si>
    <t>AC114460.1</t>
  </si>
  <si>
    <t>AC117058.1</t>
  </si>
  <si>
    <t>AC117869.1</t>
  </si>
  <si>
    <t>AC125982.1</t>
  </si>
  <si>
    <t>AC128848.1</t>
  </si>
  <si>
    <t>AC130391.3</t>
  </si>
  <si>
    <t>Acaa2</t>
  </si>
  <si>
    <t>3-ketoacyl-CoA thiolase, mitochondrial</t>
  </si>
  <si>
    <t>Acad11</t>
  </si>
  <si>
    <t>acyl-CoA dehydrogenase family member 11</t>
  </si>
  <si>
    <t>Acad8</t>
  </si>
  <si>
    <t>isobutyryl-CoA dehydrogenase, mitochondrial</t>
  </si>
  <si>
    <t>Acad9</t>
  </si>
  <si>
    <t>acyl-CoA dehydrogenase family member 9, mitochondrial</t>
  </si>
  <si>
    <t>Acadl</t>
  </si>
  <si>
    <t>long-chain specific acyl-CoA dehydrogenase, mitochondrial precursor</t>
  </si>
  <si>
    <t>Acadm</t>
  </si>
  <si>
    <t>medium-chain specific acyl-CoA dehydrogenase, mitochondrial isoform e</t>
  </si>
  <si>
    <t>Acads</t>
  </si>
  <si>
    <t>short-chain specific acyl-CoA dehydrogenase, mitochondrial isoform 1 precursor</t>
  </si>
  <si>
    <t>Acadvl</t>
  </si>
  <si>
    <t>very long-chain specific acyl-CoA dehydrogenase, mitochondrial isoform 4</t>
  </si>
  <si>
    <t>Acap2</t>
  </si>
  <si>
    <t>arf-GAP with coiled-coil, ANK repeat and PH domain-containing protein 2</t>
  </si>
  <si>
    <t>Acat1</t>
  </si>
  <si>
    <t>acetyl-CoA acetyltransferase, mitochondrial precursor</t>
  </si>
  <si>
    <t>Acbd4</t>
  </si>
  <si>
    <t>acyl-CoA-binding domain-containing protein 4 isoform 1</t>
  </si>
  <si>
    <t>Acbd5</t>
  </si>
  <si>
    <t>PREDICTED: acyl-CoA-binding domain-containing protein 5 isoform X25</t>
  </si>
  <si>
    <t>Acbd6</t>
  </si>
  <si>
    <t>acyl-CoA-binding domain-containing protein 6</t>
  </si>
  <si>
    <t>Acd</t>
  </si>
  <si>
    <t>adrenocortical dysplasia protein homolog isoform 2</t>
  </si>
  <si>
    <t>Acer3</t>
  </si>
  <si>
    <t>alkaline ceramidase 3 isoform b</t>
  </si>
  <si>
    <t>Acin1</t>
  </si>
  <si>
    <t>apoptotic chromatin condensation inducer in the nucleus isoform 5</t>
  </si>
  <si>
    <t>Ackr3</t>
  </si>
  <si>
    <t>atypical chemokine receptor 3</t>
  </si>
  <si>
    <t>Acly</t>
  </si>
  <si>
    <t>ATP-citrate synthase isoform 1</t>
  </si>
  <si>
    <t>Aco1</t>
  </si>
  <si>
    <t>cytoplasmic aconitate hydratase</t>
  </si>
  <si>
    <t>Aco2</t>
  </si>
  <si>
    <t>aconitate hydratase, mitochondrial precursor</t>
  </si>
  <si>
    <t>Acot13</t>
  </si>
  <si>
    <t>acyl-coenzyme A thioesterase 13 isoform 2</t>
  </si>
  <si>
    <t>Acot2</t>
  </si>
  <si>
    <t>acyl-coenzyme A thioesterase 2, mitochondrial</t>
  </si>
  <si>
    <t>Acot3</t>
  </si>
  <si>
    <t>Acot8</t>
  </si>
  <si>
    <t>acyl-coenzyme A thioesterase 8</t>
  </si>
  <si>
    <t>Acot9</t>
  </si>
  <si>
    <t>acyl-coenzyme A thioesterase 9, mitochondrial isoform b precursor</t>
  </si>
  <si>
    <t>Acox3</t>
  </si>
  <si>
    <t>peroxisomal acyl-coenzyme A oxidase 3 isoform b</t>
  </si>
  <si>
    <t>Acp2</t>
  </si>
  <si>
    <t>lysosomal acid phosphatase isoform 5 precursor</t>
  </si>
  <si>
    <t>Acp5</t>
  </si>
  <si>
    <t>tartrate-resistant acid phosphatase type 5 precursor</t>
  </si>
  <si>
    <t>Acp6</t>
  </si>
  <si>
    <t>lysophosphatidic acid phosphatase type 6 isoform 2</t>
  </si>
  <si>
    <t>Acsf3</t>
  </si>
  <si>
    <t>PREDICTED: acyl-CoA synthetase family member 3, mitochondrial isoform X5</t>
  </si>
  <si>
    <t>Acsl1</t>
  </si>
  <si>
    <t>long-chain-fatty-acid--CoA ligase 1 isoform c</t>
  </si>
  <si>
    <t>Acsl5</t>
  </si>
  <si>
    <t>long-chain-fatty-acid--CoA ligase 5 isoform b</t>
  </si>
  <si>
    <t>Acss1</t>
  </si>
  <si>
    <t>acetyl-coenzyme A synthetase 2-like, mitochondrial isoform 4 precursor</t>
  </si>
  <si>
    <t>Acss2</t>
  </si>
  <si>
    <t>acetyl-coenzyme A synthetase, cytoplasmic isoform 3</t>
  </si>
  <si>
    <t>Acss3</t>
  </si>
  <si>
    <t>acyl-CoA synthetase short-chain family member 3, mitochondrial isoform 2 precursor</t>
  </si>
  <si>
    <t>Actl6a</t>
  </si>
  <si>
    <t>actin-like protein 6A isoform 2</t>
  </si>
  <si>
    <t>Actn4</t>
  </si>
  <si>
    <t>alpha-actinin-4 isoform 1</t>
  </si>
  <si>
    <t>Actr10</t>
  </si>
  <si>
    <t>actin-related protein 10</t>
  </si>
  <si>
    <t>Actr1a</t>
  </si>
  <si>
    <t>alpha-centractin</t>
  </si>
  <si>
    <t>Actr2</t>
  </si>
  <si>
    <t>actin-related protein 2 isoform a</t>
  </si>
  <si>
    <t>Actr5</t>
  </si>
  <si>
    <t>actin-related protein 5</t>
  </si>
  <si>
    <t>Actr6</t>
  </si>
  <si>
    <t>actin-related protein 6</t>
  </si>
  <si>
    <t>Actr8</t>
  </si>
  <si>
    <t>actin-related protein 8</t>
  </si>
  <si>
    <t>Acvr1b</t>
  </si>
  <si>
    <t>activin receptor type-1B isoform c precursor</t>
  </si>
  <si>
    <t>Acvr2a</t>
  </si>
  <si>
    <t>activin receptor type-2A isoform 2</t>
  </si>
  <si>
    <t>Acyp2</t>
  </si>
  <si>
    <t>acylphosphatase-2 isoform 3</t>
  </si>
  <si>
    <t>Adam15</t>
  </si>
  <si>
    <t>disintegrin and metalloproteinase domain-containing protein 15 isoform 9 preproprotein</t>
  </si>
  <si>
    <t>Adam9</t>
  </si>
  <si>
    <t>disintegrin and metalloproteinase domain-containing protein 9 precursor</t>
  </si>
  <si>
    <t>Adamts10</t>
  </si>
  <si>
    <t>A disintegrin and metalloproteinase with thrombospondin motifs 10 isoform 2</t>
  </si>
  <si>
    <t>Adar</t>
  </si>
  <si>
    <t>double-stranded RNA-specific adenosine deaminase isoform a</t>
  </si>
  <si>
    <t>Adck2</t>
  </si>
  <si>
    <t>uncharacterized aarF domain-containing protein kinase 2</t>
  </si>
  <si>
    <t>Adck4</t>
  </si>
  <si>
    <t>Adcy6</t>
  </si>
  <si>
    <t>adenylate cyclase type 6</t>
  </si>
  <si>
    <t>Add1</t>
  </si>
  <si>
    <t>alpha-adducin isoform d</t>
  </si>
  <si>
    <t>Add3</t>
  </si>
  <si>
    <t>gamma-adducin isoform c</t>
  </si>
  <si>
    <t>Adgra3</t>
  </si>
  <si>
    <t>adhesion G protein-coupled receptor A3 precursor</t>
  </si>
  <si>
    <t>Adgrg1</t>
  </si>
  <si>
    <t>adhesion G-protein coupled receptor G1 isoform f</t>
  </si>
  <si>
    <t>Adh5</t>
  </si>
  <si>
    <t>alcohol dehydrogenase class-3</t>
  </si>
  <si>
    <t>Adhfe1</t>
  </si>
  <si>
    <t>hydroxyacid-oxoacid transhydrogenase, mitochondrial</t>
  </si>
  <si>
    <t>Adipor1</t>
  </si>
  <si>
    <t>adiponectin receptor protein 1</t>
  </si>
  <si>
    <t>Adipor2</t>
  </si>
  <si>
    <t>adiponectin receptor protein 2</t>
  </si>
  <si>
    <t>Adprhl1</t>
  </si>
  <si>
    <t>[Protein ADP-ribosylarginine] hydrolase-like protein 1 isoform 2</t>
  </si>
  <si>
    <t>Adprhl2</t>
  </si>
  <si>
    <t>poly(ADP-ribose) glycohydrolase ARH3</t>
  </si>
  <si>
    <t>Adprm</t>
  </si>
  <si>
    <t>manganese-dependent ADP-ribose/CDP-alcohol diphosphatase</t>
  </si>
  <si>
    <t>Adrm1</t>
  </si>
  <si>
    <t>proteasomal ubiquitin receptor ADRM1 isoform 2</t>
  </si>
  <si>
    <t>Aes</t>
  </si>
  <si>
    <t>amino-terminal enhancer of split isoform c</t>
  </si>
  <si>
    <t>Afap1l2</t>
  </si>
  <si>
    <t>actin filament-associated protein 1-like 2 isoform 3</t>
  </si>
  <si>
    <t>Aff1</t>
  </si>
  <si>
    <t>AF4/FMR2 family member 1 isoform 4</t>
  </si>
  <si>
    <t>Aff4</t>
  </si>
  <si>
    <t>AF4/FMR2 family member 4</t>
  </si>
  <si>
    <t>Afg3l1</t>
  </si>
  <si>
    <t>Afg3l2</t>
  </si>
  <si>
    <t>AFG3-like protein 2</t>
  </si>
  <si>
    <t>Afmid</t>
  </si>
  <si>
    <t>kynurenine formamidase isoform 1</t>
  </si>
  <si>
    <t>Aga</t>
  </si>
  <si>
    <t>N(4)-(beta-N-acetylglucosaminyl)-L-asparaginase isoform 1 preproprotein</t>
  </si>
  <si>
    <t>Agap1</t>
  </si>
  <si>
    <t>arf-GAP with GTPase, ANK repeat and PH domain-containing protein 1 isoform 3</t>
  </si>
  <si>
    <t>Agap3</t>
  </si>
  <si>
    <t>arf-GAP with GTPase, ANK repeat and PH domain-containing protein 3 isoform f</t>
  </si>
  <si>
    <t>Agfg1</t>
  </si>
  <si>
    <t>arf-GAP domain and FG repeat-containing protein 1 isoform 4</t>
  </si>
  <si>
    <t>Agfg2</t>
  </si>
  <si>
    <t>arf-GAP domain and FG repeat-containing protein 2</t>
  </si>
  <si>
    <t>Aggf1</t>
  </si>
  <si>
    <t>angiogenic factor with G patch and FHA domains 1</t>
  </si>
  <si>
    <t>Agk</t>
  </si>
  <si>
    <t>acylglycerol kinase, mitochondrial precursor</t>
  </si>
  <si>
    <t>Agl</t>
  </si>
  <si>
    <t>glycogen debranching enzyme isoform 1</t>
  </si>
  <si>
    <t>Ago1</t>
  </si>
  <si>
    <t>protein argonaute-1 isoform 2</t>
  </si>
  <si>
    <t>Agpat1</t>
  </si>
  <si>
    <t>1-acyl-sn-glycerol-3-phosphate acyltransferase alpha</t>
  </si>
  <si>
    <t>Agpat2</t>
  </si>
  <si>
    <t>1-acyl-sn-glycerol-3-phosphate acyltransferase beta isoform b precursor</t>
  </si>
  <si>
    <t>Agpat4</t>
  </si>
  <si>
    <t>1-acyl-sn-glycerol-3-phosphate acyltransferase delta</t>
  </si>
  <si>
    <t>Agpat5</t>
  </si>
  <si>
    <t>1-acyl-sn-glycerol-3-phosphate acyltransferase epsilon</t>
  </si>
  <si>
    <t>Agps</t>
  </si>
  <si>
    <t>alkyldihydroxyacetonephosphate synthase, peroxisomal precursor</t>
  </si>
  <si>
    <t>Agtrap</t>
  </si>
  <si>
    <t>type-1 angiotensin II receptor-associated protein isoform a</t>
  </si>
  <si>
    <t>Ahcyl1</t>
  </si>
  <si>
    <t>S-adenosylhomocysteine hydrolase-like protein 1 isoform b</t>
  </si>
  <si>
    <t>Ahcyl2</t>
  </si>
  <si>
    <t>adenosylhomocysteinase 3 isoform c</t>
  </si>
  <si>
    <t>Ahi1</t>
  </si>
  <si>
    <t>jouberin isoform b</t>
  </si>
  <si>
    <t>Aif1l</t>
  </si>
  <si>
    <t>allograft inflammatory factor 1-like isoform 4</t>
  </si>
  <si>
    <t>Aifm1</t>
  </si>
  <si>
    <t>apoptosis-inducing factor 1, mitochondrial isoform AIFsh2 precursor</t>
  </si>
  <si>
    <t>Aig1</t>
  </si>
  <si>
    <t>androgen-induced gene 1 protein isoform d</t>
  </si>
  <si>
    <t>Aimp1</t>
  </si>
  <si>
    <t>aminoacyl tRNA synthase complex-interacting multifunctional protein 1 isoform b precursor</t>
  </si>
  <si>
    <t>Aimp2</t>
  </si>
  <si>
    <t>aminoacyl tRNA synthase complex-interacting multifunctional protein 2 isoform d</t>
  </si>
  <si>
    <t>Ak1</t>
  </si>
  <si>
    <t>adenylate kinase isoenzyme 1 isoform 1</t>
  </si>
  <si>
    <t>Ak3</t>
  </si>
  <si>
    <t>GTP:AMP phosphotransferase AK3, mitochondrial isoform c</t>
  </si>
  <si>
    <t>Ak6</t>
  </si>
  <si>
    <t>adenylate kinase isoenzyme 6 isoform c</t>
  </si>
  <si>
    <t>Akap10</t>
  </si>
  <si>
    <t>A-kinase anchor protein 10, mitochondrial isoform 2</t>
  </si>
  <si>
    <t>Akap2</t>
  </si>
  <si>
    <t>A-kinase anchor protein 2 isoform 3</t>
  </si>
  <si>
    <t>Akap9</t>
  </si>
  <si>
    <t>A-kinase anchor protein 9 isoform 3</t>
  </si>
  <si>
    <t>Akirin2</t>
  </si>
  <si>
    <t>akirin-2</t>
  </si>
  <si>
    <t>Akr1b1</t>
  </si>
  <si>
    <t>aldose reductase isoform 2</t>
  </si>
  <si>
    <t>Akr1e2</t>
  </si>
  <si>
    <t>1,5-anhydro-D-fructose reductase isoform 3</t>
  </si>
  <si>
    <t>Akr7a2</t>
  </si>
  <si>
    <t>aflatoxin B1 aldehyde reductase member 2 isoform 2</t>
  </si>
  <si>
    <t>Akt1s1</t>
  </si>
  <si>
    <t>proline-rich AKT1 substrate 1 isoform b</t>
  </si>
  <si>
    <t>RAC-beta serine/threonine-protein kinase isoform 1</t>
  </si>
  <si>
    <t>Aktip</t>
  </si>
  <si>
    <t>AKT-interacting protein isoform 2</t>
  </si>
  <si>
    <t>Aldh16a1</t>
  </si>
  <si>
    <t>aldehyde dehydrogenase family 16 member A1 isoform 2</t>
  </si>
  <si>
    <t>Aldh1a1</t>
  </si>
  <si>
    <t>retinal dehydrogenase 1</t>
  </si>
  <si>
    <t>Aldh1l1</t>
  </si>
  <si>
    <t>cytosolic 10-formyltetrahydrofolate dehydrogenase isoform 1</t>
  </si>
  <si>
    <t>Aldh3a2</t>
  </si>
  <si>
    <t>fatty aldehyde dehydrogenase isoform 1</t>
  </si>
  <si>
    <t>Aldh7a1</t>
  </si>
  <si>
    <t>alpha-aminoadipic semialdehyde dehydrogenase isoform 2</t>
  </si>
  <si>
    <t>Aldh9a1</t>
  </si>
  <si>
    <t>4-trimethylaminobutyraldehyde dehydrogenase</t>
  </si>
  <si>
    <t>Alg11</t>
  </si>
  <si>
    <t>GDP-Man:Man(3)GlcNAc(2)-PP-Dol alpha-1,2-mannosyltransferase</t>
  </si>
  <si>
    <t>Alg12</t>
  </si>
  <si>
    <t>dol-P-Man:Man(7)GlcNAc(2)-PP-Dol alpha-1,6-mannosyltransferase</t>
  </si>
  <si>
    <t>Alg13</t>
  </si>
  <si>
    <t>putative bifunctional UDP-N-acetylglucosamine transferase and deubiquitinase ALG13 isoform 7</t>
  </si>
  <si>
    <t>Alg14</t>
  </si>
  <si>
    <t>UDP-N-acetylglucosamine transferase subunit ALG14 homolog isoform 1</t>
  </si>
  <si>
    <t>Alg2</t>
  </si>
  <si>
    <t>alpha-1,3/1,6-mannosyltransferase ALG2</t>
  </si>
  <si>
    <t>Alg3</t>
  </si>
  <si>
    <t>dol-P-Man:Man(5)GlcNAc(2)-PP-Dol alpha-1,3-mannosyltransferase isoform d</t>
  </si>
  <si>
    <t>Alg5</t>
  </si>
  <si>
    <t>dolichyl-phosphate beta-glucosyltransferase isoform 1</t>
  </si>
  <si>
    <t>Alkbh1</t>
  </si>
  <si>
    <t>nucleic acid dioxygenase ALKBH1</t>
  </si>
  <si>
    <t>Alkbh2</t>
  </si>
  <si>
    <t>DNA oxidative demethylase ALKBH2 isoform 2</t>
  </si>
  <si>
    <t>Alkbh3</t>
  </si>
  <si>
    <t>alpha-ketoglutarate-dependent dioxygenase alkB homolog 3</t>
  </si>
  <si>
    <t>Alkbh4</t>
  </si>
  <si>
    <t>alpha-ketoglutarate-dependent dioxygenase alkB homolog 4</t>
  </si>
  <si>
    <t>Alkbh5</t>
  </si>
  <si>
    <t>RNA demethylase ALKBH5</t>
  </si>
  <si>
    <t>Als2</t>
  </si>
  <si>
    <t>alsin isoform 2</t>
  </si>
  <si>
    <t>Amacr</t>
  </si>
  <si>
    <t>alpha-methylacyl-CoA racemase isoform 3</t>
  </si>
  <si>
    <t>Amd1</t>
  </si>
  <si>
    <t>S-adenosylmethionine decarboxylase proenzyme isoform 5</t>
  </si>
  <si>
    <t>Amfr</t>
  </si>
  <si>
    <t>E3 ubiquitin-protein ligase AMFR isoform c</t>
  </si>
  <si>
    <t>Amhr2</t>
  </si>
  <si>
    <t>anti-Muellerian hormone type-2 receptor isoform 3 precursor</t>
  </si>
  <si>
    <t>Ammecr1l</t>
  </si>
  <si>
    <t>AMMECR1-like protein</t>
  </si>
  <si>
    <t>Ampd3</t>
  </si>
  <si>
    <t>AMP deaminase 3 isoform 1B</t>
  </si>
  <si>
    <t>Amt</t>
  </si>
  <si>
    <t>aminomethyltransferase, mitochondrial isoform 4 precursor</t>
  </si>
  <si>
    <t>Anapc1</t>
  </si>
  <si>
    <t>anaphase-promoting complex subunit 1</t>
  </si>
  <si>
    <t>Anapc10</t>
  </si>
  <si>
    <t>anaphase-promoting complex subunit 10 isoform 5</t>
  </si>
  <si>
    <t>Anapc11</t>
  </si>
  <si>
    <t>anaphase-promoting complex subunit 11 isoform 2</t>
  </si>
  <si>
    <t>Anapc13</t>
  </si>
  <si>
    <t>anaphase-promoting complex subunit 13</t>
  </si>
  <si>
    <t>Anapc15</t>
  </si>
  <si>
    <t>anaphase-promoting complex subunit 15 isoform c</t>
  </si>
  <si>
    <t>Anapc16</t>
  </si>
  <si>
    <t>anaphase-promoting complex subunit 16 isoform 2</t>
  </si>
  <si>
    <t>Anapc2</t>
  </si>
  <si>
    <t>anaphase-promoting complex subunit 2</t>
  </si>
  <si>
    <t>Anapc4</t>
  </si>
  <si>
    <t>anaphase-promoting complex subunit 4 isoform 2</t>
  </si>
  <si>
    <t>Ank3</t>
  </si>
  <si>
    <t>ankyrin-3 isoform 5</t>
  </si>
  <si>
    <t>Ankfy1</t>
  </si>
  <si>
    <t>rabankyrin-5 isoform 4</t>
  </si>
  <si>
    <t>Ankle2</t>
  </si>
  <si>
    <t>PREDICTED: ankyrin repeat and LEM domain-containing protein 2 isoform X4</t>
  </si>
  <si>
    <t>Ankmy2</t>
  </si>
  <si>
    <t>ankyrin repeat and MYND domain-containing protein 2</t>
  </si>
  <si>
    <t>Ankrd11</t>
  </si>
  <si>
    <t>ankyrin repeat domain-containing protein 11</t>
  </si>
  <si>
    <t>Ankrd13a</t>
  </si>
  <si>
    <t>ankyrin repeat domain-containing protein 13A</t>
  </si>
  <si>
    <t>Ankrd17</t>
  </si>
  <si>
    <t>ankyrin repeat domain-containing protein 17 isoform d</t>
  </si>
  <si>
    <t>Ankrd27</t>
  </si>
  <si>
    <t>ankyrin repeat domain-containing protein 27</t>
  </si>
  <si>
    <t>Ankrd40</t>
  </si>
  <si>
    <t>ankyrin repeat domain-containing protein 40</t>
  </si>
  <si>
    <t>Ankrd42</t>
  </si>
  <si>
    <t>ankyrin repeat domain-containing protein 42 isoform 1</t>
  </si>
  <si>
    <t>Ankrd44</t>
  </si>
  <si>
    <t>serine/threonine-protein phosphatase 6 regulatory ankyrin repeat subunit B isoform B</t>
  </si>
  <si>
    <t>Ankrd49</t>
  </si>
  <si>
    <t>ankyrin repeat domain-containing protein 49</t>
  </si>
  <si>
    <t>Ankrd54</t>
  </si>
  <si>
    <t>ankyrin repeat domain-containing protein 54 isoform 2</t>
  </si>
  <si>
    <t>Ankrd6</t>
  </si>
  <si>
    <t>ankyrin repeat domain-containing protein 6 isoform d</t>
  </si>
  <si>
    <t>Anks3</t>
  </si>
  <si>
    <t>ankyrin repeat and SAM domain-containing protein 3 isoform 1</t>
  </si>
  <si>
    <t>Ankzf1</t>
  </si>
  <si>
    <t>ankyrin repeat and zinc finger domain-containing protein 1 isoform 1</t>
  </si>
  <si>
    <t>Ano10</t>
  </si>
  <si>
    <t>anoctamin-10 isoform 7</t>
  </si>
  <si>
    <t>Ano6</t>
  </si>
  <si>
    <t>anoctamin-6 isoform d</t>
  </si>
  <si>
    <t>Anxa1</t>
  </si>
  <si>
    <t>annexin A1</t>
  </si>
  <si>
    <t>Anxa11</t>
  </si>
  <si>
    <t>annexin A11 isoform 1</t>
  </si>
  <si>
    <t>Anxa4</t>
  </si>
  <si>
    <t>annexin A4 isoform c</t>
  </si>
  <si>
    <t>Anxa6</t>
  </si>
  <si>
    <t>annexin A6 isoform 2</t>
  </si>
  <si>
    <t>Ap1g2</t>
  </si>
  <si>
    <t>AP-1 complex subunit gamma-like 2 isoform 3</t>
  </si>
  <si>
    <t>Ap1m2</t>
  </si>
  <si>
    <t>AP-1 complex subunit mu-2 isoform 1</t>
  </si>
  <si>
    <t>Ap2a2</t>
  </si>
  <si>
    <t>AP-2 complex subunit alpha-2 isoform 2</t>
  </si>
  <si>
    <t>Ap2b1</t>
  </si>
  <si>
    <t>AP-2 complex subunit beta isoform a</t>
  </si>
  <si>
    <t>Ap2m1</t>
  </si>
  <si>
    <t>AP-2 complex subunit mu isoform b</t>
  </si>
  <si>
    <t>Ap2s1</t>
  </si>
  <si>
    <t>AP-2 complex subunit sigma isoform 5</t>
  </si>
  <si>
    <t>Ap3b1</t>
  </si>
  <si>
    <t>AP-3 complex subunit beta-1 isoform 2</t>
  </si>
  <si>
    <t>Ap3d1</t>
  </si>
  <si>
    <t>AP-3 complex subunit delta-1 isoform 3</t>
  </si>
  <si>
    <t>Ap3m1</t>
  </si>
  <si>
    <t>AP-3 complex subunit mu-1 isoform b</t>
  </si>
  <si>
    <t>Ap3m2</t>
  </si>
  <si>
    <t>AP-3 complex subunit mu-2</t>
  </si>
  <si>
    <t>Ap3s1</t>
  </si>
  <si>
    <t>AP-3 complex subunit sigma-1 isoform 6</t>
  </si>
  <si>
    <t>Ap3s2</t>
  </si>
  <si>
    <t>AP-3 complex subunit sigma-2</t>
  </si>
  <si>
    <t>Ap4m1</t>
  </si>
  <si>
    <t>AP-4 complex subunit mu-1</t>
  </si>
  <si>
    <t>Ap4s1</t>
  </si>
  <si>
    <t>AP-4 complex subunit sigma-1 isoform 2</t>
  </si>
  <si>
    <t>Ap5b1</t>
  </si>
  <si>
    <t>AP-5 complex subunit beta-1</t>
  </si>
  <si>
    <t>Ap5m1</t>
  </si>
  <si>
    <t>AP-5 complex subunit mu-1</t>
  </si>
  <si>
    <t>Ap5z1</t>
  </si>
  <si>
    <t>AP-5 complex subunit zeta-1</t>
  </si>
  <si>
    <t>Apbb1</t>
  </si>
  <si>
    <t>amyloid beta A4 precursor protein-binding family B member 1 isoform d</t>
  </si>
  <si>
    <t>Apbb3</t>
  </si>
  <si>
    <t>amyloid beta A4 precursor protein-binding family B member 3 isoform a</t>
  </si>
  <si>
    <t>Apeh</t>
  </si>
  <si>
    <t>acylamino-acid-releasing enzyme</t>
  </si>
  <si>
    <t>Aph1a</t>
  </si>
  <si>
    <t>gamma-secretase subunit APH-1A isoform 3</t>
  </si>
  <si>
    <t>Api5</t>
  </si>
  <si>
    <t>apoptosis inhibitor 5 isoform d</t>
  </si>
  <si>
    <t>Apip</t>
  </si>
  <si>
    <t>methylthioribulose-1-phosphate dehydratase</t>
  </si>
  <si>
    <t>Aplp2</t>
  </si>
  <si>
    <t>amyloid-like protein 2 isoform 5</t>
  </si>
  <si>
    <t>Apoo</t>
  </si>
  <si>
    <t>PREDICTED: MICOS complex subunit MIC26 isoform X2</t>
  </si>
  <si>
    <t>Apool</t>
  </si>
  <si>
    <t>MICOS complex subunit MIC27 precursor</t>
  </si>
  <si>
    <t>App</t>
  </si>
  <si>
    <t>amyloid beta A4 protein isoform c precursor</t>
  </si>
  <si>
    <t>Appbp2</t>
  </si>
  <si>
    <t>amyloid protein-binding protein 2 isoform 2</t>
  </si>
  <si>
    <t>Appl2</t>
  </si>
  <si>
    <t>DCC-interacting protein 13-beta isoform 3</t>
  </si>
  <si>
    <t>Aptx</t>
  </si>
  <si>
    <t>aprataxin isoform i</t>
  </si>
  <si>
    <t>Aqp6</t>
  </si>
  <si>
    <t>aquaporin-6</t>
  </si>
  <si>
    <t>Aqr</t>
  </si>
  <si>
    <t>intron-binding protein aquarius</t>
  </si>
  <si>
    <t>Araf</t>
  </si>
  <si>
    <t>serine/threonine-protein kinase A-Raf isoform 3</t>
  </si>
  <si>
    <t>Arap1</t>
  </si>
  <si>
    <t>arf-GAP with Rho-GAP domain, ANK repeat and PH domain-containing protein 1 isoform d</t>
  </si>
  <si>
    <t>Arcn1</t>
  </si>
  <si>
    <t>coatomer subunit delta isoform 2</t>
  </si>
  <si>
    <t>Arf1</t>
  </si>
  <si>
    <t>ADP-ribosylation factor 1</t>
  </si>
  <si>
    <t>Arf2</t>
  </si>
  <si>
    <t>Arf5</t>
  </si>
  <si>
    <t>ADP-ribosylation factor 5</t>
  </si>
  <si>
    <t>Arf6</t>
  </si>
  <si>
    <t>ADP-ribosylation factor 6</t>
  </si>
  <si>
    <t>Arfgap1</t>
  </si>
  <si>
    <t>ADP-ribosylation factor GTPase-activating protein 1 isoform e</t>
  </si>
  <si>
    <t>Arfgap2</t>
  </si>
  <si>
    <t>ADP-ribosylation factor GTPase-activating protein 2 isoform 2</t>
  </si>
  <si>
    <t>Arfgap3</t>
  </si>
  <si>
    <t>ADP-ribosylation factor GTPase-activating protein 3 isoform 1</t>
  </si>
  <si>
    <t>Arfgef1</t>
  </si>
  <si>
    <t>brefeldin A-inhibited guanine nucleotide-exchange protein 1</t>
  </si>
  <si>
    <t>Arfgef2</t>
  </si>
  <si>
    <t>brefeldin A-inhibited guanine nucleotide-exchange protein 2</t>
  </si>
  <si>
    <t>Arfip1</t>
  </si>
  <si>
    <t>arfaptin-1 isoform 1</t>
  </si>
  <si>
    <t>Arfip2</t>
  </si>
  <si>
    <t>arfaptin-2 isoform 3</t>
  </si>
  <si>
    <t>Arglu1</t>
  </si>
  <si>
    <t>arginine and glutamate-rich protein 1</t>
  </si>
  <si>
    <t>Arhgap1</t>
  </si>
  <si>
    <t>PREDICTED: rho GTPase-activating protein 1 isoform X1</t>
  </si>
  <si>
    <t>Arhgap12</t>
  </si>
  <si>
    <t>PREDICTED: rho GTPase-activating protein 12 isoform X3</t>
  </si>
  <si>
    <t>Arhgap27</t>
  </si>
  <si>
    <t>PREDICTED: rho GTPase-activating protein 27 isoform X10</t>
  </si>
  <si>
    <t>Arhgap29</t>
  </si>
  <si>
    <t>rho GTPase-activating protein 29 isoform a</t>
  </si>
  <si>
    <t>Arhgap35</t>
  </si>
  <si>
    <t>rho GTPase-activating protein 35</t>
  </si>
  <si>
    <t>Arhgap5</t>
  </si>
  <si>
    <t>rho GTPase-activating protein 5 isoform a</t>
  </si>
  <si>
    <t>Arhgap6</t>
  </si>
  <si>
    <t>rho GTPase-activating protein 6 isoform 3</t>
  </si>
  <si>
    <t>Arhgdia</t>
  </si>
  <si>
    <t>PREDICTED: rho GDP-dissociation inhibitor 1 isoform X1</t>
  </si>
  <si>
    <t>Arhgef1</t>
  </si>
  <si>
    <t>rho guanine nucleotide exchange factor 1 isoform 1</t>
  </si>
  <si>
    <t>Arhgef10</t>
  </si>
  <si>
    <t>rho guanine nucleotide exchange factor 10 isoform 2</t>
  </si>
  <si>
    <t>Arhgef10l</t>
  </si>
  <si>
    <t>rho guanine nucleotide exchange factor 10-like protein isoform 2</t>
  </si>
  <si>
    <t>Arhgef12</t>
  </si>
  <si>
    <t>PREDICTED: rho guanine nucleotide exchange factor 12 isoform X4</t>
  </si>
  <si>
    <t>Arhgef16</t>
  </si>
  <si>
    <t>rho guanine nucleotide exchange factor 16</t>
  </si>
  <si>
    <t>Arhgef17</t>
  </si>
  <si>
    <t>rho guanine nucleotide exchange factor 17</t>
  </si>
  <si>
    <t>Arhgef18</t>
  </si>
  <si>
    <t>rho guanine nucleotide exchange factor 18 isoform b</t>
  </si>
  <si>
    <t>Arhgef19</t>
  </si>
  <si>
    <t>rho guanine nucleotide exchange factor 19</t>
  </si>
  <si>
    <t>Arhgef2</t>
  </si>
  <si>
    <t>rho guanine nucleotide exchange factor 2 isoform 2</t>
  </si>
  <si>
    <t>Arhgef28</t>
  </si>
  <si>
    <t>rho guanine nucleotide exchange factor 28 isoform 3</t>
  </si>
  <si>
    <t>Arhgef3</t>
  </si>
  <si>
    <t>rho guanine nucleotide exchange factor 3 isoform 2</t>
  </si>
  <si>
    <t>Arhgef5</t>
  </si>
  <si>
    <t>rho guanine nucleotide exchange factor 5</t>
  </si>
  <si>
    <t>Arhgef7</t>
  </si>
  <si>
    <t>rho guanine nucleotide exchange factor 7 isoform a</t>
  </si>
  <si>
    <t>Arid1b</t>
  </si>
  <si>
    <t>AT-rich interactive domain-containing protein 1B isoform 2</t>
  </si>
  <si>
    <t>Arih2</t>
  </si>
  <si>
    <t>E3 ubiquitin-protein ligase ARIH2 isoform f precursor</t>
  </si>
  <si>
    <t>Arl1</t>
  </si>
  <si>
    <t>ADP-ribosylation factor-like protein 1 isoform 2</t>
  </si>
  <si>
    <t>Arl14ep</t>
  </si>
  <si>
    <t>ARL14 effector protein</t>
  </si>
  <si>
    <t>Arl15</t>
  </si>
  <si>
    <t>ADP-ribosylation factor-like protein 15</t>
  </si>
  <si>
    <t>Arl16</t>
  </si>
  <si>
    <t>ADP-ribosylation factor-like protein 16 isoform 3</t>
  </si>
  <si>
    <t>Arl2bp</t>
  </si>
  <si>
    <t>ADP-ribosylation factor-like protein 2-binding protein</t>
  </si>
  <si>
    <t>Arl5a</t>
  </si>
  <si>
    <t>ADP-ribosylation factor-like protein 5A isoform 2</t>
  </si>
  <si>
    <t>Arl6</t>
  </si>
  <si>
    <t>ADP-ribosylation factor-like protein 6 isoform BB3SL</t>
  </si>
  <si>
    <t>Arl6ip4</t>
  </si>
  <si>
    <t>ADP-ribosylation factor-like protein 6-interacting protein 4 isoform 7</t>
  </si>
  <si>
    <t>Arl6ip6</t>
  </si>
  <si>
    <t>ADP-ribosylation factor-like protein 6-interacting protein 6 isoform a</t>
  </si>
  <si>
    <t>Arl8a</t>
  </si>
  <si>
    <t>ADP-ribosylation factor-like protein 8A isoform 2</t>
  </si>
  <si>
    <t>Arl8b</t>
  </si>
  <si>
    <t>ADP-ribosylation factor-like protein 8B</t>
  </si>
  <si>
    <t>Armc1</t>
  </si>
  <si>
    <t>armadillo repeat-containing protein 1 isoform 2</t>
  </si>
  <si>
    <t>Armc10</t>
  </si>
  <si>
    <t>armadillo repeat-containing protein 10 isoform f</t>
  </si>
  <si>
    <t>Armc5</t>
  </si>
  <si>
    <t>armadillo repeat-containing protein 5 isoform b precursor</t>
  </si>
  <si>
    <t>Armc7</t>
  </si>
  <si>
    <t>armadillo repeat-containing protein 7 isoform 3</t>
  </si>
  <si>
    <t>Armc8</t>
  </si>
  <si>
    <t>armadillo repeat-containing protein 8 isoform 5</t>
  </si>
  <si>
    <t>Armc9</t>
  </si>
  <si>
    <t>lisH domain-containing protein ARMC9 isoform 2</t>
  </si>
  <si>
    <t>Armcx3</t>
  </si>
  <si>
    <t>armadillo repeat-containing X-linked protein 3</t>
  </si>
  <si>
    <t>Armcx6</t>
  </si>
  <si>
    <t>protein ARMCX6</t>
  </si>
  <si>
    <t>Armt1</t>
  </si>
  <si>
    <t>protein-glutamate O-methyltransferase isoform b</t>
  </si>
  <si>
    <t>Arpc1a</t>
  </si>
  <si>
    <t>actin-related protein 2/3 complex subunit 1A isoform 2</t>
  </si>
  <si>
    <t>Arpc3</t>
  </si>
  <si>
    <t>actin-related protein 2/3 complex subunit 3 isoform 2</t>
  </si>
  <si>
    <t>Arpc4</t>
  </si>
  <si>
    <t>actin-related protein 2/3 complex subunit 4 isoform c</t>
  </si>
  <si>
    <t>Arpc5l</t>
  </si>
  <si>
    <t>actin-related protein 2/3 complex subunit 5-like protein</t>
  </si>
  <si>
    <t>Arpin</t>
  </si>
  <si>
    <t>arpin isoform 2</t>
  </si>
  <si>
    <t>Arrdc1</t>
  </si>
  <si>
    <t>arrestin domain-containing protein 1 isoform 2</t>
  </si>
  <si>
    <t>Arsa</t>
  </si>
  <si>
    <t>arylsulfatase A isoform a precursor</t>
  </si>
  <si>
    <t>Arsb</t>
  </si>
  <si>
    <t>arylsulfatase B isoform 2 precursor</t>
  </si>
  <si>
    <t>Arsk</t>
  </si>
  <si>
    <t>arylsulfatase K precursor</t>
  </si>
  <si>
    <t>Arv1</t>
  </si>
  <si>
    <t>protein ARV1 isoform 1</t>
  </si>
  <si>
    <t>Asah1</t>
  </si>
  <si>
    <t>acid ceramidase isoform a preproprotein</t>
  </si>
  <si>
    <t>Asap2</t>
  </si>
  <si>
    <t>arf-GAP with SH3 domain, ANK repeat and PH domain-containing protein 2 isoform b</t>
  </si>
  <si>
    <t>Asb13</t>
  </si>
  <si>
    <t>ankyrin repeat and SOCS box protein 13</t>
  </si>
  <si>
    <t>Asb15</t>
  </si>
  <si>
    <t>ankyrin repeat and SOCS box protein 15</t>
  </si>
  <si>
    <t>Asb3</t>
  </si>
  <si>
    <t>ankyrin repeat and SOCS box protein 3 isoform b</t>
  </si>
  <si>
    <t>Asb7</t>
  </si>
  <si>
    <t>ankyrin repeat and SOCS box protein 7 isoform 1</t>
  </si>
  <si>
    <t>Ascc1</t>
  </si>
  <si>
    <t>activating signal cointegrator 1 complex subunit 1 isoform b</t>
  </si>
  <si>
    <t>Ascc2</t>
  </si>
  <si>
    <t>activating signal cointegrator 1 complex subunit 2 isoform 1</t>
  </si>
  <si>
    <t>Asf1a</t>
  </si>
  <si>
    <t>histone chaperone ASF1A</t>
  </si>
  <si>
    <t>Ash1l</t>
  </si>
  <si>
    <t>PREDICTED: histone-lysine N-methyltransferase ASH1L isoform X7</t>
  </si>
  <si>
    <t>Ash2l</t>
  </si>
  <si>
    <t>set1/Ash2 histone methyltransferase complex subunit ASH2 isoform c</t>
  </si>
  <si>
    <t>Asl</t>
  </si>
  <si>
    <t>argininosuccinate lyase isoform 3</t>
  </si>
  <si>
    <t>Asmtl</t>
  </si>
  <si>
    <t>N-acetylserotonin O-methyltransferase-like protein isoform 3</t>
  </si>
  <si>
    <t>Asna1</t>
  </si>
  <si>
    <t>ATPase ASNA1</t>
  </si>
  <si>
    <t>Asnsd1</t>
  </si>
  <si>
    <t>asparagine synthetase domain-containing protein 1</t>
  </si>
  <si>
    <t>Asph</t>
  </si>
  <si>
    <t>aspartyl/asparaginyl beta-hydroxylase isoform h</t>
  </si>
  <si>
    <t>Asrgl1</t>
  </si>
  <si>
    <t>PREDICTED: isoaspartyl peptidase/L-asparaginase isoform X4</t>
  </si>
  <si>
    <t>Aste1</t>
  </si>
  <si>
    <t>PREDICTED: protein asteroid homolog 1 isoform X1</t>
  </si>
  <si>
    <t>Asxl2</t>
  </si>
  <si>
    <t>putative Polycomb group protein ASXL2</t>
  </si>
  <si>
    <t>Atad1</t>
  </si>
  <si>
    <t>ATPase family AAA domain-containing protein 1 isoform 3</t>
  </si>
  <si>
    <t>Atat1</t>
  </si>
  <si>
    <t>alpha-tubulin N-acetyltransferase 1 isoform 6</t>
  </si>
  <si>
    <t>Ate1</t>
  </si>
  <si>
    <t>PREDICTED: arginyl-tRNA--protein transferase 1 isoform X10</t>
  </si>
  <si>
    <t>Atf2</t>
  </si>
  <si>
    <t>cyclic AMP-dependent transcription factor ATF-2 isoform 4</t>
  </si>
  <si>
    <t>Atf4</t>
  </si>
  <si>
    <t>cyclic AMP-dependent transcription factor ATF-4</t>
  </si>
  <si>
    <t>Atf6</t>
  </si>
  <si>
    <t>cyclic AMP-dependent transcription factor ATF-6 alpha</t>
  </si>
  <si>
    <t>Atf7ip</t>
  </si>
  <si>
    <t>activating transcription factor 7-interacting protein 1 isoform 1</t>
  </si>
  <si>
    <t>Atg10</t>
  </si>
  <si>
    <t>ubiquitin-like-conjugating enzyme ATG10</t>
  </si>
  <si>
    <t>Atg101</t>
  </si>
  <si>
    <t>autophagy-related protein 101</t>
  </si>
  <si>
    <t>Atg12</t>
  </si>
  <si>
    <t>ubiquitin-like protein ATG12 isoform 2</t>
  </si>
  <si>
    <t>Atg13</t>
  </si>
  <si>
    <t>autophagy-related protein 13 isoform c</t>
  </si>
  <si>
    <t>Atg14</t>
  </si>
  <si>
    <t>PREDICTED: beclin 1-associated autophagy-related key regulator isoform X1</t>
  </si>
  <si>
    <t>Atg16l1</t>
  </si>
  <si>
    <t>autophagy-related protein 16-1 isoform 1</t>
  </si>
  <si>
    <t>Atg2a</t>
  </si>
  <si>
    <t>PREDICTED: autophagy-related protein 2 homolog A isoform X8</t>
  </si>
  <si>
    <t>Atg4a</t>
  </si>
  <si>
    <t>cysteine protease ATG4A isoform e</t>
  </si>
  <si>
    <t>Atg4b</t>
  </si>
  <si>
    <t>cysteine protease ATG4B isoform b</t>
  </si>
  <si>
    <t>Atg4c</t>
  </si>
  <si>
    <t>cysteine protease ATG4C</t>
  </si>
  <si>
    <t>Atg4d</t>
  </si>
  <si>
    <t>cysteine protease ATG4D isoform 2</t>
  </si>
  <si>
    <t>Atg5</t>
  </si>
  <si>
    <t>autophagy protein 5 isoform c</t>
  </si>
  <si>
    <t>Atg7</t>
  </si>
  <si>
    <t>ubiquitin-like modifier-activating enzyme ATG7 isoform d</t>
  </si>
  <si>
    <t>Atg9a</t>
  </si>
  <si>
    <t>autophagy-related protein 9A</t>
  </si>
  <si>
    <t>Atic</t>
  </si>
  <si>
    <t>bifunctional purine biosynthesis protein PURH</t>
  </si>
  <si>
    <t>Atl3</t>
  </si>
  <si>
    <t>atlastin-3 isoform 2</t>
  </si>
  <si>
    <t>Atox1</t>
  </si>
  <si>
    <t>copper transport protein ATOX1</t>
  </si>
  <si>
    <t>Atp11a</t>
  </si>
  <si>
    <t>probable phospholipid-transporting ATPase IH isoform a</t>
  </si>
  <si>
    <t>Atp11b</t>
  </si>
  <si>
    <t>probable phospholipid-transporting ATPase IF</t>
  </si>
  <si>
    <t>Atp13a1</t>
  </si>
  <si>
    <t>manganese-transporting ATPase 13A1</t>
  </si>
  <si>
    <t>Atp13a2</t>
  </si>
  <si>
    <t>cation-transporting ATPase 13A2 isoform 3</t>
  </si>
  <si>
    <t>Atp1a1</t>
  </si>
  <si>
    <t>sodium/potassium-transporting ATPase subunit alpha-1 isoform d</t>
  </si>
  <si>
    <t>Atp1b3</t>
  </si>
  <si>
    <t>sodium/potassium-transporting ATPase subunit beta-3</t>
  </si>
  <si>
    <t>Atp2b1</t>
  </si>
  <si>
    <t>plasma membrane calcium-transporting ATPase 1 isoform 1b</t>
  </si>
  <si>
    <t>Atp2b2</t>
  </si>
  <si>
    <t>plasma membrane calcium-transporting ATPase 2 isoform 1</t>
  </si>
  <si>
    <t>Atp2c1</t>
  </si>
  <si>
    <t>calcium-transporting ATPase type 2C member 1 isoform 1f</t>
  </si>
  <si>
    <t>Atp5a1</t>
  </si>
  <si>
    <t>ATP synthase subunit alpha, mitochondrial isoform c</t>
  </si>
  <si>
    <t>Atp5b</t>
  </si>
  <si>
    <t>ATP synthase subunit beta, mitochondrial precursor</t>
  </si>
  <si>
    <t>Atp5c1</t>
  </si>
  <si>
    <t>ATP synthase subunit gamma, mitochondrial isoform 3</t>
  </si>
  <si>
    <t>Atp5d</t>
  </si>
  <si>
    <t>ATP synthase subunit delta, mitochondrial precursor</t>
  </si>
  <si>
    <t>Atp5e</t>
  </si>
  <si>
    <t>ATP synthase subunit epsilon, mitochondrial</t>
  </si>
  <si>
    <t>Atp5g2</t>
  </si>
  <si>
    <t>ATP synthase F(0) complex subunit C2, mitochondrial isoform c precursor</t>
  </si>
  <si>
    <t>Atp5g3</t>
  </si>
  <si>
    <t>ATP synthase F(0) complex subunit C3, mitochondrial isoform A precursor</t>
  </si>
  <si>
    <t>Atp5j</t>
  </si>
  <si>
    <t>ATP synthase-coupling factor 6, mitochondrial isoform a precursor</t>
  </si>
  <si>
    <t>Atp5j2</t>
  </si>
  <si>
    <t>ATP synthase subunit f, mitochondrial isoform 2d</t>
  </si>
  <si>
    <t>Atp5l</t>
  </si>
  <si>
    <t>ATP synthase subunit g, mitochondrial</t>
  </si>
  <si>
    <t>Atp5o</t>
  </si>
  <si>
    <t>ATP synthase subunit O, mitochondrial precursor</t>
  </si>
  <si>
    <t>Atp5s</t>
  </si>
  <si>
    <t>ATP synthase subunit s, mitochondrial isoform b precursor</t>
  </si>
  <si>
    <t>Atp5sl</t>
  </si>
  <si>
    <t>ATP synthase subunit s-like protein isoform 6</t>
  </si>
  <si>
    <t>Atp6ap2</t>
  </si>
  <si>
    <t>renin receptor precursor</t>
  </si>
  <si>
    <t>Atp6v0a1</t>
  </si>
  <si>
    <t>V-type proton ATPase 116 kDa subunit a isoform 1 isoform b</t>
  </si>
  <si>
    <t>Atp6v0a4</t>
  </si>
  <si>
    <t>PREDICTED: V-type proton ATPase 116 kDa subunit a isoform X1</t>
  </si>
  <si>
    <t>Atp6v0b</t>
  </si>
  <si>
    <t>V-type proton ATPase 21 kDa proteolipid subunit isoform 3</t>
  </si>
  <si>
    <t>Atp6v0c</t>
  </si>
  <si>
    <t>V-type proton ATPase 16 kDa proteolipid subunit</t>
  </si>
  <si>
    <t>Atp6v0d2</t>
  </si>
  <si>
    <t>V-type proton ATPase subunit d 2</t>
  </si>
  <si>
    <t>Atp6v0e2</t>
  </si>
  <si>
    <t>V-type proton ATPase subunit e 2 isoform 3</t>
  </si>
  <si>
    <t>Atp6v1b1</t>
  </si>
  <si>
    <t>V-type proton ATPase subunit B, kidney isoform</t>
  </si>
  <si>
    <t>Atp6v1b2</t>
  </si>
  <si>
    <t>V-type proton ATPase subunit B, brain isoform</t>
  </si>
  <si>
    <t>Atp6v1c1</t>
  </si>
  <si>
    <t>V-type proton ATPase subunit C 1</t>
  </si>
  <si>
    <t>Atp6v1d</t>
  </si>
  <si>
    <t>V-type proton ATPase subunit D</t>
  </si>
  <si>
    <t>Atp6v1e1</t>
  </si>
  <si>
    <t>V-type proton ATPase subunit E 1 isoform c</t>
  </si>
  <si>
    <t>Atp6v1f</t>
  </si>
  <si>
    <t>V-type proton ATPase subunit F isoform 2</t>
  </si>
  <si>
    <t>Atp6v1g1</t>
  </si>
  <si>
    <t>V-type proton ATPase subunit G 1</t>
  </si>
  <si>
    <t>Atp6v1h</t>
  </si>
  <si>
    <t>V-type proton ATPase subunit H isoform 1</t>
  </si>
  <si>
    <t>Atp8b1</t>
  </si>
  <si>
    <t>phospholipid-transporting ATPase IC</t>
  </si>
  <si>
    <t>Atp9a</t>
  </si>
  <si>
    <t>probable phospholipid-transporting ATPase IIA</t>
  </si>
  <si>
    <t>Atpaf1</t>
  </si>
  <si>
    <t>ATP synthase mitochondrial F1 complex assembly factor 1 isoform 4</t>
  </si>
  <si>
    <t>Atpaf2</t>
  </si>
  <si>
    <t>ATP synthase mitochondrial F1 complex assembly factor 2</t>
  </si>
  <si>
    <t>Atpif1</t>
  </si>
  <si>
    <t>ATPase inhibitor, mitochondrial isoform 3 precursor</t>
  </si>
  <si>
    <t>Atraid</t>
  </si>
  <si>
    <t>all-trans retinoic acid-induced differentiation factor isoform a</t>
  </si>
  <si>
    <t>Atrn</t>
  </si>
  <si>
    <t>attractin isoform 5 precursor</t>
  </si>
  <si>
    <t>Atxn10</t>
  </si>
  <si>
    <t>ataxin-10 isoform 2</t>
  </si>
  <si>
    <t>Atxn2</t>
  </si>
  <si>
    <t>ataxin-2 isoform 1</t>
  </si>
  <si>
    <t>Atxn3</t>
  </si>
  <si>
    <t>ataxin-3 isoform ae</t>
  </si>
  <si>
    <t>Atxn7</t>
  </si>
  <si>
    <t>ataxin-7 isoform a</t>
  </si>
  <si>
    <t>Atxn7l3b</t>
  </si>
  <si>
    <t>putative ataxin-7-like protein 3B</t>
  </si>
  <si>
    <t>Aurkaip1</t>
  </si>
  <si>
    <t>aurora kinase A-interacting protein</t>
  </si>
  <si>
    <t>Aven</t>
  </si>
  <si>
    <t>cell death regulator Aven</t>
  </si>
  <si>
    <t>Avl9</t>
  </si>
  <si>
    <t>PREDICTED: late secretory pathway protein AVL9 homolog isoform X7</t>
  </si>
  <si>
    <t>Avpi1</t>
  </si>
  <si>
    <t>arginine vasopressin-induced protein 1</t>
  </si>
  <si>
    <t>Avpr1a</t>
  </si>
  <si>
    <t>vasopressin V1a receptor</t>
  </si>
  <si>
    <t>AY172581.24</t>
  </si>
  <si>
    <t>AY172581.9</t>
  </si>
  <si>
    <t>B3galnt1</t>
  </si>
  <si>
    <t>UDP-GalNAc:beta-1,3-N-acetylgalactosaminyltransferase 1 isoform b</t>
  </si>
  <si>
    <t>B3galt6</t>
  </si>
  <si>
    <t>beta-1,3-galactosyltransferase 6</t>
  </si>
  <si>
    <t>B3glct</t>
  </si>
  <si>
    <t>beta-1,3-glucosyltransferase precursor</t>
  </si>
  <si>
    <t>B3gnt7</t>
  </si>
  <si>
    <t>UDP-GlcNAc:betaGal beta-1,3-N-acetylglucosaminyltransferase 7</t>
  </si>
  <si>
    <t>B4galt3</t>
  </si>
  <si>
    <t>beta-1,4-galactosyltransferase 3</t>
  </si>
  <si>
    <t>B4galt7</t>
  </si>
  <si>
    <t>beta-1,4-galactosyltransferase 7</t>
  </si>
  <si>
    <t>Babam1</t>
  </si>
  <si>
    <t>BRISC and BRCA1-A complex member 1 isoform 2</t>
  </si>
  <si>
    <t>Bace2</t>
  </si>
  <si>
    <t>beta-secretase 2 isoform B preproprotein</t>
  </si>
  <si>
    <t>Bag1</t>
  </si>
  <si>
    <t>BAG family molecular chaperone regulator 1 isoform BAG1</t>
  </si>
  <si>
    <t>Bag3</t>
  </si>
  <si>
    <t>BAG family molecular chaperone regulator 3</t>
  </si>
  <si>
    <t>Bag4</t>
  </si>
  <si>
    <t>BAG family molecular chaperone regulator 4 isoform 2</t>
  </si>
  <si>
    <t>Bag6</t>
  </si>
  <si>
    <t>large proline-rich protein BAG6 isoform d</t>
  </si>
  <si>
    <t>Bak1</t>
  </si>
  <si>
    <t>bcl-2 homologous antagonist/killer</t>
  </si>
  <si>
    <t>Bambi</t>
  </si>
  <si>
    <t>BMP and activin membrane-bound inhibitor homolog precursor</t>
  </si>
  <si>
    <t>Bap1</t>
  </si>
  <si>
    <t>ubiquitin carboxyl-terminal hydrolase BAP1</t>
  </si>
  <si>
    <t>Baz2b</t>
  </si>
  <si>
    <t>bromodomain adjacent to zinc finger domain protein 2B isoform c</t>
  </si>
  <si>
    <t>Bbs1</t>
  </si>
  <si>
    <t>Bardet-Biedl syndrome 1 protein</t>
  </si>
  <si>
    <t>Bbs2</t>
  </si>
  <si>
    <t>Bardet-Biedl syndrome 2 protein</t>
  </si>
  <si>
    <t>Bbs4</t>
  </si>
  <si>
    <t>Bardet-Biedl syndrome 4 protein isoform 2</t>
  </si>
  <si>
    <t>Bbs5</t>
  </si>
  <si>
    <t>Bardet-Biedl syndrome 5 protein</t>
  </si>
  <si>
    <t>Bbs9</t>
  </si>
  <si>
    <t>protein PTHB1 isoform 2</t>
  </si>
  <si>
    <t>Bcar1</t>
  </si>
  <si>
    <t>breast cancer anti-estrogen resistance protein 1 isoform 8</t>
  </si>
  <si>
    <t>Bcas2</t>
  </si>
  <si>
    <t>pre-mRNA-splicing factor SPF27</t>
  </si>
  <si>
    <t>Bccip</t>
  </si>
  <si>
    <t>BRCA2 and CDKN1A-interacting protein isoform BCCIPalpha</t>
  </si>
  <si>
    <t>Bcdin3d</t>
  </si>
  <si>
    <t>pre-miRNA 5'-monophosphate methyltransferase</t>
  </si>
  <si>
    <t>Bckdhb</t>
  </si>
  <si>
    <t>2-oxoisovalerate dehydrogenase subunit beta, mitochondrial isoform 2</t>
  </si>
  <si>
    <t>Bckdk</t>
  </si>
  <si>
    <t>[3-methyl-2-oxobutanoate dehydrogenase [lipoamide]] kinase, mitochondrial isoform c</t>
  </si>
  <si>
    <t>Bcl10</t>
  </si>
  <si>
    <t>B-cell lymphoma/leukemia 10 isoform 2</t>
  </si>
  <si>
    <t>Bcl2l13</t>
  </si>
  <si>
    <t>bcl-2-like protein 13 isoform i</t>
  </si>
  <si>
    <t>Bcl7c</t>
  </si>
  <si>
    <t>B-cell CLL/lymphoma 7 protein family member C isoform 1</t>
  </si>
  <si>
    <t>Bcr</t>
  </si>
  <si>
    <t>breakpoint cluster region protein isoform 2</t>
  </si>
  <si>
    <t>Bdp1</t>
  </si>
  <si>
    <t>transcription factor TFIIIB component B'' homolog</t>
  </si>
  <si>
    <t>Becn1</t>
  </si>
  <si>
    <t>beclin-1 isoform c</t>
  </si>
  <si>
    <t>Bend5</t>
  </si>
  <si>
    <t>BEN domain-containing protein 5 isoform 1</t>
  </si>
  <si>
    <t>Best1</t>
  </si>
  <si>
    <t>bestrophin-1 isoform 4</t>
  </si>
  <si>
    <t>Bet1</t>
  </si>
  <si>
    <t>BET1 homolog isoform 2</t>
  </si>
  <si>
    <t>Bet1l</t>
  </si>
  <si>
    <t>BET1-like protein isoform 1</t>
  </si>
  <si>
    <t>Bex3</t>
  </si>
  <si>
    <t>protein BEX3 isoform c</t>
  </si>
  <si>
    <t>Bfar</t>
  </si>
  <si>
    <t>bifunctional apoptosis regulator isoform 1</t>
  </si>
  <si>
    <t>Bicc1</t>
  </si>
  <si>
    <t>PREDICTED: protein bicaudal C homolog 1 isoform X5</t>
  </si>
  <si>
    <t>Bicd2</t>
  </si>
  <si>
    <t>protein bicaudal D homolog 2 isoform 1</t>
  </si>
  <si>
    <t>Bicdl2</t>
  </si>
  <si>
    <t>BICD family-like cargo adapter 2</t>
  </si>
  <si>
    <t>Bik</t>
  </si>
  <si>
    <t>bcl-2-interacting killer</t>
  </si>
  <si>
    <t>Bin1</t>
  </si>
  <si>
    <t>myc box-dependent-interacting protein 1 isoform 10</t>
  </si>
  <si>
    <t>Bin3</t>
  </si>
  <si>
    <t>bridging integrator 3</t>
  </si>
  <si>
    <t>Bivm</t>
  </si>
  <si>
    <t>basic immunoglobulin-like variable motif-containing protein isoform b</t>
  </si>
  <si>
    <t>Blcap</t>
  </si>
  <si>
    <t>bladder cancer-associated protein</t>
  </si>
  <si>
    <t>Bles03</t>
  </si>
  <si>
    <t>Bloc1s2</t>
  </si>
  <si>
    <t>biogenesis of lysosome-related organelles complex 1 subunit 2 isoform 4</t>
  </si>
  <si>
    <t>Bloc1s4</t>
  </si>
  <si>
    <t>biogenesis of lysosome-related organelles complex 1 subunit 4</t>
  </si>
  <si>
    <t>Bloc1s5</t>
  </si>
  <si>
    <t>biogenesis of lysosome-related organelles complex 1 subunit 5 isoform 2</t>
  </si>
  <si>
    <t>Bloc1s6</t>
  </si>
  <si>
    <t>biogenesis of lysosome-related organelles complex 1 subunit 6 isoform 3</t>
  </si>
  <si>
    <t>Blvra</t>
  </si>
  <si>
    <t>biliverdin reductase A precursor</t>
  </si>
  <si>
    <t>Blvrb</t>
  </si>
  <si>
    <t>flavin reductase (NADPH)</t>
  </si>
  <si>
    <t>Blzf1</t>
  </si>
  <si>
    <t>golgin-45 isoform 1</t>
  </si>
  <si>
    <t>Bmi1</t>
  </si>
  <si>
    <t>polycomb complex protein BMI-1</t>
  </si>
  <si>
    <t>Bmp7</t>
  </si>
  <si>
    <t>bone morphogenetic protein 7 preproprotein</t>
  </si>
  <si>
    <t>Bmpr1a</t>
  </si>
  <si>
    <t>bone morphogenetic protein receptor type-1A precursor</t>
  </si>
  <si>
    <t>Bmpr1b</t>
  </si>
  <si>
    <t>bone morphogenetic protein receptor type-1B isoform b precursor</t>
  </si>
  <si>
    <t>Bmpr2</t>
  </si>
  <si>
    <t>bone morphogenetic protein receptor type-2 precursor</t>
  </si>
  <si>
    <t>Bmt2</t>
  </si>
  <si>
    <t>probable methyltransferase BMT2 homolog</t>
  </si>
  <si>
    <t>Bmyc</t>
  </si>
  <si>
    <t>Bnip2</t>
  </si>
  <si>
    <t>BCL2/adenovirus E1B 19 kDa protein-interacting protein 2 isoform 3</t>
  </si>
  <si>
    <t>Bnip3l</t>
  </si>
  <si>
    <t>BCL2/adenovirus E1B 19 kDa protein-interacting protein 3-like isoform 1</t>
  </si>
  <si>
    <t>Boc</t>
  </si>
  <si>
    <t>PREDICTED: brother of CDO isoform X8</t>
  </si>
  <si>
    <t>Bola1</t>
  </si>
  <si>
    <t>bolA-like protein 1 precursor</t>
  </si>
  <si>
    <t>Bola3</t>
  </si>
  <si>
    <t>bolA-like protein 3 isoform 1</t>
  </si>
  <si>
    <t>Borcs5</t>
  </si>
  <si>
    <t>BLOC-1-related complex subunit 5 isoform 3</t>
  </si>
  <si>
    <t>Borcs6</t>
  </si>
  <si>
    <t>BLOC-1-related complex subunit 6</t>
  </si>
  <si>
    <t>Borcs7</t>
  </si>
  <si>
    <t>BLOC-1-related complex subunit 7</t>
  </si>
  <si>
    <t>Borcs8</t>
  </si>
  <si>
    <t>BLOC-1-related complex subunit 8 isoform 1</t>
  </si>
  <si>
    <t>Bpgm</t>
  </si>
  <si>
    <t>bisphosphoglycerate mutase</t>
  </si>
  <si>
    <t>Bpnt1</t>
  </si>
  <si>
    <t>3'(2'),5'-bisphosphate nucleotidase 1 isoform 2</t>
  </si>
  <si>
    <t>Brap</t>
  </si>
  <si>
    <t>BRCA1-associated protein</t>
  </si>
  <si>
    <t>Brat1</t>
  </si>
  <si>
    <t>BRCA1-associated ATM activator 1 isoform 3</t>
  </si>
  <si>
    <t>Brcc3</t>
  </si>
  <si>
    <t>PREDICTED: lys-63-specific deubiquitinase BRCC36 isoform X1</t>
  </si>
  <si>
    <t>Brd3</t>
  </si>
  <si>
    <t>bromodomain-containing protein 3</t>
  </si>
  <si>
    <t>Brd4</t>
  </si>
  <si>
    <t>bromodomain-containing protein 4 isoform 3</t>
  </si>
  <si>
    <t>Brd7</t>
  </si>
  <si>
    <t>bromodomain-containing protein 7 isoform 1</t>
  </si>
  <si>
    <t>Brd8</t>
  </si>
  <si>
    <t>bromodomain-containing protein 8 isoform 1</t>
  </si>
  <si>
    <t>Brd9</t>
  </si>
  <si>
    <t>bromodomain-containing protein 9 isoform 1</t>
  </si>
  <si>
    <t>Bre</t>
  </si>
  <si>
    <t>Brf2</t>
  </si>
  <si>
    <t>transcription factor IIIB 50 kDa subunit</t>
  </si>
  <si>
    <t>Bri3bp</t>
  </si>
  <si>
    <t>BRI3-binding protein precursor</t>
  </si>
  <si>
    <t>Brk1</t>
  </si>
  <si>
    <t>protein BRICK1</t>
  </si>
  <si>
    <t>Brox</t>
  </si>
  <si>
    <t>PREDICTED: BRO1 domain-containing protein BROX isoform X6</t>
  </si>
  <si>
    <t>Bscl2</t>
  </si>
  <si>
    <t>seipin isoform 1</t>
  </si>
  <si>
    <t>Bsdc1</t>
  </si>
  <si>
    <t>BSD domain-containing protein 1 isoform e</t>
  </si>
  <si>
    <t>Bsg</t>
  </si>
  <si>
    <t>basigin isoform 2 precursor</t>
  </si>
  <si>
    <t>Bsnd</t>
  </si>
  <si>
    <t>barttin</t>
  </si>
  <si>
    <t>Btbd10</t>
  </si>
  <si>
    <t>BTB/POZ domain-containing protein 10 isoform 2</t>
  </si>
  <si>
    <t>Btbd2</t>
  </si>
  <si>
    <t>BTB/POZ domain-containing protein 2</t>
  </si>
  <si>
    <t>Btbd6</t>
  </si>
  <si>
    <t>BTB/POZ domain-containing protein 6</t>
  </si>
  <si>
    <t>Btbd7</t>
  </si>
  <si>
    <t>BTB/POZ domain-containing protein 7 isoform 2</t>
  </si>
  <si>
    <t>Btbd9</t>
  </si>
  <si>
    <t>BTB/POZ domain-containing protein 9 isoform b</t>
  </si>
  <si>
    <t>Btc</t>
  </si>
  <si>
    <t>probetacellulin isoform 2 precursor</t>
  </si>
  <si>
    <t>Btd</t>
  </si>
  <si>
    <t>biotinidase isoform 5</t>
  </si>
  <si>
    <t>Btf3</t>
  </si>
  <si>
    <t>transcription factor BTF3 isoform A</t>
  </si>
  <si>
    <t>Btf3l4</t>
  </si>
  <si>
    <t>transcription factor BTF3 homolog 4 isoform 3</t>
  </si>
  <si>
    <t>Btg3</t>
  </si>
  <si>
    <t>protein BTG3 isoform a</t>
  </si>
  <si>
    <t>Bud31</t>
  </si>
  <si>
    <t>PREDICTED: protein BUD31 homolog isoform X2</t>
  </si>
  <si>
    <t>Bysl</t>
  </si>
  <si>
    <t>bystin</t>
  </si>
  <si>
    <t>Bzw1</t>
  </si>
  <si>
    <t>basic leucine zipper and W2 domain-containing protein 1 isoform 3</t>
  </si>
  <si>
    <t>C1galt1</t>
  </si>
  <si>
    <t>glycoprotein-N-acetylgalactosamine 3-beta-galactosyltransferase 1</t>
  </si>
  <si>
    <t>C1galt1c1</t>
  </si>
  <si>
    <t>C1GALT1-specific chaperone 1</t>
  </si>
  <si>
    <t>C1H10orf76</t>
  </si>
  <si>
    <t>C1qbp</t>
  </si>
  <si>
    <t>complement component 1 Q subcomponent-binding protein, mitochondrial precursor</t>
  </si>
  <si>
    <t>C2cd2l</t>
  </si>
  <si>
    <t>phospholipid transfer protein C2CD2L isoform 2</t>
  </si>
  <si>
    <t>Caap1</t>
  </si>
  <si>
    <t>caspase activity and apoptosis inhibitor 1 isoform 2</t>
  </si>
  <si>
    <t>Cab39</t>
  </si>
  <si>
    <t>calcium-binding protein 39</t>
  </si>
  <si>
    <t>Cab39l</t>
  </si>
  <si>
    <t>calcium-binding protein 39-like</t>
  </si>
  <si>
    <t>Cabin1</t>
  </si>
  <si>
    <t>calcineurin-binding protein cabin-1 isoform a</t>
  </si>
  <si>
    <t>Cabp4</t>
  </si>
  <si>
    <t>calcium-binding protein 4 isoform a</t>
  </si>
  <si>
    <t>Cadm1</t>
  </si>
  <si>
    <t>cell adhesion molecule 1 isoform E precursor</t>
  </si>
  <si>
    <t>Camk1</t>
  </si>
  <si>
    <t>calcium/calmodulin-dependent protein kinase type 1</t>
  </si>
  <si>
    <t>Camk2n1</t>
  </si>
  <si>
    <t>calcium/calmodulin-dependent protein kinase II inhibitor 1</t>
  </si>
  <si>
    <t>Camlg</t>
  </si>
  <si>
    <t>calcium signal-modulating cyclophilin ligand</t>
  </si>
  <si>
    <t>Cand1</t>
  </si>
  <si>
    <t>cullin-associated NEDD8-dissociated protein 1 isoform 2</t>
  </si>
  <si>
    <t>Cap1</t>
  </si>
  <si>
    <t>adenylyl cyclase-associated protein 1 isoform a</t>
  </si>
  <si>
    <t>Capn10</t>
  </si>
  <si>
    <t>calpain-10 isoform c</t>
  </si>
  <si>
    <t>Capn15</t>
  </si>
  <si>
    <t>calpain-15</t>
  </si>
  <si>
    <t>Capn5</t>
  </si>
  <si>
    <t>calpain-5</t>
  </si>
  <si>
    <t>Capn7</t>
  </si>
  <si>
    <t>calpain-7</t>
  </si>
  <si>
    <t>Caprin1</t>
  </si>
  <si>
    <t>caprin-1 isoform 2</t>
  </si>
  <si>
    <t>Capza1</t>
  </si>
  <si>
    <t>PREDICTED: F-actin-capping protein subunit alpha-1 isoform X1</t>
  </si>
  <si>
    <t>Capza2</t>
  </si>
  <si>
    <t>F-actin-capping protein subunit alpha-2</t>
  </si>
  <si>
    <t>Capzb</t>
  </si>
  <si>
    <t>F-actin-capping protein subunit beta isoform 5</t>
  </si>
  <si>
    <t>Car11</t>
  </si>
  <si>
    <t>Car12</t>
  </si>
  <si>
    <t>Car2</t>
  </si>
  <si>
    <t>Car5b</t>
  </si>
  <si>
    <t>Car8</t>
  </si>
  <si>
    <t>Card19</t>
  </si>
  <si>
    <t>caspase recruitment domain-containing protein 19 isoform 2</t>
  </si>
  <si>
    <t>Card6</t>
  </si>
  <si>
    <t>caspase recruitment domain-containing protein 6</t>
  </si>
  <si>
    <t>Carm1</t>
  </si>
  <si>
    <t>histone-arginine methyltransferase CARM1</t>
  </si>
  <si>
    <t>Carnmt1</t>
  </si>
  <si>
    <t>carnosine N-methyltransferase isoform 2</t>
  </si>
  <si>
    <t>Casc3</t>
  </si>
  <si>
    <t>protein CASC3</t>
  </si>
  <si>
    <t>Casd1</t>
  </si>
  <si>
    <t>CAS1 domain-containing protein 1 precursor</t>
  </si>
  <si>
    <t>Casp3</t>
  </si>
  <si>
    <t>caspase-3 preproprotein</t>
  </si>
  <si>
    <t>Casp7</t>
  </si>
  <si>
    <t>caspase-7 isoform g</t>
  </si>
  <si>
    <t>Casp8</t>
  </si>
  <si>
    <t>caspase-8 isoform G precursor</t>
  </si>
  <si>
    <t>Casp9</t>
  </si>
  <si>
    <t>caspase-9 isoform beta</t>
  </si>
  <si>
    <t>Cbfa2t2</t>
  </si>
  <si>
    <t>protein CBFA2T2 isoform MTGR1c</t>
  </si>
  <si>
    <t>Cblb</t>
  </si>
  <si>
    <t>E3 ubiquitin-protein ligase CBL-B isoform d</t>
  </si>
  <si>
    <t>Cbr4</t>
  </si>
  <si>
    <t>carbonyl reductase family member 4</t>
  </si>
  <si>
    <t>Cbwd1</t>
  </si>
  <si>
    <t>COBW domain-containing protein 1 isoform 1</t>
  </si>
  <si>
    <t>Cbx6</t>
  </si>
  <si>
    <t>chromobox protein homolog 6 isoform 2</t>
  </si>
  <si>
    <t>Cbx7</t>
  </si>
  <si>
    <t>chromobox protein homolog 7 isoform 3</t>
  </si>
  <si>
    <t>Cby1</t>
  </si>
  <si>
    <t>protein chibby homolog 1 isoform a</t>
  </si>
  <si>
    <t>Cc2d1a</t>
  </si>
  <si>
    <t>coiled-coil and C2 domain-containing protein 1A</t>
  </si>
  <si>
    <t>Cc2d1b</t>
  </si>
  <si>
    <t>coiled-coil and C2 domain-containing protein 1B isoform 2</t>
  </si>
  <si>
    <t>Ccar2</t>
  </si>
  <si>
    <t>cell cycle and apoptosis regulator protein 2</t>
  </si>
  <si>
    <t>Ccbe1</t>
  </si>
  <si>
    <t>collagen and calcium-binding EGF domain-containing protein 1 precursor</t>
  </si>
  <si>
    <t>Ccdc117</t>
  </si>
  <si>
    <t>coiled-coil domain-containing protein 117 isoform c</t>
  </si>
  <si>
    <t>Ccdc12</t>
  </si>
  <si>
    <t>coiled-coil domain-containing protein 12 2</t>
  </si>
  <si>
    <t>Ccdc120</t>
  </si>
  <si>
    <t>coiled-coil domain-containing protein 120 isoform 1</t>
  </si>
  <si>
    <t>Ccdc124</t>
  </si>
  <si>
    <t>coiled-coil domain-containing protein 124</t>
  </si>
  <si>
    <t>Ccdc125</t>
  </si>
  <si>
    <t>coiled-coil domain-containing protein 125 isoform 3</t>
  </si>
  <si>
    <t>Ccdc126</t>
  </si>
  <si>
    <t>coiled-coil domain-containing protein 126 precursor</t>
  </si>
  <si>
    <t>Ccdc127</t>
  </si>
  <si>
    <t>coiled-coil domain-containing protein 127</t>
  </si>
  <si>
    <t>Ccdc130</t>
  </si>
  <si>
    <t>coiled-coil domain-containing protein 130 isoform b</t>
  </si>
  <si>
    <t>Ccdc134</t>
  </si>
  <si>
    <t>coiled-coil domain-containing protein 134 isoform 2 precursor</t>
  </si>
  <si>
    <t>Ccdc141</t>
  </si>
  <si>
    <t>coiled-coil domain-containing protein 141 isoform 2</t>
  </si>
  <si>
    <t>Ccdc159</t>
  </si>
  <si>
    <t>PREDICTED: coiled-coil domain-containing protein 159 isoform X10</t>
  </si>
  <si>
    <t>Ccdc17</t>
  </si>
  <si>
    <t>coiled-coil domain-containing protein 17 isoform 1</t>
  </si>
  <si>
    <t>Ccdc174</t>
  </si>
  <si>
    <t>coiled-coil domain-containing protein 174</t>
  </si>
  <si>
    <t>Ccdc181</t>
  </si>
  <si>
    <t>coiled-coil domain-containing protein 181 isoform a</t>
  </si>
  <si>
    <t>Ccdc186</t>
  </si>
  <si>
    <t>coiled-coil domain-containing protein 186 isoform 2</t>
  </si>
  <si>
    <t>Ccdc22</t>
  </si>
  <si>
    <t>PREDICTED: coiled-coil domain-containing protein 22 isoform X1</t>
  </si>
  <si>
    <t>Ccdc28a</t>
  </si>
  <si>
    <t>coiled-coil domain-containing protein 28A</t>
  </si>
  <si>
    <t>Ccdc32</t>
  </si>
  <si>
    <t>Ccdc43</t>
  </si>
  <si>
    <t>coiled-coil domain-containing protein 43 isoform 1</t>
  </si>
  <si>
    <t>Ccdc47</t>
  </si>
  <si>
    <t>coiled-coil domain-containing protein 47 precursor</t>
  </si>
  <si>
    <t>Ccdc50</t>
  </si>
  <si>
    <t>coiled-coil domain-containing protein 50 long isoform</t>
  </si>
  <si>
    <t>Ccdc51</t>
  </si>
  <si>
    <t>coiled-coil domain-containing protein 51 isoform 1</t>
  </si>
  <si>
    <t>Ccdc58</t>
  </si>
  <si>
    <t>coiled-coil domain-containing protein 58 isoform 2</t>
  </si>
  <si>
    <t>Ccdc59</t>
  </si>
  <si>
    <t>thyroid transcription factor 1-associated protein 26</t>
  </si>
  <si>
    <t>Ccdc65</t>
  </si>
  <si>
    <t>coiled-coil domain-containing protein 65 isoform 1</t>
  </si>
  <si>
    <t>Ccdc71</t>
  </si>
  <si>
    <t>coiled-coil domain-containing protein 71</t>
  </si>
  <si>
    <t>Ccdc8</t>
  </si>
  <si>
    <t>coiled-coil domain-containing protein 8</t>
  </si>
  <si>
    <t>Ccdc80</t>
  </si>
  <si>
    <t>coiled-coil domain-containing protein 80 precursor</t>
  </si>
  <si>
    <t>Ccdc84</t>
  </si>
  <si>
    <t>coiled-coil domain-containing protein 84</t>
  </si>
  <si>
    <t>Ccdc90b</t>
  </si>
  <si>
    <t>coiled-coil domain-containing protein 90B, mitochondrial isoform c</t>
  </si>
  <si>
    <t>Ccdc91</t>
  </si>
  <si>
    <t>coiled-coil domain-containing protein 91 isoform 2</t>
  </si>
  <si>
    <t>Ccdc97</t>
  </si>
  <si>
    <t>coiled-coil domain-containing protein 97 isoform 2</t>
  </si>
  <si>
    <t>Ccl28</t>
  </si>
  <si>
    <t>C-C motif chemokine 28 isoform b</t>
  </si>
  <si>
    <t>Ccnc</t>
  </si>
  <si>
    <t>cyclin-C isoform b</t>
  </si>
  <si>
    <t>Ccnd3</t>
  </si>
  <si>
    <t>G1/S-specific cyclin-D3 isoform 1</t>
  </si>
  <si>
    <t>Ccndbp1</t>
  </si>
  <si>
    <t>cyclin-D1-binding protein 1</t>
  </si>
  <si>
    <t>Ccnh</t>
  </si>
  <si>
    <t>cyclin-H isoform 2</t>
  </si>
  <si>
    <t>Ccnt2</t>
  </si>
  <si>
    <t>cyclin-T2 isoform e</t>
  </si>
  <si>
    <t>Ccny</t>
  </si>
  <si>
    <t>cyclin-Y isoform 2</t>
  </si>
  <si>
    <t>Ccpg1</t>
  </si>
  <si>
    <t>cell cycle progression protein 1 isoform 3</t>
  </si>
  <si>
    <t>Ccpg1os</t>
  </si>
  <si>
    <t>Ccs</t>
  </si>
  <si>
    <t>copper chaperone for superoxide dismutase</t>
  </si>
  <si>
    <t>Ccser1</t>
  </si>
  <si>
    <t>serine-rich coiled-coil domain-containing protein 1 isoform 1</t>
  </si>
  <si>
    <t>Cct2</t>
  </si>
  <si>
    <t>T-complex protein 1 subunit beta isoform 1</t>
  </si>
  <si>
    <t>Cct3</t>
  </si>
  <si>
    <t>T-complex protein 1 subunit gamma isoform a</t>
  </si>
  <si>
    <t>Cct4</t>
  </si>
  <si>
    <t>T-complex protein 1 subunit delta isoform b</t>
  </si>
  <si>
    <t>Cct5</t>
  </si>
  <si>
    <t>T-complex protein 1 subunit epsilon isoform e</t>
  </si>
  <si>
    <t>Cct7</t>
  </si>
  <si>
    <t>T-complex protein 1 subunit eta isoform d</t>
  </si>
  <si>
    <t>Cct8</t>
  </si>
  <si>
    <t>T-complex protein 1 subunit theta isoform 3</t>
  </si>
  <si>
    <t>Ccz1b</t>
  </si>
  <si>
    <t>vacuolar fusion protein CCZ1 homolog B</t>
  </si>
  <si>
    <t>Cd14</t>
  </si>
  <si>
    <t>monocyte differentiation antigen CD14 precursor</t>
  </si>
  <si>
    <t>Cd164</t>
  </si>
  <si>
    <t>sialomucin core protein 24 isoform 6</t>
  </si>
  <si>
    <t>Cd164l2</t>
  </si>
  <si>
    <t>CD164 sialomucin-like 2 protein isoform 1 precursor</t>
  </si>
  <si>
    <t>Cd2bp2</t>
  </si>
  <si>
    <t>CD2 antigen cytoplasmic tail-binding protein 2</t>
  </si>
  <si>
    <t>Cd320</t>
  </si>
  <si>
    <t>CD320 antigen isoform 1 precursor</t>
  </si>
  <si>
    <t>Cd47</t>
  </si>
  <si>
    <t>leukocyte surface antigen CD47 isoform 2 precursor</t>
  </si>
  <si>
    <t>Cd59</t>
  </si>
  <si>
    <t>CD59 glycoprotein preproprotein</t>
  </si>
  <si>
    <t>Cd63</t>
  </si>
  <si>
    <t>CD63 antigen isoform A</t>
  </si>
  <si>
    <t>Cd81</t>
  </si>
  <si>
    <t>CD81 antigen isoform 1</t>
  </si>
  <si>
    <t>Cd86</t>
  </si>
  <si>
    <t>T-lymphocyte activation antigen CD86 isoform 5</t>
  </si>
  <si>
    <t>Cd9</t>
  </si>
  <si>
    <t>CD9 antigen isoform 1</t>
  </si>
  <si>
    <t>Cd99</t>
  </si>
  <si>
    <t>CD99 antigen isoform f precursor</t>
  </si>
  <si>
    <t>Cdadc1</t>
  </si>
  <si>
    <t>cytidine and dCMP deaminase domain-containing protein 1 isoform 1</t>
  </si>
  <si>
    <t>Cdc123</t>
  </si>
  <si>
    <t>cell division cycle protein 123 homolog</t>
  </si>
  <si>
    <t>Cdc16</t>
  </si>
  <si>
    <t>cell division cycle protein 16 homolog isoform 4</t>
  </si>
  <si>
    <t>Cdc23</t>
  </si>
  <si>
    <t>cell division cycle protein 23 homolog</t>
  </si>
  <si>
    <t>Cdc26</t>
  </si>
  <si>
    <t>anaphase-promoting complex subunit CDC26</t>
  </si>
  <si>
    <t>Cdc37</t>
  </si>
  <si>
    <t>hsp90 co-chaperone Cdc37</t>
  </si>
  <si>
    <t>Cdc37l1</t>
  </si>
  <si>
    <t>hsp90 co-chaperone Cdc37-like 1</t>
  </si>
  <si>
    <t>Cdc40</t>
  </si>
  <si>
    <t>pre-mRNA-processing factor 17</t>
  </si>
  <si>
    <t>Cdc42</t>
  </si>
  <si>
    <t>cell division control protein 42 homolog isoform 1 precursor</t>
  </si>
  <si>
    <t>Cdc42bpb</t>
  </si>
  <si>
    <t>serine/threonine-protein kinase MRCK beta</t>
  </si>
  <si>
    <t>Cdc42ep1</t>
  </si>
  <si>
    <t>PREDICTED: cdc42 effector protein 1 isoform X1</t>
  </si>
  <si>
    <t>Cdc42ep4</t>
  </si>
  <si>
    <t>cdc42 effector protein 4</t>
  </si>
  <si>
    <t>Cdc42ep5</t>
  </si>
  <si>
    <t>cdc42 effector protein 5</t>
  </si>
  <si>
    <t>Cdc42se1</t>
  </si>
  <si>
    <t>CDC42 small effector protein 1</t>
  </si>
  <si>
    <t>Cdc5l</t>
  </si>
  <si>
    <t>cell division cycle 5-like protein</t>
  </si>
  <si>
    <t>Cdc73</t>
  </si>
  <si>
    <t>parafibromin</t>
  </si>
  <si>
    <t>Cdh1</t>
  </si>
  <si>
    <t>cadherin-1 isoform 4</t>
  </si>
  <si>
    <t>Cdh16</t>
  </si>
  <si>
    <t>cadherin-16 isoform 4 precursor</t>
  </si>
  <si>
    <t>Cdip1</t>
  </si>
  <si>
    <t>cell death-inducing p53-target protein 1 isoform a</t>
  </si>
  <si>
    <t>Cdipt</t>
  </si>
  <si>
    <t>CDP-diacylglycerol--inositol 3-phosphatidyltransferase isoform 3</t>
  </si>
  <si>
    <t>Cdk11b</t>
  </si>
  <si>
    <t>cyclin-dependent kinase 11B isoform 10</t>
  </si>
  <si>
    <t>Cdk14</t>
  </si>
  <si>
    <t>cyclin-dependent kinase 14 isoform a</t>
  </si>
  <si>
    <t>Cdk20</t>
  </si>
  <si>
    <t>cyclin-dependent kinase 20 isoform 5</t>
  </si>
  <si>
    <t>Cdk2ap1</t>
  </si>
  <si>
    <t>cyclin-dependent kinase 2-associated protein 1 isoform 2</t>
  </si>
  <si>
    <t>Cdk2ap2</t>
  </si>
  <si>
    <t>cyclin-dependent kinase 2-associated protein 2 isoform 2</t>
  </si>
  <si>
    <t>Cdk5rap1</t>
  </si>
  <si>
    <t>CDK5 regulatory subunit-associated protein 1 isoform e</t>
  </si>
  <si>
    <t>Cdk5rap3</t>
  </si>
  <si>
    <t>CDK5 regulatory subunit-associated protein 3 isoform c</t>
  </si>
  <si>
    <t>Cdk8</t>
  </si>
  <si>
    <t>cyclin-dependent kinase 8 isoform 3</t>
  </si>
  <si>
    <t>Cdk9</t>
  </si>
  <si>
    <t>cyclin-dependent kinase 9</t>
  </si>
  <si>
    <t>Cdkal1</t>
  </si>
  <si>
    <t>threonylcarbamoyladenosine tRNA methylthiotransferase</t>
  </si>
  <si>
    <t>Cdkn2aip</t>
  </si>
  <si>
    <t>CDKN2A-interacting protein isoform 2</t>
  </si>
  <si>
    <t>Cdkn2aipnl</t>
  </si>
  <si>
    <t>CDKN2AIP N-terminal-like protein</t>
  </si>
  <si>
    <t>Cdpf1</t>
  </si>
  <si>
    <t>cysteine-rich DPF motif domain-containing protein 1</t>
  </si>
  <si>
    <t>Cdr2</t>
  </si>
  <si>
    <t>cerebellar degeneration-related protein 2</t>
  </si>
  <si>
    <t>Cds1</t>
  </si>
  <si>
    <t>phosphatidate cytidylyltransferase 1</t>
  </si>
  <si>
    <t>Cebpz</t>
  </si>
  <si>
    <t>CCAAT/enhancer-binding protein zeta</t>
  </si>
  <si>
    <t>Cebpzos</t>
  </si>
  <si>
    <t>protein CEBPZOS</t>
  </si>
  <si>
    <t>Cecr5</t>
  </si>
  <si>
    <t>PREDICTED: cat eye syndrome critical region protein 5 isoform X4</t>
  </si>
  <si>
    <t>Celf1</t>
  </si>
  <si>
    <t>CUGBP Elav-like family member 1 isoform 5</t>
  </si>
  <si>
    <t>Celsr1</t>
  </si>
  <si>
    <t>cadherin EGF LAG seven-pass G-type receptor 1 precursor</t>
  </si>
  <si>
    <t>Celsr2</t>
  </si>
  <si>
    <t>cadherin EGF LAG seven-pass G-type receptor 2 precursor</t>
  </si>
  <si>
    <t>Cenpb</t>
  </si>
  <si>
    <t>major centromere autoantigen B</t>
  </si>
  <si>
    <t>Cenpv</t>
  </si>
  <si>
    <t>centromere protein V</t>
  </si>
  <si>
    <t>Cep104</t>
  </si>
  <si>
    <t>centrosomal protein of 104 kDa</t>
  </si>
  <si>
    <t>Cep120</t>
  </si>
  <si>
    <t>PREDICTED: centrosomal protein of 120 kDa isoform X3</t>
  </si>
  <si>
    <t>Cep131</t>
  </si>
  <si>
    <t>centrosomal protein of 131 kDa c</t>
  </si>
  <si>
    <t>Cep170b</t>
  </si>
  <si>
    <t>centrosomal protein of 170 kDa protein B isoform 2</t>
  </si>
  <si>
    <t>Cep19</t>
  </si>
  <si>
    <t>PREDICTED: centrosomal protein of 19 kDa isoform X1</t>
  </si>
  <si>
    <t>Cep44</t>
  </si>
  <si>
    <t>centrosomal protein of 44 kDa isoform b</t>
  </si>
  <si>
    <t>Cep63</t>
  </si>
  <si>
    <t>centrosomal protein of 63 kDa isoform d</t>
  </si>
  <si>
    <t>Cep68</t>
  </si>
  <si>
    <t>centrosomal protein of 68 kDa isoform a</t>
  </si>
  <si>
    <t>Cep70</t>
  </si>
  <si>
    <t>centrosomal protein of 70 kDa isoform 1</t>
  </si>
  <si>
    <t>Cept1</t>
  </si>
  <si>
    <t>choline/ethanolaminephosphotransferase 1</t>
  </si>
  <si>
    <t>Cers2</t>
  </si>
  <si>
    <t>ceramide synthase 2</t>
  </si>
  <si>
    <t>Cetn2</t>
  </si>
  <si>
    <t>centrin-2</t>
  </si>
  <si>
    <t>Cfap36</t>
  </si>
  <si>
    <t>cilia- and flagella-associated protein 36 isoform b</t>
  </si>
  <si>
    <t>Cfap97</t>
  </si>
  <si>
    <t>cilia- and flagella-associated protein 97 isoform 2</t>
  </si>
  <si>
    <t>Cfdp1</t>
  </si>
  <si>
    <t>craniofacial development protein 1</t>
  </si>
  <si>
    <t>Cfl1</t>
  </si>
  <si>
    <t>cofilin-1</t>
  </si>
  <si>
    <t>Cfl2</t>
  </si>
  <si>
    <t>cofilin-2 isoform 2</t>
  </si>
  <si>
    <t>Cggbp1</t>
  </si>
  <si>
    <t>CGG triplet repeat-binding protein 1</t>
  </si>
  <si>
    <t>Cgn</t>
  </si>
  <si>
    <t>cingulin</t>
  </si>
  <si>
    <t>Cgnl1</t>
  </si>
  <si>
    <t>cingulin-like protein 1</t>
  </si>
  <si>
    <t>Cgrrf1</t>
  </si>
  <si>
    <t>cell growth regulator with RING finger domain protein 1</t>
  </si>
  <si>
    <t>Chchd3</t>
  </si>
  <si>
    <t>MICOS complex subunit MIC19 isoform 3</t>
  </si>
  <si>
    <t>Chchd5</t>
  </si>
  <si>
    <t>coiled-coil-helix-coiled-coil-helix domain-containing protein 5 isoform b</t>
  </si>
  <si>
    <t>Chchd7</t>
  </si>
  <si>
    <t>coiled-coil-helix-coiled-coil-helix domain-containing protein 7 isoform g</t>
  </si>
  <si>
    <t>Chd1l</t>
  </si>
  <si>
    <t>chromodomain-helicase-DNA-binding protein 1-like isoform 6</t>
  </si>
  <si>
    <t>Chd2</t>
  </si>
  <si>
    <t>chromodomain-helicase-DNA-binding protein 2 isoform 2</t>
  </si>
  <si>
    <t>Chfr</t>
  </si>
  <si>
    <t>E3 ubiquitin-protein ligase CHFR isoform 4</t>
  </si>
  <si>
    <t>Chic2</t>
  </si>
  <si>
    <t>cysteine-rich hydrophobic domain-containing protein 2</t>
  </si>
  <si>
    <t>Chkb</t>
  </si>
  <si>
    <t>choline/ethanolamine kinase</t>
  </si>
  <si>
    <t>Chmp1a</t>
  </si>
  <si>
    <t>PREDICTED: charged multivesicular body protein 1a isoform X1</t>
  </si>
  <si>
    <t>Chmp2b</t>
  </si>
  <si>
    <t>charged multivesicular body protein 2b isoform 2</t>
  </si>
  <si>
    <t>Chmp3</t>
  </si>
  <si>
    <t>charged multivesicular body protein 3 isoform 1</t>
  </si>
  <si>
    <t>Chmp4c</t>
  </si>
  <si>
    <t>charged multivesicular body protein 4c</t>
  </si>
  <si>
    <t>Chmp5</t>
  </si>
  <si>
    <t>charged multivesicular body protein 5 isoform 2</t>
  </si>
  <si>
    <t>Chmp6</t>
  </si>
  <si>
    <t>charged multivesicular body protein 6</t>
  </si>
  <si>
    <t>Chmp7</t>
  </si>
  <si>
    <t>PREDICTED: charged multivesicular body protein 7 isoform X5</t>
  </si>
  <si>
    <t>Chp1</t>
  </si>
  <si>
    <t>calcineurin B homologous protein 1</t>
  </si>
  <si>
    <t>Chpf2</t>
  </si>
  <si>
    <t>chondroitin sulfate glucuronyltransferase isoform 2</t>
  </si>
  <si>
    <t>Chpt1</t>
  </si>
  <si>
    <t>cholinephosphotransferase 1</t>
  </si>
  <si>
    <t>Chrac1</t>
  </si>
  <si>
    <t>chromatin accessibility complex protein 1</t>
  </si>
  <si>
    <t>Chtf8</t>
  </si>
  <si>
    <t>chromosome transmission fidelity protein 8 homolog</t>
  </si>
  <si>
    <t>Chtop</t>
  </si>
  <si>
    <t>chromatin target of PRMT1 protein isoform 2</t>
  </si>
  <si>
    <t>Chuk</t>
  </si>
  <si>
    <t>inhibitor of nuclear factor kappa-B kinase subunit alpha isoform 1</t>
  </si>
  <si>
    <t>Churc1</t>
  </si>
  <si>
    <t>protein Churchill isoform 3</t>
  </si>
  <si>
    <t>Ciao1</t>
  </si>
  <si>
    <t>probable cytosolic iron-sulfur protein assembly protein CIAO1</t>
  </si>
  <si>
    <t>Ciapin1</t>
  </si>
  <si>
    <t>anamorsin isoform 3</t>
  </si>
  <si>
    <t>Cib1</t>
  </si>
  <si>
    <t>calcium and integrin-binding protein 1 isoform b</t>
  </si>
  <si>
    <t>Cipc</t>
  </si>
  <si>
    <t>CLOCK-interacting pacemaker</t>
  </si>
  <si>
    <t>Cisd1</t>
  </si>
  <si>
    <t>CDGSH iron-sulfur domain-containing protein 1</t>
  </si>
  <si>
    <t>Cisd2</t>
  </si>
  <si>
    <t>CDGSH iron-sulfur domain-containing protein 2</t>
  </si>
  <si>
    <t>Cisd3</t>
  </si>
  <si>
    <t>CDGSH iron-sulfur domain-containing protein 3, mitochondrial precursor</t>
  </si>
  <si>
    <t>Cited4</t>
  </si>
  <si>
    <t>cbp/p300-interacting transactivator 4</t>
  </si>
  <si>
    <t>Ckap4</t>
  </si>
  <si>
    <t>cytoskeleton-associated protein 4</t>
  </si>
  <si>
    <t>Clasp2</t>
  </si>
  <si>
    <t>CLIP-associating protein 2 isoform 2</t>
  </si>
  <si>
    <t>Clcn3</t>
  </si>
  <si>
    <t>H(+)/Cl(-) exchange transporter 3 isoform a</t>
  </si>
  <si>
    <t>Clcn7</t>
  </si>
  <si>
    <t>H(+)/Cl(-) exchange transporter 7 isoform b</t>
  </si>
  <si>
    <t>Clcnkb</t>
  </si>
  <si>
    <t>chloride channel protein ClC-Kb isoform 2</t>
  </si>
  <si>
    <t>Cldn1</t>
  </si>
  <si>
    <t>claudin-1</t>
  </si>
  <si>
    <t>Cldn12</t>
  </si>
  <si>
    <t>claudin-12</t>
  </si>
  <si>
    <t>Cldn4</t>
  </si>
  <si>
    <t>claudin-4</t>
  </si>
  <si>
    <t>Cldn9</t>
  </si>
  <si>
    <t>claudin-9</t>
  </si>
  <si>
    <t>Cldnd1</t>
  </si>
  <si>
    <t>claudin domain-containing protein 1 isoform d</t>
  </si>
  <si>
    <t>Clec16a</t>
  </si>
  <si>
    <t>protein CLEC16A isoform 2</t>
  </si>
  <si>
    <t>Clec2g</t>
  </si>
  <si>
    <t>Clic3</t>
  </si>
  <si>
    <t>PREDICTED: chloride intracellular channel protein 3 isoform X2</t>
  </si>
  <si>
    <t>Clip1</t>
  </si>
  <si>
    <t>CAP-Gly domain-containing linker protein 1 isoform b</t>
  </si>
  <si>
    <t>Clk2</t>
  </si>
  <si>
    <t>dual specificity protein kinase CLK2 isoform 3</t>
  </si>
  <si>
    <t>Clk3</t>
  </si>
  <si>
    <t>dual specificity protein kinase CLK3 isoform a</t>
  </si>
  <si>
    <t>Clmn</t>
  </si>
  <si>
    <t>calmin</t>
  </si>
  <si>
    <t>Cln3</t>
  </si>
  <si>
    <t>battenin isoform a</t>
  </si>
  <si>
    <t>Cln5</t>
  </si>
  <si>
    <t>ceroid-lipofuscinosis neuronal protein 5</t>
  </si>
  <si>
    <t>Cln8</t>
  </si>
  <si>
    <t>protein CLN8</t>
  </si>
  <si>
    <t>Clns1a</t>
  </si>
  <si>
    <t>methylosome subunit pICln isoform a</t>
  </si>
  <si>
    <t>Clp1</t>
  </si>
  <si>
    <t>polyribonucleotide 5'-hydroxyl-kinase Clp1 isoform 2</t>
  </si>
  <si>
    <t>Clpb</t>
  </si>
  <si>
    <t>caseinolytic peptidase B protein homolog isoform 4</t>
  </si>
  <si>
    <t>Clpp</t>
  </si>
  <si>
    <t>ATP-dependent Clp protease proteolytic subunit, mitochondrial precursor</t>
  </si>
  <si>
    <t>Clptm1l</t>
  </si>
  <si>
    <t>cleft lip and palate transmembrane protein 1-like protein</t>
  </si>
  <si>
    <t>Clpx</t>
  </si>
  <si>
    <t>PREDICTED: ATP-dependent Clp protease ATP-binding subunit clpX-like, mitochondrial isoform X1</t>
  </si>
  <si>
    <t>Clstn1</t>
  </si>
  <si>
    <t>calsyntenin-1 isoform 3 precursor</t>
  </si>
  <si>
    <t>Cltb</t>
  </si>
  <si>
    <t>clathrin light chain B isoform b</t>
  </si>
  <si>
    <t>Cluap1</t>
  </si>
  <si>
    <t>clusterin-associated protein 1 isoform 3</t>
  </si>
  <si>
    <t>Cluh</t>
  </si>
  <si>
    <t>clustered mitochondria protein homolog</t>
  </si>
  <si>
    <t>Clybl</t>
  </si>
  <si>
    <t>citrate lyase subunit beta-like protein, mitochondrial precursor</t>
  </si>
  <si>
    <t>Cmas</t>
  </si>
  <si>
    <t>N-acylneuraminate cytidylyltransferase</t>
  </si>
  <si>
    <t>Cmc2</t>
  </si>
  <si>
    <t>COX assembly mitochondrial protein 2 homolog</t>
  </si>
  <si>
    <t>Cmip</t>
  </si>
  <si>
    <t>C-Maf-inducing protein isoform C-Mip</t>
  </si>
  <si>
    <t>Cmpk1</t>
  </si>
  <si>
    <t>UMP-CMP kinase isoform b</t>
  </si>
  <si>
    <t>Cmtm4</t>
  </si>
  <si>
    <t>CKLF-like MARVEL transmembrane domain-containing protein 4 isoform 2</t>
  </si>
  <si>
    <t>Cmtm8</t>
  </si>
  <si>
    <t>CKLF-like MARVEL transmembrane domain-containing protein 8 isoform 2</t>
  </si>
  <si>
    <t>Cmtr2</t>
  </si>
  <si>
    <t>cap-specific mRNA (nucleoside-2'-O-)-methyltransferase 2</t>
  </si>
  <si>
    <t>Cnbp</t>
  </si>
  <si>
    <t>cellular nucleic acid-binding protein isoform 6</t>
  </si>
  <si>
    <t>Cndp2</t>
  </si>
  <si>
    <t>PREDICTED: cytosolic non-specific dipeptidase isoform X2</t>
  </si>
  <si>
    <t>Cnep1r1</t>
  </si>
  <si>
    <t>nuclear envelope phosphatase-regulatory subunit 1 isoform 2</t>
  </si>
  <si>
    <t>Cnih1</t>
  </si>
  <si>
    <t>protein cornichon homolog 1</t>
  </si>
  <si>
    <t>Cnksr1</t>
  </si>
  <si>
    <t>connector enhancer of kinase suppressor of ras 1 isoform 1</t>
  </si>
  <si>
    <t>Cnksr3</t>
  </si>
  <si>
    <t>connector enhancer of kinase suppressor of ras 3</t>
  </si>
  <si>
    <t>Cnn3</t>
  </si>
  <si>
    <t>calponin-3 isoform 2</t>
  </si>
  <si>
    <t>Cnnm2</t>
  </si>
  <si>
    <t>metal transporter CNNM2 isoform 2</t>
  </si>
  <si>
    <t>Cnot10</t>
  </si>
  <si>
    <t>CCR4-NOT transcription complex subunit 10 isoform 3</t>
  </si>
  <si>
    <t>Cnot6</t>
  </si>
  <si>
    <t>CCR4-NOT transcription complex subunit 6</t>
  </si>
  <si>
    <t>Cnot7</t>
  </si>
  <si>
    <t>CCR4-NOT transcription complex subunit 7 isoform 6</t>
  </si>
  <si>
    <t>Cnot8</t>
  </si>
  <si>
    <t>CCR4-NOT transcription complex subunit 8 isoform 3</t>
  </si>
  <si>
    <t>Cnppd1</t>
  </si>
  <si>
    <t>protein CNPPD1</t>
  </si>
  <si>
    <t>Cnpy2</t>
  </si>
  <si>
    <t>protein canopy homolog 2 isoform 2 precursor</t>
  </si>
  <si>
    <t>Cnpy4</t>
  </si>
  <si>
    <t>protein canopy homolog 4 precursor</t>
  </si>
  <si>
    <t>Cnst</t>
  </si>
  <si>
    <t>consortin isoform 2</t>
  </si>
  <si>
    <t>Coa3</t>
  </si>
  <si>
    <t>cytochrome c oxidase assembly factor 3 homolog, mitochondrial</t>
  </si>
  <si>
    <t>Coa4</t>
  </si>
  <si>
    <t>cytochrome c oxidase assembly factor 4 homolog, mitochondrial</t>
  </si>
  <si>
    <t>Coa5</t>
  </si>
  <si>
    <t>cytochrome c oxidase assembly factor 5</t>
  </si>
  <si>
    <t>Coa6</t>
  </si>
  <si>
    <t>cytochrome c oxidase assembly factor 6 homolog isoform 1</t>
  </si>
  <si>
    <t>Coasy</t>
  </si>
  <si>
    <t>bifunctional coenzyme A synthase isoform c</t>
  </si>
  <si>
    <t>Cobl</t>
  </si>
  <si>
    <t>protein cordon-bleu isoform g</t>
  </si>
  <si>
    <t>Cobll1</t>
  </si>
  <si>
    <t>cordon-bleu protein-like 1 isoform 4</t>
  </si>
  <si>
    <t>Cog1</t>
  </si>
  <si>
    <t>conserved oligomeric Golgi complex subunit 1</t>
  </si>
  <si>
    <t>Cog2</t>
  </si>
  <si>
    <t>conserved oligomeric Golgi complex subunit 2 isoform 2</t>
  </si>
  <si>
    <t>Cog3</t>
  </si>
  <si>
    <t>conserved oligomeric Golgi complex subunit 3</t>
  </si>
  <si>
    <t>Cog4</t>
  </si>
  <si>
    <t>conserved oligomeric Golgi complex subunit 4 isoform 2</t>
  </si>
  <si>
    <t>Cog5</t>
  </si>
  <si>
    <t>conserved oligomeric Golgi complex subunit 5 isoform 3</t>
  </si>
  <si>
    <t>Cog6</t>
  </si>
  <si>
    <t>PREDICTED: conserved oligomeric Golgi complex subunit 6 isoform X1</t>
  </si>
  <si>
    <t>Cog7</t>
  </si>
  <si>
    <t>conserved oligomeric Golgi complex subunit 7</t>
  </si>
  <si>
    <t>Cog8</t>
  </si>
  <si>
    <t>conserved oligomeric Golgi complex subunit 8</t>
  </si>
  <si>
    <t>Col4a4</t>
  </si>
  <si>
    <t>collagen alpha-4(IV) chain precursor</t>
  </si>
  <si>
    <t>Col4a5</t>
  </si>
  <si>
    <t>collagen alpha-5(IV) chain isoform 2 precursor</t>
  </si>
  <si>
    <t>Colgalt1</t>
  </si>
  <si>
    <t>procollagen galactosyltransferase 1 precursor</t>
  </si>
  <si>
    <t>Commd2</t>
  </si>
  <si>
    <t>COMM domain-containing protein 2</t>
  </si>
  <si>
    <t>Commd4</t>
  </si>
  <si>
    <t>COMM domain-containing protein 4 isoform 8</t>
  </si>
  <si>
    <t>Commd6</t>
  </si>
  <si>
    <t>COMM domain-containing protein 6 isoform c</t>
  </si>
  <si>
    <t>Commd7</t>
  </si>
  <si>
    <t>COMM domain-containing protein 7 isoform 1</t>
  </si>
  <si>
    <t>Commd8</t>
  </si>
  <si>
    <t>COMM domain-containing protein 8 isoform 2</t>
  </si>
  <si>
    <t>Comt</t>
  </si>
  <si>
    <t>catechol O-methyltransferase isoform MB-COMT</t>
  </si>
  <si>
    <t>Copb1</t>
  </si>
  <si>
    <t>coatomer subunit beta</t>
  </si>
  <si>
    <t>Copb2</t>
  </si>
  <si>
    <t>coatomer subunit beta'</t>
  </si>
  <si>
    <t>Cope</t>
  </si>
  <si>
    <t>coatomer subunit epsilon isoform c</t>
  </si>
  <si>
    <t>Copg1</t>
  </si>
  <si>
    <t>coatomer subunit gamma-1</t>
  </si>
  <si>
    <t>Coprs</t>
  </si>
  <si>
    <t>coordinator of PRMT5 and differentiation stimulator isoform 1</t>
  </si>
  <si>
    <t>Cops2</t>
  </si>
  <si>
    <t>COP9 signalosome complex subunit 2 isoform 2</t>
  </si>
  <si>
    <t>Cops3</t>
  </si>
  <si>
    <t>COP9 signalosome complex subunit 3 isoform 6</t>
  </si>
  <si>
    <t>Cops4</t>
  </si>
  <si>
    <t>COP9 signalosome complex subunit 4 isoform 3</t>
  </si>
  <si>
    <t>Cops5</t>
  </si>
  <si>
    <t>COP9 signalosome complex subunit 5</t>
  </si>
  <si>
    <t>Cops6</t>
  </si>
  <si>
    <t>COP9 signalosome complex subunit 6</t>
  </si>
  <si>
    <t>Cops7a</t>
  </si>
  <si>
    <t>COP9 signalosome complex subunit 7a</t>
  </si>
  <si>
    <t>Cops7b</t>
  </si>
  <si>
    <t>COP9 signalosome complex subunit 7b isoform f</t>
  </si>
  <si>
    <t>Cops8</t>
  </si>
  <si>
    <t>COP9 signalosome complex subunit 8 isoform 2</t>
  </si>
  <si>
    <t>Cops9</t>
  </si>
  <si>
    <t>COP9 signalosome complex subunit 9 isoform 2</t>
  </si>
  <si>
    <t>Copz1</t>
  </si>
  <si>
    <t>coatomer subunit zeta-1 isoform 4</t>
  </si>
  <si>
    <t>Copz2</t>
  </si>
  <si>
    <t>coatomer subunit zeta-2</t>
  </si>
  <si>
    <t>Coq10a</t>
  </si>
  <si>
    <t>coenzyme Q-binding protein COQ10 homolog A, mitochondrial isoform b</t>
  </si>
  <si>
    <t>Coq2</t>
  </si>
  <si>
    <t>4-hydroxybenzoate polyprenyltransferase, mitochondrial</t>
  </si>
  <si>
    <t>Coq3</t>
  </si>
  <si>
    <t>ubiquinone biosynthesis O-methyltransferase, mitochondrial</t>
  </si>
  <si>
    <t>Coq4</t>
  </si>
  <si>
    <t>ubiquinone biosynthesis protein COQ4 homolog, mitochondrial isoform 2 precursor</t>
  </si>
  <si>
    <t>Coq5</t>
  </si>
  <si>
    <t>2-methoxy-6-polyprenyl-1,4-benzoquinol methylase, mitochondrial precursor</t>
  </si>
  <si>
    <t>Coq6</t>
  </si>
  <si>
    <t>ubiquinone biosynthesis monooxygenase COQ6, mitochondrial isoform b</t>
  </si>
  <si>
    <t>Coq9</t>
  </si>
  <si>
    <t>ubiquinone biosynthesis protein COQ9, mitochondrial precursor</t>
  </si>
  <si>
    <t>Coro1b</t>
  </si>
  <si>
    <t>coronin-1B</t>
  </si>
  <si>
    <t>Coro7</t>
  </si>
  <si>
    <t>coronin-7 isoform 3</t>
  </si>
  <si>
    <t>Cox10</t>
  </si>
  <si>
    <t>protoheme IX farnesyltransferase, mitochondrial</t>
  </si>
  <si>
    <t>Cox11</t>
  </si>
  <si>
    <t>cytochrome c oxidase assembly protein COX11, mitochondrial isoform 4</t>
  </si>
  <si>
    <t>Cox15</t>
  </si>
  <si>
    <t>cytochrome c oxidase assembly protein COX15 homolog isoform 3</t>
  </si>
  <si>
    <t>Cox16</t>
  </si>
  <si>
    <t>cytochrome c oxidase assembly protein COX16 homolog, mitochondrial isoform 2</t>
  </si>
  <si>
    <t>Cox19</t>
  </si>
  <si>
    <t>cytochrome c oxidase assembly protein COX19</t>
  </si>
  <si>
    <t>Cox4i1</t>
  </si>
  <si>
    <t>cytochrome c oxidase subunit 4 isoform 1, mitochondrial isoform 5</t>
  </si>
  <si>
    <t>Cox5b</t>
  </si>
  <si>
    <t>cytochrome c oxidase subunit 5B, mitochondrial precursor</t>
  </si>
  <si>
    <t>Cox6a1</t>
  </si>
  <si>
    <t>cytochrome c oxidase subunit 6A1, mitochondrial</t>
  </si>
  <si>
    <t>Cox6b1</t>
  </si>
  <si>
    <t>cytochrome c oxidase subunit 6B1</t>
  </si>
  <si>
    <t>Cox6c</t>
  </si>
  <si>
    <t>PREDICTED: cytochrome c oxidase subunit 6C isoform X1</t>
  </si>
  <si>
    <t>Cox7a2l</t>
  </si>
  <si>
    <t>cytochrome c oxidase subunit 7A-related protein, mitochondrial isoform b</t>
  </si>
  <si>
    <t>Cox7a2l2</t>
  </si>
  <si>
    <t>Cox7b</t>
  </si>
  <si>
    <t>cytochrome c oxidase subunit 7B, mitochondrial precursor</t>
  </si>
  <si>
    <t>Cox7c</t>
  </si>
  <si>
    <t>cytochrome c oxidase subunit 7C, mitochondrial precursor</t>
  </si>
  <si>
    <t>Cox8a</t>
  </si>
  <si>
    <t>cytochrome c oxidase subunit 8A, mitochondrial</t>
  </si>
  <si>
    <t>Cpd</t>
  </si>
  <si>
    <t>carboxypeptidase D isoform 1 precursor</t>
  </si>
  <si>
    <t>Cpeb3</t>
  </si>
  <si>
    <t>cytoplasmic polyadenylation element-binding protein 3 isoform 2</t>
  </si>
  <si>
    <t>Cpne3</t>
  </si>
  <si>
    <t>copine-3</t>
  </si>
  <si>
    <t>Cpox</t>
  </si>
  <si>
    <t>oxygen-dependent coproporphyrinogen-III oxidase, mitochondrial precursor</t>
  </si>
  <si>
    <t>Cpq</t>
  </si>
  <si>
    <t>carboxypeptidase Q preproprotein</t>
  </si>
  <si>
    <t>Cpsf1</t>
  </si>
  <si>
    <t>cleavage and polyadenylation specificity factor subunit 1</t>
  </si>
  <si>
    <t>Cpsf2</t>
  </si>
  <si>
    <t>cleavage and polyadenylation specificity factor subunit 2 isoform 1</t>
  </si>
  <si>
    <t>Cpsf3</t>
  </si>
  <si>
    <t>cleavage and polyadenylation specificity factor subunit 3 isoform a</t>
  </si>
  <si>
    <t>Cpsf3l</t>
  </si>
  <si>
    <t>PREDICTED: integrator complex subunit 11 isoform X3</t>
  </si>
  <si>
    <t>Cpsf6</t>
  </si>
  <si>
    <t>cleavage and polyadenylation specificity factor subunit 6 isoform 2</t>
  </si>
  <si>
    <t>Cpt2</t>
  </si>
  <si>
    <t>carnitine O-palmitoyltransferase 2, mitochondrial isoform 1 precursor</t>
  </si>
  <si>
    <t>Cptp</t>
  </si>
  <si>
    <t>ceramide-1-phosphate transfer protein</t>
  </si>
  <si>
    <t>Cr1l</t>
  </si>
  <si>
    <t>complement component receptor 1-like protein precursor</t>
  </si>
  <si>
    <t>Crat</t>
  </si>
  <si>
    <t>carnitine O-acetyltransferase isoform 6</t>
  </si>
  <si>
    <t>Crb3</t>
  </si>
  <si>
    <t>protein crumbs homolog 3 isoform a precursor</t>
  </si>
  <si>
    <t>Crbn</t>
  </si>
  <si>
    <t>protein cereblon isoform 2</t>
  </si>
  <si>
    <t>Crcp</t>
  </si>
  <si>
    <t>DNA-directed RNA polymerase III subunit RPC9 isoform d</t>
  </si>
  <si>
    <t>Creb3</t>
  </si>
  <si>
    <t>cyclic AMP-responsive element-binding protein 3</t>
  </si>
  <si>
    <t>Crebbp</t>
  </si>
  <si>
    <t>CREB-binding protein isoform a</t>
  </si>
  <si>
    <t>Crebzf</t>
  </si>
  <si>
    <t>CREB/ATF bZIP transcription factor</t>
  </si>
  <si>
    <t>Creld1</t>
  </si>
  <si>
    <t>cysteine-rich with EGF-like domain protein 1 isoform 2 precursor</t>
  </si>
  <si>
    <t>Crim1</t>
  </si>
  <si>
    <t>cysteine-rich motor neuron 1 protein precursor</t>
  </si>
  <si>
    <t>Cript</t>
  </si>
  <si>
    <t>cysteine-rich PDZ-binding protein</t>
  </si>
  <si>
    <t>Crlf2</t>
  </si>
  <si>
    <t>cytokine receptor-like factor 2 isoform 2</t>
  </si>
  <si>
    <t>Crls1</t>
  </si>
  <si>
    <t>cardiolipin synthase (CMP-forming) isoform 3</t>
  </si>
  <si>
    <t>Crot</t>
  </si>
  <si>
    <t>peroxisomal carnitine O-octanoyltransferase isoform 3</t>
  </si>
  <si>
    <t>Crtap</t>
  </si>
  <si>
    <t>cartilage-associated protein precursor</t>
  </si>
  <si>
    <t>Crtc2</t>
  </si>
  <si>
    <t>CREB-regulated transcription coactivator 2</t>
  </si>
  <si>
    <t>Csde1</t>
  </si>
  <si>
    <t>cold shock domain-containing protein E1 isoform 4</t>
  </si>
  <si>
    <t>Csnk1a1</t>
  </si>
  <si>
    <t>casein kinase I isoform alpha isoform 1</t>
  </si>
  <si>
    <t>Csnk1d</t>
  </si>
  <si>
    <t>casein kinase I isoform delta isoform 2</t>
  </si>
  <si>
    <t>Csnk1e</t>
  </si>
  <si>
    <t>casein kinase I isoform epsilon</t>
  </si>
  <si>
    <t>Csnk1g3</t>
  </si>
  <si>
    <t>casein kinase I isoform gamma-3 isoform 6</t>
  </si>
  <si>
    <t>Csnk2b</t>
  </si>
  <si>
    <t>casein kinase II subunit beta isoform 2</t>
  </si>
  <si>
    <t>Csrnp1</t>
  </si>
  <si>
    <t>cysteine/serine-rich nuclear protein 1 isoform b</t>
  </si>
  <si>
    <t>Csrp1</t>
  </si>
  <si>
    <t>cysteine and glycine-rich protein 1 isoform 1</t>
  </si>
  <si>
    <t>Cstf1</t>
  </si>
  <si>
    <t>cleavage stimulation factor subunit 1</t>
  </si>
  <si>
    <t>Cstf2t</t>
  </si>
  <si>
    <t>cleavage stimulation factor subunit 2 tau variant</t>
  </si>
  <si>
    <t>Ctage5</t>
  </si>
  <si>
    <t>PREDICTED: cTAGE family member 5 isoform X7</t>
  </si>
  <si>
    <t>Ctbp2</t>
  </si>
  <si>
    <t>C-terminal-binding protein 2 isoform 1</t>
  </si>
  <si>
    <t>Ctbs</t>
  </si>
  <si>
    <t>di-N-acetylchitobiase precursor</t>
  </si>
  <si>
    <t>Ctcf</t>
  </si>
  <si>
    <t>transcriptional repressor CTCF isoform 2</t>
  </si>
  <si>
    <t>Ctdnep1</t>
  </si>
  <si>
    <t>CTD nuclear envelope phosphatase 1</t>
  </si>
  <si>
    <t>Ctdp1</t>
  </si>
  <si>
    <t>RNA polymerase II subunit A C-terminal domain phosphatase isoform 3</t>
  </si>
  <si>
    <t>Ctdsp2</t>
  </si>
  <si>
    <t>carboxy-terminal domain RNA polymerase II polypeptide A small phosphatase 2</t>
  </si>
  <si>
    <t>Ctf1</t>
  </si>
  <si>
    <t>cardiotrophin-1 isoform 1</t>
  </si>
  <si>
    <t>Ctnna1</t>
  </si>
  <si>
    <t>catenin alpha-1 isoform 5</t>
  </si>
  <si>
    <t>Ctnnb1</t>
  </si>
  <si>
    <t>catenin beta-1 isoform 2</t>
  </si>
  <si>
    <t>Ctnnbip1</t>
  </si>
  <si>
    <t>beta-catenin-interacting protein 1</t>
  </si>
  <si>
    <t>Ctnnbl1</t>
  </si>
  <si>
    <t>beta-catenin-like protein 1 isoform 2</t>
  </si>
  <si>
    <t>Ctnnd1</t>
  </si>
  <si>
    <t>catenin delta-1 isoform 3A</t>
  </si>
  <si>
    <t>Ctns</t>
  </si>
  <si>
    <t>cystinosin isoform 1 precursor</t>
  </si>
  <si>
    <t>Ctps1</t>
  </si>
  <si>
    <t>CTP synthase 1 isoform b</t>
  </si>
  <si>
    <t>Ctps2</t>
  </si>
  <si>
    <t>CTP synthase 2</t>
  </si>
  <si>
    <t>Ctr9</t>
  </si>
  <si>
    <t>RNA polymerase-associated protein CTR9 homolog isoform 2</t>
  </si>
  <si>
    <t>Ctsa</t>
  </si>
  <si>
    <t>lysosomal protective protein isoform c precursor</t>
  </si>
  <si>
    <t>Ctsb</t>
  </si>
  <si>
    <t>cathepsin B isoform 2</t>
  </si>
  <si>
    <t>Ctsf</t>
  </si>
  <si>
    <t>cathepsin F precursor</t>
  </si>
  <si>
    <t>Ctsl</t>
  </si>
  <si>
    <t>cathepsin L1 isoform 1 preproprotein</t>
  </si>
  <si>
    <t>Cttnbp2nl</t>
  </si>
  <si>
    <t>CTTNBP2 N-terminal-like protein</t>
  </si>
  <si>
    <t>Ctu1</t>
  </si>
  <si>
    <t>cytoplasmic tRNA 2-thiolation protein 1</t>
  </si>
  <si>
    <t>Ctu2</t>
  </si>
  <si>
    <t>cytoplasmic tRNA 2-thiolation protein 2 isoform 4</t>
  </si>
  <si>
    <t>Cuedc1</t>
  </si>
  <si>
    <t>CUE domain-containing protein 1</t>
  </si>
  <si>
    <t>Cul2</t>
  </si>
  <si>
    <t>cullin-2 isoform d</t>
  </si>
  <si>
    <t>Cul4a</t>
  </si>
  <si>
    <t>cullin-4A isoform 2</t>
  </si>
  <si>
    <t>Cul4b</t>
  </si>
  <si>
    <t>cullin-4B isoform 2</t>
  </si>
  <si>
    <t>Cul5</t>
  </si>
  <si>
    <t>cullin-5</t>
  </si>
  <si>
    <t>Cutc</t>
  </si>
  <si>
    <t>copper homeostasis protein cutC homolog</t>
  </si>
  <si>
    <t>Cux1</t>
  </si>
  <si>
    <t>protein CASP isoform c</t>
  </si>
  <si>
    <t>Cwc15</t>
  </si>
  <si>
    <t>spliceosome-associated protein CWC15 homolog</t>
  </si>
  <si>
    <t>Cwc22</t>
  </si>
  <si>
    <t>pre-mRNA-splicing factor CWC22 homolog</t>
  </si>
  <si>
    <t>Cwc25</t>
  </si>
  <si>
    <t>pre-mRNA-splicing factor CWC25 homolog</t>
  </si>
  <si>
    <t>Cwc27</t>
  </si>
  <si>
    <t>peptidyl-prolyl cis-trans isomerase CWC27 homolog isoform 4</t>
  </si>
  <si>
    <t>Cxxc5</t>
  </si>
  <si>
    <t>CXXC-type zinc finger protein 5</t>
  </si>
  <si>
    <t>Cyb561d2</t>
  </si>
  <si>
    <t>cytochrome b561 domain-containing protein 2</t>
  </si>
  <si>
    <t>Cyb5b</t>
  </si>
  <si>
    <t>cytochrome b5 type B</t>
  </si>
  <si>
    <t>Cyb5d1</t>
  </si>
  <si>
    <t>cytochrome b5 domain-containing protein 1 isoform 2</t>
  </si>
  <si>
    <t>Cyb5r1</t>
  </si>
  <si>
    <t>NADH-cytochrome b5 reductase 1</t>
  </si>
  <si>
    <t>Cyb5r3</t>
  </si>
  <si>
    <t>NADH-cytochrome b5 reductase 3 isoform 3</t>
  </si>
  <si>
    <t>Cyfip1</t>
  </si>
  <si>
    <t>cytoplasmic FMR1-interacting protein 1 isoform c</t>
  </si>
  <si>
    <t>Cyfip2</t>
  </si>
  <si>
    <t>cytoplasmic FMR1-interacting protein 2 isoform c</t>
  </si>
  <si>
    <t>Cyhr1</t>
  </si>
  <si>
    <t>cysteine and histidine-rich protein 1 isoform 2 precursor</t>
  </si>
  <si>
    <t>Cyp27a1</t>
  </si>
  <si>
    <t>sterol 26-hydroxylase, mitochondrial precursor</t>
  </si>
  <si>
    <t>Cyp4f6</t>
  </si>
  <si>
    <t>Cyp4v3</t>
  </si>
  <si>
    <t>Cystm1</t>
  </si>
  <si>
    <t>cysteine-rich and transmembrane domain-containing protein 1</t>
  </si>
  <si>
    <t>Cyth1</t>
  </si>
  <si>
    <t>cytohesin-1 isoform 3</t>
  </si>
  <si>
    <t>Cyth3</t>
  </si>
  <si>
    <t>cytohesin-3</t>
  </si>
  <si>
    <t>Dab2</t>
  </si>
  <si>
    <t>disabled homolog 2 isoform 2</t>
  </si>
  <si>
    <t>Dab2ip</t>
  </si>
  <si>
    <t>disabled homolog 2-interacting protein isoform 1</t>
  </si>
  <si>
    <t>Dact2</t>
  </si>
  <si>
    <t>dapper homolog 2 isoform b</t>
  </si>
  <si>
    <t>Dap</t>
  </si>
  <si>
    <t>death-associated protein 1 isoform 2</t>
  </si>
  <si>
    <t>Dap3</t>
  </si>
  <si>
    <t>28S ribosomal protein S29, mitochondrial isoform 3</t>
  </si>
  <si>
    <t>Dapk3</t>
  </si>
  <si>
    <t>death-associated protein kinase 3</t>
  </si>
  <si>
    <t>Dars2</t>
  </si>
  <si>
    <t>aspartate--tRNA ligase, mitochondrial</t>
  </si>
  <si>
    <t>Dazap1</t>
  </si>
  <si>
    <t>DAZ-associated protein 1 isoform a</t>
  </si>
  <si>
    <t>Dazap2</t>
  </si>
  <si>
    <t>DAZ-associated protein 2 isoform f</t>
  </si>
  <si>
    <t>Dbi</t>
  </si>
  <si>
    <t>acyl-CoA-binding protein isoform 4</t>
  </si>
  <si>
    <t>Dbn1</t>
  </si>
  <si>
    <t>drebrin isoform a</t>
  </si>
  <si>
    <t>Dbnl</t>
  </si>
  <si>
    <t>drebrin-like protein isoform c</t>
  </si>
  <si>
    <t>Dbr1</t>
  </si>
  <si>
    <t>lariat debranching enzyme</t>
  </si>
  <si>
    <t>Dbt</t>
  </si>
  <si>
    <t>lipoamide acyltransferase component of branched-chain alpha-keto acid dehydrogenase complex, mitochondrial precursor</t>
  </si>
  <si>
    <t>Dcaf11</t>
  </si>
  <si>
    <t>DDB1- and CUL4-associated factor 11 isoform 1</t>
  </si>
  <si>
    <t>Dcaf13</t>
  </si>
  <si>
    <t>DDB1- and CUL4-associated factor 13</t>
  </si>
  <si>
    <t>Dcaf4</t>
  </si>
  <si>
    <t>DDB1- and CUL4-associated factor 4 isoform 5</t>
  </si>
  <si>
    <t>Dcaf5</t>
  </si>
  <si>
    <t>DDB1- and CUL4-associated factor 5 isoform 2</t>
  </si>
  <si>
    <t>Dcaf6</t>
  </si>
  <si>
    <t>DDB1- and CUL4-associated factor 6 isoform d</t>
  </si>
  <si>
    <t>Dcaf7</t>
  </si>
  <si>
    <t>DDB1- and CUL4-associated factor 7</t>
  </si>
  <si>
    <t>Dcbld1</t>
  </si>
  <si>
    <t>PREDICTED: discoidin, CUB and LCCL domain-containing protein 1 isoform X2</t>
  </si>
  <si>
    <t>Dcn</t>
  </si>
  <si>
    <t>decorin isoform e precursor</t>
  </si>
  <si>
    <t>Dcp1a</t>
  </si>
  <si>
    <t>mRNA-decapping enzyme 1A isoform e</t>
  </si>
  <si>
    <t>Dctn1</t>
  </si>
  <si>
    <t>dynactin subunit 1 isoform 5</t>
  </si>
  <si>
    <t>Dctn2</t>
  </si>
  <si>
    <t>dynactin subunit 2 isoform 6</t>
  </si>
  <si>
    <t>Dctn3</t>
  </si>
  <si>
    <t>dynactin subunit 3 isoform 5</t>
  </si>
  <si>
    <t>Dctn4</t>
  </si>
  <si>
    <t>dynactin subunit 4 isoform c</t>
  </si>
  <si>
    <t>Dctn5</t>
  </si>
  <si>
    <t>dynactin subunit 5 isoform 2</t>
  </si>
  <si>
    <t>Dcun1d4</t>
  </si>
  <si>
    <t>DCN1-like protein 4 isoform 4</t>
  </si>
  <si>
    <t>Dcun1d5</t>
  </si>
  <si>
    <t>DCN1-like protein 5 isoform b</t>
  </si>
  <si>
    <t>Dcxr</t>
  </si>
  <si>
    <t>L-xylulose reductase isoform 1</t>
  </si>
  <si>
    <t>Dda1</t>
  </si>
  <si>
    <t>DET1- and DDB1-associated protein 1</t>
  </si>
  <si>
    <t>Ddah2</t>
  </si>
  <si>
    <t>N(G),N(G)-dimethylarginine dimethylaminohydrolase 2</t>
  </si>
  <si>
    <t>Ddb1</t>
  </si>
  <si>
    <t>DNA damage-binding protein 1</t>
  </si>
  <si>
    <t>Ddi2</t>
  </si>
  <si>
    <t>protein DDI1 homolog 2</t>
  </si>
  <si>
    <t>Ddit4l</t>
  </si>
  <si>
    <t>DNA damage-inducible transcript 4-like protein</t>
  </si>
  <si>
    <t>Ddost</t>
  </si>
  <si>
    <t>dolichyl-diphosphooligosaccharide--protein glycosyltransferase 48 kDa subunit precursor</t>
  </si>
  <si>
    <t>Ddr1</t>
  </si>
  <si>
    <t>epithelial discoidin domain-containing receptor 1 isoform 2 precursor</t>
  </si>
  <si>
    <t>Ddrgk1</t>
  </si>
  <si>
    <t>DDRGK domain-containing protein 1</t>
  </si>
  <si>
    <t>Ddt</t>
  </si>
  <si>
    <t>D-dopachrome decarboxylase</t>
  </si>
  <si>
    <t>Ddx1</t>
  </si>
  <si>
    <t>ATP-dependent RNA helicase DDX1</t>
  </si>
  <si>
    <t>Ddx10</t>
  </si>
  <si>
    <t>probable ATP-dependent RNA helicase DDX10</t>
  </si>
  <si>
    <t>Ddx17</t>
  </si>
  <si>
    <t>probable ATP-dependent RNA helicase DDX17 isoform 3</t>
  </si>
  <si>
    <t>Ddx18</t>
  </si>
  <si>
    <t>ATP-dependent RNA helicase DDX18</t>
  </si>
  <si>
    <t>Ddx19b</t>
  </si>
  <si>
    <t>ATP-dependent RNA helicase DDX19B isoform 5</t>
  </si>
  <si>
    <t>Ddx24</t>
  </si>
  <si>
    <t>ATP-dependent RNA helicase DDX24</t>
  </si>
  <si>
    <t>Ddx28</t>
  </si>
  <si>
    <t>probable ATP-dependent RNA helicase DDX28</t>
  </si>
  <si>
    <t>Ddx3</t>
  </si>
  <si>
    <t>Ddx3x</t>
  </si>
  <si>
    <t>ATP-dependent RNA helicase DDX3X isoform 3</t>
  </si>
  <si>
    <t>Ddx41</t>
  </si>
  <si>
    <t>probable ATP-dependent RNA helicase DDX41 isoform 2</t>
  </si>
  <si>
    <t>Ddx42</t>
  </si>
  <si>
    <t>ATP-dependent RNA helicase DDX42</t>
  </si>
  <si>
    <t>Ddx46</t>
  </si>
  <si>
    <t>probable ATP-dependent RNA helicase DDX46 isoform 1</t>
  </si>
  <si>
    <t>Ddx49</t>
  </si>
  <si>
    <t>probable ATP-dependent RNA helicase DDX49</t>
  </si>
  <si>
    <t>Ddx5</t>
  </si>
  <si>
    <t>probable ATP-dependent RNA helicase DDX5 isoform a</t>
  </si>
  <si>
    <t>Ddx50</t>
  </si>
  <si>
    <t>ATP-dependent RNA helicase DDX50</t>
  </si>
  <si>
    <t>Ddx51</t>
  </si>
  <si>
    <t>ATP-dependent RNA helicase DDX51</t>
  </si>
  <si>
    <t>Ddx52</t>
  </si>
  <si>
    <t>probable ATP-dependent RNA helicase DDX52 isoform 1</t>
  </si>
  <si>
    <t>Ddx54</t>
  </si>
  <si>
    <t>ATP-dependent RNA helicase DDX54 isoform 1</t>
  </si>
  <si>
    <t>Ddx56</t>
  </si>
  <si>
    <t>probable ATP-dependent RNA helicase DDX56 isoform 2</t>
  </si>
  <si>
    <t>Ddx6</t>
  </si>
  <si>
    <t>probable ATP-dependent RNA helicase DDX6</t>
  </si>
  <si>
    <t>Decr1</t>
  </si>
  <si>
    <t>2,4-dienoyl-CoA reductase, mitochondrial isoform 1 precursor</t>
  </si>
  <si>
    <t>Dedd2</t>
  </si>
  <si>
    <t>DNA-binding death effector domain-containing protein 2 isoform 2</t>
  </si>
  <si>
    <t>Def8</t>
  </si>
  <si>
    <t>differentially expressed in FDCP 8 homolog isoform 2</t>
  </si>
  <si>
    <t>Defb1</t>
  </si>
  <si>
    <t>beta-defensin 1 preproprotein</t>
  </si>
  <si>
    <t>Dennd1b</t>
  </si>
  <si>
    <t>DENN domain-containing protein 1B isoform 4</t>
  </si>
  <si>
    <t>Dennd2d</t>
  </si>
  <si>
    <t>DENN domain-containing protein 2D isoform b</t>
  </si>
  <si>
    <t>Dennd4c</t>
  </si>
  <si>
    <t>DENN domain-containing protein 4C isoform 2</t>
  </si>
  <si>
    <t>Dennd6a</t>
  </si>
  <si>
    <t>PREDICTED: protein DENND6A isoform X3</t>
  </si>
  <si>
    <t>Dennd6b</t>
  </si>
  <si>
    <t>protein DENND6B</t>
  </si>
  <si>
    <t>Denr</t>
  </si>
  <si>
    <t>density-regulated protein</t>
  </si>
  <si>
    <t>Dera</t>
  </si>
  <si>
    <t>deoxyribose-phosphate aldolase isoform 2</t>
  </si>
  <si>
    <t>Derl2</t>
  </si>
  <si>
    <t>derlin-2 isoform b</t>
  </si>
  <si>
    <t>Desi1</t>
  </si>
  <si>
    <t>PREDICTED: desumoylating isopeptidase 1 isoform X1</t>
  </si>
  <si>
    <t>Dexi</t>
  </si>
  <si>
    <t>dexamethasone-induced protein</t>
  </si>
  <si>
    <t>Dffa</t>
  </si>
  <si>
    <t>DNA fragmentation factor subunit alpha isoform 2</t>
  </si>
  <si>
    <t>Dfnb31</t>
  </si>
  <si>
    <t>Dgat1</t>
  </si>
  <si>
    <t>diacylglycerol O-acyltransferase 1</t>
  </si>
  <si>
    <t>Dgcr14</t>
  </si>
  <si>
    <t>protein DGCR14</t>
  </si>
  <si>
    <t>Dgka</t>
  </si>
  <si>
    <t>diacylglycerol kinase alpha isoform a</t>
  </si>
  <si>
    <t>Dgkd</t>
  </si>
  <si>
    <t>diacylglycerol kinase delta isoform 2</t>
  </si>
  <si>
    <t>Dgkq</t>
  </si>
  <si>
    <t>diacylglycerol kinase theta</t>
  </si>
  <si>
    <t>Dgkz</t>
  </si>
  <si>
    <t>diacylglycerol kinase zeta isoform 3</t>
  </si>
  <si>
    <t>Dhcr7</t>
  </si>
  <si>
    <t>7-dehydrocholesterol reductase</t>
  </si>
  <si>
    <t>Dhdds</t>
  </si>
  <si>
    <t>dehydrodolichyl diphosphate synthase complex subunit DHDDS isoform 4</t>
  </si>
  <si>
    <t>Dhrs1</t>
  </si>
  <si>
    <t>dehydrogenase/reductase SDR family member 1</t>
  </si>
  <si>
    <t>Dhrs11</t>
  </si>
  <si>
    <t>dehydrogenase/reductase SDR family member 11 precursor</t>
  </si>
  <si>
    <t>Dhrs3</t>
  </si>
  <si>
    <t>short-chain dehydrogenase/reductase 3 isoform 2</t>
  </si>
  <si>
    <t>Dhrs4</t>
  </si>
  <si>
    <t>dehydrogenase/reductase SDR family member 4 isoform 5</t>
  </si>
  <si>
    <t>Dhrs7</t>
  </si>
  <si>
    <t>dehydrogenase/reductase SDR family member 7 isoform 2</t>
  </si>
  <si>
    <t>Dhrsx</t>
  </si>
  <si>
    <t>dehydrogenase/reductase SDR family member on chromosome X</t>
  </si>
  <si>
    <t>Dhx29</t>
  </si>
  <si>
    <t>ATP-dependent RNA helicase DHX29 isoform 2</t>
  </si>
  <si>
    <t>Dhx32</t>
  </si>
  <si>
    <t>putative pre-mRNA-splicing factor ATP-dependent RNA helicase DHX32</t>
  </si>
  <si>
    <t>Dhx34</t>
  </si>
  <si>
    <t>probable ATP-dependent RNA helicase DHX34</t>
  </si>
  <si>
    <t>Dhx36</t>
  </si>
  <si>
    <t>ATP-dependent RNA helicase DHX36 isoform 2</t>
  </si>
  <si>
    <t>Dhx37</t>
  </si>
  <si>
    <t>probable ATP-dependent RNA helicase DHX37</t>
  </si>
  <si>
    <t>Dhx38</t>
  </si>
  <si>
    <t>pre-mRNA-splicing factor ATP-dependent RNA helicase PRP16</t>
  </si>
  <si>
    <t>Dhx8</t>
  </si>
  <si>
    <t>ATP-dependent RNA helicase DHX8 isoform 6</t>
  </si>
  <si>
    <t>Diexf</t>
  </si>
  <si>
    <t>digestive organ expansion factor homolog</t>
  </si>
  <si>
    <t>Dip2a</t>
  </si>
  <si>
    <t>disco-interacting protein 2 homolog A isoform c</t>
  </si>
  <si>
    <t>Dirc2</t>
  </si>
  <si>
    <t>disrupted in renal carcinoma protein 2</t>
  </si>
  <si>
    <t>Dis3l2</t>
  </si>
  <si>
    <t>DIS3-like exonuclease 2 isoform 3</t>
  </si>
  <si>
    <t>Dkk4</t>
  </si>
  <si>
    <t>dickkopf-related protein 4 precursor</t>
  </si>
  <si>
    <t>Dld</t>
  </si>
  <si>
    <t>dihydrolipoyl dehydrogenase, mitochondrial isoform 4</t>
  </si>
  <si>
    <t>Dlg3</t>
  </si>
  <si>
    <t>disks large homolog 3 isoform c</t>
  </si>
  <si>
    <t>Dlg5</t>
  </si>
  <si>
    <t>disks large homolog 5</t>
  </si>
  <si>
    <t>Dlgap4</t>
  </si>
  <si>
    <t>disks large-associated protein 4 isoform c</t>
  </si>
  <si>
    <t>Dlst</t>
  </si>
  <si>
    <t>dihydrolipoyllysine-residue succinyltransferase component of 2-oxoglutarate dehydrogenase complex, mitochondrial isoform 2 precursor</t>
  </si>
  <si>
    <t>Dmap1</t>
  </si>
  <si>
    <t>DNA methyltransferase 1-associated protein 1</t>
  </si>
  <si>
    <t>Dmd</t>
  </si>
  <si>
    <t>dystrophin Dp140c isoform</t>
  </si>
  <si>
    <t>Dmrt2</t>
  </si>
  <si>
    <t>doublesex- and mab-3-related transcription factor 2 isoform 1</t>
  </si>
  <si>
    <t>Dmtf1</t>
  </si>
  <si>
    <t>cyclin-D-binding Myb-like transcription factor 1 isoform a</t>
  </si>
  <si>
    <t>Dmtn</t>
  </si>
  <si>
    <t>dematin isoform 1</t>
  </si>
  <si>
    <t>Dmxl1</t>
  </si>
  <si>
    <t>dmX-like protein 1 isoform 2</t>
  </si>
  <si>
    <t>Dnaaf1</t>
  </si>
  <si>
    <t>dynein assembly factor 1, axonemal isoform 2</t>
  </si>
  <si>
    <t>Dnaaf2</t>
  </si>
  <si>
    <t>protein kintoun isoform 1</t>
  </si>
  <si>
    <t>Dnaaf5</t>
  </si>
  <si>
    <t>dynein assembly factor 5, axonemal</t>
  </si>
  <si>
    <t>Dnaja2</t>
  </si>
  <si>
    <t>dnaJ homolog subfamily A member 2</t>
  </si>
  <si>
    <t>Dnaja3</t>
  </si>
  <si>
    <t>dnaJ homolog subfamily A member 3, mitochondrial isoform 3</t>
  </si>
  <si>
    <t>Dnaja4</t>
  </si>
  <si>
    <t>dnaJ homolog subfamily A member 4 isoform 3</t>
  </si>
  <si>
    <t>Dnajb11</t>
  </si>
  <si>
    <t>dnaJ homolog subfamily B member 11 precursor</t>
  </si>
  <si>
    <t>Dnajb12</t>
  </si>
  <si>
    <t>dnaJ homolog subfamily B member 12</t>
  </si>
  <si>
    <t>Dnajb14</t>
  </si>
  <si>
    <t>dnaJ homolog subfamily B member 14 isoform 3</t>
  </si>
  <si>
    <t>Dnajb4</t>
  </si>
  <si>
    <t>dnaJ homolog subfamily B member 4 isoform a</t>
  </si>
  <si>
    <t>Dnajb6</t>
  </si>
  <si>
    <t>dnaJ homolog subfamily B member 6 isoform a</t>
  </si>
  <si>
    <t>Dnajb9</t>
  </si>
  <si>
    <t>dnaJ homolog subfamily B member 9 precursor</t>
  </si>
  <si>
    <t>Dnajc1</t>
  </si>
  <si>
    <t>dnaJ homolog subfamily C member 1 precursor</t>
  </si>
  <si>
    <t>Dnajc11</t>
  </si>
  <si>
    <t>PREDICTED: dnaJ homolog subfamily C member 11 isoform X1</t>
  </si>
  <si>
    <t>Dnajc12</t>
  </si>
  <si>
    <t>dnaJ homolog subfamily C member 12 isoform b</t>
  </si>
  <si>
    <t>Dnajc13</t>
  </si>
  <si>
    <t>dnaJ homolog subfamily C member 13 isoform 2</t>
  </si>
  <si>
    <t>Dnajc14</t>
  </si>
  <si>
    <t>dnaJ homolog subfamily C member 14</t>
  </si>
  <si>
    <t>Dnajc15</t>
  </si>
  <si>
    <t>dnaJ homolog subfamily C member 15</t>
  </si>
  <si>
    <t>Dnajc17</t>
  </si>
  <si>
    <t>dnaJ homolog subfamily C member 17</t>
  </si>
  <si>
    <t>Dnajc18</t>
  </si>
  <si>
    <t>dnaJ homolog subfamily C member 18</t>
  </si>
  <si>
    <t>Dnajc2</t>
  </si>
  <si>
    <t>dnaJ homolog subfamily C member 2 isoform 2</t>
  </si>
  <si>
    <t>Dnajc22</t>
  </si>
  <si>
    <t>PREDICTED: dnaJ homolog subfamily C member 22 isoform X3</t>
  </si>
  <si>
    <t>Dnajc24</t>
  </si>
  <si>
    <t>dnaJ homolog subfamily C member 24</t>
  </si>
  <si>
    <t>Dnajc25</t>
  </si>
  <si>
    <t>dnaJ homolog subfamily C member 25 precursor</t>
  </si>
  <si>
    <t>Dnajc3</t>
  </si>
  <si>
    <t>dnaJ homolog subfamily C member 3 precursor</t>
  </si>
  <si>
    <t>Dnajc30</t>
  </si>
  <si>
    <t>dnaJ homolog subfamily C member 30 precursor</t>
  </si>
  <si>
    <t>Dnajc4</t>
  </si>
  <si>
    <t>dnaJ homolog subfamily C member 4 isoform 2</t>
  </si>
  <si>
    <t>Dnajc5</t>
  </si>
  <si>
    <t>PREDICTED: dnaJ homolog subfamily C member 5 isoform X1</t>
  </si>
  <si>
    <t>Dnajc7</t>
  </si>
  <si>
    <t>dnaJ homolog subfamily C member 7 isoform 1</t>
  </si>
  <si>
    <t>Dnal1</t>
  </si>
  <si>
    <t>dynein light chain 1, axonemal isoform 2</t>
  </si>
  <si>
    <t>Dnal4</t>
  </si>
  <si>
    <t>dynein light chain 4, axonemal</t>
  </si>
  <si>
    <t>Dnase1l1</t>
  </si>
  <si>
    <t>deoxyribonuclease-1-like 1 precursor</t>
  </si>
  <si>
    <t>Dnase2</t>
  </si>
  <si>
    <t>deoxyribonuclease-2-alpha precursor</t>
  </si>
  <si>
    <t>Dnlz</t>
  </si>
  <si>
    <t>DNL-type zinc finger protein</t>
  </si>
  <si>
    <t>Dnm1l</t>
  </si>
  <si>
    <t>dynamin-1-like protein isoform 7</t>
  </si>
  <si>
    <t>Dnm2</t>
  </si>
  <si>
    <t>dynamin-2 isoform 5</t>
  </si>
  <si>
    <t>Dnttip1</t>
  </si>
  <si>
    <t>deoxynucleotidyltransferase terminal-interacting protein 1</t>
  </si>
  <si>
    <t>Dnttip2</t>
  </si>
  <si>
    <t>deoxynucleotidyltransferase terminal-interacting protein 2</t>
  </si>
  <si>
    <t>Dock1</t>
  </si>
  <si>
    <t>dedicator of cytokinesis protein 1 isoform 1</t>
  </si>
  <si>
    <t>Dock7</t>
  </si>
  <si>
    <t>dedicator of cytokinesis protein 7 isoform 6</t>
  </si>
  <si>
    <t>Dock8</t>
  </si>
  <si>
    <t>dedicator of cytokinesis protein 8 isoform 2</t>
  </si>
  <si>
    <t>Dohh</t>
  </si>
  <si>
    <t>deoxyhypusine hydroxylase</t>
  </si>
  <si>
    <t>Dpagt1</t>
  </si>
  <si>
    <t>UDP-N-acetylglucosamine--dolichyl-phosphate N-acetylglucosaminephosphotransferase</t>
  </si>
  <si>
    <t>Dpcd</t>
  </si>
  <si>
    <t>protein DPCD isoform 1</t>
  </si>
  <si>
    <t>Dpf2</t>
  </si>
  <si>
    <t>zinc finger protein ubi-d4 isoform 1</t>
  </si>
  <si>
    <t>Dph2</t>
  </si>
  <si>
    <t>2-(3-amino-3-carboxypropyl)histidine synthase subunit 2 isoform g</t>
  </si>
  <si>
    <t>Dph5</t>
  </si>
  <si>
    <t>diphthine methyl ester synthase isoform a</t>
  </si>
  <si>
    <t>Dph6</t>
  </si>
  <si>
    <t>diphthine--ammonia ligase isoform 1</t>
  </si>
  <si>
    <t>Dph7</t>
  </si>
  <si>
    <t>diphthine methyltransferase isoform h</t>
  </si>
  <si>
    <t>Dpm1</t>
  </si>
  <si>
    <t>dolichol-phosphate mannosyltransferase subunit 1 isoform 4</t>
  </si>
  <si>
    <t>Dpm2</t>
  </si>
  <si>
    <t>dolichol phosphate-mannose biosynthesis regulatory protein</t>
  </si>
  <si>
    <t>Dpm3</t>
  </si>
  <si>
    <t>dolichol-phosphate mannosyltransferase subunit 3 isoform 2</t>
  </si>
  <si>
    <t>Dpp3</t>
  </si>
  <si>
    <t>dipeptidyl peptidase 3 isoform 2</t>
  </si>
  <si>
    <t>Dpp7</t>
  </si>
  <si>
    <t>dipeptidyl peptidase 2 preproprotein</t>
  </si>
  <si>
    <t>Dpp8</t>
  </si>
  <si>
    <t>dipeptidyl peptidase 8 isoform 1</t>
  </si>
  <si>
    <t>Dpp9</t>
  </si>
  <si>
    <t>dipeptidyl peptidase 9</t>
  </si>
  <si>
    <t>Dpy19l4</t>
  </si>
  <si>
    <t>probable C-mannosyltransferase DPY19L4</t>
  </si>
  <si>
    <t>Dpy30</t>
  </si>
  <si>
    <t>protein dpy-30 homolog isoform 1</t>
  </si>
  <si>
    <t>Drap1</t>
  </si>
  <si>
    <t>dr1-associated corepressor</t>
  </si>
  <si>
    <t>Drg1</t>
  </si>
  <si>
    <t>developmentally-regulated GTP-binding protein 1</t>
  </si>
  <si>
    <t>Drg2</t>
  </si>
  <si>
    <t>developmentally-regulated GTP-binding protein 2 isoform 2</t>
  </si>
  <si>
    <t>Dsc2</t>
  </si>
  <si>
    <t>desmocollin-2 isoform Dsc2b preproprotein</t>
  </si>
  <si>
    <t>Dsg2</t>
  </si>
  <si>
    <t>desmoglein-2 preproprotein</t>
  </si>
  <si>
    <t>Dsp</t>
  </si>
  <si>
    <t>desmoplakin isoform Ia</t>
  </si>
  <si>
    <t>Dtd1</t>
  </si>
  <si>
    <t>D-tyrosyl-tRNA(Tyr) deacylase 1 isoform 1</t>
  </si>
  <si>
    <t>Dtd2</t>
  </si>
  <si>
    <t>probable D-tyrosyl-tRNA(Tyr) deacylase 2</t>
  </si>
  <si>
    <t>Dtnb</t>
  </si>
  <si>
    <t>dystrobrevin beta isoform 26</t>
  </si>
  <si>
    <t>Dtwd1</t>
  </si>
  <si>
    <t>PREDICTED: DTW domain-containing protein 1 isoform X4</t>
  </si>
  <si>
    <t>Dtx2</t>
  </si>
  <si>
    <t>probable E3 ubiquitin-protein ligase DTX2 isoform b</t>
  </si>
  <si>
    <t>Dus1l</t>
  </si>
  <si>
    <t>tRNA-dihydrouridine(16/17) synthase [NAD(P)(+)]-like</t>
  </si>
  <si>
    <t>Dus3l</t>
  </si>
  <si>
    <t>tRNA-dihydrouridine(47) synthase [NAD(P)(+)]-like isoform 2</t>
  </si>
  <si>
    <t>Dusp3</t>
  </si>
  <si>
    <t>dual specificity protein phosphatase 3</t>
  </si>
  <si>
    <t>Dvl1</t>
  </si>
  <si>
    <t>segment polarity protein dishevelled homolog DVL-1 isoform 1</t>
  </si>
  <si>
    <t>Dvl2</t>
  </si>
  <si>
    <t>segment polarity protein dishevelled homolog DVL-2</t>
  </si>
  <si>
    <t>Dym</t>
  </si>
  <si>
    <t>dymeclin</t>
  </si>
  <si>
    <t>Dync1i2</t>
  </si>
  <si>
    <t>cytoplasmic dynein 1 intermediate chain 2 isoform 4</t>
  </si>
  <si>
    <t>Dync1li1</t>
  </si>
  <si>
    <t>cytoplasmic dynein 1 light intermediate chain 1 isoform 1</t>
  </si>
  <si>
    <t>Dynll2</t>
  </si>
  <si>
    <t>dynein light chain 2, cytoplasmic</t>
  </si>
  <si>
    <t>Dynlrb1</t>
  </si>
  <si>
    <t>dynein light chain roadblock-type 1 isoform d</t>
  </si>
  <si>
    <t>E2f5</t>
  </si>
  <si>
    <t>transcription factor E2F5 isoform 3</t>
  </si>
  <si>
    <t>E2f6</t>
  </si>
  <si>
    <t>transcription factor E2F6 isoform 3</t>
  </si>
  <si>
    <t>E4f1</t>
  </si>
  <si>
    <t>transcription factor E4F1 isoform 3</t>
  </si>
  <si>
    <t>Eaf1</t>
  </si>
  <si>
    <t>ELL-associated factor 1</t>
  </si>
  <si>
    <t>Eapp</t>
  </si>
  <si>
    <t>E2F-associated phosphoprotein isoform 1</t>
  </si>
  <si>
    <t>Ebag9</t>
  </si>
  <si>
    <t>receptor-binding cancer antigen expressed on SiSo cells</t>
  </si>
  <si>
    <t>Ebp</t>
  </si>
  <si>
    <t>3-beta-hydroxysteroid-Delta(8),Delta(7)-isomerase</t>
  </si>
  <si>
    <t>Ecd</t>
  </si>
  <si>
    <t>protein ecdysoneless homolog isoform 1</t>
  </si>
  <si>
    <t>Ece1</t>
  </si>
  <si>
    <t>endothelin-converting enzyme 1 isoform 2</t>
  </si>
  <si>
    <t>Echdc1</t>
  </si>
  <si>
    <t>ethylmalonyl-CoA decarboxylase isoform 4</t>
  </si>
  <si>
    <t>Echdc2</t>
  </si>
  <si>
    <t>enoyl-CoA hydratase domain-containing protein 2, mitochondrial isoform 4</t>
  </si>
  <si>
    <t>Echdc3</t>
  </si>
  <si>
    <t>enoyl-CoA hydratase domain-containing protein 3, mitochondrial precursor</t>
  </si>
  <si>
    <t>Eci1</t>
  </si>
  <si>
    <t>enoyl-CoA delta isomerase 1, mitochondrial isoform 2 precursor</t>
  </si>
  <si>
    <t>Eci2</t>
  </si>
  <si>
    <t>enoyl-CoA delta isomerase 2, mitochondrial isoform 1</t>
  </si>
  <si>
    <t>Ecsit</t>
  </si>
  <si>
    <t>evolutionarily conserved signaling intermediate in Toll pathway, mitochondrial isoform 4 precursor</t>
  </si>
  <si>
    <t>Edaradd</t>
  </si>
  <si>
    <t>ectodysplasin-A receptor-associated adapter protein isoform A</t>
  </si>
  <si>
    <t>Edc3</t>
  </si>
  <si>
    <t>enhancer of mRNA-decapping protein 3 isoform 2</t>
  </si>
  <si>
    <t>Edem2</t>
  </si>
  <si>
    <t>ER degradation-enhancing alpha-mannosidase-like protein 2 isoform 2 precursor</t>
  </si>
  <si>
    <t>Edem3</t>
  </si>
  <si>
    <t>ER degradation-enhancing alpha-mannosidase-like protein 3 isoform 2 precursor</t>
  </si>
  <si>
    <t>Edf1</t>
  </si>
  <si>
    <t>endothelial differentiation-related factor 1 isoform 5</t>
  </si>
  <si>
    <t>Eef1akmt1</t>
  </si>
  <si>
    <t>EEF1A lysine methyltransferase 1</t>
  </si>
  <si>
    <t>Eef1b2</t>
  </si>
  <si>
    <t>elongation factor 1-beta</t>
  </si>
  <si>
    <t>Eef1e1</t>
  </si>
  <si>
    <t>eukaryotic translation elongation factor 1 epsilon-1 isoform 2</t>
  </si>
  <si>
    <t>Eef1g</t>
  </si>
  <si>
    <t>elongation factor 1-gamma</t>
  </si>
  <si>
    <t>Eef2</t>
  </si>
  <si>
    <t>elongation factor 2</t>
  </si>
  <si>
    <t>Efcab14</t>
  </si>
  <si>
    <t>EF-hand calcium-binding domain-containing protein 14</t>
  </si>
  <si>
    <t>Efcab7</t>
  </si>
  <si>
    <t>EF-hand calcium-binding domain-containing protein 7</t>
  </si>
  <si>
    <t>Efhd2</t>
  </si>
  <si>
    <t>EF-hand domain-containing protein D2</t>
  </si>
  <si>
    <t>Efl1</t>
  </si>
  <si>
    <t>elongation factor-like GTPase 1 isoform 1</t>
  </si>
  <si>
    <t>Efna1</t>
  </si>
  <si>
    <t>ephrin-A1 isoform a precursor</t>
  </si>
  <si>
    <t>Efna4</t>
  </si>
  <si>
    <t>ephrin-A4 isoform b precursor</t>
  </si>
  <si>
    <t>Efnb2</t>
  </si>
  <si>
    <t>ephrin-B2 precursor</t>
  </si>
  <si>
    <t>Efr3a</t>
  </si>
  <si>
    <t>protein EFR3 homolog A isoform 2</t>
  </si>
  <si>
    <t>Egfr</t>
  </si>
  <si>
    <t>epidermal growth factor receptor isoform i precursor</t>
  </si>
  <si>
    <t>Egln2</t>
  </si>
  <si>
    <t>egl nine homolog 2</t>
  </si>
  <si>
    <t>Ehd1</t>
  </si>
  <si>
    <t>EH domain-containing protein 1 isoform 1</t>
  </si>
  <si>
    <t>Ehd4</t>
  </si>
  <si>
    <t>EH domain-containing protein 4</t>
  </si>
  <si>
    <t>Ehmt1</t>
  </si>
  <si>
    <t>histone-lysine N-methyltransferase EHMT1 isoform 2</t>
  </si>
  <si>
    <t>Ehmt2</t>
  </si>
  <si>
    <t>histone-lysine N-methyltransferase EHMT2 isoform d</t>
  </si>
  <si>
    <t>Ei24</t>
  </si>
  <si>
    <t>etoposide-induced protein 2.4 homolog isoform 4</t>
  </si>
  <si>
    <t>Eid1</t>
  </si>
  <si>
    <t>EP300-interacting inhibitor of differentiation 1</t>
  </si>
  <si>
    <t>Eif1a</t>
  </si>
  <si>
    <t>Eif1ax</t>
  </si>
  <si>
    <t>eukaryotic translation initiation factor 1A, X-chromosomal</t>
  </si>
  <si>
    <t>Eif1b</t>
  </si>
  <si>
    <t>eukaryotic translation initiation factor 1b</t>
  </si>
  <si>
    <t>Eif2a</t>
  </si>
  <si>
    <t>eukaryotic translation initiation factor 2A isoform 5</t>
  </si>
  <si>
    <t>Eif2ak3</t>
  </si>
  <si>
    <t>eukaryotic translation initiation factor 2-alpha kinase 3 isoform 2</t>
  </si>
  <si>
    <t>Eif2b1</t>
  </si>
  <si>
    <t>translation initiation factor eIF-2B subunit alpha</t>
  </si>
  <si>
    <t>Eif2b2</t>
  </si>
  <si>
    <t>translation initiation factor eIF-2B subunit beta</t>
  </si>
  <si>
    <t>Eif2b5</t>
  </si>
  <si>
    <t>translation initiation factor eIF-2B subunit epsilon</t>
  </si>
  <si>
    <t>Eif2s1</t>
  </si>
  <si>
    <t>eukaryotic translation initiation factor 2 subunit 1</t>
  </si>
  <si>
    <t>Eif2s2</t>
  </si>
  <si>
    <t>eukaryotic translation initiation factor 2 subunit 2 isoform 3</t>
  </si>
  <si>
    <t>Eif2s3y</t>
  </si>
  <si>
    <t>Eif3b</t>
  </si>
  <si>
    <t>eukaryotic translation initiation factor 3 subunit B</t>
  </si>
  <si>
    <t>Eif3c</t>
  </si>
  <si>
    <t>eukaryotic translation initiation factor 3 subunit C isoform b</t>
  </si>
  <si>
    <t>Eif3d</t>
  </si>
  <si>
    <t>eukaryotic translation initiation factor 3 subunit D</t>
  </si>
  <si>
    <t>Eif3el1</t>
  </si>
  <si>
    <t>Eif3f</t>
  </si>
  <si>
    <t>eukaryotic translation initiation factor 3 subunit F</t>
  </si>
  <si>
    <t>Eif3g</t>
  </si>
  <si>
    <t>eukaryotic translation initiation factor 3 subunit G</t>
  </si>
  <si>
    <t>Eif3i</t>
  </si>
  <si>
    <t>eukaryotic translation initiation factor 3 subunit I</t>
  </si>
  <si>
    <t>Eif3i-ps1</t>
  </si>
  <si>
    <t>Eif3j</t>
  </si>
  <si>
    <t>eukaryotic translation initiation factor 3 subunit J isoform 3</t>
  </si>
  <si>
    <t>Eif3l</t>
  </si>
  <si>
    <t>eukaryotic translation initiation factor 3 subunit L isoform 2</t>
  </si>
  <si>
    <t>Eif3m</t>
  </si>
  <si>
    <t>eukaryotic translation initiation factor 3 subunit M isoform 2</t>
  </si>
  <si>
    <t>Eif4a2</t>
  </si>
  <si>
    <t>eukaryotic initiation factor 4A-II</t>
  </si>
  <si>
    <t>Eif4a3</t>
  </si>
  <si>
    <t>eukaryotic initiation factor 4A-III</t>
  </si>
  <si>
    <t>Eif4b</t>
  </si>
  <si>
    <t>eukaryotic translation initiation factor 4B isoform 3</t>
  </si>
  <si>
    <t>Eif4e2</t>
  </si>
  <si>
    <t>eukaryotic translation initiation factor 4E type 2 isoform E</t>
  </si>
  <si>
    <t>Eif4ebp2</t>
  </si>
  <si>
    <t>eukaryotic translation initiation factor 4E-binding protein 2</t>
  </si>
  <si>
    <t>Eif4ebp3</t>
  </si>
  <si>
    <t>eukaryotic translation initiation factor 4E-binding protein 3</t>
  </si>
  <si>
    <t>Eif4g1</t>
  </si>
  <si>
    <t>eukaryotic translation initiation factor 4 gamma 1 isoform 6</t>
  </si>
  <si>
    <t>Eif4g2</t>
  </si>
  <si>
    <t>eukaryotic translation initiation factor 4 gamma 2 isoform 1</t>
  </si>
  <si>
    <t>Eif4g3</t>
  </si>
  <si>
    <t>PREDICTED: eukaryotic translation initiation factor 4 gamma 3 isoform X39</t>
  </si>
  <si>
    <t>Eif5a</t>
  </si>
  <si>
    <t>eukaryotic translation initiation factor 5A-1 isoform B</t>
  </si>
  <si>
    <t>Eif6</t>
  </si>
  <si>
    <t>eukaryotic translation initiation factor 6 isoform a</t>
  </si>
  <si>
    <t>Elac2</t>
  </si>
  <si>
    <t>zinc phosphodiesterase ELAC protein 2 isoform 2</t>
  </si>
  <si>
    <t>Elf1</t>
  </si>
  <si>
    <t>ETS-related transcription factor Elf-1 isoform a</t>
  </si>
  <si>
    <t>Elk1</t>
  </si>
  <si>
    <t>ETS domain-containing protein Elk-1 isoform b</t>
  </si>
  <si>
    <t>Elk4</t>
  </si>
  <si>
    <t>ETS domain-containing protein Elk-4 isoform b</t>
  </si>
  <si>
    <t>Ell</t>
  </si>
  <si>
    <t>RNA polymerase II elongation factor ELL</t>
  </si>
  <si>
    <t>Elmo3</t>
  </si>
  <si>
    <t>engulfment and cell motility protein 3</t>
  </si>
  <si>
    <t>Elmod3</t>
  </si>
  <si>
    <t>ELMO domain-containing protein 3</t>
  </si>
  <si>
    <t>Elof1</t>
  </si>
  <si>
    <t>transcription elongation factor 1 homolog</t>
  </si>
  <si>
    <t>Elovl1</t>
  </si>
  <si>
    <t>elongation of very long chain fatty acids protein 1 isoform 3</t>
  </si>
  <si>
    <t>Elovl7</t>
  </si>
  <si>
    <t>elongation of very long chain fatty acids protein 7 isoform 1</t>
  </si>
  <si>
    <t>Elp2</t>
  </si>
  <si>
    <t>elongator complex protein 2 isoform 10 precursor</t>
  </si>
  <si>
    <t>Elp3</t>
  </si>
  <si>
    <t>elongator complex protein 3 isoform 1</t>
  </si>
  <si>
    <t>Elp5</t>
  </si>
  <si>
    <t>elongator complex protein 5 isoform 2</t>
  </si>
  <si>
    <t>Elp6</t>
  </si>
  <si>
    <t>elongator complex protein 6</t>
  </si>
  <si>
    <t>Emc1</t>
  </si>
  <si>
    <t>ER membrane protein complex subunit 1 isoform 4 precursor</t>
  </si>
  <si>
    <t>Emc10</t>
  </si>
  <si>
    <t>PREDICTED: ER membrane protein complex subunit 10 isoform X2</t>
  </si>
  <si>
    <t>Emc2</t>
  </si>
  <si>
    <t>ER membrane protein complex subunit 2 isoform 4</t>
  </si>
  <si>
    <t>Emc3</t>
  </si>
  <si>
    <t>PREDICTED: ER membrane protein complex subunit 3 isoform X1</t>
  </si>
  <si>
    <t>Emc4</t>
  </si>
  <si>
    <t>ER membrane protein complex subunit 4 isoform c</t>
  </si>
  <si>
    <t>Emc6</t>
  </si>
  <si>
    <t>ER membrane protein complex subunit 6</t>
  </si>
  <si>
    <t>Emc9</t>
  </si>
  <si>
    <t>ER membrane protein complex subunit 9</t>
  </si>
  <si>
    <t>Eme2</t>
  </si>
  <si>
    <t>PREDICTED: probable crossover junction endonuclease EME2 isoform X2</t>
  </si>
  <si>
    <t>Emilin1</t>
  </si>
  <si>
    <t>EMILIN-1 precursor</t>
  </si>
  <si>
    <t>Eml2</t>
  </si>
  <si>
    <t>echinoderm microtubule-associated protein-like 2 isoform 3</t>
  </si>
  <si>
    <t>Emx2</t>
  </si>
  <si>
    <t>homeobox protein EMX2 isoform 2</t>
  </si>
  <si>
    <t>En2</t>
  </si>
  <si>
    <t>homeobox protein engrailed-2</t>
  </si>
  <si>
    <t>Enah</t>
  </si>
  <si>
    <t>protein enabled homolog isoform a</t>
  </si>
  <si>
    <t>Endod1</t>
  </si>
  <si>
    <t>endonuclease domain-containing 1 protein precursor</t>
  </si>
  <si>
    <t>Endov</t>
  </si>
  <si>
    <t>endonuclease V isoform 3</t>
  </si>
  <si>
    <t>Eno1</t>
  </si>
  <si>
    <t>c-myc promoter-binding protein-1 isoform MBP-1</t>
  </si>
  <si>
    <t>Enpp1</t>
  </si>
  <si>
    <t>ectonucleotide pyrophosphatase/phosphodiesterase family member 1</t>
  </si>
  <si>
    <t>Enpp4</t>
  </si>
  <si>
    <t>bis(5'-adenosyl)-triphosphatase ENPP4 precursor</t>
  </si>
  <si>
    <t>Enpp5</t>
  </si>
  <si>
    <t>ectonucleotide pyrophosphatase/phosphodiesterase family member 5 isoform 2</t>
  </si>
  <si>
    <t>Ensa</t>
  </si>
  <si>
    <t>alpha-endosulfine isoform 8</t>
  </si>
  <si>
    <t>Enthd2</t>
  </si>
  <si>
    <t>PREDICTED: AP-4 complex accessory subunit tepsin isoform X8</t>
  </si>
  <si>
    <t>Entpd3</t>
  </si>
  <si>
    <t>ectonucleoside triphosphate diphosphohydrolase 3 isoform 2</t>
  </si>
  <si>
    <t>Entpd5</t>
  </si>
  <si>
    <t>ectonucleoside triphosphate diphosphohydrolase 5 isoform 3 precursor</t>
  </si>
  <si>
    <t>Eny2</t>
  </si>
  <si>
    <t>transcription and mRNA export factor ENY2 isoform 2</t>
  </si>
  <si>
    <t>Ep300</t>
  </si>
  <si>
    <t>histone acetyltransferase p300</t>
  </si>
  <si>
    <t>Epas1</t>
  </si>
  <si>
    <t>endothelial PAS domain-containing protein 1</t>
  </si>
  <si>
    <t>Epb4.1l5</t>
  </si>
  <si>
    <t>Epb41l3</t>
  </si>
  <si>
    <t>band 4.1-like protein 3 isoform 5</t>
  </si>
  <si>
    <t>Epb41l4a</t>
  </si>
  <si>
    <t>band 4.1-like protein 4A isoform 3</t>
  </si>
  <si>
    <t>Epb41l4b</t>
  </si>
  <si>
    <t>band 4.1-like protein 4B isoform 2</t>
  </si>
  <si>
    <t>Epcam</t>
  </si>
  <si>
    <t>epithelial cell adhesion molecule precursor</t>
  </si>
  <si>
    <t>Ephb4</t>
  </si>
  <si>
    <t>ephrin type-B receptor 4 precursor</t>
  </si>
  <si>
    <t>Ephx2</t>
  </si>
  <si>
    <t>bifunctional epoxide hydrolase 2 isoform b</t>
  </si>
  <si>
    <t>Epm2aip1</t>
  </si>
  <si>
    <t>EPM2A-interacting protein 1</t>
  </si>
  <si>
    <t>Epn3</t>
  </si>
  <si>
    <t>epsin-3</t>
  </si>
  <si>
    <t>Eprs</t>
  </si>
  <si>
    <t>bifunctional glutamate/proline--tRNA ligase</t>
  </si>
  <si>
    <t>Eps15</t>
  </si>
  <si>
    <t>epidermal growth factor receptor substrate 15 isoform A</t>
  </si>
  <si>
    <t>Eps15l1</t>
  </si>
  <si>
    <t>epidermal growth factor receptor substrate 15-like 1 isoform 4</t>
  </si>
  <si>
    <t>Eps8</t>
  </si>
  <si>
    <t>epidermal growth factor receptor kinase substrate 8</t>
  </si>
  <si>
    <t>Erbb2</t>
  </si>
  <si>
    <t>receptor tyrosine-protein kinase erbB-2 isoform e</t>
  </si>
  <si>
    <t>Erbb3</t>
  </si>
  <si>
    <t>receptor tyrosine-protein kinase erbB-3 isoform 1 precursor</t>
  </si>
  <si>
    <t>Erbin</t>
  </si>
  <si>
    <t>erbin isoform 8</t>
  </si>
  <si>
    <t>Erc1</t>
  </si>
  <si>
    <t>ELKS/Rab6-interacting/CAST family member 1 isoform zeta</t>
  </si>
  <si>
    <t>Ercc1</t>
  </si>
  <si>
    <t>DNA excision repair protein ERCC-1 isoform 1</t>
  </si>
  <si>
    <t>Ercc3</t>
  </si>
  <si>
    <t>TFIIH basal transcription factor complex helicase XPB subunit isoform b</t>
  </si>
  <si>
    <t>Ercc6l2</t>
  </si>
  <si>
    <t>DNA excision repair protein ERCC-6-like 2 isoform a</t>
  </si>
  <si>
    <t>Ercc8</t>
  </si>
  <si>
    <t>DNA excision repair protein ERCC-8 isoform 1</t>
  </si>
  <si>
    <t>Ergic2</t>
  </si>
  <si>
    <t>endoplasmic reticulum-Golgi intermediate compartment protein 2</t>
  </si>
  <si>
    <t>Ergic3</t>
  </si>
  <si>
    <t>endoplasmic reticulum-Golgi intermediate compartment protein 3 isoform a</t>
  </si>
  <si>
    <t>Eri3</t>
  </si>
  <si>
    <t>ERI1 exoribonuclease 3 isoform 4</t>
  </si>
  <si>
    <t>Erich1</t>
  </si>
  <si>
    <t>glutamate-rich protein 1 isoform 2</t>
  </si>
  <si>
    <t>Erlec1</t>
  </si>
  <si>
    <t>endoplasmic reticulum lectin 1 isoform 3 precursor</t>
  </si>
  <si>
    <t>Erlin2</t>
  </si>
  <si>
    <t>erlin-2 isoform 2</t>
  </si>
  <si>
    <t>Ermard</t>
  </si>
  <si>
    <t>PREDICTED: endoplasmic reticulum membrane-associated RNA degradation protein isoform X3</t>
  </si>
  <si>
    <t>Ermp1</t>
  </si>
  <si>
    <t>endoplasmic reticulum metallopeptidase 1</t>
  </si>
  <si>
    <t>Ero1a</t>
  </si>
  <si>
    <t>ERO1-like protein alpha precursor</t>
  </si>
  <si>
    <t>Erp29</t>
  </si>
  <si>
    <t>endoplasmic reticulum resident protein 29 isoform 2 precursor</t>
  </si>
  <si>
    <t>Erp44</t>
  </si>
  <si>
    <t>endoplasmic reticulum resident protein 44 precursor</t>
  </si>
  <si>
    <t>Errfi1</t>
  </si>
  <si>
    <t>ERBB receptor feedback inhibitor 1</t>
  </si>
  <si>
    <t>Esco1</t>
  </si>
  <si>
    <t>N-acetyltransferase ESCO1</t>
  </si>
  <si>
    <t>Esd</t>
  </si>
  <si>
    <t>S-formylglutathione hydrolase</t>
  </si>
  <si>
    <t>Esrp2</t>
  </si>
  <si>
    <t>epithelial splicing regulatory protein 2</t>
  </si>
  <si>
    <t>Esrrg</t>
  </si>
  <si>
    <t>estrogen-related receptor gamma isoform 2</t>
  </si>
  <si>
    <t>Esyt2</t>
  </si>
  <si>
    <t>extended synaptotagmin-2</t>
  </si>
  <si>
    <t>Etf1</t>
  </si>
  <si>
    <t>eukaryotic peptide chain release factor subunit 1 isoform 2</t>
  </si>
  <si>
    <t>Etfb</t>
  </si>
  <si>
    <t>electron transfer flavoprotein subunit beta isoform 2</t>
  </si>
  <si>
    <t>Etfbkmt</t>
  </si>
  <si>
    <t>electron transfer flavoprotein beta subunit lysine methyltransferase</t>
  </si>
  <si>
    <t>Etl4</t>
  </si>
  <si>
    <t>Etnk1</t>
  </si>
  <si>
    <t>ethanolamine kinase 1 isoform B</t>
  </si>
  <si>
    <t>Ets2</t>
  </si>
  <si>
    <t>protein C-ets-2 isoform 1</t>
  </si>
  <si>
    <t>Eva1a</t>
  </si>
  <si>
    <t>protein eva-1 homolog A</t>
  </si>
  <si>
    <t>Eva1b</t>
  </si>
  <si>
    <t>protein eva-1 homolog B</t>
  </si>
  <si>
    <t>Evc</t>
  </si>
  <si>
    <t>ellis-van Creveld syndrome protein isoform 3</t>
  </si>
  <si>
    <t>Evi5</t>
  </si>
  <si>
    <t>ecotropic viral integration site 5 protein homolog isoform 3</t>
  </si>
  <si>
    <t>Evi5l</t>
  </si>
  <si>
    <t>PREDICTED: EVI5-like protein isoform X1</t>
  </si>
  <si>
    <t>Evl</t>
  </si>
  <si>
    <t>ena/VASP-like protein isoform 1</t>
  </si>
  <si>
    <t>Exd2</t>
  </si>
  <si>
    <t>PREDICTED: exonuclease 3'-5' domain-containing protein 2 isoform X1</t>
  </si>
  <si>
    <t>Exo5</t>
  </si>
  <si>
    <t>exonuclease V</t>
  </si>
  <si>
    <t>Exoc1</t>
  </si>
  <si>
    <t>exocyst complex component 1 isoform 1</t>
  </si>
  <si>
    <t>Exoc2</t>
  </si>
  <si>
    <t>PREDICTED: exocyst complex component 2 isoform X3</t>
  </si>
  <si>
    <t>Exoc3</t>
  </si>
  <si>
    <t>exocyst complex component 3</t>
  </si>
  <si>
    <t>Exoc4</t>
  </si>
  <si>
    <t>exocyst complex component 4 isoform b</t>
  </si>
  <si>
    <t>Exoc6</t>
  </si>
  <si>
    <t>exocyst complex component 6 isoform e</t>
  </si>
  <si>
    <t>Exoc6b</t>
  </si>
  <si>
    <t>exocyst complex component 6B isoform 1</t>
  </si>
  <si>
    <t>Exoc8</t>
  </si>
  <si>
    <t>exocyst complex component 8</t>
  </si>
  <si>
    <t>Exosc10</t>
  </si>
  <si>
    <t>exosome component 10 isoform 1</t>
  </si>
  <si>
    <t>Exosc3</t>
  </si>
  <si>
    <t>exosome complex component RRP40 isoform 1</t>
  </si>
  <si>
    <t>Exosc4</t>
  </si>
  <si>
    <t>exosome complex component RRP41</t>
  </si>
  <si>
    <t>Exosc9</t>
  </si>
  <si>
    <t>exosome complex component RRP45 isoform 1</t>
  </si>
  <si>
    <t>Exph5</t>
  </si>
  <si>
    <t>exophilin-5 isoform 1</t>
  </si>
  <si>
    <t>Ext1</t>
  </si>
  <si>
    <t>exostosin-1</t>
  </si>
  <si>
    <t>Ext2</t>
  </si>
  <si>
    <t>exostosin-2 isoform 2</t>
  </si>
  <si>
    <t>Eya3</t>
  </si>
  <si>
    <t>eyes absent homolog 3 isoform d</t>
  </si>
  <si>
    <t>F11r</t>
  </si>
  <si>
    <t>junctional adhesion molecule A isoform 1 precursor</t>
  </si>
  <si>
    <t>F8a1</t>
  </si>
  <si>
    <t>factor VIII intron 22 protein</t>
  </si>
  <si>
    <t>Faap100</t>
  </si>
  <si>
    <t>Fanconi anemia core complex-associated protein 100 isoform b</t>
  </si>
  <si>
    <t>Faap20</t>
  </si>
  <si>
    <t>Fanconi anemia core complex-associated protein 20 isoform 2</t>
  </si>
  <si>
    <t>Fabp3</t>
  </si>
  <si>
    <t>fatty acid-binding protein, heart isoform 1</t>
  </si>
  <si>
    <t>Faf1</t>
  </si>
  <si>
    <t>FAS-associated factor 1</t>
  </si>
  <si>
    <t>Faf2</t>
  </si>
  <si>
    <t>FAS-associated factor 2</t>
  </si>
  <si>
    <t>Fahd1</t>
  </si>
  <si>
    <t>acylpyruvase FAHD1, mitochondrial isoform 3</t>
  </si>
  <si>
    <t>Fahd2a</t>
  </si>
  <si>
    <t>fumarylacetoacetate hydrolase domain-containing protein 2A</t>
  </si>
  <si>
    <t>Fam102a</t>
  </si>
  <si>
    <t>protein FAM102A isoform b</t>
  </si>
  <si>
    <t>Fam103a1</t>
  </si>
  <si>
    <t>RNMT-activating mini protein</t>
  </si>
  <si>
    <t>Fam104a</t>
  </si>
  <si>
    <t>protein FAM104A isoform 1</t>
  </si>
  <si>
    <t>Fam104b</t>
  </si>
  <si>
    <t>protein FAM104B isoform 7</t>
  </si>
  <si>
    <t>Fam107b</t>
  </si>
  <si>
    <t>protein FAM107B isoform c</t>
  </si>
  <si>
    <t>Fam114a2</t>
  </si>
  <si>
    <t>protein FAM114A2 isoform 1</t>
  </si>
  <si>
    <t>Fam118b</t>
  </si>
  <si>
    <t>protein FAM118B isoform 1</t>
  </si>
  <si>
    <t>Fam120a</t>
  </si>
  <si>
    <t>constitutive coactivator of PPAR-gamma-like protein 1 isoform d</t>
  </si>
  <si>
    <t>Fam120b</t>
  </si>
  <si>
    <t>PREDICTED: constitutive coactivator of peroxisome proliferator-activated receptor gamma isoform X4</t>
  </si>
  <si>
    <t>Fam122a</t>
  </si>
  <si>
    <t>protein FAM122A</t>
  </si>
  <si>
    <t>Fam131c</t>
  </si>
  <si>
    <t>protein FAM131C</t>
  </si>
  <si>
    <t>Fam134a</t>
  </si>
  <si>
    <t>PREDICTED: protein FAM134A isoform X1</t>
  </si>
  <si>
    <t>Fam13b</t>
  </si>
  <si>
    <t>protein FAM13B isoform 3</t>
  </si>
  <si>
    <t>Fam149a</t>
  </si>
  <si>
    <t>protein FAM149A isoform 1</t>
  </si>
  <si>
    <t>Fam149b1</t>
  </si>
  <si>
    <t>protein FAM149B1</t>
  </si>
  <si>
    <t>Fam151b</t>
  </si>
  <si>
    <t>protein FAM151B</t>
  </si>
  <si>
    <t>Fam160a2</t>
  </si>
  <si>
    <t>FTS and Hook-interacting protein isoform 1</t>
  </si>
  <si>
    <t>Fam160b1</t>
  </si>
  <si>
    <t>protein FAM160B1 isoform b</t>
  </si>
  <si>
    <t>Fam160b2</t>
  </si>
  <si>
    <t>protein FAM160B2</t>
  </si>
  <si>
    <t>Fam162a</t>
  </si>
  <si>
    <t>protein FAM162A</t>
  </si>
  <si>
    <t>Fam168b</t>
  </si>
  <si>
    <t>myelin-associated neurite-outgrowth inhibitor</t>
  </si>
  <si>
    <t>Fam171a2</t>
  </si>
  <si>
    <t>protein FAM171A2 precursor</t>
  </si>
  <si>
    <t>Fam173b</t>
  </si>
  <si>
    <t>protein FAM173B isoform 3</t>
  </si>
  <si>
    <t>Fam174a</t>
  </si>
  <si>
    <t>membrane protein FAM174A precursor</t>
  </si>
  <si>
    <t>Fam175b</t>
  </si>
  <si>
    <t>PREDICTED: BRISC complex subunit Abro1 isoform X1</t>
  </si>
  <si>
    <t>Fam177a1</t>
  </si>
  <si>
    <t>protein FAM177A1 isoform 2</t>
  </si>
  <si>
    <t>Fam179b</t>
  </si>
  <si>
    <t>PREDICTED: protein FAM179B isoform X4</t>
  </si>
  <si>
    <t>Fam185a</t>
  </si>
  <si>
    <t>protein FAM185A isoform 3</t>
  </si>
  <si>
    <t>Fam188a</t>
  </si>
  <si>
    <t>PREDICTED: protein FAM188A isoform X7</t>
  </si>
  <si>
    <t>Fam189b</t>
  </si>
  <si>
    <t>protein FAM189B isoform c</t>
  </si>
  <si>
    <t>Fam193b</t>
  </si>
  <si>
    <t>protein FAM193B</t>
  </si>
  <si>
    <t>Fam206a</t>
  </si>
  <si>
    <t>protein Simiate</t>
  </si>
  <si>
    <t>Fam207a</t>
  </si>
  <si>
    <t>protein FAM207A isoform 3</t>
  </si>
  <si>
    <t>Fam208a</t>
  </si>
  <si>
    <t>protein TASOR isoform b</t>
  </si>
  <si>
    <t>Fam20b</t>
  </si>
  <si>
    <t>glycosaminoglycan xylosylkinase</t>
  </si>
  <si>
    <t>Fam20c</t>
  </si>
  <si>
    <t>extracellular serine/threonine protein kinase FAM20C precursor</t>
  </si>
  <si>
    <t>Fam210a</t>
  </si>
  <si>
    <t>protein FAM210A</t>
  </si>
  <si>
    <t>Fam210b</t>
  </si>
  <si>
    <t>protein FAM210B</t>
  </si>
  <si>
    <t>Fam213a</t>
  </si>
  <si>
    <t>redox-regulatory protein FAM213A isoform 2 precursor</t>
  </si>
  <si>
    <t>Fam214a</t>
  </si>
  <si>
    <t>protein FAM214A isoform 2</t>
  </si>
  <si>
    <t>Fam214b</t>
  </si>
  <si>
    <t>protein FAM214B</t>
  </si>
  <si>
    <t>Fam216a</t>
  </si>
  <si>
    <t>protein FAM216A</t>
  </si>
  <si>
    <t>Fam21c</t>
  </si>
  <si>
    <t>PREDICTED: WASH complex subunit FAM21C isoform X20</t>
  </si>
  <si>
    <t>Fam234b</t>
  </si>
  <si>
    <t>protein FAM234B</t>
  </si>
  <si>
    <t>Fam32a</t>
  </si>
  <si>
    <t>protein FAM32A</t>
  </si>
  <si>
    <t>Fam45a</t>
  </si>
  <si>
    <t>protein FAM45A isoform 4</t>
  </si>
  <si>
    <t>Fam49b</t>
  </si>
  <si>
    <t>protein FAM49B isoform 2</t>
  </si>
  <si>
    <t>Fam53a</t>
  </si>
  <si>
    <t>protein FAM53A isoform 2</t>
  </si>
  <si>
    <t>Fam58b</t>
  </si>
  <si>
    <t>Fam63a</t>
  </si>
  <si>
    <t>PREDICTED: protein FAM63A isoform X11</t>
  </si>
  <si>
    <t>Fam63b</t>
  </si>
  <si>
    <t>PREDICTED: protein FAM63B isoform X8</t>
  </si>
  <si>
    <t>Fam65a</t>
  </si>
  <si>
    <t>PREDICTED: protein FAM65A isoform X6</t>
  </si>
  <si>
    <t>Fam73b</t>
  </si>
  <si>
    <t>PREDICTED: mitoguardin-2 isoform X3</t>
  </si>
  <si>
    <t>Fam76b</t>
  </si>
  <si>
    <t>protein FAM76B isoform 1</t>
  </si>
  <si>
    <t>Fam83f</t>
  </si>
  <si>
    <t>protein FAM83F</t>
  </si>
  <si>
    <t>Fam84b</t>
  </si>
  <si>
    <t>protein FAM84B</t>
  </si>
  <si>
    <t>Fam89b</t>
  </si>
  <si>
    <t>protein FAM89B isoform 1</t>
  </si>
  <si>
    <t>Fam91a1</t>
  </si>
  <si>
    <t>protein FAM91A1 isoform 3</t>
  </si>
  <si>
    <t>Fam92a1</t>
  </si>
  <si>
    <t>PREDICTED: protein FAM92A1 isoform X1</t>
  </si>
  <si>
    <t>Fam96a</t>
  </si>
  <si>
    <t>MIP18 family protein FAM96A isoform b precursor</t>
  </si>
  <si>
    <t>Fam96b</t>
  </si>
  <si>
    <t>mitotic spindle-associated MMXD complex subunit MIP18</t>
  </si>
  <si>
    <t>Fam98a</t>
  </si>
  <si>
    <t>protein FAM98A isoform 2</t>
  </si>
  <si>
    <t>Fam98c</t>
  </si>
  <si>
    <t>protein FAM98C isoform 1</t>
  </si>
  <si>
    <t>Fancf</t>
  </si>
  <si>
    <t>Fanconi anemia group F protein</t>
  </si>
  <si>
    <t>Fancl</t>
  </si>
  <si>
    <t>E3 ubiquitin-protein ligase FANCL isoform 1</t>
  </si>
  <si>
    <t>Far1</t>
  </si>
  <si>
    <t>fatty acyl-CoA reductase 1</t>
  </si>
  <si>
    <t>Farp1</t>
  </si>
  <si>
    <t>FERM, RhoGEF and pleckstrin domain-containing protein 1 isoform 1</t>
  </si>
  <si>
    <t>Farp2</t>
  </si>
  <si>
    <t>FERM, RhoGEF and pleckstrin domain-containing protein 2 isoform b</t>
  </si>
  <si>
    <t>Fars2</t>
  </si>
  <si>
    <t>phenylalanine--tRNA ligase, mitochondrial</t>
  </si>
  <si>
    <t>Farsa</t>
  </si>
  <si>
    <t>phenylalanine--tRNA ligase alpha subunit</t>
  </si>
  <si>
    <t>Farsb</t>
  </si>
  <si>
    <t>phenylalanine--tRNA ligase beta subunit</t>
  </si>
  <si>
    <t>Fastk</t>
  </si>
  <si>
    <t>fas-activated serine/threonine kinase isoform 1</t>
  </si>
  <si>
    <t>Fastkd1</t>
  </si>
  <si>
    <t>FAST kinase domain-containing protein 1, mitochondrial isoform 4</t>
  </si>
  <si>
    <t>Fastkd2</t>
  </si>
  <si>
    <t>FAST kinase domain-containing protein 2, mitochondrial</t>
  </si>
  <si>
    <t>Fastkd3</t>
  </si>
  <si>
    <t>FAST kinase domain-containing protein 3, mitochondrial</t>
  </si>
  <si>
    <t>Fau</t>
  </si>
  <si>
    <t>ubiquitin-like protein fubi and ribosomal protein S30 precursor</t>
  </si>
  <si>
    <t>Faxdc2</t>
  </si>
  <si>
    <t>fatty acid hydroxylase domain-containing protein 2</t>
  </si>
  <si>
    <t>Fbrsl1</t>
  </si>
  <si>
    <t>fibrosin-1-like protein</t>
  </si>
  <si>
    <t>Fbxl12</t>
  </si>
  <si>
    <t>F-box/LRR-repeat protein 12 isoform c</t>
  </si>
  <si>
    <t>Fbxl15</t>
  </si>
  <si>
    <t>F-box/LRR-repeat protein 15</t>
  </si>
  <si>
    <t>Fbxl20</t>
  </si>
  <si>
    <t>F-box/LRR-repeat protein 20 isoform 2</t>
  </si>
  <si>
    <t>Fbxl3</t>
  </si>
  <si>
    <t>F-box/LRR-repeat protein 3</t>
  </si>
  <si>
    <t>Fbxl5</t>
  </si>
  <si>
    <t>F-box/LRR-repeat protein 5 isoform 4</t>
  </si>
  <si>
    <t>Fbxo16</t>
  </si>
  <si>
    <t>F-box only protein 16 isoform 2</t>
  </si>
  <si>
    <t>Fbxo18</t>
  </si>
  <si>
    <t>F-box DNA helicase 1 isoform 4</t>
  </si>
  <si>
    <t>Fbxo21</t>
  </si>
  <si>
    <t>F-box only protein 21 isoform 1</t>
  </si>
  <si>
    <t>Fbxo25</t>
  </si>
  <si>
    <t>F-box only protein 25 isoform 1</t>
  </si>
  <si>
    <t>Fbxo28</t>
  </si>
  <si>
    <t>F-box only protein 28 isoform b</t>
  </si>
  <si>
    <t>Fbxo3</t>
  </si>
  <si>
    <t>F-box only protein 3 isoform 2</t>
  </si>
  <si>
    <t>Fbxo30</t>
  </si>
  <si>
    <t>F-box only protein 30</t>
  </si>
  <si>
    <t>Fbxo31</t>
  </si>
  <si>
    <t>F-box only protein 31 isoform 2</t>
  </si>
  <si>
    <t>Fbxo33</t>
  </si>
  <si>
    <t>F-box only protein 33</t>
  </si>
  <si>
    <t>Fbxo38</t>
  </si>
  <si>
    <t>F-box only protein 38 isoform c</t>
  </si>
  <si>
    <t>Fbxo44</t>
  </si>
  <si>
    <t>F-box only protein 44 isoform 1</t>
  </si>
  <si>
    <t>Fbxo46</t>
  </si>
  <si>
    <t>F-box only protein 46</t>
  </si>
  <si>
    <t>Fbxo6</t>
  </si>
  <si>
    <t>F-box only protein 6</t>
  </si>
  <si>
    <t>Fbxo8</t>
  </si>
  <si>
    <t>F-box only protein 8</t>
  </si>
  <si>
    <t>Fbxo9</t>
  </si>
  <si>
    <t>F-box only protein 9 isoform 3</t>
  </si>
  <si>
    <t>Fbxw17</t>
  </si>
  <si>
    <t>Fbxw2</t>
  </si>
  <si>
    <t>F-box/WD repeat-containing protein 2</t>
  </si>
  <si>
    <t>Fbxw4</t>
  </si>
  <si>
    <t>F-box/WD repeat-containing protein 4 isoform 1</t>
  </si>
  <si>
    <t>Fbxw5</t>
  </si>
  <si>
    <t>F-box/WD repeat-containing protein 5</t>
  </si>
  <si>
    <t>Fbxw8</t>
  </si>
  <si>
    <t>F-box/WD repeat-containing protein 8 isoform 2</t>
  </si>
  <si>
    <t>Fbxw9</t>
  </si>
  <si>
    <t>F-box/WD repeat-containing protein 9</t>
  </si>
  <si>
    <t>Fcf1</t>
  </si>
  <si>
    <t>rRNA-processing protein FCF1 homolog isoform 1</t>
  </si>
  <si>
    <t>Fcgrt</t>
  </si>
  <si>
    <t>IgG receptor FcRn large subunit p51 precursor</t>
  </si>
  <si>
    <t>Fcho2</t>
  </si>
  <si>
    <t>F-BAR domain only protein 2 isoform b</t>
  </si>
  <si>
    <t>Fdft1</t>
  </si>
  <si>
    <t>squalene synthase isoform 5</t>
  </si>
  <si>
    <t>Fdx1</t>
  </si>
  <si>
    <t>adrenodoxin, mitochondrial precursor</t>
  </si>
  <si>
    <t>Fdx1l</t>
  </si>
  <si>
    <t>ferredoxin-2, mitochondrial precursor</t>
  </si>
  <si>
    <t>Fech</t>
  </si>
  <si>
    <t>ferrochelatase, mitochondrial isoform a precursor</t>
  </si>
  <si>
    <t>Fem1a</t>
  </si>
  <si>
    <t>protein fem-1 homolog A</t>
  </si>
  <si>
    <t>Fem1b</t>
  </si>
  <si>
    <t>protein fem-1 homolog B</t>
  </si>
  <si>
    <t>Fermt2</t>
  </si>
  <si>
    <t>fermitin family homolog 2 isoform 3</t>
  </si>
  <si>
    <t>Fgd3</t>
  </si>
  <si>
    <t>FYVE, RhoGEF and PH domain-containing protein 3 isoform a</t>
  </si>
  <si>
    <t>Fgfr1op2</t>
  </si>
  <si>
    <t>FGFR1 oncogene partner 2 isoform 3</t>
  </si>
  <si>
    <t>Fgfr2</t>
  </si>
  <si>
    <t>fibroblast growth factor receptor 2 isoform 8 precursor</t>
  </si>
  <si>
    <t>Fh</t>
  </si>
  <si>
    <t>fumarate hydratase, mitochondrial</t>
  </si>
  <si>
    <t>Ficd</t>
  </si>
  <si>
    <t>adenosine monophosphate-protein transferase FICD</t>
  </si>
  <si>
    <t>Fig4</t>
  </si>
  <si>
    <t>polyphosphoinositide phosphatase</t>
  </si>
  <si>
    <t>Fis1</t>
  </si>
  <si>
    <t>mitochondrial fission 1 protein</t>
  </si>
  <si>
    <t>Fkbp11</t>
  </si>
  <si>
    <t>peptidyl-prolyl cis-trans isomerase FKBP11 isoform 3 precursor</t>
  </si>
  <si>
    <t>Fkbp1a</t>
  </si>
  <si>
    <t>peptidyl-prolyl cis-trans isomerase FKBP1A isoform a</t>
  </si>
  <si>
    <t>Fkbp3</t>
  </si>
  <si>
    <t>peptidyl-prolyl cis-trans isomerase FKBP3</t>
  </si>
  <si>
    <t>Fkbp8</t>
  </si>
  <si>
    <t>peptidyl-prolyl cis-trans isomerase FKBP8 isoform 2</t>
  </si>
  <si>
    <t>Fkbp9</t>
  </si>
  <si>
    <t>peptidyl-prolyl cis-trans isomerase FKBP9 isoform 3</t>
  </si>
  <si>
    <t>Fkrp</t>
  </si>
  <si>
    <t>fukutin-related protein</t>
  </si>
  <si>
    <t>Fktn</t>
  </si>
  <si>
    <t>fukutin isoform a</t>
  </si>
  <si>
    <t>Flad1</t>
  </si>
  <si>
    <t>FAD synthase isoform 4</t>
  </si>
  <si>
    <t>Flcn</t>
  </si>
  <si>
    <t>folliculin isoform 1</t>
  </si>
  <si>
    <t>Flii</t>
  </si>
  <si>
    <t>protein flightless-1 homolog isoform 3</t>
  </si>
  <si>
    <t>Flnb</t>
  </si>
  <si>
    <t>filamin-B isoform 4</t>
  </si>
  <si>
    <t>Fmr1</t>
  </si>
  <si>
    <t>synaptic functional regulator FMR1 isoform ISO9</t>
  </si>
  <si>
    <t>Fn3krp</t>
  </si>
  <si>
    <t>ketosamine-3-kinase</t>
  </si>
  <si>
    <t>Fnbp1l</t>
  </si>
  <si>
    <t>formin-binding protein 1-like isoform 3</t>
  </si>
  <si>
    <t>Fnbp4</t>
  </si>
  <si>
    <t>formin-binding protein 4 isoform 2</t>
  </si>
  <si>
    <t>Fndc3a</t>
  </si>
  <si>
    <t>fibronectin type-III domain-containing protein 3A isoform 1</t>
  </si>
  <si>
    <t>Fnip2</t>
  </si>
  <si>
    <t>folliculin-interacting protein 2 isoform 3</t>
  </si>
  <si>
    <t>Fopnl</t>
  </si>
  <si>
    <t>lisH domain-containing protein FOPNL isoform 3</t>
  </si>
  <si>
    <t>Foxi1</t>
  </si>
  <si>
    <t>forkhead box protein I1 isoform b</t>
  </si>
  <si>
    <t>Foxj3</t>
  </si>
  <si>
    <t>PREDICTED: forkhead box protein J3 isoform X7</t>
  </si>
  <si>
    <t>Foxk2</t>
  </si>
  <si>
    <t>forkhead box protein K2</t>
  </si>
  <si>
    <t>Foxn3</t>
  </si>
  <si>
    <t>forkhead box protein N3 isoform 1</t>
  </si>
  <si>
    <t>Foxo1</t>
  </si>
  <si>
    <t>forkhead box protein O1</t>
  </si>
  <si>
    <t>Foxo3</t>
  </si>
  <si>
    <t>forkhead box protein O3</t>
  </si>
  <si>
    <t>Foxred1</t>
  </si>
  <si>
    <t>FAD-dependent oxidoreductase domain-containing protein 1</t>
  </si>
  <si>
    <t>Fpgt</t>
  </si>
  <si>
    <t>fucose-1-phosphate guanylyltransferase isoform 3</t>
  </si>
  <si>
    <t>Frg1</t>
  </si>
  <si>
    <t>protein FRG1</t>
  </si>
  <si>
    <t>Frk</t>
  </si>
  <si>
    <t>tyrosine-protein kinase FRK</t>
  </si>
  <si>
    <t>Frmd6</t>
  </si>
  <si>
    <t>FERM domain-containing protein 6 isoform 2</t>
  </si>
  <si>
    <t>Frrs1</t>
  </si>
  <si>
    <t>ferric-chelate reductase 1 precursor</t>
  </si>
  <si>
    <t>Fto</t>
  </si>
  <si>
    <t>alpha-ketoglutarate-dependent dioxygenase FTO</t>
  </si>
  <si>
    <t>Ftsj1</t>
  </si>
  <si>
    <t>putative tRNA (cytidine(32)/guanosine(34)-2'-O)-methyltransferase isoform c</t>
  </si>
  <si>
    <t>Fubp1</t>
  </si>
  <si>
    <t>far upstream element-binding protein 1 isoform 1</t>
  </si>
  <si>
    <t>Fuca1</t>
  </si>
  <si>
    <t>tissue alpha-L-fucosidase precursor</t>
  </si>
  <si>
    <t>Fuca2</t>
  </si>
  <si>
    <t>plasma alpha-L-fucosidase precursor</t>
  </si>
  <si>
    <t>Fuk</t>
  </si>
  <si>
    <t>L-fucose kinase</t>
  </si>
  <si>
    <t>Fundc1</t>
  </si>
  <si>
    <t>FUN14 domain-containing protein 1</t>
  </si>
  <si>
    <t>Furin</t>
  </si>
  <si>
    <t>furin preproprotein</t>
  </si>
  <si>
    <t>Fxr2</t>
  </si>
  <si>
    <t>fragile X mental retardation syndrome-related protein 2</t>
  </si>
  <si>
    <t>Fyco1</t>
  </si>
  <si>
    <t>PREDICTED: FYVE and coiled-coil domain-containing protein 1 isoform X1</t>
  </si>
  <si>
    <t>Fyttd1</t>
  </si>
  <si>
    <t>UAP56-interacting factor isoform 1</t>
  </si>
  <si>
    <t>Fzd1</t>
  </si>
  <si>
    <t>frizzled-1</t>
  </si>
  <si>
    <t>G4</t>
  </si>
  <si>
    <t>G6pc3</t>
  </si>
  <si>
    <t>glucose-6-phosphatase 3 isoform 1</t>
  </si>
  <si>
    <t>Gaa</t>
  </si>
  <si>
    <t>lysosomal alpha-glucosidase preproprotein</t>
  </si>
  <si>
    <t>Gab1</t>
  </si>
  <si>
    <t>GRB2-associated-binding protein 1 isoform b</t>
  </si>
  <si>
    <t>Gabarapl1</t>
  </si>
  <si>
    <t>gamma-aminobutyric acid receptor-associated protein-like 1</t>
  </si>
  <si>
    <t>Gabarapl2</t>
  </si>
  <si>
    <t>gamma-aminobutyric acid receptor-associated protein-like 2</t>
  </si>
  <si>
    <t>Gabpa</t>
  </si>
  <si>
    <t>GA-binding protein alpha chain</t>
  </si>
  <si>
    <t>Gadd45gip1</t>
  </si>
  <si>
    <t>growth arrest and DNA damage-inducible proteins-interacting protein 1</t>
  </si>
  <si>
    <t>Galc</t>
  </si>
  <si>
    <t>galactocerebrosidase isoform d</t>
  </si>
  <si>
    <t>Galk1</t>
  </si>
  <si>
    <t>galactokinase</t>
  </si>
  <si>
    <t>Galk2</t>
  </si>
  <si>
    <t>N-acetylgalactosamine kinase isoform 3</t>
  </si>
  <si>
    <t>Galnt11</t>
  </si>
  <si>
    <t>PREDICTED: polypeptide N-acetylgalactosaminyltransferase 11 isoform X3</t>
  </si>
  <si>
    <t>Ganab</t>
  </si>
  <si>
    <t>neutral alpha-glucosidase AB isoform 7</t>
  </si>
  <si>
    <t>Gapvd1</t>
  </si>
  <si>
    <t>GTPase-activating protein and VPS9 domain-containing protein 1 isoform 6</t>
  </si>
  <si>
    <t>Gars</t>
  </si>
  <si>
    <t>glycine--tRNA ligase isoform 2</t>
  </si>
  <si>
    <t>Gart</t>
  </si>
  <si>
    <t>trifunctional purine biosynthetic protein adenosine-3 isoform 1</t>
  </si>
  <si>
    <t>Gas2l1</t>
  </si>
  <si>
    <t>GAS2-like protein 1 isoform c</t>
  </si>
  <si>
    <t>Gas8</t>
  </si>
  <si>
    <t>growth arrest-specific protein 8 isoform a</t>
  </si>
  <si>
    <t>Gata2</t>
  </si>
  <si>
    <t>endothelial transcription factor GATA-2 isoform 2</t>
  </si>
  <si>
    <t>Gata3</t>
  </si>
  <si>
    <t>trans-acting T-cell-specific transcription factor GATA-3 isoform 1</t>
  </si>
  <si>
    <t>Gatad2a</t>
  </si>
  <si>
    <t>transcriptional repressor p66-alpha isoform 2</t>
  </si>
  <si>
    <t>Gatb</t>
  </si>
  <si>
    <t>glutamyl-tRNA(Gln) amidotransferase subunit B, mitochondrial precursor</t>
  </si>
  <si>
    <t>Gatc</t>
  </si>
  <si>
    <t>glutamyl-tRNA(Gln) amidotransferase subunit C, mitochondrial</t>
  </si>
  <si>
    <t>Gba</t>
  </si>
  <si>
    <t>glucosylceramidase isoform 3 precursor</t>
  </si>
  <si>
    <t>Gbas</t>
  </si>
  <si>
    <t>Gbe1</t>
  </si>
  <si>
    <t>1,4-alpha-glucan-branching enzyme</t>
  </si>
  <si>
    <t>Gbf1</t>
  </si>
  <si>
    <t>Golgi-specific brefeldin A-resistance guanine nucleotide exchange factor 1 isoform 2</t>
  </si>
  <si>
    <t>Gca</t>
  </si>
  <si>
    <t>grancalcin isoform d</t>
  </si>
  <si>
    <t>Gcc1</t>
  </si>
  <si>
    <t>GRIP and coiled-coil domain-containing protein 1</t>
  </si>
  <si>
    <t>Gcc2</t>
  </si>
  <si>
    <t>GRIP and coiled-coil domain-containing protein 2</t>
  </si>
  <si>
    <t>Gcn1l1</t>
  </si>
  <si>
    <t>Gcnt4</t>
  </si>
  <si>
    <t>beta-1,3-galactosyl-O-glycosyl-glycoprotein beta-1,6-N-acetylglucosaminyltransferase 4</t>
  </si>
  <si>
    <t>Gdap2</t>
  </si>
  <si>
    <t>ganglioside-induced differentiation-associated protein 2 isoform b</t>
  </si>
  <si>
    <t>Gdi1</t>
  </si>
  <si>
    <t>rab GDP dissociation inhibitor alpha</t>
  </si>
  <si>
    <t>Gdi2</t>
  </si>
  <si>
    <t>rab GDP dissociation inhibitor beta isoform 2</t>
  </si>
  <si>
    <t>Gdpd1</t>
  </si>
  <si>
    <t>PREDICTED: glycerophosphodiester phosphodiesterase domain-containing protein 1 isoform X1</t>
  </si>
  <si>
    <t>Gemin4</t>
  </si>
  <si>
    <t>gem-associated protein 4</t>
  </si>
  <si>
    <t>Gemin5</t>
  </si>
  <si>
    <t>gem-associated protein 5 isoform 2</t>
  </si>
  <si>
    <t>Gemin8</t>
  </si>
  <si>
    <t>gem-associated protein 8</t>
  </si>
  <si>
    <t>Get4</t>
  </si>
  <si>
    <t>Golgi to ER traffic protein 4 homolog</t>
  </si>
  <si>
    <t>Gfm1</t>
  </si>
  <si>
    <t>elongation factor G, mitochondrial isoform 2</t>
  </si>
  <si>
    <t>Gfm2</t>
  </si>
  <si>
    <t>ribosome-releasing factor 2, mitochondrial isoform 4</t>
  </si>
  <si>
    <t>Gfod2</t>
  </si>
  <si>
    <t>PREDICTED: glucose-fructose oxidoreductase domain-containing protein 2 isoform X1</t>
  </si>
  <si>
    <t>Gfpt1</t>
  </si>
  <si>
    <t>glutamine--fructose-6-phosphate aminotransferase [isomerizing] 1 isoform 1</t>
  </si>
  <si>
    <t>Gfra3</t>
  </si>
  <si>
    <t>GDNF family receptor alpha-3 preproprotein</t>
  </si>
  <si>
    <t>Ggcx</t>
  </si>
  <si>
    <t>vitamin K-dependent gamma-carboxylase isoform 3</t>
  </si>
  <si>
    <t>Ggnbp2</t>
  </si>
  <si>
    <t>gametogenetin-binding protein 2</t>
  </si>
  <si>
    <t>Ghitm</t>
  </si>
  <si>
    <t>growth hormone-inducible transmembrane protein</t>
  </si>
  <si>
    <t>Gid4</t>
  </si>
  <si>
    <t>glucose-induced degradation protein 4 homolog</t>
  </si>
  <si>
    <t>Gid8</t>
  </si>
  <si>
    <t>glucose-induced degradation protein 8 homolog</t>
  </si>
  <si>
    <t>Gigyf1</t>
  </si>
  <si>
    <t>GRB10-interacting GYF protein 1</t>
  </si>
  <si>
    <t>Gigyf2</t>
  </si>
  <si>
    <t>GRB10-interacting GYF protein 2 isoform c</t>
  </si>
  <si>
    <t>Gin1</t>
  </si>
  <si>
    <t>gypsy retrotransposon integrase-like protein 1 isoform 1</t>
  </si>
  <si>
    <t>Gipc1</t>
  </si>
  <si>
    <t>PDZ domain-containing protein GIPC1 isoform 2</t>
  </si>
  <si>
    <t>Gipc2</t>
  </si>
  <si>
    <t>PDZ domain-containing protein GIPC2 isoform 2</t>
  </si>
  <si>
    <t>Git1</t>
  </si>
  <si>
    <t>ARF GTPase-activating protein GIT1 isoform 2</t>
  </si>
  <si>
    <t>Git2</t>
  </si>
  <si>
    <t>ARF GTPase-activating protein GIT2 isoform 4</t>
  </si>
  <si>
    <t>Gjb1</t>
  </si>
  <si>
    <t>gap junction beta-1 protein</t>
  </si>
  <si>
    <t>Gkap1</t>
  </si>
  <si>
    <t>G kinase-anchoring protein 1 isoform b</t>
  </si>
  <si>
    <t>Gla</t>
  </si>
  <si>
    <t>alpha-galactosidase A precursor</t>
  </si>
  <si>
    <t>Glb1l</t>
  </si>
  <si>
    <t>beta-galactosidase-1-like protein isoform 1 precursor</t>
  </si>
  <si>
    <t>Glg1</t>
  </si>
  <si>
    <t>Golgi apparatus protein 1 isoform 3 precursor</t>
  </si>
  <si>
    <t>Glis3</t>
  </si>
  <si>
    <t>zinc finger protein GLIS3 isoform b</t>
  </si>
  <si>
    <t>Glmn</t>
  </si>
  <si>
    <t>glomulin isoform 1</t>
  </si>
  <si>
    <t>Glmp</t>
  </si>
  <si>
    <t>glycosylated lysosomal membrane protein isoform 3</t>
  </si>
  <si>
    <t>Glo1</t>
  </si>
  <si>
    <t>lactoylglutathione lyase</t>
  </si>
  <si>
    <t>Glod4</t>
  </si>
  <si>
    <t>glyoxalase domain-containing protein 4</t>
  </si>
  <si>
    <t>Glrx2</t>
  </si>
  <si>
    <t>glutaredoxin 2 isoform 3</t>
  </si>
  <si>
    <t>Glrx3</t>
  </si>
  <si>
    <t>glutaredoxin-3 isoform 1</t>
  </si>
  <si>
    <t>Glud1</t>
  </si>
  <si>
    <t>glutamate dehydrogenase 1, mitochondrial isoform c</t>
  </si>
  <si>
    <t>Glul</t>
  </si>
  <si>
    <t>glutamine synthetase</t>
  </si>
  <si>
    <t>Glyctk</t>
  </si>
  <si>
    <t>glycerate kinase isoform 1</t>
  </si>
  <si>
    <t>Glyr1</t>
  </si>
  <si>
    <t>putative oxidoreductase GLYR1 isoform 1</t>
  </si>
  <si>
    <t>Gm2a</t>
  </si>
  <si>
    <t>ganglioside GM2 activator isoform 2 precursor</t>
  </si>
  <si>
    <t>Gmds</t>
  </si>
  <si>
    <t>GDP-mannose 4,6 dehydratase isoform 1</t>
  </si>
  <si>
    <t>Gmfb</t>
  </si>
  <si>
    <t>glia maturation factor beta</t>
  </si>
  <si>
    <t>Gmfg</t>
  </si>
  <si>
    <t>glia maturation factor gamma isoform 2</t>
  </si>
  <si>
    <t>Gmppa</t>
  </si>
  <si>
    <t>PREDICTED: mannose-1-phosphate guanyltransferase alpha isoform X9</t>
  </si>
  <si>
    <t>Gmppb</t>
  </si>
  <si>
    <t>mannose-1-phosphate guanyltransferase beta isoform 2</t>
  </si>
  <si>
    <t>Gmpr2</t>
  </si>
  <si>
    <t>GMP reductase 2 isoform 7</t>
  </si>
  <si>
    <t>Gmps</t>
  </si>
  <si>
    <t>GMP synthase [glutamine-hydrolyzing]</t>
  </si>
  <si>
    <t>Gna11</t>
  </si>
  <si>
    <t>guanine nucleotide-binding protein subunit alpha-11</t>
  </si>
  <si>
    <t>Gna12</t>
  </si>
  <si>
    <t>guanine nucleotide-binding protein subunit alpha-12 isoform 1</t>
  </si>
  <si>
    <t>Gna13</t>
  </si>
  <si>
    <t>guanine nucleotide-binding protein subunit alpha-13 isoform 2</t>
  </si>
  <si>
    <t>Gnai1</t>
  </si>
  <si>
    <t>guanine nucleotide-binding protein G(i) subunit alpha-1 isoform 2</t>
  </si>
  <si>
    <t>Gnai2</t>
  </si>
  <si>
    <t>guanine nucleotide-binding protein G(i) subunit alpha-2 isoform 2</t>
  </si>
  <si>
    <t>Gnai3</t>
  </si>
  <si>
    <t>guanine nucleotide-binding protein G(k) subunit alpha</t>
  </si>
  <si>
    <t>Gnaq</t>
  </si>
  <si>
    <t>guanine nucleotide-binding protein G(q) subunit alpha</t>
  </si>
  <si>
    <t>Gnas</t>
  </si>
  <si>
    <t>protein ALEX isoform h</t>
  </si>
  <si>
    <t>Gnb5</t>
  </si>
  <si>
    <t>guanine nucleotide-binding protein subunit beta-5 isoform b</t>
  </si>
  <si>
    <t>Gne</t>
  </si>
  <si>
    <t>bifunctional UDP-N-acetylglucosamine 2-epimerase/N-acetylmannosamine kinase isoform 5</t>
  </si>
  <si>
    <t>Gng10</t>
  </si>
  <si>
    <t>guanine nucleotide-binding protein G(I)/G(S)/G(O) subunit gamma-10 precursor</t>
  </si>
  <si>
    <t>Gng12</t>
  </si>
  <si>
    <t>guanine nucleotide-binding protein G(I)/G(S)/G(O) subunit gamma-12 precursor</t>
  </si>
  <si>
    <t>Gng5</t>
  </si>
  <si>
    <t>guanine nucleotide-binding protein G(I)/G(S)/G(O) subunit gamma-5 precursor</t>
  </si>
  <si>
    <t>Gnl2</t>
  </si>
  <si>
    <t>nucleolar GTP-binding protein 2 isoform 2</t>
  </si>
  <si>
    <t>Gnl3l</t>
  </si>
  <si>
    <t>guanine nucleotide-binding protein-like 3-like protein</t>
  </si>
  <si>
    <t>Gnpat</t>
  </si>
  <si>
    <t>dihydroxyacetone phosphate acyltransferase isoform 1</t>
  </si>
  <si>
    <t>Gnpda1</t>
  </si>
  <si>
    <t>glucosamine-6-phosphate isomerase 1</t>
  </si>
  <si>
    <t>Gnpda2</t>
  </si>
  <si>
    <t>glucosamine-6-phosphate isomerase 2 isoform 3</t>
  </si>
  <si>
    <t>Gnptg</t>
  </si>
  <si>
    <t>N-acetylglucosamine-1-phosphotransferase subunit gamma precursor</t>
  </si>
  <si>
    <t>Golga2</t>
  </si>
  <si>
    <t>golgin subfamily A member 2</t>
  </si>
  <si>
    <t>Golga4</t>
  </si>
  <si>
    <t>golgin subfamily A member 4 isoform 1</t>
  </si>
  <si>
    <t>Golga5</t>
  </si>
  <si>
    <t>golgin subfamily A member 5</t>
  </si>
  <si>
    <t>Golga7</t>
  </si>
  <si>
    <t>golgin subfamily A member 7 isoform a</t>
  </si>
  <si>
    <t>Golgb1</t>
  </si>
  <si>
    <t>golgin subfamily B member 1 isoform 4</t>
  </si>
  <si>
    <t>Golim4</t>
  </si>
  <si>
    <t>PREDICTED: Golgi integral membrane protein 4 isoform X3</t>
  </si>
  <si>
    <t>Golph3</t>
  </si>
  <si>
    <t>Golgi phosphoprotein 3</t>
  </si>
  <si>
    <t>Golph3l</t>
  </si>
  <si>
    <t>Golgi phosphoprotein 3-like</t>
  </si>
  <si>
    <t>Gopc</t>
  </si>
  <si>
    <t>Golgi-associated PDZ and coiled-coil motif-containing protein isoform b</t>
  </si>
  <si>
    <t>Gorasp1</t>
  </si>
  <si>
    <t>Golgi reassembly-stacking protein 1 isoform 3</t>
  </si>
  <si>
    <t>Gosr1</t>
  </si>
  <si>
    <t>Golgi SNAP receptor complex member 1 isoform 2</t>
  </si>
  <si>
    <t>Gosr2</t>
  </si>
  <si>
    <t>Golgi SNAP receptor complex member 2 isoform F</t>
  </si>
  <si>
    <t>Gpaa1</t>
  </si>
  <si>
    <t>glycosylphosphatidylinositol anchor attachment 1 protein</t>
  </si>
  <si>
    <t>Gpalpp1</t>
  </si>
  <si>
    <t>GPALPP motifs-containing protein 1 isoform a</t>
  </si>
  <si>
    <t>Gpam</t>
  </si>
  <si>
    <t>glycerol-3-phosphate acyltransferase 1, mitochondrial precursor</t>
  </si>
  <si>
    <t>Gpank1</t>
  </si>
  <si>
    <t>G patch domain and ankyrin repeat-containing protein 1</t>
  </si>
  <si>
    <t>Gpatch1</t>
  </si>
  <si>
    <t>G patch domain-containing protein 1</t>
  </si>
  <si>
    <t>Gpatch11</t>
  </si>
  <si>
    <t>G patch domain-containing protein 11 isoform 3</t>
  </si>
  <si>
    <t>Gpatch8</t>
  </si>
  <si>
    <t>G patch domain-containing protein 8 isoform 3</t>
  </si>
  <si>
    <t>Gpc4</t>
  </si>
  <si>
    <t>glypican-4 precursor</t>
  </si>
  <si>
    <t>Gpd2</t>
  </si>
  <si>
    <t>glycerol-3-phosphate dehydrogenase, mitochondrial precursor</t>
  </si>
  <si>
    <t>Gpi</t>
  </si>
  <si>
    <t>glucose-6-phosphate isomerase isoform 3</t>
  </si>
  <si>
    <t>Gpkow</t>
  </si>
  <si>
    <t>G patch domain and KOW motifs-containing protein</t>
  </si>
  <si>
    <t>Gpm6a</t>
  </si>
  <si>
    <t>neuronal membrane glycoprotein M6-a isoform 4</t>
  </si>
  <si>
    <t>Gpn1</t>
  </si>
  <si>
    <t>GPN-loop GTPase 1 isoform d</t>
  </si>
  <si>
    <t>Gpn2</t>
  </si>
  <si>
    <t>GPN-loop GTPase 2</t>
  </si>
  <si>
    <t>Gpn3</t>
  </si>
  <si>
    <t>GPN-loop GTPase 3 isoform 3</t>
  </si>
  <si>
    <t>Gpr108</t>
  </si>
  <si>
    <t>protein GPR108 precursor</t>
  </si>
  <si>
    <t>Gpr146</t>
  </si>
  <si>
    <t>PREDICTED: probable G-protein coupled receptor 146 isoform X2</t>
  </si>
  <si>
    <t>Gpr180</t>
  </si>
  <si>
    <t>integral membrane protein GPR180 precursor</t>
  </si>
  <si>
    <t>Gpr39</t>
  </si>
  <si>
    <t>G-protein coupled receptor 39</t>
  </si>
  <si>
    <t>Gpr89b</t>
  </si>
  <si>
    <t>Golgi pH regulator B isoform 3</t>
  </si>
  <si>
    <t>Gprasp2</t>
  </si>
  <si>
    <t>G-protein coupled receptor-associated sorting protein 2</t>
  </si>
  <si>
    <t>Gprc5b</t>
  </si>
  <si>
    <t>G-protein coupled receptor family C group 5 member B isoform 2</t>
  </si>
  <si>
    <t>Gprc5c</t>
  </si>
  <si>
    <t>G-protein coupled receptor family C group 5 member C isoform b precursor</t>
  </si>
  <si>
    <t>Gps1</t>
  </si>
  <si>
    <t>COP9 signalosome complex subunit 1 isoform 9</t>
  </si>
  <si>
    <t>Gpsm1</t>
  </si>
  <si>
    <t>G-protein-signaling modulator 1 isoform c</t>
  </si>
  <si>
    <t>Gpx1</t>
  </si>
  <si>
    <t>glutathione peroxidase 1 isoform 5</t>
  </si>
  <si>
    <t>Gpx4</t>
  </si>
  <si>
    <t>phospholipid hydroperoxide glutathione peroxidase, mitochondrial isoform B precursor</t>
  </si>
  <si>
    <t>Gramd1a</t>
  </si>
  <si>
    <t>GRAM domain-containing protein 1A isoform 4</t>
  </si>
  <si>
    <t>Gramd3</t>
  </si>
  <si>
    <t>PREDICTED: GRAM domain-containing protein 3 isoform X14</t>
  </si>
  <si>
    <t>Gramd4</t>
  </si>
  <si>
    <t>GRAM domain-containing protein 4</t>
  </si>
  <si>
    <t>Grb10</t>
  </si>
  <si>
    <t>growth factor receptor-bound protein 10 isoform a</t>
  </si>
  <si>
    <t>Grb2</t>
  </si>
  <si>
    <t>growth factor receptor-bound protein 2 isoform 2</t>
  </si>
  <si>
    <t>Grb7</t>
  </si>
  <si>
    <t>growth factor receptor-bound protein 7 isoform c</t>
  </si>
  <si>
    <t>Grhl2</t>
  </si>
  <si>
    <t>grainyhead-like protein 2 homolog isoform 1</t>
  </si>
  <si>
    <t>Grina</t>
  </si>
  <si>
    <t>protein lifeguard 1</t>
  </si>
  <si>
    <t>Grn</t>
  </si>
  <si>
    <t>granulins precursor</t>
  </si>
  <si>
    <t>Grpel1</t>
  </si>
  <si>
    <t>grpE protein homolog 1, mitochondrial precursor</t>
  </si>
  <si>
    <t>Grsf1</t>
  </si>
  <si>
    <t>G-rich sequence factor 1 isoform 2</t>
  </si>
  <si>
    <t>Grtp1</t>
  </si>
  <si>
    <t>growth hormone-regulated TBC protein 1 isoform 3</t>
  </si>
  <si>
    <t>Grwd1</t>
  </si>
  <si>
    <t>glutamate-rich WD repeat-containing protein 1</t>
  </si>
  <si>
    <t>Gsap</t>
  </si>
  <si>
    <t>gamma-secretase-activating protein isoform g</t>
  </si>
  <si>
    <t>Gsk3a</t>
  </si>
  <si>
    <t>glycogen synthase kinase-3 alpha</t>
  </si>
  <si>
    <t>Gskip</t>
  </si>
  <si>
    <t>PREDICTED: GSK3-beta interaction protein isoform X1</t>
  </si>
  <si>
    <t>Gsn</t>
  </si>
  <si>
    <t>gelsolin isoform c</t>
  </si>
  <si>
    <t>Gss</t>
  </si>
  <si>
    <t>glutathione synthetase</t>
  </si>
  <si>
    <t>Gsto1</t>
  </si>
  <si>
    <t>glutathione S-transferase omega-1 isoform 2</t>
  </si>
  <si>
    <t>Gstt1</t>
  </si>
  <si>
    <t>glutathione S-transferase theta-1 isoform c</t>
  </si>
  <si>
    <t>Gstt2</t>
  </si>
  <si>
    <t>glutathione S-transferase theta-2 isoform b</t>
  </si>
  <si>
    <t>Gstz1</t>
  </si>
  <si>
    <t>maleylacetoacetate isomerase isoform 1</t>
  </si>
  <si>
    <t>Gtf2a2</t>
  </si>
  <si>
    <t>transcription initiation factor IIA subunit 2</t>
  </si>
  <si>
    <t>Gtf2b</t>
  </si>
  <si>
    <t>transcription initiation factor IIB</t>
  </si>
  <si>
    <t>Gtf2e1</t>
  </si>
  <si>
    <t>general transcription factor IIE subunit 1</t>
  </si>
  <si>
    <t>Gtf2e2</t>
  </si>
  <si>
    <t>transcription initiation factor IIE subunit beta isoform 2</t>
  </si>
  <si>
    <t>Gtf2f2</t>
  </si>
  <si>
    <t>general transcription factor IIF subunit 2</t>
  </si>
  <si>
    <t>Gtf2h1</t>
  </si>
  <si>
    <t>general transcription factor IIH subunit 1</t>
  </si>
  <si>
    <t>Gtf2h2</t>
  </si>
  <si>
    <t>general transcription factor IIH subunit 2</t>
  </si>
  <si>
    <t>Gtf2h3</t>
  </si>
  <si>
    <t>PREDICTED: general transcription factor IIH subunit 3 isoform X1</t>
  </si>
  <si>
    <t>Gtf2h5</t>
  </si>
  <si>
    <t>general transcription factor IIH subunit 5</t>
  </si>
  <si>
    <t>Gtf2i</t>
  </si>
  <si>
    <t>general transcription factor II-I isoform 6</t>
  </si>
  <si>
    <t>Gtf3a</t>
  </si>
  <si>
    <t>transcription factor IIIA</t>
  </si>
  <si>
    <t>Gtf3c1</t>
  </si>
  <si>
    <t>general transcription factor 3C polypeptide 1 isoform 2</t>
  </si>
  <si>
    <t>Gtf3c2</t>
  </si>
  <si>
    <t>general transcription factor 3C polypeptide 2 isoform a</t>
  </si>
  <si>
    <t>Gtf3c4</t>
  </si>
  <si>
    <t>general transcription factor 3C polypeptide 4</t>
  </si>
  <si>
    <t>Gtf3c5</t>
  </si>
  <si>
    <t>general transcription factor 3C polypeptide 5 isoform 1</t>
  </si>
  <si>
    <t>Gtf3c6</t>
  </si>
  <si>
    <t>general transcription factor 3C polypeptide 6</t>
  </si>
  <si>
    <t>Gtpbp10</t>
  </si>
  <si>
    <t>GTP-binding protein 10 isoform 2</t>
  </si>
  <si>
    <t>Guca2a</t>
  </si>
  <si>
    <t>guanylin precursor</t>
  </si>
  <si>
    <t>Gucd1</t>
  </si>
  <si>
    <t>protein GUCD1 isoform c</t>
  </si>
  <si>
    <t>Guf1</t>
  </si>
  <si>
    <t>translation factor GUF1, mitochondrial isoform 1</t>
  </si>
  <si>
    <t>Gulp1</t>
  </si>
  <si>
    <t>PTB domain-containing engulfment adapter protein 1 isoform c</t>
  </si>
  <si>
    <t>Gusb</t>
  </si>
  <si>
    <t>beta-glucuronidase isoform 1 precursor</t>
  </si>
  <si>
    <t>Gyg1</t>
  </si>
  <si>
    <t>glycogenin-1 isoform 3</t>
  </si>
  <si>
    <t>Gyltl1b</t>
  </si>
  <si>
    <t>PREDICTED: glycosyltransferase-like protein LARGE2 isoform X1</t>
  </si>
  <si>
    <t>Gzf1</t>
  </si>
  <si>
    <t>GDNF-inducible zinc finger protein 1 isoform a</t>
  </si>
  <si>
    <t>H3f3b</t>
  </si>
  <si>
    <t>histone H3.3</t>
  </si>
  <si>
    <t>H6pd</t>
  </si>
  <si>
    <t>GDH/6PGL endoplasmic bifunctional protein isoform 2 precursor</t>
  </si>
  <si>
    <t>Habp4</t>
  </si>
  <si>
    <t>intracellular hyaluronan-binding protein 4</t>
  </si>
  <si>
    <t>Hacd3</t>
  </si>
  <si>
    <t>very-long-chain (3R)-3-hydroxyacyl-CoA dehydratase 3</t>
  </si>
  <si>
    <t>Hadh</t>
  </si>
  <si>
    <t>hydroxyacyl-coenzyme A dehydrogenase, mitochondrial isoform 3</t>
  </si>
  <si>
    <t>Hadhb</t>
  </si>
  <si>
    <t>trifunctional enzyme subunit beta, mitochondrial isoform 3</t>
  </si>
  <si>
    <t>Hagh</t>
  </si>
  <si>
    <t>hydroxyacylglutathione hydrolase, mitochondrial isoform 3 precursor</t>
  </si>
  <si>
    <t>Hars2</t>
  </si>
  <si>
    <t>probable histidine--tRNA ligase, mitochondrial isoform 3</t>
  </si>
  <si>
    <t>Hax1</t>
  </si>
  <si>
    <t>HCLS1-associated protein X-1 isoform b</t>
  </si>
  <si>
    <t>Hccs</t>
  </si>
  <si>
    <t>cytochrome c-type heme lyase</t>
  </si>
  <si>
    <t>Hcfc1r1</t>
  </si>
  <si>
    <t>host cell factor C1 regulator 1 isoform 5</t>
  </si>
  <si>
    <t>Hcfc2</t>
  </si>
  <si>
    <t>host cell factor 2</t>
  </si>
  <si>
    <t>Hdac1</t>
  </si>
  <si>
    <t>histone deacetylase 1</t>
  </si>
  <si>
    <t>Hdac10</t>
  </si>
  <si>
    <t>histone deacetylase 10 isoform 2</t>
  </si>
  <si>
    <t>Hdac2</t>
  </si>
  <si>
    <t>histone deacetylase 2</t>
  </si>
  <si>
    <t>Hdac3</t>
  </si>
  <si>
    <t>histone deacetylase 3</t>
  </si>
  <si>
    <t>Hdac5</t>
  </si>
  <si>
    <t>histone deacetylase 5 isoform 3</t>
  </si>
  <si>
    <t>Hddc2</t>
  </si>
  <si>
    <t>HD domain-containing protein 2</t>
  </si>
  <si>
    <t>Hdgfrp2</t>
  </si>
  <si>
    <t>PREDICTED: hepatoma-derived growth factor-related protein 2 isoform X2</t>
  </si>
  <si>
    <t>Hdlbp</t>
  </si>
  <si>
    <t>vigilin isoform c</t>
  </si>
  <si>
    <t>Heatr6</t>
  </si>
  <si>
    <t>HEAT repeat-containing protein 6</t>
  </si>
  <si>
    <t>Hebp2</t>
  </si>
  <si>
    <t>heme-binding protein 2 isoform 2</t>
  </si>
  <si>
    <t>Heca</t>
  </si>
  <si>
    <t>headcase protein homolog</t>
  </si>
  <si>
    <t>Hectd1</t>
  </si>
  <si>
    <t>E3 ubiquitin-protein ligase HECTD1</t>
  </si>
  <si>
    <t>Hectd3</t>
  </si>
  <si>
    <t>E3 ubiquitin-protein ligase HECTD3</t>
  </si>
  <si>
    <t>Heg1</t>
  </si>
  <si>
    <t>protein HEG homolog 1 precursor</t>
  </si>
  <si>
    <t>Helz</t>
  </si>
  <si>
    <t>probable helicase with zinc finger domain isoform 2</t>
  </si>
  <si>
    <t>Hemk1</t>
  </si>
  <si>
    <t>hemK methyltransferase family member 1</t>
  </si>
  <si>
    <t>Hepacam2</t>
  </si>
  <si>
    <t>HEPACAM family member 2 isoform 5</t>
  </si>
  <si>
    <t>Herc2</t>
  </si>
  <si>
    <t>E3 ubiquitin-protein ligase HERC2</t>
  </si>
  <si>
    <t>Herc3</t>
  </si>
  <si>
    <t>probable E3 ubiquitin-protein ligase HERC3 isoform 2</t>
  </si>
  <si>
    <t>Herpud1</t>
  </si>
  <si>
    <t>homocysteine-responsive endoplasmic reticulum-resident ubiquitin-like domain member 1 protein isoform 4</t>
  </si>
  <si>
    <t>Herpud2</t>
  </si>
  <si>
    <t>homocysteine-responsive endoplasmic reticulum-resident ubiquitin-like domain member 2 protein</t>
  </si>
  <si>
    <t>Hexa</t>
  </si>
  <si>
    <t>beta-hexosaminidase subunit alpha isoform 1 precursor</t>
  </si>
  <si>
    <t>Hexdc</t>
  </si>
  <si>
    <t>hexosaminidase D isoform 2</t>
  </si>
  <si>
    <t>Hexim1</t>
  </si>
  <si>
    <t>protein HEXIM1</t>
  </si>
  <si>
    <t>Hexim2</t>
  </si>
  <si>
    <t>PREDICTED: protein HEXIM2 isoform X4</t>
  </si>
  <si>
    <t>Hgh1</t>
  </si>
  <si>
    <t>protein HGH1 homolog</t>
  </si>
  <si>
    <t>Hgs</t>
  </si>
  <si>
    <t>hepatocyte growth factor-regulated tyrosine kinase substrate</t>
  </si>
  <si>
    <t>Hibadh</t>
  </si>
  <si>
    <t>3-hydroxyisobutyrate dehydrogenase, mitochondrial precursor</t>
  </si>
  <si>
    <t>Hibch</t>
  </si>
  <si>
    <t>3-hydroxyisobutyryl-CoA hydrolase, mitochondrial isoform 1 precursor</t>
  </si>
  <si>
    <t>Hid1</t>
  </si>
  <si>
    <t>protein HID1</t>
  </si>
  <si>
    <t>Higd2a</t>
  </si>
  <si>
    <t>HIG1 domain family member 2A, mitochondrial</t>
  </si>
  <si>
    <t>Hint2</t>
  </si>
  <si>
    <t>histidine triad nucleotide-binding protein 2, mitochondrial precursor</t>
  </si>
  <si>
    <t>Hint3</t>
  </si>
  <si>
    <t>histidine triad nucleotide-binding protein 3</t>
  </si>
  <si>
    <t>Hip1r</t>
  </si>
  <si>
    <t>huntingtin-interacting protein 1-related protein isoform 3</t>
  </si>
  <si>
    <t>Hipk1</t>
  </si>
  <si>
    <t>homeodomain-interacting protein kinase 1 isoform 4</t>
  </si>
  <si>
    <t>Hipk2</t>
  </si>
  <si>
    <t>homeodomain-interacting protein kinase 2 isoform 2</t>
  </si>
  <si>
    <t>Hipk3</t>
  </si>
  <si>
    <t>homeodomain-interacting protein kinase 3 isoform 2</t>
  </si>
  <si>
    <t>Hist1h4a</t>
  </si>
  <si>
    <t>histone H4</t>
  </si>
  <si>
    <t>Hk1</t>
  </si>
  <si>
    <t>hexokinase-1 isoform HKI</t>
  </si>
  <si>
    <t>Hm13</t>
  </si>
  <si>
    <t>minor histocompatibility antigen H13 isoform 4</t>
  </si>
  <si>
    <t>Hmbs</t>
  </si>
  <si>
    <t>porphobilinogen deaminase isoform 1</t>
  </si>
  <si>
    <t>Hmgcl</t>
  </si>
  <si>
    <t>hydroxymethylglutaryl-CoA lyase, mitochondrial isoform 1 precursor</t>
  </si>
  <si>
    <t>Hmgcr</t>
  </si>
  <si>
    <t>3-hydroxy-3-methylglutaryl-Coenzyme A reductase isoform 2</t>
  </si>
  <si>
    <t>Hmgn3</t>
  </si>
  <si>
    <t>high mobility group nucleosome-binding domain-containing protein 3 isoform h</t>
  </si>
  <si>
    <t>Hmox2</t>
  </si>
  <si>
    <t>heme oxygenase 2 isoform b</t>
  </si>
  <si>
    <t>Hmx2</t>
  </si>
  <si>
    <t>homeobox protein HMX2</t>
  </si>
  <si>
    <t>Hn1</t>
  </si>
  <si>
    <t>Hnf1b</t>
  </si>
  <si>
    <t>hepatocyte nuclear factor 1-beta isoform 3</t>
  </si>
  <si>
    <t>Hnrnpdl</t>
  </si>
  <si>
    <t>heterogeneous nuclear ribonucleoprotein D-like isoform b</t>
  </si>
  <si>
    <t>Hnrnph2</t>
  </si>
  <si>
    <t>heterogeneous nuclear ribonucleoprotein H2</t>
  </si>
  <si>
    <t>Hnrnpk</t>
  </si>
  <si>
    <t>heterogeneous nuclear ribonucleoprotein K isoform d</t>
  </si>
  <si>
    <t>Hnrnpm</t>
  </si>
  <si>
    <t>heterogeneous nuclear ribonucleoprotein M isoform b</t>
  </si>
  <si>
    <t>Hook1</t>
  </si>
  <si>
    <t>protein Hook homolog 1</t>
  </si>
  <si>
    <t>Hook2</t>
  </si>
  <si>
    <t>protein Hook homolog 2 isoform 1</t>
  </si>
  <si>
    <t>Hoxb2</t>
  </si>
  <si>
    <t>homeobox protein Hox-B2</t>
  </si>
  <si>
    <t>Hoxb6</t>
  </si>
  <si>
    <t>homeobox protein Hox-B6</t>
  </si>
  <si>
    <t>Hoxb7</t>
  </si>
  <si>
    <t>homeobox protein Hox-B7</t>
  </si>
  <si>
    <t>Hoxd9</t>
  </si>
  <si>
    <t>homeobox protein Hox-D9</t>
  </si>
  <si>
    <t>Hp1bp3</t>
  </si>
  <si>
    <t>heterochromatin protein 1-binding protein 3</t>
  </si>
  <si>
    <t>Hpn</t>
  </si>
  <si>
    <t>serine protease hepsin precursor</t>
  </si>
  <si>
    <t>Hps1</t>
  </si>
  <si>
    <t>Hermansky-Pudlak syndrome 1 protein isoform g</t>
  </si>
  <si>
    <t>Hps4</t>
  </si>
  <si>
    <t>Hermansky-Pudlak syndrome 4 protein isoform c</t>
  </si>
  <si>
    <t>Hras</t>
  </si>
  <si>
    <t>GTPase HRas isoform 3 precursor</t>
  </si>
  <si>
    <t>Hs1bp3</t>
  </si>
  <si>
    <t>HCLS1-binding protein 3</t>
  </si>
  <si>
    <t>Hsbp1</t>
  </si>
  <si>
    <t>heat shock factor-binding protein 1</t>
  </si>
  <si>
    <t>Hscb</t>
  </si>
  <si>
    <t>iron-sulfur cluster co-chaperone protein HscB, mitochondrial isoform 3 precursor</t>
  </si>
  <si>
    <t>Hsd17b10</t>
  </si>
  <si>
    <t>3-hydroxyacyl-CoA dehydrogenase type-2 isoform 2</t>
  </si>
  <si>
    <t>Hsd17b11</t>
  </si>
  <si>
    <t>estradiol 17-beta-dehydrogenase 11 precursor</t>
  </si>
  <si>
    <t>Hsd17b12</t>
  </si>
  <si>
    <t>very-long-chain 3-oxoacyl-CoA reductase</t>
  </si>
  <si>
    <t>Hsd17b4</t>
  </si>
  <si>
    <t>peroxisomal multifunctional enzyme type 2 isoform 3</t>
  </si>
  <si>
    <t>Hsd3b7</t>
  </si>
  <si>
    <t>3 beta-hydroxysteroid dehydrogenase type 7 isoform a</t>
  </si>
  <si>
    <t>Hsdl1</t>
  </si>
  <si>
    <t>inactive hydroxysteroid dehydrogenase-like protein 1 isoform a</t>
  </si>
  <si>
    <t>Hsdl2</t>
  </si>
  <si>
    <t>hydroxysteroid dehydrogenase-like protein 2 isoform 1</t>
  </si>
  <si>
    <t>Hsf1</t>
  </si>
  <si>
    <t>heat shock factor protein 1</t>
  </si>
  <si>
    <t>Hsf2</t>
  </si>
  <si>
    <t>heat shock factor protein 2 isoform c</t>
  </si>
  <si>
    <t>Hsp90b1</t>
  </si>
  <si>
    <t>endoplasmin precursor</t>
  </si>
  <si>
    <t>Hspa13</t>
  </si>
  <si>
    <t>heat shock 70 kDa protein 13 precursor</t>
  </si>
  <si>
    <t>Hspa4</t>
  </si>
  <si>
    <t>heat shock 70 kDa protein 4</t>
  </si>
  <si>
    <t>Hspa9</t>
  </si>
  <si>
    <t>stress-70 protein, mitochondrial precursor</t>
  </si>
  <si>
    <t>Hspb11</t>
  </si>
  <si>
    <t>intraflagellar transport protein 25 homolog</t>
  </si>
  <si>
    <t>Hspb2</t>
  </si>
  <si>
    <t>heat shock protein beta-2</t>
  </si>
  <si>
    <t>Hspbap1</t>
  </si>
  <si>
    <t>HSPB1-associated protein 1 isoform 2</t>
  </si>
  <si>
    <t>Hspbp1</t>
  </si>
  <si>
    <t>hsp70-binding protein 1 isoform 2</t>
  </si>
  <si>
    <t>Htatsf1</t>
  </si>
  <si>
    <t>HIV Tat-specific factor 1</t>
  </si>
  <si>
    <t>Htra2</t>
  </si>
  <si>
    <t>serine protease HTRA2, mitochondrial isoform 4 preproprotein</t>
  </si>
  <si>
    <t>Hus1</t>
  </si>
  <si>
    <t>PREDICTED: checkpoint protein HUS1 isoform X1</t>
  </si>
  <si>
    <t>Hyal2</t>
  </si>
  <si>
    <t>hyaluronidase-2 precursor</t>
  </si>
  <si>
    <t>Hyou1</t>
  </si>
  <si>
    <t>hypoxia up-regulated protein 1 precursor</t>
  </si>
  <si>
    <t>Hypk</t>
  </si>
  <si>
    <t>huntingtin-interacting protein K isoform 2</t>
  </si>
  <si>
    <t>Iah1</t>
  </si>
  <si>
    <t>isoamyl acetate-hydrolyzing esterase 1 homolog isoform c</t>
  </si>
  <si>
    <t>Iars</t>
  </si>
  <si>
    <t>isoleucine--tRNA ligase, cytoplasmic</t>
  </si>
  <si>
    <t>Iars2</t>
  </si>
  <si>
    <t>isoleucine--tRNA ligase, mitochondrial precursor</t>
  </si>
  <si>
    <t>Iba57</t>
  </si>
  <si>
    <t>putative transferase CAF17, mitochondrial isoform 2</t>
  </si>
  <si>
    <t>Ibtk</t>
  </si>
  <si>
    <t>inhibitor of Bruton tyrosine kinase isoform 2</t>
  </si>
  <si>
    <t>Ica1</t>
  </si>
  <si>
    <t>islet cell autoantigen 1 isoform a</t>
  </si>
  <si>
    <t>Ice1</t>
  </si>
  <si>
    <t>PREDICTED: little elongation complex subunit 1 isoform X2</t>
  </si>
  <si>
    <t>Ice2</t>
  </si>
  <si>
    <t>little elongation complex subunit 2 isoform c</t>
  </si>
  <si>
    <t>Icmt</t>
  </si>
  <si>
    <t>protein-S-isoprenylcysteine O-methyltransferase</t>
  </si>
  <si>
    <t>Ict1</t>
  </si>
  <si>
    <t>PREDICTED: peptidyl-tRNA hydrolase ICT1, mitochondrial isoform X1</t>
  </si>
  <si>
    <t>Ide</t>
  </si>
  <si>
    <t>insulin-degrading enzyme isoform 1</t>
  </si>
  <si>
    <t>Idh2</t>
  </si>
  <si>
    <t>isocitrate dehydrogenase [NADP], mitochondrial isoform 3</t>
  </si>
  <si>
    <t>Idh3a</t>
  </si>
  <si>
    <t>isocitrate dehydrogenase [NAD] subunit alpha, mitochondrial precursor</t>
  </si>
  <si>
    <t>Idh3B</t>
  </si>
  <si>
    <t>isocitrate dehydrogenase [NAD] subunit beta, mitochondrial isoform e precursor</t>
  </si>
  <si>
    <t>Idh3g</t>
  </si>
  <si>
    <t>isocitrate dehydrogenase [NAD] subunit gamma, mitochondrial isoform b precursor</t>
  </si>
  <si>
    <t>Ids</t>
  </si>
  <si>
    <t>iduronate 2-sulfatase isoform c</t>
  </si>
  <si>
    <t>Idua</t>
  </si>
  <si>
    <t>alpha-L-iduronidase precursor</t>
  </si>
  <si>
    <t>Ier5l</t>
  </si>
  <si>
    <t>immediate early response gene 5-like protein</t>
  </si>
  <si>
    <t>Ifitm2</t>
  </si>
  <si>
    <t>interferon-induced transmembrane protein 2</t>
  </si>
  <si>
    <t>Ifnar2</t>
  </si>
  <si>
    <t>interferon alpha/beta receptor 2 isoform c</t>
  </si>
  <si>
    <t>Ifngr1</t>
  </si>
  <si>
    <t>interferon gamma receptor 1 precursor</t>
  </si>
  <si>
    <t>Ift122</t>
  </si>
  <si>
    <t>intraflagellar transport protein 122 homolog isoform 7</t>
  </si>
  <si>
    <t>Ift172</t>
  </si>
  <si>
    <t>intraflagellar transport protein 172 homolog</t>
  </si>
  <si>
    <t>Ift22</t>
  </si>
  <si>
    <t>intraflagellar transport protein 22 homolog isoform c</t>
  </si>
  <si>
    <t>Ift27</t>
  </si>
  <si>
    <t>intraflagellar transport protein 27 homolog isoform 1</t>
  </si>
  <si>
    <t>Ift43</t>
  </si>
  <si>
    <t>intraflagellar transport protein 43 homolog isoform 3</t>
  </si>
  <si>
    <t>Ift46</t>
  </si>
  <si>
    <t>PREDICTED: intraflagellar transport protein 46 homolog isoform X2</t>
  </si>
  <si>
    <t>Ift52</t>
  </si>
  <si>
    <t>intraflagellar transport protein 52 homolog isoform 4</t>
  </si>
  <si>
    <t>Ift57</t>
  </si>
  <si>
    <t>intraflagellar transport protein 57 homolog</t>
  </si>
  <si>
    <t>Ift74</t>
  </si>
  <si>
    <t>intraflagellar transport protein 74 homolog isoform a</t>
  </si>
  <si>
    <t>Ift81</t>
  </si>
  <si>
    <t>intraflagellar transport protein 81 homolog isoform 1</t>
  </si>
  <si>
    <t>Ift88</t>
  </si>
  <si>
    <t>intraflagellar transport protein 88 homolog isoform 1</t>
  </si>
  <si>
    <t>Igbp1</t>
  </si>
  <si>
    <t>immunoglobulin-binding protein 1</t>
  </si>
  <si>
    <t>Igf2r</t>
  </si>
  <si>
    <t>cation-independent mannose-6-phosphate receptor precursor</t>
  </si>
  <si>
    <t>Ighmbp2</t>
  </si>
  <si>
    <t>DNA-binding protein SMUBP-2</t>
  </si>
  <si>
    <t>Igsf5</t>
  </si>
  <si>
    <t>immunoglobulin superfamily member 5</t>
  </si>
  <si>
    <t>Igtp</t>
  </si>
  <si>
    <t>Ik</t>
  </si>
  <si>
    <t>protein Red</t>
  </si>
  <si>
    <t>Ikbip</t>
  </si>
  <si>
    <t>inhibitor of nuclear factor kappa-B kinase-interacting protein isoform 2</t>
  </si>
  <si>
    <t>Ikbkap</t>
  </si>
  <si>
    <t>PREDICTED: elongator complex protein 1 isoform X2</t>
  </si>
  <si>
    <t>Ikbkg</t>
  </si>
  <si>
    <t>NF-kappa-B essential modulator isoform d</t>
  </si>
  <si>
    <t>Il10rb</t>
  </si>
  <si>
    <t>interleukin-10 receptor subunit beta precursor</t>
  </si>
  <si>
    <t>Il11ra1</t>
  </si>
  <si>
    <t>Il17ra</t>
  </si>
  <si>
    <t>interleukin-17 receptor A isoform 2 precursor</t>
  </si>
  <si>
    <t>Il17rc</t>
  </si>
  <si>
    <t>interleukin-17 receptor C isoform 6 precursor</t>
  </si>
  <si>
    <t>Il17re</t>
  </si>
  <si>
    <t>interleukin-17 receptor E isoform 6 precursor</t>
  </si>
  <si>
    <t>Il1rap</t>
  </si>
  <si>
    <t>interleukin-1 receptor accessory protein isoform 3 precursor</t>
  </si>
  <si>
    <t>Il3ra</t>
  </si>
  <si>
    <t>interleukin-3 receptor subunit alpha isoform 2 precursor</t>
  </si>
  <si>
    <t>Il6st</t>
  </si>
  <si>
    <t>interleukin-6 receptor subunit beta isoform 3 precursor</t>
  </si>
  <si>
    <t>Ilf3</t>
  </si>
  <si>
    <t>interleukin enhancer-binding factor 3 isoform d</t>
  </si>
  <si>
    <t>Ilk</t>
  </si>
  <si>
    <t>integrin-linked protein kinase isoform 2</t>
  </si>
  <si>
    <t>Ilvbl</t>
  </si>
  <si>
    <t>acetolactate synthase-like protein</t>
  </si>
  <si>
    <t>Immp1l</t>
  </si>
  <si>
    <t>PREDICTED: mitochondrial inner membrane protease subunit 1 isoform X3</t>
  </si>
  <si>
    <t>Immt</t>
  </si>
  <si>
    <t>MICOS complex subunit MIC60 isoform 3</t>
  </si>
  <si>
    <t>Imp3</t>
  </si>
  <si>
    <t>U3 small nucleolar ribonucleoprotein protein IMP3</t>
  </si>
  <si>
    <t>Imp4</t>
  </si>
  <si>
    <t>U3 small nucleolar ribonucleoprotein protein IMP4 isoform f</t>
  </si>
  <si>
    <t>Impa1</t>
  </si>
  <si>
    <t>inositol monophosphatase 1 isoform 3</t>
  </si>
  <si>
    <t>Impa2</t>
  </si>
  <si>
    <t>inositol monophosphatase 2</t>
  </si>
  <si>
    <t>Ing4</t>
  </si>
  <si>
    <t>inhibitor of growth protein 4 isoform 5</t>
  </si>
  <si>
    <t>Ino80e</t>
  </si>
  <si>
    <t>PREDICTED: INO80 complex subunit E isoform X1</t>
  </si>
  <si>
    <t>Inpp5a</t>
  </si>
  <si>
    <t>type I inositol 1,4,5-trisphosphate 5-phosphatase isoform b</t>
  </si>
  <si>
    <t>Inpp5e</t>
  </si>
  <si>
    <t>72 kDa inositol polyphosphate 5-phosphatase isoform 2</t>
  </si>
  <si>
    <t>Inpp5j</t>
  </si>
  <si>
    <t>phosphatidylinositol 4,5-bisphosphate 5-phosphatase A isoform e</t>
  </si>
  <si>
    <t>Inpp5k</t>
  </si>
  <si>
    <t>inositol polyphosphate 5-phosphatase K isoform 2</t>
  </si>
  <si>
    <t>Insig2</t>
  </si>
  <si>
    <t>insulin-induced gene 2 protein isoform c</t>
  </si>
  <si>
    <t>Insr</t>
  </si>
  <si>
    <t>insulin receptor isoform Short preproprotein</t>
  </si>
  <si>
    <t>Ints10</t>
  </si>
  <si>
    <t>integrator complex subunit 10</t>
  </si>
  <si>
    <t>Ints12</t>
  </si>
  <si>
    <t>integrator complex subunit 12</t>
  </si>
  <si>
    <t>Ints3</t>
  </si>
  <si>
    <t>integrator complex subunit 3</t>
  </si>
  <si>
    <t>Ints4</t>
  </si>
  <si>
    <t>integrator complex subunit 4</t>
  </si>
  <si>
    <t>Ints5</t>
  </si>
  <si>
    <t>integrator complex subunit 5</t>
  </si>
  <si>
    <t>Ints8</t>
  </si>
  <si>
    <t>integrator complex subunit 8</t>
  </si>
  <si>
    <t>Ip6k1</t>
  </si>
  <si>
    <t>inositol hexakisphosphate kinase 1 isoform 2</t>
  </si>
  <si>
    <t>Ip6k2</t>
  </si>
  <si>
    <t>inositol hexakisphosphate kinase 2 isoform e</t>
  </si>
  <si>
    <t>Ipmk</t>
  </si>
  <si>
    <t>inositol polyphosphate multikinase</t>
  </si>
  <si>
    <t>Ipo11</t>
  </si>
  <si>
    <t>importin-11 isoform 1</t>
  </si>
  <si>
    <t>Ipo13</t>
  </si>
  <si>
    <t>importin-13</t>
  </si>
  <si>
    <t>Ipo4</t>
  </si>
  <si>
    <t>importin-4</t>
  </si>
  <si>
    <t>Ipo8</t>
  </si>
  <si>
    <t>importin-8 isoform 2</t>
  </si>
  <si>
    <t>Iqgap2</t>
  </si>
  <si>
    <t>ras GTPase-activating-like protein IQGAP2 isoform 4</t>
  </si>
  <si>
    <t>Irak1</t>
  </si>
  <si>
    <t>interleukin-1 receptor-associated kinase 1 isoform 3</t>
  </si>
  <si>
    <t>Irak1bp1</t>
  </si>
  <si>
    <t>interleukin-1 receptor-associated kinase 1-binding protein 1</t>
  </si>
  <si>
    <t>Irak2</t>
  </si>
  <si>
    <t>interleukin-1 receptor-associated kinase-like 2</t>
  </si>
  <si>
    <t>Ireb2</t>
  </si>
  <si>
    <t>iron-responsive element-binding protein 2 isoform 3</t>
  </si>
  <si>
    <t>Irf2bp1</t>
  </si>
  <si>
    <t>interferon regulatory factor 2-binding protein 1</t>
  </si>
  <si>
    <t>Irf3</t>
  </si>
  <si>
    <t>interferon regulatory factor 3 isoform 5</t>
  </si>
  <si>
    <t>Irf6</t>
  </si>
  <si>
    <t>interferon regulatory factor 6 isoform 2</t>
  </si>
  <si>
    <t>Irf9</t>
  </si>
  <si>
    <t>interferon regulatory factor 9</t>
  </si>
  <si>
    <t>Irgq</t>
  </si>
  <si>
    <t>immunity-related GTPase family Q protein</t>
  </si>
  <si>
    <t>Isca1</t>
  </si>
  <si>
    <t>iron-sulfur cluster assembly 1 homolog, mitochondrial precursor</t>
  </si>
  <si>
    <t>Isca2</t>
  </si>
  <si>
    <t>iron-sulfur cluster assembly 2 homolog, mitochondrial isoform 2 precursor</t>
  </si>
  <si>
    <t>Iscu</t>
  </si>
  <si>
    <t>iron-sulfur cluster assembly enzyme ISCU, mitochondrial isoform 3 precursor</t>
  </si>
  <si>
    <t>Isoc2b</t>
  </si>
  <si>
    <t>Ispd</t>
  </si>
  <si>
    <t>isoprenoid synthase domain-containing protein isoform b</t>
  </si>
  <si>
    <t>Isy1</t>
  </si>
  <si>
    <t>pre-mRNA-splicing factor ISY1 homolog isoform 1</t>
  </si>
  <si>
    <t>Isyna1</t>
  </si>
  <si>
    <t>inositol-3-phosphate synthase 1 isoform 1</t>
  </si>
  <si>
    <t>Itfg1</t>
  </si>
  <si>
    <t>T-cell immunomodulatory protein isoform 2</t>
  </si>
  <si>
    <t>Itfg2</t>
  </si>
  <si>
    <t>integrin-alpha FG-GAP repeat-containing protein 2</t>
  </si>
  <si>
    <t>Itga6</t>
  </si>
  <si>
    <t>integrin alpha-6 isoform c</t>
  </si>
  <si>
    <t>Itgav</t>
  </si>
  <si>
    <t>integrin alpha-V isoform 3 precursor</t>
  </si>
  <si>
    <t>Itgb1</t>
  </si>
  <si>
    <t>integrin beta-1 isoform 1A precursor</t>
  </si>
  <si>
    <t>Itgb1bp1</t>
  </si>
  <si>
    <t>integrin beta-1-binding protein 1 isoform 4</t>
  </si>
  <si>
    <t>Itgb4</t>
  </si>
  <si>
    <t>integrin beta-4 isoform 3 precursor</t>
  </si>
  <si>
    <t>Itgb5</t>
  </si>
  <si>
    <t>integrin beta-5 precursor</t>
  </si>
  <si>
    <t>Itm2b</t>
  </si>
  <si>
    <t>integral membrane protein 2B</t>
  </si>
  <si>
    <t>Itpa</t>
  </si>
  <si>
    <t>inosine triphosphate pyrophosphatase isoform c</t>
  </si>
  <si>
    <t>Itpk1</t>
  </si>
  <si>
    <t>inositol-tetrakisphosphate 1-kinase isoform b</t>
  </si>
  <si>
    <t>Itpkc</t>
  </si>
  <si>
    <t>inositol-trisphosphate 3-kinase C</t>
  </si>
  <si>
    <t>Itpripl1</t>
  </si>
  <si>
    <t>inositol 1,4,5-trisphosphate receptor-interacting protein-like 1 isoform 3 precursor</t>
  </si>
  <si>
    <t>Ivns1abp</t>
  </si>
  <si>
    <t>influenza virus NS1A-binding protein</t>
  </si>
  <si>
    <t>Iws1</t>
  </si>
  <si>
    <t>protein IWS1 homolog</t>
  </si>
  <si>
    <t>Jade1</t>
  </si>
  <si>
    <t>protein Jade-1 isoform 3</t>
  </si>
  <si>
    <t>Jak1</t>
  </si>
  <si>
    <t>tyrosine-protein kinase JAK1 isoform 2</t>
  </si>
  <si>
    <t>Jarid2</t>
  </si>
  <si>
    <t>protein Jumonji isoform 2</t>
  </si>
  <si>
    <t>Jkamp</t>
  </si>
  <si>
    <t>JNK1/MAPK8-associated membrane protein isoform 5</t>
  </si>
  <si>
    <t>Jmjd1c</t>
  </si>
  <si>
    <t>probable JmjC domain-containing histone demethylation protein 2C isoform c</t>
  </si>
  <si>
    <t>Josd1</t>
  </si>
  <si>
    <t>josephin-1</t>
  </si>
  <si>
    <t>Josd2</t>
  </si>
  <si>
    <t>josephin-2 isoform 2</t>
  </si>
  <si>
    <t>Jrk</t>
  </si>
  <si>
    <t>jerky protein homolog isoform b</t>
  </si>
  <si>
    <t>Jtb</t>
  </si>
  <si>
    <t>protein JTB precursor</t>
  </si>
  <si>
    <t>Jup</t>
  </si>
  <si>
    <t>junction plakoglobin</t>
  </si>
  <si>
    <t>Kank1</t>
  </si>
  <si>
    <t>KN motif and ankyrin repeat domain-containing protein 1 isoform a</t>
  </si>
  <si>
    <t>Kansl1</t>
  </si>
  <si>
    <t>PREDICTED: KAT8 regulatory NSL complex subunit 1 isoform X6</t>
  </si>
  <si>
    <t>Kansl3</t>
  </si>
  <si>
    <t>KAT8 regulatory NSL complex subunit 3 isoform 7</t>
  </si>
  <si>
    <t>Kars</t>
  </si>
  <si>
    <t>lysine--tRNA ligase isoform 1</t>
  </si>
  <si>
    <t>Kat14</t>
  </si>
  <si>
    <t>cysteine-rich protein 2-binding protein</t>
  </si>
  <si>
    <t>Kat2a</t>
  </si>
  <si>
    <t>histone acetyltransferase KAT2A</t>
  </si>
  <si>
    <t>Kat5</t>
  </si>
  <si>
    <t>histone acetyltransferase KAT5 isoform 4</t>
  </si>
  <si>
    <t>Kat6b</t>
  </si>
  <si>
    <t>histone acetyltransferase KAT6B isoform 3</t>
  </si>
  <si>
    <t>Kat7</t>
  </si>
  <si>
    <t>histone acetyltransferase KAT7 isoform 4</t>
  </si>
  <si>
    <t>Kat8</t>
  </si>
  <si>
    <t>histone acetyltransferase KAT8 isoform 1</t>
  </si>
  <si>
    <t>Katna1</t>
  </si>
  <si>
    <t>katanin p60 ATPase-containing subunit A1 isoform 2</t>
  </si>
  <si>
    <t>Katnbl1</t>
  </si>
  <si>
    <t>KATNB1-like protein 1</t>
  </si>
  <si>
    <t>Kazn</t>
  </si>
  <si>
    <t>kazrin isoform B</t>
  </si>
  <si>
    <t>Kbtbd4</t>
  </si>
  <si>
    <t>kelch repeat and BTB domain-containing protein 4 isoform g</t>
  </si>
  <si>
    <t>Kcmf1</t>
  </si>
  <si>
    <t>E3 ubiquitin-protein ligase KCMF1</t>
  </si>
  <si>
    <t>Kcnk1</t>
  </si>
  <si>
    <t>potassium channel subfamily K member 1</t>
  </si>
  <si>
    <t>Kcnq1</t>
  </si>
  <si>
    <t>potassium voltage-gated channel subfamily KQT member 1 isoform 1</t>
  </si>
  <si>
    <t>Kcns3</t>
  </si>
  <si>
    <t>potassium voltage-gated channel subfamily S member 3</t>
  </si>
  <si>
    <t>Kctd1</t>
  </si>
  <si>
    <t>BTB/POZ domain-containing protein KCTD1 isoform a</t>
  </si>
  <si>
    <t>Kctd10</t>
  </si>
  <si>
    <t>BTB/POZ domain-containing adapter for CUL3-mediated RhoA degradation protein 3 isoform 3</t>
  </si>
  <si>
    <t>Kctd13</t>
  </si>
  <si>
    <t>BTB/POZ domain-containing adapter for CUL3-mediated RhoA degradation protein 1</t>
  </si>
  <si>
    <t>Kctd18</t>
  </si>
  <si>
    <t>BTB/POZ domain-containing protein KCTD18 isoform 1</t>
  </si>
  <si>
    <t>Kctd2</t>
  </si>
  <si>
    <t>PREDICTED: BTB/POZ domain-containing protein KCTD2 isoform X1</t>
  </si>
  <si>
    <t>Kctd5</t>
  </si>
  <si>
    <t>BTB/POZ domain-containing protein KCTD5</t>
  </si>
  <si>
    <t>Kctd6</t>
  </si>
  <si>
    <t>BTB/POZ domain-containing protein KCTD6</t>
  </si>
  <si>
    <t>Kdelr1</t>
  </si>
  <si>
    <t>ER lumen protein-retaining receptor 1</t>
  </si>
  <si>
    <t>Kdf1</t>
  </si>
  <si>
    <t>keratinocyte differentiation factor 1</t>
  </si>
  <si>
    <t>Kdm1a</t>
  </si>
  <si>
    <t>lysine-specific histone demethylase 1A isoform b</t>
  </si>
  <si>
    <t>Kdm1b</t>
  </si>
  <si>
    <t>lysine-specific histone demethylase 1B</t>
  </si>
  <si>
    <t>Kdm3a</t>
  </si>
  <si>
    <t>lysine-specific demethylase 3A</t>
  </si>
  <si>
    <t>Kdm4b</t>
  </si>
  <si>
    <t>lysine-specific demethylase 4B</t>
  </si>
  <si>
    <t>Kdm4c</t>
  </si>
  <si>
    <t>lysine-specific demethylase 4C isoform 1</t>
  </si>
  <si>
    <t>Kdm5a</t>
  </si>
  <si>
    <t>lysine-specific demethylase 5A</t>
  </si>
  <si>
    <t>Kdm5b</t>
  </si>
  <si>
    <t>lysine-specific demethylase 5B isoform 3</t>
  </si>
  <si>
    <t>Kdm5c</t>
  </si>
  <si>
    <t>lysine-specific demethylase 5C isoform 3</t>
  </si>
  <si>
    <t>Kdm5d</t>
  </si>
  <si>
    <t>lysine-specific demethylase 5D isoform 2</t>
  </si>
  <si>
    <t>Kdsr</t>
  </si>
  <si>
    <t>3-ketodihydrosphingosine reductase precursor</t>
  </si>
  <si>
    <t>Khdrbs1</t>
  </si>
  <si>
    <t>KH domain-containing, RNA-binding, signal transduction-associated protein 1 isoform 2</t>
  </si>
  <si>
    <t>Khsrp</t>
  </si>
  <si>
    <t>far upstream element-binding protein 2</t>
  </si>
  <si>
    <t>Kidins220</t>
  </si>
  <si>
    <t>kinase D-interacting substrate of 220 kDa isoform 8</t>
  </si>
  <si>
    <t>Kif12</t>
  </si>
  <si>
    <t>kinesin-like protein KIF12</t>
  </si>
  <si>
    <t>Kif13b</t>
  </si>
  <si>
    <t>kinesin-like protein KIF13B</t>
  </si>
  <si>
    <t>Kif16b</t>
  </si>
  <si>
    <t>kinesin-like protein KIF16B isoform 3</t>
  </si>
  <si>
    <t>Kif1b</t>
  </si>
  <si>
    <t>kinesin-like protein KIF1B isoform b</t>
  </si>
  <si>
    <t>Kif1bp</t>
  </si>
  <si>
    <t>KIF1-binding protein</t>
  </si>
  <si>
    <t>Kif1c</t>
  </si>
  <si>
    <t>PREDICTED: kinesin-like protein KIF1C isoform X1</t>
  </si>
  <si>
    <t>Kif21a</t>
  </si>
  <si>
    <t>kinesin-like protein KIF21A isoform 1</t>
  </si>
  <si>
    <t>Kif3a</t>
  </si>
  <si>
    <t>kinesin-like protein KIF3A isoform 2</t>
  </si>
  <si>
    <t>Kif5b</t>
  </si>
  <si>
    <t>kinesin-1 heavy chain</t>
  </si>
  <si>
    <t>Kifc2</t>
  </si>
  <si>
    <t>PREDICTED: kinesin-like protein KIFC2 isoform X2</t>
  </si>
  <si>
    <t>Kin</t>
  </si>
  <si>
    <t>DNA/RNA-binding protein KIN17</t>
  </si>
  <si>
    <t>Kit</t>
  </si>
  <si>
    <t>mast/stem cell growth factor receptor Kit isoform 2 precursor</t>
  </si>
  <si>
    <t>Kitlg</t>
  </si>
  <si>
    <t>kit ligand isoform a precursor</t>
  </si>
  <si>
    <t>Klc4</t>
  </si>
  <si>
    <t>kinesin light chain 4 isoform d</t>
  </si>
  <si>
    <t>Klf13</t>
  </si>
  <si>
    <t>Krueppel-like factor 13 isoform 2</t>
  </si>
  <si>
    <t>Klhdc10</t>
  </si>
  <si>
    <t>kelch domain-containing protein 10</t>
  </si>
  <si>
    <t>Klhdc2</t>
  </si>
  <si>
    <t>kelch domain-containing protein 2</t>
  </si>
  <si>
    <t>Klhdc3</t>
  </si>
  <si>
    <t>kelch domain-containing protein 3</t>
  </si>
  <si>
    <t>Klhdc4</t>
  </si>
  <si>
    <t>kelch domain-containing protein 4 isoform 1</t>
  </si>
  <si>
    <t>Klhdc7a</t>
  </si>
  <si>
    <t>kelch domain-containing protein 7A</t>
  </si>
  <si>
    <t>Klhl11</t>
  </si>
  <si>
    <t>kelch-like protein 11 precursor</t>
  </si>
  <si>
    <t>Klhl12</t>
  </si>
  <si>
    <t>kelch-like protein 12 isoform 3</t>
  </si>
  <si>
    <t>Klhl17</t>
  </si>
  <si>
    <t>kelch-like protein 17</t>
  </si>
  <si>
    <t>Klhl20</t>
  </si>
  <si>
    <t>kelch-like protein 20</t>
  </si>
  <si>
    <t>Klhl21</t>
  </si>
  <si>
    <t>kelch-like protein 21 isoform 2</t>
  </si>
  <si>
    <t>Klhl22</t>
  </si>
  <si>
    <t>kelch-like protein 22</t>
  </si>
  <si>
    <t>Klhl3</t>
  </si>
  <si>
    <t>kelch-like protein 3 isoform 1</t>
  </si>
  <si>
    <t>Klhl7</t>
  </si>
  <si>
    <t>kelch-like protein 7 isoform 3</t>
  </si>
  <si>
    <t>Klhl9</t>
  </si>
  <si>
    <t>kelch-like protein 9</t>
  </si>
  <si>
    <t>Klk1c9</t>
  </si>
  <si>
    <t>Kmt2d</t>
  </si>
  <si>
    <t>histone-lysine N-methyltransferase 2D</t>
  </si>
  <si>
    <t>Kmt5b</t>
  </si>
  <si>
    <t>histone-lysine N-methyltransferase KMT5B isoform 2</t>
  </si>
  <si>
    <t>Kpna1</t>
  </si>
  <si>
    <t>importin subunit alpha-5</t>
  </si>
  <si>
    <t>Kpna6</t>
  </si>
  <si>
    <t>importin subunit alpha-7</t>
  </si>
  <si>
    <t>Kptn</t>
  </si>
  <si>
    <t>kaptin isoform 2</t>
  </si>
  <si>
    <t>Krcc1</t>
  </si>
  <si>
    <t>lysine-rich coiled-coil protein 1</t>
  </si>
  <si>
    <t>Krit1</t>
  </si>
  <si>
    <t>krev interaction trapped protein 1 isoform 1</t>
  </si>
  <si>
    <t>Krr1</t>
  </si>
  <si>
    <t>KRR1 small subunit processome component homolog</t>
  </si>
  <si>
    <t>Krt7</t>
  </si>
  <si>
    <t>keratin, type II cytoskeletal 7</t>
  </si>
  <si>
    <t>Krtcap2</t>
  </si>
  <si>
    <t>keratinocyte-associated protein 2</t>
  </si>
  <si>
    <t>Krtcap3</t>
  </si>
  <si>
    <t>keratinocyte-associated protein 3</t>
  </si>
  <si>
    <t>Ktn1</t>
  </si>
  <si>
    <t>kinectin isoform a</t>
  </si>
  <si>
    <t>Kyat1</t>
  </si>
  <si>
    <t>kynurenine--oxoglutarate transaminase 1 isoform c</t>
  </si>
  <si>
    <t>L2hgdh</t>
  </si>
  <si>
    <t>L-2-hydroxyglutarate dehydrogenase, mitochondrial precursor</t>
  </si>
  <si>
    <t>L3mbtl2</t>
  </si>
  <si>
    <t>lethal(3)malignant brain tumor-like protein 2</t>
  </si>
  <si>
    <t>l7Rn6</t>
  </si>
  <si>
    <t>Lad1</t>
  </si>
  <si>
    <t>ladinin-1</t>
  </si>
  <si>
    <t>Lama5</t>
  </si>
  <si>
    <t>laminin subunit alpha-5 precursor</t>
  </si>
  <si>
    <t>Lamb1</t>
  </si>
  <si>
    <t>laminin subunit beta-1 precursor</t>
  </si>
  <si>
    <t>Lamb2</t>
  </si>
  <si>
    <t>laminin subunit beta-2 precursor</t>
  </si>
  <si>
    <t>Lamc1</t>
  </si>
  <si>
    <t>laminin subunit gamma-1 precursor</t>
  </si>
  <si>
    <t>Lamp1</t>
  </si>
  <si>
    <t>lysosome-associated membrane glycoprotein 1 precursor</t>
  </si>
  <si>
    <t>Lamp2</t>
  </si>
  <si>
    <t>lysosome-associated membrane glycoprotein 2 isoform C precursor</t>
  </si>
  <si>
    <t>Lamtor2</t>
  </si>
  <si>
    <t>ragulator complex protein LAMTOR2 isoform 2</t>
  </si>
  <si>
    <t>Lamtor3</t>
  </si>
  <si>
    <t>ragulator complex protein LAMTOR3 isoform 1</t>
  </si>
  <si>
    <t>Lamtor5</t>
  </si>
  <si>
    <t>ragulator complex protein LAMTOR5</t>
  </si>
  <si>
    <t>Lancl1</t>
  </si>
  <si>
    <t>lanC-like protein 1</t>
  </si>
  <si>
    <t>Lancl2</t>
  </si>
  <si>
    <t>lanC-like protein 2</t>
  </si>
  <si>
    <t>Lap3</t>
  </si>
  <si>
    <t>cytosol aminopeptidase</t>
  </si>
  <si>
    <t>Laptm4a</t>
  </si>
  <si>
    <t>lysosomal-associated transmembrane protein 4A</t>
  </si>
  <si>
    <t>Laptm4b</t>
  </si>
  <si>
    <t>lysosomal-associated transmembrane protein 4B</t>
  </si>
  <si>
    <t>Larp1</t>
  </si>
  <si>
    <t>la-related protein 1</t>
  </si>
  <si>
    <t>Larp7</t>
  </si>
  <si>
    <t>la-related protein 7 isoform 2</t>
  </si>
  <si>
    <t>Lars</t>
  </si>
  <si>
    <t>leucine--tRNA ligase, cytoplasmic isoform 4</t>
  </si>
  <si>
    <t>Las1l</t>
  </si>
  <si>
    <t>ribosomal biogenesis protein LAS1L isoform 3</t>
  </si>
  <si>
    <t>Lats2</t>
  </si>
  <si>
    <t>serine/threonine-protein kinase LATS2</t>
  </si>
  <si>
    <t>Lbhd1l1</t>
  </si>
  <si>
    <t>Lclat1</t>
  </si>
  <si>
    <t>lysocardiolipin acyltransferase 1 isoform 2</t>
  </si>
  <si>
    <t>Lcmt1</t>
  </si>
  <si>
    <t>leucine carboxyl methyltransferase 1 isoform b</t>
  </si>
  <si>
    <t>Lcp1</t>
  </si>
  <si>
    <t>plastin-2</t>
  </si>
  <si>
    <t>Ldah</t>
  </si>
  <si>
    <t>lipid droplet-associated hydrolase isoform d</t>
  </si>
  <si>
    <t>Ldb1</t>
  </si>
  <si>
    <t>LIM domain-binding protein 1 isoform 2</t>
  </si>
  <si>
    <t>Ldha</t>
  </si>
  <si>
    <t>L-lactate dehydrogenase A chain isoform 5</t>
  </si>
  <si>
    <t>Ldhb</t>
  </si>
  <si>
    <t>L-lactate dehydrogenase B chain isoform LDHBx</t>
  </si>
  <si>
    <t>Ldlrap1</t>
  </si>
  <si>
    <t>PREDICTED: low density lipoprotein receptor adapter protein 1 isoform X9</t>
  </si>
  <si>
    <t>Ldoc1l</t>
  </si>
  <si>
    <t>Lemd3</t>
  </si>
  <si>
    <t>inner nuclear membrane protein Man1 isoform 2</t>
  </si>
  <si>
    <t>Leng9</t>
  </si>
  <si>
    <t>leukocyte receptor cluster member 9 isoform 2</t>
  </si>
  <si>
    <t>Leprot</t>
  </si>
  <si>
    <t>leptin receptor gene-related protein isoform 3</t>
  </si>
  <si>
    <t>Leprotl1</t>
  </si>
  <si>
    <t>leptin receptor overlapping transcript-like 1 isoform 2</t>
  </si>
  <si>
    <t>Letm1</t>
  </si>
  <si>
    <t>LETM1 and EF-hand domain-containing protein 1, mitochondrial precursor</t>
  </si>
  <si>
    <t>Letmd1</t>
  </si>
  <si>
    <t>LETM1 domain-containing protein 1 isoform d</t>
  </si>
  <si>
    <t>Lgals8</t>
  </si>
  <si>
    <t>galectin-8 isoform a</t>
  </si>
  <si>
    <t>Lgmn</t>
  </si>
  <si>
    <t>legumain preproprotein</t>
  </si>
  <si>
    <t>Lgr4</t>
  </si>
  <si>
    <t>leucine-rich repeat-containing G-protein coupled receptor 4 isoform 1 precursor</t>
  </si>
  <si>
    <t>Lhpp</t>
  </si>
  <si>
    <t>phospholysine phosphohistidine inorganic pyrophosphate phosphatase isoform 3</t>
  </si>
  <si>
    <t>Lhx1</t>
  </si>
  <si>
    <t>LIM/homeobox protein Lhx1</t>
  </si>
  <si>
    <t>Lias</t>
  </si>
  <si>
    <t>lipoyl synthase, mitochondrial isoform 5 precursor</t>
  </si>
  <si>
    <t>Lig3</t>
  </si>
  <si>
    <t>DNA ligase 3 isoform beta precursor</t>
  </si>
  <si>
    <t>Lig4</t>
  </si>
  <si>
    <t>DNA ligase 4 isoform 1</t>
  </si>
  <si>
    <t>Lima1</t>
  </si>
  <si>
    <t>LIM domain and actin-binding protein 1 isoform 4</t>
  </si>
  <si>
    <t>Limd1</t>
  </si>
  <si>
    <t>LIM domain-containing protein 1</t>
  </si>
  <si>
    <t>Lims1</t>
  </si>
  <si>
    <t>LIM and senescent cell antigen-like-containing domain protein 1 isoform c</t>
  </si>
  <si>
    <t>Lin37</t>
  </si>
  <si>
    <t>protein lin-37 homolog</t>
  </si>
  <si>
    <t>Lin7c</t>
  </si>
  <si>
    <t>protein lin-7 homolog C</t>
  </si>
  <si>
    <t>Lipa</t>
  </si>
  <si>
    <t>lysosomal acid lipase/cholesteryl ester hydrolase isoform 2</t>
  </si>
  <si>
    <t>Lipt2</t>
  </si>
  <si>
    <t>putative lipoyltransferase 2, mitochondrial isoform 3 precursor</t>
  </si>
  <si>
    <t>Llgl1</t>
  </si>
  <si>
    <t>lethal(2) giant larvae protein homolog 1</t>
  </si>
  <si>
    <t>Llgl2</t>
  </si>
  <si>
    <t>lethal(2) giant larvae protein homolog 2 isoform c</t>
  </si>
  <si>
    <t>Lman2</t>
  </si>
  <si>
    <t>vesicular integral-membrane protein VIP36 precursor</t>
  </si>
  <si>
    <t>Lman2l</t>
  </si>
  <si>
    <t>VIP36-like protein isoform 1 precursor</t>
  </si>
  <si>
    <t>Lmcd1</t>
  </si>
  <si>
    <t>LIM and cysteine-rich domains protein 1 isoform 4</t>
  </si>
  <si>
    <t>Lmf1</t>
  </si>
  <si>
    <t>lipase maturation factor 1</t>
  </si>
  <si>
    <t>Lmtk2</t>
  </si>
  <si>
    <t>serine/threonine-protein kinase LMTK2 precursor</t>
  </si>
  <si>
    <t>Lnx1</t>
  </si>
  <si>
    <t>E3 ubiquitin-protein ligase LNX isoform b precursor</t>
  </si>
  <si>
    <t>LOC100125364</t>
  </si>
  <si>
    <t>LOC100125367</t>
  </si>
  <si>
    <t>LOC100151767</t>
  </si>
  <si>
    <t>LOC100174910</t>
  </si>
  <si>
    <t>LOC100294508</t>
  </si>
  <si>
    <t>LOC100359574</t>
  </si>
  <si>
    <t>LOC100359916</t>
  </si>
  <si>
    <t>LOC100359922</t>
  </si>
  <si>
    <t>LOC100360087</t>
  </si>
  <si>
    <t>LOC100360380</t>
  </si>
  <si>
    <t>LOC100360522</t>
  </si>
  <si>
    <t>LOC100361061</t>
  </si>
  <si>
    <t>LOC100361543</t>
  </si>
  <si>
    <t>LOC100361934</t>
  </si>
  <si>
    <t>LOC100361993</t>
  </si>
  <si>
    <t>LOC100362023</t>
  </si>
  <si>
    <t>LOC100362400</t>
  </si>
  <si>
    <t>LOC100362432</t>
  </si>
  <si>
    <t>LOC100362738</t>
  </si>
  <si>
    <t>LOC100363675</t>
  </si>
  <si>
    <t>LOC100909912</t>
  </si>
  <si>
    <t>LOC100910650</t>
  </si>
  <si>
    <t>LOC100911110</t>
  </si>
  <si>
    <t>LOC100911483</t>
  </si>
  <si>
    <t>LOC100911576</t>
  </si>
  <si>
    <t>LOC100911664</t>
  </si>
  <si>
    <t>LOC100911993</t>
  </si>
  <si>
    <t>LOC102546892</t>
  </si>
  <si>
    <t>LOC102547059</t>
  </si>
  <si>
    <t>LOC102547287</t>
  </si>
  <si>
    <t>LOC102550385</t>
  </si>
  <si>
    <t>LOC102552284</t>
  </si>
  <si>
    <t>LOC102552527</t>
  </si>
  <si>
    <t>LOC102554315</t>
  </si>
  <si>
    <t>LOC102555377</t>
  </si>
  <si>
    <t>LOC102555457</t>
  </si>
  <si>
    <t>LOC102555672</t>
  </si>
  <si>
    <t>LOC102556337</t>
  </si>
  <si>
    <t>LOC102557117</t>
  </si>
  <si>
    <t>LOC103690022</t>
  </si>
  <si>
    <t>LOC103690166</t>
  </si>
  <si>
    <t>LOC103690343</t>
  </si>
  <si>
    <t>LOC103693430</t>
  </si>
  <si>
    <t>LOC288913</t>
  </si>
  <si>
    <t>LOC294154</t>
  </si>
  <si>
    <t>LOC301124</t>
  </si>
  <si>
    <t>LOC302999</t>
  </si>
  <si>
    <t>LOC306766</t>
  </si>
  <si>
    <t>LOC361635</t>
  </si>
  <si>
    <t>LOC361985</t>
  </si>
  <si>
    <t>LOC498122</t>
  </si>
  <si>
    <t>LOC498222</t>
  </si>
  <si>
    <t>LOC498368</t>
  </si>
  <si>
    <t>LOC499770</t>
  </si>
  <si>
    <t>LOC500584</t>
  </si>
  <si>
    <t>LOC500956</t>
  </si>
  <si>
    <t>LOC619574</t>
  </si>
  <si>
    <t>LOC654482</t>
  </si>
  <si>
    <t>LOC679823</t>
  </si>
  <si>
    <t>LOC679894</t>
  </si>
  <si>
    <t>LOC680039</t>
  </si>
  <si>
    <t>LOC680200</t>
  </si>
  <si>
    <t>LOC681282</t>
  </si>
  <si>
    <t>LOC681367</t>
  </si>
  <si>
    <t>LOC683674</t>
  </si>
  <si>
    <t>LOC683897</t>
  </si>
  <si>
    <t>LOC684270</t>
  </si>
  <si>
    <t>LOC685203</t>
  </si>
  <si>
    <t>LOC685619</t>
  </si>
  <si>
    <t>LOC685849</t>
  </si>
  <si>
    <t>LOC686087</t>
  </si>
  <si>
    <t>LOC689130</t>
  </si>
  <si>
    <t>LOC689574</t>
  </si>
  <si>
    <t>LOC689959</t>
  </si>
  <si>
    <t>LOC690000</t>
  </si>
  <si>
    <t>LOC690871</t>
  </si>
  <si>
    <t>LOC691427</t>
  </si>
  <si>
    <t>LOC691807</t>
  </si>
  <si>
    <t>Lonp2</t>
  </si>
  <si>
    <t>lon protease homolog 2, peroxisomal isoform 3</t>
  </si>
  <si>
    <t>Lpcat3</t>
  </si>
  <si>
    <t>lysophospholipid acyltransferase 5</t>
  </si>
  <si>
    <t>Lpin1</t>
  </si>
  <si>
    <t>phosphatidate phosphatase LPIN1 isoform 1</t>
  </si>
  <si>
    <t>Lpin3</t>
  </si>
  <si>
    <t>phosphatidate phosphatase LPIN3</t>
  </si>
  <si>
    <t>Lrba</t>
  </si>
  <si>
    <t>lipopolysaccharide-responsive and beige-like anchor protein isoform 1</t>
  </si>
  <si>
    <t>Lrch1</t>
  </si>
  <si>
    <t>leucine-rich repeat and calponin homology domain-containing protein 1 isoform 3</t>
  </si>
  <si>
    <t>Lrch4</t>
  </si>
  <si>
    <t>leucine-rich repeat and calponin homology domain-containing protein 4 isoform 1</t>
  </si>
  <si>
    <t>Lrp10</t>
  </si>
  <si>
    <t>low-density lipoprotein receptor-related protein 10 isoform 2 precursor</t>
  </si>
  <si>
    <t>Lrp11</t>
  </si>
  <si>
    <t>low-density lipoprotein receptor-related protein 11 precursor</t>
  </si>
  <si>
    <t>Lrp12</t>
  </si>
  <si>
    <t>low-density lipoprotein receptor-related protein 12 isoform a precursor</t>
  </si>
  <si>
    <t>Lrp5</t>
  </si>
  <si>
    <t>low-density lipoprotein receptor-related protein 5 isoform 2</t>
  </si>
  <si>
    <t>Lrp6</t>
  </si>
  <si>
    <t>low-density lipoprotein receptor-related protein 6 precursor</t>
  </si>
  <si>
    <t>Lrpap1</t>
  </si>
  <si>
    <t>alpha-2-macroglobulin receptor-associated protein precursor</t>
  </si>
  <si>
    <t>Lrrc14</t>
  </si>
  <si>
    <t>PREDICTED: leucine-rich repeat-containing protein 14 isoform X2</t>
  </si>
  <si>
    <t>Lrrc16a</t>
  </si>
  <si>
    <t>PREDICTED: F-actin-uncapping protein LRRC16A isoform X11</t>
  </si>
  <si>
    <t>Lrrc28</t>
  </si>
  <si>
    <t>leucine-rich repeat-containing protein 28 isoform 3</t>
  </si>
  <si>
    <t>Lrrc41</t>
  </si>
  <si>
    <t>leucine-rich repeat-containing protein 41</t>
  </si>
  <si>
    <t>Lrrc42</t>
  </si>
  <si>
    <t>leucine-rich repeat-containing protein 42</t>
  </si>
  <si>
    <t>Lrrc45</t>
  </si>
  <si>
    <t>leucine-rich repeat-containing protein 45</t>
  </si>
  <si>
    <t>Lrrc47</t>
  </si>
  <si>
    <t>leucine-rich repeat-containing protein 47</t>
  </si>
  <si>
    <t>Lrrc51</t>
  </si>
  <si>
    <t>Lrrc58</t>
  </si>
  <si>
    <t>leucine-rich repeat-containing protein 58</t>
  </si>
  <si>
    <t>Lrrc59</t>
  </si>
  <si>
    <t>leucine-rich repeat-containing protein 59</t>
  </si>
  <si>
    <t>Lrrc8d</t>
  </si>
  <si>
    <t>volume-regulated anion channel subunit LRRC8D</t>
  </si>
  <si>
    <t>Lrrc8e</t>
  </si>
  <si>
    <t>volume-regulated anion channel subunit LRRC8E isoform 2</t>
  </si>
  <si>
    <t>Lrrfip1</t>
  </si>
  <si>
    <t>leucine-rich repeat flightless-interacting protein 1 isoform 2</t>
  </si>
  <si>
    <t>Lrrfip2</t>
  </si>
  <si>
    <t>leucine-rich repeat flightless-interacting protein 2 isoform l</t>
  </si>
  <si>
    <t>Lrwd1</t>
  </si>
  <si>
    <t>leucine-rich repeat and WD repeat-containing protein 1 isoform 2</t>
  </si>
  <si>
    <t>Lsg1</t>
  </si>
  <si>
    <t>large subunit GTPase 1 homolog</t>
  </si>
  <si>
    <t>Lsm1</t>
  </si>
  <si>
    <t>U6 snRNA-associated Sm-like protein LSm1</t>
  </si>
  <si>
    <t>Lsm10</t>
  </si>
  <si>
    <t>U7 snRNA-associated Sm-like protein LSm10</t>
  </si>
  <si>
    <t>Lsm14a</t>
  </si>
  <si>
    <t>protein LSM14 homolog A isoform a</t>
  </si>
  <si>
    <t>Lsm8</t>
  </si>
  <si>
    <t>LSM8 homolog, U6 small nuclear RNA associated</t>
  </si>
  <si>
    <t>Lsp1</t>
  </si>
  <si>
    <t>lymphocyte-specific protein 1 isoform 2</t>
  </si>
  <si>
    <t>Lss</t>
  </si>
  <si>
    <t>lanosterol synthase isoform 1</t>
  </si>
  <si>
    <t>Lta4h</t>
  </si>
  <si>
    <t>leukotriene A-4 hydrolase isoform 1</t>
  </si>
  <si>
    <t>Ltbp3</t>
  </si>
  <si>
    <t>latent-transforming growth factor beta-binding protein 3 isoform 3</t>
  </si>
  <si>
    <t>Ltbr</t>
  </si>
  <si>
    <t>tumor necrosis factor receptor superfamily member 3 isoform 2</t>
  </si>
  <si>
    <t>Ltn1</t>
  </si>
  <si>
    <t>E3 ubiquitin-protein ligase listerin isoform 1</t>
  </si>
  <si>
    <t>Ltv1</t>
  </si>
  <si>
    <t>protein LTV1 homolog isoform 2</t>
  </si>
  <si>
    <t>Luc7l2</t>
  </si>
  <si>
    <t>putative RNA-binding protein Luc7-like 2 isoform 4</t>
  </si>
  <si>
    <t>Luc7l3</t>
  </si>
  <si>
    <t>luc7-like protein 3 isoform 2</t>
  </si>
  <si>
    <t>Lurap1</t>
  </si>
  <si>
    <t>leucine rich adaptor protein 1</t>
  </si>
  <si>
    <t>Luzp1</t>
  </si>
  <si>
    <t>leucine zipper protein 1</t>
  </si>
  <si>
    <t>Lyn</t>
  </si>
  <si>
    <t>tyrosine-protein kinase Lyn isoform B</t>
  </si>
  <si>
    <t>Lypd1</t>
  </si>
  <si>
    <t>ly6/PLAUR domain-containing protein 1 isoform b</t>
  </si>
  <si>
    <t>Lypd6</t>
  </si>
  <si>
    <t>ly6/PLAUR domain-containing protein 6 precursor</t>
  </si>
  <si>
    <t>Lypd6b</t>
  </si>
  <si>
    <t>ly6/PLAUR domain-containing protein 6B isoform b precursor</t>
  </si>
  <si>
    <t>Lypla1</t>
  </si>
  <si>
    <t>acyl-protein thioesterase 1 isoform 6</t>
  </si>
  <si>
    <t>Lypla2</t>
  </si>
  <si>
    <t>acyl-protein thioesterase 2</t>
  </si>
  <si>
    <t>Lyrm1</t>
  </si>
  <si>
    <t>LYR motif-containing protein 1</t>
  </si>
  <si>
    <t>Lyrm2</t>
  </si>
  <si>
    <t>LYR motif-containing protein 2</t>
  </si>
  <si>
    <t>Lyrm7</t>
  </si>
  <si>
    <t>complex III assembly factor LYRM7 isoform 2</t>
  </si>
  <si>
    <t>Lyrm9</t>
  </si>
  <si>
    <t>LYR motif-containing protein 9</t>
  </si>
  <si>
    <t>Lztfl1</t>
  </si>
  <si>
    <t>leucine zipper transcription factor-like protein 1 isoform 3</t>
  </si>
  <si>
    <t>Lztr1</t>
  </si>
  <si>
    <t>leucine-zipper-like transcriptional regulator 1</t>
  </si>
  <si>
    <t>Lzts2</t>
  </si>
  <si>
    <t>leucine zipper putative tumor suppressor 2 isoform b</t>
  </si>
  <si>
    <t>Macf1</t>
  </si>
  <si>
    <t>microtubule-actin cross-linking factor 1</t>
  </si>
  <si>
    <t>Macrod1</t>
  </si>
  <si>
    <t>O-acetyl-ADP-ribose deacetylase MACROD1</t>
  </si>
  <si>
    <t>Mad2l1bp</t>
  </si>
  <si>
    <t>MAD2L1-binding protein isoform 2</t>
  </si>
  <si>
    <t>Maea</t>
  </si>
  <si>
    <t>macrophage erythroblast attacher isoform 3</t>
  </si>
  <si>
    <t>Maf1</t>
  </si>
  <si>
    <t>repressor of RNA polymerase III transcription MAF1 homolog</t>
  </si>
  <si>
    <t>Mafb</t>
  </si>
  <si>
    <t>transcription factor MafB</t>
  </si>
  <si>
    <t>Mafg</t>
  </si>
  <si>
    <t>PREDICTED: transcription factor MafG isoform X1</t>
  </si>
  <si>
    <t>Mafk</t>
  </si>
  <si>
    <t>transcription factor MafK</t>
  </si>
  <si>
    <t>Maged1</t>
  </si>
  <si>
    <t>melanoma-associated antigen D1 isoform a</t>
  </si>
  <si>
    <t>Maged2</t>
  </si>
  <si>
    <t>melanoma-associated antigen D2</t>
  </si>
  <si>
    <t>Mageh1</t>
  </si>
  <si>
    <t>melanoma-associated antigen H1</t>
  </si>
  <si>
    <t>Magi3</t>
  </si>
  <si>
    <t>PREDICTED: membrane-associated guanylate kinase, WW and PDZ domain-containing protein 3 isoform X4</t>
  </si>
  <si>
    <t>Magt1</t>
  </si>
  <si>
    <t>magnesium transporter protein 1</t>
  </si>
  <si>
    <t>Mak16</t>
  </si>
  <si>
    <t>protein MAK16 homolog</t>
  </si>
  <si>
    <t>Mal</t>
  </si>
  <si>
    <t>myelin and lymphocyte protein isoform d</t>
  </si>
  <si>
    <t>Malsu1</t>
  </si>
  <si>
    <t>mitochondrial assembly of ribosomal large subunit protein 1</t>
  </si>
  <si>
    <t>Man1a2</t>
  </si>
  <si>
    <t>mannosyl-oligosaccharide 1,2-alpha-mannosidase IB</t>
  </si>
  <si>
    <t>Man1b1</t>
  </si>
  <si>
    <t>endoplasmic reticulum mannosyl-oligosaccharide 1,2-alpha-mannosidase</t>
  </si>
  <si>
    <t>Man2a1</t>
  </si>
  <si>
    <t>alpha-mannosidase 2</t>
  </si>
  <si>
    <t>Man2b2</t>
  </si>
  <si>
    <t>epididymis-specific alpha-mannosidase isoform 2 precursor</t>
  </si>
  <si>
    <t>Manba</t>
  </si>
  <si>
    <t>beta-mannosidase precursor</t>
  </si>
  <si>
    <t>Manea</t>
  </si>
  <si>
    <t>glycoprotein endo-alpha-1,2-mannosidase</t>
  </si>
  <si>
    <t>Manf</t>
  </si>
  <si>
    <t>mesencephalic astrocyte-derived neurotrophic factor precursor</t>
  </si>
  <si>
    <t>Map1lc3a</t>
  </si>
  <si>
    <t>microtubule-associated proteins 1A/1B light chain 3A isoform b</t>
  </si>
  <si>
    <t>Map1lc3b</t>
  </si>
  <si>
    <t>microtubule-associated proteins 1A/1B light chain 3B</t>
  </si>
  <si>
    <t>Map1s</t>
  </si>
  <si>
    <t>microtubule-associated protein 1S isoform 2</t>
  </si>
  <si>
    <t>Map2k1</t>
  </si>
  <si>
    <t>dual specificity mitogen-activated protein kinase kinase 1</t>
  </si>
  <si>
    <t>Map2k2</t>
  </si>
  <si>
    <t>dual specificity mitogen-activated protein kinase kinase 2</t>
  </si>
  <si>
    <t>Map2k4</t>
  </si>
  <si>
    <t>dual specificity mitogen-activated protein kinase kinase 4 isoform 2</t>
  </si>
  <si>
    <t>Map2k5</t>
  </si>
  <si>
    <t>dual specificity mitogen-activated protein kinase kinase 5 isoform C</t>
  </si>
  <si>
    <t>Map3k12</t>
  </si>
  <si>
    <t>mitogen-activated protein kinase kinase kinase 12 isoform 1</t>
  </si>
  <si>
    <t>Map3k3</t>
  </si>
  <si>
    <t>mitogen-activated protein kinase kinase kinase 3 isoform 2</t>
  </si>
  <si>
    <t>Map3k4</t>
  </si>
  <si>
    <t>PREDICTED: mitogen-activated protein kinase kinase kinase 4 isoform X2</t>
  </si>
  <si>
    <t>Map4k5</t>
  </si>
  <si>
    <t>mitogen-activated protein kinase kinase kinase kinase 5</t>
  </si>
  <si>
    <t>Map7</t>
  </si>
  <si>
    <t>ensconsin isoform 8</t>
  </si>
  <si>
    <t>Mapk1</t>
  </si>
  <si>
    <t>mitogen-activated protein kinase 1</t>
  </si>
  <si>
    <t>Mapk1ip1</t>
  </si>
  <si>
    <t>Mapk1ip1l</t>
  </si>
  <si>
    <t>MAPK-interacting and spindle-stabilizing protein-like</t>
  </si>
  <si>
    <t>Mapk6</t>
  </si>
  <si>
    <t>mitogen-activated protein kinase 6</t>
  </si>
  <si>
    <t>Mapk8ip1</t>
  </si>
  <si>
    <t>C-Jun-amino-terminal kinase-interacting protein 1</t>
  </si>
  <si>
    <t>Mapk9</t>
  </si>
  <si>
    <t>mitogen-activated protein kinase 9 isoform JNK2 gamma</t>
  </si>
  <si>
    <t>Mapkap1</t>
  </si>
  <si>
    <t>target of rapamycin complex 2 subunit MAPKAP1 isoform 1</t>
  </si>
  <si>
    <t>Mapkapk2</t>
  </si>
  <si>
    <t>MAP kinase-activated protein kinase 2 isoform 2</t>
  </si>
  <si>
    <t>Mapkapk5</t>
  </si>
  <si>
    <t>MAP kinase-activated protein kinase 5 isoform 2</t>
  </si>
  <si>
    <t>Mapre1</t>
  </si>
  <si>
    <t>microtubule-associated protein RP/EB family member 1</t>
  </si>
  <si>
    <t>Mapre2</t>
  </si>
  <si>
    <t>microtubule-associated protein RP/EB family member 2 isoform 4</t>
  </si>
  <si>
    <t>Marc2</t>
  </si>
  <si>
    <t>mitochondrial amidoxime reducing component 2 isoform b precursor</t>
  </si>
  <si>
    <t>March2</t>
  </si>
  <si>
    <t>E3 ubiquitin-protein ligase MARCH2 isoform 2</t>
  </si>
  <si>
    <t>March3</t>
  </si>
  <si>
    <t>E3 ubiquitin-protein ligase MARCH3</t>
  </si>
  <si>
    <t>March5</t>
  </si>
  <si>
    <t>E3 ubiquitin-protein ligase MARCH5</t>
  </si>
  <si>
    <t>March7</t>
  </si>
  <si>
    <t>E3 ubiquitin-protein ligase MARCH7 isoform a</t>
  </si>
  <si>
    <t>March8</t>
  </si>
  <si>
    <t>E3 ubiquitin-protein ligase MARCH8 isoform b</t>
  </si>
  <si>
    <t>Mars</t>
  </si>
  <si>
    <t>methionine--tRNA ligase, cytoplasmic</t>
  </si>
  <si>
    <t>Marveld2</t>
  </si>
  <si>
    <t>MARVEL domain-containing protein 2 isoform 1</t>
  </si>
  <si>
    <t>MARVEL domain-containing protein 3 isoform 3</t>
  </si>
  <si>
    <t>Mat2a</t>
  </si>
  <si>
    <t>S-adenosylmethionine synthase isoform type-2</t>
  </si>
  <si>
    <t>Mat2b</t>
  </si>
  <si>
    <t>methionine adenosyltransferase 2 subunit beta isoform 2</t>
  </si>
  <si>
    <t>Mau2</t>
  </si>
  <si>
    <t>MAU2 chromatid cohesion factor homolog</t>
  </si>
  <si>
    <t>Mavs</t>
  </si>
  <si>
    <t>mitochondrial antiviral-signaling protein isoform 2</t>
  </si>
  <si>
    <t>Max</t>
  </si>
  <si>
    <t>protein max isoform i</t>
  </si>
  <si>
    <t>Mbd2</t>
  </si>
  <si>
    <t>methyl-CpG-binding domain protein 2 testis-specific isoform</t>
  </si>
  <si>
    <t>Mbip</t>
  </si>
  <si>
    <t>MAP3K12-binding inhibitory protein 1 isoform 3</t>
  </si>
  <si>
    <t>Mblac1</t>
  </si>
  <si>
    <t>metallo-beta-lactamase domain-containing protein 1</t>
  </si>
  <si>
    <t>Mbnl1</t>
  </si>
  <si>
    <t>muscleblind-like protein 1 isoform h</t>
  </si>
  <si>
    <t>Mbnl2</t>
  </si>
  <si>
    <t>muscleblind-like protein 2 isoform 4</t>
  </si>
  <si>
    <t>Mbtps1</t>
  </si>
  <si>
    <t>membrane-bound transcription factor site-1 protease preproprotein</t>
  </si>
  <si>
    <t>Mcat</t>
  </si>
  <si>
    <t>malonyl-CoA-acyl carrier protein transacylase, mitochondrial isoform a precursor</t>
  </si>
  <si>
    <t>Mccc1</t>
  </si>
  <si>
    <t>methylcrotonoyl-CoA carboxylase subunit alpha, mitochondrial isoform 2</t>
  </si>
  <si>
    <t>Mcee</t>
  </si>
  <si>
    <t>methylmalonyl-CoA epimerase, mitochondrial precursor</t>
  </si>
  <si>
    <t>Mcm3ap</t>
  </si>
  <si>
    <t>germinal-center associated nuclear protein</t>
  </si>
  <si>
    <t>Mcoln1</t>
  </si>
  <si>
    <t>mucolipin-1</t>
  </si>
  <si>
    <t>Mcrip1</t>
  </si>
  <si>
    <t>mapk-regulated corepressor-interacting protein 1 isoform 1</t>
  </si>
  <si>
    <t>Mcrip2</t>
  </si>
  <si>
    <t>MAPK regulated corepressor interacting protein 2 isoform 3</t>
  </si>
  <si>
    <t>Mcrs1</t>
  </si>
  <si>
    <t>microspherule protein 1 isoform 2</t>
  </si>
  <si>
    <t>Mcts1</t>
  </si>
  <si>
    <t>malignant T-cell-amplified sequence 1 isoform 2</t>
  </si>
  <si>
    <t>Mdfic</t>
  </si>
  <si>
    <t>myoD family inhibitor domain-containing protein isoform c</t>
  </si>
  <si>
    <t>Mdh1</t>
  </si>
  <si>
    <t>malate dehydrogenase, cytoplasmic isoform 2</t>
  </si>
  <si>
    <t>Mdh2</t>
  </si>
  <si>
    <t>malate dehydrogenase, mitochondrial isoform 1 precursor</t>
  </si>
  <si>
    <t>Mdm4</t>
  </si>
  <si>
    <t>protein Mdm4 isoform 7</t>
  </si>
  <si>
    <t>Me2</t>
  </si>
  <si>
    <t>NAD-dependent malic enzyme, mitochondrial isoform 1 precursor</t>
  </si>
  <si>
    <t>Mea1</t>
  </si>
  <si>
    <t>male-enhanced antigen 1 isoform 2</t>
  </si>
  <si>
    <t>Mecom</t>
  </si>
  <si>
    <t>MDS1 and EVI1 complex locus protein EVI1 isoform e</t>
  </si>
  <si>
    <t>Mecr</t>
  </si>
  <si>
    <t>enoyl-[acyl-carrier-protein] reductase, mitochondrial isoform a</t>
  </si>
  <si>
    <t>Med10</t>
  </si>
  <si>
    <t>mediator of RNA polymerase II transcription subunit 10</t>
  </si>
  <si>
    <t>Med14</t>
  </si>
  <si>
    <t>mediator of RNA polymerase II transcription subunit 14</t>
  </si>
  <si>
    <t>Med15</t>
  </si>
  <si>
    <t>mediator of RNA polymerase II transcription subunit 15 isoform d</t>
  </si>
  <si>
    <t>Med16</t>
  </si>
  <si>
    <t>mediator of RNA polymerase II transcription subunit 16</t>
  </si>
  <si>
    <t>Med17</t>
  </si>
  <si>
    <t>mediator of RNA polymerase II transcription subunit 17</t>
  </si>
  <si>
    <t>Med19</t>
  </si>
  <si>
    <t>mediator of RNA polymerase II transcription subunit 19 isoform 2</t>
  </si>
  <si>
    <t>Med21</t>
  </si>
  <si>
    <t>mediator of RNA polymerase II transcription subunit 21 isoform 2</t>
  </si>
  <si>
    <t>Med23</t>
  </si>
  <si>
    <t>mediator of RNA polymerase II transcription subunit 23 isoform d</t>
  </si>
  <si>
    <t>Med24</t>
  </si>
  <si>
    <t>mediator of RNA polymerase II transcription subunit 24 isoform 2</t>
  </si>
  <si>
    <t>Med25</t>
  </si>
  <si>
    <t>mediator of RNA polymerase II transcription subunit 25</t>
  </si>
  <si>
    <t>Med28</t>
  </si>
  <si>
    <t>mediator of RNA polymerase II transcription subunit 28</t>
  </si>
  <si>
    <t>Med29</t>
  </si>
  <si>
    <t>mediator of RNA polymerase II transcription subunit 29 isoform 2</t>
  </si>
  <si>
    <t>Med30</t>
  </si>
  <si>
    <t>mediator of RNA polymerase II transcription subunit 30 isoform 2</t>
  </si>
  <si>
    <t>Med31</t>
  </si>
  <si>
    <t>mediator of RNA polymerase II transcription subunit 31</t>
  </si>
  <si>
    <t>Med4</t>
  </si>
  <si>
    <t>PREDICTED: mediator of RNA polymerase II transcription subunit 4 isoform X1</t>
  </si>
  <si>
    <t>Med6</t>
  </si>
  <si>
    <t>mediator of RNA polymerase II transcription subunit 6 isoform 4</t>
  </si>
  <si>
    <t>Med7</t>
  </si>
  <si>
    <t>mediator of RNA polymerase II transcription subunit 7</t>
  </si>
  <si>
    <t>Med8</t>
  </si>
  <si>
    <t>mediator of RNA polymerase II transcription subunit 8 isoform 3</t>
  </si>
  <si>
    <t>Mef2a</t>
  </si>
  <si>
    <t>myocyte-specific enhancer factor 2A isoform 5</t>
  </si>
  <si>
    <t>Megf9</t>
  </si>
  <si>
    <t>multiple epidermal growth factor-like domains protein 9 precursor</t>
  </si>
  <si>
    <t>Men1</t>
  </si>
  <si>
    <t>menin isoform 2</t>
  </si>
  <si>
    <t>Mesdc2</t>
  </si>
  <si>
    <t>Metrnl</t>
  </si>
  <si>
    <t>meteorin-like protein precursor</t>
  </si>
  <si>
    <t>Mettl10</t>
  </si>
  <si>
    <t>Mettl13</t>
  </si>
  <si>
    <t>methyltransferase-like protein 13 isoform 3</t>
  </si>
  <si>
    <t>Mettl14</t>
  </si>
  <si>
    <t>N6-adenosine-methyltransferase subunit METTL14</t>
  </si>
  <si>
    <t>Mettl16</t>
  </si>
  <si>
    <t>methyltransferase-like protein 16</t>
  </si>
  <si>
    <t>Mettl18</t>
  </si>
  <si>
    <t>histidine protein methyltransferase 1 homolog</t>
  </si>
  <si>
    <t>Mettl22</t>
  </si>
  <si>
    <t>PREDICTED: methyltransferase-like protein 22 isoform X6</t>
  </si>
  <si>
    <t>Mettl3</t>
  </si>
  <si>
    <t>N6-adenosine-methyltransferase 70 kDa subunit</t>
  </si>
  <si>
    <t>Mettl5</t>
  </si>
  <si>
    <t>methyltransferase-like protein 5</t>
  </si>
  <si>
    <t>Mettl6</t>
  </si>
  <si>
    <t>methyltransferase-like protein 6 isoform 5</t>
  </si>
  <si>
    <t>Mettl7a</t>
  </si>
  <si>
    <t>methyltransferase-like protein 7A precursor</t>
  </si>
  <si>
    <t>Mettl9</t>
  </si>
  <si>
    <t>PREDICTED: methyltransferase-like protein 9 isoform X1</t>
  </si>
  <si>
    <t>Mex3c</t>
  </si>
  <si>
    <t>RNA-binding E3 ubiquitin-protein ligase MEX3C</t>
  </si>
  <si>
    <t>Mfap3</t>
  </si>
  <si>
    <t>microfibril-associated glycoprotein 3 isoform 1 precursor</t>
  </si>
  <si>
    <t>Mfap3l</t>
  </si>
  <si>
    <t>microfibrillar-associated protein 3-like isoform 2</t>
  </si>
  <si>
    <t>Mfhas1</t>
  </si>
  <si>
    <t>malignant fibrous histiocytoma-amplified sequence 1</t>
  </si>
  <si>
    <t>Mfn1</t>
  </si>
  <si>
    <t>mitofusin-1</t>
  </si>
  <si>
    <t>Mfsd1</t>
  </si>
  <si>
    <t>major facilitator superfamily domain-containing protein 1 isoform 3</t>
  </si>
  <si>
    <t>Mfsd11</t>
  </si>
  <si>
    <t>UNC93-like protein MFSD11 isoform 2</t>
  </si>
  <si>
    <t>Mfsd14b</t>
  </si>
  <si>
    <t>hippocampus abundant transcript-like protein 1</t>
  </si>
  <si>
    <t>Mfsd6</t>
  </si>
  <si>
    <t>major facilitator superfamily domain-containing protein 6</t>
  </si>
  <si>
    <t>Mfsd8</t>
  </si>
  <si>
    <t>PREDICTED: major facilitator superfamily domain-containing protein 8 isoform X8</t>
  </si>
  <si>
    <t>Mga</t>
  </si>
  <si>
    <t>MAX gene-associated protein isoform 1</t>
  </si>
  <si>
    <t>Mgat1</t>
  </si>
  <si>
    <t>alpha-1,3-mannosyl-glycoprotein 2-beta-N-acetylglucosaminyltransferase</t>
  </si>
  <si>
    <t>Mgat2</t>
  </si>
  <si>
    <t>alpha-1,6-mannosyl-glycoprotein 2-beta-N-acetylglucosaminyltransferase</t>
  </si>
  <si>
    <t>Mgat4b</t>
  </si>
  <si>
    <t>alpha-1,3-mannosyl-glycoprotein 4-beta-N-acetylglucosaminyltransferase B isoform 2</t>
  </si>
  <si>
    <t>MGC116121</t>
  </si>
  <si>
    <t>MGC94207</t>
  </si>
  <si>
    <t>MGC94335</t>
  </si>
  <si>
    <t>Mgea5</t>
  </si>
  <si>
    <t>protein O-GlcNAcase isoform a</t>
  </si>
  <si>
    <t>Mia2</t>
  </si>
  <si>
    <t>cTAGE family member 5 isoform 5</t>
  </si>
  <si>
    <t>Mia3</t>
  </si>
  <si>
    <t>melanoma inhibitory activity protein 3 isoform 5</t>
  </si>
  <si>
    <t>Mib2</t>
  </si>
  <si>
    <t>E3 ubiquitin-protein ligase MIB2 isoform 5</t>
  </si>
  <si>
    <t>Micall1</t>
  </si>
  <si>
    <t>MICAL-like protein 1</t>
  </si>
  <si>
    <t>Micu1</t>
  </si>
  <si>
    <t>calcium uptake protein 1, mitochondrial isoform 3</t>
  </si>
  <si>
    <t>Micu2</t>
  </si>
  <si>
    <t>calcium uptake protein 2, mitochondrial</t>
  </si>
  <si>
    <t>Mid1</t>
  </si>
  <si>
    <t>E3 ubiquitin-protein ligase Midline-1 isoform 4</t>
  </si>
  <si>
    <t>Mid1ip1</t>
  </si>
  <si>
    <t>mid1-interacting protein 1</t>
  </si>
  <si>
    <t>Mief1</t>
  </si>
  <si>
    <t>mitochondrial dynamics protein MID51 isoform 2</t>
  </si>
  <si>
    <t>Mief2</t>
  </si>
  <si>
    <t>mitochondrial dynamics protein MID49 isoform 3</t>
  </si>
  <si>
    <t>Mier1</t>
  </si>
  <si>
    <t>mesoderm induction early response protein 1 isoform k</t>
  </si>
  <si>
    <t>Mif4gd</t>
  </si>
  <si>
    <t>MIF4G domain-containing protein isoform 2</t>
  </si>
  <si>
    <t>Minpp1</t>
  </si>
  <si>
    <t>multiple inositol polyphosphate phosphatase 1 isoform 3</t>
  </si>
  <si>
    <t>Mipep</t>
  </si>
  <si>
    <t>mitochondrial intermediate peptidase</t>
  </si>
  <si>
    <t>Mitf</t>
  </si>
  <si>
    <t>microphthalmia-associated transcription factor isoform 6</t>
  </si>
  <si>
    <t>Mk1</t>
  </si>
  <si>
    <t>Mkks</t>
  </si>
  <si>
    <t>McKusick-Kaufman/Bardet-Biedl syndromes putative chaperonin</t>
  </si>
  <si>
    <t>Mkln1</t>
  </si>
  <si>
    <t>muskelin isoform 3</t>
  </si>
  <si>
    <t>Mkrn1</t>
  </si>
  <si>
    <t>E3 ubiquitin-protein ligase makorin-1 isoform 3</t>
  </si>
  <si>
    <t>Mkrn2</t>
  </si>
  <si>
    <t>probable E3 ubiquitin-protein ligase makorin-2 isoform 2</t>
  </si>
  <si>
    <t>Mks1</t>
  </si>
  <si>
    <t>Meckel syndrome type 1 protein isoform 2</t>
  </si>
  <si>
    <t>Mlec</t>
  </si>
  <si>
    <t>PREDICTED: malectin isoform X1</t>
  </si>
  <si>
    <t>Mllt4</t>
  </si>
  <si>
    <t>PREDICTED: afadin isoform X14</t>
  </si>
  <si>
    <t>Mlx</t>
  </si>
  <si>
    <t>max-like protein X isoform alpha</t>
  </si>
  <si>
    <t>Mlycd</t>
  </si>
  <si>
    <t>malonyl-CoA decarboxylase, mitochondrial</t>
  </si>
  <si>
    <t>Mmaa</t>
  </si>
  <si>
    <t>methylmalonic aciduria type A protein, mitochondrial precursor</t>
  </si>
  <si>
    <t>Mmachc</t>
  </si>
  <si>
    <t>methylmalonic aciduria and homocystinuria type C protein isoform 1</t>
  </si>
  <si>
    <t>Mmadhc</t>
  </si>
  <si>
    <t>methylmalonic aciduria and homocystinuria type D protein, mitochondrial</t>
  </si>
  <si>
    <t>Mme</t>
  </si>
  <si>
    <t>neprilysin</t>
  </si>
  <si>
    <t>Mmgt1</t>
  </si>
  <si>
    <t>membrane magnesium transporter 1 precursor</t>
  </si>
  <si>
    <t>Mmp14</t>
  </si>
  <si>
    <t>matrix metalloproteinase-14 preproprotein</t>
  </si>
  <si>
    <t>Mms19</t>
  </si>
  <si>
    <t>MMS19 nucleotide excision repair protein homolog isoform 7</t>
  </si>
  <si>
    <t>Mnat1</t>
  </si>
  <si>
    <t>CDK-activating kinase assembly factor MAT1 isoform 2</t>
  </si>
  <si>
    <t>Mob1b</t>
  </si>
  <si>
    <t>PREDICTED: MOB kinase activator 1B isoform X1</t>
  </si>
  <si>
    <t>Mob2</t>
  </si>
  <si>
    <t>MOB kinase activator 2 isoform 1</t>
  </si>
  <si>
    <t>Mob4</t>
  </si>
  <si>
    <t>MOB-like protein phocein isoform 2</t>
  </si>
  <si>
    <t>Mocs1</t>
  </si>
  <si>
    <t>molybdenum cofactor biosynthesis protein 1 isoform 4</t>
  </si>
  <si>
    <t>Mocs3</t>
  </si>
  <si>
    <t>adenylyltransferase and sulfurtransferase MOCS3</t>
  </si>
  <si>
    <t>Mon1a</t>
  </si>
  <si>
    <t>vacuolar fusion protein MON1 homolog A isoform b</t>
  </si>
  <si>
    <t>Mon1b</t>
  </si>
  <si>
    <t>vacuolar fusion protein MON1 homolog B isoform 3</t>
  </si>
  <si>
    <t>Mon2</t>
  </si>
  <si>
    <t>protein MON2 homolog isoform 5</t>
  </si>
  <si>
    <t>Morf4l2</t>
  </si>
  <si>
    <t>mortality factor 4-like protein 2</t>
  </si>
  <si>
    <t>Mospd2</t>
  </si>
  <si>
    <t>motile sperm domain-containing protein 2 isoform 3</t>
  </si>
  <si>
    <t>Mospd3</t>
  </si>
  <si>
    <t>motile sperm domain-containing protein 3 isoform b</t>
  </si>
  <si>
    <t>Mpc1</t>
  </si>
  <si>
    <t>mitochondrial pyruvate carrier 1 isoform 2</t>
  </si>
  <si>
    <t>Mpdu1</t>
  </si>
  <si>
    <t>mannose-P-dolichol utilization defect 1 protein isoform 1</t>
  </si>
  <si>
    <t>DNA-3-methyladenine glycosylase isoform c</t>
  </si>
  <si>
    <t>Mphosph10</t>
  </si>
  <si>
    <t>U3 small nucleolar ribonucleoprotein protein MPP10</t>
  </si>
  <si>
    <t>Mpi</t>
  </si>
  <si>
    <t>mannose-6-phosphate isomerase isoform 5</t>
  </si>
  <si>
    <t>Mplkip</t>
  </si>
  <si>
    <t>M-phase-specific PLK1-interacting protein</t>
  </si>
  <si>
    <t>Mpnd</t>
  </si>
  <si>
    <t>PREDICTED: MPN domain-containing protein isoform X1</t>
  </si>
  <si>
    <t>Mpp7</t>
  </si>
  <si>
    <t>MAGUK p55 subfamily member 7</t>
  </si>
  <si>
    <t>Mprip</t>
  </si>
  <si>
    <t>myosin phosphatase Rho-interacting protein isoform 1</t>
  </si>
  <si>
    <t>Mpst</t>
  </si>
  <si>
    <t>3-mercaptopyruvate sulfurtransferase isoform 2</t>
  </si>
  <si>
    <t>Mpv17</t>
  </si>
  <si>
    <t>protein Mpv17</t>
  </si>
  <si>
    <t>Mpv17l2</t>
  </si>
  <si>
    <t>mpv17-like protein 2 precursor</t>
  </si>
  <si>
    <t>Mpzl1</t>
  </si>
  <si>
    <t>myelin protein zero-like protein 1 isoform c precursor</t>
  </si>
  <si>
    <t>Mras</t>
  </si>
  <si>
    <t>ras-related protein M-Ras isoform 2 precursor</t>
  </si>
  <si>
    <t>Mrfap1</t>
  </si>
  <si>
    <t>MORF4 family-associated protein 1 isoform b</t>
  </si>
  <si>
    <t>Mri1</t>
  </si>
  <si>
    <t>methylthioribose-1-phosphate isomerase isoform 3</t>
  </si>
  <si>
    <t>Mrm1</t>
  </si>
  <si>
    <t>PREDICTED: rRNA methyltransferase 1, mitochondrial isoform X1</t>
  </si>
  <si>
    <t>Mrm2</t>
  </si>
  <si>
    <t>rRNA methyltransferase 2, mitochondrial</t>
  </si>
  <si>
    <t>Mroh1</t>
  </si>
  <si>
    <t>maestro heat-like repeat-containing protein family member 1 isoform 3</t>
  </si>
  <si>
    <t>Mrpl10</t>
  </si>
  <si>
    <t>39S ribosomal protein L10, mitochondrial isoform b</t>
  </si>
  <si>
    <t>mrpl11</t>
  </si>
  <si>
    <t>39S ribosomal protein L11, mitochondrial isoform c</t>
  </si>
  <si>
    <t>Mrpl12</t>
  </si>
  <si>
    <t>39S ribosomal protein L12, mitochondrial</t>
  </si>
  <si>
    <t>Mrpl13</t>
  </si>
  <si>
    <t>39S ribosomal protein L13, mitochondrial</t>
  </si>
  <si>
    <t>Mrpl15</t>
  </si>
  <si>
    <t>39S ribosomal protein L15, mitochondrial</t>
  </si>
  <si>
    <t>Mrpl16</t>
  </si>
  <si>
    <t>39S ribosomal protein L16, mitochondrial</t>
  </si>
  <si>
    <t>Mrpl17</t>
  </si>
  <si>
    <t>39S ribosomal protein L17, mitochondrial</t>
  </si>
  <si>
    <t>Mrpl18</t>
  </si>
  <si>
    <t>39S ribosomal protein L18, mitochondrial isoform 2</t>
  </si>
  <si>
    <t>Mrpl19</t>
  </si>
  <si>
    <t>39S ribosomal protein L19, mitochondrial</t>
  </si>
  <si>
    <t>Mrpl2</t>
  </si>
  <si>
    <t>39S ribosomal protein L2, mitochondrial isoform 2</t>
  </si>
  <si>
    <t>Mrpl20</t>
  </si>
  <si>
    <t>39S ribosomal protein L20, mitochondrial isoform 1</t>
  </si>
  <si>
    <t>Mrpl21</t>
  </si>
  <si>
    <t>39S ribosomal protein L21, mitochondrial isoform a</t>
  </si>
  <si>
    <t>Mrpl23</t>
  </si>
  <si>
    <t>39S ribosomal protein L23, mitochondrial</t>
  </si>
  <si>
    <t>Mrpl27</t>
  </si>
  <si>
    <t>39S ribosomal protein L27, mitochondrial</t>
  </si>
  <si>
    <t>Mrpl28</t>
  </si>
  <si>
    <t>39S ribosomal protein L28, mitochondrial</t>
  </si>
  <si>
    <t>Mrpl32</t>
  </si>
  <si>
    <t>39S ribosomal protein L32, mitochondrial precursor</t>
  </si>
  <si>
    <t>Mrpl33</t>
  </si>
  <si>
    <t>39S ribosomal protein L33, mitochondrial isoform b</t>
  </si>
  <si>
    <t>Mrpl35</t>
  </si>
  <si>
    <t>39S ribosomal protein L35, mitochondrial isoform b</t>
  </si>
  <si>
    <t>Mrpl37</t>
  </si>
  <si>
    <t>39S ribosomal protein L37, mitochondrial isoform 2</t>
  </si>
  <si>
    <t>Mrpl38</t>
  </si>
  <si>
    <t>39S ribosomal protein L38, mitochondrial</t>
  </si>
  <si>
    <t>Mrpl39</t>
  </si>
  <si>
    <t>39S ribosomal protein L39, mitochondrial isoform a</t>
  </si>
  <si>
    <t>Mrpl40</t>
  </si>
  <si>
    <t>39S ribosomal protein L40, mitochondrial isoform 2</t>
  </si>
  <si>
    <t>Mrpl42</t>
  </si>
  <si>
    <t>39S ribosomal protein L42, mitochondrial precursor</t>
  </si>
  <si>
    <t>Mrpl44</t>
  </si>
  <si>
    <t>39S ribosomal protein L44, mitochondrial</t>
  </si>
  <si>
    <t>Mrpl45</t>
  </si>
  <si>
    <t>39S ribosomal protein L45, mitochondrial isoform 2</t>
  </si>
  <si>
    <t>Mrpl46</t>
  </si>
  <si>
    <t>39S ribosomal protein L46, mitochondrial</t>
  </si>
  <si>
    <t>Mrpl47</t>
  </si>
  <si>
    <t>39S ribosomal protein L47, mitochondrial isoform a</t>
  </si>
  <si>
    <t>Mrpl48</t>
  </si>
  <si>
    <t>39S ribosomal protein L48, mitochondrial isoform 1</t>
  </si>
  <si>
    <t>Mrpl49</t>
  </si>
  <si>
    <t>39S ribosomal protein L49, mitochondrial</t>
  </si>
  <si>
    <t>Mrpl50</t>
  </si>
  <si>
    <t>39S ribosomal protein L50, mitochondrial</t>
  </si>
  <si>
    <t>Mrpl51</t>
  </si>
  <si>
    <t>39S ribosomal protein L51, mitochondrial</t>
  </si>
  <si>
    <t>Mrpl52</t>
  </si>
  <si>
    <t>39S ribosomal protein L52, mitochondrial isoform d</t>
  </si>
  <si>
    <t>Mrpl54</t>
  </si>
  <si>
    <t>39S ribosomal protein L54, mitochondrial</t>
  </si>
  <si>
    <t>Mrpl57</t>
  </si>
  <si>
    <t>ribosomal protein 63, mitochondrial</t>
  </si>
  <si>
    <t>mrpl9</t>
  </si>
  <si>
    <t>39S ribosomal protein L9, mitochondrial isoform 2</t>
  </si>
  <si>
    <t>Mrps11</t>
  </si>
  <si>
    <t>28S ribosomal protein S11, mitochondrial isoform g</t>
  </si>
  <si>
    <t>Mrps12</t>
  </si>
  <si>
    <t>28S ribosomal protein S12, mitochondrial precursor</t>
  </si>
  <si>
    <t>Mrps14</t>
  </si>
  <si>
    <t>28S ribosomal protein S14, mitochondrial</t>
  </si>
  <si>
    <t>Mrps15</t>
  </si>
  <si>
    <t>28S ribosomal protein S15, mitochondrial</t>
  </si>
  <si>
    <t>Mrps16</t>
  </si>
  <si>
    <t>28S ribosomal protein S16, mitochondrial</t>
  </si>
  <si>
    <t>Mrps17</t>
  </si>
  <si>
    <t>28S ribosomal protein S17, mitochondrial</t>
  </si>
  <si>
    <t>Mrps18a</t>
  </si>
  <si>
    <t>39S ribosomal protein S18a, mitochondrial isoform 2 precursor</t>
  </si>
  <si>
    <t>Mrps18c</t>
  </si>
  <si>
    <t>28S ribosomal protein S18c, mitochondrial isoform 4</t>
  </si>
  <si>
    <t>Mrps21</t>
  </si>
  <si>
    <t>28S ribosomal protein S21, mitochondrial</t>
  </si>
  <si>
    <t>Mrps24</t>
  </si>
  <si>
    <t>28S ribosomal protein S24, mitochondrial precursor</t>
  </si>
  <si>
    <t>Mrps25</t>
  </si>
  <si>
    <t>28S ribosomal protein S25, mitochondrial</t>
  </si>
  <si>
    <t>Mrps27</t>
  </si>
  <si>
    <t>28S ribosomal protein S27, mitochondrial isoform 3</t>
  </si>
  <si>
    <t>Mrps30</t>
  </si>
  <si>
    <t>39S ribosomal protein S30, mitochondrial</t>
  </si>
  <si>
    <t>Mrps31</t>
  </si>
  <si>
    <t>28S ribosomal protein S31, mitochondrial</t>
  </si>
  <si>
    <t>Mrps34</t>
  </si>
  <si>
    <t>28S ribosomal protein S34, mitochondrial isoform 2</t>
  </si>
  <si>
    <t>Mrps35</t>
  </si>
  <si>
    <t>28S ribosomal protein S35, mitochondrial isoform 2 precursor</t>
  </si>
  <si>
    <t>Mrps36</t>
  </si>
  <si>
    <t>28S ribosomal protein S36, mitochondrial</t>
  </si>
  <si>
    <t>Mrps5</t>
  </si>
  <si>
    <t>28S ribosomal protein S5, mitochondrial isoform c</t>
  </si>
  <si>
    <t>Mrps6</t>
  </si>
  <si>
    <t>28S ribosomal protein S6, mitochondrial</t>
  </si>
  <si>
    <t>Mrps7</t>
  </si>
  <si>
    <t>28S ribosomal protein S7, mitochondrial</t>
  </si>
  <si>
    <t>Mrrf</t>
  </si>
  <si>
    <t>ribosome-recycling factor, mitochondrial isoform 7</t>
  </si>
  <si>
    <t>Mrs2</t>
  </si>
  <si>
    <t>magnesium transporter MRS2 homolog, mitochondrial isoform c</t>
  </si>
  <si>
    <t>Msantd3</t>
  </si>
  <si>
    <t>myb/SANT-like DNA-binding domain-containing protein 3 isoform a</t>
  </si>
  <si>
    <t>Msantd4</t>
  </si>
  <si>
    <t>myb/SANT-like DNA-binding domain-containing protein 4</t>
  </si>
  <si>
    <t>Msl2</t>
  </si>
  <si>
    <t>PREDICTED: E3 ubiquitin-protein ligase MSL2 isoform X1</t>
  </si>
  <si>
    <t>Msl3</t>
  </si>
  <si>
    <t>male-specific lethal 3 homolog isoform a</t>
  </si>
  <si>
    <t>Msmp</t>
  </si>
  <si>
    <t>prostate-associated microseminoprotein precursor</t>
  </si>
  <si>
    <t>Msto1</t>
  </si>
  <si>
    <t>protein misato homolog 1 isoform c</t>
  </si>
  <si>
    <t>Mt1</t>
  </si>
  <si>
    <t>Mta2</t>
  </si>
  <si>
    <t>metastasis-associated protein MTA2 isoform 1</t>
  </si>
  <si>
    <t>Mta3</t>
  </si>
  <si>
    <t>metastasis-associated protein MTA3 isoform d</t>
  </si>
  <si>
    <t>Mt-atp6</t>
  </si>
  <si>
    <t>Mt-atp8</t>
  </si>
  <si>
    <t>Mtch2</t>
  </si>
  <si>
    <t>PREDICTED: mitochondrial carrier homolog 2 isoform X6</t>
  </si>
  <si>
    <t>Mt-co1</t>
  </si>
  <si>
    <t>Mt-co2</t>
  </si>
  <si>
    <t>Mt-cox3</t>
  </si>
  <si>
    <t>Mt-cyb</t>
  </si>
  <si>
    <t>Mtdh</t>
  </si>
  <si>
    <t>PREDICTED: protein LYRIC isoform X8</t>
  </si>
  <si>
    <t>Mterf1</t>
  </si>
  <si>
    <t>PREDICTED: transcription termination factor 1, mitochondrial isoform X2</t>
  </si>
  <si>
    <t>Mterf2</t>
  </si>
  <si>
    <t>transcription termination factor 2, mitochondrial precursor</t>
  </si>
  <si>
    <t>Mterf4</t>
  </si>
  <si>
    <t>transcription termination factor 4, mitochondrial isoform 1</t>
  </si>
  <si>
    <t>Mtf2</t>
  </si>
  <si>
    <t>metal-response element-binding transcription factor 2 isoform a</t>
  </si>
  <si>
    <t>Mtfmt</t>
  </si>
  <si>
    <t>methionyl-tRNA formyltransferase, mitochondrial</t>
  </si>
  <si>
    <t>Mtfr1l</t>
  </si>
  <si>
    <t>mitochondrial fission regulator 1-like isoform b</t>
  </si>
  <si>
    <t>Mtg2</t>
  </si>
  <si>
    <t>mitochondrial ribosome-associated GTPase 2</t>
  </si>
  <si>
    <t>Mthfd1</t>
  </si>
  <si>
    <t>C-1-tetrahydrofolate synthase, cytoplasmic</t>
  </si>
  <si>
    <t>Mthfs</t>
  </si>
  <si>
    <t>5-formyltetrahydrofolate cyclo-ligase isoform b</t>
  </si>
  <si>
    <t>Mtm1</t>
  </si>
  <si>
    <t>myotubularin</t>
  </si>
  <si>
    <t>Mtmr10</t>
  </si>
  <si>
    <t>myotubularin-related protein 10</t>
  </si>
  <si>
    <t>Mtmr12</t>
  </si>
  <si>
    <t>myotubularin-related protein 12 isoform 3</t>
  </si>
  <si>
    <t>Mtmr2</t>
  </si>
  <si>
    <t>myotubularin-related protein 2 isoform 2</t>
  </si>
  <si>
    <t>Mtmr4</t>
  </si>
  <si>
    <t>myotubularin-related protein 4</t>
  </si>
  <si>
    <t>Mtmr6</t>
  </si>
  <si>
    <t>myotubularin-related protein 6</t>
  </si>
  <si>
    <t>Mtmr9</t>
  </si>
  <si>
    <t>myotubularin-related protein 9</t>
  </si>
  <si>
    <t>Mto1</t>
  </si>
  <si>
    <t>protein MTO1 homolog, mitochondrial isoform c</t>
  </si>
  <si>
    <t>Mtor</t>
  </si>
  <si>
    <t>serine/threonine-protein kinase mTOR</t>
  </si>
  <si>
    <t>Mtpap</t>
  </si>
  <si>
    <t>poly(A) RNA polymerase, mitochondrial precursor</t>
  </si>
  <si>
    <t>Mtpn</t>
  </si>
  <si>
    <t>myotrophin</t>
  </si>
  <si>
    <t>Mtrf1l</t>
  </si>
  <si>
    <t>peptide chain release factor 1-like, mitochondrial isoform 6</t>
  </si>
  <si>
    <t>Mtrr</t>
  </si>
  <si>
    <t>methionine synthase reductase isoform 1</t>
  </si>
  <si>
    <t>Mtus1</t>
  </si>
  <si>
    <t>microtubule-associated tumor suppressor 1 isoform 4</t>
  </si>
  <si>
    <t>Mtx2</t>
  </si>
  <si>
    <t>metaxin-2 isoform 4</t>
  </si>
  <si>
    <t>Muc1</t>
  </si>
  <si>
    <t>mucin-1 isoform 20 precursor</t>
  </si>
  <si>
    <t>Muc20</t>
  </si>
  <si>
    <t>mucin-20 isoform b precursor</t>
  </si>
  <si>
    <t>Mul1</t>
  </si>
  <si>
    <t>mitochondrial ubiquitin ligase activator of NFKB 1</t>
  </si>
  <si>
    <t>Mus81</t>
  </si>
  <si>
    <t>crossover junction endonuclease MUS81 isoform 1</t>
  </si>
  <si>
    <t>Mvb12a</t>
  </si>
  <si>
    <t>multivesicular body subunit 12A isoform 2</t>
  </si>
  <si>
    <t>Mvd</t>
  </si>
  <si>
    <t>diphosphomevalonate decarboxylase</t>
  </si>
  <si>
    <t>Mvk</t>
  </si>
  <si>
    <t>mevalonate kinase isoform b</t>
  </si>
  <si>
    <t>Mvp</t>
  </si>
  <si>
    <t>major vault protein isoform 1</t>
  </si>
  <si>
    <t>Myadm</t>
  </si>
  <si>
    <t>myeloid-associated differentiation marker</t>
  </si>
  <si>
    <t>Mybbp1a</t>
  </si>
  <si>
    <t>myb-binding protein 1A isoform 2</t>
  </si>
  <si>
    <t>Mycbp</t>
  </si>
  <si>
    <t>C-Myc-binding protein</t>
  </si>
  <si>
    <t>Myd88</t>
  </si>
  <si>
    <t>myeloid differentiation primary response protein MyD88 isoform 4</t>
  </si>
  <si>
    <t>Mydgf</t>
  </si>
  <si>
    <t>myeloid-derived growth factor precursor</t>
  </si>
  <si>
    <t>Myg1</t>
  </si>
  <si>
    <t>Myh10</t>
  </si>
  <si>
    <t>myosin-10 isoform 1</t>
  </si>
  <si>
    <t>Myh14</t>
  </si>
  <si>
    <t>myosin-14 isoform 3</t>
  </si>
  <si>
    <t>Myl12a</t>
  </si>
  <si>
    <t>myosin regulatory light chain 12A isoform 2</t>
  </si>
  <si>
    <t>Myl12b</t>
  </si>
  <si>
    <t>myosin regulatory light chain 12B</t>
  </si>
  <si>
    <t>Myl6</t>
  </si>
  <si>
    <t>myosin light polypeptide 6 isoform 2</t>
  </si>
  <si>
    <t>Mylip</t>
  </si>
  <si>
    <t>E3 ubiquitin-protein ligase MYLIP</t>
  </si>
  <si>
    <t>Mynn</t>
  </si>
  <si>
    <t>myoneurin isoform B</t>
  </si>
  <si>
    <t>Myo18a</t>
  </si>
  <si>
    <t>unconventional myosin-XVIIIa isoform b</t>
  </si>
  <si>
    <t>Myo19</t>
  </si>
  <si>
    <t>unconventional myosin-XIX isoform 2</t>
  </si>
  <si>
    <t>Myo1b</t>
  </si>
  <si>
    <t>unconventional myosin-Ib isoform 4</t>
  </si>
  <si>
    <t>Myo1c</t>
  </si>
  <si>
    <t>unconventional myosin-Ic isoform c</t>
  </si>
  <si>
    <t>Myo1d</t>
  </si>
  <si>
    <t>PREDICTED: unconventional myosin-Id isoform X1</t>
  </si>
  <si>
    <t>Myo1e</t>
  </si>
  <si>
    <t>unconventional myosin-Ie</t>
  </si>
  <si>
    <t>Myo3b</t>
  </si>
  <si>
    <t>myosin-IIIb isoform 2</t>
  </si>
  <si>
    <t>Myo5b</t>
  </si>
  <si>
    <t>unconventional myosin-Vb</t>
  </si>
  <si>
    <t>Myo5c</t>
  </si>
  <si>
    <t>unconventional myosin-Vc</t>
  </si>
  <si>
    <t>Myo9a</t>
  </si>
  <si>
    <t>unconventional myosin-IXa</t>
  </si>
  <si>
    <t>Myof</t>
  </si>
  <si>
    <t>myoferlin isoform b</t>
  </si>
  <si>
    <t>Mysm1</t>
  </si>
  <si>
    <t>histone H2A deubiquitinase MYSM1</t>
  </si>
  <si>
    <t>Myzap</t>
  </si>
  <si>
    <t>myocardial zonula adherens protein isoform 1 precursor</t>
  </si>
  <si>
    <t>Mzt2b</t>
  </si>
  <si>
    <t>mitotic-spindle organizing protein 2B isoform 3</t>
  </si>
  <si>
    <t>N4bp1</t>
  </si>
  <si>
    <t>NEDD4-binding protein 1</t>
  </si>
  <si>
    <t>N4bp2l2</t>
  </si>
  <si>
    <t>NEDD4-binding protein 2-like 2 isoform 2</t>
  </si>
  <si>
    <t>N6amt1</t>
  </si>
  <si>
    <t>hemK methyltransferase family member 2 isoform 2</t>
  </si>
  <si>
    <t>Naa10</t>
  </si>
  <si>
    <t>N-alpha-acetyltransferase 10 isoform 3</t>
  </si>
  <si>
    <t>Naa20</t>
  </si>
  <si>
    <t>N-alpha-acetyltransferase 20 isoform c</t>
  </si>
  <si>
    <t>Naa25</t>
  </si>
  <si>
    <t>N-alpha-acetyltransferase 25, NatB auxiliary subunit</t>
  </si>
  <si>
    <t>Naa30</t>
  </si>
  <si>
    <t>N-alpha-acetyltransferase 30</t>
  </si>
  <si>
    <t>Naa38</t>
  </si>
  <si>
    <t>N-alpha-acetyltransferase 38, NatC auxiliary subunit isoform 4</t>
  </si>
  <si>
    <t>Naa60</t>
  </si>
  <si>
    <t>N-alpha-acetyltransferase 60 isoform f</t>
  </si>
  <si>
    <t>Nab1</t>
  </si>
  <si>
    <t>NGFI-A-binding protein 1 isoform 1</t>
  </si>
  <si>
    <t>Nacc1</t>
  </si>
  <si>
    <t>nucleus accumbens-associated protein 1</t>
  </si>
  <si>
    <t>Nacc2</t>
  </si>
  <si>
    <t>PREDICTED: nucleus accumbens-associated protein 2 isoform X1</t>
  </si>
  <si>
    <t>Nadk</t>
  </si>
  <si>
    <t>NAD kinase isoform 2</t>
  </si>
  <si>
    <t>Nadsyn1</t>
  </si>
  <si>
    <t>glutamine-dependent NAD(+) synthetase</t>
  </si>
  <si>
    <t>Nae1</t>
  </si>
  <si>
    <t>NEDD8-activating enzyme E1 regulatory subunit isoform b</t>
  </si>
  <si>
    <t>Naga</t>
  </si>
  <si>
    <t>alpha-N-acetylgalactosaminidase precursor</t>
  </si>
  <si>
    <t>Nagk</t>
  </si>
  <si>
    <t>N-acetyl-D-glucosamine kinase isoform 2</t>
  </si>
  <si>
    <t>Nagpa</t>
  </si>
  <si>
    <t>PREDICTED: N-acetylglucosamine-1-phosphodiester alpha-N-acetylglucosaminidase isoform X1</t>
  </si>
  <si>
    <t>Nans</t>
  </si>
  <si>
    <t>sialic acid synthase</t>
  </si>
  <si>
    <t>Nap1l4</t>
  </si>
  <si>
    <t>nucleosome assembly protein 1-like 4</t>
  </si>
  <si>
    <t>Napg</t>
  </si>
  <si>
    <t>gamma-soluble NSF attachment protein</t>
  </si>
  <si>
    <t>Naprt</t>
  </si>
  <si>
    <t>nicotinate phosphoribosyltransferase isoform 2</t>
  </si>
  <si>
    <t>Narf</t>
  </si>
  <si>
    <t>nuclear prelamin A recognition factor isoform d</t>
  </si>
  <si>
    <t>Narfl</t>
  </si>
  <si>
    <t>cytosolic Fe-S cluster assembly factor NARFL isoform 2</t>
  </si>
  <si>
    <t>Nars2</t>
  </si>
  <si>
    <t>probable asparagine--tRNA ligase, mitochondrial isoform 1 precursor</t>
  </si>
  <si>
    <t>Nat1</t>
  </si>
  <si>
    <t>arylamine N-acetyltransferase 1 isoform b</t>
  </si>
  <si>
    <t>Nat10</t>
  </si>
  <si>
    <t>RNA cytidine acetyltransferase isoform b</t>
  </si>
  <si>
    <t>Nat6</t>
  </si>
  <si>
    <t>N-acetyltransferase 6 isoform 2</t>
  </si>
  <si>
    <t>Nat9</t>
  </si>
  <si>
    <t>N-acetyltransferase 9 6</t>
  </si>
  <si>
    <t>Naxe</t>
  </si>
  <si>
    <t>NAD(P)H-hydrate epimerase precursor</t>
  </si>
  <si>
    <t>Nbeal2</t>
  </si>
  <si>
    <t>neurobeachin-like protein 2</t>
  </si>
  <si>
    <t>Ncbp3</t>
  </si>
  <si>
    <t>nuclear cap-binding protein subunit 3</t>
  </si>
  <si>
    <t>Ncdn</t>
  </si>
  <si>
    <t>neurochondrin isoform 2</t>
  </si>
  <si>
    <t>Nceh1</t>
  </si>
  <si>
    <t>neutral cholesterol ester hydrolase 1 isoform c</t>
  </si>
  <si>
    <t>Nck2</t>
  </si>
  <si>
    <t>cytoplasmic protein NCK2 isoform B</t>
  </si>
  <si>
    <t>Nckap1</t>
  </si>
  <si>
    <t>nck-associated protein 1 isoform 2</t>
  </si>
  <si>
    <t>Ncl</t>
  </si>
  <si>
    <t>nucleolin</t>
  </si>
  <si>
    <t>Ncln</t>
  </si>
  <si>
    <t>nicalin isoform 2 precursor</t>
  </si>
  <si>
    <t>Ncoa2</t>
  </si>
  <si>
    <t>nuclear receptor coactivator 2 isoform c</t>
  </si>
  <si>
    <t>Ncoa4</t>
  </si>
  <si>
    <t>nuclear receptor coactivator 4 isoform 3</t>
  </si>
  <si>
    <t>Ncoa6</t>
  </si>
  <si>
    <t>nuclear receptor coactivator 6 isoform 1</t>
  </si>
  <si>
    <t>Ncor1</t>
  </si>
  <si>
    <t>nuclear receptor corepressor 1 isoform 3</t>
  </si>
  <si>
    <t>Ncor2</t>
  </si>
  <si>
    <t>nuclear receptor corepressor 2 isoform 3</t>
  </si>
  <si>
    <t>Ncstn</t>
  </si>
  <si>
    <t>nicastrin isoform 1 precursor</t>
  </si>
  <si>
    <t>Ndel1</t>
  </si>
  <si>
    <t>nuclear distribution protein nudE-like 1 isoform B</t>
  </si>
  <si>
    <t>Ndfip1</t>
  </si>
  <si>
    <t>NEDD4 family-interacting protein 1</t>
  </si>
  <si>
    <t>Ndfip2</t>
  </si>
  <si>
    <t>PREDICTED: NEDD4 family-interacting protein 2 isoform X1</t>
  </si>
  <si>
    <t>Ndor1</t>
  </si>
  <si>
    <t>NADPH-dependent diflavin oxidoreductase 1 isoform c</t>
  </si>
  <si>
    <t>Ndrg3</t>
  </si>
  <si>
    <t>protein NDRG3 isoform b</t>
  </si>
  <si>
    <t>Ndst1</t>
  </si>
  <si>
    <t>bifunctional heparan sulfate N-deacetylase/N-sulfotransferase 1 isoform 1</t>
  </si>
  <si>
    <t>Ndufa11</t>
  </si>
  <si>
    <t>NADH dehydrogenase [ubiquinone] 1 alpha subcomplex subunit 11 isoform 2</t>
  </si>
  <si>
    <t>Ndufa2</t>
  </si>
  <si>
    <t>NADH dehydrogenase [ubiquinone] 1 alpha subcomplex subunit 2 isoform 2</t>
  </si>
  <si>
    <t>Ndufa3</t>
  </si>
  <si>
    <t>NADH dehydrogenase [ubiquinone] 1 alpha subcomplex subunit 3</t>
  </si>
  <si>
    <t>Ndufa5</t>
  </si>
  <si>
    <t>NADH dehydrogenase [ubiquinone] 1 alpha subcomplex subunit 5 isoform 6</t>
  </si>
  <si>
    <t>Ndufa8</t>
  </si>
  <si>
    <t>NADH dehydrogenase [ubiquinone] 1 alpha subcomplex subunit 8 isoform 1</t>
  </si>
  <si>
    <t>Ndufa9</t>
  </si>
  <si>
    <t>NADH dehydrogenase [ubiquinone] 1 alpha subcomplex subunit 9, mitochondrial precursor</t>
  </si>
  <si>
    <t>Ndufab1</t>
  </si>
  <si>
    <t>acyl carrier protein, mitochondrial precursor</t>
  </si>
  <si>
    <t>Ndufaf3</t>
  </si>
  <si>
    <t>NADH dehydrogenase [ubiquinone] 1 alpha subcomplex assembly factor 3 isoform b</t>
  </si>
  <si>
    <t>Ndufaf7</t>
  </si>
  <si>
    <t>protein arginine methyltransferase NDUFAF7, mitochondrial isoform 3</t>
  </si>
  <si>
    <t>Ndufb10</t>
  </si>
  <si>
    <t>NADH dehydrogenase [ubiquinone] 1 beta subcomplex subunit 10</t>
  </si>
  <si>
    <t>Ndufb11</t>
  </si>
  <si>
    <t>NADH dehydrogenase [ubiquinone] 1 beta subcomplex subunit 11, mitochondrial isoform 2</t>
  </si>
  <si>
    <t>Ndufb2</t>
  </si>
  <si>
    <t>NADH dehydrogenase [ubiquinone] 1 beta subcomplex subunit 2, mitochondrial precursor</t>
  </si>
  <si>
    <t>Ndufb3</t>
  </si>
  <si>
    <t>NADH dehydrogenase [ubiquinone] 1 beta subcomplex subunit 3</t>
  </si>
  <si>
    <t>Ndufb4</t>
  </si>
  <si>
    <t>NADH dehydrogenase [ubiquinone] 1 beta subcomplex subunit 4 isoform 2</t>
  </si>
  <si>
    <t>Ndufb5</t>
  </si>
  <si>
    <t>NADH dehydrogenase [ubiquinone] 1 beta subcomplex subunit 5, mitochondrial isoform 3 precursor</t>
  </si>
  <si>
    <t>Ndufb6</t>
  </si>
  <si>
    <t>NADH dehydrogenase [ubiquinone] 1 beta subcomplex subunit 6 isoform 3</t>
  </si>
  <si>
    <t>Ndufb8</t>
  </si>
  <si>
    <t>NADH dehydrogenase [ubiquinone] 1 beta subcomplex subunit 8, mitochondrial isoform 2</t>
  </si>
  <si>
    <t>Ndufb9</t>
  </si>
  <si>
    <t>NADH dehydrogenase [ubiquinone] 1 beta subcomplex subunit 9 isoform 1</t>
  </si>
  <si>
    <t>Ndufc2</t>
  </si>
  <si>
    <t>NADH dehydrogenase [ubiquinone] 1 subunit C2 isoform 2</t>
  </si>
  <si>
    <t>Ndufs1</t>
  </si>
  <si>
    <t>NADH-ubiquinone oxidoreductase 75 kDa subunit, mitochondrial isoform 5</t>
  </si>
  <si>
    <t>Ndufs2</t>
  </si>
  <si>
    <t>NADH dehydrogenase [ubiquinone] iron-sulfur protein 2, mitochondrial isoform 2 precursor</t>
  </si>
  <si>
    <t>Ndufs3</t>
  </si>
  <si>
    <t>NADH dehydrogenase [ubiquinone] iron-sulfur protein 3, mitochondrial precursor</t>
  </si>
  <si>
    <t>Ndufs4</t>
  </si>
  <si>
    <t>NADH dehydrogenase [ubiquinone] iron-sulfur protein 4, mitochondrial isoform 2 precursor</t>
  </si>
  <si>
    <t>Ndufs7</t>
  </si>
  <si>
    <t>NADH dehydrogenase [ubiquinone] iron-sulfur protein 7, mitochondrial</t>
  </si>
  <si>
    <t>Ndufs8</t>
  </si>
  <si>
    <t>NADH dehydrogenase [ubiquinone] iron-sulfur protein 8, mitochondrial precursor</t>
  </si>
  <si>
    <t>Ndufv1</t>
  </si>
  <si>
    <t>NADH dehydrogenase [ubiquinone] flavoprotein 1, mitochondrial isoform 2 precursor</t>
  </si>
  <si>
    <t>Ndufv2</t>
  </si>
  <si>
    <t>NADH dehydrogenase [ubiquinone] flavoprotein 2, mitochondrial precursor</t>
  </si>
  <si>
    <t>Ndufv3</t>
  </si>
  <si>
    <t>NADH dehydrogenase [ubiquinone] flavoprotein 3, mitochondrial isoform b precursor</t>
  </si>
  <si>
    <t>Necap1</t>
  </si>
  <si>
    <t>adaptin ear-binding coat-associated protein 1</t>
  </si>
  <si>
    <t>Nectin2</t>
  </si>
  <si>
    <t>nectin-2 isoform delta precursor</t>
  </si>
  <si>
    <t>Nectin3</t>
  </si>
  <si>
    <t>nectin-3 isoform 2 precursor</t>
  </si>
  <si>
    <t>Nectin4</t>
  </si>
  <si>
    <t>nectin-4 precursor</t>
  </si>
  <si>
    <t>Nedd4</t>
  </si>
  <si>
    <t>E3 ubiquitin-protein ligase NEDD4 isoform 6</t>
  </si>
  <si>
    <t>Nedd8</t>
  </si>
  <si>
    <t>NEDD8 precursor</t>
  </si>
  <si>
    <t>Neil1</t>
  </si>
  <si>
    <t>endonuclease 8-like 1 isoform 1</t>
  </si>
  <si>
    <t>Nek7</t>
  </si>
  <si>
    <t>serine/threonine-protein kinase Nek7</t>
  </si>
  <si>
    <t>Nek9</t>
  </si>
  <si>
    <t>serine/threonine-protein kinase Nek9 isoform 3</t>
  </si>
  <si>
    <t>Nelfa</t>
  </si>
  <si>
    <t>negative elongation factor A</t>
  </si>
  <si>
    <t>Nelfb</t>
  </si>
  <si>
    <t>negative elongation factor B</t>
  </si>
  <si>
    <t>Nelfcd</t>
  </si>
  <si>
    <t>negative elongation factor C/D</t>
  </si>
  <si>
    <t>Nemf</t>
  </si>
  <si>
    <t>nuclear export mediator factor NEMF isoform 2</t>
  </si>
  <si>
    <t>Nenf</t>
  </si>
  <si>
    <t>neudesin precursor</t>
  </si>
  <si>
    <t>Net1</t>
  </si>
  <si>
    <t>neuroepithelial cell-transforming gene 1 protein isoform 2</t>
  </si>
  <si>
    <t>Neu1</t>
  </si>
  <si>
    <t>sialidase-1 precursor</t>
  </si>
  <si>
    <t>Neurl1b</t>
  </si>
  <si>
    <t>E3 ubiquitin-protein ligase NEURL1B isoform hNEUR2-deltaNHR1</t>
  </si>
  <si>
    <t>NEWGENE_1565481</t>
  </si>
  <si>
    <t>Nfe2l1</t>
  </si>
  <si>
    <t>nuclear factor erythroid 2-related factor 1 isoform 3</t>
  </si>
  <si>
    <t>Nfia</t>
  </si>
  <si>
    <t>nuclear factor 1 A-type isoform 4</t>
  </si>
  <si>
    <t>Nfib</t>
  </si>
  <si>
    <t>nuclear factor 1 B-type isoform 4</t>
  </si>
  <si>
    <t>Nfrkb</t>
  </si>
  <si>
    <t>nuclear factor related to kappa-B-binding protein isoform 1</t>
  </si>
  <si>
    <t>Nfyb</t>
  </si>
  <si>
    <t>nuclear transcription factor Y subunit beta</t>
  </si>
  <si>
    <t>Nfyc</t>
  </si>
  <si>
    <t>nuclear transcription factor Y subunit gamma isoform 5</t>
  </si>
  <si>
    <t>Ngdn</t>
  </si>
  <si>
    <t>neuroguidin isoform 2</t>
  </si>
  <si>
    <t>Ngef</t>
  </si>
  <si>
    <t>ephexin-1 isoform 2</t>
  </si>
  <si>
    <t>Ngly1</t>
  </si>
  <si>
    <t>peptide-N(4)-(N-acetyl-beta-glucosaminyl)asparagine amidase isoform 4</t>
  </si>
  <si>
    <t>Ngrn</t>
  </si>
  <si>
    <t>neugrin precursor</t>
  </si>
  <si>
    <t>Nhlrc2</t>
  </si>
  <si>
    <t>NHL repeat-containing protein 2</t>
  </si>
  <si>
    <t>Nhsl1</t>
  </si>
  <si>
    <t>NHS-like protein 1 isoform 1</t>
  </si>
  <si>
    <t>Nicn1</t>
  </si>
  <si>
    <t>nicolin-1</t>
  </si>
  <si>
    <t>Nifk</t>
  </si>
  <si>
    <t>MKI67 FHA domain-interacting nucleolar phosphoprotein</t>
  </si>
  <si>
    <t>Nip7</t>
  </si>
  <si>
    <t>60S ribosome subunit biogenesis protein NIP7 homolog isoform 2</t>
  </si>
  <si>
    <t>Nipa2</t>
  </si>
  <si>
    <t>PREDICTED: magnesium transporter NIPA2 isoform X2</t>
  </si>
  <si>
    <t>Nipsnap1</t>
  </si>
  <si>
    <t>protein NipSnap homolog 1 isoform 2</t>
  </si>
  <si>
    <t>Nisch</t>
  </si>
  <si>
    <t>nischarin isoform 3</t>
  </si>
  <si>
    <t>Nit1</t>
  </si>
  <si>
    <t>nitrilase homolog 1 isoform 1</t>
  </si>
  <si>
    <t>Nit2</t>
  </si>
  <si>
    <t>omega-amidase NIT2</t>
  </si>
  <si>
    <t>Nkiras1</t>
  </si>
  <si>
    <t>NF-kappa-B inhibitor-interacting Ras-like protein 1</t>
  </si>
  <si>
    <t>Nkiras2</t>
  </si>
  <si>
    <t>NF-kappa-B inhibitor-interacting Ras-like protein 2 isoform c</t>
  </si>
  <si>
    <t>Nktr</t>
  </si>
  <si>
    <t>NK-tumor recognition protein isoform a</t>
  </si>
  <si>
    <t>Nle1</t>
  </si>
  <si>
    <t>notchless protein homolog 1 isoform a</t>
  </si>
  <si>
    <t>Nln</t>
  </si>
  <si>
    <t>neurolysin, mitochondrial</t>
  </si>
  <si>
    <t>Nme1</t>
  </si>
  <si>
    <t>nucleoside diphosphate kinase A isoform a</t>
  </si>
  <si>
    <t>nucleoside diphosphate kinase B isoform b</t>
  </si>
  <si>
    <t>Nme3</t>
  </si>
  <si>
    <t>nucleoside diphosphate kinase 3 precursor</t>
  </si>
  <si>
    <t>Nme4</t>
  </si>
  <si>
    <t>nucleoside diphosphate kinase, mitochondrial isoform a precursor</t>
  </si>
  <si>
    <t>Nme6</t>
  </si>
  <si>
    <t>nucleoside diphosphate kinase 6 isoform 2</t>
  </si>
  <si>
    <t>Nme7</t>
  </si>
  <si>
    <t>nucleoside diphosphate kinase 7 isoform a</t>
  </si>
  <si>
    <t>Nmnat1</t>
  </si>
  <si>
    <t>nicotinamide/nicotinic acid mononucleotide adenylyltransferase 1 isoform 1</t>
  </si>
  <si>
    <t>Nmnat3</t>
  </si>
  <si>
    <t>nicotinamide/nicotinic acid mononucleotide adenylyltransferase 3 isoform 5</t>
  </si>
  <si>
    <t>Nmt1</t>
  </si>
  <si>
    <t>PREDICTED: glycylpeptide N-tetradecanoyltransferase 1 isoform X1</t>
  </si>
  <si>
    <t>Noc4l</t>
  </si>
  <si>
    <t>nucleolar complex protein 4 homolog</t>
  </si>
  <si>
    <t>Nol11</t>
  </si>
  <si>
    <t>nucleolar protein 11 isoform 2</t>
  </si>
  <si>
    <t>Nol12</t>
  </si>
  <si>
    <t>nucleolar protein 12</t>
  </si>
  <si>
    <t>Nol6</t>
  </si>
  <si>
    <t>nucleolar protein 6 alpha isoform</t>
  </si>
  <si>
    <t>Nol7</t>
  </si>
  <si>
    <t>nucleolar protein 7</t>
  </si>
  <si>
    <t>Nol9</t>
  </si>
  <si>
    <t>polynucleotide 5'-hydroxyl-kinase NOL9</t>
  </si>
  <si>
    <t>Nom1</t>
  </si>
  <si>
    <t>nucleolar MIF4G domain-containing protein 1</t>
  </si>
  <si>
    <t>Nomo1</t>
  </si>
  <si>
    <t>nodal modulator 1 precursor</t>
  </si>
  <si>
    <t>Nop10</t>
  </si>
  <si>
    <t>H/ACA ribonucleoprotein complex subunit 3</t>
  </si>
  <si>
    <t>Nop16</t>
  </si>
  <si>
    <t>nucleolar protein 16 isoform 6</t>
  </si>
  <si>
    <t>Notch2</t>
  </si>
  <si>
    <t>neurogenic locus notch homolog protein 2 isoform 2 precursor</t>
  </si>
  <si>
    <t>Npc1</t>
  </si>
  <si>
    <t>Niemann-Pick C1 protein precursor</t>
  </si>
  <si>
    <t>Npc2</t>
  </si>
  <si>
    <t>epididymal secretory protein E1 precursor</t>
  </si>
  <si>
    <t>Npdc1</t>
  </si>
  <si>
    <t>neural proliferation differentiation and control protein 1 precursor</t>
  </si>
  <si>
    <t>Npepl1</t>
  </si>
  <si>
    <t>probable aminopeptidase NPEPL1 isoform 3</t>
  </si>
  <si>
    <t>Npepps</t>
  </si>
  <si>
    <t>puromycin-sensitive aminopeptidase isoform 1</t>
  </si>
  <si>
    <t>Nphp1</t>
  </si>
  <si>
    <t>nephrocystin-1 isoform 4</t>
  </si>
  <si>
    <t>Nploc4</t>
  </si>
  <si>
    <t>nuclear protein localization protein 4 homolog</t>
  </si>
  <si>
    <t>Nprl2</t>
  </si>
  <si>
    <t>nitrogen permease regulator 2-like protein</t>
  </si>
  <si>
    <t>Nprl3</t>
  </si>
  <si>
    <t>nitrogen permease regulator 3-like protein isoform 4</t>
  </si>
  <si>
    <t>Nr0b2</t>
  </si>
  <si>
    <t>nuclear receptor subfamily 0 group B member 2</t>
  </si>
  <si>
    <t>Nr1h2</t>
  </si>
  <si>
    <t>oxysterols receptor LXR-beta isoform 2</t>
  </si>
  <si>
    <t>Nr1h3</t>
  </si>
  <si>
    <t>oxysterols receptor LXR-alpha isoform 4</t>
  </si>
  <si>
    <t>Nr2c2</t>
  </si>
  <si>
    <t>nuclear receptor subfamily 2 group C member 2 isoform 2</t>
  </si>
  <si>
    <t>Nr2c2ap</t>
  </si>
  <si>
    <t>nuclear receptor 2C2-associated protein isoform 1</t>
  </si>
  <si>
    <t>Nr2f6</t>
  </si>
  <si>
    <t>nuclear receptor subfamily 2 group F member 6</t>
  </si>
  <si>
    <t>Nr3c1</t>
  </si>
  <si>
    <t>glucocorticoid receptor isoform alpha-D3</t>
  </si>
  <si>
    <t>Nr3c2</t>
  </si>
  <si>
    <t>mineralocorticoid receptor isoform 2</t>
  </si>
  <si>
    <t>Nrbp1</t>
  </si>
  <si>
    <t>nuclear receptor-binding protein isoform 1</t>
  </si>
  <si>
    <t>Nrd1</t>
  </si>
  <si>
    <t>Nrip1</t>
  </si>
  <si>
    <t>nuclear receptor-interacting protein 1</t>
  </si>
  <si>
    <t>Nrn1l</t>
  </si>
  <si>
    <t>neuritin-like protein isoform 1 precursor</t>
  </si>
  <si>
    <t>Nsa2</t>
  </si>
  <si>
    <t>ribosome biogenesis protein NSA2 homolog isoform 2</t>
  </si>
  <si>
    <t>Nsd1</t>
  </si>
  <si>
    <t>histone-lysine N-methyltransferase, H3 lysine-36 and H4 lysine-20 specific isoform a</t>
  </si>
  <si>
    <t>Nsdhl</t>
  </si>
  <si>
    <t>sterol-4-alpha-carboxylate 3-dehydrogenase, decarboxylating</t>
  </si>
  <si>
    <t>Nsf</t>
  </si>
  <si>
    <t>vesicle-fusing ATPase</t>
  </si>
  <si>
    <t>Nsfl1c</t>
  </si>
  <si>
    <t>PREDICTED: NSFL1 cofactor p47 isoform X7</t>
  </si>
  <si>
    <t>Nsmaf</t>
  </si>
  <si>
    <t>protein FAN isoform 2</t>
  </si>
  <si>
    <t>Nsmce2</t>
  </si>
  <si>
    <t>E3 SUMO-protein ligase NSE2 isoform 2</t>
  </si>
  <si>
    <t>Nsmf</t>
  </si>
  <si>
    <t>NMDA receptor synaptonuclear signaling and neuronal migration factor isoform e</t>
  </si>
  <si>
    <t>Nsun2</t>
  </si>
  <si>
    <t>tRNA (cytosine(34)-C(5))-methyltransferase isoform 2</t>
  </si>
  <si>
    <t>Nt5c2</t>
  </si>
  <si>
    <t>cytosolic purine 5'-nucleotidase isoform 5</t>
  </si>
  <si>
    <t>Nt5c3a</t>
  </si>
  <si>
    <t>cytosolic 5'-nucleotidase 3A isoform 3</t>
  </si>
  <si>
    <t>Nt5dc1</t>
  </si>
  <si>
    <t>5'-nucleotidase domain-containing protein 1</t>
  </si>
  <si>
    <t>Nt5e</t>
  </si>
  <si>
    <t>5'-nucleotidase isoform 2 preproprotein</t>
  </si>
  <si>
    <t>Nt5m</t>
  </si>
  <si>
    <t>5'(3')-deoxyribonucleotidase, mitochondrial precursor</t>
  </si>
  <si>
    <t>Ntmt1</t>
  </si>
  <si>
    <t>N-terminal Xaa-Pro-Lys N-methyltransferase 1 isoform a</t>
  </si>
  <si>
    <t>Ntpcr</t>
  </si>
  <si>
    <t>cancer-related nucleoside-triphosphatase isoform 2</t>
  </si>
  <si>
    <t>Nub1</t>
  </si>
  <si>
    <t>NEDD8 ultimate buster 1 isoform 2</t>
  </si>
  <si>
    <t>Nubp1</t>
  </si>
  <si>
    <t>cytosolic Fe-S cluster assembly factor NUBP1 isoform 5</t>
  </si>
  <si>
    <t>Nubp2</t>
  </si>
  <si>
    <t>cytosolic Fe-S cluster assembly factor NUBP2 isoform 3</t>
  </si>
  <si>
    <t>Nubpl</t>
  </si>
  <si>
    <t>iron-sulfur protein NUBPL isoform 3</t>
  </si>
  <si>
    <t>Nucb2</t>
  </si>
  <si>
    <t>nucleobindin-2 isoform 2 precursor</t>
  </si>
  <si>
    <t>Nudcd2</t>
  </si>
  <si>
    <t>nudC domain-containing protein 2 isoform 2</t>
  </si>
  <si>
    <t>Nudcd3</t>
  </si>
  <si>
    <t>nudC domain-containing protein 3</t>
  </si>
  <si>
    <t>Nudt1</t>
  </si>
  <si>
    <t>7,8-dihydro-8-oxoguanine triphosphatase isoform p22</t>
  </si>
  <si>
    <t>Nudt13</t>
  </si>
  <si>
    <t>nucleoside diphosphate-linked moiety X motif 13 isoform e</t>
  </si>
  <si>
    <t>Nudt14</t>
  </si>
  <si>
    <t>uridine diphosphate glucose pyrophosphatase isoform 2</t>
  </si>
  <si>
    <t>Nudt16</t>
  </si>
  <si>
    <t>U8 snoRNA-decapping enzyme isoform 1</t>
  </si>
  <si>
    <t>Nudt16l1</t>
  </si>
  <si>
    <t>protein syndesmos isoform 1</t>
  </si>
  <si>
    <t>Nudt18</t>
  </si>
  <si>
    <t>8-oxo-dGDP phosphatase NUDT18</t>
  </si>
  <si>
    <t>Nudt2</t>
  </si>
  <si>
    <t>NUDT2 gene product</t>
  </si>
  <si>
    <t>Nudt21</t>
  </si>
  <si>
    <t>cleavage and polyadenylation specificity factor subunit 5</t>
  </si>
  <si>
    <t>Nudt22</t>
  </si>
  <si>
    <t>nucleoside diphosphate-linked moiety X motif 22 isoform b</t>
  </si>
  <si>
    <t>Nudt3</t>
  </si>
  <si>
    <t>diphosphoinositol polyphosphate phosphohydrolase 1</t>
  </si>
  <si>
    <t>Nudt4</t>
  </si>
  <si>
    <t>diphosphoinositol polyphosphate phosphohydrolase 2 isoform 4</t>
  </si>
  <si>
    <t>Nudt5</t>
  </si>
  <si>
    <t>ADP-sugar pyrophosphatase isoform 3</t>
  </si>
  <si>
    <t>Nudt6</t>
  </si>
  <si>
    <t>nucleoside diphosphate-linked moiety X motif 6 isoform a</t>
  </si>
  <si>
    <t>Nudt7</t>
  </si>
  <si>
    <t>peroxisomal coenzyme A diphosphatase NUDT7 isoform 2</t>
  </si>
  <si>
    <t>Nudt9</t>
  </si>
  <si>
    <t>PREDICTED: ADP-ribose pyrophosphatase, mitochondrial isoform X1</t>
  </si>
  <si>
    <t>Numb</t>
  </si>
  <si>
    <t>protein numb homolog isoform 4</t>
  </si>
  <si>
    <t>Nup214</t>
  </si>
  <si>
    <t>nuclear pore complex protein Nup214 isoform 2</t>
  </si>
  <si>
    <t>Nup35</t>
  </si>
  <si>
    <t>PREDICTED: nucleoporin NUP53 isoform X1</t>
  </si>
  <si>
    <t>Nup37</t>
  </si>
  <si>
    <t>nucleoporin Nup37</t>
  </si>
  <si>
    <t>Nup88</t>
  </si>
  <si>
    <t>nuclear pore complex protein Nup88 isoform 1</t>
  </si>
  <si>
    <t>Nup98</t>
  </si>
  <si>
    <t>nuclear pore complex protein Nup98-Nup96 isoform 1 proprotein</t>
  </si>
  <si>
    <t>Nupl2</t>
  </si>
  <si>
    <t>nucleoporin-like protein 2</t>
  </si>
  <si>
    <t>Nupr2</t>
  </si>
  <si>
    <t>nuclear protein 2</t>
  </si>
  <si>
    <t>Nus1</t>
  </si>
  <si>
    <t>dehydrodolichyl diphosphate synthase complex subunit NUS1</t>
  </si>
  <si>
    <t>Nxf1</t>
  </si>
  <si>
    <t>nuclear RNA export factor 1 isoform 2</t>
  </si>
  <si>
    <t>Oaf</t>
  </si>
  <si>
    <t>out at first protein homolog precursor</t>
  </si>
  <si>
    <t>Oaz1</t>
  </si>
  <si>
    <t>ornithine decarboxylase antizyme 1 isoform 2</t>
  </si>
  <si>
    <t>Oaz2</t>
  </si>
  <si>
    <t>ornithine decarboxylase antizyme 2 isoform 2</t>
  </si>
  <si>
    <t>Ocel1</t>
  </si>
  <si>
    <t>PREDICTED: occludin/ELL domain-containing protein 1 isoform X3</t>
  </si>
  <si>
    <t>Ociad1</t>
  </si>
  <si>
    <t>OCIA domain-containing protein 1 isoform 2</t>
  </si>
  <si>
    <t>Ociad2</t>
  </si>
  <si>
    <t>OCIA domain-containing protein 2 isoform 3</t>
  </si>
  <si>
    <t>Ogfod2</t>
  </si>
  <si>
    <t>2-oxoglutarate and iron-dependent oxygenase domain-containing protein 2 Isoform 1</t>
  </si>
  <si>
    <t>Ogfod3</t>
  </si>
  <si>
    <t>2-oxoglutarate and iron-dependent oxygenase domain-containing protein 3 isoform 2</t>
  </si>
  <si>
    <t>Ogfr</t>
  </si>
  <si>
    <t>opioid growth factor receptor</t>
  </si>
  <si>
    <t>Ogt</t>
  </si>
  <si>
    <t>UDP-N-acetylglucosamine--peptide N-acetylglucosaminyltransferase 110 kDa subunit isoform 2</t>
  </si>
  <si>
    <t>Ola1</t>
  </si>
  <si>
    <t>obg-like ATPase 1 isoform 3</t>
  </si>
  <si>
    <t>Oma1</t>
  </si>
  <si>
    <t>metalloendopeptidase OMA1, mitochondrial precursor</t>
  </si>
  <si>
    <t>Opa1</t>
  </si>
  <si>
    <t>dynamin-like 120 kDa protein, mitochondrial isoform 7</t>
  </si>
  <si>
    <t>Oplah</t>
  </si>
  <si>
    <t>5-oxoprolinase</t>
  </si>
  <si>
    <t>Orai3</t>
  </si>
  <si>
    <t>protein orai-3</t>
  </si>
  <si>
    <t>Oraov1</t>
  </si>
  <si>
    <t>oral cancer-overexpressed protein 1</t>
  </si>
  <si>
    <t>Orc2</t>
  </si>
  <si>
    <t>origin recognition complex subunit 2</t>
  </si>
  <si>
    <t>Orc3</t>
  </si>
  <si>
    <t>origin recognition complex subunit 3 isoform 3</t>
  </si>
  <si>
    <t>Orc4</t>
  </si>
  <si>
    <t>origin recognition complex subunit 4 isoform 3</t>
  </si>
  <si>
    <t>Orc5</t>
  </si>
  <si>
    <t>origin recognition complex subunit 5 isoform 2</t>
  </si>
  <si>
    <t>Ormdl2</t>
  </si>
  <si>
    <t>ORM1-like protein 2</t>
  </si>
  <si>
    <t>Ormdl3</t>
  </si>
  <si>
    <t>ORM1-like protein 3</t>
  </si>
  <si>
    <t>Os9</t>
  </si>
  <si>
    <t>protein OS-9 isoform 4 precursor</t>
  </si>
  <si>
    <t>Osbp</t>
  </si>
  <si>
    <t>oxysterol-binding protein 1</t>
  </si>
  <si>
    <t>Osbpl11</t>
  </si>
  <si>
    <t>oxysterol-binding protein-related protein 11</t>
  </si>
  <si>
    <t>Osbpl1a</t>
  </si>
  <si>
    <t>oxysterol-binding protein-related protein 1 isoform 3</t>
  </si>
  <si>
    <t>Osbpl2</t>
  </si>
  <si>
    <t>oxysterol-binding protein-related protein 2 isoform 2</t>
  </si>
  <si>
    <t>Osbpl8</t>
  </si>
  <si>
    <t>oxysterol-binding protein-related protein 8 isoform a</t>
  </si>
  <si>
    <t>Osbpl9</t>
  </si>
  <si>
    <t>oxysterol-binding protein-related protein 9 isoform i</t>
  </si>
  <si>
    <t>Oscp1</t>
  </si>
  <si>
    <t>protein OSCP1 isoform 1</t>
  </si>
  <si>
    <t>Osgep</t>
  </si>
  <si>
    <t>probable tRNA N6-adenosine threonylcarbamoyltransferase</t>
  </si>
  <si>
    <t>Osgepl1</t>
  </si>
  <si>
    <t>probable tRNA N6-adenosine threonylcarbamoyltransferase, mitochondrial</t>
  </si>
  <si>
    <t>Osgin2</t>
  </si>
  <si>
    <t>oxidative stress-induced growth inhibitor 2 isoform 2</t>
  </si>
  <si>
    <t>Ost4</t>
  </si>
  <si>
    <t>dolichyl-diphosphooligosaccharide--protein glycosyltransferase subunit 4</t>
  </si>
  <si>
    <t>Ostc</t>
  </si>
  <si>
    <t>oligosaccharyltransferase complex subunit OSTC isoform 3</t>
  </si>
  <si>
    <t>Ostf1</t>
  </si>
  <si>
    <t>osteoclast-stimulating factor 1</t>
  </si>
  <si>
    <t>Otub1</t>
  </si>
  <si>
    <t>ubiquitin thioesterase OTUB1</t>
  </si>
  <si>
    <t>Otub2</t>
  </si>
  <si>
    <t>PREDICTED: ubiquitin thioesterase OTUB2 isoform X1</t>
  </si>
  <si>
    <t>Otud6b</t>
  </si>
  <si>
    <t>OTU domain-containing protein 6B isoform 2</t>
  </si>
  <si>
    <t>Oxa1l</t>
  </si>
  <si>
    <t>mitochondrial inner membrane protein OXA1L</t>
  </si>
  <si>
    <t>Oxgr1</t>
  </si>
  <si>
    <t>2-oxoglutarate receptor 1</t>
  </si>
  <si>
    <t>Oxld1</t>
  </si>
  <si>
    <t>oxidoreductase-like domain-containing protein 1 isoform c</t>
  </si>
  <si>
    <t>Oxnad1</t>
  </si>
  <si>
    <t>oxidoreductase NAD-binding domain-containing protein 1 isoform 2 precursor</t>
  </si>
  <si>
    <t>Oxr1</t>
  </si>
  <si>
    <t>oxidation resistance protein 1 isoform 6</t>
  </si>
  <si>
    <t>Oxsr1</t>
  </si>
  <si>
    <t>serine/threonine-protein kinase OSR1</t>
  </si>
  <si>
    <t>P2ry14</t>
  </si>
  <si>
    <t>P2Y purinoceptor 14</t>
  </si>
  <si>
    <t>P3h1</t>
  </si>
  <si>
    <t>prolyl 3-hydroxylase 1 isoform 2 precursor</t>
  </si>
  <si>
    <t>P3h2</t>
  </si>
  <si>
    <t>prolyl 3-hydroxylase 2 isoform b</t>
  </si>
  <si>
    <t>P3h3</t>
  </si>
  <si>
    <t>prolyl 3-hydroxylase 3 precursor</t>
  </si>
  <si>
    <t>P4hb</t>
  </si>
  <si>
    <t>protein disulfide-isomerase precursor</t>
  </si>
  <si>
    <t>Pabpc1</t>
  </si>
  <si>
    <t>polyadenylate-binding protein 1</t>
  </si>
  <si>
    <t>Pabpn1</t>
  </si>
  <si>
    <t>polyadenylate-binding protein 2</t>
  </si>
  <si>
    <t>Pacsin3</t>
  </si>
  <si>
    <t>protein kinase C and casein kinase substrate in neurons protein 3</t>
  </si>
  <si>
    <t>Paf1</t>
  </si>
  <si>
    <t>RNA polymerase II-associated factor 1 homolog isoform 1</t>
  </si>
  <si>
    <t>Pafah1b1</t>
  </si>
  <si>
    <t>platelet-activating factor acetylhydrolase IB subunit alpha</t>
  </si>
  <si>
    <t>Pafah1b2</t>
  </si>
  <si>
    <t>platelet-activating factor acetylhydrolase IB subunit beta isoform e</t>
  </si>
  <si>
    <t>Paics</t>
  </si>
  <si>
    <t>multifunctional protein ADE2 isoform 1</t>
  </si>
  <si>
    <t>Paip2</t>
  </si>
  <si>
    <t>polyadenylate-binding protein-interacting protein 2</t>
  </si>
  <si>
    <t>Palm</t>
  </si>
  <si>
    <t>PREDICTED: paralemmin-1 isoform X3</t>
  </si>
  <si>
    <t>Pam</t>
  </si>
  <si>
    <t>peptidyl-glycine alpha-amidating monooxygenase isoform f precursor</t>
  </si>
  <si>
    <t>Pam16</t>
  </si>
  <si>
    <t>mitochondrial import inner membrane translocase subunit TIM16</t>
  </si>
  <si>
    <t>Pank1</t>
  </si>
  <si>
    <t>pantothenate kinase 1 isoform beta</t>
  </si>
  <si>
    <t>Papd4</t>
  </si>
  <si>
    <t>poly(A) RNA polymerase GLD2 isoform 6</t>
  </si>
  <si>
    <t>Papd5</t>
  </si>
  <si>
    <t>non-canonical poly(A) RNA polymerase PAPD5 isoform b</t>
  </si>
  <si>
    <t>Papola</t>
  </si>
  <si>
    <t>poly(A) polymerase alpha isoform 1</t>
  </si>
  <si>
    <t>Papss1</t>
  </si>
  <si>
    <t>bifunctional 3'-phosphoadenosine 5'-phosphosulfate synthase 1</t>
  </si>
  <si>
    <t>Paqr5</t>
  </si>
  <si>
    <t>membrane progestin receptor gamma</t>
  </si>
  <si>
    <t>Paqr7</t>
  </si>
  <si>
    <t>PREDICTED: membrane progestin receptor alpha isoform X1</t>
  </si>
  <si>
    <t>Pard3</t>
  </si>
  <si>
    <t>partitioning defective 3 homolog isoform 3</t>
  </si>
  <si>
    <t>Pard3b</t>
  </si>
  <si>
    <t>partitioning defective 3 homolog B isoform Par3Lc</t>
  </si>
  <si>
    <t>Pard6b</t>
  </si>
  <si>
    <t>partitioning defective 6 homolog beta</t>
  </si>
  <si>
    <t>Parg</t>
  </si>
  <si>
    <t>poly(ADP-ribose) glycohydrolase isoform b</t>
  </si>
  <si>
    <t>Parl</t>
  </si>
  <si>
    <t>presenilins-associated rhomboid-like protein, mitochondrial isoform 4</t>
  </si>
  <si>
    <t>Parn</t>
  </si>
  <si>
    <t>poly(A)-specific ribonuclease PARN isoform 3</t>
  </si>
  <si>
    <t>Parp10</t>
  </si>
  <si>
    <t>poly [ADP-ribose] polymerase 10 isoform 2</t>
  </si>
  <si>
    <t>Parp12</t>
  </si>
  <si>
    <t>poly [ADP-ribose] polymerase 12</t>
  </si>
  <si>
    <t>Parp3</t>
  </si>
  <si>
    <t>poly [ADP-ribose] polymerase 3 isoform a</t>
  </si>
  <si>
    <t>Parp4</t>
  </si>
  <si>
    <t>poly [ADP-ribose] polymerase 4</t>
  </si>
  <si>
    <t>Parp6</t>
  </si>
  <si>
    <t>poly [ADP-ribose] polymerase 6 isoform 4</t>
  </si>
  <si>
    <t>Parva</t>
  </si>
  <si>
    <t>alpha-parvin</t>
  </si>
  <si>
    <t>Patj</t>
  </si>
  <si>
    <t>inaD-like protein isoform 2</t>
  </si>
  <si>
    <t>Patl1</t>
  </si>
  <si>
    <t>protein PAT1 homolog 1</t>
  </si>
  <si>
    <t>Patz1</t>
  </si>
  <si>
    <t>POZ-, AT hook-, and zinc finger-containing protein 1 long B isoform</t>
  </si>
  <si>
    <t>Pax2</t>
  </si>
  <si>
    <t>paired box protein Pax-2 isoform d</t>
  </si>
  <si>
    <t>Pbdc1</t>
  </si>
  <si>
    <t>protein PBDC1 isoform 1</t>
  </si>
  <si>
    <t>Pbx3</t>
  </si>
  <si>
    <t>pre-B-cell leukemia transcription factor 3 isoform 3</t>
  </si>
  <si>
    <t>Pbxip1</t>
  </si>
  <si>
    <t>pre-B-cell leukemia transcription factor-interacting protein 1 isoform 2</t>
  </si>
  <si>
    <t>Pcbd1</t>
  </si>
  <si>
    <t>pterin-4-alpha-carbinolamine dehydratase isoform 3</t>
  </si>
  <si>
    <t>Pcbp2</t>
  </si>
  <si>
    <t>poly(rC)-binding protein 2 isoform g</t>
  </si>
  <si>
    <t>Pcbp4</t>
  </si>
  <si>
    <t>poly(rC)-binding protein 4 isoform c</t>
  </si>
  <si>
    <t>Pccb</t>
  </si>
  <si>
    <t>propionyl-CoA carboxylase beta chain, mitochondrial isoform 2 precursor</t>
  </si>
  <si>
    <t>Pcgf3</t>
  </si>
  <si>
    <t>polycomb group RING finger protein 3</t>
  </si>
  <si>
    <t>Pcid2</t>
  </si>
  <si>
    <t>PCI domain-containing protein 2 isoform 3</t>
  </si>
  <si>
    <t>Pck2</t>
  </si>
  <si>
    <t>phosphoenolpyruvate carboxykinase [GTP], mitochondrial isoform 3</t>
  </si>
  <si>
    <t>Pcm1</t>
  </si>
  <si>
    <t>pericentriolar material 1 protein isoform 1</t>
  </si>
  <si>
    <t>Pcmt1</t>
  </si>
  <si>
    <t>protein-L-isoaspartate(D-aspartate) O-methyltransferase isoform 1</t>
  </si>
  <si>
    <t>Pcmtd1</t>
  </si>
  <si>
    <t>protein-L-isoaspartate O-methyltransferase domain-containing protein 1 isoform 3</t>
  </si>
  <si>
    <t>Pcmtd2</t>
  </si>
  <si>
    <t>protein-L-isoaspartate O-methyltransferase domain-containing protein 2 isoform 2</t>
  </si>
  <si>
    <t>Pcnp</t>
  </si>
  <si>
    <t>PEST proteolytic signal-containing nuclear protein isoform b</t>
  </si>
  <si>
    <t>Pcnx3</t>
  </si>
  <si>
    <t>PREDICTED: pecanex-like protein 3 isoform X8</t>
  </si>
  <si>
    <t>Pcyt1a</t>
  </si>
  <si>
    <t>choline-phosphate cytidylyltransferase A</t>
  </si>
  <si>
    <t>Pcyt2</t>
  </si>
  <si>
    <t>ethanolamine-phosphate cytidylyltransferase isoform 4</t>
  </si>
  <si>
    <t>Pdap1</t>
  </si>
  <si>
    <t>28 kDa heat- and acid-stable phosphoprotein</t>
  </si>
  <si>
    <t>Pdcd10</t>
  </si>
  <si>
    <t>programmed cell death protein 10</t>
  </si>
  <si>
    <t>Pdcd11</t>
  </si>
  <si>
    <t>protein RRP5 homolog</t>
  </si>
  <si>
    <t>Pdcd2</t>
  </si>
  <si>
    <t>programmed cell death protein 2 isoform 4</t>
  </si>
  <si>
    <t>Pdcd4</t>
  </si>
  <si>
    <t>programmed cell death protein 4 isoform 3</t>
  </si>
  <si>
    <t>Pdcd6</t>
  </si>
  <si>
    <t>programmed cell death protein 6 isoform 1</t>
  </si>
  <si>
    <t>Pdcd6ip</t>
  </si>
  <si>
    <t>programmed cell death 6-interacting protein isoform 3</t>
  </si>
  <si>
    <t>Pdcd7</t>
  </si>
  <si>
    <t>programmed cell death protein 7</t>
  </si>
  <si>
    <t>Pdcl</t>
  </si>
  <si>
    <t>phosducin-like protein</t>
  </si>
  <si>
    <t>Pdcl3</t>
  </si>
  <si>
    <t>phosducin-like protein 3</t>
  </si>
  <si>
    <t>Pde12</t>
  </si>
  <si>
    <t>2',5'-phosphodiesterase 12 isoform 3 precursor</t>
  </si>
  <si>
    <t>Pde1a</t>
  </si>
  <si>
    <t>calcium/calmodulin-dependent 3',5'-cyclic nucleotide phosphodiesterase 1A isoform 5</t>
  </si>
  <si>
    <t>Pde1c</t>
  </si>
  <si>
    <t>calcium/calmodulin-dependent 3',5'-cyclic nucleotide phosphodiesterase 1C isoform 5</t>
  </si>
  <si>
    <t>Pde4dip</t>
  </si>
  <si>
    <t>myomegalin isoform 5</t>
  </si>
  <si>
    <t>Pdf</t>
  </si>
  <si>
    <t>peptide deformylase, mitochondrial precursor</t>
  </si>
  <si>
    <t>Pdha1</t>
  </si>
  <si>
    <t>pyruvate dehydrogenase E1 component subunit alpha, somatic form, mitochondrial isoform 3 precursor</t>
  </si>
  <si>
    <t>Pdha1l1</t>
  </si>
  <si>
    <t>Pdhx</t>
  </si>
  <si>
    <t>pyruvate dehydrogenase protein X component, mitochondrial isoform 1 precursor</t>
  </si>
  <si>
    <t>Pdia3</t>
  </si>
  <si>
    <t>protein disulfide-isomerase A3 precursor</t>
  </si>
  <si>
    <t>Pdia6</t>
  </si>
  <si>
    <t>protein disulfide-isomerase A6 isoform e precursor</t>
  </si>
  <si>
    <t>Pdk1</t>
  </si>
  <si>
    <t>[Pyruvate dehydrogenase (acetyl-transferring)] kinase isozyme 1, mitochondrial isoform 1 precursor</t>
  </si>
  <si>
    <t>Pdk3</t>
  </si>
  <si>
    <t>pyruvate dehydrogenase kinase, isozyme 3 isoform 2 precursor</t>
  </si>
  <si>
    <t>Pdpk1</t>
  </si>
  <si>
    <t>3-phosphoinositide-dependent protein kinase 1 isoform 2</t>
  </si>
  <si>
    <t>Pdrg1</t>
  </si>
  <si>
    <t>p53 and DNA damage-regulated protein 1</t>
  </si>
  <si>
    <t>Pdss2</t>
  </si>
  <si>
    <t>decaprenyl-diphosphate synthase subunit 2</t>
  </si>
  <si>
    <t>Pdxdc1</t>
  </si>
  <si>
    <t>pyridoxal-dependent decarboxylase domain-containing protein 1 isoform 7</t>
  </si>
  <si>
    <t>Pdxk</t>
  </si>
  <si>
    <t>pyridoxal kinase isoform 1</t>
  </si>
  <si>
    <t>Pdzd11</t>
  </si>
  <si>
    <t>PDZ domain-containing protein 11</t>
  </si>
  <si>
    <t>Pebp1</t>
  </si>
  <si>
    <t>phosphatidylethanolamine-binding protein 1</t>
  </si>
  <si>
    <t>Pecr</t>
  </si>
  <si>
    <t>peroxisomal trans-2-enoyl-CoA reductase</t>
  </si>
  <si>
    <t>Pef1</t>
  </si>
  <si>
    <t>peflin</t>
  </si>
  <si>
    <t>Peli1</t>
  </si>
  <si>
    <t>E3 ubiquitin-protein ligase pellino homolog 1</t>
  </si>
  <si>
    <t>Peli2</t>
  </si>
  <si>
    <t>E3 ubiquitin-protein ligase pellino homolog 2</t>
  </si>
  <si>
    <t>Pelo</t>
  </si>
  <si>
    <t>protein pelota homolog</t>
  </si>
  <si>
    <t>Perp</t>
  </si>
  <si>
    <t>p53 apoptosis effector related to PMP-22</t>
  </si>
  <si>
    <t>Pes1</t>
  </si>
  <si>
    <t>pescadillo homolog isoform 1</t>
  </si>
  <si>
    <t>Pet100</t>
  </si>
  <si>
    <t>protein PET100 homolog, mitochondrial</t>
  </si>
  <si>
    <t>Pex1</t>
  </si>
  <si>
    <t>peroxisome biogenesis factor 1 isoform 3</t>
  </si>
  <si>
    <t>Pex10</t>
  </si>
  <si>
    <t>peroxisome biogenesis factor 10 isoform 1</t>
  </si>
  <si>
    <t>Pex11b</t>
  </si>
  <si>
    <t>peroxisomal membrane protein 11B isoform 2</t>
  </si>
  <si>
    <t>Pex13</t>
  </si>
  <si>
    <t>peroxisome biogenesis factor 13</t>
  </si>
  <si>
    <t>Pex16</t>
  </si>
  <si>
    <t>peroxisomal biogenesis factor 16 isoform 2</t>
  </si>
  <si>
    <t>Pex2</t>
  </si>
  <si>
    <t>peroxisome biogenesis factor 2</t>
  </si>
  <si>
    <t>Pex3</t>
  </si>
  <si>
    <t>peroxisomal biogenesis factor 3</t>
  </si>
  <si>
    <t>Pfdn1</t>
  </si>
  <si>
    <t>prefoldin subunit 1</t>
  </si>
  <si>
    <t>Pfdn2</t>
  </si>
  <si>
    <t>prefoldin subunit 2</t>
  </si>
  <si>
    <t>Pfdn5</t>
  </si>
  <si>
    <t>prefoldin subunit 5 isoform gamma</t>
  </si>
  <si>
    <t>Pfkfb2</t>
  </si>
  <si>
    <t>6-phosphofructo-2-kinase/fructose-2,6-bisphosphatase 2 isoform b</t>
  </si>
  <si>
    <t>Pfkfb3</t>
  </si>
  <si>
    <t>6-phosphofructo-2-kinase/fructose-2,6-bisphosphatase 3 isoform 6</t>
  </si>
  <si>
    <t>Pfkm</t>
  </si>
  <si>
    <t>ATP-dependent 6-phosphofructokinase, muscle type isoform 2</t>
  </si>
  <si>
    <t>Pfkp</t>
  </si>
  <si>
    <t>ATP-dependent 6-phosphofructokinase, platelet type isoform 7</t>
  </si>
  <si>
    <t>Pgam1</t>
  </si>
  <si>
    <t>phosphoglycerate mutase 1 isoform 2</t>
  </si>
  <si>
    <t>Pgap2</t>
  </si>
  <si>
    <t>post-GPI attachment to proteins factor 2 isoform 8</t>
  </si>
  <si>
    <t>Pgap3</t>
  </si>
  <si>
    <t>post-GPI attachment to proteins factor 3 isoform 6 precursor</t>
  </si>
  <si>
    <t>Pggt1b</t>
  </si>
  <si>
    <t>PREDICTED: geranylgeranyl transferase type-1 subunit beta isoform X3</t>
  </si>
  <si>
    <t>Pgk1</t>
  </si>
  <si>
    <t>phosphoglycerate kinase 1</t>
  </si>
  <si>
    <t>Pgls</t>
  </si>
  <si>
    <t>6-phosphogluconolactonase</t>
  </si>
  <si>
    <t>Pgm1</t>
  </si>
  <si>
    <t>phosphoglucomutase-1 isoform 1</t>
  </si>
  <si>
    <t>Pgm2</t>
  </si>
  <si>
    <t>phosphoglucomutase-2</t>
  </si>
  <si>
    <t>Pgm3</t>
  </si>
  <si>
    <t>phosphoacetylglucosamine mutase isoform 3</t>
  </si>
  <si>
    <t>Pgp</t>
  </si>
  <si>
    <t>glycerol-3-phosphate phosphatase</t>
  </si>
  <si>
    <t>Pgrmc1</t>
  </si>
  <si>
    <t>membrane-associated progesterone receptor component 1 isoform 2</t>
  </si>
  <si>
    <t>Pgrmc2</t>
  </si>
  <si>
    <t>membrane-associated progesterone receptor component 2</t>
  </si>
  <si>
    <t>Pgs1</t>
  </si>
  <si>
    <t>PREDICTED: CDP-diacylglycerol--glycerol-3-phosphate 3-phosphatidyltransferase, mitochondrial isoform X9</t>
  </si>
  <si>
    <t>Phactr1</t>
  </si>
  <si>
    <t>phosphatase and actin regulator 1 isoform e</t>
  </si>
  <si>
    <t>Phb</t>
  </si>
  <si>
    <t>prohibitin isoform 1</t>
  </si>
  <si>
    <t>Phb2</t>
  </si>
  <si>
    <t>prohibitin-2 isoform 1</t>
  </si>
  <si>
    <t>Phc2</t>
  </si>
  <si>
    <t>polyhomeotic-like protein 2 isoform c</t>
  </si>
  <si>
    <t>Phc3</t>
  </si>
  <si>
    <t>polyhomeotic-like protein 3 isoform 1</t>
  </si>
  <si>
    <t>Phf20l1</t>
  </si>
  <si>
    <t>PHD finger protein 20-like protein 1 isoform 4</t>
  </si>
  <si>
    <t>Phf23</t>
  </si>
  <si>
    <t>PHD finger protein 23 isoform 1</t>
  </si>
  <si>
    <t>Phf3</t>
  </si>
  <si>
    <t>PREDICTED: PHD finger protein 3 isoform X4</t>
  </si>
  <si>
    <t>Phf8</t>
  </si>
  <si>
    <t>histone lysine demethylase PHF8 isoform 3</t>
  </si>
  <si>
    <t>Phka1</t>
  </si>
  <si>
    <t>phosphorylase b kinase regulatory subunit alpha, skeletal muscle isoform isoform 3</t>
  </si>
  <si>
    <t>Phkb</t>
  </si>
  <si>
    <t>phosphorylase b kinase regulatory subunit beta isoform b</t>
  </si>
  <si>
    <t>Phkg2</t>
  </si>
  <si>
    <t>phosphorylase b kinase gamma catalytic chain, liver/testis isoform isoform 2</t>
  </si>
  <si>
    <t>Phldb2</t>
  </si>
  <si>
    <t>pleckstrin homology-like domain family B member 2 isoform a</t>
  </si>
  <si>
    <t>Phospho2</t>
  </si>
  <si>
    <t>pyridoxal phosphate phosphatase PHOSPHO2</t>
  </si>
  <si>
    <t>Phpt1</t>
  </si>
  <si>
    <t>14 kDa phosphohistidine phosphatase isoform 4</t>
  </si>
  <si>
    <t>Phrf1</t>
  </si>
  <si>
    <t>PHD and RING finger domain-containing protein 1 isoform 1</t>
  </si>
  <si>
    <t>Phtf1</t>
  </si>
  <si>
    <t>putative homeodomain transcription factor 1 isoform a</t>
  </si>
  <si>
    <t>Phyhd1</t>
  </si>
  <si>
    <t>phytanoyl-CoA dioxygenase domain-containing protein 1 isoform a</t>
  </si>
  <si>
    <t>Pi4k2a</t>
  </si>
  <si>
    <t>phosphatidylinositol 4-kinase type 2-alpha</t>
  </si>
  <si>
    <t>Pi4ka</t>
  </si>
  <si>
    <t>phosphatidylinositol 4-kinase alpha</t>
  </si>
  <si>
    <t>Pias2</t>
  </si>
  <si>
    <t>E3 SUMO-protein ligase PIAS2 isoform NY</t>
  </si>
  <si>
    <t>Pias4</t>
  </si>
  <si>
    <t>E3 SUMO-protein ligase PIAS4</t>
  </si>
  <si>
    <t>Pibf1</t>
  </si>
  <si>
    <t>progesterone-induced-blocking factor 1 isoform 2</t>
  </si>
  <si>
    <t>Picalm</t>
  </si>
  <si>
    <t>phosphatidylinositol-binding clathrin assembly protein isoform 2</t>
  </si>
  <si>
    <t>Pick1</t>
  </si>
  <si>
    <t>PRKCA-binding protein</t>
  </si>
  <si>
    <t>Piezo1</t>
  </si>
  <si>
    <t>piezo-type mechanosensitive ion channel component 1</t>
  </si>
  <si>
    <t>Pigb</t>
  </si>
  <si>
    <t>GPI mannosyltransferase 3</t>
  </si>
  <si>
    <t>Pigc</t>
  </si>
  <si>
    <t>phosphatidylinositol N-acetylglucosaminyltransferase subunit C</t>
  </si>
  <si>
    <t>Pigh</t>
  </si>
  <si>
    <t>phosphatidylinositol N-acetylglucosaminyltransferase subunit H</t>
  </si>
  <si>
    <t>Pigk</t>
  </si>
  <si>
    <t>GPI-anchor transamidase precursor</t>
  </si>
  <si>
    <t>Pign</t>
  </si>
  <si>
    <t>GPI ethanolamine phosphate transferase 1</t>
  </si>
  <si>
    <t>Pigp</t>
  </si>
  <si>
    <t>phosphatidylinositol N-acetylglucosaminyltransferase subunit P isoform 2</t>
  </si>
  <si>
    <t>Pigs</t>
  </si>
  <si>
    <t>GPI transamidase component PIG-S</t>
  </si>
  <si>
    <t>Pigt</t>
  </si>
  <si>
    <t>PREDICTED: GPI transamidase component PIG-T isoform X2</t>
  </si>
  <si>
    <t>Pigu</t>
  </si>
  <si>
    <t>phosphatidylinositol glycan anchor biosynthesis class U protein precursor</t>
  </si>
  <si>
    <t>Pigw</t>
  </si>
  <si>
    <t>phosphatidylinositol-glycan biosynthesis class W protein</t>
  </si>
  <si>
    <t>Pigx</t>
  </si>
  <si>
    <t>phosphatidylinositol-glycan biosynthesis class X protein isoform 1 precursor</t>
  </si>
  <si>
    <t>Pigy</t>
  </si>
  <si>
    <t>phosphatidylinositol N-acetylglucosaminyltransferase subunit Y</t>
  </si>
  <si>
    <t>Pih1d1</t>
  </si>
  <si>
    <t>PIH1 domain-containing protein 1</t>
  </si>
  <si>
    <t>Pik3c2a</t>
  </si>
  <si>
    <t>phosphatidylinositol 4-phosphate 3-kinase C2 domain-containing subunit alpha isoform 1</t>
  </si>
  <si>
    <t>Pik3c3</t>
  </si>
  <si>
    <t>phosphatidylinositol 3-kinase catalytic subunit type 3 isoform 2</t>
  </si>
  <si>
    <t>Pik3cb</t>
  </si>
  <si>
    <t>phosphatidylinositol 4,5-bisphosphate 3-kinase catalytic subunit beta isoform isoform 1</t>
  </si>
  <si>
    <t>Pik3r2</t>
  </si>
  <si>
    <t>phosphatidylinositol 3-kinase regulatory subunit beta</t>
  </si>
  <si>
    <t>Pik3r3</t>
  </si>
  <si>
    <t>phosphatidylinositol 3-kinase regulatory subunit gamma isoform 1</t>
  </si>
  <si>
    <t>Pik3r4</t>
  </si>
  <si>
    <t>phosphoinositide 3-kinase regulatory subunit 4</t>
  </si>
  <si>
    <t>Pin1</t>
  </si>
  <si>
    <t>peptidyl-prolyl cis-trans isomerase NIMA-interacting 1</t>
  </si>
  <si>
    <t>Pin4</t>
  </si>
  <si>
    <t>peptidyl-prolyl cis-trans isomerase NIMA-interacting 4 isoform 2</t>
  </si>
  <si>
    <t>Pink1</t>
  </si>
  <si>
    <t>serine/threonine-protein kinase PINK1, mitochondrial precursor</t>
  </si>
  <si>
    <t>Pip4k2c</t>
  </si>
  <si>
    <t>phosphatidylinositol 5-phosphate 4-kinase type-2 gamma isoform c</t>
  </si>
  <si>
    <t>Pip5k1c</t>
  </si>
  <si>
    <t>phosphatidylinositol 4-phosphate 5-kinase type-1 gamma isoform 2</t>
  </si>
  <si>
    <t>Pisd</t>
  </si>
  <si>
    <t>phosphatidylserine decarboxylase proenzyme, mitochondrial isoform d</t>
  </si>
  <si>
    <t>Pitpna</t>
  </si>
  <si>
    <t>phosphatidylinositol transfer protein alpha isoform</t>
  </si>
  <si>
    <t>Pitpnm1</t>
  </si>
  <si>
    <t>membrane-associated phosphatidylinositol transfer protein 1 isoform b</t>
  </si>
  <si>
    <t>Pitrm1</t>
  </si>
  <si>
    <t>presequence protease, mitochondrial isoform 4 precursor</t>
  </si>
  <si>
    <t>Pja1</t>
  </si>
  <si>
    <t>E3 ubiquitin-protein ligase Praja-1 isoform b</t>
  </si>
  <si>
    <t>Pkd2</t>
  </si>
  <si>
    <t>polycystin-2</t>
  </si>
  <si>
    <t>Pkig</t>
  </si>
  <si>
    <t>cAMP-dependent protein kinase inhibitor gamma</t>
  </si>
  <si>
    <t>Pkn1</t>
  </si>
  <si>
    <t>serine/threonine-protein kinase N1 isoform 1</t>
  </si>
  <si>
    <t>Pkn2</t>
  </si>
  <si>
    <t>serine/threonine-protein kinase N2 isoform 3</t>
  </si>
  <si>
    <t>Pknox1</t>
  </si>
  <si>
    <t>homeobox protein PKNOX1 isoform 2</t>
  </si>
  <si>
    <t>Pkp2</t>
  </si>
  <si>
    <t>plakophilin-2 isoform 2b</t>
  </si>
  <si>
    <t>Pkp3</t>
  </si>
  <si>
    <t>plakophilin-3 isoform PKP3b</t>
  </si>
  <si>
    <t>Pla2g10</t>
  </si>
  <si>
    <t>group 10 secretory phospholipase A2 preproprotein</t>
  </si>
  <si>
    <t>Pla2g12a</t>
  </si>
  <si>
    <t>group XIIA secretory phospholipase A2 precursor</t>
  </si>
  <si>
    <t>Pla2g15</t>
  </si>
  <si>
    <t>group XV phospholipase A2 precursor</t>
  </si>
  <si>
    <t>Pla2g16</t>
  </si>
  <si>
    <t>HRAS-like suppressor 3</t>
  </si>
  <si>
    <t>Pla2g6</t>
  </si>
  <si>
    <t>85/88 kDa calcium-independent phospholipase A2 isoform e</t>
  </si>
  <si>
    <t>Plaa</t>
  </si>
  <si>
    <t>phospholipase A-2-activating protein isoform 1</t>
  </si>
  <si>
    <t>Plbd2</t>
  </si>
  <si>
    <t>PREDICTED: putative phospholipase B-like 2 isoform X2</t>
  </si>
  <si>
    <t>Plcb3</t>
  </si>
  <si>
    <t>1-phosphatidylinositol 4,5-bisphosphate phosphodiesterase beta-3 isoform 2</t>
  </si>
  <si>
    <t>Plcb4</t>
  </si>
  <si>
    <t>1-phosphatidylinositol 4,5-bisphosphate phosphodiesterase beta-4 isoform b</t>
  </si>
  <si>
    <t>Plcd4</t>
  </si>
  <si>
    <t>1-phosphatidylinositol 4,5-bisphosphate phosphodiesterase delta-4</t>
  </si>
  <si>
    <t>Plcg1</t>
  </si>
  <si>
    <t>1-phosphatidylinositol 4,5-bisphosphate phosphodiesterase gamma-1 isoform a</t>
  </si>
  <si>
    <t>Pld3</t>
  </si>
  <si>
    <t>phospholipase D3</t>
  </si>
  <si>
    <t>Plekhg3</t>
  </si>
  <si>
    <t>pleckstrin homology domain-containing family G member 3</t>
  </si>
  <si>
    <t>Plekhh1</t>
  </si>
  <si>
    <t>pleckstrin homology domain-containing family H member 1</t>
  </si>
  <si>
    <t>Plekhj1</t>
  </si>
  <si>
    <t>pleckstrin homology domain-containing family J member 1 isoform 1</t>
  </si>
  <si>
    <t>Plekhm1</t>
  </si>
  <si>
    <t>pleckstrin homology domain-containing family M member 1</t>
  </si>
  <si>
    <t>Plin2</t>
  </si>
  <si>
    <t>perilipin-2</t>
  </si>
  <si>
    <t>Plin3</t>
  </si>
  <si>
    <t>perilipin-3 isoform 2</t>
  </si>
  <si>
    <t>Plod1</t>
  </si>
  <si>
    <t>procollagen-lysine,2-oxoglutarate 5-dioxygenase 1 isoform 2 precursor</t>
  </si>
  <si>
    <t>Plod3</t>
  </si>
  <si>
    <t>procollagen-lysine,2-oxoglutarate 5-dioxygenase 3 precursor</t>
  </si>
  <si>
    <t>Plpp2</t>
  </si>
  <si>
    <t>phospholipid phosphatase 2 isoform 3</t>
  </si>
  <si>
    <t>Plpp5</t>
  </si>
  <si>
    <t>phospholipid phosphatase 5 isoform 3</t>
  </si>
  <si>
    <t>Plpp6</t>
  </si>
  <si>
    <t>phospholipid phosphatase 6</t>
  </si>
  <si>
    <t>Plrg1</t>
  </si>
  <si>
    <t>pleiotropic regulator 1 isoform 2</t>
  </si>
  <si>
    <t>Pls3</t>
  </si>
  <si>
    <t>plastin-3 isoform 4</t>
  </si>
  <si>
    <t>Plscr1</t>
  </si>
  <si>
    <t>phospholipid scramblase 1</t>
  </si>
  <si>
    <t>Plscr4</t>
  </si>
  <si>
    <t>phospholipid scramblase 4 isoform a</t>
  </si>
  <si>
    <t>Plxdc2</t>
  </si>
  <si>
    <t>PREDICTED: plexin domain-containing protein 2 isoform X1</t>
  </si>
  <si>
    <t>Plxnb1</t>
  </si>
  <si>
    <t>plexin-B1 precursor</t>
  </si>
  <si>
    <t>Plxnb2</t>
  </si>
  <si>
    <t>plexin-B2 precursor</t>
  </si>
  <si>
    <t>Pmm2</t>
  </si>
  <si>
    <t>phosphomannomutase 2</t>
  </si>
  <si>
    <t>Pmpca</t>
  </si>
  <si>
    <t>mitochondrial-processing peptidase subunit alpha isoform 3</t>
  </si>
  <si>
    <t>Pmpcb</t>
  </si>
  <si>
    <t>mitochondrial-processing peptidase subunit beta precursor</t>
  </si>
  <si>
    <t>Pmvk</t>
  </si>
  <si>
    <t>phosphomevalonate kinase isoform 1</t>
  </si>
  <si>
    <t>Pnkd</t>
  </si>
  <si>
    <t>probable hydrolase PNKD isoform 3 precursor</t>
  </si>
  <si>
    <t>Pnkp</t>
  </si>
  <si>
    <t>bifunctional polynucleotide phosphatase/kinase</t>
  </si>
  <si>
    <t>Pnn</t>
  </si>
  <si>
    <t>pinin</t>
  </si>
  <si>
    <t>Pnp</t>
  </si>
  <si>
    <t>purine nucleoside phosphorylase</t>
  </si>
  <si>
    <t>Pnpla6</t>
  </si>
  <si>
    <t>neuropathy target esterase isoform d</t>
  </si>
  <si>
    <t>Pnpla7</t>
  </si>
  <si>
    <t>patatin-like phospholipase domain-containing protein 7 isoform a</t>
  </si>
  <si>
    <t>Pnpla8</t>
  </si>
  <si>
    <t>calcium-independent phospholipase A2-gamma isoform 3</t>
  </si>
  <si>
    <t>Pnpt1</t>
  </si>
  <si>
    <t>polyribonucleotide nucleotidyltransferase 1, mitochondrial precursor</t>
  </si>
  <si>
    <t>Podxl2</t>
  </si>
  <si>
    <t>podocalyxin-like protein 2 precursor</t>
  </si>
  <si>
    <t>Pofut1</t>
  </si>
  <si>
    <t>GDP-fucose protein O-fucosyltransferase 1 isoform 2 precursor</t>
  </si>
  <si>
    <t>Pofut2</t>
  </si>
  <si>
    <t>PREDICTED: GDP-fucose protein O-fucosyltransferase 2 isoform X14</t>
  </si>
  <si>
    <t>Poldip2</t>
  </si>
  <si>
    <t>polymerase delta-interacting protein 2 isoform 2</t>
  </si>
  <si>
    <t>Pole4</t>
  </si>
  <si>
    <t>DNA polymerase epsilon subunit 4</t>
  </si>
  <si>
    <t>Poll</t>
  </si>
  <si>
    <t>DNA polymerase lambda isoform b</t>
  </si>
  <si>
    <t>Polr1c</t>
  </si>
  <si>
    <t>DNA-directed RNA polymerases I and III subunit RPAC1 isoform 2</t>
  </si>
  <si>
    <t>Polr1d</t>
  </si>
  <si>
    <t>DNA-directed RNA polymerases I and III subunit RPAC2 isoform 3</t>
  </si>
  <si>
    <t>Polr1e</t>
  </si>
  <si>
    <t>DNA-directed RNA polymerase I subunit RPA49 isoform 2</t>
  </si>
  <si>
    <t>Polr2a</t>
  </si>
  <si>
    <t>DNA-directed RNA polymerase II subunit RPB1</t>
  </si>
  <si>
    <t>Polr2b</t>
  </si>
  <si>
    <t>DNA-directed RNA polymerase II subunit RPB2 isoform 2</t>
  </si>
  <si>
    <t>Polr2c</t>
  </si>
  <si>
    <t>DNA-directed RNA polymerase II subunit RPB3</t>
  </si>
  <si>
    <t>Polr2d</t>
  </si>
  <si>
    <t>DNA-directed RNA polymerase II subunit RPB4</t>
  </si>
  <si>
    <t>Polr2j</t>
  </si>
  <si>
    <t>DNA-directed RNA polymerase II subunit RPB11-a</t>
  </si>
  <si>
    <t>Polr2k</t>
  </si>
  <si>
    <t>DNA-directed RNA polymerases I, II, and III subunit RPABC4</t>
  </si>
  <si>
    <t>Polr3b</t>
  </si>
  <si>
    <t>DNA-directed RNA polymerase III subunit RPC2 isoform 2</t>
  </si>
  <si>
    <t>Polr3c</t>
  </si>
  <si>
    <t>DNA-directed RNA polymerase III subunit RPC3 isoform 2</t>
  </si>
  <si>
    <t>Polr3gl</t>
  </si>
  <si>
    <t>DNA-directed RNA polymerase III subunit RPC7-like isoform 2</t>
  </si>
  <si>
    <t>Pomgnt1</t>
  </si>
  <si>
    <t>protein O-linked-mannose beta-1,2-N-acetylglucosaminyltransferase 1 isoform 1</t>
  </si>
  <si>
    <t>Pomgnt2</t>
  </si>
  <si>
    <t>PREDICTED: protein O-linked-mannose beta-1,4-N-acetylglucosaminyltransferase 2 isoform X1</t>
  </si>
  <si>
    <t>Pomk</t>
  </si>
  <si>
    <t>protein O-mannose kinase</t>
  </si>
  <si>
    <t>Pomt2</t>
  </si>
  <si>
    <t>protein O-mannosyl-transferase 2</t>
  </si>
  <si>
    <t>Pon2</t>
  </si>
  <si>
    <t>serum paraoxonase/arylesterase 2 isoform 2</t>
  </si>
  <si>
    <t>Pop5</t>
  </si>
  <si>
    <t>ribonuclease P/MRP protein subunit POP5 isoform c</t>
  </si>
  <si>
    <t>Por</t>
  </si>
  <si>
    <t>NADPH--cytochrome P450 reductase</t>
  </si>
  <si>
    <t>Pot1</t>
  </si>
  <si>
    <t>protection of telomeres protein 1 isoform 1</t>
  </si>
  <si>
    <t>Pou3f3</t>
  </si>
  <si>
    <t>POU domain, class 3, transcription factor 3</t>
  </si>
  <si>
    <t>Ppa1</t>
  </si>
  <si>
    <t>inorganic pyrophosphatase</t>
  </si>
  <si>
    <t>Ppargc1a</t>
  </si>
  <si>
    <t>peroxisome proliferator-activated receptor gamma coactivator 1-alpha isoform 4</t>
  </si>
  <si>
    <t>Ppat</t>
  </si>
  <si>
    <t>amidophosphoribosyltransferase precursor</t>
  </si>
  <si>
    <t>Ppcs</t>
  </si>
  <si>
    <t>phosphopantothenate--cysteine ligase isoform c</t>
  </si>
  <si>
    <t>Ppfia1</t>
  </si>
  <si>
    <t>liprin-alpha-1 isoform a</t>
  </si>
  <si>
    <t>Pphln1</t>
  </si>
  <si>
    <t>periphilin-1 isoform 8</t>
  </si>
  <si>
    <t>Ppia</t>
  </si>
  <si>
    <t>peptidyl-prolyl cis-trans isomerase A isoform 2</t>
  </si>
  <si>
    <t>Ppial4d</t>
  </si>
  <si>
    <t>peptidyl-prolyl cis-trans isomerase A-like 4D</t>
  </si>
  <si>
    <t>Ppib</t>
  </si>
  <si>
    <t>peptidyl-prolyl cis-trans isomerase B precursor</t>
  </si>
  <si>
    <t>Ppie</t>
  </si>
  <si>
    <t>peptidyl-prolyl cis-trans isomerase E isoform 2</t>
  </si>
  <si>
    <t>Ppif</t>
  </si>
  <si>
    <t>peptidyl-prolyl cis-trans isomerase F, mitochondrial precursor</t>
  </si>
  <si>
    <t>Ppig</t>
  </si>
  <si>
    <t>peptidyl-prolyl cis-trans isomerase G</t>
  </si>
  <si>
    <t>Ppil2</t>
  </si>
  <si>
    <t>peptidyl-prolyl cis-trans isomerase-like 2 isoform b</t>
  </si>
  <si>
    <t>Ppil3</t>
  </si>
  <si>
    <t>peptidyl-prolyl cis-trans isomerase-like 3 isoform PPIL3b</t>
  </si>
  <si>
    <t>Ppil4</t>
  </si>
  <si>
    <t>peptidyl-prolyl cis-trans isomerase-like 4</t>
  </si>
  <si>
    <t>Ppip5k1</t>
  </si>
  <si>
    <t>inositol hexakisphosphate and diphosphoinositol-pentakisphosphate kinase 1 isoform 6</t>
  </si>
  <si>
    <t>Ppip5k2</t>
  </si>
  <si>
    <t>inositol hexakisphosphate and diphosphoinositol-pentakisphosphate kinase 2 isoform 10</t>
  </si>
  <si>
    <t>Ppl</t>
  </si>
  <si>
    <t>periplakin</t>
  </si>
  <si>
    <t>Ppm1a</t>
  </si>
  <si>
    <t>protein phosphatase 1A isoform 3</t>
  </si>
  <si>
    <t>Ppm1f</t>
  </si>
  <si>
    <t>protein phosphatase 1F</t>
  </si>
  <si>
    <t>Ppm1h</t>
  </si>
  <si>
    <t>protein phosphatase 1H</t>
  </si>
  <si>
    <t>Ppme1</t>
  </si>
  <si>
    <t>protein phosphatase methylesterase 1 isoform b</t>
  </si>
  <si>
    <t>Ppox</t>
  </si>
  <si>
    <t>protoporphyrinogen oxidase isoform 4</t>
  </si>
  <si>
    <t>Ppp1cc</t>
  </si>
  <si>
    <t>serine/threonine-protein phosphatase PP1-gamma catalytic subunit isoform 1</t>
  </si>
  <si>
    <t>Ppp1r11</t>
  </si>
  <si>
    <t>protein phosphatase 1 regulatory subunit 11</t>
  </si>
  <si>
    <t>Ppp1r12a</t>
  </si>
  <si>
    <t>protein phosphatase 1 regulatory subunit 12A isoform d</t>
  </si>
  <si>
    <t>Ppp1r12c</t>
  </si>
  <si>
    <t>protein phosphatase 1 regulatory subunit 12C isoform b</t>
  </si>
  <si>
    <t>Ppp1r13b</t>
  </si>
  <si>
    <t>apoptosis-stimulating of p53 protein 1</t>
  </si>
  <si>
    <t>Ppp1r14b</t>
  </si>
  <si>
    <t>protein phosphatase 1 regulatory subunit 14B</t>
  </si>
  <si>
    <t>Ppp1r16a</t>
  </si>
  <si>
    <t>protein phosphatase 1 regulatory subunit 16A</t>
  </si>
  <si>
    <t>Ppp1r2</t>
  </si>
  <si>
    <t>protein phosphatase inhibitor 2 isoform 4</t>
  </si>
  <si>
    <t>Ppp1r36</t>
  </si>
  <si>
    <t>protein phosphatase 1 regulatory subunit 36</t>
  </si>
  <si>
    <t>Ppp1r7</t>
  </si>
  <si>
    <t>protein phosphatase 1 regulatory subunit 7 isoform 5</t>
  </si>
  <si>
    <t>Ppp2cb</t>
  </si>
  <si>
    <t>serine/threonine-protein phosphatase 2A catalytic subunit beta isoform</t>
  </si>
  <si>
    <t>Ppp2r1a</t>
  </si>
  <si>
    <t>serine/threonine-protein phosphatase 2A 65 kDa regulatory subunit A alpha isoform</t>
  </si>
  <si>
    <t>Ppp2r2c</t>
  </si>
  <si>
    <t>protein phosphatase 2, regulatory subunit B, gamma isoform b</t>
  </si>
  <si>
    <t>Ppp2r2d</t>
  </si>
  <si>
    <t>serine/threonine-protein phosphatase 2A 55 kDa regulatory subunit B delta isoform isoform b</t>
  </si>
  <si>
    <t>Ppp2r3c</t>
  </si>
  <si>
    <t>serine/threonine-protein phosphatase 2A regulatory subunit B'' subunit gamma isoform 2</t>
  </si>
  <si>
    <t>Ppp2r4</t>
  </si>
  <si>
    <t>PREDICTED: serine/threonine-protein phosphatase 2A activator isoform X6</t>
  </si>
  <si>
    <t>Ppp2r5c</t>
  </si>
  <si>
    <t>serine/threonine-protein phosphatase 2A 56 kDa regulatory subunit gamma isoform isoform f</t>
  </si>
  <si>
    <t>Ppp3cc</t>
  </si>
  <si>
    <t>serine/threonine-protein phosphatase 2B catalytic subunit gamma isoform isoform 3</t>
  </si>
  <si>
    <t>Ppp3r1</t>
  </si>
  <si>
    <t>calcineurin subunit B type 1</t>
  </si>
  <si>
    <t>Ppp4c</t>
  </si>
  <si>
    <t>serine/threonine-protein phosphatase 4 catalytic subunit isoform 3</t>
  </si>
  <si>
    <t>Ppp4r1</t>
  </si>
  <si>
    <t>serine/threonine-protein phosphatase 4 regulatory subunit 1 isoform a</t>
  </si>
  <si>
    <t>Ppp4r2</t>
  </si>
  <si>
    <t>serine/threonine-protein phosphatase 4 regulatory subunit 2 isoform 5</t>
  </si>
  <si>
    <t>Ppp4r3a</t>
  </si>
  <si>
    <t>serine/threonine-protein phosphatase 4 regulatory subunit 3A isoform 1</t>
  </si>
  <si>
    <t>Ppp4r3b</t>
  </si>
  <si>
    <t>serine/threonine-protein phosphatase 4 regulatory subunit 3B isoform 3</t>
  </si>
  <si>
    <t>Ppp6c</t>
  </si>
  <si>
    <t>serine/threonine-protein phosphatase 6 catalytic subunit isoform c</t>
  </si>
  <si>
    <t>Ppp6r3</t>
  </si>
  <si>
    <t>serine/threonine-protein phosphatase 6 regulatory subunit 3 isoform 3</t>
  </si>
  <si>
    <t>Ppt1</t>
  </si>
  <si>
    <t>palmitoyl-protein thioesterase 1 isoform 2 precursor</t>
  </si>
  <si>
    <t>Ppt2</t>
  </si>
  <si>
    <t>lysosomal thioesterase PPT2 isoform a precursor</t>
  </si>
  <si>
    <t>Pqbp1</t>
  </si>
  <si>
    <t>polyglutamine-binding protein 1 isoform 6</t>
  </si>
  <si>
    <t>Pqlc2</t>
  </si>
  <si>
    <t>lysosomal amino acid transporter 1 homolog isoform 1</t>
  </si>
  <si>
    <t>Pradc1</t>
  </si>
  <si>
    <t>protease-associated domain-containing protein 1 precursor</t>
  </si>
  <si>
    <t>Pramef8</t>
  </si>
  <si>
    <t>PREDICTED: PRAME family member 8 isoform X1</t>
  </si>
  <si>
    <t>Prdm16</t>
  </si>
  <si>
    <t>PR domain zinc finger protein 16 isoform 1</t>
  </si>
  <si>
    <t>Prdm2</t>
  </si>
  <si>
    <t>PR domain zinc finger protein 2 isoform d</t>
  </si>
  <si>
    <t>Prdx2</t>
  </si>
  <si>
    <t>peroxiredoxin-2</t>
  </si>
  <si>
    <t>Prdx3</t>
  </si>
  <si>
    <t>thioredoxin-dependent peroxide reductase, mitochondrial isoform c precursor</t>
  </si>
  <si>
    <t>Prdx5</t>
  </si>
  <si>
    <t>peroxiredoxin-5, mitochondrial isoform c precursor</t>
  </si>
  <si>
    <t>Prdx6</t>
  </si>
  <si>
    <t>peroxiredoxin-6</t>
  </si>
  <si>
    <t>Preb</t>
  </si>
  <si>
    <t>prolactin regulatory element-binding protein isoform 3</t>
  </si>
  <si>
    <t>Prelid1</t>
  </si>
  <si>
    <t>PRELI domain-containing protein 1, mitochondrial isoform 2 precursor</t>
  </si>
  <si>
    <t>Prelid3b</t>
  </si>
  <si>
    <t>PRELI domain containing protein 3B isoform 2</t>
  </si>
  <si>
    <t>Prickle3</t>
  </si>
  <si>
    <t>prickle-like protein 3 isoform 2</t>
  </si>
  <si>
    <t>Prkaa2</t>
  </si>
  <si>
    <t>5'-AMP-activated protein kinase catalytic subunit alpha-2</t>
  </si>
  <si>
    <t>Prkaca</t>
  </si>
  <si>
    <t>cAMP-dependent protein kinase catalytic subunit alpha isoform Calpha1</t>
  </si>
  <si>
    <t>Prkacb</t>
  </si>
  <si>
    <t>cAMP-dependent protein kinase catalytic subunit beta isoform 8</t>
  </si>
  <si>
    <t>Prkar1a</t>
  </si>
  <si>
    <t>cAMP-dependent protein kinase type I-alpha regulatory subunit isoform a</t>
  </si>
  <si>
    <t>Prkar2a</t>
  </si>
  <si>
    <t>cAMP-dependent protein kinase type II-alpha regulatory subunit isoform c</t>
  </si>
  <si>
    <t>Prkci</t>
  </si>
  <si>
    <t>protein kinase C iota type</t>
  </si>
  <si>
    <t>Prkcq</t>
  </si>
  <si>
    <t>protein kinase C theta type isoform 5</t>
  </si>
  <si>
    <t>Prkcsh</t>
  </si>
  <si>
    <t>glucosidase 2 subunit beta isoform 3 precursor</t>
  </si>
  <si>
    <t>Prkcz</t>
  </si>
  <si>
    <t>protein kinase C zeta type isoform 1</t>
  </si>
  <si>
    <t>Prkd2</t>
  </si>
  <si>
    <t>serine/threonine-protein kinase D2 isoform B</t>
  </si>
  <si>
    <t>Prkrip1</t>
  </si>
  <si>
    <t>PRKR-interacting protein 1</t>
  </si>
  <si>
    <t>Prkx</t>
  </si>
  <si>
    <t>cAMP-dependent protein kinase catalytic subunit PRKX</t>
  </si>
  <si>
    <t>Prmt2</t>
  </si>
  <si>
    <t>protein arginine N-methyltransferase 2 isoform 7</t>
  </si>
  <si>
    <t>Prmt5</t>
  </si>
  <si>
    <t>protein arginine N-methyltransferase 5 isoform c</t>
  </si>
  <si>
    <t>Prmt7</t>
  </si>
  <si>
    <t>protein arginine N-methyltransferase 7 isoform 4</t>
  </si>
  <si>
    <t>Prmt9</t>
  </si>
  <si>
    <t>putative protein arginine N-methyltransferase 9 isoform 6</t>
  </si>
  <si>
    <t>Prodh1</t>
  </si>
  <si>
    <t>Prorsd1</t>
  </si>
  <si>
    <t>Prosc</t>
  </si>
  <si>
    <t>PREDICTED: proline synthase co-transcribed bacterial homolog protein isoform X1</t>
  </si>
  <si>
    <t>Proser2</t>
  </si>
  <si>
    <t>PREDICTED: proline and serine-rich protein 2 isoform X1</t>
  </si>
  <si>
    <t>Prpf18</t>
  </si>
  <si>
    <t>pre-mRNA-splicing factor 18</t>
  </si>
  <si>
    <t>Prpf19</t>
  </si>
  <si>
    <t>pre-mRNA-processing factor 19</t>
  </si>
  <si>
    <t>Prpf31</t>
  </si>
  <si>
    <t>U4/U6 small nuclear ribonucleoprotein Prp31</t>
  </si>
  <si>
    <t>Prpf38a</t>
  </si>
  <si>
    <t>pre-mRNA-splicing factor 38A</t>
  </si>
  <si>
    <t>Prpf38b</t>
  </si>
  <si>
    <t>pre-mRNA-splicing factor 38B isoform a</t>
  </si>
  <si>
    <t>Prpf40a</t>
  </si>
  <si>
    <t>pre-mRNA-processing factor 40 homolog A</t>
  </si>
  <si>
    <t>Prpf4b</t>
  </si>
  <si>
    <t>serine/threonine-protein kinase PRP4 homolog</t>
  </si>
  <si>
    <t>Prpf6</t>
  </si>
  <si>
    <t>pre-mRNA-processing factor 6</t>
  </si>
  <si>
    <t>Prpf8</t>
  </si>
  <si>
    <t>pre-mRNA-processing-splicing factor 8</t>
  </si>
  <si>
    <t>Prps1</t>
  </si>
  <si>
    <t>ribose-phosphate pyrophosphokinase 1 isoform 1</t>
  </si>
  <si>
    <t>Prpsap1</t>
  </si>
  <si>
    <t>phosphoribosyl pyrophosphate synthase-associated protein 1 isoform 1</t>
  </si>
  <si>
    <t>Prpsap2</t>
  </si>
  <si>
    <t>phosphoribosyl pyrophosphate synthase-associated protein 2 isoform 4</t>
  </si>
  <si>
    <t>Prr13</t>
  </si>
  <si>
    <t>proline-rich protein 13 isoform 2</t>
  </si>
  <si>
    <t>Prr15</t>
  </si>
  <si>
    <t>proline-rich protein 15</t>
  </si>
  <si>
    <t>Prr15l</t>
  </si>
  <si>
    <t>proline-rich protein 15-like protein</t>
  </si>
  <si>
    <t>Prr3</t>
  </si>
  <si>
    <t>proline-rich protein 3 isoform b</t>
  </si>
  <si>
    <t>Prrc1</t>
  </si>
  <si>
    <t>protein PRRC1 isoform 2</t>
  </si>
  <si>
    <t>Prrg2</t>
  </si>
  <si>
    <t>transmembrane gamma-carboxyglutamic acid protein 2 isoform 1 precursor</t>
  </si>
  <si>
    <t>Prrg4</t>
  </si>
  <si>
    <t>PREDICTED: transmembrane gamma-carboxyglutamic acid protein 4 isoform X2</t>
  </si>
  <si>
    <t>Prss23</t>
  </si>
  <si>
    <t>serine protease 23 isoform b</t>
  </si>
  <si>
    <t>Prss8</t>
  </si>
  <si>
    <t>prostasin preproprotein</t>
  </si>
  <si>
    <t>Prune</t>
  </si>
  <si>
    <t>PREDICTED: protein prune homolog isoform X4</t>
  </si>
  <si>
    <t>Psap</t>
  </si>
  <si>
    <t>prosaposin isoform c preproprotein</t>
  </si>
  <si>
    <t>Psen2</t>
  </si>
  <si>
    <t>presenilin-2 isoform 2</t>
  </si>
  <si>
    <t>Psenen</t>
  </si>
  <si>
    <t>gamma-secretase subunit PEN-2</t>
  </si>
  <si>
    <t>Pskh1</t>
  </si>
  <si>
    <t>serine/threonine-protein kinase H1</t>
  </si>
  <si>
    <t>Psma1</t>
  </si>
  <si>
    <t>proteasome subunit alpha type-1 isoform 3</t>
  </si>
  <si>
    <t>Psma2</t>
  </si>
  <si>
    <t>proteasome subunit alpha type-2</t>
  </si>
  <si>
    <t>Psma3</t>
  </si>
  <si>
    <t>proteasome subunit alpha type-3 isoform 2</t>
  </si>
  <si>
    <t>Psma5</t>
  </si>
  <si>
    <t>proteasome subunit alpha type-5 isoform 2</t>
  </si>
  <si>
    <t>Psma6</t>
  </si>
  <si>
    <t>proteasome subunit alpha type-6 isoform c</t>
  </si>
  <si>
    <t>Psma7</t>
  </si>
  <si>
    <t>proteasome subunit alpha type-7</t>
  </si>
  <si>
    <t>Psmb1</t>
  </si>
  <si>
    <t>proteasome subunit beta type-1</t>
  </si>
  <si>
    <t>Psmb2</t>
  </si>
  <si>
    <t>proteasome subunit beta type-2 isoform 2</t>
  </si>
  <si>
    <t>Psmb3</t>
  </si>
  <si>
    <t>proteasome subunit beta type-3</t>
  </si>
  <si>
    <t>Psmb4</t>
  </si>
  <si>
    <t>proteasome subunit beta type-4</t>
  </si>
  <si>
    <t>Psmb5</t>
  </si>
  <si>
    <t>proteasome subunit beta type-5 isoform 2</t>
  </si>
  <si>
    <t>Psmb6</t>
  </si>
  <si>
    <t>proteasome subunit beta type-6 isoform 2</t>
  </si>
  <si>
    <t>Psmb7</t>
  </si>
  <si>
    <t>proteasome subunit beta type-7 precursor</t>
  </si>
  <si>
    <t>Psmc1</t>
  </si>
  <si>
    <t>26S protease regulatory subunit 4 isoform a</t>
  </si>
  <si>
    <t>Psmc2</t>
  </si>
  <si>
    <t>26S protease regulatory subunit 7 isoform 2</t>
  </si>
  <si>
    <t>Psmc3</t>
  </si>
  <si>
    <t>26S protease regulatory subunit 6A</t>
  </si>
  <si>
    <t>Psmc4</t>
  </si>
  <si>
    <t>26S protease regulatory subunit 6B isoform 2</t>
  </si>
  <si>
    <t>Psmc5</t>
  </si>
  <si>
    <t>26S protease regulatory subunit 8 isoform 2</t>
  </si>
  <si>
    <t>Psmc6</t>
  </si>
  <si>
    <t>26S protease regulatory subunit 10B</t>
  </si>
  <si>
    <t>Psmd1</t>
  </si>
  <si>
    <t>26S proteasome non-ATPase regulatory subunit 1 isoform 2</t>
  </si>
  <si>
    <t>Psmd10</t>
  </si>
  <si>
    <t>26S proteasome non-ATPase regulatory subunit 10 isoform 2</t>
  </si>
  <si>
    <t>Psmd11</t>
  </si>
  <si>
    <t>26S proteasome non-ATPase regulatory subunit 11</t>
  </si>
  <si>
    <t>Psmd12</t>
  </si>
  <si>
    <t>26S proteasome non-ATPase regulatory subunit 12 isoform 3</t>
  </si>
  <si>
    <t>Psmd13</t>
  </si>
  <si>
    <t>26S proteasome non-ATPase regulatory subunit 13 isoform 2</t>
  </si>
  <si>
    <t>Psmd14</t>
  </si>
  <si>
    <t>26S proteasome non-ATPase regulatory subunit 14</t>
  </si>
  <si>
    <t>Psmd2</t>
  </si>
  <si>
    <t>26S proteasome non-ATPase regulatory subunit 2 isoform 3</t>
  </si>
  <si>
    <t>Psmd4</t>
  </si>
  <si>
    <t>26S proteasome non-ATPase regulatory subunit 4 isoform 2</t>
  </si>
  <si>
    <t>Psmd6</t>
  </si>
  <si>
    <t>26S proteasome non-ATPase regulatory subunit 6 isoform 4</t>
  </si>
  <si>
    <t>Psmd7</t>
  </si>
  <si>
    <t>26S proteasome non-ATPase regulatory subunit 7</t>
  </si>
  <si>
    <t>Psmd8</t>
  </si>
  <si>
    <t>26S proteasome non-ATPase regulatory subunit 8</t>
  </si>
  <si>
    <t>Psmf1</t>
  </si>
  <si>
    <t>proteasome inhibitor PI31 subunit isoform 4</t>
  </si>
  <si>
    <t>Psmg2</t>
  </si>
  <si>
    <t>proteasome assembly chaperone 2 isoform 2</t>
  </si>
  <si>
    <t>Psmg3</t>
  </si>
  <si>
    <t>proteasome assembly chaperone 3</t>
  </si>
  <si>
    <t>Psmg4</t>
  </si>
  <si>
    <t>proteasome assembly chaperone 4 isoform a</t>
  </si>
  <si>
    <t>Pspc1</t>
  </si>
  <si>
    <t>paraspeckle component 1</t>
  </si>
  <si>
    <t>Psph</t>
  </si>
  <si>
    <t>phosphoserine phosphatase</t>
  </si>
  <si>
    <t>Pstk</t>
  </si>
  <si>
    <t>L-seryl-tRNA(Sec) kinase</t>
  </si>
  <si>
    <t>Ptar1</t>
  </si>
  <si>
    <t>protein prenyltransferase alpha subunit repeat-containing protein 1</t>
  </si>
  <si>
    <t>Ptbp1</t>
  </si>
  <si>
    <t>polypyrimidine tract-binding protein 1 isoform c</t>
  </si>
  <si>
    <t>Ptbp2</t>
  </si>
  <si>
    <t>polypyrimidine tract-binding protein 2 isoform 7</t>
  </si>
  <si>
    <t>Ptcd1</t>
  </si>
  <si>
    <t>pentatricopeptide repeat-containing protein 1, mitochondrial</t>
  </si>
  <si>
    <t>Ptcd2</t>
  </si>
  <si>
    <t>pentatricopeptide repeat-containing protein 2, mitochondrial isoform 4</t>
  </si>
  <si>
    <t>Ptdss1</t>
  </si>
  <si>
    <t>phosphatidylserine synthase 1 isoform 2</t>
  </si>
  <si>
    <t>Ptdss2</t>
  </si>
  <si>
    <t>phosphatidylserine synthase 2 isoform 1</t>
  </si>
  <si>
    <t>Ptges2</t>
  </si>
  <si>
    <t>prostaglandin E synthase 2 isoform 2</t>
  </si>
  <si>
    <t>Ptgr2</t>
  </si>
  <si>
    <t>prostaglandin reductase 2</t>
  </si>
  <si>
    <t>Ptk2</t>
  </si>
  <si>
    <t>focal adhesion kinase 1 isoform d</t>
  </si>
  <si>
    <t>Ptms</t>
  </si>
  <si>
    <t>parathymosin isoform 1</t>
  </si>
  <si>
    <t>Ptov1</t>
  </si>
  <si>
    <t>prostate tumor-overexpressed gene 1 protein isoform 2</t>
  </si>
  <si>
    <t>Ptpmt1</t>
  </si>
  <si>
    <t>phosphatidylglycerophosphatase and protein-tyrosine phosphatase 1 isoform 2</t>
  </si>
  <si>
    <t>tyrosine-protein phosphatase non-receptor type 1 isoform 2</t>
  </si>
  <si>
    <t>Ptpn18</t>
  </si>
  <si>
    <t>PREDICTED: tyrosine-protein phosphatase non-receptor type 18 isoform X3</t>
  </si>
  <si>
    <t>Ptpn21</t>
  </si>
  <si>
    <t>PREDICTED: tyrosine-protein phosphatase non-receptor type 21 isoform X3</t>
  </si>
  <si>
    <t>Ptpn3</t>
  </si>
  <si>
    <t>tyrosine-protein phosphatase non-receptor type 3 isoform 6</t>
  </si>
  <si>
    <t>Ptpn6</t>
  </si>
  <si>
    <t>tyrosine-protein phosphatase non-receptor type 6 isoform 3</t>
  </si>
  <si>
    <t>Ptpn9</t>
  </si>
  <si>
    <t>tyrosine-protein phosphatase non-receptor type 9</t>
  </si>
  <si>
    <t>Ptpra</t>
  </si>
  <si>
    <t>receptor-type tyrosine-protein phosphatase alpha isoform 2 precursor</t>
  </si>
  <si>
    <t>Ptprf</t>
  </si>
  <si>
    <t>receptor-type tyrosine-protein phosphatase F isoform 6 precursor</t>
  </si>
  <si>
    <t>Ptprg</t>
  </si>
  <si>
    <t>receptor-type tyrosine-protein phosphatase gamma</t>
  </si>
  <si>
    <t>Ptprk</t>
  </si>
  <si>
    <t>receptor-type tyrosine-protein phosphatase kappa isoform b precursor</t>
  </si>
  <si>
    <t>Ptrf</t>
  </si>
  <si>
    <t>PREDICTED: polymerase I and transcript release factor isoform X1</t>
  </si>
  <si>
    <t>Pts</t>
  </si>
  <si>
    <t>6-pyruvoyl tetrahydrobiopterin synthase</t>
  </si>
  <si>
    <t>Pttg1ip</t>
  </si>
  <si>
    <t>pituitary tumor-transforming gene 1 protein-interacting protein isoform 1 precursor</t>
  </si>
  <si>
    <t>Puf60</t>
  </si>
  <si>
    <t>poly(U)-binding-splicing factor PUF60 isoform h</t>
  </si>
  <si>
    <t>Pum1</t>
  </si>
  <si>
    <t>pumilio homolog 1 isoform 1</t>
  </si>
  <si>
    <t>Pum2</t>
  </si>
  <si>
    <t>pumilio homolog 2 isoform 4</t>
  </si>
  <si>
    <t>Pum3</t>
  </si>
  <si>
    <t>pumilio homolog 3</t>
  </si>
  <si>
    <t>Pura</t>
  </si>
  <si>
    <t>transcriptional activator protein Pur-alpha</t>
  </si>
  <si>
    <t>Purb</t>
  </si>
  <si>
    <t>transcriptional activator protein Pur-beta</t>
  </si>
  <si>
    <t>Pus10</t>
  </si>
  <si>
    <t>putative tRNA pseudouridine synthase Pus10 isoform 2</t>
  </si>
  <si>
    <t>Pus3</t>
  </si>
  <si>
    <t>tRNA pseudouridine(38/39) synthase isoform 1</t>
  </si>
  <si>
    <t>Pwp1</t>
  </si>
  <si>
    <t>periodic tryptophan protein 1 homolog isoform 3</t>
  </si>
  <si>
    <t>Pwwp2b</t>
  </si>
  <si>
    <t>PWWP domain-containing protein 2B isoform 1</t>
  </si>
  <si>
    <t>Pxdc1</t>
  </si>
  <si>
    <t>PX domain-containing protein 1</t>
  </si>
  <si>
    <t>Pxk</t>
  </si>
  <si>
    <t>PX domain-containing protein kinase-like protein isoform ll</t>
  </si>
  <si>
    <t>Pxn</t>
  </si>
  <si>
    <t>paxillin isoform 4</t>
  </si>
  <si>
    <t>Pycard</t>
  </si>
  <si>
    <t>apoptosis-associated speck-like protein containing a CARD isoform b</t>
  </si>
  <si>
    <t>Pycr2</t>
  </si>
  <si>
    <t>pyrroline-5-carboxylate reductase 2 isoform 2</t>
  </si>
  <si>
    <t>Pycrl</t>
  </si>
  <si>
    <t>Pygb</t>
  </si>
  <si>
    <t>glycogen phosphorylase, brain form</t>
  </si>
  <si>
    <t>Pygo2</t>
  </si>
  <si>
    <t>pygopus homolog 2</t>
  </si>
  <si>
    <t>Pyroxd1</t>
  </si>
  <si>
    <t>pyridine nucleotide-disulfide oxidoreductase domain-containing protein 1 isoform 1</t>
  </si>
  <si>
    <t>Pyurf</t>
  </si>
  <si>
    <t>protein preY, mitochondrial precursor</t>
  </si>
  <si>
    <t>Qars</t>
  </si>
  <si>
    <t>glutamine--tRNA ligase isoform b</t>
  </si>
  <si>
    <t>Qdpr</t>
  </si>
  <si>
    <t>dihydropteridine reductase isoform 2</t>
  </si>
  <si>
    <t>Qpctl</t>
  </si>
  <si>
    <t>glutaminyl-peptide cyclotransferase-like protein isoform 2</t>
  </si>
  <si>
    <t>Qrich1</t>
  </si>
  <si>
    <t>glutamine-rich protein 1</t>
  </si>
  <si>
    <t>Qrsl1</t>
  </si>
  <si>
    <t>glutamyl-tRNA(Gln) amidotransferase subunit A, mitochondrial</t>
  </si>
  <si>
    <t>Qsox1</t>
  </si>
  <si>
    <t>sulfhydryl oxidase 1 isoform b precursor</t>
  </si>
  <si>
    <t>Qsox2</t>
  </si>
  <si>
    <t>sulfhydryl oxidase 2 precursor</t>
  </si>
  <si>
    <t>R3hcc1</t>
  </si>
  <si>
    <t>R3H and coiled-coil domain-containing protein 1 isoform a</t>
  </si>
  <si>
    <t>R3hcc1l</t>
  </si>
  <si>
    <t>coiled-coil domain-containing protein R3HCC1L isoform 2</t>
  </si>
  <si>
    <t>R3hdm4</t>
  </si>
  <si>
    <t>PREDICTED: R3H domain-containing protein 4 isoform X1</t>
  </si>
  <si>
    <t>Rab11a</t>
  </si>
  <si>
    <t>ras-related protein Rab-11A isoform 2</t>
  </si>
  <si>
    <t>Rab11b</t>
  </si>
  <si>
    <t>ras-related protein Rab-11B</t>
  </si>
  <si>
    <t>Rab11fip1</t>
  </si>
  <si>
    <t>rab11 family-interacting protein 1 isoform 1</t>
  </si>
  <si>
    <t>Rab11fip3</t>
  </si>
  <si>
    <t>rab11 family-interacting protein 3 isoform 2</t>
  </si>
  <si>
    <t>Rab11fip4</t>
  </si>
  <si>
    <t>rab11 family-interacting protein 4 isoform 5</t>
  </si>
  <si>
    <t>Rab11fip5</t>
  </si>
  <si>
    <t>rab11 family-interacting protein 5</t>
  </si>
  <si>
    <t>Rab12</t>
  </si>
  <si>
    <t>ras-related protein Rab-12</t>
  </si>
  <si>
    <t>Rab14</t>
  </si>
  <si>
    <t>ras-related protein Rab-14</t>
  </si>
  <si>
    <t>Rab18</t>
  </si>
  <si>
    <t>ras-related protein Rab-18 isoform 4</t>
  </si>
  <si>
    <t>Rab22a</t>
  </si>
  <si>
    <t>ras-related protein Rab-22A</t>
  </si>
  <si>
    <t>Rab24</t>
  </si>
  <si>
    <t>ras-related protein Rab-24</t>
  </si>
  <si>
    <t>Rab25</t>
  </si>
  <si>
    <t>ras-related protein Rab-25 precursor</t>
  </si>
  <si>
    <t>Rab28</t>
  </si>
  <si>
    <t>ras-related protein Rab-28 isoform 1</t>
  </si>
  <si>
    <t>Rab2a</t>
  </si>
  <si>
    <t>ras-related protein Rab-2A isoform b</t>
  </si>
  <si>
    <t>Rab2b</t>
  </si>
  <si>
    <t>ras-related protein Rab-2B isoform 2</t>
  </si>
  <si>
    <t>Rab31</t>
  </si>
  <si>
    <t>ras-related protein Rab-31</t>
  </si>
  <si>
    <t>Rab33b</t>
  </si>
  <si>
    <t>ras-related protein Rab-33B</t>
  </si>
  <si>
    <t>Rab34</t>
  </si>
  <si>
    <t>ras-related protein Rab-34 isoform 7</t>
  </si>
  <si>
    <t>Rab38</t>
  </si>
  <si>
    <t>ras-related protein Rab-38</t>
  </si>
  <si>
    <t>Rab3a</t>
  </si>
  <si>
    <t>ras-related protein Rab-3A</t>
  </si>
  <si>
    <t>Rab3b</t>
  </si>
  <si>
    <t>ras-related protein Rab-3B</t>
  </si>
  <si>
    <t>Rab3d</t>
  </si>
  <si>
    <t>ras-related protein Rab-3D</t>
  </si>
  <si>
    <t>Rab3gap1</t>
  </si>
  <si>
    <t>PREDICTED: rab3 GTPase-activating protein catalytic subunit isoform X2</t>
  </si>
  <si>
    <t>Rab3gap2</t>
  </si>
  <si>
    <t>rab3 GTPase-activating protein non-catalytic subunit</t>
  </si>
  <si>
    <t>Rab3ip</t>
  </si>
  <si>
    <t>rab-3A-interacting protein isoform A</t>
  </si>
  <si>
    <t>Rab40c</t>
  </si>
  <si>
    <t>ras-related protein Rab-40C isoform b</t>
  </si>
  <si>
    <t>Rab43</t>
  </si>
  <si>
    <t>ras-related protein Rab-43 isoform c</t>
  </si>
  <si>
    <t>Rab4a</t>
  </si>
  <si>
    <t>ras-related protein Rab-4A isoform 2</t>
  </si>
  <si>
    <t>Rab5b</t>
  </si>
  <si>
    <t>ras-related protein Rab-5B isoform 1</t>
  </si>
  <si>
    <t>Rab5c</t>
  </si>
  <si>
    <t>ras-related protein Rab-5C isoform a</t>
  </si>
  <si>
    <t>Rab6a</t>
  </si>
  <si>
    <t>ras-related protein Rab-6A isoform c</t>
  </si>
  <si>
    <t>Rab9a</t>
  </si>
  <si>
    <t>ras-related protein Rab-9A</t>
  </si>
  <si>
    <t>Rabac1</t>
  </si>
  <si>
    <t>prenylated Rab acceptor protein 1</t>
  </si>
  <si>
    <t>Rabep1</t>
  </si>
  <si>
    <t>PREDICTED: rab GTPase-binding effector protein 1 isoform X3</t>
  </si>
  <si>
    <t>Rabep2</t>
  </si>
  <si>
    <t>rab GTPase-binding effector protein 2</t>
  </si>
  <si>
    <t>Rabepk</t>
  </si>
  <si>
    <t>rab9 effector protein with kelch motifs isoform b</t>
  </si>
  <si>
    <t>Rabgap1</t>
  </si>
  <si>
    <t>rab GTPase-activating protein 1</t>
  </si>
  <si>
    <t>Rabgef1</t>
  </si>
  <si>
    <t>rab5 GDP/GTP exchange factor isoform c</t>
  </si>
  <si>
    <t>Rabggta</t>
  </si>
  <si>
    <t>geranylgeranyl transferase type-2 subunit alpha</t>
  </si>
  <si>
    <t>Rabl6</t>
  </si>
  <si>
    <t>rab-like protein 6 isoform 4</t>
  </si>
  <si>
    <t>Rack1</t>
  </si>
  <si>
    <t>receptor of activated protein C kinase 1</t>
  </si>
  <si>
    <t>Rad17</t>
  </si>
  <si>
    <t>cell cycle checkpoint protein RAD17 isoform 1</t>
  </si>
  <si>
    <t>Rad21</t>
  </si>
  <si>
    <t>double-strand-break repair protein rad21 homolog</t>
  </si>
  <si>
    <t>Rad23a</t>
  </si>
  <si>
    <t>UV excision repair protein RAD23 homolog A isoform 3</t>
  </si>
  <si>
    <t>Rad51d</t>
  </si>
  <si>
    <t>DNA repair protein RAD51 homolog 4 isoform 1</t>
  </si>
  <si>
    <t>Rae1</t>
  </si>
  <si>
    <t>mRNA export factor</t>
  </si>
  <si>
    <t>Raf1</t>
  </si>
  <si>
    <t>RAF proto-oncogene serine/threonine-protein kinase</t>
  </si>
  <si>
    <t>Ralbp1</t>
  </si>
  <si>
    <t>ralA-binding protein 1</t>
  </si>
  <si>
    <t>Ralgapa1</t>
  </si>
  <si>
    <t>ral GTPase-activating protein subunit alpha-1 isoform 8</t>
  </si>
  <si>
    <t>Ralgapa2</t>
  </si>
  <si>
    <t>ral GTPase-activating protein subunit alpha-2</t>
  </si>
  <si>
    <t>Ralgapb</t>
  </si>
  <si>
    <t>ral GTPase-activating protein subunit beta isoform 2</t>
  </si>
  <si>
    <t>Ralgps1</t>
  </si>
  <si>
    <t>ras-specific guanine nucleotide-releasing factor RalGPS1 isoform 2</t>
  </si>
  <si>
    <t>Ranbp10</t>
  </si>
  <si>
    <t>ran-binding protein 10 isoform 3</t>
  </si>
  <si>
    <t>Ranbp2</t>
  </si>
  <si>
    <t>E3 SUMO-protein ligase RanBP2</t>
  </si>
  <si>
    <t>Ranbp6</t>
  </si>
  <si>
    <t>ran-binding protein 6 isoform 3</t>
  </si>
  <si>
    <t>Ranbp9</t>
  </si>
  <si>
    <t>ran-binding protein 9</t>
  </si>
  <si>
    <t>Rangrf</t>
  </si>
  <si>
    <t>ran guanine nucleotide release factor isoform C</t>
  </si>
  <si>
    <t>Rap1a</t>
  </si>
  <si>
    <t>ras-related protein Rap-1A precursor</t>
  </si>
  <si>
    <t>Rap1b</t>
  </si>
  <si>
    <t>ras-related protein Rap-1b isoform 3</t>
  </si>
  <si>
    <t>Rap1gap2</t>
  </si>
  <si>
    <t>rap1 GTPase-activating protein 2 isoform 3</t>
  </si>
  <si>
    <t>Rap2b</t>
  </si>
  <si>
    <t>ras-related protein Rap-2b</t>
  </si>
  <si>
    <t>Rapgef3</t>
  </si>
  <si>
    <t>rap guanine nucleotide exchange factor 3 isoform b</t>
  </si>
  <si>
    <t>Rapgef5</t>
  </si>
  <si>
    <t>PREDICTED: rap guanine nucleotide exchange factor 5 isoform X2</t>
  </si>
  <si>
    <t>Rapsn</t>
  </si>
  <si>
    <t>43 kDa receptor-associated protein of the synapse isoform 2</t>
  </si>
  <si>
    <t>Rars</t>
  </si>
  <si>
    <t>arginine--tRNA ligase, cytoplasmic</t>
  </si>
  <si>
    <t>Rars2</t>
  </si>
  <si>
    <t>probable arginine--tRNA ligase, mitochondrial isoform 2</t>
  </si>
  <si>
    <t>Rasa1</t>
  </si>
  <si>
    <t>ras GTPase-activating protein 1 isoform 2</t>
  </si>
  <si>
    <t>Rasd2</t>
  </si>
  <si>
    <t>GTP-binding protein Rhes</t>
  </si>
  <si>
    <t>Rasl10a</t>
  </si>
  <si>
    <t>ras-like protein family member 10A precursor</t>
  </si>
  <si>
    <t>Rassf7</t>
  </si>
  <si>
    <t>PREDICTED: ras association domain-containing protein 7 isoform X5</t>
  </si>
  <si>
    <t>Raver1</t>
  </si>
  <si>
    <t>ribonucleoprotein PTB-binding 1</t>
  </si>
  <si>
    <t>Rb1</t>
  </si>
  <si>
    <t>retinoblastoma-associated protein</t>
  </si>
  <si>
    <t>Rbbp7</t>
  </si>
  <si>
    <t>histone-binding protein RBBP7 isoform 2</t>
  </si>
  <si>
    <t>Rbck1</t>
  </si>
  <si>
    <t>ranBP-type and C3HC4-type zinc finger-containing protein 1 isoform 4</t>
  </si>
  <si>
    <t>Rbfa</t>
  </si>
  <si>
    <t>putative ribosome-binding factor A, mitochondrial isoform 2 precursor</t>
  </si>
  <si>
    <t>Rbks</t>
  </si>
  <si>
    <t>ribokinase isoform 2</t>
  </si>
  <si>
    <t>Rbl2</t>
  </si>
  <si>
    <t>retinoblastoma-like protein 2 isoform 1</t>
  </si>
  <si>
    <t>Rbm15b</t>
  </si>
  <si>
    <t>putative RNA-binding protein 15B</t>
  </si>
  <si>
    <t>Rbm18</t>
  </si>
  <si>
    <t>probable RNA-binding protein 18</t>
  </si>
  <si>
    <t>Rbm25l1</t>
  </si>
  <si>
    <t>Rbm26</t>
  </si>
  <si>
    <t>RNA-binding protein 26 isoform 1</t>
  </si>
  <si>
    <t>Rbm28</t>
  </si>
  <si>
    <t>RNA-binding protein 28 isoform 1</t>
  </si>
  <si>
    <t>Rbm3</t>
  </si>
  <si>
    <t>RNA-binding protein 3</t>
  </si>
  <si>
    <t>Rbm34</t>
  </si>
  <si>
    <t>RNA-binding protein 34 isoform 3</t>
  </si>
  <si>
    <t>Rbm4</t>
  </si>
  <si>
    <t>RNA-binding protein 4 isoform 2</t>
  </si>
  <si>
    <t>Rbm42</t>
  </si>
  <si>
    <t>RNA-binding protein 42 isoform 2</t>
  </si>
  <si>
    <t>Rbm45</t>
  </si>
  <si>
    <t>RNA-binding protein 45</t>
  </si>
  <si>
    <t>Rbm47</t>
  </si>
  <si>
    <t>RNA-binding protein 47 isoform a</t>
  </si>
  <si>
    <t>Rbm5</t>
  </si>
  <si>
    <t>RNA-binding protein 5</t>
  </si>
  <si>
    <t>Rbm6</t>
  </si>
  <si>
    <t>RNA-binding protein 6 isoform 2</t>
  </si>
  <si>
    <t>Rbm7</t>
  </si>
  <si>
    <t>RNA-binding protein 7 isoform c</t>
  </si>
  <si>
    <t>Rbm8a</t>
  </si>
  <si>
    <t>RNA-binding protein 8A</t>
  </si>
  <si>
    <t>Rbms1</t>
  </si>
  <si>
    <t>RNA-binding motif, single-stranded-interacting protein 1 isoform a</t>
  </si>
  <si>
    <t>Rbms2</t>
  </si>
  <si>
    <t>RNA-binding motif, single-stranded-interacting protein 2</t>
  </si>
  <si>
    <t>Rbmx</t>
  </si>
  <si>
    <t>RNA-binding motif protein, X chromosome isoform 2</t>
  </si>
  <si>
    <t>Rbmx2</t>
  </si>
  <si>
    <t>RNA-binding motif protein, X-linked 2</t>
  </si>
  <si>
    <t>Rbpms</t>
  </si>
  <si>
    <t>RNA-binding protein with multiple splicing isoform C</t>
  </si>
  <si>
    <t>Rbpms2</t>
  </si>
  <si>
    <t>RNA-binding protein with multiple splicing 2</t>
  </si>
  <si>
    <t>Rbsn</t>
  </si>
  <si>
    <t>rabenosyn-5</t>
  </si>
  <si>
    <t>Rc3h1</t>
  </si>
  <si>
    <t>roquin-1 isoform d</t>
  </si>
  <si>
    <t>Rcan1</t>
  </si>
  <si>
    <t>calcipressin-1 isoform f</t>
  </si>
  <si>
    <t>Rcan2</t>
  </si>
  <si>
    <t>calcipressin-2 isoform 2</t>
  </si>
  <si>
    <t>Rcbtb1</t>
  </si>
  <si>
    <t>RCC1 and BTB domain-containing protein 1</t>
  </si>
  <si>
    <t>Rcbtb2</t>
  </si>
  <si>
    <t>RCC1 and BTB domain-containing protein 2 isoform 4</t>
  </si>
  <si>
    <t>Rce1</t>
  </si>
  <si>
    <t>CAAX prenyl protease 2 isoform 2</t>
  </si>
  <si>
    <t>Rchy1</t>
  </si>
  <si>
    <t>RING finger and CHY zinc finger domain-containing protein 1 isoform 7</t>
  </si>
  <si>
    <t>Rcn2</t>
  </si>
  <si>
    <t>reticulocalbin-2 isoform b precursor</t>
  </si>
  <si>
    <t>Rdh11</t>
  </si>
  <si>
    <t>retinol dehydrogenase 11 isoform 1 precursor</t>
  </si>
  <si>
    <t>Rdh14</t>
  </si>
  <si>
    <t>retinol dehydrogenase 14</t>
  </si>
  <si>
    <t>Recql5</t>
  </si>
  <si>
    <t>ATP-dependent DNA helicase Q5 isoform 1</t>
  </si>
  <si>
    <t>Reep3</t>
  </si>
  <si>
    <t>receptor expression-enhancing protein 3</t>
  </si>
  <si>
    <t>Renbp</t>
  </si>
  <si>
    <t>N-acylglucosamine 2-epimerase</t>
  </si>
  <si>
    <t>Reps1</t>
  </si>
  <si>
    <t>ralBP1-associated Eps domain-containing protein 1 isoform c</t>
  </si>
  <si>
    <t>Rer1</t>
  </si>
  <si>
    <t>protein RER1</t>
  </si>
  <si>
    <t>Rere</t>
  </si>
  <si>
    <t>arginine-glutamic acid dipeptide repeats protein isoform b</t>
  </si>
  <si>
    <t>Rest</t>
  </si>
  <si>
    <t>RE1-silencing transcription factor</t>
  </si>
  <si>
    <t>Retsat</t>
  </si>
  <si>
    <t>all-trans-retinol 13,14-reductase precursor</t>
  </si>
  <si>
    <t>Rexo1</t>
  </si>
  <si>
    <t>RNA exonuclease 1 homolog</t>
  </si>
  <si>
    <t>Rexo4</t>
  </si>
  <si>
    <t>RNA exonuclease 4 isoform 4</t>
  </si>
  <si>
    <t>Rfng</t>
  </si>
  <si>
    <t>beta-1,3-N-acetylglucosaminyltransferase radical fringe precursor</t>
  </si>
  <si>
    <t>Rft1</t>
  </si>
  <si>
    <t>protein RFT1 homolog</t>
  </si>
  <si>
    <t>Rfwd2</t>
  </si>
  <si>
    <t>E3 ubiquitin-protein ligase RFWD2 isoform c precursor</t>
  </si>
  <si>
    <t>Rfxank</t>
  </si>
  <si>
    <t>DNA-binding protein RFXANK isoform b</t>
  </si>
  <si>
    <t>RGD1302996</t>
  </si>
  <si>
    <t>RGD1303003</t>
  </si>
  <si>
    <t>RGD1304567</t>
  </si>
  <si>
    <t>RGD1304587</t>
  </si>
  <si>
    <t>RGD1304694</t>
  </si>
  <si>
    <t>RGD1304704</t>
  </si>
  <si>
    <t>RGD1304728</t>
  </si>
  <si>
    <t>RGD1304884</t>
  </si>
  <si>
    <t>RGD1305089</t>
  </si>
  <si>
    <t>RGD1305110</t>
  </si>
  <si>
    <t>RGD1305178</t>
  </si>
  <si>
    <t>RGD1305347</t>
  </si>
  <si>
    <t>RGD1305350</t>
  </si>
  <si>
    <t>RGD1305587</t>
  </si>
  <si>
    <t>RGD1305645</t>
  </si>
  <si>
    <t>RGD1305938</t>
  </si>
  <si>
    <t>RGD1306063</t>
  </si>
  <si>
    <t>RGD1306148</t>
  </si>
  <si>
    <t>RGD1306739</t>
  </si>
  <si>
    <t>RGD1306746</t>
  </si>
  <si>
    <t>RGD1306954</t>
  </si>
  <si>
    <t>RGD1307100</t>
  </si>
  <si>
    <t>RGD1307155</t>
  </si>
  <si>
    <t>RGD1307235</t>
  </si>
  <si>
    <t>RGD1307315</t>
  </si>
  <si>
    <t>RGD1307752</t>
  </si>
  <si>
    <t>RGD1307830</t>
  </si>
  <si>
    <t>RGD1307929</t>
  </si>
  <si>
    <t>RGD1308106</t>
  </si>
  <si>
    <t>RGD1308134</t>
  </si>
  <si>
    <t>RGD1308147</t>
  </si>
  <si>
    <t>RGD1308428</t>
  </si>
  <si>
    <t>RGD1308430</t>
  </si>
  <si>
    <t>RGD1308601</t>
  </si>
  <si>
    <t>RGD1308706</t>
  </si>
  <si>
    <t>RGD1309079</t>
  </si>
  <si>
    <t>RGD1309188</t>
  </si>
  <si>
    <t>RGD1309534</t>
  </si>
  <si>
    <t>RGD1309540</t>
  </si>
  <si>
    <t>RGD1309730</t>
  </si>
  <si>
    <t>RGD1309748</t>
  </si>
  <si>
    <t>RGD1309779</t>
  </si>
  <si>
    <t>RGD1309821</t>
  </si>
  <si>
    <t>RGD1309995</t>
  </si>
  <si>
    <t>RGD1310127</t>
  </si>
  <si>
    <t>RGD1310352</t>
  </si>
  <si>
    <t>RGD1310429</t>
  </si>
  <si>
    <t>RGD1310587</t>
  </si>
  <si>
    <t>RGD1310769</t>
  </si>
  <si>
    <t>RGD1310951</t>
  </si>
  <si>
    <t>RGD1311164</t>
  </si>
  <si>
    <t>RGD1311251</t>
  </si>
  <si>
    <t>RGD1311345</t>
  </si>
  <si>
    <t>RGD1311703</t>
  </si>
  <si>
    <t>RGD1311739</t>
  </si>
  <si>
    <t>RGD1311745</t>
  </si>
  <si>
    <t>RGD1311805</t>
  </si>
  <si>
    <t>RGD1311847</t>
  </si>
  <si>
    <t>RGD1311892</t>
  </si>
  <si>
    <t>RGD1311899</t>
  </si>
  <si>
    <t>RGD1359108</t>
  </si>
  <si>
    <t>RGD1359127</t>
  </si>
  <si>
    <t>RGD1359290</t>
  </si>
  <si>
    <t>RGD1359508</t>
  </si>
  <si>
    <t>RGD1359634</t>
  </si>
  <si>
    <t>RGD1559786</t>
  </si>
  <si>
    <t>RGD1559896</t>
  </si>
  <si>
    <t>RGD1559909</t>
  </si>
  <si>
    <t>RGD1560017</t>
  </si>
  <si>
    <t>RGD1560212</t>
  </si>
  <si>
    <t>RGD1560341</t>
  </si>
  <si>
    <t>RGD1561113</t>
  </si>
  <si>
    <t>RGD1561149</t>
  </si>
  <si>
    <t>RGD1561161</t>
  </si>
  <si>
    <t>RGD1561590</t>
  </si>
  <si>
    <t>RGD1561662</t>
  </si>
  <si>
    <t>RGD1561796</t>
  </si>
  <si>
    <t>RGD1561897</t>
  </si>
  <si>
    <t>RGD1562114</t>
  </si>
  <si>
    <t>RGD1562218</t>
  </si>
  <si>
    <t>RGD1562690</t>
  </si>
  <si>
    <t>RGD1562747</t>
  </si>
  <si>
    <t>RGD1562987</t>
  </si>
  <si>
    <t>RGD1563365</t>
  </si>
  <si>
    <t>RGD1563601</t>
  </si>
  <si>
    <t>RGD1563941</t>
  </si>
  <si>
    <t>RGD1564093</t>
  </si>
  <si>
    <t>RGD1564379</t>
  </si>
  <si>
    <t>RGD1564420</t>
  </si>
  <si>
    <t>RGD1564450</t>
  </si>
  <si>
    <t>RGD1564541</t>
  </si>
  <si>
    <t>RGD1564804</t>
  </si>
  <si>
    <t>RGD1565363</t>
  </si>
  <si>
    <t>RGD1565616</t>
  </si>
  <si>
    <t>RGD1565641</t>
  </si>
  <si>
    <t>RGD1565685</t>
  </si>
  <si>
    <t>RGD1565784</t>
  </si>
  <si>
    <t>RGD1566085</t>
  </si>
  <si>
    <t>RGD1566239</t>
  </si>
  <si>
    <t>RGD1566265</t>
  </si>
  <si>
    <t>RGD1566320</t>
  </si>
  <si>
    <t>RGD1566359</t>
  </si>
  <si>
    <t>RGD1566368</t>
  </si>
  <si>
    <t>RGD621098</t>
  </si>
  <si>
    <t>RGD735029</t>
  </si>
  <si>
    <t>RGD735065</t>
  </si>
  <si>
    <t>Rgl2</t>
  </si>
  <si>
    <t>ral guanine nucleotide dissociation stimulator-like 2 isoform 2</t>
  </si>
  <si>
    <t>Rgl3</t>
  </si>
  <si>
    <t>ral guanine nucleotide dissociation stimulator-like 3 isoform 1</t>
  </si>
  <si>
    <t>Rgmb</t>
  </si>
  <si>
    <t>PREDICTED: RGM domain family member B isoform X4</t>
  </si>
  <si>
    <t>Rgn</t>
  </si>
  <si>
    <t>regucalcin isoform 3</t>
  </si>
  <si>
    <t>Rgp1</t>
  </si>
  <si>
    <t>RAB6A-GEF complex partner protein 2</t>
  </si>
  <si>
    <t>Rhbdd1</t>
  </si>
  <si>
    <t>rhomboid-related protein 4</t>
  </si>
  <si>
    <t>Rhbdd2</t>
  </si>
  <si>
    <t>rhomboid domain-containing protein 2 isoform b</t>
  </si>
  <si>
    <t>Rhbdd3</t>
  </si>
  <si>
    <t>rhomboid domain-containing protein 3</t>
  </si>
  <si>
    <t>Rhcg</t>
  </si>
  <si>
    <t>ammonium transporter Rh type C</t>
  </si>
  <si>
    <t>Rheb</t>
  </si>
  <si>
    <t>GTP-binding protein Rheb</t>
  </si>
  <si>
    <t>Rhoa</t>
  </si>
  <si>
    <t>transforming protein RhoA isoform 6</t>
  </si>
  <si>
    <t>Rhobtb1</t>
  </si>
  <si>
    <t>rho-related BTB domain-containing protein 1 isoform 1</t>
  </si>
  <si>
    <t>Rhoc</t>
  </si>
  <si>
    <t>rho-related GTP-binding protein RhoC precursor</t>
  </si>
  <si>
    <t>Rhod</t>
  </si>
  <si>
    <t>rho-related GTP-binding protein RhoD isoform 1</t>
  </si>
  <si>
    <t>Rhot1</t>
  </si>
  <si>
    <t>mitochondrial Rho GTPase 1 isoform 5</t>
  </si>
  <si>
    <t>Rhot2</t>
  </si>
  <si>
    <t>mitochondrial Rho GTPase 2</t>
  </si>
  <si>
    <t>Ribc1</t>
  </si>
  <si>
    <t>PREDICTED: RIB43A-like with coiled-coils protein 1 isoform X2</t>
  </si>
  <si>
    <t>Ric8a</t>
  </si>
  <si>
    <t>PREDICTED: synembryn-A isoform X2</t>
  </si>
  <si>
    <t>Ric8b</t>
  </si>
  <si>
    <t>synembryn-B isoform 6</t>
  </si>
  <si>
    <t>Rilpl1</t>
  </si>
  <si>
    <t>RILP-like protein 1 isoform 3</t>
  </si>
  <si>
    <t>Rilpl2</t>
  </si>
  <si>
    <t>RILP-like protein 2</t>
  </si>
  <si>
    <t>Rimklb</t>
  </si>
  <si>
    <t>beta-citrylglutamate synthase B</t>
  </si>
  <si>
    <t>Rin2</t>
  </si>
  <si>
    <t>ras and Rab interactor 2 isoform 1</t>
  </si>
  <si>
    <t>Riok1</t>
  </si>
  <si>
    <t>serine/threonine-protein kinase RIO1 isoform 1</t>
  </si>
  <si>
    <t>Riok2</t>
  </si>
  <si>
    <t>serine/threonine-protein kinase RIO2 isoform 2</t>
  </si>
  <si>
    <t>Riok3</t>
  </si>
  <si>
    <t>serine/threonine-protein kinase RIO3 isoform 2</t>
  </si>
  <si>
    <t>Ripk1</t>
  </si>
  <si>
    <t>receptor-interacting serine/threonine-protein kinase 1 isoform 2</t>
  </si>
  <si>
    <t>Rit1</t>
  </si>
  <si>
    <t>GTP-binding protein Rit1 isoform 1</t>
  </si>
  <si>
    <t>Rita1</t>
  </si>
  <si>
    <t>PREDICTED: RBPJ-interacting and tubulin-associated protein 1 isoform X1</t>
  </si>
  <si>
    <t>Rmdn3</t>
  </si>
  <si>
    <t>regulator of microtubule dynamics protein 3 isoform 3</t>
  </si>
  <si>
    <t>Rmnd1</t>
  </si>
  <si>
    <t>PREDICTED: required for meiotic nuclear division protein 1 homolog isoform X1</t>
  </si>
  <si>
    <t>Rmnd5a</t>
  </si>
  <si>
    <t>protein RMD5 homolog A</t>
  </si>
  <si>
    <t>Rn50_1_1359.1</t>
  </si>
  <si>
    <t>Rn50_7_1164.1</t>
  </si>
  <si>
    <t>Rn50_7_1165.1</t>
  </si>
  <si>
    <t>Rn50_X_0744.1</t>
  </si>
  <si>
    <t>Rn50_X_0745.1</t>
  </si>
  <si>
    <t>Rn60_1_1544.1</t>
  </si>
  <si>
    <t>Rn60_12_0123.1</t>
  </si>
  <si>
    <t>Rn60_17_0763.1</t>
  </si>
  <si>
    <t>Rnasek</t>
  </si>
  <si>
    <t>ribonuclease kappa</t>
  </si>
  <si>
    <t>Rnaset2</t>
  </si>
  <si>
    <t>PREDICTED: ribonuclease T2 isoform X3</t>
  </si>
  <si>
    <t>Rnf10</t>
  </si>
  <si>
    <t>RING finger protein 10 isoform 1</t>
  </si>
  <si>
    <t>Rnf103</t>
  </si>
  <si>
    <t>E3 ubiquitin-protein ligase RNF103 isoform 3</t>
  </si>
  <si>
    <t>Rnf111</t>
  </si>
  <si>
    <t>E3 ubiquitin-protein ligase Arkadia isoform 5</t>
  </si>
  <si>
    <t>Rnf114</t>
  </si>
  <si>
    <t>E3 ubiquitin-protein ligase RNF114</t>
  </si>
  <si>
    <t>Rnf115</t>
  </si>
  <si>
    <t>E3 ubiquitin-protein ligase RNF115</t>
  </si>
  <si>
    <t>Rnf11l1</t>
  </si>
  <si>
    <t>Rnf121</t>
  </si>
  <si>
    <t>RING finger protein 121 isoform b</t>
  </si>
  <si>
    <t>Rnf122</t>
  </si>
  <si>
    <t>RING finger protein 122</t>
  </si>
  <si>
    <t>Rnf123</t>
  </si>
  <si>
    <t>E3 ubiquitin-protein ligase RNF123</t>
  </si>
  <si>
    <t>Rnf126</t>
  </si>
  <si>
    <t>E3 ubiquitin-protein ligase RNF126</t>
  </si>
  <si>
    <t>Rnf128</t>
  </si>
  <si>
    <t>E3 ubiquitin-protein ligase RNF128 isoform 1 precursor</t>
  </si>
  <si>
    <t>Rnf130</t>
  </si>
  <si>
    <t>E3 ubiquitin-protein ligase RNF130 isoform 2 precursor</t>
  </si>
  <si>
    <t>Rnf139</t>
  </si>
  <si>
    <t>E3 ubiquitin-protein ligase RNF139</t>
  </si>
  <si>
    <t>Rnf14</t>
  </si>
  <si>
    <t>E3 ubiquitin-protein ligase RNF14 isoform 1</t>
  </si>
  <si>
    <t>rnf141</t>
  </si>
  <si>
    <t>RING finger protein 141</t>
  </si>
  <si>
    <t>Rnf146</t>
  </si>
  <si>
    <t>E3 ubiquitin-protein ligase RNF146 isoform a</t>
  </si>
  <si>
    <t>Rnf149</t>
  </si>
  <si>
    <t>E3 ubiquitin-protein ligase RNF149 precursor</t>
  </si>
  <si>
    <t>Rnf152</t>
  </si>
  <si>
    <t>E3 ubiquitin-protein ligase RNF152</t>
  </si>
  <si>
    <t>Rnf166</t>
  </si>
  <si>
    <t>RING finger protein 166 isoform 2</t>
  </si>
  <si>
    <t>Rnf167</t>
  </si>
  <si>
    <t>E3 ubiquitin-protein ligase RNF167 isoform a precursor</t>
  </si>
  <si>
    <t>Rnf170</t>
  </si>
  <si>
    <t>E3 ubiquitin-protein ligase RNF170 isoform c</t>
  </si>
  <si>
    <t>Rnf181</t>
  </si>
  <si>
    <t>E3 ubiquitin-protein ligase RNF181</t>
  </si>
  <si>
    <t>Rnf185</t>
  </si>
  <si>
    <t>E3 ubiquitin-protein ligase RNF185 isoform 2</t>
  </si>
  <si>
    <t>Rnf187</t>
  </si>
  <si>
    <t>E3 ubiquitin-protein ligase RNF187</t>
  </si>
  <si>
    <t>Rnf2</t>
  </si>
  <si>
    <t>E3 ubiquitin-protein ligase RING2</t>
  </si>
  <si>
    <t>Rnf20</t>
  </si>
  <si>
    <t>E3 ubiquitin-protein ligase BRE1A</t>
  </si>
  <si>
    <t>Rnf208</t>
  </si>
  <si>
    <t>RING finger protein 208</t>
  </si>
  <si>
    <t>Rnf214</t>
  </si>
  <si>
    <t>RING finger protein 214 isoform 1</t>
  </si>
  <si>
    <t>Rnf215</t>
  </si>
  <si>
    <t>RING finger protein 215 precursor</t>
  </si>
  <si>
    <t>Rnf216</t>
  </si>
  <si>
    <t>E3 ubiquitin-protein ligase RNF216 isoform b</t>
  </si>
  <si>
    <t>Rnf217</t>
  </si>
  <si>
    <t>probable E3 ubiquitin-protein ligase RNF217 isoform a</t>
  </si>
  <si>
    <t>Rnf220</t>
  </si>
  <si>
    <t>E3 ubiquitin-protein ligase RNF220 isoform 2</t>
  </si>
  <si>
    <t>Rnf25</t>
  </si>
  <si>
    <t>E3 ubiquitin-protein ligase RNF25</t>
  </si>
  <si>
    <t>Rnf26</t>
  </si>
  <si>
    <t>RING finger protein 26</t>
  </si>
  <si>
    <t>Rnf31</t>
  </si>
  <si>
    <t>E3 ubiquitin-protein ligase RNF31 isoform 1</t>
  </si>
  <si>
    <t>Rnf34</t>
  </si>
  <si>
    <t>E3 ubiquitin-protein ligase RNF34 isoform 3</t>
  </si>
  <si>
    <t>Rnf41</t>
  </si>
  <si>
    <t>E3 ubiquitin-protein ligase NRDP1 isoform 1</t>
  </si>
  <si>
    <t>Rnf43</t>
  </si>
  <si>
    <t>E3 ubiquitin-protein ligase RNF43 isoform 2</t>
  </si>
  <si>
    <t>Rnf44</t>
  </si>
  <si>
    <t>PREDICTED: RING finger protein 44 isoform X4</t>
  </si>
  <si>
    <t>Rnf5</t>
  </si>
  <si>
    <t>E3 ubiquitin-protein ligase RNF5</t>
  </si>
  <si>
    <t>Rnf6</t>
  </si>
  <si>
    <t>E3 ubiquitin-protein ligase RNF6 isoform 1</t>
  </si>
  <si>
    <t>Rnf7</t>
  </si>
  <si>
    <t>RING-box protein 2 isoform 3</t>
  </si>
  <si>
    <t>Rnf8</t>
  </si>
  <si>
    <t>E3 ubiquitin-protein ligase RNF8 isoform 1</t>
  </si>
  <si>
    <t>Rnft1</t>
  </si>
  <si>
    <t>RING finger and transmembrane domain-containing protein 1</t>
  </si>
  <si>
    <t>Rngtt</t>
  </si>
  <si>
    <t>mRNA-capping enzyme isoform b</t>
  </si>
  <si>
    <t>Rnh1</t>
  </si>
  <si>
    <t>ribonuclease inhibitor</t>
  </si>
  <si>
    <t>Rnls</t>
  </si>
  <si>
    <t>renalase isoform 1 precursor</t>
  </si>
  <si>
    <t>Rnmt</t>
  </si>
  <si>
    <t>mRNA cap guanine-N7 methyltransferase isoform 1</t>
  </si>
  <si>
    <t>Rnpc3</t>
  </si>
  <si>
    <t>RNA-binding protein 40</t>
  </si>
  <si>
    <t>Rnpep</t>
  </si>
  <si>
    <t>aminopeptidase B isoform c</t>
  </si>
  <si>
    <t>Rnpepl1</t>
  </si>
  <si>
    <t>aminopeptidase RNPEPL1</t>
  </si>
  <si>
    <t>Rock1</t>
  </si>
  <si>
    <t>rho-associated protein kinase 1</t>
  </si>
  <si>
    <t>Rogdi</t>
  </si>
  <si>
    <t>PREDICTED: protein rogdi homolog isoform X2</t>
  </si>
  <si>
    <t>Romo1</t>
  </si>
  <si>
    <t>reactive oxygen species modulator 1</t>
  </si>
  <si>
    <t>Rp2</t>
  </si>
  <si>
    <t>protein XRP2</t>
  </si>
  <si>
    <t>Rpain</t>
  </si>
  <si>
    <t>RPA-interacting protein isoform e</t>
  </si>
  <si>
    <t>Rpap1</t>
  </si>
  <si>
    <t>RNA polymerase II-associated protein 1</t>
  </si>
  <si>
    <t>Rpap2</t>
  </si>
  <si>
    <t>putative RNA polymerase II subunit B1 CTD phosphatase RPAP2</t>
  </si>
  <si>
    <t>Rpe</t>
  </si>
  <si>
    <t>ribulose-phosphate 3-epimerase isoform 5</t>
  </si>
  <si>
    <t>Rpf1</t>
  </si>
  <si>
    <t>ribosome production factor 1</t>
  </si>
  <si>
    <t>Rpf2</t>
  </si>
  <si>
    <t>ribosome production factor 2 homolog isoform 2</t>
  </si>
  <si>
    <t>Rpia</t>
  </si>
  <si>
    <t>ribose-5-phosphate isomerase</t>
  </si>
  <si>
    <t>Rpl11</t>
  </si>
  <si>
    <t>60S ribosomal protein L11 isoform 1</t>
  </si>
  <si>
    <t>Rpl13a</t>
  </si>
  <si>
    <t>60S ribosomal protein L13a isoform 2</t>
  </si>
  <si>
    <t>Rpl14</t>
  </si>
  <si>
    <t>60S ribosomal protein L14</t>
  </si>
  <si>
    <t>Rpl15</t>
  </si>
  <si>
    <t>60S ribosomal protein L15 isoform 1</t>
  </si>
  <si>
    <t>Rpl18</t>
  </si>
  <si>
    <t>60S ribosomal protein L18 isoform 2</t>
  </si>
  <si>
    <t>Rpl18a</t>
  </si>
  <si>
    <t>60S ribosomal protein L18a</t>
  </si>
  <si>
    <t>Rpl19</t>
  </si>
  <si>
    <t>60S ribosomal protein L19 isoform 1</t>
  </si>
  <si>
    <t>Rpl21</t>
  </si>
  <si>
    <t>60S ribosomal protein L21</t>
  </si>
  <si>
    <t>Rpl22</t>
  </si>
  <si>
    <t>60S ribosomal protein L22</t>
  </si>
  <si>
    <t>Rpl22l1</t>
  </si>
  <si>
    <t>60S ribosomal protein L22-like 1 isoform 1</t>
  </si>
  <si>
    <t>Rpl23a</t>
  </si>
  <si>
    <t>60S ribosomal protein L23a</t>
  </si>
  <si>
    <t>Rpl24</t>
  </si>
  <si>
    <t>60S ribosomal protein L24</t>
  </si>
  <si>
    <t>60S ribosomal protein L26</t>
  </si>
  <si>
    <t>Rpl27</t>
  </si>
  <si>
    <t>60S ribosomal protein L27</t>
  </si>
  <si>
    <t>Rpl28</t>
  </si>
  <si>
    <t>60S ribosomal protein L28 isoform 5</t>
  </si>
  <si>
    <t>Rpl29</t>
  </si>
  <si>
    <t>60S ribosomal protein L29</t>
  </si>
  <si>
    <t>Rpl3</t>
  </si>
  <si>
    <t>60S ribosomal protein L3 isoform b</t>
  </si>
  <si>
    <t>Rpl31l4</t>
  </si>
  <si>
    <t>Rpl32</t>
  </si>
  <si>
    <t>60S ribosomal protein L32</t>
  </si>
  <si>
    <t>Rpl34</t>
  </si>
  <si>
    <t>60S ribosomal protein L34</t>
  </si>
  <si>
    <t>Rpl34-ps1</t>
  </si>
  <si>
    <t>Rpl36</t>
  </si>
  <si>
    <t>60S ribosomal protein L36</t>
  </si>
  <si>
    <t>Rpl37</t>
  </si>
  <si>
    <t>60S ribosomal protein L37</t>
  </si>
  <si>
    <t>Rpl4</t>
  </si>
  <si>
    <t>60S ribosomal protein L4</t>
  </si>
  <si>
    <t>Rpl5</t>
  </si>
  <si>
    <t>60S ribosomal protein L5</t>
  </si>
  <si>
    <t>Rpl6</t>
  </si>
  <si>
    <t>60S ribosomal protein L6 isoform 2</t>
  </si>
  <si>
    <t>Rpl7</t>
  </si>
  <si>
    <t>60S ribosomal protein L7</t>
  </si>
  <si>
    <t>Rpl7l1</t>
  </si>
  <si>
    <t>60S ribosomal protein L7-like 1</t>
  </si>
  <si>
    <t>Rpl9</t>
  </si>
  <si>
    <t>60S ribosomal protein L9</t>
  </si>
  <si>
    <t>Rplp0</t>
  </si>
  <si>
    <t>60S acidic ribosomal protein P0</t>
  </si>
  <si>
    <t>Rpn1</t>
  </si>
  <si>
    <t>dolichyl-diphosphooligosaccharide--protein glycosyltransferase subunit 1 precursor</t>
  </si>
  <si>
    <t>Rpn2</t>
  </si>
  <si>
    <t>dolichyl-diphosphooligosaccharide--protein glycosyltransferase subunit 2 isoform 5 precursor</t>
  </si>
  <si>
    <t>Rpp14</t>
  </si>
  <si>
    <t>ribonuclease P protein subunit p14</t>
  </si>
  <si>
    <t>Rprd1b</t>
  </si>
  <si>
    <t>regulation of nuclear pre-mRNA domain-containing protein 1B</t>
  </si>
  <si>
    <t>Rps10l1</t>
  </si>
  <si>
    <t>Rps11</t>
  </si>
  <si>
    <t>40S ribosomal protein S11</t>
  </si>
  <si>
    <t>Rps12</t>
  </si>
  <si>
    <t>40S ribosomal protein S12</t>
  </si>
  <si>
    <t>Rps13</t>
  </si>
  <si>
    <t>40S ribosomal protein S13</t>
  </si>
  <si>
    <t>Rps14</t>
  </si>
  <si>
    <t>40S ribosomal protein S14</t>
  </si>
  <si>
    <t>Rps15</t>
  </si>
  <si>
    <t>40S ribosomal protein S15 isoform 1</t>
  </si>
  <si>
    <t>Rps15a</t>
  </si>
  <si>
    <t>40S ribosomal protein S15a</t>
  </si>
  <si>
    <t>Rps16</t>
  </si>
  <si>
    <t>40S ribosomal protein S16 isoform 2</t>
  </si>
  <si>
    <t>Rps18</t>
  </si>
  <si>
    <t>40S ribosomal protein S18</t>
  </si>
  <si>
    <t>Rps19bp1</t>
  </si>
  <si>
    <t>active regulator of SIRT1</t>
  </si>
  <si>
    <t>Rps20</t>
  </si>
  <si>
    <t>40S ribosomal protein S20 isoform 1</t>
  </si>
  <si>
    <t>Rps21</t>
  </si>
  <si>
    <t>40S ribosomal protein S21</t>
  </si>
  <si>
    <t>Rps21-ps1</t>
  </si>
  <si>
    <t>Rps23</t>
  </si>
  <si>
    <t>40S ribosomal protein S23</t>
  </si>
  <si>
    <t>Rps24</t>
  </si>
  <si>
    <t>40S ribosomal protein S24 isoform b</t>
  </si>
  <si>
    <t>Rps27</t>
  </si>
  <si>
    <t>40S ribosomal protein S27 isoform 1</t>
  </si>
  <si>
    <t>Rps27a</t>
  </si>
  <si>
    <t>ubiquitin-40S ribosomal protein S27a precursor</t>
  </si>
  <si>
    <t>Rps27a-ps1</t>
  </si>
  <si>
    <t>Rps28</t>
  </si>
  <si>
    <t>40S ribosomal protein S28</t>
  </si>
  <si>
    <t>40S ribosomal protein S29 isoform 3</t>
  </si>
  <si>
    <t>Rps3</t>
  </si>
  <si>
    <t>40S ribosomal protein S3 isoform 3</t>
  </si>
  <si>
    <t>Rps3a</t>
  </si>
  <si>
    <t>40S ribosomal protein S3a isoform 2</t>
  </si>
  <si>
    <t>Rps4x</t>
  </si>
  <si>
    <t>40S ribosomal protein S4, X isoform X isoform</t>
  </si>
  <si>
    <t>Rps6ka1</t>
  </si>
  <si>
    <t>ribosomal protein S6 kinase alpha-1 isoform b</t>
  </si>
  <si>
    <t>Rps6ka4</t>
  </si>
  <si>
    <t>ribosomal protein S6 kinase alpha-4 isoform d</t>
  </si>
  <si>
    <t>Rps6ka5</t>
  </si>
  <si>
    <t>ribosomal protein S6 kinase alpha-5 isoform m</t>
  </si>
  <si>
    <t>Rps6kb1</t>
  </si>
  <si>
    <t>ribosomal protein S6 kinase beta-1 isoform c</t>
  </si>
  <si>
    <t>Rps6kb2</t>
  </si>
  <si>
    <t>PREDICTED: ribosomal protein S6 kinase beta-2 isoform X2</t>
  </si>
  <si>
    <t>Rps6kc1</t>
  </si>
  <si>
    <t>ribosomal protein S6 kinase delta-1 isoform a</t>
  </si>
  <si>
    <t>Rps8</t>
  </si>
  <si>
    <t>40S ribosomal protein S8</t>
  </si>
  <si>
    <t>Rpusd1</t>
  </si>
  <si>
    <t>RNA pseudouridylate synthase domain-containing protein 1 isoform 1</t>
  </si>
  <si>
    <t>Rraga</t>
  </si>
  <si>
    <t>ras-related GTP-binding protein A</t>
  </si>
  <si>
    <t>Rragd</t>
  </si>
  <si>
    <t>ras-related GTP-binding protein D</t>
  </si>
  <si>
    <t>Rrbp1</t>
  </si>
  <si>
    <t>ribosome-binding protein 1</t>
  </si>
  <si>
    <t>Rrn3</t>
  </si>
  <si>
    <t>RNA polymerase I-specific transcription initiation factor RRN3 isoform 2</t>
  </si>
  <si>
    <t>Rrnad1</t>
  </si>
  <si>
    <t>protein RRNAD1 isoform 2</t>
  </si>
  <si>
    <t>Rrp1</t>
  </si>
  <si>
    <t>ribosomal RNA processing protein 1 homolog A</t>
  </si>
  <si>
    <t>Rrp15</t>
  </si>
  <si>
    <t>RRP15-like protein</t>
  </si>
  <si>
    <t>Rrp36</t>
  </si>
  <si>
    <t>ribosomal RNA processing protein 36 homolog isoform 2</t>
  </si>
  <si>
    <t>Rrp7a</t>
  </si>
  <si>
    <t>ribosomal RNA-processing protein 7 homolog A</t>
  </si>
  <si>
    <t>Rrs1</t>
  </si>
  <si>
    <t>ribosome biogenesis regulatory protein homolog</t>
  </si>
  <si>
    <t>Rsl24d1</t>
  </si>
  <si>
    <t>probable ribosome biogenesis protein RLP24</t>
  </si>
  <si>
    <t>Rslcan18</t>
  </si>
  <si>
    <t>Rsph1</t>
  </si>
  <si>
    <t>PREDICTED: radial spoke head 1 homolog isoform X1</t>
  </si>
  <si>
    <t>Rsph9</t>
  </si>
  <si>
    <t>PREDICTED: radial spoke head protein 9 homolog isoform X2</t>
  </si>
  <si>
    <t>Rspry1</t>
  </si>
  <si>
    <t>RING finger and SPRY domain-containing protein 1 isoform 2 precursor</t>
  </si>
  <si>
    <t>Rsrc2</t>
  </si>
  <si>
    <t>arginine/serine-rich coiled-coil protein 2</t>
  </si>
  <si>
    <t>Rsu1</t>
  </si>
  <si>
    <t>ras suppressor protein 1 isoform 2</t>
  </si>
  <si>
    <t>RT1-M3-1</t>
  </si>
  <si>
    <t>RT1-T24-4</t>
  </si>
  <si>
    <t>Rtcb</t>
  </si>
  <si>
    <t>tRNA-splicing ligase RtcB homolog</t>
  </si>
  <si>
    <t>Rtcd1</t>
  </si>
  <si>
    <t>Rtfdc1</t>
  </si>
  <si>
    <t>PREDICTED: protein RTF2 homolog isoform X1</t>
  </si>
  <si>
    <t>Rtn3</t>
  </si>
  <si>
    <t>reticulon-3 isoform g</t>
  </si>
  <si>
    <t>Rtn4</t>
  </si>
  <si>
    <t>reticulon-4 isoform E</t>
  </si>
  <si>
    <t>Rtn4ip1</t>
  </si>
  <si>
    <t>reticulon-4-interacting protein 1, mitochondrial isoform 2</t>
  </si>
  <si>
    <t>Rufy1</t>
  </si>
  <si>
    <t>RUN and FYVE domain-containing protein 1 isoform b</t>
  </si>
  <si>
    <t>protein RUFY3 isoform 3</t>
  </si>
  <si>
    <t>Rundc1</t>
  </si>
  <si>
    <t>RUN domain-containing protein 1 isoform 1</t>
  </si>
  <si>
    <t>Ruvbl1</t>
  </si>
  <si>
    <t>ruvB-like 1 isoform 1</t>
  </si>
  <si>
    <t>Rwdd1</t>
  </si>
  <si>
    <t>RWD domain-containing protein 1 isoform b</t>
  </si>
  <si>
    <t>Rwdd3</t>
  </si>
  <si>
    <t>RWD domain-containing protein 3 isoform c</t>
  </si>
  <si>
    <t>Rwdd4</t>
  </si>
  <si>
    <t>RWD domain-containing protein 4 isoform 2</t>
  </si>
  <si>
    <t>Rxra</t>
  </si>
  <si>
    <t>retinoic acid receptor RXR-alpha isoform c</t>
  </si>
  <si>
    <t>Rxrb</t>
  </si>
  <si>
    <t>retinoic acid receptor RXR-beta isoform 3</t>
  </si>
  <si>
    <t>Ryk</t>
  </si>
  <si>
    <t>tyrosine-protein kinase RYK isoform 2 precursor</t>
  </si>
  <si>
    <t>S100a1</t>
  </si>
  <si>
    <t>protein S100-A1</t>
  </si>
  <si>
    <t>S100a16</t>
  </si>
  <si>
    <t>protein S100-A16</t>
  </si>
  <si>
    <t>Sacm1l</t>
  </si>
  <si>
    <t>phosphatidylinositide phosphatase SAC1 isoform 3</t>
  </si>
  <si>
    <t>Safb2</t>
  </si>
  <si>
    <t>scaffold attachment factor B2</t>
  </si>
  <si>
    <t>Samd12</t>
  </si>
  <si>
    <t>sterile alpha motif domain-containing protein 12 isoform b</t>
  </si>
  <si>
    <t>Samd4b</t>
  </si>
  <si>
    <t>protein Smaug homolog 2 isoform b</t>
  </si>
  <si>
    <t>Samd5</t>
  </si>
  <si>
    <t>PREDICTED: sterile alpha motif domain-containing protein 5 isoform X1</t>
  </si>
  <si>
    <t>Samm50</t>
  </si>
  <si>
    <t>sorting and assembly machinery component 50 homolog</t>
  </si>
  <si>
    <t>Sap30bp</t>
  </si>
  <si>
    <t>SAP30-binding protein isoform 1</t>
  </si>
  <si>
    <t>Sar1b</t>
  </si>
  <si>
    <t>GTP-binding protein SAR1b</t>
  </si>
  <si>
    <t>Saraf</t>
  </si>
  <si>
    <t>store-operated calcium entry-associated regulatory factor isoform 2</t>
  </si>
  <si>
    <t>Sardh</t>
  </si>
  <si>
    <t>sarcosine dehydrogenase, mitochondrial precursor</t>
  </si>
  <si>
    <t>Sarnp</t>
  </si>
  <si>
    <t>SAP domain-containing ribonucleoprotein</t>
  </si>
  <si>
    <t>Sars</t>
  </si>
  <si>
    <t>serine--tRNA ligase, cytoplasmic isoform a</t>
  </si>
  <si>
    <t>Sars2</t>
  </si>
  <si>
    <t>serine--tRNA ligase, mitochondrial isoform a precursor</t>
  </si>
  <si>
    <t>Sart1</t>
  </si>
  <si>
    <t>U4/U6.U5 tri-snRNP-associated protein 1</t>
  </si>
  <si>
    <t>Sart3</t>
  </si>
  <si>
    <t>squamous cell carcinoma antigen recognized by T-cells 3</t>
  </si>
  <si>
    <t>Sav1</t>
  </si>
  <si>
    <t>protein salvador homolog 1</t>
  </si>
  <si>
    <t>Saysd1</t>
  </si>
  <si>
    <t>SAYSvFN domain-containing protein 1 isoform 2</t>
  </si>
  <si>
    <t>Sbds</t>
  </si>
  <si>
    <t>ribosome maturation protein SBDS</t>
  </si>
  <si>
    <t>Sbf2</t>
  </si>
  <si>
    <t>myotubularin-related protein 13</t>
  </si>
  <si>
    <t>Sbno1</t>
  </si>
  <si>
    <t>protein strawberry notch homolog 1 isoform 1</t>
  </si>
  <si>
    <t>Sbspon</t>
  </si>
  <si>
    <t>somatomedin-B and thrombospondin type-1 domain-containing protein precursor</t>
  </si>
  <si>
    <t>Sc5d</t>
  </si>
  <si>
    <t>lathosterol oxidase</t>
  </si>
  <si>
    <t>Scamp1</t>
  </si>
  <si>
    <t>secretory carrier-associated membrane protein 1 isoform 1</t>
  </si>
  <si>
    <t>Scamp2</t>
  </si>
  <si>
    <t>secretory carrier-associated membrane protein 2 isoform 1</t>
  </si>
  <si>
    <t>Scamp4</t>
  </si>
  <si>
    <t>secretory carrier-associated membrane protein 4 isoform 2</t>
  </si>
  <si>
    <t>Scand1</t>
  </si>
  <si>
    <t>SCAN domain-containing protein 1 isoform 2</t>
  </si>
  <si>
    <t>Scfd1</t>
  </si>
  <si>
    <t>sec1 family domain-containing protein 1 isoform e</t>
  </si>
  <si>
    <t>Scfd2</t>
  </si>
  <si>
    <t>sec1 family domain-containing protein 2</t>
  </si>
  <si>
    <t>Schip1</t>
  </si>
  <si>
    <t>schwannomin-interacting protein 1 isoform 4</t>
  </si>
  <si>
    <t>Scn1b</t>
  </si>
  <si>
    <t>sodium channel subunit beta-1 isoform a precursor</t>
  </si>
  <si>
    <t>Scnm1</t>
  </si>
  <si>
    <t>sodium channel modifier 1 isoform 1</t>
  </si>
  <si>
    <t>Scoc</t>
  </si>
  <si>
    <t>short coiled-coil protein isoform 2</t>
  </si>
  <si>
    <t>Scp2</t>
  </si>
  <si>
    <t>non-specific lipid-transfer protein isoform 9</t>
  </si>
  <si>
    <t>Scrn3</t>
  </si>
  <si>
    <t>secernin-3 isoform 2</t>
  </si>
  <si>
    <t>Scyl1</t>
  </si>
  <si>
    <t>N-terminal kinase-like protein isoform B</t>
  </si>
  <si>
    <t>Scyl2</t>
  </si>
  <si>
    <t>SCY1-like protein 2 isoform 3</t>
  </si>
  <si>
    <t>Scyl3</t>
  </si>
  <si>
    <t>protein-associating with the carboxyl-terminal domain of ezrin isoform 2</t>
  </si>
  <si>
    <t>Sdc2</t>
  </si>
  <si>
    <t>syndecan-2 precursor</t>
  </si>
  <si>
    <t>Sdcbp</t>
  </si>
  <si>
    <t>syntenin-1 isoform 1</t>
  </si>
  <si>
    <t>Sdccag8</t>
  </si>
  <si>
    <t>serologically defined colon cancer antigen 8 isoform 2</t>
  </si>
  <si>
    <t>Sdf2</t>
  </si>
  <si>
    <t>stromal cell-derived factor 2 precursor</t>
  </si>
  <si>
    <t>Sdf4</t>
  </si>
  <si>
    <t>45 kDa calcium-binding protein isoform 2 precursor</t>
  </si>
  <si>
    <t>Sdha</t>
  </si>
  <si>
    <t>succinate dehydrogenase [ubiquinone] flavoprotein subunit, mitochondrial isoform 2</t>
  </si>
  <si>
    <t>Sdhaf2</t>
  </si>
  <si>
    <t>succinate dehydrogenase assembly factor 2, mitochondrial</t>
  </si>
  <si>
    <t>Sdhaf3</t>
  </si>
  <si>
    <t>succinate dehydrogenase assembly factor 3, mitochondrial precursor</t>
  </si>
  <si>
    <t>Sdhaf4</t>
  </si>
  <si>
    <t>succinate dehydrogenase assembly factor 4, mitochondrial precursor</t>
  </si>
  <si>
    <t>Sdhb</t>
  </si>
  <si>
    <t>succinate dehydrogenase [ubiquinone] iron-sulfur subunit, mitochondrial precursor</t>
  </si>
  <si>
    <t>Sdhc</t>
  </si>
  <si>
    <t>succinate dehydrogenase cytochrome b560 subunit, mitochondrial isoform 4 precursor</t>
  </si>
  <si>
    <t>Sdhd</t>
  </si>
  <si>
    <t>succinate dehydrogenase [ubiquinone] cytochrome b small subunit, mitochondrial isoform b precursor</t>
  </si>
  <si>
    <t>Sdk1</t>
  </si>
  <si>
    <t>protein sidekick-1 isoform 1</t>
  </si>
  <si>
    <t>Sdr39u1</t>
  </si>
  <si>
    <t>epimerase family protein SDR39U1 isoform 1</t>
  </si>
  <si>
    <t>Sdsl</t>
  </si>
  <si>
    <t>serine dehydratase-like</t>
  </si>
  <si>
    <t>Sec11a</t>
  </si>
  <si>
    <t>signal peptidase complex catalytic subunit SEC11A isoform 5</t>
  </si>
  <si>
    <t>Sec11c</t>
  </si>
  <si>
    <t>signal peptidase complex catalytic subunit SEC11C isoform 2</t>
  </si>
  <si>
    <t>Sec13</t>
  </si>
  <si>
    <t>protein SEC13 homolog isoform 5</t>
  </si>
  <si>
    <t>Sec14l1</t>
  </si>
  <si>
    <t>SEC14-like protein 1 isoform a</t>
  </si>
  <si>
    <t>Sec16a</t>
  </si>
  <si>
    <t>protein transport protein Sec16A isoform 2</t>
  </si>
  <si>
    <t>Sec22a</t>
  </si>
  <si>
    <t>vesicle-trafficking protein SEC22a</t>
  </si>
  <si>
    <t>Sec22b</t>
  </si>
  <si>
    <t>vesicle-trafficking protein SEC22b precursor</t>
  </si>
  <si>
    <t>Sec23a</t>
  </si>
  <si>
    <t>PREDICTED: protein transport protein Sec23A isoform X3</t>
  </si>
  <si>
    <t>Sec23ip</t>
  </si>
  <si>
    <t>SEC23-interacting protein</t>
  </si>
  <si>
    <t>Sec24b</t>
  </si>
  <si>
    <t>PREDICTED: protein transport protein Sec24B isoform X7</t>
  </si>
  <si>
    <t>Sec24d</t>
  </si>
  <si>
    <t>PREDICTED: protein transport protein Sec24D isoform X2</t>
  </si>
  <si>
    <t>Sec31a</t>
  </si>
  <si>
    <t>protein transport protein Sec31A isoform 1</t>
  </si>
  <si>
    <t>Sec61a1</t>
  </si>
  <si>
    <t>protein transport protein Sec61 subunit alpha isoform 1</t>
  </si>
  <si>
    <t>Sec61a2</t>
  </si>
  <si>
    <t>protein transport protein Sec61 subunit alpha isoform 2 isoform b</t>
  </si>
  <si>
    <t>Sec61b</t>
  </si>
  <si>
    <t>protein transport protein Sec61 subunit beta</t>
  </si>
  <si>
    <t>Sec61g</t>
  </si>
  <si>
    <t>protein transport protein Sec61 subunit gamma</t>
  </si>
  <si>
    <t>Sec62</t>
  </si>
  <si>
    <t>translocation protein SEC62</t>
  </si>
  <si>
    <t>Sec63</t>
  </si>
  <si>
    <t>translocation protein SEC63 homolog</t>
  </si>
  <si>
    <t>Secisbp2</t>
  </si>
  <si>
    <t>selenocysteine insertion sequence-binding protein 2 isoform 4</t>
  </si>
  <si>
    <t>Secisbp2l</t>
  </si>
  <si>
    <t>selenocysteine insertion sequence-binding protein 2-like isoform 1</t>
  </si>
  <si>
    <t>Sel1l</t>
  </si>
  <si>
    <t>protein sel-1 homolog 1 isoform 2 precursor</t>
  </si>
  <si>
    <t>Selk</t>
  </si>
  <si>
    <t>Selo</t>
  </si>
  <si>
    <t>Selt</t>
  </si>
  <si>
    <t>Sema3b</t>
  </si>
  <si>
    <t>semaphorin-3B isoform 4</t>
  </si>
  <si>
    <t>Sema3c</t>
  </si>
  <si>
    <t>semaphorin-3C isoform 3</t>
  </si>
  <si>
    <t>Sema4b</t>
  </si>
  <si>
    <t>semaphorin-4B isoform 4</t>
  </si>
  <si>
    <t>Sema4d</t>
  </si>
  <si>
    <t>semaphorin-4D isoform 2 precursor</t>
  </si>
  <si>
    <t>Senp6</t>
  </si>
  <si>
    <t>PREDICTED: sentrin-specific protease 6 isoform X7</t>
  </si>
  <si>
    <t>Senp8</t>
  </si>
  <si>
    <t>sentrin-specific protease 8</t>
  </si>
  <si>
    <t>Sep15</t>
  </si>
  <si>
    <t>Sephs1</t>
  </si>
  <si>
    <t>selenide, water dikinase 1 isoform 3</t>
  </si>
  <si>
    <t>Sepn1</t>
  </si>
  <si>
    <t>Sept1</t>
  </si>
  <si>
    <t>septin-1</t>
  </si>
  <si>
    <t>Sept10</t>
  </si>
  <si>
    <t>septin-10 isoform 21</t>
  </si>
  <si>
    <t>Sept2</t>
  </si>
  <si>
    <t>septin-2 isoform h</t>
  </si>
  <si>
    <t>Sept4</t>
  </si>
  <si>
    <t>septin-4 isoform 5</t>
  </si>
  <si>
    <t>Sept7</t>
  </si>
  <si>
    <t>septin-7 isoform 3</t>
  </si>
  <si>
    <t>Sept8</t>
  </si>
  <si>
    <t>septin-8 isoform a</t>
  </si>
  <si>
    <t>Sepw1</t>
  </si>
  <si>
    <t>Serf2</t>
  </si>
  <si>
    <t>small EDRK-rich factor 2 isoform d</t>
  </si>
  <si>
    <t>Sergef</t>
  </si>
  <si>
    <t>secretion-regulating guanine nucleotide exchange factor</t>
  </si>
  <si>
    <t>Serhl2</t>
  </si>
  <si>
    <t>serine hydrolase-like protein 2 isoform b</t>
  </si>
  <si>
    <t>Serinc1</t>
  </si>
  <si>
    <t>serine incorporator 1 precursor</t>
  </si>
  <si>
    <t>Serinc4</t>
  </si>
  <si>
    <t>serine incorporator 4 isoform 3</t>
  </si>
  <si>
    <t>Serinc5</t>
  </si>
  <si>
    <t>serine incorporator 5 isoform 3</t>
  </si>
  <si>
    <t>Serp1</t>
  </si>
  <si>
    <t>stress-associated endoplasmic reticulum protein 1</t>
  </si>
  <si>
    <t>Serpinb6</t>
  </si>
  <si>
    <t>serpin B6 isoform a</t>
  </si>
  <si>
    <t>Serpinb6b</t>
  </si>
  <si>
    <t>Serpinb9</t>
  </si>
  <si>
    <t>serpin B9</t>
  </si>
  <si>
    <t>Sertad2</t>
  </si>
  <si>
    <t>PREDICTED: SERTA domain-containing protein 2 isoform X2</t>
  </si>
  <si>
    <t>Sertad3</t>
  </si>
  <si>
    <t>SERTA domain-containing protein 3</t>
  </si>
  <si>
    <t>Sestd1</t>
  </si>
  <si>
    <t>SEC14 domain and spectrin repeat-containing protein 1</t>
  </si>
  <si>
    <t>Setd2</t>
  </si>
  <si>
    <t>histone-lysine N-methyltransferase SETD2 isoform 2</t>
  </si>
  <si>
    <t>Setd3</t>
  </si>
  <si>
    <t>histone-lysine N-methyltransferase setd3 isoform b</t>
  </si>
  <si>
    <t>Setd4</t>
  </si>
  <si>
    <t>SET domain-containing protein 4 isoform 3</t>
  </si>
  <si>
    <t>Setd6</t>
  </si>
  <si>
    <t>PREDICTED: N-lysine methyltransferase SETD6 isoform X1</t>
  </si>
  <si>
    <t>Setdb1</t>
  </si>
  <si>
    <t>histone-lysine N-methyltransferase SETDB1 isoform 3</t>
  </si>
  <si>
    <t>Sf3a1</t>
  </si>
  <si>
    <t>splicing factor 3A subunit 1</t>
  </si>
  <si>
    <t>Sf3a2</t>
  </si>
  <si>
    <t>splicing factor 3A subunit 2</t>
  </si>
  <si>
    <t>Sf3a3</t>
  </si>
  <si>
    <t>splicing factor 3A subunit 3 isoform 2</t>
  </si>
  <si>
    <t>Sf3b2</t>
  </si>
  <si>
    <t>splicing factor 3B subunit 2</t>
  </si>
  <si>
    <t>Sf3b3</t>
  </si>
  <si>
    <t>splicing factor 3B subunit 3</t>
  </si>
  <si>
    <t>Sf3b5</t>
  </si>
  <si>
    <t>splicing factor 3B subunit 5</t>
  </si>
  <si>
    <t>Sfi1</t>
  </si>
  <si>
    <t>PREDICTED: protein SFI1 homolog isoform X31</t>
  </si>
  <si>
    <t>Sfpq</t>
  </si>
  <si>
    <t>splicing factor, proline- and glutamine-rich</t>
  </si>
  <si>
    <t>Sft2d1</t>
  </si>
  <si>
    <t>vesicle transport protein SFT2A</t>
  </si>
  <si>
    <t>Sft2d3</t>
  </si>
  <si>
    <t>vesicle transport protein SFT2C</t>
  </si>
  <si>
    <t>Sfxn3</t>
  </si>
  <si>
    <t>sideroflexin-3</t>
  </si>
  <si>
    <t>Sfxn4</t>
  </si>
  <si>
    <t>sideroflexin-4</t>
  </si>
  <si>
    <t>Sfxn5</t>
  </si>
  <si>
    <t>sideroflexin-5 isoform 2</t>
  </si>
  <si>
    <t>Sgcb</t>
  </si>
  <si>
    <t>beta-sarcoglycan</t>
  </si>
  <si>
    <t>Sgce</t>
  </si>
  <si>
    <t>epsilon-sarcoglycan isoform 3</t>
  </si>
  <si>
    <t>Sgf29</t>
  </si>
  <si>
    <t>SAGA-associated factor 29</t>
  </si>
  <si>
    <t>Sgms1</t>
  </si>
  <si>
    <t>phosphatidylcholine:ceramide cholinephosphotransferase 1</t>
  </si>
  <si>
    <t>Sgms2</t>
  </si>
  <si>
    <t>phosphatidylcholine:ceramide cholinephosphotransferase 2</t>
  </si>
  <si>
    <t>Sgpl1</t>
  </si>
  <si>
    <t>sphingosine-1-phosphate lyase 1</t>
  </si>
  <si>
    <t>Sgpp2</t>
  </si>
  <si>
    <t>sphingosine-1-phosphate phosphatase 2 isoform b</t>
  </si>
  <si>
    <t>Sgsm2</t>
  </si>
  <si>
    <t>small G protein signaling modulator 2 isoform 2</t>
  </si>
  <si>
    <t>Sgsm3</t>
  </si>
  <si>
    <t>small G protein signaling modulator 3 isoform 8</t>
  </si>
  <si>
    <t>Sgta</t>
  </si>
  <si>
    <t>small glutamine-rich tetratricopeptide repeat-containing protein alpha</t>
  </si>
  <si>
    <t>Sh2b1</t>
  </si>
  <si>
    <t>SH2B adapter protein 1 isoform 1</t>
  </si>
  <si>
    <t>Sh2d4a</t>
  </si>
  <si>
    <t>SH2 domain-containing protein 4A isoform a</t>
  </si>
  <si>
    <t>Sh3bgrl</t>
  </si>
  <si>
    <t>SH3 domain-binding glutamic acid-rich-like protein</t>
  </si>
  <si>
    <t>Sh3bp4</t>
  </si>
  <si>
    <t>SH3 domain-binding protein 4</t>
  </si>
  <si>
    <t>Sh3bp5l</t>
  </si>
  <si>
    <t>SH3 domain-binding protein 5-like isoform 1</t>
  </si>
  <si>
    <t>Sh3gl1</t>
  </si>
  <si>
    <t>endophilin-A2 isoform 2</t>
  </si>
  <si>
    <t>Sh3gl2</t>
  </si>
  <si>
    <t>endophilin-A1</t>
  </si>
  <si>
    <t>Sh3glb2</t>
  </si>
  <si>
    <t>endophilin-B2 isoform b</t>
  </si>
  <si>
    <t>Sh3kbp1</t>
  </si>
  <si>
    <t>SH3 domain-containing kinase-binding protein 1 isoform b</t>
  </si>
  <si>
    <t>Sh3rf1</t>
  </si>
  <si>
    <t>E3 ubiquitin-protein ligase SH3RF1</t>
  </si>
  <si>
    <t>Sh3tc1</t>
  </si>
  <si>
    <t>PREDICTED: SH3 domain and tetratricopeptide repeat-containing protein 1 isoform X5</t>
  </si>
  <si>
    <t>Sharpin</t>
  </si>
  <si>
    <t>sharpin</t>
  </si>
  <si>
    <t>Shb</t>
  </si>
  <si>
    <t>SH2 domain-containing adapter protein B</t>
  </si>
  <si>
    <t>Shfm1</t>
  </si>
  <si>
    <t>Shisa4</t>
  </si>
  <si>
    <t>protein shisa-4 precursor</t>
  </si>
  <si>
    <t>Shisa5</t>
  </si>
  <si>
    <t>protein shisa-5 isoform c</t>
  </si>
  <si>
    <t>Shkbp1</t>
  </si>
  <si>
    <t>SH3KBP1-binding protein 1</t>
  </si>
  <si>
    <t>Shoc2</t>
  </si>
  <si>
    <t>leucine-rich repeat protein SHOC-2 isoform 1</t>
  </si>
  <si>
    <t>Shroom2</t>
  </si>
  <si>
    <t>protein Shroom2 isoform 3</t>
  </si>
  <si>
    <t>Shroom3</t>
  </si>
  <si>
    <t>PREDICTED: protein Shroom3 isoform X4</t>
  </si>
  <si>
    <t>Siae</t>
  </si>
  <si>
    <t>sialate O-acetylesterase isoform 2</t>
  </si>
  <si>
    <t>Siah1</t>
  </si>
  <si>
    <t>E3 ubiquitin-protein ligase SIAH1 isoform a</t>
  </si>
  <si>
    <t>Sidt2</t>
  </si>
  <si>
    <t>SID1 transmembrane family member 2 precursor</t>
  </si>
  <si>
    <t>Sigirr</t>
  </si>
  <si>
    <t>single Ig IL-1-related receptor</t>
  </si>
  <si>
    <t>Sigmar1</t>
  </si>
  <si>
    <t>sigma non-opioid intracellular receptor 1 isoform 10</t>
  </si>
  <si>
    <t>Sik2</t>
  </si>
  <si>
    <t>serine/threonine-protein kinase SIK2</t>
  </si>
  <si>
    <t>Sik3</t>
  </si>
  <si>
    <t>serine/threonine-protein kinase SIK3 isoform 3</t>
  </si>
  <si>
    <t>Sike1</t>
  </si>
  <si>
    <t>suppressor of IKBKE 1 isoform 1</t>
  </si>
  <si>
    <t>Sil1</t>
  </si>
  <si>
    <t>nucleotide exchange factor SIL1 precursor</t>
  </si>
  <si>
    <t>Sin3b</t>
  </si>
  <si>
    <t>paired amphipathic helix protein Sin3b isoform 3</t>
  </si>
  <si>
    <t>Sipa1l1</t>
  </si>
  <si>
    <t>signal-induced proliferation-associated 1-like protein 1 isoform 3</t>
  </si>
  <si>
    <t>Sipa1l2</t>
  </si>
  <si>
    <t>signal-induced proliferation-associated 1-like protein 2</t>
  </si>
  <si>
    <t>Sirt1</t>
  </si>
  <si>
    <t>NAD-dependent protein deacetylase sirtuin-1 isoform b</t>
  </si>
  <si>
    <t>Sirt3</t>
  </si>
  <si>
    <t>NAD-dependent protein deacetylase sirtuin-3, mitochondrial isoform b</t>
  </si>
  <si>
    <t>Sirt5</t>
  </si>
  <si>
    <t>NAD-dependent protein deacylase sirtuin-5, mitochondrial isoform 2</t>
  </si>
  <si>
    <t>Sirt7</t>
  </si>
  <si>
    <t>NAD-dependent protein deacetylase sirtuin-7</t>
  </si>
  <si>
    <t>Skap1</t>
  </si>
  <si>
    <t>src kinase-associated phosphoprotein 1 isoform 2</t>
  </si>
  <si>
    <t>Skap2</t>
  </si>
  <si>
    <t>src kinase-associated phosphoprotein 2 isoform 2</t>
  </si>
  <si>
    <t>Skiv2l</t>
  </si>
  <si>
    <t>helicase SKI2W</t>
  </si>
  <si>
    <t>Skiv2l2</t>
  </si>
  <si>
    <t>superkiller viralicidic activity 2-like 2</t>
  </si>
  <si>
    <t>Skp1</t>
  </si>
  <si>
    <t>S-phase kinase-associated protein 1 isoform b</t>
  </si>
  <si>
    <t>Slc10a3</t>
  </si>
  <si>
    <t>P3 protein isoform 1 precursor</t>
  </si>
  <si>
    <t>Slc10a7</t>
  </si>
  <si>
    <t>sodium/bile acid cotransporter 7 isoform e</t>
  </si>
  <si>
    <t>Slc11a2</t>
  </si>
  <si>
    <t>natural resistance-associated macrophage protein 2 isoform 4</t>
  </si>
  <si>
    <t>Slc15a4</t>
  </si>
  <si>
    <t>solute carrier family 15 member 4</t>
  </si>
  <si>
    <t>Slc17a5</t>
  </si>
  <si>
    <t>sialin</t>
  </si>
  <si>
    <t>Slc18b1</t>
  </si>
  <si>
    <t>MFS-type transporter SLC18B1</t>
  </si>
  <si>
    <t>Slc19a1</t>
  </si>
  <si>
    <t>folate transporter 1 isoform 3</t>
  </si>
  <si>
    <t>Slc19a2</t>
  </si>
  <si>
    <t>thiamine transporter 1 isoform 1</t>
  </si>
  <si>
    <t>Slc1a5</t>
  </si>
  <si>
    <t>neutral amino acid transporter B(0) isoform 3</t>
  </si>
  <si>
    <t>Slc22a17</t>
  </si>
  <si>
    <t>solute carrier family 22 member 17 isoform c</t>
  </si>
  <si>
    <t>Slc22a18</t>
  </si>
  <si>
    <t>solute carrier family 22 member 18 isoform b</t>
  </si>
  <si>
    <t>Slc22a5</t>
  </si>
  <si>
    <t>solute carrier family 22 member 5 isoform b</t>
  </si>
  <si>
    <t>Slc23a2</t>
  </si>
  <si>
    <t>solute carrier family 23 member 2</t>
  </si>
  <si>
    <t>Slc25a1</t>
  </si>
  <si>
    <t>tricarboxylate transport protein, mitochondrial isoform c</t>
  </si>
  <si>
    <t>Slc25a10</t>
  </si>
  <si>
    <t>PREDICTED: mitochondrial dicarboxylate carrier isoform X1</t>
  </si>
  <si>
    <t>Slc25a11</t>
  </si>
  <si>
    <t>mitochondrial 2-oxoglutarate/malate carrier protein isoform 3</t>
  </si>
  <si>
    <t>Slc25a12</t>
  </si>
  <si>
    <t>calcium-binding mitochondrial carrier protein Aralar1</t>
  </si>
  <si>
    <t>Slc25a13</t>
  </si>
  <si>
    <t>calcium-binding mitochondrial carrier protein Aralar2 isoform 1</t>
  </si>
  <si>
    <t>Slc25a15</t>
  </si>
  <si>
    <t>mitochondrial ornithine transporter 1</t>
  </si>
  <si>
    <t>Slc25a16</t>
  </si>
  <si>
    <t>graves disease carrier protein isoform e</t>
  </si>
  <si>
    <t>Slc25a17</t>
  </si>
  <si>
    <t>peroxisomal membrane protein PMP34 isoform 3</t>
  </si>
  <si>
    <t>Slc25a19</t>
  </si>
  <si>
    <t>mitochondrial thiamine pyrophosphate carrier</t>
  </si>
  <si>
    <t>Slc25a20</t>
  </si>
  <si>
    <t>mitochondrial carnitine/acylcarnitine carrier protein</t>
  </si>
  <si>
    <t>Slc25a24</t>
  </si>
  <si>
    <t>calcium-binding mitochondrial carrier protein SCaMC-1 isoform 1</t>
  </si>
  <si>
    <t>Slc25a25</t>
  </si>
  <si>
    <t>calcium-binding mitochondrial carrier protein SCaMC-2 isoform e</t>
  </si>
  <si>
    <t>Slc25a26</t>
  </si>
  <si>
    <t>S-adenosylmethionine mitochondrial carrier protein isoform b</t>
  </si>
  <si>
    <t>Slc25a3</t>
  </si>
  <si>
    <t>phosphate carrier protein, mitochondrial isoform b precursor</t>
  </si>
  <si>
    <t>Slc25a30</t>
  </si>
  <si>
    <t>kidney mitochondrial carrier protein 1 isoform 3</t>
  </si>
  <si>
    <t>Slc25a36</t>
  </si>
  <si>
    <t>solute carrier family 25 member 36 isoform b</t>
  </si>
  <si>
    <t>Slc25a39</t>
  </si>
  <si>
    <t>solute carrier family 25 member 39 isoform d</t>
  </si>
  <si>
    <t>Slc25a42</t>
  </si>
  <si>
    <t>mitochondrial coenzyme A transporter SLC25A42</t>
  </si>
  <si>
    <t>Slc25a44</t>
  </si>
  <si>
    <t>solute carrier family 25 member 44 isoform 1</t>
  </si>
  <si>
    <t>Slc25a46</t>
  </si>
  <si>
    <t>solute carrier family 25 member 46 isoform 2</t>
  </si>
  <si>
    <t>Slc25a5</t>
  </si>
  <si>
    <t>ADP/ATP translocase 2</t>
  </si>
  <si>
    <t>Slc26a11</t>
  </si>
  <si>
    <t>sodium-independent sulfate anion transporter</t>
  </si>
  <si>
    <t>Slc27a1</t>
  </si>
  <si>
    <t>PREDICTED: long-chain fatty acid transport protein 1 isoform X1</t>
  </si>
  <si>
    <t>Slc27a4</t>
  </si>
  <si>
    <t>long-chain fatty acid transport protein 4</t>
  </si>
  <si>
    <t>Slc2a8</t>
  </si>
  <si>
    <t>PREDICTED: solute carrier family 2, facilitated glucose transporter member 8 isoform X5</t>
  </si>
  <si>
    <t>Slc30a1</t>
  </si>
  <si>
    <t>zinc transporter 1</t>
  </si>
  <si>
    <t>Slc30a7</t>
  </si>
  <si>
    <t>zinc transporter 7</t>
  </si>
  <si>
    <t>Slc30a9</t>
  </si>
  <si>
    <t>zinc transporter 9</t>
  </si>
  <si>
    <t>Slc31a1</t>
  </si>
  <si>
    <t>high affinity copper uptake protein 1</t>
  </si>
  <si>
    <t>Slc35a2</t>
  </si>
  <si>
    <t>UDP-galactose translocator isoform h</t>
  </si>
  <si>
    <t>Slc35a3</t>
  </si>
  <si>
    <t>UDP-N-acetylglucosamine transporter isoform 2</t>
  </si>
  <si>
    <t>Slc35a4</t>
  </si>
  <si>
    <t>probable UDP-sugar transporter protein SLC35A4</t>
  </si>
  <si>
    <t>Slc35a5</t>
  </si>
  <si>
    <t>probable UDP-sugar transporter protein SLC35A5 isoform 1</t>
  </si>
  <si>
    <t>Slc35b2</t>
  </si>
  <si>
    <t>adenosine 3'-phospho 5'-phosphosulfate transporter 1 isoform b</t>
  </si>
  <si>
    <t>Slc35c1</t>
  </si>
  <si>
    <t>GDP-fucose transporter 1 isoform b</t>
  </si>
  <si>
    <t>Slc35f5</t>
  </si>
  <si>
    <t>solute carrier family 35 member F5 isoform 2</t>
  </si>
  <si>
    <t>Slc35f6</t>
  </si>
  <si>
    <t>solute carrier family 35 member F6 precursor</t>
  </si>
  <si>
    <t>Slc35g2</t>
  </si>
  <si>
    <t>solute carrier family 35 member G2</t>
  </si>
  <si>
    <t>Slc37a1</t>
  </si>
  <si>
    <t>glucose-6-phosphate exchanger SLC37A1</t>
  </si>
  <si>
    <t>Slc37a3</t>
  </si>
  <si>
    <t>sugar phosphate exchanger 3 isoform 2</t>
  </si>
  <si>
    <t>Slc38a10</t>
  </si>
  <si>
    <t>putative sodium-coupled neutral amino acid transporter 10 isoform b</t>
  </si>
  <si>
    <t>Slc39a10</t>
  </si>
  <si>
    <t>zinc transporter ZIP10 precursor</t>
  </si>
  <si>
    <t>Slc39a11</t>
  </si>
  <si>
    <t>zinc transporter ZIP11 isoform 1</t>
  </si>
  <si>
    <t>Slc39a3</t>
  </si>
  <si>
    <t>zinc transporter ZIP3 isoform b</t>
  </si>
  <si>
    <t>Slc39a7</t>
  </si>
  <si>
    <t>zinc transporter SLC39A7 isoform 1 precursor</t>
  </si>
  <si>
    <t>Slc39a9</t>
  </si>
  <si>
    <t>zinc transporter ZIP9 isoform 3</t>
  </si>
  <si>
    <t>Slc3a2</t>
  </si>
  <si>
    <t>4F2 cell-surface antigen heavy chain isoform c</t>
  </si>
  <si>
    <t>Slc41a1</t>
  </si>
  <si>
    <t>solute carrier family 41 member 1</t>
  </si>
  <si>
    <t>Slc43a1</t>
  </si>
  <si>
    <t>large neutral amino acids transporter small subunit 3</t>
  </si>
  <si>
    <t>Slc44a3</t>
  </si>
  <si>
    <t>choline transporter-like protein 3 isoform 5</t>
  </si>
  <si>
    <t>Slc44a4</t>
  </si>
  <si>
    <t>choline transporter-like protein 4 isoform 2</t>
  </si>
  <si>
    <t>Slc45a4</t>
  </si>
  <si>
    <t>solute carrier family 45 member 4 isoform 1</t>
  </si>
  <si>
    <t>Slc46a3</t>
  </si>
  <si>
    <t>solute carrier family 46 member 3 isoform b precursor</t>
  </si>
  <si>
    <t>Slc48a1</t>
  </si>
  <si>
    <t>heme transporter HRG1</t>
  </si>
  <si>
    <t>Slc4a11</t>
  </si>
  <si>
    <t>sodium bicarbonate transporter-like protein 11 isoform 1</t>
  </si>
  <si>
    <t>kanadaptin</t>
  </si>
  <si>
    <t>Slc4a2</t>
  </si>
  <si>
    <t>anion exchange protein 2 isoform 2</t>
  </si>
  <si>
    <t>Slc4a3</t>
  </si>
  <si>
    <t>anion exchange protein 3 isoform 2</t>
  </si>
  <si>
    <t>Slc4a9</t>
  </si>
  <si>
    <t>anion exchange protein 4 isoform 2</t>
  </si>
  <si>
    <t>Slc52a2</t>
  </si>
  <si>
    <t>solute carrier family 52, riboflavin transporter, member 2</t>
  </si>
  <si>
    <t>Slc7a1</t>
  </si>
  <si>
    <t>high affinity cationic amino acid transporter 1</t>
  </si>
  <si>
    <t>Slc7a4</t>
  </si>
  <si>
    <t>cationic amino acid transporter 4</t>
  </si>
  <si>
    <t>Slc7a6os</t>
  </si>
  <si>
    <t>probable RNA polymerase II nuclear localization protein SLC7A6OS</t>
  </si>
  <si>
    <t>Slc8a1</t>
  </si>
  <si>
    <t>sodium/calcium exchanger 1 isoform H precursor</t>
  </si>
  <si>
    <t>Slc9a1</t>
  </si>
  <si>
    <t>sodium/hydrogen exchanger 1</t>
  </si>
  <si>
    <t>Slc9a3r1</t>
  </si>
  <si>
    <t>Na(+)/H(+) exchange regulatory cofactor NHE-RF1</t>
  </si>
  <si>
    <t>Slc9a6</t>
  </si>
  <si>
    <t>sodium/hydrogen exchanger 6 isoform a precursor</t>
  </si>
  <si>
    <t>Slfn2</t>
  </si>
  <si>
    <t>Slu7</t>
  </si>
  <si>
    <t>pre-mRNA-splicing factor SLU7</t>
  </si>
  <si>
    <t>Slx1b</t>
  </si>
  <si>
    <t>structure-specific endonuclease subunit SLX1 isoform 2</t>
  </si>
  <si>
    <t>Smad1</t>
  </si>
  <si>
    <t>mothers against decapentaplegic homolog 1</t>
  </si>
  <si>
    <t>Smad3</t>
  </si>
  <si>
    <t>mothers against decapentaplegic homolog 3 isoform 1</t>
  </si>
  <si>
    <t>Smad5</t>
  </si>
  <si>
    <t>mothers against decapentaplegic homolog 5</t>
  </si>
  <si>
    <t>Smad6</t>
  </si>
  <si>
    <t>mothers against decapentaplegic homolog 6</t>
  </si>
  <si>
    <t>Smagp</t>
  </si>
  <si>
    <t>small cell adhesion glycoprotein</t>
  </si>
  <si>
    <t>Smap1</t>
  </si>
  <si>
    <t>stromal membrane-associated protein 1 isoform D</t>
  </si>
  <si>
    <t>Smap2</t>
  </si>
  <si>
    <t>stromal membrane-associated protein 2 isoform 3</t>
  </si>
  <si>
    <t>Smarca2</t>
  </si>
  <si>
    <t>probable global transcription activator SNF2L2 isoform f precursor</t>
  </si>
  <si>
    <t>Smarcad1</t>
  </si>
  <si>
    <t>SWI/SNF-related matrix-associated actin-dependent regulator of chromatin subfamily A containing DEAD/H box 1 isoform c</t>
  </si>
  <si>
    <t>Smarcal1</t>
  </si>
  <si>
    <t>SWI/SNF-related matrix-associated actin-dependent regulator of chromatin subfamily A-like protein 1</t>
  </si>
  <si>
    <t>Smarcd1</t>
  </si>
  <si>
    <t>SWI/SNF-related matrix-associated actin-dependent regulator of chromatin subfamily D member 1 isoform b</t>
  </si>
  <si>
    <t>Smarce1</t>
  </si>
  <si>
    <t>SWI/SNF-related matrix-associated actin-dependent regulator of chromatin subfamily E member 1</t>
  </si>
  <si>
    <t>Smc3</t>
  </si>
  <si>
    <t>structural maintenance of chromosomes protein 3</t>
  </si>
  <si>
    <t>Smc5</t>
  </si>
  <si>
    <t>structural maintenance of chromosomes protein 5</t>
  </si>
  <si>
    <t>Smco4</t>
  </si>
  <si>
    <t>single-pass membrane and coiled-coil domain-containing protein 4</t>
  </si>
  <si>
    <t>Smcr8</t>
  </si>
  <si>
    <t>guanine nucleotide exchange protein SMCR8</t>
  </si>
  <si>
    <t>Smdt1</t>
  </si>
  <si>
    <t>essential MCU regulator, mitochondrial precursor</t>
  </si>
  <si>
    <t>Smg5</t>
  </si>
  <si>
    <t>protein SMG5 isoform 1</t>
  </si>
  <si>
    <t>Smim1</t>
  </si>
  <si>
    <t>small integral membrane protein 1</t>
  </si>
  <si>
    <t>Smim11</t>
  </si>
  <si>
    <t>Smim12</t>
  </si>
  <si>
    <t>small integral membrane protein 12</t>
  </si>
  <si>
    <t>Smim15</t>
  </si>
  <si>
    <t>small integral membrane protein 15</t>
  </si>
  <si>
    <t>Smim19</t>
  </si>
  <si>
    <t>small integral membrane protein 19</t>
  </si>
  <si>
    <t>Smim20</t>
  </si>
  <si>
    <t>small integral membrane protein 20</t>
  </si>
  <si>
    <t>Smim8</t>
  </si>
  <si>
    <t>small integral membrane protein 8 isoform 2</t>
  </si>
  <si>
    <t>Smndc1</t>
  </si>
  <si>
    <t>survival of motor neuron-related-splicing factor 30</t>
  </si>
  <si>
    <t>Smpd2</t>
  </si>
  <si>
    <t>sphingomyelin phosphodiesterase 2</t>
  </si>
  <si>
    <t>Smu1</t>
  </si>
  <si>
    <t>WD40 repeat-containing protein SMU1</t>
  </si>
  <si>
    <t>Smug1</t>
  </si>
  <si>
    <t>single-strand selective monofunctional uracil DNA glycosylase isoform 1</t>
  </si>
  <si>
    <t>Smurf1</t>
  </si>
  <si>
    <t>E3 ubiquitin-protein ligase SMURF1 isoform 3</t>
  </si>
  <si>
    <t>Smyd5</t>
  </si>
  <si>
    <t>SET and MYND domain-containing protein 5</t>
  </si>
  <si>
    <t>Snap29</t>
  </si>
  <si>
    <t>synaptosomal-associated protein 29</t>
  </si>
  <si>
    <t>Snap47</t>
  </si>
  <si>
    <t>synaptosomal-associated protein 47 isoform a</t>
  </si>
  <si>
    <t>Snapc2</t>
  </si>
  <si>
    <t>snRNA-activating protein complex subunit 2</t>
  </si>
  <si>
    <t>Snapc3</t>
  </si>
  <si>
    <t>snRNA-activating protein complex subunit 3</t>
  </si>
  <si>
    <t>Snapc5</t>
  </si>
  <si>
    <t>snRNA-activating protein complex subunit 5 isoform 2</t>
  </si>
  <si>
    <t>Snd1</t>
  </si>
  <si>
    <t>staphylococcal nuclease domain-containing protein 1</t>
  </si>
  <si>
    <t>Snf8</t>
  </si>
  <si>
    <t>vacuolar-sorting protein SNF8 isoform 2</t>
  </si>
  <si>
    <t>Snn</t>
  </si>
  <si>
    <t>stannin</t>
  </si>
  <si>
    <t>Snrk</t>
  </si>
  <si>
    <t>SNF-related serine/threonine-protein kinase isoform 1</t>
  </si>
  <si>
    <t>Snrnp200</t>
  </si>
  <si>
    <t>U5 small nuclear ribonucleoprotein 200 kDa helicase</t>
  </si>
  <si>
    <t>Snrnp25</t>
  </si>
  <si>
    <t>U11/U12 small nuclear ribonucleoprotein 25 kDa protein</t>
  </si>
  <si>
    <t>Snrnp27</t>
  </si>
  <si>
    <t>U4/U6.U5 small nuclear ribonucleoprotein 27 kDa protein</t>
  </si>
  <si>
    <t>Snrnp35</t>
  </si>
  <si>
    <t>U11/U12 small nuclear ribonucleoprotein 35 kDa protein isoform b</t>
  </si>
  <si>
    <t>Snrnp40</t>
  </si>
  <si>
    <t>U5 small nuclear ribonucleoprotein 40 kDa protein</t>
  </si>
  <si>
    <t>Snrnp70</t>
  </si>
  <si>
    <t>U1 small nuclear ribonucleoprotein 70 kDa isoform 2</t>
  </si>
  <si>
    <t>Snrpb2</t>
  </si>
  <si>
    <t>U2 small nuclear ribonucleoprotein B''</t>
  </si>
  <si>
    <t>Snrpd2</t>
  </si>
  <si>
    <t>small nuclear ribonucleoprotein Sm D2 isoform 2</t>
  </si>
  <si>
    <t>Snrpd3</t>
  </si>
  <si>
    <t>small nuclear ribonucleoprotein Sm D3</t>
  </si>
  <si>
    <t>Snrpg</t>
  </si>
  <si>
    <t>small nuclear ribonucleoprotein G isoform f</t>
  </si>
  <si>
    <t>Snrpn</t>
  </si>
  <si>
    <t>small nuclear ribonucleoprotein-associated protein N</t>
  </si>
  <si>
    <t>Snta1</t>
  </si>
  <si>
    <t>alpha-1-syntrophin</t>
  </si>
  <si>
    <t>Snurf</t>
  </si>
  <si>
    <t>SNRPN upstream reading frame protein</t>
  </si>
  <si>
    <t>Snw1</t>
  </si>
  <si>
    <t>SNW domain-containing protein 1 isoform 2</t>
  </si>
  <si>
    <t>Snx1</t>
  </si>
  <si>
    <t>sorting nexin-1 isoform d</t>
  </si>
  <si>
    <t>Snx12</t>
  </si>
  <si>
    <t>sorting nexin-12 isoform 4</t>
  </si>
  <si>
    <t>Snx13</t>
  </si>
  <si>
    <t>sorting nexin-13 isoform a</t>
  </si>
  <si>
    <t>Snx15</t>
  </si>
  <si>
    <t>sorting nexin-15 isoform A</t>
  </si>
  <si>
    <t>Snx17</t>
  </si>
  <si>
    <t>sorting nexin-17 isoform 4</t>
  </si>
  <si>
    <t>Snx19</t>
  </si>
  <si>
    <t>sorting nexin-19 isoform 1</t>
  </si>
  <si>
    <t>Snx2</t>
  </si>
  <si>
    <t>sorting nexin-2 isoform 2</t>
  </si>
  <si>
    <t>Snx24</t>
  </si>
  <si>
    <t>sorting nexin-24</t>
  </si>
  <si>
    <t>Snx27</t>
  </si>
  <si>
    <t>sorting nexin-27 isoform 1</t>
  </si>
  <si>
    <t>Snx3</t>
  </si>
  <si>
    <t>sorting nexin-3 isoform c</t>
  </si>
  <si>
    <t>Snx33</t>
  </si>
  <si>
    <t>sorting nexin-33 isoform 2</t>
  </si>
  <si>
    <t>Snx4</t>
  </si>
  <si>
    <t>sorting nexin-4</t>
  </si>
  <si>
    <t>Snx6</t>
  </si>
  <si>
    <t>sorting nexin-6 isoform a</t>
  </si>
  <si>
    <t>Snx7</t>
  </si>
  <si>
    <t>sorting nexin-7 isoform b</t>
  </si>
  <si>
    <t>Snx9</t>
  </si>
  <si>
    <t>sorting nexin-9</t>
  </si>
  <si>
    <t>Soat1</t>
  </si>
  <si>
    <t>sterol O-acyltransferase 1 isoform 3</t>
  </si>
  <si>
    <t>Socs4</t>
  </si>
  <si>
    <t>suppressor of cytokine signaling 4</t>
  </si>
  <si>
    <t>Sod1</t>
  </si>
  <si>
    <t>superoxide dismutase [Cu-Zn]</t>
  </si>
  <si>
    <t>Soga1</t>
  </si>
  <si>
    <t>protein SOGA1 isoform 1</t>
  </si>
  <si>
    <t>Son</t>
  </si>
  <si>
    <t>protein SON isoform E</t>
  </si>
  <si>
    <t>Sorbs3</t>
  </si>
  <si>
    <t>vinexin isoform 2</t>
  </si>
  <si>
    <t>Sort1</t>
  </si>
  <si>
    <t>sortilin isoform 2</t>
  </si>
  <si>
    <t>Sos1</t>
  </si>
  <si>
    <t>son of sevenless homolog 1</t>
  </si>
  <si>
    <t>Sostdc1</t>
  </si>
  <si>
    <t>sclerostin domain-containing protein 1 precursor</t>
  </si>
  <si>
    <t>Sowahc</t>
  </si>
  <si>
    <t>ankyrin repeat domain-containing protein SOWAHC</t>
  </si>
  <si>
    <t>Sox13</t>
  </si>
  <si>
    <t>transcription factor SOX-13</t>
  </si>
  <si>
    <t>Sp140</t>
  </si>
  <si>
    <t>nuclear body protein SP140 isoform 1</t>
  </si>
  <si>
    <t>Spa17</t>
  </si>
  <si>
    <t>sperm surface protein Sp17</t>
  </si>
  <si>
    <t>Spag9</t>
  </si>
  <si>
    <t>C-Jun-amino-terminal kinase-interacting protein 4 isoform 1</t>
  </si>
  <si>
    <t>Spata13</t>
  </si>
  <si>
    <t>spermatogenesis-associated protein 13 isoform 3</t>
  </si>
  <si>
    <t>Spata6</t>
  </si>
  <si>
    <t>PREDICTED: spermatogenesis-associated protein 6 isoform X11</t>
  </si>
  <si>
    <t>Spata7</t>
  </si>
  <si>
    <t>spermatogenesis-associated protein 7 isoform 1</t>
  </si>
  <si>
    <t>Spcs1</t>
  </si>
  <si>
    <t>signal peptidase complex subunit 1</t>
  </si>
  <si>
    <t>Spcs2</t>
  </si>
  <si>
    <t>signal peptidase complex subunit 2</t>
  </si>
  <si>
    <t>Spcs3</t>
  </si>
  <si>
    <t>signal peptidase complex subunit 3</t>
  </si>
  <si>
    <t>Specc1</t>
  </si>
  <si>
    <t>cytospin-B isoform 5</t>
  </si>
  <si>
    <t>Specc1l</t>
  </si>
  <si>
    <t>cytospin-A isoform 3</t>
  </si>
  <si>
    <t>Spg11</t>
  </si>
  <si>
    <t>spatacsin isoform 2</t>
  </si>
  <si>
    <t>Spg20</t>
  </si>
  <si>
    <t>spartin</t>
  </si>
  <si>
    <t>Spg21</t>
  </si>
  <si>
    <t>maspardin isoform b</t>
  </si>
  <si>
    <t>Sphk2</t>
  </si>
  <si>
    <t>sphingosine kinase 2 isoform a</t>
  </si>
  <si>
    <t>Spidr</t>
  </si>
  <si>
    <t>PREDICTED: DNA repair-scaffolding protein isoform X31</t>
  </si>
  <si>
    <t>Spint1</t>
  </si>
  <si>
    <t>kunitz-type protease inhibitor 1 isoform 2 precursor</t>
  </si>
  <si>
    <t>Spns1</t>
  </si>
  <si>
    <t>protein spinster homolog 1 isoform 2</t>
  </si>
  <si>
    <t>Spop</t>
  </si>
  <si>
    <t>speckle-type POZ protein</t>
  </si>
  <si>
    <t>Spopl</t>
  </si>
  <si>
    <t>speckle-type POZ protein-like</t>
  </si>
  <si>
    <t>Sppl2b</t>
  </si>
  <si>
    <t>signal peptide peptidase-like 2B isoform 3 precursor</t>
  </si>
  <si>
    <t>Sppl3</t>
  </si>
  <si>
    <t>signal peptide peptidase-like 3</t>
  </si>
  <si>
    <t>Spr</t>
  </si>
  <si>
    <t>sepiapterin reductase</t>
  </si>
  <si>
    <t>Spry2</t>
  </si>
  <si>
    <t>protein sprouty homolog 2</t>
  </si>
  <si>
    <t>Spryd3</t>
  </si>
  <si>
    <t>SPRY domain-containing protein 3</t>
  </si>
  <si>
    <t>Spryd4</t>
  </si>
  <si>
    <t>SPRY domain-containing protein 4</t>
  </si>
  <si>
    <t>Spryd7</t>
  </si>
  <si>
    <t>SPRY domain-containing protein 7 isoform 2</t>
  </si>
  <si>
    <t>Spsb3</t>
  </si>
  <si>
    <t>SPRY domain-containing SOCS box protein 3</t>
  </si>
  <si>
    <t>Spsb4</t>
  </si>
  <si>
    <t>PREDICTED: SPRY domain-containing SOCS box protein 4 isoform X1</t>
  </si>
  <si>
    <t>Sptan1</t>
  </si>
  <si>
    <t>spectrin alpha chain, non-erythrocytic 1 isoform 1</t>
  </si>
  <si>
    <t>Sptbn1</t>
  </si>
  <si>
    <t>spectrin beta chain, non-erythrocytic 1 isoform 2</t>
  </si>
  <si>
    <t>Sptlc1</t>
  </si>
  <si>
    <t>serine palmitoyltransferase 1 isoform c</t>
  </si>
  <si>
    <t>Sptlc2</t>
  </si>
  <si>
    <t>serine palmitoyltransferase 2</t>
  </si>
  <si>
    <t>Sptssa</t>
  </si>
  <si>
    <t>serine palmitoyltransferase small subunit A</t>
  </si>
  <si>
    <t>Sra1</t>
  </si>
  <si>
    <t>steroid receptor RNA activator 1 isoform 2</t>
  </si>
  <si>
    <t>Srbd1</t>
  </si>
  <si>
    <t>S1 RNA-binding domain-containing protein 1</t>
  </si>
  <si>
    <t>Src</t>
  </si>
  <si>
    <t>proto-oncogene tyrosine-protein kinase Src</t>
  </si>
  <si>
    <t>Srd5a3</t>
  </si>
  <si>
    <t>polyprenol reductase</t>
  </si>
  <si>
    <t>Srebf1</t>
  </si>
  <si>
    <t>sterol regulatory element-binding protein 1 isoform c</t>
  </si>
  <si>
    <t>Sri</t>
  </si>
  <si>
    <t>sorcin isoform B</t>
  </si>
  <si>
    <t>Srp14</t>
  </si>
  <si>
    <t>signal recognition particle 14 kDa protein isoform 2</t>
  </si>
  <si>
    <t>Srp54a</t>
  </si>
  <si>
    <t>Srp68</t>
  </si>
  <si>
    <t>signal recognition particle subunit SRP68 isoform 3</t>
  </si>
  <si>
    <t>Srp9</t>
  </si>
  <si>
    <t>signal recognition particle 9 kDa protein isoform 2</t>
  </si>
  <si>
    <t>Srpk2</t>
  </si>
  <si>
    <t>SRSF protein kinase 2 isoform g</t>
  </si>
  <si>
    <t>Srpx</t>
  </si>
  <si>
    <t>sushi repeat-containing protein SRPX isoform 4 precursor</t>
  </si>
  <si>
    <t>Srr</t>
  </si>
  <si>
    <t>serine racemase isoform b</t>
  </si>
  <si>
    <t>Srrd</t>
  </si>
  <si>
    <t>SRR1-like protein</t>
  </si>
  <si>
    <t>Srrm1</t>
  </si>
  <si>
    <t>serine/arginine repetitive matrix protein 1 isoform 2</t>
  </si>
  <si>
    <t>Srrm2</t>
  </si>
  <si>
    <t>PREDICTED: serine/arginine repetitive matrix protein 2 isoform X2</t>
  </si>
  <si>
    <t>Srsf11</t>
  </si>
  <si>
    <t>serine/arginine-rich splicing factor 11 isoform 8</t>
  </si>
  <si>
    <t>Srsf4</t>
  </si>
  <si>
    <t>serine/arginine-rich splicing factor 4</t>
  </si>
  <si>
    <t>Srsf6</t>
  </si>
  <si>
    <t>serine/arginine-rich splicing factor 6</t>
  </si>
  <si>
    <t>Srsf9</t>
  </si>
  <si>
    <t>serine/arginine-rich splicing factor 9</t>
  </si>
  <si>
    <t>Ss18l1</t>
  </si>
  <si>
    <t>calcium-responsive transactivator isoform 2</t>
  </si>
  <si>
    <t>Ss18l2</t>
  </si>
  <si>
    <t>SS18-like protein 2</t>
  </si>
  <si>
    <t>Ssbp1</t>
  </si>
  <si>
    <t>single-stranded DNA-binding protein, mitochondrial precursor</t>
  </si>
  <si>
    <t>Ssbp3</t>
  </si>
  <si>
    <t>single-stranded DNA-binding protein 3 isoform c</t>
  </si>
  <si>
    <t>Ssfa2</t>
  </si>
  <si>
    <t>sperm-specific antigen 2 isoform 5</t>
  </si>
  <si>
    <t>Ssh3</t>
  </si>
  <si>
    <t>PREDICTED: protein phosphatase Slingshot homolog 3 isoform X1</t>
  </si>
  <si>
    <t>Ssr1</t>
  </si>
  <si>
    <t>translocon-associated protein subunit alpha isoform 1 precursor</t>
  </si>
  <si>
    <t>Ssr2</t>
  </si>
  <si>
    <t>translocon-associated protein subunit beta precursor</t>
  </si>
  <si>
    <t>Ssr3</t>
  </si>
  <si>
    <t>translocon-associated protein subunit gamma isoform 3</t>
  </si>
  <si>
    <t>Ssr4</t>
  </si>
  <si>
    <t>translocon-associated protein subunit delta isoform 2 precursor</t>
  </si>
  <si>
    <t>Ssu72</t>
  </si>
  <si>
    <t>RNA polymerase II subunit A C-terminal domain phosphatase SSU72</t>
  </si>
  <si>
    <t>St13</t>
  </si>
  <si>
    <t>hsc70-interacting protein isoform 2</t>
  </si>
  <si>
    <t>St14</t>
  </si>
  <si>
    <t>suppressor of tumorigenicity 14 protein</t>
  </si>
  <si>
    <t>St3gal3</t>
  </si>
  <si>
    <t>CMP-N-acetylneuraminate-beta-1,4-galactoside alpha-2,3-sialyltransferase isoform l</t>
  </si>
  <si>
    <t>St3gal4</t>
  </si>
  <si>
    <t>CMP-N-acetylneuraminate-beta-galactosamide-alpha-2, 3-sialyltransferase 4 isoform 3 precursor</t>
  </si>
  <si>
    <t>St3gal6</t>
  </si>
  <si>
    <t>type 2 lactosamine alpha-2,3-sialyltransferase isoform 1</t>
  </si>
  <si>
    <t>St6gal1</t>
  </si>
  <si>
    <t>beta-galactoside alpha-2,6-sialyltransferase 1 isoform a</t>
  </si>
  <si>
    <t>St6galnac2</t>
  </si>
  <si>
    <t>alpha-N-acetylgalactosaminide alpha-2,6-sialyltransferase 2 precursor</t>
  </si>
  <si>
    <t>St6galnac6</t>
  </si>
  <si>
    <t>alpha-N-acetylgalactosaminide alpha-2,6-sialyltransferase 6 isoform c</t>
  </si>
  <si>
    <t>ST7</t>
  </si>
  <si>
    <t>suppressor of tumorigenicity 7 protein isoform b</t>
  </si>
  <si>
    <t>St7l</t>
  </si>
  <si>
    <t>suppressor of tumorigenicity 7 protein-like isoform 4</t>
  </si>
  <si>
    <t>Stag2</t>
  </si>
  <si>
    <t>cohesin subunit SA-2 isoform b</t>
  </si>
  <si>
    <t>Stam</t>
  </si>
  <si>
    <t>signal transducing adapter molecule 1 isoform c</t>
  </si>
  <si>
    <t>Stam2</t>
  </si>
  <si>
    <t>signal transducing adapter molecule 2</t>
  </si>
  <si>
    <t>Stambp</t>
  </si>
  <si>
    <t>STAM-binding protein</t>
  </si>
  <si>
    <t>Stard13</t>
  </si>
  <si>
    <t>stAR-related lipid transfer protein 13 isoform 6</t>
  </si>
  <si>
    <t>Stard4</t>
  </si>
  <si>
    <t>stAR-related lipid transfer protein 4 isoform b</t>
  </si>
  <si>
    <t>Stard5</t>
  </si>
  <si>
    <t>stAR-related lipid transfer protein 5</t>
  </si>
  <si>
    <t>Stard7</t>
  </si>
  <si>
    <t>stAR-related lipid transfer protein 7, mitochondrial precursor</t>
  </si>
  <si>
    <t>Stard8</t>
  </si>
  <si>
    <t>stAR-related lipid transfer protein 8 isoform b</t>
  </si>
  <si>
    <t>Stat5b</t>
  </si>
  <si>
    <t>signal transducer and activator of transcription 5B</t>
  </si>
  <si>
    <t>Stim1</t>
  </si>
  <si>
    <t>stromal interaction molecule 1 isoform 3 precursor</t>
  </si>
  <si>
    <t>Stim2</t>
  </si>
  <si>
    <t>stromal interaction molecule 2 isoform 1 precursor</t>
  </si>
  <si>
    <t>Stk11ip</t>
  </si>
  <si>
    <t>serine/threonine-protein kinase 11-interacting protein</t>
  </si>
  <si>
    <t>Stk16</t>
  </si>
  <si>
    <t>serine/threonine-protein kinase 16 isoform 3</t>
  </si>
  <si>
    <t>Stk17b</t>
  </si>
  <si>
    <t>PREDICTED: serine/threonine-protein kinase 17B isoform X2</t>
  </si>
  <si>
    <t>Stk19</t>
  </si>
  <si>
    <t>serine/threonine-protein kinase 19 isoform 2</t>
  </si>
  <si>
    <t>Stk19-ps</t>
  </si>
  <si>
    <t>Stk24</t>
  </si>
  <si>
    <t>serine/threonine-protein kinase 24 isoform c precursor</t>
  </si>
  <si>
    <t>Stk25</t>
  </si>
  <si>
    <t>serine/threonine-protein kinase 25 isoform 3</t>
  </si>
  <si>
    <t>Stk38</t>
  </si>
  <si>
    <t>serine/threonine-protein kinase 38</t>
  </si>
  <si>
    <t>Stk38l</t>
  </si>
  <si>
    <t>serine/threonine-protein kinase 38-like</t>
  </si>
  <si>
    <t>Stom</t>
  </si>
  <si>
    <t>erythrocyte band 7 integral membrane protein isoform d</t>
  </si>
  <si>
    <t>Stoml1</t>
  </si>
  <si>
    <t>stomatin-like protein 1 isoform 6</t>
  </si>
  <si>
    <t>Stoml2</t>
  </si>
  <si>
    <t>stomatin-like protein 2, mitochondrial isoform d</t>
  </si>
  <si>
    <t>Strada</t>
  </si>
  <si>
    <t>STE20-related kinase adapter protein alpha isoform 5</t>
  </si>
  <si>
    <t>Stradb</t>
  </si>
  <si>
    <t>STE20-related kinase adapter protein beta isoform 1</t>
  </si>
  <si>
    <t>Strap</t>
  </si>
  <si>
    <t>serine-threonine kinase receptor-associated protein</t>
  </si>
  <si>
    <t>Strbp</t>
  </si>
  <si>
    <t>spermatid perinuclear RNA-binding protein isoform 2</t>
  </si>
  <si>
    <t>Strip1</t>
  </si>
  <si>
    <t>striatin-interacting protein 1 isoform 2</t>
  </si>
  <si>
    <t>Strn3</t>
  </si>
  <si>
    <t>striatin-3 isoform 2</t>
  </si>
  <si>
    <t>Strn4</t>
  </si>
  <si>
    <t>striatin-4 isoform 1</t>
  </si>
  <si>
    <t>Sts</t>
  </si>
  <si>
    <t>steryl-sulfatase isoform 3 precursor</t>
  </si>
  <si>
    <t>Stt3b</t>
  </si>
  <si>
    <t>dolichyl-diphosphooligosaccharide--protein glycosyltransferase subunit STT3B</t>
  </si>
  <si>
    <t>Stx12</t>
  </si>
  <si>
    <t>syntaxin-12</t>
  </si>
  <si>
    <t>Stx16</t>
  </si>
  <si>
    <t>syntaxin-16 isoform e</t>
  </si>
  <si>
    <t>Stx17</t>
  </si>
  <si>
    <t>syntaxin-17</t>
  </si>
  <si>
    <t>Stx18</t>
  </si>
  <si>
    <t>syntaxin-18 isoform 3</t>
  </si>
  <si>
    <t>Stx2</t>
  </si>
  <si>
    <t>syntaxin-2 isoform 2</t>
  </si>
  <si>
    <t>Stx3</t>
  </si>
  <si>
    <t>syntaxin-3 isoform 2</t>
  </si>
  <si>
    <t>Stxbp2</t>
  </si>
  <si>
    <t>syntaxin-binding protein 2 isoform c</t>
  </si>
  <si>
    <t>Stxbp4</t>
  </si>
  <si>
    <t>syntaxin-binding protein 4</t>
  </si>
  <si>
    <t>Sub1</t>
  </si>
  <si>
    <t>activated RNA polymerase II transcriptional coactivator p15</t>
  </si>
  <si>
    <t>Sucla2</t>
  </si>
  <si>
    <t>succinate--CoA ligase [ADP-forming] subunit beta, mitochondrial precursor</t>
  </si>
  <si>
    <t>Suclg2</t>
  </si>
  <si>
    <t>succinate--CoA ligase [GDP-forming] subunit beta, mitochondrial isoform 1 precursor</t>
  </si>
  <si>
    <t>Suds3</t>
  </si>
  <si>
    <t>PREDICTED: sin3 histone deacetylase corepressor complex component SDS3 isoform X4</t>
  </si>
  <si>
    <t>Sufu</t>
  </si>
  <si>
    <t>suppressor of fused homolog isoform 2</t>
  </si>
  <si>
    <t>Sugp1</t>
  </si>
  <si>
    <t>SURP and G-patch domain-containing protein 1</t>
  </si>
  <si>
    <t>Sugp2</t>
  </si>
  <si>
    <t>SURP and G-patch domain-containing protein 2 isoform 2</t>
  </si>
  <si>
    <t>Sult2b1</t>
  </si>
  <si>
    <t>sulfotransferase family cytosolic 2B member 1 isoform a</t>
  </si>
  <si>
    <t>Sumf1</t>
  </si>
  <si>
    <t>sulfatase-modifying factor 1 isoform 3 precursor</t>
  </si>
  <si>
    <t>Sumf2</t>
  </si>
  <si>
    <t>sulfatase-modifying factor 2 isoform c precursor</t>
  </si>
  <si>
    <t>Sumo1</t>
  </si>
  <si>
    <t>small ubiquitin-related modifier 1 isoform b precursor</t>
  </si>
  <si>
    <t>Sun1</t>
  </si>
  <si>
    <t>SUN domain-containing protein 1 isoform a</t>
  </si>
  <si>
    <t>Sun2</t>
  </si>
  <si>
    <t>SUN domain-containing protein 2 isoform b</t>
  </si>
  <si>
    <t>Suox</t>
  </si>
  <si>
    <t>sulfite oxidase, mitochondrial</t>
  </si>
  <si>
    <t>Supt20</t>
  </si>
  <si>
    <t>Supt3h</t>
  </si>
  <si>
    <t>transcription initiation protein SPT3 homolog isoform 5</t>
  </si>
  <si>
    <t>Supt4h1</t>
  </si>
  <si>
    <t>transcription elongation factor SPT4</t>
  </si>
  <si>
    <t>Supt5h</t>
  </si>
  <si>
    <t>transcription elongation factor SPT5 isoform b</t>
  </si>
  <si>
    <t>Supt6h</t>
  </si>
  <si>
    <t>transcription elongation factor SPT6</t>
  </si>
  <si>
    <t>Supt7l</t>
  </si>
  <si>
    <t>STAGA complex 65 subunit gamma isoform a</t>
  </si>
  <si>
    <t>Supv3l1</t>
  </si>
  <si>
    <t>ATP-dependent RNA helicase SUPV3L1, mitochondrial isoform 2</t>
  </si>
  <si>
    <t>Surf4</t>
  </si>
  <si>
    <t>surfeit locus protein 4 isoform 5</t>
  </si>
  <si>
    <t>Surf6</t>
  </si>
  <si>
    <t>surfeit locus protein 6 isoform 2</t>
  </si>
  <si>
    <t>Susd1</t>
  </si>
  <si>
    <t>sushi domain-containing protein 1 isoform 1 precursor</t>
  </si>
  <si>
    <t>Susd6</t>
  </si>
  <si>
    <t>PREDICTED: sushi domain-containing protein 6 isoform X1</t>
  </si>
  <si>
    <t>Svip</t>
  </si>
  <si>
    <t>small VCP/p97-interacting protein isoform 4</t>
  </si>
  <si>
    <t>Swi5</t>
  </si>
  <si>
    <t>DNA repair protein SWI5 homolog isoform 1</t>
  </si>
  <si>
    <t>Swsap1</t>
  </si>
  <si>
    <t>ATPase SWSAP1</t>
  </si>
  <si>
    <t>Syap1</t>
  </si>
  <si>
    <t>synapse-associated protein 1</t>
  </si>
  <si>
    <t>Syf2</t>
  </si>
  <si>
    <t>pre-mRNA-splicing factor SYF2 isoform 2</t>
  </si>
  <si>
    <t>Syne1</t>
  </si>
  <si>
    <t>nesprin-1 isoform 4 (nesprin-1 alpha 2)</t>
  </si>
  <si>
    <t>Syne2</t>
  </si>
  <si>
    <t>nesprin-2 isoform 1</t>
  </si>
  <si>
    <t>Synj2bp</t>
  </si>
  <si>
    <t>synaptojanin-2-binding protein</t>
  </si>
  <si>
    <t>Synrg</t>
  </si>
  <si>
    <t>synergin gamma isoform 7</t>
  </si>
  <si>
    <t>Sys1</t>
  </si>
  <si>
    <t>protein SYS1 homolog isoform a</t>
  </si>
  <si>
    <t>Syt17</t>
  </si>
  <si>
    <t>synaptotagmin-17 isoform 3</t>
  </si>
  <si>
    <t>Sytl1</t>
  </si>
  <si>
    <t>synaptotagmin-like protein 1 isoform 1</t>
  </si>
  <si>
    <t>Sytl5</t>
  </si>
  <si>
    <t>synaptotagmin-like protein 5 isoform 1</t>
  </si>
  <si>
    <t>Syvn1</t>
  </si>
  <si>
    <t>E3 ubiquitin-protein ligase synoviolin isoform b precursor</t>
  </si>
  <si>
    <t>Tab1</t>
  </si>
  <si>
    <t>TGF-beta-activated kinase 1 and MAP3K7-binding protein 1 isoform beta</t>
  </si>
  <si>
    <t>Taco1</t>
  </si>
  <si>
    <t>translational activator of cytochrome c oxidase 1</t>
  </si>
  <si>
    <t>Tada1</t>
  </si>
  <si>
    <t>transcriptional adapter 1</t>
  </si>
  <si>
    <t>Tada3</t>
  </si>
  <si>
    <t>transcriptional adapter 3 isoform a</t>
  </si>
  <si>
    <t>Taf10</t>
  </si>
  <si>
    <t>transcription initiation factor TFIID subunit 10</t>
  </si>
  <si>
    <t>Taf11</t>
  </si>
  <si>
    <t>transcription initiation factor TFIID subunit 11 isoform 2</t>
  </si>
  <si>
    <t>Taf12</t>
  </si>
  <si>
    <t>transcription initiation factor TFIID subunit 12</t>
  </si>
  <si>
    <t>Taf2</t>
  </si>
  <si>
    <t>transcription initiation factor TFIID subunit 2</t>
  </si>
  <si>
    <t>Taf4</t>
  </si>
  <si>
    <t>transcription initiation factor TFIID subunit 4</t>
  </si>
  <si>
    <t>Taf7</t>
  </si>
  <si>
    <t>transcription initiation factor TFIID subunit 7</t>
  </si>
  <si>
    <t>Taf8</t>
  </si>
  <si>
    <t>transcription initiation factor TFIID subunit 8</t>
  </si>
  <si>
    <t>Taf9</t>
  </si>
  <si>
    <t>transcription initiation factor TFIID subunit 9</t>
  </si>
  <si>
    <t>Taf9b</t>
  </si>
  <si>
    <t>transcription initiation factor TFIID subunit 9B</t>
  </si>
  <si>
    <t>Tanc1</t>
  </si>
  <si>
    <t>protein TANC1 isoform 5</t>
  </si>
  <si>
    <t>Tanc2</t>
  </si>
  <si>
    <t>protein TANC2</t>
  </si>
  <si>
    <t>Tango2</t>
  </si>
  <si>
    <t>transport and Golgi organization protein 2 homolog isoform d</t>
  </si>
  <si>
    <t>Taok1</t>
  </si>
  <si>
    <t>PREDICTED: serine/threonine-protein kinase TAO1 isoform X1</t>
  </si>
  <si>
    <t>Taok2</t>
  </si>
  <si>
    <t>serine/threonine-protein kinase TAO2 isoform 3</t>
  </si>
  <si>
    <t>Taok3</t>
  </si>
  <si>
    <t>serine/threonine-protein kinase TAO3 isoform b</t>
  </si>
  <si>
    <t>Tapt1</t>
  </si>
  <si>
    <t>transmembrane anterior posterior transformation protein 1 homolog</t>
  </si>
  <si>
    <t>Tarbp2</t>
  </si>
  <si>
    <t>RISC-loading complex subunit TARBP2 isoform b</t>
  </si>
  <si>
    <t>Tardbp</t>
  </si>
  <si>
    <t>TAR DNA-binding protein 43</t>
  </si>
  <si>
    <t>Tars2</t>
  </si>
  <si>
    <t>threonine--tRNA ligase, mitochondrial isoform c</t>
  </si>
  <si>
    <t>Tas1r1</t>
  </si>
  <si>
    <t>taste receptor type 1 member 1 isoform c precursor</t>
  </si>
  <si>
    <t>Tatdn1</t>
  </si>
  <si>
    <t>putative deoxyribonuclease TATDN1 isoform b</t>
  </si>
  <si>
    <t>Tax1bp1</t>
  </si>
  <si>
    <t>tax1-binding protein 1 isoform 3</t>
  </si>
  <si>
    <t>Tax1bp3</t>
  </si>
  <si>
    <t>tax1-binding protein 3 isoform 2</t>
  </si>
  <si>
    <t>Taz</t>
  </si>
  <si>
    <t>tafazzin isoform 5</t>
  </si>
  <si>
    <t>Tbc1d1</t>
  </si>
  <si>
    <t>TBC1 domain family member 1 isoform 4</t>
  </si>
  <si>
    <t>Tbc1d10a</t>
  </si>
  <si>
    <t>TBC1 domain family member 10A isoform 2</t>
  </si>
  <si>
    <t>Tbc1d10b</t>
  </si>
  <si>
    <t>TBC1 domain family member 10B</t>
  </si>
  <si>
    <t>Tbc1d13</t>
  </si>
  <si>
    <t>TBC1 domain family member 13 isoform a</t>
  </si>
  <si>
    <t>Tbc1d14</t>
  </si>
  <si>
    <t>TBC1 domain family member 14 isoform a</t>
  </si>
  <si>
    <t>Tbc1d15</t>
  </si>
  <si>
    <t>TBC1 domain family member 15 isoform 1</t>
  </si>
  <si>
    <t>Tbc1d19</t>
  </si>
  <si>
    <t>TBC1 domain family member 19 isoform 2</t>
  </si>
  <si>
    <t>Tbc1d20</t>
  </si>
  <si>
    <t>TBC1 domain family member 20</t>
  </si>
  <si>
    <t>Tbc1d22a</t>
  </si>
  <si>
    <t>TBC1 domain family member 22A isoform b</t>
  </si>
  <si>
    <t>Tbc1d22b</t>
  </si>
  <si>
    <t>TBC1 domain family member 22B</t>
  </si>
  <si>
    <t>Tbc1d23</t>
  </si>
  <si>
    <t>TBC1 domain family member 23 isoform 1</t>
  </si>
  <si>
    <t>Tbc1d5</t>
  </si>
  <si>
    <t>TBC1 domain family member 5 isoform a</t>
  </si>
  <si>
    <t>Tbc1d9</t>
  </si>
  <si>
    <t>TBC1 domain family member 9</t>
  </si>
  <si>
    <t>Tbc1d9b</t>
  </si>
  <si>
    <t>TBC1 domain family member 9B isoform a</t>
  </si>
  <si>
    <t>Tbca</t>
  </si>
  <si>
    <t>tubulin-specific chaperone A isoform 3</t>
  </si>
  <si>
    <t>Tbccd1</t>
  </si>
  <si>
    <t>TBCC domain-containing protein 1 isoform a</t>
  </si>
  <si>
    <t>Tbcd</t>
  </si>
  <si>
    <t>tubulin-specific chaperone D</t>
  </si>
  <si>
    <t>Tbce</t>
  </si>
  <si>
    <t>tubulin-specific chaperone E isoform b</t>
  </si>
  <si>
    <t>Tbcel</t>
  </si>
  <si>
    <t>tubulin-specific chaperone cofactor E-like protein</t>
  </si>
  <si>
    <t>Tbck</t>
  </si>
  <si>
    <t>TBC domain-containing protein kinase-like protein isoform d</t>
  </si>
  <si>
    <t>Tbk1</t>
  </si>
  <si>
    <t>serine/threonine-protein kinase TBK1</t>
  </si>
  <si>
    <t>Tbl1x</t>
  </si>
  <si>
    <t>F-box-like/WD repeat-containing protein TBL1X isoform b</t>
  </si>
  <si>
    <t>Tbl3</t>
  </si>
  <si>
    <t>transducin beta-like protein 3</t>
  </si>
  <si>
    <t>Tbp</t>
  </si>
  <si>
    <t>TATA-box-binding protein isoform 2</t>
  </si>
  <si>
    <t>Tbpl1</t>
  </si>
  <si>
    <t>TATA box-binding protein-like protein 1</t>
  </si>
  <si>
    <t>Tbrg1</t>
  </si>
  <si>
    <t>transforming growth factor beta regulator 1</t>
  </si>
  <si>
    <t>Tbrg4</t>
  </si>
  <si>
    <t>protein TBRG4 isoform 3</t>
  </si>
  <si>
    <t>Tbx2</t>
  </si>
  <si>
    <t>T-box transcription factor TBX2</t>
  </si>
  <si>
    <t>Tbx3</t>
  </si>
  <si>
    <t>T-box transcription factor TBX3 isoform 2</t>
  </si>
  <si>
    <t>Tcaf1</t>
  </si>
  <si>
    <t>TRPM8 channel-associated factor 1 isoform 3</t>
  </si>
  <si>
    <t>Tcaim</t>
  </si>
  <si>
    <t>T-cell activation inhibitor, mitochondrial isoform 1</t>
  </si>
  <si>
    <t>Tcea1</t>
  </si>
  <si>
    <t>transcription elongation factor A protein 1 isoform 2</t>
  </si>
  <si>
    <t>Tcea3</t>
  </si>
  <si>
    <t>transcription elongation factor A protein 3</t>
  </si>
  <si>
    <t>Tceal1</t>
  </si>
  <si>
    <t>transcription elongation factor A protein-like 1</t>
  </si>
  <si>
    <t>Tceal8</t>
  </si>
  <si>
    <t>transcription elongation factor A protein-like 8</t>
  </si>
  <si>
    <t>Tceanc2</t>
  </si>
  <si>
    <t>PREDICTED: transcription elongation factor A N-terminal and central domain-containing protein 2 isoform X1</t>
  </si>
  <si>
    <t>Tceb1</t>
  </si>
  <si>
    <t>PREDICTED: transcription elongation factor B polypeptide 1 isoform X1</t>
  </si>
  <si>
    <t>Tceb3</t>
  </si>
  <si>
    <t>Tcerg1</t>
  </si>
  <si>
    <t>transcription elongation regulator 1 isoform 2</t>
  </si>
  <si>
    <t>Tcf12</t>
  </si>
  <si>
    <t>transcription factor 12 isoform c</t>
  </si>
  <si>
    <t>Tcf25</t>
  </si>
  <si>
    <t>transcription factor 25</t>
  </si>
  <si>
    <t>Tchp</t>
  </si>
  <si>
    <t>trichoplein keratin filament-binding protein</t>
  </si>
  <si>
    <t>Tcirg1</t>
  </si>
  <si>
    <t>V-type proton ATPase 116 kDa subunit a isoform 3 isoform c</t>
  </si>
  <si>
    <t>Tcn2</t>
  </si>
  <si>
    <t>transcobalamin-2 isoform 2 precursor</t>
  </si>
  <si>
    <t>Tcp1</t>
  </si>
  <si>
    <t>T-complex protein 1 subunit alpha isoform a</t>
  </si>
  <si>
    <t>Tcta</t>
  </si>
  <si>
    <t>T-cell leukemia translocation-altered gene protein</t>
  </si>
  <si>
    <t>Tctn2</t>
  </si>
  <si>
    <t>tectonic-2 isoform 2 precursor</t>
  </si>
  <si>
    <t>Tdg</t>
  </si>
  <si>
    <t>G/T mismatch-specific thymine DNA glycosylase</t>
  </si>
  <si>
    <t>Tdp2</t>
  </si>
  <si>
    <t>tyrosyl-DNA phosphodiesterase 2</t>
  </si>
  <si>
    <t>Tdrp</t>
  </si>
  <si>
    <t>testis development-related protein isoform 2</t>
  </si>
  <si>
    <t>Tecpr1</t>
  </si>
  <si>
    <t>PREDICTED: tectonin beta-propeller repeat-containing protein 1 isoform X3</t>
  </si>
  <si>
    <t>Tecr</t>
  </si>
  <si>
    <t>very-long-chain enoyl-CoA reductase isoform 1</t>
  </si>
  <si>
    <t>Tefm</t>
  </si>
  <si>
    <t>transcription elongation factor, mitochondrial</t>
  </si>
  <si>
    <t>Ten1</t>
  </si>
  <si>
    <t>CST complex subunit TEN1</t>
  </si>
  <si>
    <t>Tep1</t>
  </si>
  <si>
    <t>telomerase protein component 1 isoform 2</t>
  </si>
  <si>
    <t>Terf2ip</t>
  </si>
  <si>
    <t>telomeric repeat-binding factor 2-interacting protein 1</t>
  </si>
  <si>
    <t>Tes</t>
  </si>
  <si>
    <t>testin isoform 1</t>
  </si>
  <si>
    <t>Tesk1</t>
  </si>
  <si>
    <t>dual specificity testis-specific protein kinase 1 isoform 2</t>
  </si>
  <si>
    <t>Tex10</t>
  </si>
  <si>
    <t>testis-expressed protein 10 isoform 2</t>
  </si>
  <si>
    <t>Tex9</t>
  </si>
  <si>
    <t>testis-expressed protein 9 isoform 2</t>
  </si>
  <si>
    <t>Tf</t>
  </si>
  <si>
    <t>serotransferrin precursor</t>
  </si>
  <si>
    <t>Tfam</t>
  </si>
  <si>
    <t>transcription factor A, mitochondrial isoform 2 precursor</t>
  </si>
  <si>
    <t>Tfb2m</t>
  </si>
  <si>
    <t>dimethyladenosine transferase 2, mitochondrial</t>
  </si>
  <si>
    <t>Tfcp2</t>
  </si>
  <si>
    <t>alpha-globin transcription factor CP2 isoform 3</t>
  </si>
  <si>
    <t>Tfcp2l1</t>
  </si>
  <si>
    <t>transcription factor CP2-like protein 1</t>
  </si>
  <si>
    <t>Tfdp2</t>
  </si>
  <si>
    <t>transcription factor Dp-2 isoform 5</t>
  </si>
  <si>
    <t>Tfeb</t>
  </si>
  <si>
    <t>transcription factor EB isoform 1</t>
  </si>
  <si>
    <t>Tfg</t>
  </si>
  <si>
    <t>protein TFG isoform 1</t>
  </si>
  <si>
    <t>Tfip11</t>
  </si>
  <si>
    <t>tuftelin-interacting protein 11 isoform 2</t>
  </si>
  <si>
    <t>Tfpi</t>
  </si>
  <si>
    <t>tissue factor pathway inhibitor isoform a precursor</t>
  </si>
  <si>
    <t>Tfpt</t>
  </si>
  <si>
    <t>TCF3 fusion partner isoform 1</t>
  </si>
  <si>
    <t>Tgds</t>
  </si>
  <si>
    <t>PREDICTED: dTDP-D-glucose 4,6-dehydratase isoform X1</t>
  </si>
  <si>
    <t>Tgfbr1</t>
  </si>
  <si>
    <t>TGF-beta receptor type-1 isoform 3 precursor</t>
  </si>
  <si>
    <t>Tgfbr2</t>
  </si>
  <si>
    <t>TGF-beta receptor type-2 isoform A precursor</t>
  </si>
  <si>
    <t>Tgfbrap1</t>
  </si>
  <si>
    <t>transforming growth factor-beta receptor-associated protein 1 isoform 2</t>
  </si>
  <si>
    <t>Tgif1</t>
  </si>
  <si>
    <t>homeobox protein TGIF1 isoform d</t>
  </si>
  <si>
    <t>Tgoln2</t>
  </si>
  <si>
    <t>trans-Golgi network integral membrane protein 2 isoform 4 precursor</t>
  </si>
  <si>
    <t>Thap1</t>
  </si>
  <si>
    <t>THAP domain-containing protein 1 isoform 2</t>
  </si>
  <si>
    <t>Thap11</t>
  </si>
  <si>
    <t>THAP domain-containing protein 11</t>
  </si>
  <si>
    <t>Thap4</t>
  </si>
  <si>
    <t>THAP domain-containing protein 4 isoform 2</t>
  </si>
  <si>
    <t>Thap7</t>
  </si>
  <si>
    <t>THAP domain-containing protein 7</t>
  </si>
  <si>
    <t>Thnsl1</t>
  </si>
  <si>
    <t>threonine synthase-like 1</t>
  </si>
  <si>
    <t>Thoc2</t>
  </si>
  <si>
    <t>THO complex subunit 2</t>
  </si>
  <si>
    <t>Thoc5</t>
  </si>
  <si>
    <t>THO complex subunit 5 homolog</t>
  </si>
  <si>
    <t>Thoc7</t>
  </si>
  <si>
    <t>THO complex subunit 7 homolog isoform 2</t>
  </si>
  <si>
    <t>Thrb</t>
  </si>
  <si>
    <t>thyroid hormone receptor beta</t>
  </si>
  <si>
    <t>Thsd7a</t>
  </si>
  <si>
    <t>thrombospondin type-1 domain-containing protein 7A precursor</t>
  </si>
  <si>
    <t>Thtpa</t>
  </si>
  <si>
    <t>thiamine-triphosphatase isoform 3</t>
  </si>
  <si>
    <t>Thumpd1</t>
  </si>
  <si>
    <t>PREDICTED: THUMP domain-containing protein 1 isoform X1</t>
  </si>
  <si>
    <t>Thumpd3</t>
  </si>
  <si>
    <t>THUMP domain-containing protein 3</t>
  </si>
  <si>
    <t>Thyn1</t>
  </si>
  <si>
    <t>thymocyte nuclear protein 1 isoform 1</t>
  </si>
  <si>
    <t>Tia1</t>
  </si>
  <si>
    <t>nucleolysin TIA-1 isoform p40 isoform 1</t>
  </si>
  <si>
    <t>Tigar</t>
  </si>
  <si>
    <t>fructose-2,6-bisphosphatase TIGAR</t>
  </si>
  <si>
    <t>Timm10</t>
  </si>
  <si>
    <t>mitochondrial import inner membrane translocase subunit Tim10</t>
  </si>
  <si>
    <t>Timm10b</t>
  </si>
  <si>
    <t>mitochondrial import inner membrane translocase subunit Tim10 B</t>
  </si>
  <si>
    <t>Timm13</t>
  </si>
  <si>
    <t>mitochondrial import inner membrane translocase subunit Tim13</t>
  </si>
  <si>
    <t>Timm17a</t>
  </si>
  <si>
    <t>mitochondrial import inner membrane translocase subunit Tim17-A</t>
  </si>
  <si>
    <t>Timm21</t>
  </si>
  <si>
    <t>mitochondrial import inner membrane translocase subunit Tim21 precursor</t>
  </si>
  <si>
    <t>Timm22</t>
  </si>
  <si>
    <t>mitochondrial import inner membrane translocase subunit Tim22</t>
  </si>
  <si>
    <t>Timm44</t>
  </si>
  <si>
    <t>mitochondrial import inner membrane translocase subunit TIM44</t>
  </si>
  <si>
    <t>Timm50</t>
  </si>
  <si>
    <t>mitochondrial import inner membrane translocase subunit TIM50 isoform 2</t>
  </si>
  <si>
    <t>Timm8b</t>
  </si>
  <si>
    <t>mitochondrial import inner membrane translocase subunit Tim8 B</t>
  </si>
  <si>
    <t>Timm9</t>
  </si>
  <si>
    <t>mitochondrial import inner membrane translocase subunit Tim9 isoform d</t>
  </si>
  <si>
    <t>Timmdc1</t>
  </si>
  <si>
    <t>complex I assembly factor TIMMDC1, mitochondrial precursor</t>
  </si>
  <si>
    <t>Timp3</t>
  </si>
  <si>
    <t>metalloproteinase inhibitor 3 precursor</t>
  </si>
  <si>
    <t>Tirap</t>
  </si>
  <si>
    <t>toll/interleukin-1 receptor domain-containing adapter protein isoform b</t>
  </si>
  <si>
    <t>Tjp1</t>
  </si>
  <si>
    <t>tight junction protein ZO-1 isoform e</t>
  </si>
  <si>
    <t>Tjp2</t>
  </si>
  <si>
    <t>tight junction protein ZO-2 isoform 5</t>
  </si>
  <si>
    <t>Tjp3</t>
  </si>
  <si>
    <t>tight junction protein ZO-3 isoform 2</t>
  </si>
  <si>
    <t>Tk2</t>
  </si>
  <si>
    <t>thymidine kinase 2, mitochondrial isoform 7 precursor</t>
  </si>
  <si>
    <t>Tkfc</t>
  </si>
  <si>
    <t>triokinase/FMN cyclase</t>
  </si>
  <si>
    <t>Tkt</t>
  </si>
  <si>
    <t>transketolase isoform 2</t>
  </si>
  <si>
    <t>Tlcd1</t>
  </si>
  <si>
    <t>calfacilitin isoform 2</t>
  </si>
  <si>
    <t>Tldc1</t>
  </si>
  <si>
    <t>TLD domain-containing protein 1</t>
  </si>
  <si>
    <t>Tle1</t>
  </si>
  <si>
    <t>transducin-like enhancer protein 1 isoform 3</t>
  </si>
  <si>
    <t>Tle3</t>
  </si>
  <si>
    <t>transducin-like enhancer protein 3 isoform g</t>
  </si>
  <si>
    <t>Tln1</t>
  </si>
  <si>
    <t>talin-1</t>
  </si>
  <si>
    <t>Tlr3</t>
  </si>
  <si>
    <t>toll-like receptor 3 precursor</t>
  </si>
  <si>
    <t>Tm2d1</t>
  </si>
  <si>
    <t>TM2 domain-containing protein 1 precursor</t>
  </si>
  <si>
    <t>Tm2d2</t>
  </si>
  <si>
    <t>TM2 domain-containing protein 2 isoform b</t>
  </si>
  <si>
    <t>Tm9sf2</t>
  </si>
  <si>
    <t>transmembrane 9 superfamily member 2 precursor</t>
  </si>
  <si>
    <t>Tm9sf3</t>
  </si>
  <si>
    <t>transmembrane 9 superfamily member 3 precursor</t>
  </si>
  <si>
    <t>Tm9sf4</t>
  </si>
  <si>
    <t>transmembrane 9 superfamily member 4 precursor</t>
  </si>
  <si>
    <t>Tma7</t>
  </si>
  <si>
    <t>translation machinery-associated protein 7 isoform 2</t>
  </si>
  <si>
    <t>Tmbim4</t>
  </si>
  <si>
    <t>protein lifeguard 4 isoform d</t>
  </si>
  <si>
    <t>Tmc4</t>
  </si>
  <si>
    <t>transmembrane channel-like protein 4 isoform 2</t>
  </si>
  <si>
    <t>Tmc6</t>
  </si>
  <si>
    <t>transmembrane channel-like protein 6</t>
  </si>
  <si>
    <t>Tmco1</t>
  </si>
  <si>
    <t>calcium load-activated calcium channel isoform c</t>
  </si>
  <si>
    <t>Tmco4</t>
  </si>
  <si>
    <t>transmembrane and coiled-coil domain-containing protein 4 isoform 1</t>
  </si>
  <si>
    <t>Tmco6</t>
  </si>
  <si>
    <t>transmembrane and coiled-coil domain-containing protein 6 isoform 3</t>
  </si>
  <si>
    <t>Tmed1</t>
  </si>
  <si>
    <t>transmembrane emp24 domain-containing protein 1 precursor</t>
  </si>
  <si>
    <t>Tmed10</t>
  </si>
  <si>
    <t>transmembrane emp24 domain-containing protein 10 precursor</t>
  </si>
  <si>
    <t>Tmed2</t>
  </si>
  <si>
    <t>transmembrane emp24 domain-containing protein 2 isoform 1 precursor</t>
  </si>
  <si>
    <t>Tmed3</t>
  </si>
  <si>
    <t>transmembrane emp24 domain-containing protein 3 isoform c precursor</t>
  </si>
  <si>
    <t>Tmed4</t>
  </si>
  <si>
    <t>transmembrane emp24 domain-containing protein 4 isoform 5</t>
  </si>
  <si>
    <t>Tmed7</t>
  </si>
  <si>
    <t>transmembrane emp24 domain-containing protein 7 precursor</t>
  </si>
  <si>
    <t>Tmed8</t>
  </si>
  <si>
    <t>protein TMED8 isoform c</t>
  </si>
  <si>
    <t>Tmem101</t>
  </si>
  <si>
    <t>PREDICTED: transmembrane protein 101 isoform X2</t>
  </si>
  <si>
    <t>Tmem102</t>
  </si>
  <si>
    <t>transmembrane protein 102</t>
  </si>
  <si>
    <t>Tmem104</t>
  </si>
  <si>
    <t>transmembrane protein 104 isoform 1</t>
  </si>
  <si>
    <t>Tmem106b</t>
  </si>
  <si>
    <t>transmembrane protein 106B</t>
  </si>
  <si>
    <t>Tmem109</t>
  </si>
  <si>
    <t>transmembrane protein 109 precursor</t>
  </si>
  <si>
    <t>Tmem11</t>
  </si>
  <si>
    <t>transmembrane protein 11, mitochondrial</t>
  </si>
  <si>
    <t>Tmem110</t>
  </si>
  <si>
    <t>store-operated calcium entry regulator STIMATE</t>
  </si>
  <si>
    <t>Tmem115</t>
  </si>
  <si>
    <t>transmembrane protein 115</t>
  </si>
  <si>
    <t>Tmem117</t>
  </si>
  <si>
    <t>transmembrane protein 117 isoform b</t>
  </si>
  <si>
    <t>Tmem126a</t>
  </si>
  <si>
    <t>transmembrane protein 126A isoform 2</t>
  </si>
  <si>
    <t>Tmem126b</t>
  </si>
  <si>
    <t>complex I assembly factor TMEM126B, mitochondrial isoform a</t>
  </si>
  <si>
    <t>Tmem127</t>
  </si>
  <si>
    <t>transmembrane protein 127</t>
  </si>
  <si>
    <t>Tmem128</t>
  </si>
  <si>
    <t>transmembrane protein 128 isoform 1</t>
  </si>
  <si>
    <t>Tmem132a</t>
  </si>
  <si>
    <t>transmembrane protein 132A isoform b precursor</t>
  </si>
  <si>
    <t>Tmem134</t>
  </si>
  <si>
    <t>PREDICTED: transmembrane protein 134 isoform X1</t>
  </si>
  <si>
    <t>Tmem135</t>
  </si>
  <si>
    <t>PREDICTED: transmembrane protein 135 isoform X3</t>
  </si>
  <si>
    <t>Tmem139</t>
  </si>
  <si>
    <t>transmembrane protein 139 precursor</t>
  </si>
  <si>
    <t>Tmem141</t>
  </si>
  <si>
    <t>transmembrane protein 141</t>
  </si>
  <si>
    <t>Tmem147</t>
  </si>
  <si>
    <t>transmembrane protein 147 isoform 2</t>
  </si>
  <si>
    <t>Tmem159</t>
  </si>
  <si>
    <t>promethin isoform 1</t>
  </si>
  <si>
    <t>Tmem160</t>
  </si>
  <si>
    <t>transmembrane protein 160 precursor</t>
  </si>
  <si>
    <t>Tmem161a</t>
  </si>
  <si>
    <t>transmembrane protein 161A isoform 1 precursor</t>
  </si>
  <si>
    <t>Tmem161b</t>
  </si>
  <si>
    <t>transmembrane protein 161B isoform 1</t>
  </si>
  <si>
    <t>Tmem165</t>
  </si>
  <si>
    <t>transmembrane protein 165 precursor</t>
  </si>
  <si>
    <t>Tmem167a</t>
  </si>
  <si>
    <t>protein kish-A precursor</t>
  </si>
  <si>
    <t>Tmem167b</t>
  </si>
  <si>
    <t>protein kish-B isoform 2</t>
  </si>
  <si>
    <t>Tmem168</t>
  </si>
  <si>
    <t>transmembrane protein 168</t>
  </si>
  <si>
    <t>Tmem17</t>
  </si>
  <si>
    <t>transmembrane protein 17</t>
  </si>
  <si>
    <t>Tmem170a</t>
  </si>
  <si>
    <t>transmembrane protein 170A isoform 2</t>
  </si>
  <si>
    <t>Tmem173</t>
  </si>
  <si>
    <t>PREDICTED: stimulator of interferon genes protein isoform X3</t>
  </si>
  <si>
    <t>Tmem175</t>
  </si>
  <si>
    <t>PREDICTED: endosomal/lysomomal potassium channel TMEM175 isoform X5</t>
  </si>
  <si>
    <t>Tmem176a</t>
  </si>
  <si>
    <t>transmembrane protein 176A</t>
  </si>
  <si>
    <t>Tmem176b</t>
  </si>
  <si>
    <t>transmembrane protein 176B isoform a</t>
  </si>
  <si>
    <t>Tmem177</t>
  </si>
  <si>
    <t>transmembrane protein 177</t>
  </si>
  <si>
    <t>Tmem179b</t>
  </si>
  <si>
    <t>transmembrane protein 179B precursor</t>
  </si>
  <si>
    <t>Tmem18</t>
  </si>
  <si>
    <t>transmembrane protein 18</t>
  </si>
  <si>
    <t>Tmem181</t>
  </si>
  <si>
    <t>transmembrane protein 181</t>
  </si>
  <si>
    <t>Tmem183a</t>
  </si>
  <si>
    <t>transmembrane protein 183A isoform 1</t>
  </si>
  <si>
    <t>Tmem184a</t>
  </si>
  <si>
    <t>transmembrane protein 184A</t>
  </si>
  <si>
    <t>Tmem184b</t>
  </si>
  <si>
    <t>transmembrane protein 184B isoform b</t>
  </si>
  <si>
    <t>Tmem185a</t>
  </si>
  <si>
    <t>transmembrane protein 185A isoform 3</t>
  </si>
  <si>
    <t>Tmem185b</t>
  </si>
  <si>
    <t>transmembrane protein 185B</t>
  </si>
  <si>
    <t>Tmem186</t>
  </si>
  <si>
    <t>transmembrane protein 186</t>
  </si>
  <si>
    <t>Tmem189</t>
  </si>
  <si>
    <t>transmembrane protein 189 isoform 2</t>
  </si>
  <si>
    <t>Tmem19</t>
  </si>
  <si>
    <t>transmembrane protein 19</t>
  </si>
  <si>
    <t>Tmem192</t>
  </si>
  <si>
    <t>transmembrane protein 192</t>
  </si>
  <si>
    <t>Tmem199</t>
  </si>
  <si>
    <t>transmembrane protein 199</t>
  </si>
  <si>
    <t>Tmem203</t>
  </si>
  <si>
    <t>transmembrane protein 203</t>
  </si>
  <si>
    <t>Tmem208</t>
  </si>
  <si>
    <t>transmembrane protein 208 isoform 1</t>
  </si>
  <si>
    <t>Tmem213</t>
  </si>
  <si>
    <t>PREDICTED: transmembrane protein 213 isoform X1</t>
  </si>
  <si>
    <t>Tmem214</t>
  </si>
  <si>
    <t>transmembrane protein 214 isoform 1</t>
  </si>
  <si>
    <t>Tmem216</t>
  </si>
  <si>
    <t>transmembrane protein 216 isoform 4</t>
  </si>
  <si>
    <t>Tmem218</t>
  </si>
  <si>
    <t>transmembrane protein 218 isoform 1</t>
  </si>
  <si>
    <t>Tmem219</t>
  </si>
  <si>
    <t>insulin-like growth factor-binding protein 3 receptor precursor</t>
  </si>
  <si>
    <t>Tmem222</t>
  </si>
  <si>
    <t>transmembrane protein 222</t>
  </si>
  <si>
    <t>Tmem223</t>
  </si>
  <si>
    <t>transmembrane protein 223</t>
  </si>
  <si>
    <t>Tmem229a</t>
  </si>
  <si>
    <t>transmembrane protein 229A</t>
  </si>
  <si>
    <t>Tmem230</t>
  </si>
  <si>
    <t>transmembrane protein 230 isoform 2</t>
  </si>
  <si>
    <t>Tmem231</t>
  </si>
  <si>
    <t>transmembrane protein 231 isoform 1</t>
  </si>
  <si>
    <t>Tmem234</t>
  </si>
  <si>
    <t>transmembrane protein 234 precursor</t>
  </si>
  <si>
    <t>Tmem242</t>
  </si>
  <si>
    <t>transmembrane protein 242</t>
  </si>
  <si>
    <t>Tmem245</t>
  </si>
  <si>
    <t>transmembrane protein 245</t>
  </si>
  <si>
    <t>Tmem246</t>
  </si>
  <si>
    <t>transmembrane protein 246</t>
  </si>
  <si>
    <t>Tmem248</t>
  </si>
  <si>
    <t>transmembrane protein 248</t>
  </si>
  <si>
    <t>Tmem25</t>
  </si>
  <si>
    <t>transmembrane protein 25 isoform 4 precursor</t>
  </si>
  <si>
    <t>Tmem251</t>
  </si>
  <si>
    <t>transmembrane protein 251 isoform 1</t>
  </si>
  <si>
    <t>Tmem256</t>
  </si>
  <si>
    <t>transmembrane protein 256 precursor</t>
  </si>
  <si>
    <t>Tmem259</t>
  </si>
  <si>
    <t>membralin isoform 1</t>
  </si>
  <si>
    <t>Tmem260</t>
  </si>
  <si>
    <t>transmembrane protein 260</t>
  </si>
  <si>
    <t>Tmem261</t>
  </si>
  <si>
    <t>transmembrane protein 261 isoform 3</t>
  </si>
  <si>
    <t>Tmem30a</t>
  </si>
  <si>
    <t>cell cycle control protein 50A isoform 2</t>
  </si>
  <si>
    <t>Tmem30b</t>
  </si>
  <si>
    <t>cell cycle control protein 50B</t>
  </si>
  <si>
    <t>Tmem37</t>
  </si>
  <si>
    <t>voltage-dependent calcium channel gamma-like subunit</t>
  </si>
  <si>
    <t>Tmem38a</t>
  </si>
  <si>
    <t>trimeric intracellular cation channel type A</t>
  </si>
  <si>
    <t>Tmem39b</t>
  </si>
  <si>
    <t>transmembrane protein 39B isoform 3</t>
  </si>
  <si>
    <t>Tmem41b</t>
  </si>
  <si>
    <t>transmembrane protein 41B isoform 1</t>
  </si>
  <si>
    <t>Tmem42</t>
  </si>
  <si>
    <t>transmembrane protein 42</t>
  </si>
  <si>
    <t>Tmem45b</t>
  </si>
  <si>
    <t>transmembrane protein 45B</t>
  </si>
  <si>
    <t>Tmem50b</t>
  </si>
  <si>
    <t>transmembrane protein 50B</t>
  </si>
  <si>
    <t>Tmem51</t>
  </si>
  <si>
    <t>transmembrane protein 51 isoform 1</t>
  </si>
  <si>
    <t>Tmem52</t>
  </si>
  <si>
    <t>transmembrane protein 52 precursor</t>
  </si>
  <si>
    <t>Tmem53</t>
  </si>
  <si>
    <t>transmembrane protein 53 isoform 3</t>
  </si>
  <si>
    <t>Tmem55a</t>
  </si>
  <si>
    <t>type 2 phosphatidylinositol 4,5-bisphosphate 4-phosphatase</t>
  </si>
  <si>
    <t>Tmem55b</t>
  </si>
  <si>
    <t>type 1 phosphatidylinositol 4,5-bisphosphate 4-phosphatase isoform 1</t>
  </si>
  <si>
    <t>Tmem56</t>
  </si>
  <si>
    <t>transmembrane protein 56</t>
  </si>
  <si>
    <t>Tmem60</t>
  </si>
  <si>
    <t>transmembrane protein 60</t>
  </si>
  <si>
    <t>Tmem62</t>
  </si>
  <si>
    <t>transmembrane protein 62 isoform a</t>
  </si>
  <si>
    <t>Tmem63b</t>
  </si>
  <si>
    <t>CSC1-like protein 2</t>
  </si>
  <si>
    <t>Tmem64</t>
  </si>
  <si>
    <t>transmembrane protein 64 isoform 1</t>
  </si>
  <si>
    <t>Tmem67</t>
  </si>
  <si>
    <t>meckelin isoform 2</t>
  </si>
  <si>
    <t>Tmem68</t>
  </si>
  <si>
    <t>transmembrane protein 68 isoform 3</t>
  </si>
  <si>
    <t>Tmem70</t>
  </si>
  <si>
    <t>transmembrane protein 70, mitochondrial isoform b</t>
  </si>
  <si>
    <t>Tmem72</t>
  </si>
  <si>
    <t>transmembrane protein 72 isoform 2</t>
  </si>
  <si>
    <t>Tmem79</t>
  </si>
  <si>
    <t>transmembrane protein 79</t>
  </si>
  <si>
    <t>Tmem82</t>
  </si>
  <si>
    <t>transmembrane protein 82</t>
  </si>
  <si>
    <t>Tmem87b</t>
  </si>
  <si>
    <t>transmembrane protein 87B isoform 2 precursor</t>
  </si>
  <si>
    <t>Tmem8a</t>
  </si>
  <si>
    <t>transmembrane protein 8A precursor</t>
  </si>
  <si>
    <t>Tmem9</t>
  </si>
  <si>
    <t>transmembrane protein 9 isoform a precursor</t>
  </si>
  <si>
    <t>Tmem98</t>
  </si>
  <si>
    <t>transmembrane protein 98</t>
  </si>
  <si>
    <t>Tmem9b</t>
  </si>
  <si>
    <t>transmembrane protein 9B isoform b</t>
  </si>
  <si>
    <t>Tmf1</t>
  </si>
  <si>
    <t>TATA element modulatory factor</t>
  </si>
  <si>
    <t>Tmlhe</t>
  </si>
  <si>
    <t>trimethyllysine dioxygenase, mitochondrial isoform 2 precursor</t>
  </si>
  <si>
    <t>Tmod3</t>
  </si>
  <si>
    <t>tropomodulin-3</t>
  </si>
  <si>
    <t>Tmod4</t>
  </si>
  <si>
    <t>tropomodulin-4</t>
  </si>
  <si>
    <t>Tmprss2</t>
  </si>
  <si>
    <t>transmembrane protease serine 2 isoform 1</t>
  </si>
  <si>
    <t>Tmprss9</t>
  </si>
  <si>
    <t>transmembrane protease serine 9</t>
  </si>
  <si>
    <t>Tmub2</t>
  </si>
  <si>
    <t>transmembrane and ubiquitin-like domain-containing protein 2 isoform b</t>
  </si>
  <si>
    <t>Tmx1</t>
  </si>
  <si>
    <t>thioredoxin-related transmembrane protein 1 precursor</t>
  </si>
  <si>
    <t>Tmx2</t>
  </si>
  <si>
    <t>thioredoxin-related transmembrane protein 2 isoform 4</t>
  </si>
  <si>
    <t>Tmx3</t>
  </si>
  <si>
    <t>protein disulfide-isomerase TMX3 isoform 2 precursor</t>
  </si>
  <si>
    <t>Tmx4</t>
  </si>
  <si>
    <t>thioredoxin-related transmembrane protein 4 precursor</t>
  </si>
  <si>
    <t>Tnfaip1</t>
  </si>
  <si>
    <t>BTB/POZ domain-containing adapter for CUL3-mediated RhoA degradation protein 2</t>
  </si>
  <si>
    <t>Tnfaip8</t>
  </si>
  <si>
    <t>tumor necrosis factor alpha-induced protein 8 isoform d</t>
  </si>
  <si>
    <t>Tnfrsf1a</t>
  </si>
  <si>
    <t>tumor necrosis factor receptor superfamily member 1A isoform 2</t>
  </si>
  <si>
    <t>Tnfsf13</t>
  </si>
  <si>
    <t>tumor necrosis factor ligand superfamily member 13 isoform eta</t>
  </si>
  <si>
    <t>Tnip2</t>
  </si>
  <si>
    <t>TNFAIP3-interacting protein 2 isoform 2</t>
  </si>
  <si>
    <t>Tnk1</t>
  </si>
  <si>
    <t>non-receptor tyrosine-protein kinase TNK1 isoform 1</t>
  </si>
  <si>
    <t>Tnks1bp1</t>
  </si>
  <si>
    <t>182 kDa tankyrase-1-binding protein</t>
  </si>
  <si>
    <t>Tnpo1</t>
  </si>
  <si>
    <t>transportin-1 isoform 1</t>
  </si>
  <si>
    <t>Tnpo3</t>
  </si>
  <si>
    <t>transportin-3 isoform 2</t>
  </si>
  <si>
    <t>Tns1</t>
  </si>
  <si>
    <t>tensin-1 isoform 3</t>
  </si>
  <si>
    <t>Tns2</t>
  </si>
  <si>
    <t>tensin-2 isoform 3</t>
  </si>
  <si>
    <t>Tns3</t>
  </si>
  <si>
    <t>tensin-3</t>
  </si>
  <si>
    <t>Toe1</t>
  </si>
  <si>
    <t>target of EGR1 protein 1</t>
  </si>
  <si>
    <t>Tollip</t>
  </si>
  <si>
    <t>toll-interacting protein isoform 1</t>
  </si>
  <si>
    <t>Tom1</t>
  </si>
  <si>
    <t>target of Myb protein 1 isoform 2</t>
  </si>
  <si>
    <t>Tom1l1</t>
  </si>
  <si>
    <t>TOM1-like protein 1 isoform 1</t>
  </si>
  <si>
    <t>Tom1l2</t>
  </si>
  <si>
    <t>TOM1-like protein 2 isoform 4</t>
  </si>
  <si>
    <t>Tomm20</t>
  </si>
  <si>
    <t>mitochondrial import receptor subunit TOM20 homolog</t>
  </si>
  <si>
    <t>Tomm22</t>
  </si>
  <si>
    <t>mitochondrial import receptor subunit TOM22 homolog</t>
  </si>
  <si>
    <t>Tomm34</t>
  </si>
  <si>
    <t>mitochondrial import receptor subunit TOM34</t>
  </si>
  <si>
    <t>Tomm40</t>
  </si>
  <si>
    <t>mitochondrial import receptor subunit TOM40 homolog</t>
  </si>
  <si>
    <t>Tomm40l</t>
  </si>
  <si>
    <t>mitochondrial import receptor subunit TOM40B isoform 3</t>
  </si>
  <si>
    <t>Tomm5</t>
  </si>
  <si>
    <t>mitochondrial import receptor subunit TOM5 homolog isoform 2</t>
  </si>
  <si>
    <t>Top1</t>
  </si>
  <si>
    <t>DNA topoisomerase 1</t>
  </si>
  <si>
    <t>Top2b</t>
  </si>
  <si>
    <t>DNA topoisomerase 2-beta isoform 2</t>
  </si>
  <si>
    <t>Top3b</t>
  </si>
  <si>
    <t>DNA topoisomerase 3-beta-1 isoform 1</t>
  </si>
  <si>
    <t>Tor1a</t>
  </si>
  <si>
    <t>torsin-1A precursor</t>
  </si>
  <si>
    <t>Tor1aip1</t>
  </si>
  <si>
    <t>torsin-1A-interacting protein 1 isoform 2</t>
  </si>
  <si>
    <t>Tor1aip2</t>
  </si>
  <si>
    <t>torsin-1A-interacting protein 2 isoform b</t>
  </si>
  <si>
    <t>Tor2a</t>
  </si>
  <si>
    <t>prosalusin isoform e</t>
  </si>
  <si>
    <t>Tor4a</t>
  </si>
  <si>
    <t>torsin-4A</t>
  </si>
  <si>
    <t>Tox3</t>
  </si>
  <si>
    <t>TOX high mobility group box family member 3 isoform 2</t>
  </si>
  <si>
    <t>Tox4</t>
  </si>
  <si>
    <t>TOX high mobility group box family member 4 isoform 2</t>
  </si>
  <si>
    <t>Tp53bp1</t>
  </si>
  <si>
    <t>TP53-binding protein 1 isoform 1</t>
  </si>
  <si>
    <t>Tp53i11</t>
  </si>
  <si>
    <t>tumor protein p53-inducible protein 11 isoform b</t>
  </si>
  <si>
    <t>Tpcn1</t>
  </si>
  <si>
    <t>two pore calcium channel protein 1 isoform 3</t>
  </si>
  <si>
    <t>Tpd52</t>
  </si>
  <si>
    <t>tumor protein D52 isoform 4</t>
  </si>
  <si>
    <t>Tpd52l1</t>
  </si>
  <si>
    <t>tumor protein D53 isoform 5</t>
  </si>
  <si>
    <t>Tpd52l2</t>
  </si>
  <si>
    <t>tumor protein D54 isoform i</t>
  </si>
  <si>
    <t>Tpgs1</t>
  </si>
  <si>
    <t>tubulin polyglutamylase complex subunit 1</t>
  </si>
  <si>
    <t>Tpgs2</t>
  </si>
  <si>
    <t>tubulin polyglutamylase complex subunit 2 isoform 10</t>
  </si>
  <si>
    <t>Tpm1</t>
  </si>
  <si>
    <t>tropomyosin alpha-1 chain isoform Tpm1.4sm</t>
  </si>
  <si>
    <t>Tpm4</t>
  </si>
  <si>
    <t>tropomyosin alpha-4 chain isoform Tpm4.1cy</t>
  </si>
  <si>
    <t>Tpp1</t>
  </si>
  <si>
    <t>tripeptidyl-peptidase 1 preproprotein</t>
  </si>
  <si>
    <t>Tpr</t>
  </si>
  <si>
    <t>nucleoprotein TPR</t>
  </si>
  <si>
    <t>Tprg1l</t>
  </si>
  <si>
    <t>tumor protein p63-regulated gene 1-like protein</t>
  </si>
  <si>
    <t>Trabd</t>
  </si>
  <si>
    <t>traB domain-containing protein isoform b</t>
  </si>
  <si>
    <t>Traf3ip2</t>
  </si>
  <si>
    <t>adapter protein CIKS isoform 1</t>
  </si>
  <si>
    <t>Trak1</t>
  </si>
  <si>
    <t>trafficking kinesin-binding protein 1 isoform 9</t>
  </si>
  <si>
    <t>Trak2</t>
  </si>
  <si>
    <t>trafficking kinesin-binding protein 2</t>
  </si>
  <si>
    <t>Trap1</t>
  </si>
  <si>
    <t>heat shock protein 75 kDa, mitochondrial isoform 1 precursor</t>
  </si>
  <si>
    <t>Trappc1</t>
  </si>
  <si>
    <t>trafficking protein particle complex subunit 1</t>
  </si>
  <si>
    <t>Trappc10</t>
  </si>
  <si>
    <t>trafficking protein particle complex subunit 10</t>
  </si>
  <si>
    <t>Trappc11</t>
  </si>
  <si>
    <t>trafficking protein particle complex subunit 11 isoform b</t>
  </si>
  <si>
    <t>Trappc13</t>
  </si>
  <si>
    <t>trafficking protein particle complex subunit 13 isoform 3</t>
  </si>
  <si>
    <t>Trappc2l</t>
  </si>
  <si>
    <t>trafficking protein particle complex subunit 2-like protein isoform 8</t>
  </si>
  <si>
    <t>Trappc4</t>
  </si>
  <si>
    <t>trafficking protein particle complex subunit 4 isoform 3</t>
  </si>
  <si>
    <t>Trappc5</t>
  </si>
  <si>
    <t>trafficking protein particle complex subunit 5</t>
  </si>
  <si>
    <t>Trappc6a</t>
  </si>
  <si>
    <t>trafficking protein particle complex subunit 6A isoform 4</t>
  </si>
  <si>
    <t>Trappc6b</t>
  </si>
  <si>
    <t>trafficking protein particle complex subunit 6B isoform 1</t>
  </si>
  <si>
    <t>Trappc8</t>
  </si>
  <si>
    <t>trafficking protein particle complex subunit 8</t>
  </si>
  <si>
    <t>Trappc9</t>
  </si>
  <si>
    <t>trafficking protein particle complex subunit 9 isoform c</t>
  </si>
  <si>
    <t>Trex1</t>
  </si>
  <si>
    <t>three-prime repair exonuclease 1 isoform c</t>
  </si>
  <si>
    <t>Trim11</t>
  </si>
  <si>
    <t>E3 ubiquitin-protein ligase TRIM11</t>
  </si>
  <si>
    <t>Trim2</t>
  </si>
  <si>
    <t>tripartite motif-containing protein 2 isoform 9</t>
  </si>
  <si>
    <t>Trim21</t>
  </si>
  <si>
    <t>E3 ubiquitin-protein ligase TRIM21</t>
  </si>
  <si>
    <t>Trim23</t>
  </si>
  <si>
    <t>E3 ubiquitin-protein ligase TRIM23 isoform gamma</t>
  </si>
  <si>
    <t>Trim25</t>
  </si>
  <si>
    <t>E3 ubiquitin/ISG15 ligase TRIM25</t>
  </si>
  <si>
    <t>Trim26</t>
  </si>
  <si>
    <t>tripartite motif-containing protein 26</t>
  </si>
  <si>
    <t>Trim28</t>
  </si>
  <si>
    <t>transcription intermediary factor 1-beta</t>
  </si>
  <si>
    <t>Trim3</t>
  </si>
  <si>
    <t>tripartite motif-containing protein 3 isoform 2</t>
  </si>
  <si>
    <t>Trim34</t>
  </si>
  <si>
    <t>tripartite motif-containing protein 34 isoform 1</t>
  </si>
  <si>
    <t>Trim35</t>
  </si>
  <si>
    <t>tripartite motif-containing protein 35 isoform 2</t>
  </si>
  <si>
    <t>Trim39</t>
  </si>
  <si>
    <t>E3 ubiquitin-protein ligase TRIM39 isoform 2</t>
  </si>
  <si>
    <t>Trim44</t>
  </si>
  <si>
    <t>tripartite motif-containing protein 44</t>
  </si>
  <si>
    <t>Trim47</t>
  </si>
  <si>
    <t>tripartite motif-containing protein 47</t>
  </si>
  <si>
    <t>Trim5</t>
  </si>
  <si>
    <t>tripartite motif-containing protein 5 isoform delta</t>
  </si>
  <si>
    <t>Trim65</t>
  </si>
  <si>
    <t>tripartite motif-containing protein 65 isoform 2</t>
  </si>
  <si>
    <t>Trim8</t>
  </si>
  <si>
    <t>probable E3 ubiquitin-protein ligase TRIM8 isoform 1</t>
  </si>
  <si>
    <t>Triobp</t>
  </si>
  <si>
    <t>TRIO and F-actin-binding protein isoform 2</t>
  </si>
  <si>
    <t>Trip11</t>
  </si>
  <si>
    <t>thyroid receptor-interacting protein 11 isoform 2</t>
  </si>
  <si>
    <t>Trip6</t>
  </si>
  <si>
    <t>thyroid receptor-interacting protein 6</t>
  </si>
  <si>
    <t>Triqk</t>
  </si>
  <si>
    <t>triple QxxK/R motif-containing protein</t>
  </si>
  <si>
    <t>Trit1</t>
  </si>
  <si>
    <t>tRNA dimethylallyltransferase, mitochondrial isoform 3</t>
  </si>
  <si>
    <t>Trmt1</t>
  </si>
  <si>
    <t>tRNA (guanine(26)-N(2))-dimethyltransferase isoform 2</t>
  </si>
  <si>
    <t>Trmt10c</t>
  </si>
  <si>
    <t>mitochondrial ribonuclease P protein 1 precursor</t>
  </si>
  <si>
    <t>Trmt11</t>
  </si>
  <si>
    <t>tRNA (guanine(10)-N2)-methyltransferase homolog isoform a</t>
  </si>
  <si>
    <t>Trmt112</t>
  </si>
  <si>
    <t>multifunctional methyltransferase subunit TRM112-like protein isoform 3</t>
  </si>
  <si>
    <t>Trmt12</t>
  </si>
  <si>
    <t>tRNA wybutosine-synthesizing protein 2 homolog</t>
  </si>
  <si>
    <t>Trmt2a</t>
  </si>
  <si>
    <t>tRNA (uracil-5-)-methyltransferase homolog A isoform c</t>
  </si>
  <si>
    <t>Trmt5</t>
  </si>
  <si>
    <t>tRNA (guanine(37)-N1)-methyltransferase isoform 3</t>
  </si>
  <si>
    <t>Trmu</t>
  </si>
  <si>
    <t>mitochondrial tRNA-specific 2-thiouridylase 1 isoform g</t>
  </si>
  <si>
    <t>Trove2</t>
  </si>
  <si>
    <t>60 kDa SS-A/Ro ribonucleoprotein isoform 5</t>
  </si>
  <si>
    <t>Trpc4ap</t>
  </si>
  <si>
    <t>short transient receptor potential channel 4-associated protein isoform a</t>
  </si>
  <si>
    <t>Trpm4</t>
  </si>
  <si>
    <t>transient receptor potential cation channel subfamily M member 4 isoform 3</t>
  </si>
  <si>
    <t>Trpt1</t>
  </si>
  <si>
    <t>tRNA 2'-phosphotransferase 1 isoform 4</t>
  </si>
  <si>
    <t>Trpv4</t>
  </si>
  <si>
    <t>transient receptor potential cation channel subfamily V member 4 isoform c</t>
  </si>
  <si>
    <t>Trub2</t>
  </si>
  <si>
    <t>probable tRNA pseudouridine synthase 2 isoform 2</t>
  </si>
  <si>
    <t>Tsc2</t>
  </si>
  <si>
    <t>tuberin isoform 1</t>
  </si>
  <si>
    <t>Tsen2</t>
  </si>
  <si>
    <t>tRNA-splicing endonuclease subunit Sen2 isoform 2</t>
  </si>
  <si>
    <t>Tsfm</t>
  </si>
  <si>
    <t>elongation factor Ts, mitochondrial isoform 4 precursor</t>
  </si>
  <si>
    <t>Tshr</t>
  </si>
  <si>
    <t>thyrotropin receptor isoform 3 precursor</t>
  </si>
  <si>
    <t>Tsn</t>
  </si>
  <si>
    <t>translin isoform 1</t>
  </si>
  <si>
    <t>Tsnax</t>
  </si>
  <si>
    <t>translin-associated protein X</t>
  </si>
  <si>
    <t>Tspan12</t>
  </si>
  <si>
    <t>tetraspanin-12</t>
  </si>
  <si>
    <t>Tspan13</t>
  </si>
  <si>
    <t>tetraspanin-13</t>
  </si>
  <si>
    <t>Tspan3</t>
  </si>
  <si>
    <t>tetraspanin-3 isoform 3</t>
  </si>
  <si>
    <t>Tspan6</t>
  </si>
  <si>
    <t>tetraspanin-6 isoform d precursor</t>
  </si>
  <si>
    <t>Tspan9</t>
  </si>
  <si>
    <t>tetraspanin-9</t>
  </si>
  <si>
    <t>Tspo</t>
  </si>
  <si>
    <t>translocator protein</t>
  </si>
  <si>
    <t>Tspyl1</t>
  </si>
  <si>
    <t>testis-specific Y-encoded-like protein 1</t>
  </si>
  <si>
    <t>Tspyl2</t>
  </si>
  <si>
    <t>testis-specific Y-encoded-like protein 2</t>
  </si>
  <si>
    <t>Tsr1</t>
  </si>
  <si>
    <t>pre-rRNA-processing protein TSR1 homolog</t>
  </si>
  <si>
    <t>Tssc4</t>
  </si>
  <si>
    <t>PREDICTED: protein TSSC4 isoform X1</t>
  </si>
  <si>
    <t>Tsta3</t>
  </si>
  <si>
    <t>GDP-L-fucose synthase isoform 2</t>
  </si>
  <si>
    <t>Tstd2</t>
  </si>
  <si>
    <t>thiosulfate sulfurtransferase/rhodanese-like domain-containing protein 2</t>
  </si>
  <si>
    <t>Tstd3</t>
  </si>
  <si>
    <t>thiosulfate sulfurtransferase/rhodanese-like domain-containing protein 3</t>
  </si>
  <si>
    <t>Ttc1</t>
  </si>
  <si>
    <t>tetratricopeptide repeat protein 1</t>
  </si>
  <si>
    <t>Ttc19</t>
  </si>
  <si>
    <t>tetratricopeptide repeat protein 19, mitochondrial isoform 2</t>
  </si>
  <si>
    <t>Ttc21b</t>
  </si>
  <si>
    <t>tetratricopeptide repeat protein 21B</t>
  </si>
  <si>
    <t>Ttc22</t>
  </si>
  <si>
    <t>tetratricopeptide repeat protein 22 isoform 2</t>
  </si>
  <si>
    <t>Ttc26</t>
  </si>
  <si>
    <t>intraflagellar transport protein 56 isoform 9</t>
  </si>
  <si>
    <t>Ttc3</t>
  </si>
  <si>
    <t>E3 ubiquitin-protein ligase TTC3 isoform 1</t>
  </si>
  <si>
    <t>Ttc33</t>
  </si>
  <si>
    <t>tetratricopeptide repeat protein 33</t>
  </si>
  <si>
    <t>Ttc37</t>
  </si>
  <si>
    <t>tetratricopeptide repeat protein 37</t>
  </si>
  <si>
    <t>Ttc38</t>
  </si>
  <si>
    <t>tetratricopeptide repeat protein 38</t>
  </si>
  <si>
    <t>Ttc4</t>
  </si>
  <si>
    <t>tetratricopeptide repeat protein 4 isoform 1</t>
  </si>
  <si>
    <t>Ttc5</t>
  </si>
  <si>
    <t>tetratricopeptide repeat protein 5</t>
  </si>
  <si>
    <t>Ttc8</t>
  </si>
  <si>
    <t>tetratricopeptide repeat protein 8 isoform F</t>
  </si>
  <si>
    <t>Ttll1</t>
  </si>
  <si>
    <t>probable tubulin polyglutamylase TTLL1</t>
  </si>
  <si>
    <t>Tubgcp5</t>
  </si>
  <si>
    <t>gamma-tubulin complex component 5 isoform b</t>
  </si>
  <si>
    <t>Tufm</t>
  </si>
  <si>
    <t>elongation factor Tu, mitochondrial precursor</t>
  </si>
  <si>
    <t>Tulp3</t>
  </si>
  <si>
    <t>tubby-related protein 3 isoform 1</t>
  </si>
  <si>
    <t>Tusc2</t>
  </si>
  <si>
    <t>tumor suppressor candidate 2</t>
  </si>
  <si>
    <t>Tusc3</t>
  </si>
  <si>
    <t>tumor suppressor candidate 3 isoform b precursor</t>
  </si>
  <si>
    <t>Tut1</t>
  </si>
  <si>
    <t>speckle targeted PIP5K1A-regulated poly(A) polymerase</t>
  </si>
  <si>
    <t>Tvp23b</t>
  </si>
  <si>
    <t>Golgi apparatus membrane protein TVP23 homolog B isoform b precursor</t>
  </si>
  <si>
    <t>Twf1</t>
  </si>
  <si>
    <t>twinfilin-1 isoform 1</t>
  </si>
  <si>
    <t>Twf2</t>
  </si>
  <si>
    <t>twinfilin-2</t>
  </si>
  <si>
    <t>Txn1</t>
  </si>
  <si>
    <t>Txn2</t>
  </si>
  <si>
    <t>thioredoxin, mitochondrial precursor</t>
  </si>
  <si>
    <t>Txndc11</t>
  </si>
  <si>
    <t>thioredoxin domain-containing protein 11 isoform 4</t>
  </si>
  <si>
    <t>Txndc12</t>
  </si>
  <si>
    <t>thioredoxin domain-containing protein 12 precursor</t>
  </si>
  <si>
    <t>Txndc15</t>
  </si>
  <si>
    <t>thioredoxin domain-containing protein 15 isoform 1 precursor</t>
  </si>
  <si>
    <t>Txndc16</t>
  </si>
  <si>
    <t>thioredoxin domain-containing protein 16 isoform 2 precursor</t>
  </si>
  <si>
    <t>Txndc17</t>
  </si>
  <si>
    <t>thioredoxin domain-containing protein 17</t>
  </si>
  <si>
    <t>Txndc5</t>
  </si>
  <si>
    <t>thioredoxin domain-containing protein 5 isoform 3</t>
  </si>
  <si>
    <t>Txndc9</t>
  </si>
  <si>
    <t>thioredoxin domain-containing protein 9</t>
  </si>
  <si>
    <t>Txnl1</t>
  </si>
  <si>
    <t>thioredoxin-like protein 1</t>
  </si>
  <si>
    <t>Txnl4a</t>
  </si>
  <si>
    <t>thioredoxin-like protein 4A isoform 4</t>
  </si>
  <si>
    <t>Txnl4b</t>
  </si>
  <si>
    <t>thioredoxin-like protein 4B isoform 1</t>
  </si>
  <si>
    <t>Txnrd2</t>
  </si>
  <si>
    <t>thioredoxin reductase 2, mitochondrial isoform 2 precursor</t>
  </si>
  <si>
    <t>Txnrd3</t>
  </si>
  <si>
    <t>thioredoxin reductase 3 isoform 2</t>
  </si>
  <si>
    <t>Tyk2</t>
  </si>
  <si>
    <t>non-receptor tyrosine-protein kinase TYK2</t>
  </si>
  <si>
    <t>Tysnd1</t>
  </si>
  <si>
    <t>peroxisomal leader peptide-processing protease isoform b</t>
  </si>
  <si>
    <t>Tyw3</t>
  </si>
  <si>
    <t>PREDICTED: tRNA wybutosine-synthesizing protein 3 homolog isoform X1</t>
  </si>
  <si>
    <t>Tyw5</t>
  </si>
  <si>
    <t>tRNA wybutosine-synthesizing protein 5</t>
  </si>
  <si>
    <t>U2af1l4</t>
  </si>
  <si>
    <t>splicing factor U2AF 26 kDa subunit isoform 1</t>
  </si>
  <si>
    <t>U2surp</t>
  </si>
  <si>
    <t>U2 snRNP-associated SURP motif-containing protein isoform 1</t>
  </si>
  <si>
    <t>Uba3</t>
  </si>
  <si>
    <t>NEDD8-activating enzyme E1 catalytic subunit isoform 2</t>
  </si>
  <si>
    <t>Uba5</t>
  </si>
  <si>
    <t>ubiquitin-like modifier-activating enzyme 5 isoform 4</t>
  </si>
  <si>
    <t>Uba52</t>
  </si>
  <si>
    <t>ubiquitin-60S ribosomal protein L40 isoform 3</t>
  </si>
  <si>
    <t>Uba6</t>
  </si>
  <si>
    <t>ubiquitin-like modifier-activating enzyme 6</t>
  </si>
  <si>
    <t>Ubap1</t>
  </si>
  <si>
    <t>ubiquitin-associated protein 1 isoform 1</t>
  </si>
  <si>
    <t>Ubap2l</t>
  </si>
  <si>
    <t>ubiquitin-associated protein 2-like isoform a</t>
  </si>
  <si>
    <t>Ube2a</t>
  </si>
  <si>
    <t>ubiquitin-conjugating enzyme E2 A isoform 1</t>
  </si>
  <si>
    <t>Ube2d1</t>
  </si>
  <si>
    <t>ubiquitin-conjugating enzyme E2 D1 isoform 2</t>
  </si>
  <si>
    <t>Ube2e2</t>
  </si>
  <si>
    <t>ubiquitin-conjugating enzyme E2 E2</t>
  </si>
  <si>
    <t>Ube2f</t>
  </si>
  <si>
    <t>NEDD8-conjugating enzyme UBE2F isoform 1</t>
  </si>
  <si>
    <t>Ube2g2</t>
  </si>
  <si>
    <t>ubiquitin-conjugating enzyme E2 G2 isoform 3</t>
  </si>
  <si>
    <t>Ube2j1</t>
  </si>
  <si>
    <t>ubiquitin-conjugating enzyme E2 J1</t>
  </si>
  <si>
    <t>Ube2j2</t>
  </si>
  <si>
    <t>ubiquitin-conjugating enzyme E2 J2 isoform 3</t>
  </si>
  <si>
    <t>Ube2k</t>
  </si>
  <si>
    <t>ubiquitin-conjugating enzyme E2 K isoform 3</t>
  </si>
  <si>
    <t>Ube2l3</t>
  </si>
  <si>
    <t>ubiquitin-conjugating enzyme E2 L3 isoform 3</t>
  </si>
  <si>
    <t>Ube2n</t>
  </si>
  <si>
    <t>ubiquitin-conjugating enzyme E2 N</t>
  </si>
  <si>
    <t>Ube2q2</t>
  </si>
  <si>
    <t>ubiquitin-conjugating enzyme E2 Q2 isoform 3</t>
  </si>
  <si>
    <t>Ube2q2l</t>
  </si>
  <si>
    <t>putative ubiquitin-conjugating enzyme E2Q2-like protein</t>
  </si>
  <si>
    <t>Ube2r2</t>
  </si>
  <si>
    <t>ubiquitin-conjugating enzyme E2 R2</t>
  </si>
  <si>
    <t>Ube2v2</t>
  </si>
  <si>
    <t>ubiquitin-conjugating enzyme E2 variant 2</t>
  </si>
  <si>
    <t>Ube3a</t>
  </si>
  <si>
    <t>ubiquitin-protein ligase E3A isoform 2</t>
  </si>
  <si>
    <t>Ube3b</t>
  </si>
  <si>
    <t>ubiquitin-protein ligase E3B isoform 3</t>
  </si>
  <si>
    <t>Ube3c</t>
  </si>
  <si>
    <t>ubiquitin-protein ligase E3C</t>
  </si>
  <si>
    <t>Ube4a</t>
  </si>
  <si>
    <t>ubiquitin conjugation factor E4 A isoform 2</t>
  </si>
  <si>
    <t>Ube4b</t>
  </si>
  <si>
    <t>ubiquitin conjugation factor E4 B isoform 1</t>
  </si>
  <si>
    <t>Ubfd1</t>
  </si>
  <si>
    <t>ubiquitin domain-containing protein UBFD1</t>
  </si>
  <si>
    <t>Ubiad1</t>
  </si>
  <si>
    <t>ubiA prenyltransferase domain-containing protein 1</t>
  </si>
  <si>
    <t>Ubl3</t>
  </si>
  <si>
    <t>ubiquitin-like protein 3 precursor</t>
  </si>
  <si>
    <t>Ubl4a</t>
  </si>
  <si>
    <t>ubiquitin-like protein 4A</t>
  </si>
  <si>
    <t>Ubl5</t>
  </si>
  <si>
    <t>ubiquitin-like protein 5</t>
  </si>
  <si>
    <t>Ublcp1</t>
  </si>
  <si>
    <t>ubiquitin-like domain-containing CTD phosphatase 1</t>
  </si>
  <si>
    <t>Ubn1</t>
  </si>
  <si>
    <t>ubinuclein-1 isoform b</t>
  </si>
  <si>
    <t>Ubqln1</t>
  </si>
  <si>
    <t>ubiquilin-1 isoform 2</t>
  </si>
  <si>
    <t>Ubr1</t>
  </si>
  <si>
    <t>E3 ubiquitin-protein ligase UBR1</t>
  </si>
  <si>
    <t>Ubr3</t>
  </si>
  <si>
    <t>E3 ubiquitin-protein ligase UBR3</t>
  </si>
  <si>
    <t>Ubr5</t>
  </si>
  <si>
    <t>E3 ubiquitin-protein ligase UBR5 isoform 2</t>
  </si>
  <si>
    <t>Ubtd1</t>
  </si>
  <si>
    <t>ubiquitin domain-containing protein 1</t>
  </si>
  <si>
    <t>Ubxn4</t>
  </si>
  <si>
    <t>UBX domain-containing protein 4</t>
  </si>
  <si>
    <t>Ubxn6</t>
  </si>
  <si>
    <t>UBX domain-containing protein 6 isoform 1</t>
  </si>
  <si>
    <t>Uckl1</t>
  </si>
  <si>
    <t>uridine-cytidine kinase-like 1 isoform 2</t>
  </si>
  <si>
    <t>Uevld</t>
  </si>
  <si>
    <t>ubiquitin-conjugating enzyme E2 variant 3 isoform h</t>
  </si>
  <si>
    <t>Ufc1</t>
  </si>
  <si>
    <t>ubiquitin-fold modifier-conjugating enzyme 1</t>
  </si>
  <si>
    <t>Ufd1l</t>
  </si>
  <si>
    <t>PREDICTED: ubiquitin fusion degradation protein 1 homolog isoform X1</t>
  </si>
  <si>
    <t>Ufl1</t>
  </si>
  <si>
    <t>E3 UFM1-protein ligase 1</t>
  </si>
  <si>
    <t>Ufm1</t>
  </si>
  <si>
    <t>ubiquitin-fold modifier 1 isoform 2</t>
  </si>
  <si>
    <t>Ufsp1</t>
  </si>
  <si>
    <t>inactive Ufm1-specific protease 1</t>
  </si>
  <si>
    <t>Ufsp2</t>
  </si>
  <si>
    <t>ufm1-specific protease 2</t>
  </si>
  <si>
    <t>Ugdh</t>
  </si>
  <si>
    <t>UDP-glucose 6-dehydrogenase isoform 2</t>
  </si>
  <si>
    <t>Uhrf1bp1l</t>
  </si>
  <si>
    <t>UHRF1-binding protein 1-like isoform b</t>
  </si>
  <si>
    <t>Uimc1</t>
  </si>
  <si>
    <t>BRCA1-A complex subunit RAP80 isoform 2</t>
  </si>
  <si>
    <t>Ulk2</t>
  </si>
  <si>
    <t>serine/threonine-protein kinase ULK2</t>
  </si>
  <si>
    <t>Unc13b</t>
  </si>
  <si>
    <t>protein unc-13 homolog B isoform 1</t>
  </si>
  <si>
    <t>Unc50</t>
  </si>
  <si>
    <t>protein unc-50 homolog isoform 1</t>
  </si>
  <si>
    <t>Unk</t>
  </si>
  <si>
    <t>RING finger protein unkempt homolog</t>
  </si>
  <si>
    <t>Upf1</t>
  </si>
  <si>
    <t>regulator of nonsense transcripts 1 isoform 2</t>
  </si>
  <si>
    <t>Upf3a</t>
  </si>
  <si>
    <t>regulator of nonsense transcripts 3A isoform hUpf3pdelta</t>
  </si>
  <si>
    <t>Uqcc1</t>
  </si>
  <si>
    <t>ubiquinol-cytochrome-c reductase complex assembly factor 1 isoform c</t>
  </si>
  <si>
    <t>Uqcc2</t>
  </si>
  <si>
    <t>ubiquinol-cytochrome-c reductase complex assembly factor 2</t>
  </si>
  <si>
    <t>Uqcc3</t>
  </si>
  <si>
    <t>ubiquinol-cytochrome-c reductase complex assembly factor 3</t>
  </si>
  <si>
    <t>Uqcr10</t>
  </si>
  <si>
    <t>cytochrome b-c1 complex subunit 9 isoform b</t>
  </si>
  <si>
    <t>Uqcr11</t>
  </si>
  <si>
    <t>cytochrome b-c1 complex subunit 10</t>
  </si>
  <si>
    <t>Uqcrb</t>
  </si>
  <si>
    <t>cytochrome b-c1 complex subunit 7 isoform 3</t>
  </si>
  <si>
    <t>Uqcrc1</t>
  </si>
  <si>
    <t>cytochrome b-c1 complex subunit 1, mitochondrial precursor</t>
  </si>
  <si>
    <t>Uqcrfs1</t>
  </si>
  <si>
    <t>cytochrome b-c1 complex subunit Rieske, mitochondrial</t>
  </si>
  <si>
    <t>Uqcrh</t>
  </si>
  <si>
    <t>cytochrome b-c1 complex subunit 6, mitochondrial isoform 2 precursor</t>
  </si>
  <si>
    <t>Uqcrq</t>
  </si>
  <si>
    <t>cytochrome b-c1 complex subunit 8</t>
  </si>
  <si>
    <t>Urgcp</t>
  </si>
  <si>
    <t>up-regulator of cell proliferation isoform 2</t>
  </si>
  <si>
    <t>Uri1</t>
  </si>
  <si>
    <t>unconventional prefoldin RPB5 interactor 1 isoform c</t>
  </si>
  <si>
    <t>Urod</t>
  </si>
  <si>
    <t>uroporphyrinogen decarboxylase</t>
  </si>
  <si>
    <t>Uros</t>
  </si>
  <si>
    <t>uroporphyrinogen-III synthase isoform 2</t>
  </si>
  <si>
    <t>Usb1</t>
  </si>
  <si>
    <t>U6 snRNA phosphodiesterase isoform 4</t>
  </si>
  <si>
    <t>Use1</t>
  </si>
  <si>
    <t>vesicle transport protein USE1</t>
  </si>
  <si>
    <t>Usf1</t>
  </si>
  <si>
    <t>upstream stimulatory factor 1 isoform 1</t>
  </si>
  <si>
    <t>Usf2</t>
  </si>
  <si>
    <t>upstream stimulatory factor 2 isoform 3</t>
  </si>
  <si>
    <t>Usmg5</t>
  </si>
  <si>
    <t>up-regulated during skeletal muscle growth protein 5</t>
  </si>
  <si>
    <t>Uso1</t>
  </si>
  <si>
    <t>general vesicular transport factor p115 isoform 1</t>
  </si>
  <si>
    <t>Usp11</t>
  </si>
  <si>
    <t>ubiquitin carboxyl-terminal hydrolase 11</t>
  </si>
  <si>
    <t>Usp14</t>
  </si>
  <si>
    <t>ubiquitin carboxyl-terminal hydrolase 14 isoform a</t>
  </si>
  <si>
    <t>Usp15</t>
  </si>
  <si>
    <t>ubiquitin carboxyl-terminal hydrolase 15 isoform 8</t>
  </si>
  <si>
    <t>Usp19</t>
  </si>
  <si>
    <t>ubiquitin carboxyl-terminal hydrolase 19 isoform 15</t>
  </si>
  <si>
    <t>Usp20</t>
  </si>
  <si>
    <t>ubiquitin carboxyl-terminal hydrolase 20</t>
  </si>
  <si>
    <t>Usp21</t>
  </si>
  <si>
    <t>ubiquitin carboxyl-terminal hydrolase 21 isoform c</t>
  </si>
  <si>
    <t>Usp22</t>
  </si>
  <si>
    <t>ubiquitin carboxyl-terminal hydrolase 22</t>
  </si>
  <si>
    <t>Usp25</t>
  </si>
  <si>
    <t>ubiquitin carboxyl-terminal hydrolase 25 isoform USP25m</t>
  </si>
  <si>
    <t>Usp28</t>
  </si>
  <si>
    <t>ubiquitin carboxyl-terminal hydrolase 28 isoform c</t>
  </si>
  <si>
    <t>Usp3</t>
  </si>
  <si>
    <t>ubiquitin carboxyl-terminal hydrolase 3 isoform 1</t>
  </si>
  <si>
    <t>Usp30</t>
  </si>
  <si>
    <t>ubiquitin carboxyl-terminal hydrolase 30 isoform 2</t>
  </si>
  <si>
    <t>Usp33</t>
  </si>
  <si>
    <t>ubiquitin carboxyl-terminal hydrolase 33 isoform 1</t>
  </si>
  <si>
    <t>ubiquitin carboxyl-terminal hydrolase 38 isoform 3</t>
  </si>
  <si>
    <t>Usp39</t>
  </si>
  <si>
    <t>U4/U6.U5 tri-snRNP-associated protein 2 isoform 4</t>
  </si>
  <si>
    <t>Usp4</t>
  </si>
  <si>
    <t>ubiquitin carboxyl-terminal hydrolase 4 isoform b</t>
  </si>
  <si>
    <t>Usp47</t>
  </si>
  <si>
    <t>ubiquitin carboxyl-terminal hydrolase 47 isoform b</t>
  </si>
  <si>
    <t>Usp5</t>
  </si>
  <si>
    <t>ubiquitin carboxyl-terminal hydrolase 5 isoform 1</t>
  </si>
  <si>
    <t>Usp53</t>
  </si>
  <si>
    <t>inactive ubiquitin carboxyl-terminal hydrolase 53</t>
  </si>
  <si>
    <t>Usp54</t>
  </si>
  <si>
    <t>inactive ubiquitin carboxyl-terminal hydrolase 54 isoform 4</t>
  </si>
  <si>
    <t>Usp6nl</t>
  </si>
  <si>
    <t>USP6 N-terminal-like protein isoform 2</t>
  </si>
  <si>
    <t>Usp8</t>
  </si>
  <si>
    <t>ubiquitin carboxyl-terminal hydrolase 8 isoform b</t>
  </si>
  <si>
    <t>Usp9x</t>
  </si>
  <si>
    <t>probable ubiquitin carboxyl-terminal hydrolase FAF-X isoform 4</t>
  </si>
  <si>
    <t>Uspl1</t>
  </si>
  <si>
    <t>SUMO-specific isopeptidase USPL1 isoform 1</t>
  </si>
  <si>
    <t>Utp11</t>
  </si>
  <si>
    <t>probable U3 small nucleolar RNA-associated protein 11</t>
  </si>
  <si>
    <t>Utp15</t>
  </si>
  <si>
    <t>PREDICTED: U3 small nucleolar RNA-associated protein 15 homolog isoform X1</t>
  </si>
  <si>
    <t>Utp4</t>
  </si>
  <si>
    <t>U3 small nucleolar RNA-associated protein 4 homolog isoform 1</t>
  </si>
  <si>
    <t>Utrn</t>
  </si>
  <si>
    <t>utrophin</t>
  </si>
  <si>
    <t>Uxt</t>
  </si>
  <si>
    <t>protein UXT isoform 1</t>
  </si>
  <si>
    <t>Vac14</t>
  </si>
  <si>
    <t>protein VAC14 homolog isoform 2</t>
  </si>
  <si>
    <t>Vamp2</t>
  </si>
  <si>
    <t>vesicle-associated membrane protein 2 isoform 1</t>
  </si>
  <si>
    <t>Vamp3</t>
  </si>
  <si>
    <t>vesicle-associated membrane protein 3</t>
  </si>
  <si>
    <t>Vamp7</t>
  </si>
  <si>
    <t>vesicle-associated membrane protein 7 isoform 3</t>
  </si>
  <si>
    <t>Vamp8</t>
  </si>
  <si>
    <t>vesicle-associated membrane protein 8</t>
  </si>
  <si>
    <t>Vangl1</t>
  </si>
  <si>
    <t>vang-like protein 1 isoform 1</t>
  </si>
  <si>
    <t>Vapb</t>
  </si>
  <si>
    <t>vesicle-associated membrane protein-associated protein B/C isoform 2</t>
  </si>
  <si>
    <t>Vat1</t>
  </si>
  <si>
    <t>synaptic vesicle membrane protein VAT-1 homolog</t>
  </si>
  <si>
    <t>Vav2</t>
  </si>
  <si>
    <t>guanine nucleotide exchange factor VAV2 isoform 1</t>
  </si>
  <si>
    <t>Vav3</t>
  </si>
  <si>
    <t>guanine nucleotide exchange factor VAV3 isoform 1</t>
  </si>
  <si>
    <t>Vcpip1</t>
  </si>
  <si>
    <t>deubiquitinating protein VCIP135</t>
  </si>
  <si>
    <t>Vdac1</t>
  </si>
  <si>
    <t>voltage-dependent anion-selective channel protein 1</t>
  </si>
  <si>
    <t>Vdac2</t>
  </si>
  <si>
    <t>voltage-dependent anion-selective channel protein 2 isoform 3</t>
  </si>
  <si>
    <t>Vegfa</t>
  </si>
  <si>
    <t>vascular endothelial growth factor A isoform VEGF-Ax precursor</t>
  </si>
  <si>
    <t>Veph1</t>
  </si>
  <si>
    <t>ventricular zone-expressed PH domain-containing protein homolog 1 isoform 3</t>
  </si>
  <si>
    <t>Vezt</t>
  </si>
  <si>
    <t>vezatin</t>
  </si>
  <si>
    <t>Vgll4</t>
  </si>
  <si>
    <t>transcription cofactor vestigial-like protein 4 isoform f</t>
  </si>
  <si>
    <t>Vill</t>
  </si>
  <si>
    <t>villin-like protein</t>
  </si>
  <si>
    <t>Vimp</t>
  </si>
  <si>
    <t>Vipas39</t>
  </si>
  <si>
    <t>spermatogenesis-defective protein 39 homolog isoform 1</t>
  </si>
  <si>
    <t>Vkorc1</t>
  </si>
  <si>
    <t>vitamin K epoxide reductase complex subunit 1 isoform 3 precursor</t>
  </si>
  <si>
    <t>Vmac</t>
  </si>
  <si>
    <t>vimentin-type intermediate filament-associated coiled-coil protein</t>
  </si>
  <si>
    <t>Vmp1</t>
  </si>
  <si>
    <t>vacuole membrane protein 1 isoform 9</t>
  </si>
  <si>
    <t>Vprbp</t>
  </si>
  <si>
    <t>PREDICTED: protein VPRBP isoform X1</t>
  </si>
  <si>
    <t>Vps11</t>
  </si>
  <si>
    <t>vacuolar protein sorting-associated protein 11 homolog isoform 2</t>
  </si>
  <si>
    <t>Vps16</t>
  </si>
  <si>
    <t>vacuolar protein sorting-associated protein 16 homolog isoform 3</t>
  </si>
  <si>
    <t>Vps18</t>
  </si>
  <si>
    <t>vacuolar protein sorting-associated protein 18 homolog</t>
  </si>
  <si>
    <t>Vps25</t>
  </si>
  <si>
    <t>vacuolar protein-sorting-associated protein 25</t>
  </si>
  <si>
    <t>Vps26a</t>
  </si>
  <si>
    <t>vacuolar protein sorting-associated protein 26A isoform 5</t>
  </si>
  <si>
    <t>Vps26b</t>
  </si>
  <si>
    <t>vacuolar protein sorting-associated protein 26B</t>
  </si>
  <si>
    <t>Vps29</t>
  </si>
  <si>
    <t>vacuolar protein sorting-associated protein 29 isoform 2</t>
  </si>
  <si>
    <t>Vps33a</t>
  </si>
  <si>
    <t>vacuolar protein sorting-associated protein 33A isoform 5</t>
  </si>
  <si>
    <t>Vps33b</t>
  </si>
  <si>
    <t>vacuolar protein sorting-associated protein 33B isoform 3</t>
  </si>
  <si>
    <t>Vps35</t>
  </si>
  <si>
    <t>vacuolar protein sorting-associated protein 35</t>
  </si>
  <si>
    <t>Vps36</t>
  </si>
  <si>
    <t>vacuolar protein-sorting-associated protein 36 isoform 3</t>
  </si>
  <si>
    <t>Vps37a</t>
  </si>
  <si>
    <t>vacuolar protein sorting-associated protein 37A isoform 2</t>
  </si>
  <si>
    <t>Vps37b</t>
  </si>
  <si>
    <t>vacuolar protein sorting-associated protein 37B</t>
  </si>
  <si>
    <t>Vps37d</t>
  </si>
  <si>
    <t>vacuolar protein sorting-associated protein 37D</t>
  </si>
  <si>
    <t>Vps41</t>
  </si>
  <si>
    <t>vacuolar protein sorting-associated protein 41 homolog isoform 1</t>
  </si>
  <si>
    <t>Vps45</t>
  </si>
  <si>
    <t>vacuolar protein sorting-associated protein 45 isoform 3</t>
  </si>
  <si>
    <t>Vps4a</t>
  </si>
  <si>
    <t>vacuolar protein sorting-associated protein 4A</t>
  </si>
  <si>
    <t>Vps4b</t>
  </si>
  <si>
    <t>vacuolar protein sorting-associated protein 4B</t>
  </si>
  <si>
    <t>Vps50</t>
  </si>
  <si>
    <t>syndetin isoform b</t>
  </si>
  <si>
    <t>Vps51</t>
  </si>
  <si>
    <t>vacuolar protein sorting-associated protein 51 homolog</t>
  </si>
  <si>
    <t>Vps52</t>
  </si>
  <si>
    <t>vacuolar protein sorting-associated protein 52 homolog isoform 3</t>
  </si>
  <si>
    <t>Vps53</t>
  </si>
  <si>
    <t>vacuolar protein sorting-associated protein 53 homolog isoform 1</t>
  </si>
  <si>
    <t>Vps8</t>
  </si>
  <si>
    <t>vacuolar protein sorting-associated protein 8 homolog isoform a</t>
  </si>
  <si>
    <t>Vps9d1</t>
  </si>
  <si>
    <t>VPS9 domain-containing protein 1</t>
  </si>
  <si>
    <t>Vstm2a</t>
  </si>
  <si>
    <t>V-set and transmembrane domain-containing protein 2A isoform 3 precursor</t>
  </si>
  <si>
    <t>Vta1</t>
  </si>
  <si>
    <t>vacuolar protein sorting-associated protein VTA1 homolog isoform b</t>
  </si>
  <si>
    <t>Vti1a</t>
  </si>
  <si>
    <t>PREDICTED: vesicle transport through interaction with t-SNAREs homolog 1A isoform X8</t>
  </si>
  <si>
    <t>Vti1b</t>
  </si>
  <si>
    <t>vesicle transport through interaction with t-SNAREs homolog 1B</t>
  </si>
  <si>
    <t>Vwa9</t>
  </si>
  <si>
    <t>PREDICTED: von Willebrand factor A domain-containing protein 9 isoform X2</t>
  </si>
  <si>
    <t>Wapl</t>
  </si>
  <si>
    <t>wings apart-like protein homolog isoform 2</t>
  </si>
  <si>
    <t>Wars</t>
  </si>
  <si>
    <t>tryptophan--tRNA ligase, cytoplasmic isoform b</t>
  </si>
  <si>
    <t>Wash1</t>
  </si>
  <si>
    <t>PREDICTED: WAS protein family homolog 1 isoform X10</t>
  </si>
  <si>
    <t>Wbp1l</t>
  </si>
  <si>
    <t>WW domain binding protein 1-like isoform 1 precursor</t>
  </si>
  <si>
    <t>Wbscr22</t>
  </si>
  <si>
    <t>PREDICTED: probable 18S rRNA (guanine-N(7))-methyltransferase isoform X3</t>
  </si>
  <si>
    <t>Wdfy2</t>
  </si>
  <si>
    <t>WD repeat and FYVE domain-containing protein 2</t>
  </si>
  <si>
    <t>Wdfy3</t>
  </si>
  <si>
    <t>WD repeat and FYVE domain-containing protein 3</t>
  </si>
  <si>
    <t>Wdr1</t>
  </si>
  <si>
    <t>WD repeat-containing protein 1 isoform 2</t>
  </si>
  <si>
    <t>Wdr12</t>
  </si>
  <si>
    <t>ribosome biogenesis protein WDR12</t>
  </si>
  <si>
    <t>Wdr13</t>
  </si>
  <si>
    <t>WD repeat-containing protein 13 isoform 2</t>
  </si>
  <si>
    <t>Wdr19</t>
  </si>
  <si>
    <t>WD repeat-containing protein 19 isoform 1</t>
  </si>
  <si>
    <t>Wdr20</t>
  </si>
  <si>
    <t>WD repeat-containing protein 20 isoform 8</t>
  </si>
  <si>
    <t>Wdr24</t>
  </si>
  <si>
    <t>WD repeat-containing protein 24</t>
  </si>
  <si>
    <t>Wdr3</t>
  </si>
  <si>
    <t>WD repeat-containing protein 3</t>
  </si>
  <si>
    <t>Wdr31</t>
  </si>
  <si>
    <t>WD repeat-containing protein 31 isoform 1</t>
  </si>
  <si>
    <t>Wdr33</t>
  </si>
  <si>
    <t>pre-mRNA 3' end processing protein WDR33 isoform 1</t>
  </si>
  <si>
    <t>Wdr34</t>
  </si>
  <si>
    <t>WD repeat-containing protein 34</t>
  </si>
  <si>
    <t>Wdr35</t>
  </si>
  <si>
    <t>WD repeat-containing protein 35 isoform 2</t>
  </si>
  <si>
    <t>Wdr36</t>
  </si>
  <si>
    <t>WD repeat-containing protein 36</t>
  </si>
  <si>
    <t>Wdr37</t>
  </si>
  <si>
    <t>WD repeat-containing protein 37</t>
  </si>
  <si>
    <t>Wdr43</t>
  </si>
  <si>
    <t>WD repeat-containing protein 43</t>
  </si>
  <si>
    <t>Wdr45b</t>
  </si>
  <si>
    <t>WD repeat domain phosphoinositide-interacting protein 3</t>
  </si>
  <si>
    <t>Wdr46</t>
  </si>
  <si>
    <t>WD repeat-containing protein 46 isoform 2</t>
  </si>
  <si>
    <t>Wdr47</t>
  </si>
  <si>
    <t>WD repeat-containing protein 47 isoform 3</t>
  </si>
  <si>
    <t>Wdr53</t>
  </si>
  <si>
    <t>WD repeat-containing protein 53 isoform d</t>
  </si>
  <si>
    <t>Wdr5b</t>
  </si>
  <si>
    <t>WD repeat-containing protein 5B</t>
  </si>
  <si>
    <t>Wdr6</t>
  </si>
  <si>
    <t>WD repeat-containing protein 6 isoform 3</t>
  </si>
  <si>
    <t>Wdr61</t>
  </si>
  <si>
    <t>WD repeat-containing protein 61 isoform a</t>
  </si>
  <si>
    <t>Wdr72</t>
  </si>
  <si>
    <t>WD repeat-containing protein 72 isoform b</t>
  </si>
  <si>
    <t>Wdr83</t>
  </si>
  <si>
    <t>WD repeat domain-containing protein 83</t>
  </si>
  <si>
    <t>Wdr83os</t>
  </si>
  <si>
    <t>protein Asterix</t>
  </si>
  <si>
    <t>Wdr91</t>
  </si>
  <si>
    <t>WD repeat-containing protein 91</t>
  </si>
  <si>
    <t>Wdr92</t>
  </si>
  <si>
    <t>WD repeat-containing protein 92 isoform 1</t>
  </si>
  <si>
    <t>Wfdc10a</t>
  </si>
  <si>
    <t>PREDICTED: WAP four-disulfide core domain protein 10A isoform X1</t>
  </si>
  <si>
    <t>Wfs1</t>
  </si>
  <si>
    <t>wolframin</t>
  </si>
  <si>
    <t>Whsc1l1</t>
  </si>
  <si>
    <t>Wisp1</t>
  </si>
  <si>
    <t>WNT1-inducible-signaling pathway protein 1 isoform 4 precursor</t>
  </si>
  <si>
    <t>Wnk1</t>
  </si>
  <si>
    <t>serine/threonine-protein kinase WNK1 isoform 2</t>
  </si>
  <si>
    <t>Wrap73</t>
  </si>
  <si>
    <t>WD repeat-containing protein WRAP73</t>
  </si>
  <si>
    <t>Wrb</t>
  </si>
  <si>
    <t>tail-anchored protein insertion receptor WRB isoform 2</t>
  </si>
  <si>
    <t>Wsb2</t>
  </si>
  <si>
    <t>WD repeat and SOCS box-containing protein 2 isoform 3</t>
  </si>
  <si>
    <t>Wtap</t>
  </si>
  <si>
    <t>pre-mRNA-splicing regulator WTAP isoform 3</t>
  </si>
  <si>
    <t>Wwc2</t>
  </si>
  <si>
    <t>protein WWC2</t>
  </si>
  <si>
    <t>Wwp1</t>
  </si>
  <si>
    <t>NEDD4-like E3 ubiquitin-protein ligase WWP1</t>
  </si>
  <si>
    <t>Wwp2</t>
  </si>
  <si>
    <t>NEDD4-like E3 ubiquitin-protein ligase WWP2 isoform WWP2-FL</t>
  </si>
  <si>
    <t>Wwtr1</t>
  </si>
  <si>
    <t>WW domain-containing transcription regulator protein 1</t>
  </si>
  <si>
    <t>Xab2</t>
  </si>
  <si>
    <t>pre-mRNA-splicing factor SYF1</t>
  </si>
  <si>
    <t>Xbp1</t>
  </si>
  <si>
    <t>X-box-binding protein 1 isoform XBP1(S)</t>
  </si>
  <si>
    <t>Xiap</t>
  </si>
  <si>
    <t>E3 ubiquitin-protein ligase XIAP</t>
  </si>
  <si>
    <t>Xpc</t>
  </si>
  <si>
    <t>DNA repair protein complementing XP-C cells</t>
  </si>
  <si>
    <t>Xpnpep1</t>
  </si>
  <si>
    <t>xaa-Pro aminopeptidase 1 isoform 8</t>
  </si>
  <si>
    <t>Xpo5</t>
  </si>
  <si>
    <t>exportin-5</t>
  </si>
  <si>
    <t>Xpo7</t>
  </si>
  <si>
    <t>exportin-7</t>
  </si>
  <si>
    <t>Xrcc1</t>
  </si>
  <si>
    <t>DNA repair protein XRCC1</t>
  </si>
  <si>
    <t>Xrcc4</t>
  </si>
  <si>
    <t>DNA repair protein XRCC4 isoform 2</t>
  </si>
  <si>
    <t>Xrcc5</t>
  </si>
  <si>
    <t>X-ray repair cross-complementing protein 5</t>
  </si>
  <si>
    <t>Xrcc6</t>
  </si>
  <si>
    <t>X-ray repair cross-complementing protein 6 isoform 3</t>
  </si>
  <si>
    <t>Xrn2</t>
  </si>
  <si>
    <t>5'-3' exoribonuclease 2 isoform 1</t>
  </si>
  <si>
    <t>Xxylt1</t>
  </si>
  <si>
    <t>xyloside xylosyltransferase 1 isoform 1</t>
  </si>
  <si>
    <t>Xylt2</t>
  </si>
  <si>
    <t>xylosyltransferase 2</t>
  </si>
  <si>
    <t>Yae1d1</t>
  </si>
  <si>
    <t>yae1 domain-containing protein 1 isoform 1</t>
  </si>
  <si>
    <t>Yars2</t>
  </si>
  <si>
    <t>tyrosine--tRNA ligase, mitochondrial precursor</t>
  </si>
  <si>
    <t>Yif1a</t>
  </si>
  <si>
    <t>protein YIF1A isoform 1</t>
  </si>
  <si>
    <t>Yipf1</t>
  </si>
  <si>
    <t>protein YIPF1</t>
  </si>
  <si>
    <t>Yipf2</t>
  </si>
  <si>
    <t>protein YIPF2 isoform 2</t>
  </si>
  <si>
    <t>Yipf5</t>
  </si>
  <si>
    <t>protein YIPF5 isoform a</t>
  </si>
  <si>
    <t>Yipf6</t>
  </si>
  <si>
    <t>protein YIPF6 isoform B</t>
  </si>
  <si>
    <t>protein yippee-like 2</t>
  </si>
  <si>
    <t>Ypel5</t>
  </si>
  <si>
    <t>protein yippee-like 5</t>
  </si>
  <si>
    <t>Yrdc</t>
  </si>
  <si>
    <t>yrdC domain-containing protein, mitochondrial precursor</t>
  </si>
  <si>
    <t>Ythdc1</t>
  </si>
  <si>
    <t>YTH domain-containing protein 1 isoform 3</t>
  </si>
  <si>
    <t>Ythdf2</t>
  </si>
  <si>
    <t>YTH domain-containing family protein 2 isoform 2</t>
  </si>
  <si>
    <t>Ywhae</t>
  </si>
  <si>
    <t>14-3-3 protein epsilon</t>
  </si>
  <si>
    <t>Ywhag</t>
  </si>
  <si>
    <t>14-3-3 protein gamma</t>
  </si>
  <si>
    <t>Yy1</t>
  </si>
  <si>
    <t>transcriptional repressor protein YY1</t>
  </si>
  <si>
    <t>Zbed3</t>
  </si>
  <si>
    <t>zinc finger BED domain-containing protein 3</t>
  </si>
  <si>
    <t>Zbed5</t>
  </si>
  <si>
    <t>zinc finger BED domain-containing protein 5</t>
  </si>
  <si>
    <t>Zbtb1</t>
  </si>
  <si>
    <t>zinc finger and BTB domain-containing protein 1 isoform 1</t>
  </si>
  <si>
    <t>Zbtb22</t>
  </si>
  <si>
    <t>zinc finger and BTB domain-containing protein 22</t>
  </si>
  <si>
    <t>Zbtb38</t>
  </si>
  <si>
    <t>zinc finger and BTB domain-containing protein 38</t>
  </si>
  <si>
    <t>Zbtb41</t>
  </si>
  <si>
    <t>zinc finger and BTB domain-containing protein 41</t>
  </si>
  <si>
    <t>Zbtb43</t>
  </si>
  <si>
    <t>zinc finger and BTB domain-containing protein 43</t>
  </si>
  <si>
    <t>Zbtb48</t>
  </si>
  <si>
    <t>telomere zinc finger-associated protein</t>
  </si>
  <si>
    <t>Zbtb9</t>
  </si>
  <si>
    <t>zinc finger and BTB domain-containing protein 9</t>
  </si>
  <si>
    <t>Zc2hc1a</t>
  </si>
  <si>
    <t>zinc finger C2HC domain-containing protein 1A</t>
  </si>
  <si>
    <t>Zc3h10</t>
  </si>
  <si>
    <t>zinc finger CCCH domain-containing protein 10</t>
  </si>
  <si>
    <t>Zc3h13</t>
  </si>
  <si>
    <t>zinc finger CCCH domain-containing protein 13 isoform 2</t>
  </si>
  <si>
    <t>Zc3h15</t>
  </si>
  <si>
    <t>zinc finger CCCH domain-containing protein 15</t>
  </si>
  <si>
    <t>Zc3h18</t>
  </si>
  <si>
    <t>zinc finger CCCH domain-containing protein 18 isoform 2</t>
  </si>
  <si>
    <t>Zc3h3</t>
  </si>
  <si>
    <t>zinc finger CCCH domain-containing protein 3</t>
  </si>
  <si>
    <t>Zc3h7a</t>
  </si>
  <si>
    <t>zinc finger CCCH domain-containing protein 7A</t>
  </si>
  <si>
    <t>Zc3hc1</t>
  </si>
  <si>
    <t>nuclear-interacting partner of ALK isoform 2</t>
  </si>
  <si>
    <t>Zcchc17</t>
  </si>
  <si>
    <t>nucleolar protein of 40 kDa isoform b</t>
  </si>
  <si>
    <t>Zcchc3</t>
  </si>
  <si>
    <t>zinc finger CCHC domain-containing protein 3</t>
  </si>
  <si>
    <t>Zcchc6</t>
  </si>
  <si>
    <t>terminal uridylyltransferase 7 isoform 2</t>
  </si>
  <si>
    <t>Zcchc7</t>
  </si>
  <si>
    <t>zinc finger CCHC domain-containing protein 7</t>
  </si>
  <si>
    <t>Zcchc9</t>
  </si>
  <si>
    <t>zinc finger CCHC domain-containing protein 9</t>
  </si>
  <si>
    <t>Zcrb1</t>
  </si>
  <si>
    <t>zinc finger CCHC-type and RNA-binding motif-containing protein 1</t>
  </si>
  <si>
    <t>Zdhhc1</t>
  </si>
  <si>
    <t>probable palmitoyltransferase ZDHHC1 isoform 2</t>
  </si>
  <si>
    <t>Zdhhc12</t>
  </si>
  <si>
    <t>probable palmitoyltransferase ZDHHC12 isoform 5</t>
  </si>
  <si>
    <t>Zdhhc13</t>
  </si>
  <si>
    <t>palmitoyltransferase ZDHHC13 isoform 2</t>
  </si>
  <si>
    <t>Zdhhc14</t>
  </si>
  <si>
    <t>probable palmitoyltransferase ZDHHC14 isoform 1</t>
  </si>
  <si>
    <t>Zdhhc16</t>
  </si>
  <si>
    <t>probable palmitoyltransferase ZDHHC16 isoform 6 precursor</t>
  </si>
  <si>
    <t>Zdhhc3</t>
  </si>
  <si>
    <t>palmitoyltransferase ZDHHC3 isoform 7</t>
  </si>
  <si>
    <t>Zdhhc5</t>
  </si>
  <si>
    <t>palmitoyltransferase ZDHHC5</t>
  </si>
  <si>
    <t>Zdhhc6</t>
  </si>
  <si>
    <t>palmitoyltransferase ZDHHC6 isoform 3</t>
  </si>
  <si>
    <t>Zdhhc7</t>
  </si>
  <si>
    <t>palmitoyltransferase ZDHHC7 isoform 1</t>
  </si>
  <si>
    <t>Zdhhc9</t>
  </si>
  <si>
    <t>palmitoyltransferase ZDHHC9</t>
  </si>
  <si>
    <t>Zer1</t>
  </si>
  <si>
    <t>protein zer-1 homolog</t>
  </si>
  <si>
    <t>Zfand1</t>
  </si>
  <si>
    <t>AN1-type zinc finger protein 1 isoform c</t>
  </si>
  <si>
    <t>Zfand2a</t>
  </si>
  <si>
    <t>AN1-type zinc finger protein 2A</t>
  </si>
  <si>
    <t>Zfand2b</t>
  </si>
  <si>
    <t>AN1-type zinc finger protein 2B isoform 2</t>
  </si>
  <si>
    <t>Zfand5</t>
  </si>
  <si>
    <t>AN1-type zinc finger protein 5</t>
  </si>
  <si>
    <t>Zfand6</t>
  </si>
  <si>
    <t>AN1-type zinc finger protein 6 isoform d</t>
  </si>
  <si>
    <t>Zfat</t>
  </si>
  <si>
    <t>zinc finger protein ZFAT isoform 2</t>
  </si>
  <si>
    <t>Zfc3h1</t>
  </si>
  <si>
    <t>zinc finger C3H1 domain-containing protein</t>
  </si>
  <si>
    <t>Zfp105</t>
  </si>
  <si>
    <t>Zfp106</t>
  </si>
  <si>
    <t>Zfp110</t>
  </si>
  <si>
    <t>Zfp131</t>
  </si>
  <si>
    <t>Zfp133</t>
  </si>
  <si>
    <t>Zfp143</t>
  </si>
  <si>
    <t>Zfp148</t>
  </si>
  <si>
    <t>Zfp157</t>
  </si>
  <si>
    <t>Zfp161</t>
  </si>
  <si>
    <t>Zfp18</t>
  </si>
  <si>
    <t>Zfp184</t>
  </si>
  <si>
    <t>Zfp202</t>
  </si>
  <si>
    <t>Zfp207</t>
  </si>
  <si>
    <t>Zfp212</t>
  </si>
  <si>
    <t>Zfp219</t>
  </si>
  <si>
    <t>Zfp239</t>
  </si>
  <si>
    <t>Zfp24</t>
  </si>
  <si>
    <t>Zfp251</t>
  </si>
  <si>
    <t>Zfp259</t>
  </si>
  <si>
    <t>Zfp263</t>
  </si>
  <si>
    <t>Zfp266</t>
  </si>
  <si>
    <t>Zfp277</t>
  </si>
  <si>
    <t>Zfp280d</t>
  </si>
  <si>
    <t>Zfp281</t>
  </si>
  <si>
    <t>Zfp286a</t>
  </si>
  <si>
    <t>Zfp292</t>
  </si>
  <si>
    <t>Zfp3</t>
  </si>
  <si>
    <t>zinc finger protein 3 homolog</t>
  </si>
  <si>
    <t>Zfp317</t>
  </si>
  <si>
    <t>Zfp319</t>
  </si>
  <si>
    <t>Zfp326</t>
  </si>
  <si>
    <t>Zfp330</t>
  </si>
  <si>
    <t>Zfp335</t>
  </si>
  <si>
    <t>Zfp346</t>
  </si>
  <si>
    <t>Zfp347</t>
  </si>
  <si>
    <t>Zfp35</t>
  </si>
  <si>
    <t>Zfp358</t>
  </si>
  <si>
    <t>Zfp362</t>
  </si>
  <si>
    <t>Zfp386</t>
  </si>
  <si>
    <t>Zfp395</t>
  </si>
  <si>
    <t>Zfp397</t>
  </si>
  <si>
    <t>Zfp410</t>
  </si>
  <si>
    <t>Zfp414</t>
  </si>
  <si>
    <t>Zfp422</t>
  </si>
  <si>
    <t>Zfp426</t>
  </si>
  <si>
    <t>Zfp428</t>
  </si>
  <si>
    <t>Zfp444</t>
  </si>
  <si>
    <t>Zfp445</t>
  </si>
  <si>
    <t>Zfp446</t>
  </si>
  <si>
    <t>Zfp46</t>
  </si>
  <si>
    <t>Zfp467</t>
  </si>
  <si>
    <t>Zfp498</t>
  </si>
  <si>
    <t>Zfp503</t>
  </si>
  <si>
    <t>Zfp51</t>
  </si>
  <si>
    <t>Zfp511</t>
  </si>
  <si>
    <t>Zfp512</t>
  </si>
  <si>
    <t>Zfp512b</t>
  </si>
  <si>
    <t>Zfp513</t>
  </si>
  <si>
    <t>Zfp523</t>
  </si>
  <si>
    <t>Zfp524</t>
  </si>
  <si>
    <t>Zfp54</t>
  </si>
  <si>
    <t>Zfp563</t>
  </si>
  <si>
    <t>Zfp574</t>
  </si>
  <si>
    <t>Zfp592</t>
  </si>
  <si>
    <t>Zfp593</t>
  </si>
  <si>
    <t>Zfp598</t>
  </si>
  <si>
    <t>Zfp612</t>
  </si>
  <si>
    <t>Zfp617</t>
  </si>
  <si>
    <t>Zfp618</t>
  </si>
  <si>
    <t>Zfp62</t>
  </si>
  <si>
    <t>zinc finger protein 62 homolog isoform 2</t>
  </si>
  <si>
    <t>Zfp623</t>
  </si>
  <si>
    <t>Zfp629</t>
  </si>
  <si>
    <t>Zfp637</t>
  </si>
  <si>
    <t>Zfp638</t>
  </si>
  <si>
    <t>Zfp639</t>
  </si>
  <si>
    <t>Zfp646</t>
  </si>
  <si>
    <t>Zfp652</t>
  </si>
  <si>
    <t>Zfp653</t>
  </si>
  <si>
    <t>Zfp654</t>
  </si>
  <si>
    <t>Zfp672</t>
  </si>
  <si>
    <t>Zfp68</t>
  </si>
  <si>
    <t>Zfp687</t>
  </si>
  <si>
    <t>Zfp688</t>
  </si>
  <si>
    <t>Zfp691</t>
  </si>
  <si>
    <t>Zfp692</t>
  </si>
  <si>
    <t>Zfp706</t>
  </si>
  <si>
    <t>Zfp707</t>
  </si>
  <si>
    <t>Zfp707l1</t>
  </si>
  <si>
    <t>Zfp709</t>
  </si>
  <si>
    <t>Zfp715</t>
  </si>
  <si>
    <t>Zfp717</t>
  </si>
  <si>
    <t>Zfp771</t>
  </si>
  <si>
    <t>Zfp777</t>
  </si>
  <si>
    <t>Zfp787</t>
  </si>
  <si>
    <t>Zfp799</t>
  </si>
  <si>
    <t>Zfp800</t>
  </si>
  <si>
    <t>Zfp821</t>
  </si>
  <si>
    <t>Zfp830</t>
  </si>
  <si>
    <t>Zfp865</t>
  </si>
  <si>
    <t>Zfp868</t>
  </si>
  <si>
    <t>Zfp869</t>
  </si>
  <si>
    <t>Zfp933</t>
  </si>
  <si>
    <t>Zfp94</t>
  </si>
  <si>
    <t>Zfp954</t>
  </si>
  <si>
    <t>Zfp955a</t>
  </si>
  <si>
    <t>Zfpl1</t>
  </si>
  <si>
    <t>zinc finger protein-like 1</t>
  </si>
  <si>
    <t>Zfx</t>
  </si>
  <si>
    <t>zinc finger X-chromosomal protein isoform 4</t>
  </si>
  <si>
    <t>Zfyve1</t>
  </si>
  <si>
    <t>zinc finger FYVE domain-containing protein 1 isoform 2</t>
  </si>
  <si>
    <t>Zfyve16</t>
  </si>
  <si>
    <t>zinc finger FYVE domain-containing protein 16 isoform b</t>
  </si>
  <si>
    <t>Zfyve19</t>
  </si>
  <si>
    <t>PREDICTED: abscission/NoCut checkpoint regulator isoform X2</t>
  </si>
  <si>
    <t>Zfyve21</t>
  </si>
  <si>
    <t>zinc finger FYVE domain-containing protein 21 isoform 2</t>
  </si>
  <si>
    <t>Zfyve27</t>
  </si>
  <si>
    <t>protrudin isoform g</t>
  </si>
  <si>
    <t>Zgpat</t>
  </si>
  <si>
    <t>zinc finger CCCH-type with G patch domain-containing protein isoform d</t>
  </si>
  <si>
    <t>Zhx3</t>
  </si>
  <si>
    <t>zinc fingers and homeoboxes protein 3</t>
  </si>
  <si>
    <t>Zkscan1</t>
  </si>
  <si>
    <t>zinc finger protein with KRAB and SCAN domains 1 isoform a</t>
  </si>
  <si>
    <t>Zkscan3</t>
  </si>
  <si>
    <t>zinc finger protein with KRAB and SCAN domains 3 isoform 2</t>
  </si>
  <si>
    <t>Zkscan5</t>
  </si>
  <si>
    <t>zinc finger protein with KRAB and SCAN domains 5 isoform c</t>
  </si>
  <si>
    <t>Zmat1</t>
  </si>
  <si>
    <t>zinc finger matrin-type protein 1 isoform 4</t>
  </si>
  <si>
    <t>Zmat2</t>
  </si>
  <si>
    <t>zinc finger matrin-type protein 2</t>
  </si>
  <si>
    <t>Zmat5</t>
  </si>
  <si>
    <t>zinc finger matrin-type protein 5</t>
  </si>
  <si>
    <t>Zmym3</t>
  </si>
  <si>
    <t>zinc finger MYM-type protein 3 isoform 3</t>
  </si>
  <si>
    <t>Zmym6</t>
  </si>
  <si>
    <t>zinc finger MYM-type protein 6</t>
  </si>
  <si>
    <t>Zmynd11</t>
  </si>
  <si>
    <t>zinc finger MYND domain-containing protein 11 isoform e</t>
  </si>
  <si>
    <t>Znf48</t>
  </si>
  <si>
    <t>zinc finger protein 48 isoform 1</t>
  </si>
  <si>
    <t>Znf740</t>
  </si>
  <si>
    <t>zinc finger protein 740</t>
  </si>
  <si>
    <t>Znhit1</t>
  </si>
  <si>
    <t>zinc finger HIT domain-containing protein 1</t>
  </si>
  <si>
    <t>Znhit2</t>
  </si>
  <si>
    <t>zinc finger HIT domain-containing protein 2</t>
  </si>
  <si>
    <t>Znhit3</t>
  </si>
  <si>
    <t>zinc finger HIT domain-containing protein 3 isoform 3</t>
  </si>
  <si>
    <t>Znhit6</t>
  </si>
  <si>
    <t>box C/D snoRNA protein 1 isoform 2</t>
  </si>
  <si>
    <t>Znrd1</t>
  </si>
  <si>
    <t>DNA-directed RNA polymerase I subunit RPA12</t>
  </si>
  <si>
    <t>Znrd1as1</t>
  </si>
  <si>
    <t>Zranb1</t>
  </si>
  <si>
    <t>ubiquitin thioesterase ZRANB1</t>
  </si>
  <si>
    <t>Zranb2</t>
  </si>
  <si>
    <t>zinc finger Ran-binding domain-containing protein 2 isoform 1</t>
  </si>
  <si>
    <t>Zscan21</t>
  </si>
  <si>
    <t>zinc finger and SCAN domain-containing protein 21</t>
  </si>
  <si>
    <t>Zscan26</t>
  </si>
  <si>
    <t>zinc finger and SCAN domain-containing protein 26 isoform d</t>
  </si>
  <si>
    <t>Zswim1</t>
  </si>
  <si>
    <t>zinc finger SWIM domain-containing protein 1</t>
  </si>
  <si>
    <t>Zswim4</t>
  </si>
  <si>
    <t>zinc finger SWIM domain-containing protein 4</t>
  </si>
  <si>
    <t>Zswim7</t>
  </si>
  <si>
    <t>zinc finger SWIM domain-containing protein 7</t>
  </si>
  <si>
    <t>Zufsp</t>
  </si>
  <si>
    <t>zinc finger with UFM1-specific peptidase domain protein</t>
  </si>
  <si>
    <t>Zwint</t>
  </si>
  <si>
    <t>ZW10 interactor isoform b</t>
  </si>
  <si>
    <t>Zxdc</t>
  </si>
  <si>
    <t>zinc finger protein ZXDC isoform 1</t>
  </si>
  <si>
    <t>Zyg11b</t>
  </si>
  <si>
    <t>protein zyg-11 homolog B</t>
  </si>
  <si>
    <t>Arhgef40</t>
  </si>
  <si>
    <t>rho guanine nucleotide exchange factor 40 isoform 3</t>
  </si>
  <si>
    <t>Atg16l2</t>
  </si>
  <si>
    <t>autophagy-related protein 16-2 isoform 1</t>
  </si>
  <si>
    <t>Calr</t>
  </si>
  <si>
    <t>calreticulin precursor</t>
  </si>
  <si>
    <t>Cdc42ep2</t>
  </si>
  <si>
    <t>cdc42 effector protein 2</t>
  </si>
  <si>
    <t>Clcn5</t>
  </si>
  <si>
    <t>H(+)/Cl(-) exchange transporter 5 isoform d</t>
  </si>
  <si>
    <t>Cycs</t>
  </si>
  <si>
    <t>cytochrome c</t>
  </si>
  <si>
    <t>Dcakd</t>
  </si>
  <si>
    <t>dephospho-CoA kinase domain-containing protein</t>
  </si>
  <si>
    <t>Epb41</t>
  </si>
  <si>
    <t>protein 4.1 isoform 1</t>
  </si>
  <si>
    <t>Fosb</t>
  </si>
  <si>
    <t>protein fosB isoform 2</t>
  </si>
  <si>
    <t>Galt</t>
  </si>
  <si>
    <t>galactose-1-phosphate uridylyltransferase isoform 1</t>
  </si>
  <si>
    <t>Gnb1</t>
  </si>
  <si>
    <t>guanine nucleotide-binding protein G(I)/G(S)/G(T) subunit beta-1 isoform 1</t>
  </si>
  <si>
    <t>Gys1</t>
  </si>
  <si>
    <t>glycogen [starch] synthase, muscle isoform 1</t>
  </si>
  <si>
    <t>Hormad2</t>
  </si>
  <si>
    <t>HORMA domain-containing protein 2 isoform a</t>
  </si>
  <si>
    <t>Hyal3</t>
  </si>
  <si>
    <t>hyaluronidase-3 isoform 4</t>
  </si>
  <si>
    <t>Mt2A</t>
  </si>
  <si>
    <t>metallothionein-2</t>
  </si>
  <si>
    <t>Myo6</t>
  </si>
  <si>
    <t>unconventional myosin-VI isoform 1</t>
  </si>
  <si>
    <t>Noct</t>
  </si>
  <si>
    <t>nocturnin</t>
  </si>
  <si>
    <t>Nos1ap</t>
  </si>
  <si>
    <t>carboxyl-terminal PDZ ligand of neuronal nitric oxide synthase protein isoform 2</t>
  </si>
  <si>
    <t>Pafah2</t>
  </si>
  <si>
    <t>platelet-activating factor acetylhydrolase 2, cytoplasmic</t>
  </si>
  <si>
    <t>Pcca</t>
  </si>
  <si>
    <t>propionyl-CoA carboxylase alpha chain, mitochondrial isoform c precursor</t>
  </si>
  <si>
    <t>Phf1</t>
  </si>
  <si>
    <t>PHD finger protein 1 isoform b</t>
  </si>
  <si>
    <t>Top1mt</t>
  </si>
  <si>
    <t>DNA topoisomerase I, mitochondrial isoform 2</t>
  </si>
  <si>
    <t>Vcl</t>
  </si>
  <si>
    <t>vinculin isoform meta-VCL</t>
  </si>
  <si>
    <t>Wdr26</t>
  </si>
  <si>
    <t>WD repeat-containing protein 26 isoform b</t>
  </si>
  <si>
    <t>Wwc1</t>
  </si>
  <si>
    <t>PREDICTED: protein KIBRA isoform X12</t>
  </si>
  <si>
    <t>Zswim5</t>
  </si>
  <si>
    <t>zinc finger SWIM domain-containing protein 5</t>
  </si>
  <si>
    <t>A4galt</t>
  </si>
  <si>
    <t>lactosylceramide 4-alpha-galactosyltransferase</t>
  </si>
  <si>
    <t>AABR07008030.1</t>
  </si>
  <si>
    <t>AABR07014550.1</t>
  </si>
  <si>
    <t>AABR07049353.1</t>
  </si>
  <si>
    <t>Aass</t>
  </si>
  <si>
    <t>alpha-aminoadipic semialdehyde synthase, mitochondrial</t>
  </si>
  <si>
    <t>Abca3</t>
  </si>
  <si>
    <t>ATP-binding cassette sub-family A member 3</t>
  </si>
  <si>
    <t>Abcc4</t>
  </si>
  <si>
    <t>multidrug resistance-associated protein 4 isoform 3</t>
  </si>
  <si>
    <t>Acer2</t>
  </si>
  <si>
    <t>alkaline ceramidase 2</t>
  </si>
  <si>
    <t>Acrbp</t>
  </si>
  <si>
    <t>acrosin-binding protein precursor</t>
  </si>
  <si>
    <t>Acsf2</t>
  </si>
  <si>
    <t>acyl-CoA synthetase family member 2, mitochondrial isoform 1</t>
  </si>
  <si>
    <t>Adal</t>
  </si>
  <si>
    <t>adenosine deaminase-like protein isoform 2</t>
  </si>
  <si>
    <t>Adgrf5</t>
  </si>
  <si>
    <t>adhesion G protein-coupled receptor F5 precursor</t>
  </si>
  <si>
    <t>Adipoq</t>
  </si>
  <si>
    <t>adiponectin precursor</t>
  </si>
  <si>
    <t>Adk</t>
  </si>
  <si>
    <t>adenosine kinase isoform d</t>
  </si>
  <si>
    <t>Aif1</t>
  </si>
  <si>
    <t>allograft inflammatory factor 1 isoform 1</t>
  </si>
  <si>
    <t>Akap8l</t>
  </si>
  <si>
    <t>A-kinase anchor protein 8-like isoform 1</t>
  </si>
  <si>
    <t>Amn1</t>
  </si>
  <si>
    <t>PREDICTED: protein AMN1 homolog isoform X1</t>
  </si>
  <si>
    <t>Amotl2</t>
  </si>
  <si>
    <t>angiomotin-like protein 2 isoform 3</t>
  </si>
  <si>
    <t>Ano8</t>
  </si>
  <si>
    <t>anoctamin-8</t>
  </si>
  <si>
    <t>Aplp1</t>
  </si>
  <si>
    <t>amyloid-like protein 1 isoform 1 precursor</t>
  </si>
  <si>
    <t>Apoe</t>
  </si>
  <si>
    <t>apolipoprotein E isoform b precursor</t>
  </si>
  <si>
    <t>Arpp19</t>
  </si>
  <si>
    <t>cAMP-regulated phosphoprotein 19 isoform 3</t>
  </si>
  <si>
    <t>cyclic AMP-dependent transcription factor ATF-3 isoform 3</t>
  </si>
  <si>
    <t>Bace1</t>
  </si>
  <si>
    <t>beta-secretase 1 isoform F</t>
  </si>
  <si>
    <t>Bcl2l12</t>
  </si>
  <si>
    <t>bcl-2-like protein 12 isoform 3</t>
  </si>
  <si>
    <t>Bcl2l1-ps1</t>
  </si>
  <si>
    <t>Bdh1</t>
  </si>
  <si>
    <t>D-beta-hydroxybutyrate dehydrogenase, mitochondrial precursor</t>
  </si>
  <si>
    <t>Capsl</t>
  </si>
  <si>
    <t>calcyphosin-like protein</t>
  </si>
  <si>
    <t>Cela1</t>
  </si>
  <si>
    <t>chymotrypsin-like elastase family member 1</t>
  </si>
  <si>
    <t>Ces1f</t>
  </si>
  <si>
    <t>Clasrp</t>
  </si>
  <si>
    <t>CLK4-associating serine/arginine rich protein isoform 2</t>
  </si>
  <si>
    <t>Clcnka</t>
  </si>
  <si>
    <t>chloride channel protein ClC-Ka isoform 2</t>
  </si>
  <si>
    <t>Coro1a</t>
  </si>
  <si>
    <t>coronin-1A</t>
  </si>
  <si>
    <t>Cotl1</t>
  </si>
  <si>
    <t>coactosin-like protein</t>
  </si>
  <si>
    <t>Creg1</t>
  </si>
  <si>
    <t>protein CREG1 precursor</t>
  </si>
  <si>
    <t>Cryab</t>
  </si>
  <si>
    <t>alpha-crystallin B chain isoform 2</t>
  </si>
  <si>
    <t>Cryzl1</t>
  </si>
  <si>
    <t>quinone oxidoreductase-like protein 1</t>
  </si>
  <si>
    <t>Csnk2a2</t>
  </si>
  <si>
    <t>casein kinase II subunit alpha'</t>
  </si>
  <si>
    <t>Ctsd</t>
  </si>
  <si>
    <t>cathepsin D preproprotein</t>
  </si>
  <si>
    <t>Ctsz</t>
  </si>
  <si>
    <t>cathepsin Z preproprotein</t>
  </si>
  <si>
    <t>Cul3</t>
  </si>
  <si>
    <t>cullin-3 isoform 3</t>
  </si>
  <si>
    <t>Dapl1</t>
  </si>
  <si>
    <t>death-associated protein-like 1</t>
  </si>
  <si>
    <t>Dbndd2</t>
  </si>
  <si>
    <t>dysbindin domain-containing protein 2 isoform a</t>
  </si>
  <si>
    <t>Deaf1</t>
  </si>
  <si>
    <t>deformed epidermal autoregulatory factor 1 homolog isoform b</t>
  </si>
  <si>
    <t>Depdc7</t>
  </si>
  <si>
    <t>DEP domain-containing protein 7 isoform 2</t>
  </si>
  <si>
    <t>Dffb</t>
  </si>
  <si>
    <t>DNA fragmentation factor subunit beta isoform 5</t>
  </si>
  <si>
    <t>Dlat</t>
  </si>
  <si>
    <t>dihydrolipoyllysine-residue acetyltransferase component of pyruvate dehydrogenase complex, mitochondrial precursor</t>
  </si>
  <si>
    <t>Dll4</t>
  </si>
  <si>
    <t>delta-like protein 4 precursor</t>
  </si>
  <si>
    <t>Dynlt1</t>
  </si>
  <si>
    <t>dynein light chain Tctex-type 1 isoform 3</t>
  </si>
  <si>
    <t>Eefsec</t>
  </si>
  <si>
    <t>selenocysteine-specific elongation factor</t>
  </si>
  <si>
    <t>Egfl6</t>
  </si>
  <si>
    <t>epidermal growth factor-like protein 6 isoform 2 precursor</t>
  </si>
  <si>
    <t>Egfl8</t>
  </si>
  <si>
    <t>epidermal growth factor-like protein 8 precursor</t>
  </si>
  <si>
    <t>Eps8l1</t>
  </si>
  <si>
    <t>epidermal growth factor receptor kinase substrate 8-like protein 1 isoform b</t>
  </si>
  <si>
    <t>Eps8l2</t>
  </si>
  <si>
    <t>epidermal growth factor receptor kinase substrate 8-like protein 2</t>
  </si>
  <si>
    <t>F2rl1</t>
  </si>
  <si>
    <t>proteinase-activated receptor 2 preproprotein</t>
  </si>
  <si>
    <t>Fabp5</t>
  </si>
  <si>
    <t>fatty acid-binding protein, epidermal</t>
  </si>
  <si>
    <t>Fam110b</t>
  </si>
  <si>
    <t>protein FAM110B</t>
  </si>
  <si>
    <t>Fam13a</t>
  </si>
  <si>
    <t>protein FAM13A isoform e</t>
  </si>
  <si>
    <t>Fam160a1</t>
  </si>
  <si>
    <t>protein FAM160A1</t>
  </si>
  <si>
    <t>Fam3d</t>
  </si>
  <si>
    <t>protein FAM3D precursor</t>
  </si>
  <si>
    <t>Folr1</t>
  </si>
  <si>
    <t>folate receptor alpha precursor</t>
  </si>
  <si>
    <t>Gatsl3</t>
  </si>
  <si>
    <t>Gch1</t>
  </si>
  <si>
    <t>GTP cyclohydrolase 1 isoform 3</t>
  </si>
  <si>
    <t>Ggt6</t>
  </si>
  <si>
    <t>gamma-glutamyltransferase 6 isoform c</t>
  </si>
  <si>
    <t>Golm1</t>
  </si>
  <si>
    <t>Golgi membrane protein 1</t>
  </si>
  <si>
    <t>Gpd1l</t>
  </si>
  <si>
    <t>PREDICTED: glycerol-3-phosphate dehydrogenase 1-like protein isoform X1</t>
  </si>
  <si>
    <t>Gpx8</t>
  </si>
  <si>
    <t>probable glutathione peroxidase 8 isoform c</t>
  </si>
  <si>
    <t>Grb14</t>
  </si>
  <si>
    <t>growth factor receptor-bound protein 14 isoform 1</t>
  </si>
  <si>
    <t>Gstk1</t>
  </si>
  <si>
    <t>glutathione S-transferase kappa 1 isoform d</t>
  </si>
  <si>
    <t>Gstt3</t>
  </si>
  <si>
    <t>Gtpbp8</t>
  </si>
  <si>
    <t>GTP-binding protein 8 isoform 2</t>
  </si>
  <si>
    <t>Hdac4</t>
  </si>
  <si>
    <t>histone deacetylase 4</t>
  </si>
  <si>
    <t>Hdac7</t>
  </si>
  <si>
    <t>histone deacetylase 7 isoform e</t>
  </si>
  <si>
    <t>Hebp1</t>
  </si>
  <si>
    <t>heme-binding protein 1</t>
  </si>
  <si>
    <t>Hfe</t>
  </si>
  <si>
    <t>hereditary hemochromatosis protein isoform 11 precursor</t>
  </si>
  <si>
    <t>Hoxd3</t>
  </si>
  <si>
    <t>homeobox protein Hox-D3</t>
  </si>
  <si>
    <t>Hoxd8</t>
  </si>
  <si>
    <t>homeobox protein Hox-D8 isoform 2</t>
  </si>
  <si>
    <t>Hspa5</t>
  </si>
  <si>
    <t>78 kDa glucose-regulated protein precursor</t>
  </si>
  <si>
    <t>Idi1</t>
  </si>
  <si>
    <t>isopentenyl-diphosphate Delta-isomerase 1 isoform a</t>
  </si>
  <si>
    <t>Ifi35</t>
  </si>
  <si>
    <t>interferon-induced 35 kDa protein isoform 1</t>
  </si>
  <si>
    <t>Kcnma1</t>
  </si>
  <si>
    <t>uncharacterized protein</t>
  </si>
  <si>
    <t>Kifc3</t>
  </si>
  <si>
    <t>kinesin-like protein KIFC3 isoform 3</t>
  </si>
  <si>
    <t>Klhdc8a</t>
  </si>
  <si>
    <t>kelch domain-containing protein 8A</t>
  </si>
  <si>
    <t>Lactb2</t>
  </si>
  <si>
    <t>endoribonuclease LACTB2</t>
  </si>
  <si>
    <t>Larp1b</t>
  </si>
  <si>
    <t>la-related protein 1B isoform 4</t>
  </si>
  <si>
    <t>Leng8</t>
  </si>
  <si>
    <t>PREDICTED: leukocyte receptor cluster member 8 isoform X5</t>
  </si>
  <si>
    <t>Lmo7</t>
  </si>
  <si>
    <t>LIM domain only protein 7 isoform 2</t>
  </si>
  <si>
    <t>Lyz2</t>
  </si>
  <si>
    <t>Mab21l3</t>
  </si>
  <si>
    <t>protein mab-21-like 3</t>
  </si>
  <si>
    <t>Maob</t>
  </si>
  <si>
    <t>amine oxidase [flavin-containing] B</t>
  </si>
  <si>
    <t>Mcoln3</t>
  </si>
  <si>
    <t>mucolipin-3 isoform 2</t>
  </si>
  <si>
    <t>Met</t>
  </si>
  <si>
    <t>hepatocyte growth factor receptor isoform c precursor</t>
  </si>
  <si>
    <t>Mettl23</t>
  </si>
  <si>
    <t>methyltransferase-like protein 23 isoform 3</t>
  </si>
  <si>
    <t>Mlst8</t>
  </si>
  <si>
    <t>target of rapamycin complex subunit LST8 isoform b</t>
  </si>
  <si>
    <t>Mpp2</t>
  </si>
  <si>
    <t>MAGUK p55 subfamily member 2 isoform 8</t>
  </si>
  <si>
    <t>Mppe1</t>
  </si>
  <si>
    <t>metallophosphoesterase 1 isoform 1</t>
  </si>
  <si>
    <t>Mpzl2</t>
  </si>
  <si>
    <t>myelin protein zero-like protein 2 precursor</t>
  </si>
  <si>
    <t>Mrps10</t>
  </si>
  <si>
    <t>28S ribosomal protein S10, mitochondrial</t>
  </si>
  <si>
    <t>Msrb2</t>
  </si>
  <si>
    <t>methionine-R-sulfoxide reductase B2, mitochondrial precursor</t>
  </si>
  <si>
    <t>Mtcp1</t>
  </si>
  <si>
    <t>protein p13 MTCP-1</t>
  </si>
  <si>
    <t>Mtmr1</t>
  </si>
  <si>
    <t>myotubularin-related protein 1 isoform 3</t>
  </si>
  <si>
    <t>Mut</t>
  </si>
  <si>
    <t>methylmalonyl-CoA mutase, mitochondrial precursor</t>
  </si>
  <si>
    <t>Myo10</t>
  </si>
  <si>
    <t>unconventional myosin-X</t>
  </si>
  <si>
    <t>Naxd</t>
  </si>
  <si>
    <t>ATP-dependent (S)-NAD(P)H-hydrate dehydratase isoform d</t>
  </si>
  <si>
    <t>Ndufaf1</t>
  </si>
  <si>
    <t>complex I intermediate-associated protein 30, mitochondrial precursor</t>
  </si>
  <si>
    <t>Nf1x</t>
  </si>
  <si>
    <t>Nnt</t>
  </si>
  <si>
    <t>NAD(P) transhydrogenase, mitochondrial isoform 1</t>
  </si>
  <si>
    <t>Notch3</t>
  </si>
  <si>
    <t>neurogenic locus notch homolog protein 3 precursor</t>
  </si>
  <si>
    <t>Nxpe4</t>
  </si>
  <si>
    <t>NXPE family member 4 isoform 1 precursor</t>
  </si>
  <si>
    <t>Oat</t>
  </si>
  <si>
    <t>ornithine aminotransferase, mitochondrial isoform 2</t>
  </si>
  <si>
    <t>Orai1</t>
  </si>
  <si>
    <t>calcium release-activated calcium channel protein 1</t>
  </si>
  <si>
    <t>Oxct1</t>
  </si>
  <si>
    <t>succinyl-CoA:3-ketoacid coenzyme A transferase 1, mitochondrial precursor</t>
  </si>
  <si>
    <t>P2rx4</t>
  </si>
  <si>
    <t>P2X purinoceptor 4 isoform 4</t>
  </si>
  <si>
    <t>Pak6</t>
  </si>
  <si>
    <t>serine/threonine-protein kinase PAK 6 isoform 2</t>
  </si>
  <si>
    <t>Pank2</t>
  </si>
  <si>
    <t>pantothenate kinase 2, mitochondrial isoform 2</t>
  </si>
  <si>
    <t>Paqr6</t>
  </si>
  <si>
    <t>PREDICTED: progestin and adipoQ receptor family member 6 isoform X1</t>
  </si>
  <si>
    <t>Parp8</t>
  </si>
  <si>
    <t>poly [ADP-ribose] polymerase 8 isoform 1</t>
  </si>
  <si>
    <t>Pc</t>
  </si>
  <si>
    <t>pyruvate carboxylase, mitochondrial precursor</t>
  </si>
  <si>
    <t>Pkdcc</t>
  </si>
  <si>
    <t>extracellular tyrosine-protein kinase PKDCC precursor</t>
  </si>
  <si>
    <t>Pls1</t>
  </si>
  <si>
    <t>plastin-1</t>
  </si>
  <si>
    <t>Pmepa1</t>
  </si>
  <si>
    <t>protein TMEPAI isoform c precursor</t>
  </si>
  <si>
    <t>Pml</t>
  </si>
  <si>
    <t>protein PML isoform 5</t>
  </si>
  <si>
    <t>Ppp6r1</t>
  </si>
  <si>
    <t>serine/threonine-protein phosphatase 6 regulatory subunit 1</t>
  </si>
  <si>
    <t>Prkaa1</t>
  </si>
  <si>
    <t>5'-AMP-activated protein kinase catalytic subunit alpha-1 isoform 1</t>
  </si>
  <si>
    <t>Prkab1</t>
  </si>
  <si>
    <t>5'-AMP-activated protein kinase subunit beta-1</t>
  </si>
  <si>
    <t>Ptgfr</t>
  </si>
  <si>
    <t>prostaglandin F2-alpha receptor isoform b precursor</t>
  </si>
  <si>
    <t>Ptgr1</t>
  </si>
  <si>
    <t>prostaglandin reductase 1 isoform 1</t>
  </si>
  <si>
    <t>RGD1306215</t>
  </si>
  <si>
    <t>RGD1560398</t>
  </si>
  <si>
    <t>RGD1561157</t>
  </si>
  <si>
    <t>RGD1562339</t>
  </si>
  <si>
    <t>RGD1565183</t>
  </si>
  <si>
    <t>Rhobtb3</t>
  </si>
  <si>
    <t>rho-related BTB domain-containing protein 3</t>
  </si>
  <si>
    <t>Rn50_13_0828.1</t>
  </si>
  <si>
    <t>Rnf145</t>
  </si>
  <si>
    <t>RING finger protein 145 isoform 5</t>
  </si>
  <si>
    <t>Rpl30</t>
  </si>
  <si>
    <t>60S ribosomal protein L30</t>
  </si>
  <si>
    <t>Rras2</t>
  </si>
  <si>
    <t>ras-related protein R-Ras2 isoform b</t>
  </si>
  <si>
    <t>RT1-S3</t>
  </si>
  <si>
    <t>Sap30l</t>
  </si>
  <si>
    <t>histone deacetylase complex subunit SAP30L isoform 3</t>
  </si>
  <si>
    <t>Scrn2</t>
  </si>
  <si>
    <t>secernin-2 isoform 1</t>
  </si>
  <si>
    <t>Sctr</t>
  </si>
  <si>
    <t>secretin receptor precursor</t>
  </si>
  <si>
    <t>Sdpr</t>
  </si>
  <si>
    <t>Sfxn1</t>
  </si>
  <si>
    <t>sideroflexin-1 isoform 4</t>
  </si>
  <si>
    <t>Sgk2</t>
  </si>
  <si>
    <t>serine/threonine-protein kinase Sgk2 isoform alpha</t>
  </si>
  <si>
    <t>Slc16a3</t>
  </si>
  <si>
    <t>monocarboxylate transporter 4</t>
  </si>
  <si>
    <t>Slc16a7</t>
  </si>
  <si>
    <t>monocarboxylate transporter 2</t>
  </si>
  <si>
    <t>Slc22a23</t>
  </si>
  <si>
    <t>solute carrier family 22 member 23 isoform b</t>
  </si>
  <si>
    <t>Slc25a29</t>
  </si>
  <si>
    <t>mitochondrial basic amino acids transporter isoform 2</t>
  </si>
  <si>
    <t>Slc6a6</t>
  </si>
  <si>
    <t>PREDICTED: sodium- and chloride-dependent taurine transporter isoform X3</t>
  </si>
  <si>
    <t>Slc9a3r2</t>
  </si>
  <si>
    <t>Na(+)/H(+) exchange regulatory cofactor NHE-RF2 isoform e</t>
  </si>
  <si>
    <t>Smim24</t>
  </si>
  <si>
    <t>small integral membrane protein 24 precursor</t>
  </si>
  <si>
    <t>Snrnp48</t>
  </si>
  <si>
    <t>U11/U12 small nuclear ribonucleoprotein 48 kDa protein</t>
  </si>
  <si>
    <t>Sp110</t>
  </si>
  <si>
    <t>sp110 nuclear body protein isoform a</t>
  </si>
  <si>
    <t>Srd5a1</t>
  </si>
  <si>
    <t>3-oxo-5-alpha-steroid 4-dehydrogenase 1 isoform 3</t>
  </si>
  <si>
    <t>Ssna1</t>
  </si>
  <si>
    <t>Sjoegren syndrome nuclear autoantigen 1</t>
  </si>
  <si>
    <t>Stap1</t>
  </si>
  <si>
    <t>signal-transducing adaptor protein 1</t>
  </si>
  <si>
    <t>Sumo4</t>
  </si>
  <si>
    <t>small ubiquitin-related modifier 4</t>
  </si>
  <si>
    <t>Syngr1</t>
  </si>
  <si>
    <t>synaptogyrin-1 isoform 1c</t>
  </si>
  <si>
    <t>Syt5</t>
  </si>
  <si>
    <t>synaptotagmin-5 isoform 1</t>
  </si>
  <si>
    <t>Tada2b</t>
  </si>
  <si>
    <t>transcriptional adapter 2-beta</t>
  </si>
  <si>
    <t>Tctex1d2</t>
  </si>
  <si>
    <t>tctex1 domain-containing protein 2 isoform 2</t>
  </si>
  <si>
    <t>Tctn1</t>
  </si>
  <si>
    <t>tectonic-1 isoform 1 precursor</t>
  </si>
  <si>
    <t>Telo2</t>
  </si>
  <si>
    <t>telomere length regulation protein TEL2 homolog</t>
  </si>
  <si>
    <t>Them6</t>
  </si>
  <si>
    <t>protein THEM6 precursor</t>
  </si>
  <si>
    <t>Tle2</t>
  </si>
  <si>
    <t>transducin-like enhancer protein 2 isoform 3</t>
  </si>
  <si>
    <t>Tmem38b</t>
  </si>
  <si>
    <t>trimeric intracellular cation channel type B</t>
  </si>
  <si>
    <t>Tmem47</t>
  </si>
  <si>
    <t>transmembrane protein 47</t>
  </si>
  <si>
    <t>Tmem80</t>
  </si>
  <si>
    <t>PREDICTED: transmembrane protein 80 isoform X2</t>
  </si>
  <si>
    <t>Tmod1</t>
  </si>
  <si>
    <t>tropomodulin-1</t>
  </si>
  <si>
    <t>Tmsb4x</t>
  </si>
  <si>
    <t>thymosin beta-4</t>
  </si>
  <si>
    <t>Tnfaip2</t>
  </si>
  <si>
    <t>tumor necrosis factor alpha-induced protein 2</t>
  </si>
  <si>
    <t>Tp53inp2</t>
  </si>
  <si>
    <t>tumor protein p53-inducible nuclear protein 2</t>
  </si>
  <si>
    <t>Trib3</t>
  </si>
  <si>
    <t>tribbles homolog 3 isoform 1</t>
  </si>
  <si>
    <t>Tshz1</t>
  </si>
  <si>
    <t>teashirt homolog 1 isoform 2</t>
  </si>
  <si>
    <t>Tspan5</t>
  </si>
  <si>
    <t>tetraspanin-5</t>
  </si>
  <si>
    <t>Ttc32</t>
  </si>
  <si>
    <t>tetratricopeptide repeat protein 32</t>
  </si>
  <si>
    <t>Ttc7b</t>
  </si>
  <si>
    <t>tetratricopeptide repeat protein 7B isoform 2</t>
  </si>
  <si>
    <t>Ubxn11</t>
  </si>
  <si>
    <t>UBX domain-containing protein 11 isoform 3</t>
  </si>
  <si>
    <t>Usp7</t>
  </si>
  <si>
    <t>ubiquitin carboxyl-terminal hydrolase 7 isoform 4</t>
  </si>
  <si>
    <t>Vwa2</t>
  </si>
  <si>
    <t>von Willebrand factor A domain-containing protein 2 precursor</t>
  </si>
  <si>
    <t>Wars2</t>
  </si>
  <si>
    <t>tryptophan--tRNA ligase, mitochondrial isoform 2 precursor</t>
  </si>
  <si>
    <t>Wls</t>
  </si>
  <si>
    <t>PREDICTED: protein wntless homolog isoform X3</t>
  </si>
  <si>
    <t>XAF1</t>
  </si>
  <si>
    <t>XIAP-associated factor 1 isoform 2</t>
  </si>
  <si>
    <t>Zdhhc20</t>
  </si>
  <si>
    <t>probable palmitoyltransferase ZDHHC20 isoform 3</t>
  </si>
  <si>
    <t>Zfp276</t>
  </si>
  <si>
    <t>Zfp580</t>
  </si>
  <si>
    <t>Zmym5</t>
  </si>
  <si>
    <t>zinc finger MYM-type protein 5 isoform 2</t>
  </si>
  <si>
    <t>Abhd8</t>
  </si>
  <si>
    <t>protein ABHD8</t>
  </si>
  <si>
    <t>Ada</t>
  </si>
  <si>
    <t>adenosine deaminase isoform 3</t>
  </si>
  <si>
    <t>Aim1</t>
  </si>
  <si>
    <t>PREDICTED: absent in melanoma 1 protein isoform X2</t>
  </si>
  <si>
    <t>Bhlhe40</t>
  </si>
  <si>
    <t>class E basic helix-loop-helix protein 40</t>
  </si>
  <si>
    <t>C2cd5</t>
  </si>
  <si>
    <t>C2 domain-containing protein 5 isoform c</t>
  </si>
  <si>
    <t>Ccdc167</t>
  </si>
  <si>
    <t>coiled-coil domain-containing protein 167</t>
  </si>
  <si>
    <t>Ccdc57</t>
  </si>
  <si>
    <t>coiled-coil domain-containing protein 57 isoform 2</t>
  </si>
  <si>
    <t>Chek1</t>
  </si>
  <si>
    <t>serine/threonine-protein kinase Chk1 isoform 3</t>
  </si>
  <si>
    <t>Cysrt1</t>
  </si>
  <si>
    <t>cysteine-rich tail protein 1</t>
  </si>
  <si>
    <t>Ddx59</t>
  </si>
  <si>
    <t>probable ATP-dependent RNA helicase DDX59 isoform 4</t>
  </si>
  <si>
    <t>Dxo</t>
  </si>
  <si>
    <t>decapping and exoribonuclease protein</t>
  </si>
  <si>
    <t>Efemp2</t>
  </si>
  <si>
    <t>EGF-containing fibulin-like extracellular matrix protein 2 precursor</t>
  </si>
  <si>
    <t>Eml4</t>
  </si>
  <si>
    <t>echinoderm microtubule-associated protein-like 4 isoform b</t>
  </si>
  <si>
    <t>Erap1</t>
  </si>
  <si>
    <t>endoplasmic reticulum aminopeptidase 1 isoform b precursor</t>
  </si>
  <si>
    <t>Fam213b</t>
  </si>
  <si>
    <t>prostamide/prostaglandin F synthase isoform f</t>
  </si>
  <si>
    <t>Fmnl3</t>
  </si>
  <si>
    <t>formin-like protein 3 isoform 1</t>
  </si>
  <si>
    <t>Galnt2</t>
  </si>
  <si>
    <t>polypeptide N-acetylgalactosaminyltransferase 2 isoform 2</t>
  </si>
  <si>
    <t>H3f3a</t>
  </si>
  <si>
    <t>Hdhd3</t>
  </si>
  <si>
    <t>haloacid dehalogenase-like hydrolase domain-containing protein 3</t>
  </si>
  <si>
    <t>Hilpda</t>
  </si>
  <si>
    <t>hypoxia-inducible lipid droplet-associated protein</t>
  </si>
  <si>
    <t>Hip1</t>
  </si>
  <si>
    <t>huntingtin-interacting protein 1 isoform 2</t>
  </si>
  <si>
    <t>Hmg20a</t>
  </si>
  <si>
    <t>high mobility group protein 20A isoform a</t>
  </si>
  <si>
    <t>Hmga1</t>
  </si>
  <si>
    <t>high mobility group protein HMG-I/HMG-Y isoform a</t>
  </si>
  <si>
    <t>Ints7</t>
  </si>
  <si>
    <t>integrator complex subunit 7 isoform 3</t>
  </si>
  <si>
    <t>Jund</t>
  </si>
  <si>
    <t>transcription factor jun-D isoform JunD-FL</t>
  </si>
  <si>
    <t>Khk</t>
  </si>
  <si>
    <t>ketohexokinase isoform b</t>
  </si>
  <si>
    <t>Klhl5</t>
  </si>
  <si>
    <t>kelch-like protein 5 isoform 4</t>
  </si>
  <si>
    <t>Limd2</t>
  </si>
  <si>
    <t>PREDICTED: LIM domain-containing protein 2 isoform X1</t>
  </si>
  <si>
    <t>Mitd1</t>
  </si>
  <si>
    <t>MIT domain-containing protein 1 isoform 4</t>
  </si>
  <si>
    <t>Msl1</t>
  </si>
  <si>
    <t>male-specific lethal 1 homolog</t>
  </si>
  <si>
    <t>Msn</t>
  </si>
  <si>
    <t>moesin</t>
  </si>
  <si>
    <t>Msrb1</t>
  </si>
  <si>
    <t>methionine-R-sulfoxide reductase B1</t>
  </si>
  <si>
    <t>Ncoa5</t>
  </si>
  <si>
    <t>nuclear receptor coactivator 5 isoform 1</t>
  </si>
  <si>
    <t>Pak1</t>
  </si>
  <si>
    <t>serine/threonine-protein kinase PAK 1 isoform 1</t>
  </si>
  <si>
    <t>Parp2</t>
  </si>
  <si>
    <t>poly [ADP-ribose] polymerase 2 isoform 2</t>
  </si>
  <si>
    <t>Pea15</t>
  </si>
  <si>
    <t>astrocytic phosphoprotein PEA-15 isoform c</t>
  </si>
  <si>
    <t>Pgpep1</t>
  </si>
  <si>
    <t>pyroglutamyl-peptidase 1 isoform 7</t>
  </si>
  <si>
    <t>Pigo</t>
  </si>
  <si>
    <t>GPI ethanolamine phosphate transferase 3 isoform 2</t>
  </si>
  <si>
    <t>Pms2</t>
  </si>
  <si>
    <t>mismatch repair endonuclease PMS2 isoform a</t>
  </si>
  <si>
    <t>Ppil1</t>
  </si>
  <si>
    <t>peptidyl-prolyl cis-trans isomerase-like 1</t>
  </si>
  <si>
    <t>Ppm1d</t>
  </si>
  <si>
    <t>protein phosphatase 1D</t>
  </si>
  <si>
    <t>Pter</t>
  </si>
  <si>
    <t>phosphotriesterase-related protein isoform 3</t>
  </si>
  <si>
    <t>Ramp2</t>
  </si>
  <si>
    <t>receptor activity-modifying protein 2 precursor</t>
  </si>
  <si>
    <t>Rhog</t>
  </si>
  <si>
    <t>rho-related GTP-binding protein RhoG precursor</t>
  </si>
  <si>
    <t>Rsf1</t>
  </si>
  <si>
    <t>remodeling and spacing factor 1</t>
  </si>
  <si>
    <t>Snx14</t>
  </si>
  <si>
    <t>sorting nexin-14 isoform h</t>
  </si>
  <si>
    <t>Tsen15</t>
  </si>
  <si>
    <t>tRNA-splicing endonuclease subunit Sen15 isoform 4</t>
  </si>
  <si>
    <t>Tspan15</t>
  </si>
  <si>
    <t>tetraspanin-15 isoform 2</t>
  </si>
  <si>
    <t>Ubc</t>
  </si>
  <si>
    <t>polyubiquitin-C</t>
  </si>
  <si>
    <t>AABR07001099.1</t>
  </si>
  <si>
    <t>AABR07030841.2</t>
  </si>
  <si>
    <t>AABR07067736.1</t>
  </si>
  <si>
    <t>Abcd1</t>
  </si>
  <si>
    <t>ATP-binding cassette sub-family D member 1</t>
  </si>
  <si>
    <t>Abi2</t>
  </si>
  <si>
    <t>abl interactor 2 isoform b</t>
  </si>
  <si>
    <t>AC109096.1</t>
  </si>
  <si>
    <t>Accs</t>
  </si>
  <si>
    <t>1-aminocyclopropane-1-carboxylate synthase-like protein 1</t>
  </si>
  <si>
    <t>Acsm3</t>
  </si>
  <si>
    <t>acyl-coenzyme A synthetase ACSM3, mitochondrial isoform 2</t>
  </si>
  <si>
    <t>Actg1</t>
  </si>
  <si>
    <t>actin, cytoplasmic 2</t>
  </si>
  <si>
    <t>Acy1</t>
  </si>
  <si>
    <t>aminoacylase-1 isoform d</t>
  </si>
  <si>
    <t>Acy3</t>
  </si>
  <si>
    <t>N-acyl-aromatic-L-amino acid amidohydrolase (carboxylate-forming)</t>
  </si>
  <si>
    <t>Adamts16</t>
  </si>
  <si>
    <t>A disintegrin and metalloproteinase with thrombospondin motifs 16 preproprotein</t>
  </si>
  <si>
    <t>Adgrl2</t>
  </si>
  <si>
    <t>adhesion G protein-coupled receptor L2 isoform 6 precursor</t>
  </si>
  <si>
    <t>Aifm2</t>
  </si>
  <si>
    <t>apoptosis-inducing factor 2</t>
  </si>
  <si>
    <t>Akr7a3</t>
  </si>
  <si>
    <t>aflatoxin B1 aldehyde reductase member 3</t>
  </si>
  <si>
    <t>Amdhd2</t>
  </si>
  <si>
    <t>N-acetylglucosamine-6-phosphate deacetylase isoform 2</t>
  </si>
  <si>
    <t>Ampd2</t>
  </si>
  <si>
    <t>AMP deaminase 2 isoform 4</t>
  </si>
  <si>
    <t>Angptl6</t>
  </si>
  <si>
    <t>angiopoietin-related protein 6 precursor</t>
  </si>
  <si>
    <t>Ankh</t>
  </si>
  <si>
    <t>progressive ankylosis protein homolog</t>
  </si>
  <si>
    <t>Arhgap18</t>
  </si>
  <si>
    <t>rho GTPase-activating protein 18</t>
  </si>
  <si>
    <t>Arhgef26</t>
  </si>
  <si>
    <t>rho guanine nucleotide exchange factor 26 isoform 1</t>
  </si>
  <si>
    <t>Arid5b</t>
  </si>
  <si>
    <t>AT-rich interactive domain-containing protein 5B isoform 2</t>
  </si>
  <si>
    <t>Arrdc3</t>
  </si>
  <si>
    <t>arrestin domain-containing protein 3 isoform b</t>
  </si>
  <si>
    <t>Atp10d</t>
  </si>
  <si>
    <t>probable phospholipid-transporting ATPase VD</t>
  </si>
  <si>
    <t>Atp6v1g3</t>
  </si>
  <si>
    <t>V-type proton ATPase subunit G 3 isoform b</t>
  </si>
  <si>
    <t>Bbip1</t>
  </si>
  <si>
    <t>BBSome-interacting protein 1 isoform 4</t>
  </si>
  <si>
    <t>Bcl2l2</t>
  </si>
  <si>
    <t>bcl-2-like protein 2</t>
  </si>
  <si>
    <t>Bdh2</t>
  </si>
  <si>
    <t>3-hydroxybutyrate dehydrogenase type 2</t>
  </si>
  <si>
    <t>Bex4</t>
  </si>
  <si>
    <t>protein BEX4</t>
  </si>
  <si>
    <t>Bhlhb9</t>
  </si>
  <si>
    <t>protein BHLHb9</t>
  </si>
  <si>
    <t>Bzw2</t>
  </si>
  <si>
    <t>basic leucine zipper and W2 domain-containing protein 2</t>
  </si>
  <si>
    <t>Casp2</t>
  </si>
  <si>
    <t>caspase-2 isoform 3</t>
  </si>
  <si>
    <t>Casz1</t>
  </si>
  <si>
    <t>zinc finger protein castor homolog 1 isoform a</t>
  </si>
  <si>
    <t>Cbx3</t>
  </si>
  <si>
    <t>chromobox protein homolog 3</t>
  </si>
  <si>
    <t>Cbx5</t>
  </si>
  <si>
    <t>chromobox protein homolog 5</t>
  </si>
  <si>
    <t>Ccdc82</t>
  </si>
  <si>
    <t>coiled-coil domain-containing protein 82 isoform a</t>
  </si>
  <si>
    <t>Cd276</t>
  </si>
  <si>
    <t>CD276 antigen isoform a precursor</t>
  </si>
  <si>
    <t>Cdk19</t>
  </si>
  <si>
    <t>cyclin-dependent kinase 19 isoform 2</t>
  </si>
  <si>
    <t>Cep162</t>
  </si>
  <si>
    <t>centrosomal protein of 162 kDa isoform b</t>
  </si>
  <si>
    <t>Cep78</t>
  </si>
  <si>
    <t>centrosomal protein of 78 kDa isoform h</t>
  </si>
  <si>
    <t>Chdh</t>
  </si>
  <si>
    <t>choline dehydrogenase, mitochondrial</t>
  </si>
  <si>
    <t>Chm</t>
  </si>
  <si>
    <t>rab proteins geranylgeranyltransferase component A 1 isoform c</t>
  </si>
  <si>
    <t>Ckmt1b</t>
  </si>
  <si>
    <t>creatine kinase U-type, mitochondrial precursor</t>
  </si>
  <si>
    <t>Cldn16</t>
  </si>
  <si>
    <t>claudin-16</t>
  </si>
  <si>
    <t>Clu</t>
  </si>
  <si>
    <t>clusterin preproprotein</t>
  </si>
  <si>
    <t>Cmbl</t>
  </si>
  <si>
    <t>carboxymethylenebutenolidase homolog</t>
  </si>
  <si>
    <t>Col6a3</t>
  </si>
  <si>
    <t>collagen alpha-3(VI) chain isoform 2 precursor</t>
  </si>
  <si>
    <t>Cryl1</t>
  </si>
  <si>
    <t>lambda-crystallin homolog</t>
  </si>
  <si>
    <t>Cse1l</t>
  </si>
  <si>
    <t>exportin-2 isoform 2</t>
  </si>
  <si>
    <t>Csnk2a1</t>
  </si>
  <si>
    <t>casein kinase II subunit alpha isoform b</t>
  </si>
  <si>
    <t>Ctc1</t>
  </si>
  <si>
    <t>CST complex subunit CTC1</t>
  </si>
  <si>
    <t>Cxadr</t>
  </si>
  <si>
    <t>coxsackievirus and adenovirus receptor isoform 5 precursor</t>
  </si>
  <si>
    <t>Cytip</t>
  </si>
  <si>
    <t>cytohesin-interacting protein</t>
  </si>
  <si>
    <t>D2hgdh</t>
  </si>
  <si>
    <t>PREDICTED: D-2-hydroxyglutarate dehydrogenase, mitochondrial isoform X25</t>
  </si>
  <si>
    <t>Daglb</t>
  </si>
  <si>
    <t>sn1-specific diacylglycerol lipase beta isoform 2</t>
  </si>
  <si>
    <t>Dcaf12</t>
  </si>
  <si>
    <t>DDB1- and CUL4-associated factor 12</t>
  </si>
  <si>
    <t>Dcaf17</t>
  </si>
  <si>
    <t>DDB1- and CUL4-associated factor 17 isoform 2</t>
  </si>
  <si>
    <t>Ddhd2</t>
  </si>
  <si>
    <t>phospholipase DDHD2 isoform 1</t>
  </si>
  <si>
    <t>Dgcr8</t>
  </si>
  <si>
    <t>microprocessor complex subunit DGCR8 isoform 2</t>
  </si>
  <si>
    <t>Dnajb3</t>
  </si>
  <si>
    <t>dnaJ homolog subfamily B member 3</t>
  </si>
  <si>
    <t>Dpep2</t>
  </si>
  <si>
    <t>PREDICTED: dipeptidase 2 isoform X11</t>
  </si>
  <si>
    <t>Drosha</t>
  </si>
  <si>
    <t>ribonuclease 3 isoform 1</t>
  </si>
  <si>
    <t>Ebpl</t>
  </si>
  <si>
    <t>emopamil-binding protein-like isoform 2</t>
  </si>
  <si>
    <t>Ehd2</t>
  </si>
  <si>
    <t>EH domain-containing protein 2</t>
  </si>
  <si>
    <t>Endog</t>
  </si>
  <si>
    <t>endonuclease G, mitochondrial precursor</t>
  </si>
  <si>
    <t>F2r</t>
  </si>
  <si>
    <t>proteinase-activated receptor 1 isoform 2</t>
  </si>
  <si>
    <t>Fa2h</t>
  </si>
  <si>
    <t>fatty acid 2-hydroxylase</t>
  </si>
  <si>
    <t>Fah</t>
  </si>
  <si>
    <t>fumarylacetoacetase</t>
  </si>
  <si>
    <t>Fam107a</t>
  </si>
  <si>
    <t>protein FAM107A isoform c</t>
  </si>
  <si>
    <t>Fam81a</t>
  </si>
  <si>
    <t>protein FAM81A</t>
  </si>
  <si>
    <t>Fbxo2</t>
  </si>
  <si>
    <t>F-box only protein 2</t>
  </si>
  <si>
    <t>Fgf9</t>
  </si>
  <si>
    <t>fibroblast growth factor 9 precursor</t>
  </si>
  <si>
    <t>Fn3k</t>
  </si>
  <si>
    <t>fructosamine-3-kinase</t>
  </si>
  <si>
    <t>Fntb</t>
  </si>
  <si>
    <t>protein farnesyltransferase subunit beta</t>
  </si>
  <si>
    <t>Fut8</t>
  </si>
  <si>
    <t>alpha-(1,6)-fucosyltransferase isoform b</t>
  </si>
  <si>
    <t>Fzd6</t>
  </si>
  <si>
    <t>frizzled-6 isoform a precursor</t>
  </si>
  <si>
    <t>Gadd45a</t>
  </si>
  <si>
    <t>growth arrest and DNA damage-inducible protein GADD45 alpha isoform 2</t>
  </si>
  <si>
    <t>Gchfr</t>
  </si>
  <si>
    <t>GTP cyclohydrolase 1 feedback regulatory protein</t>
  </si>
  <si>
    <t>Ggct</t>
  </si>
  <si>
    <t>gamma-glutamylcyclotransferase isoform 4</t>
  </si>
  <si>
    <t>Glb1l2</t>
  </si>
  <si>
    <t>beta-galactosidase-1-like protein 2 precursor</t>
  </si>
  <si>
    <t>Glt8d1</t>
  </si>
  <si>
    <t>PREDICTED: glycosyltransferase 8 domain-containing protein 1 isoform X1</t>
  </si>
  <si>
    <t>Golt1b</t>
  </si>
  <si>
    <t>vesicle transport protein GOT1B</t>
  </si>
  <si>
    <t>Gpd1</t>
  </si>
  <si>
    <t>glycerol-3-phosphate dehydrogenase [NAD(+)], cytoplasmic isoform 1</t>
  </si>
  <si>
    <t>Gpr37</t>
  </si>
  <si>
    <t>prosaposin receptor GPR37 precursor</t>
  </si>
  <si>
    <t>Grhpr</t>
  </si>
  <si>
    <t>glyoxylate reductase/hydroxypyruvate reductase</t>
  </si>
  <si>
    <t>Gstm1</t>
  </si>
  <si>
    <t>glutathione S-transferase Mu 1 isoform 2</t>
  </si>
  <si>
    <t>H2afv</t>
  </si>
  <si>
    <t>histone H2A.V isoform 5</t>
  </si>
  <si>
    <t>H2afy</t>
  </si>
  <si>
    <t>core histone macro-H2A.1 isoform 2</t>
  </si>
  <si>
    <t>H2afy2</t>
  </si>
  <si>
    <t>core histone macro-H2A.2</t>
  </si>
  <si>
    <t>Haghl</t>
  </si>
  <si>
    <t>hydroxyacylglutathione hydrolase-like protein isoform 2</t>
  </si>
  <si>
    <t>Hdhd2</t>
  </si>
  <si>
    <t>haloacid dehalogenase-like hydrolase domain-containing protein 2 isoform 1</t>
  </si>
  <si>
    <t>Hgd</t>
  </si>
  <si>
    <t>PREDICTED: homogentisate 1,2-dioxygenase isoform X3</t>
  </si>
  <si>
    <t>Hs2st1</t>
  </si>
  <si>
    <t>heparan sulfate 2-O-sulfotransferase 1 isoform 2</t>
  </si>
  <si>
    <t>Hspa2</t>
  </si>
  <si>
    <t>heat shock-related 70 kDa protein 2</t>
  </si>
  <si>
    <t>Hyi</t>
  </si>
  <si>
    <t>putative hydroxypyruvate isomerase isoform 4</t>
  </si>
  <si>
    <t>Igfbp1</t>
  </si>
  <si>
    <t>insulin-like growth factor-binding protein 1 precursor</t>
  </si>
  <si>
    <t>Igfbp7</t>
  </si>
  <si>
    <t>insulin-like growth factor-binding protein 7 isoform 1 precursor</t>
  </si>
  <si>
    <t>Ilf2</t>
  </si>
  <si>
    <t>interleukin enhancer-binding factor 2 isoform 2</t>
  </si>
  <si>
    <t>Impdh2</t>
  </si>
  <si>
    <t>inosine-5'-monophosphate dehydrogenase 2</t>
  </si>
  <si>
    <t>Insrr</t>
  </si>
  <si>
    <t>insulin receptor-related protein precursor</t>
  </si>
  <si>
    <t>Iqcc</t>
  </si>
  <si>
    <t>IQ domain-containing protein C isoform 1</t>
  </si>
  <si>
    <t>Itpr3</t>
  </si>
  <si>
    <t>inositol 1,4,5-trisphosphate receptor type 3</t>
  </si>
  <si>
    <t>Kank2</t>
  </si>
  <si>
    <t>KN motif and ankyrin repeat domain-containing protein 2 isoform 2</t>
  </si>
  <si>
    <t>Klhl2</t>
  </si>
  <si>
    <t>kelch-like protein 2 isoform 3</t>
  </si>
  <si>
    <t>Kremen1</t>
  </si>
  <si>
    <t>kremen protein 1 isoform 3 precursor</t>
  </si>
  <si>
    <t>Krt80</t>
  </si>
  <si>
    <t>keratin, type II cytoskeletal 80 isoform K80</t>
  </si>
  <si>
    <t>Lace1</t>
  </si>
  <si>
    <t>PREDICTED: lactation elevated protein 1 isoform X3</t>
  </si>
  <si>
    <t>LOC100233176</t>
  </si>
  <si>
    <t>LOC100360120</t>
  </si>
  <si>
    <t>LOC100361457</t>
  </si>
  <si>
    <t>LOC102549842</t>
  </si>
  <si>
    <t>LOC498154</t>
  </si>
  <si>
    <t>LOC684828</t>
  </si>
  <si>
    <t>LOC691143</t>
  </si>
  <si>
    <t>Lpar1</t>
  </si>
  <si>
    <t>lysophosphatidic acid receptor 1</t>
  </si>
  <si>
    <t>Lynx1</t>
  </si>
  <si>
    <t>ly-6/neurotoxin-like protein 1 isoform c precursor</t>
  </si>
  <si>
    <t>Mal2</t>
  </si>
  <si>
    <t>protein MAL2</t>
  </si>
  <si>
    <t>Man2a2</t>
  </si>
  <si>
    <t>alpha-mannosidase 2x isoform 2</t>
  </si>
  <si>
    <t>Mapk13</t>
  </si>
  <si>
    <t>mitogen-activated protein kinase 13</t>
  </si>
  <si>
    <t>Mdp1</t>
  </si>
  <si>
    <t>magnesium-dependent phosphatase 1 isoform 3</t>
  </si>
  <si>
    <t>Mgp</t>
  </si>
  <si>
    <t>matrix Gla protein isoform 1 precursor</t>
  </si>
  <si>
    <t>Mmp15</t>
  </si>
  <si>
    <t>matrix metalloproteinase-15 preproprotein</t>
  </si>
  <si>
    <t>Moap1</t>
  </si>
  <si>
    <t>modulator of apoptosis 1</t>
  </si>
  <si>
    <t>Msra</t>
  </si>
  <si>
    <t>PREDICTED: mitochondrial peptide methionine sulfoxide reductase isoform X8</t>
  </si>
  <si>
    <t>Mt-nd1</t>
  </si>
  <si>
    <t>Mt-nd2</t>
  </si>
  <si>
    <t>Mt-nd3</t>
  </si>
  <si>
    <t>Mt-nd4l</t>
  </si>
  <si>
    <t>Mt-nd5</t>
  </si>
  <si>
    <t>Mt-nd6</t>
  </si>
  <si>
    <t>Mtrf1</t>
  </si>
  <si>
    <t>peptide chain release factor 1, mitochondrial</t>
  </si>
  <si>
    <t>Nbl1</t>
  </si>
  <si>
    <t>neuroblastoma suppressor of tumorigenicity 1 isoform 2 precursor</t>
  </si>
  <si>
    <t>Ncoa7</t>
  </si>
  <si>
    <t>nuclear receptor coactivator 7 isoform 1</t>
  </si>
  <si>
    <t>Ncs1</t>
  </si>
  <si>
    <t>neuronal calcium sensor 1 isoform 2</t>
  </si>
  <si>
    <t>Neb</t>
  </si>
  <si>
    <t>nebulin isoform 4</t>
  </si>
  <si>
    <t>enhancer of filamentation 1 isoform 3</t>
  </si>
  <si>
    <t>Nfkbib</t>
  </si>
  <si>
    <t>NF-kappa-B inhibitor beta isoform 2</t>
  </si>
  <si>
    <t>Nid1</t>
  </si>
  <si>
    <t>nidogen-1 precursor</t>
  </si>
  <si>
    <t>Nr4a1</t>
  </si>
  <si>
    <t>nuclear receptor subfamily 4 group A member 1 isoform 3</t>
  </si>
  <si>
    <t>Ntrk1</t>
  </si>
  <si>
    <t>high affinity nerve growth factor receptor isoform 1 precursor</t>
  </si>
  <si>
    <t>Osbpl10</t>
  </si>
  <si>
    <t>oxysterol-binding protein-related protein 10 isoform 2</t>
  </si>
  <si>
    <t>Pagr1</t>
  </si>
  <si>
    <t>PAXIP1-associated glutamate-rich protein 1</t>
  </si>
  <si>
    <t>Paip1</t>
  </si>
  <si>
    <t>polyadenylate-binding protein-interacting protein 1 isoform 3</t>
  </si>
  <si>
    <t>Pax8</t>
  </si>
  <si>
    <t>paired box protein Pax-8 isoform PAX8E</t>
  </si>
  <si>
    <t>Pced1a</t>
  </si>
  <si>
    <t>PREDICTED: PC-esterase domain-containing protein 1A isoform X3</t>
  </si>
  <si>
    <t>Pcyox1l</t>
  </si>
  <si>
    <t>prenylcysteine oxidase-like isoform 1 precursor</t>
  </si>
  <si>
    <t>Pelp1</t>
  </si>
  <si>
    <t>proline-, glutamic acid- and leucine-rich protein 1 isoform 2</t>
  </si>
  <si>
    <t>Phactr2</t>
  </si>
  <si>
    <t>phosphatase and actin regulator 2 isoform 3</t>
  </si>
  <si>
    <t>Pigl</t>
  </si>
  <si>
    <t>N-acetylglucosaminyl-phosphatidylinositol de-N-acetylase precursor</t>
  </si>
  <si>
    <t>Plagl1</t>
  </si>
  <si>
    <t>zinc finger protein PLAGL1 isoform 2</t>
  </si>
  <si>
    <t>Plekhd1</t>
  </si>
  <si>
    <t>pleckstrin homology domain-containing family D member 1</t>
  </si>
  <si>
    <t>Plekhf1</t>
  </si>
  <si>
    <t>pleckstrin homology domain-containing family F member 1</t>
  </si>
  <si>
    <t>Plod2</t>
  </si>
  <si>
    <t>procollagen-lysine,2-oxoglutarate 5-dioxygenase 2 isoform 2 precursor</t>
  </si>
  <si>
    <t>Plscr3</t>
  </si>
  <si>
    <t>phospholipid scramblase 3</t>
  </si>
  <si>
    <t>Poc1b</t>
  </si>
  <si>
    <t>POC1 centriolar protein homolog B isoform b</t>
  </si>
  <si>
    <t>Polm</t>
  </si>
  <si>
    <t>DNA-directed DNA/RNA polymerase mu isoform 3</t>
  </si>
  <si>
    <t>Polr3k</t>
  </si>
  <si>
    <t>DNA-directed RNA polymerase III subunit RPC10</t>
  </si>
  <si>
    <t>Pop4</t>
  </si>
  <si>
    <t>ribonuclease P protein subunit p29</t>
  </si>
  <si>
    <t>Ppdpf</t>
  </si>
  <si>
    <t>pancreatic progenitor cell differentiation and proliferation factor</t>
  </si>
  <si>
    <t>Ppp1r10</t>
  </si>
  <si>
    <t>serine/threonine-protein phosphatase 1 regulatory subunit 10</t>
  </si>
  <si>
    <t>Ppp2r3a</t>
  </si>
  <si>
    <t>serine/threonine-protein phosphatase 2A regulatory subunit B'' subunit alpha isoform 2</t>
  </si>
  <si>
    <t>Prps2</t>
  </si>
  <si>
    <t>ribose-phosphate pyrophosphokinase 2 isoform 1</t>
  </si>
  <si>
    <t>Prrc2b</t>
  </si>
  <si>
    <t>protein PRRC2B</t>
  </si>
  <si>
    <t>Pth1r</t>
  </si>
  <si>
    <t>parathyroid hormone/parathyroid hormone-related peptide receptor precursor</t>
  </si>
  <si>
    <t>Pxylp1</t>
  </si>
  <si>
    <t>2-phosphoxylose phosphatase 1 isoform 2</t>
  </si>
  <si>
    <t>Pyroxd2</t>
  </si>
  <si>
    <t>pyridine nucleotide-disulfide oxidoreductase domain-containing protein 2</t>
  </si>
  <si>
    <t>Rab13</t>
  </si>
  <si>
    <t>ras-related protein Rab-13 isoform 2</t>
  </si>
  <si>
    <t>Rab15</t>
  </si>
  <si>
    <t>ras-related protein Rab-15 isoform 1</t>
  </si>
  <si>
    <t>Rab1b</t>
  </si>
  <si>
    <t>ras-related protein Rab-1B</t>
  </si>
  <si>
    <t>Rbbp5</t>
  </si>
  <si>
    <t>retinoblastoma-binding protein 5 isoform 1</t>
  </si>
  <si>
    <t>Rbbp6</t>
  </si>
  <si>
    <t>E3 ubiquitin-protein ligase RBBP6 isoform 1</t>
  </si>
  <si>
    <t>RGD1306227</t>
  </si>
  <si>
    <t>RGD1309594</t>
  </si>
  <si>
    <t>RGD1563581</t>
  </si>
  <si>
    <t>RGD1564171</t>
  </si>
  <si>
    <t>Rhbg</t>
  </si>
  <si>
    <t>ammonium transporter Rh type B isoform c</t>
  </si>
  <si>
    <t>Rhno1</t>
  </si>
  <si>
    <t>RAD9, HUS1, RAD1-interacting nuclear orphan protein 1 isoform 1</t>
  </si>
  <si>
    <t>Rhpn1</t>
  </si>
  <si>
    <t>rhophilin-1</t>
  </si>
  <si>
    <t>Rida</t>
  </si>
  <si>
    <t>ribonuclease UK114</t>
  </si>
  <si>
    <t>Rnaseh2c</t>
  </si>
  <si>
    <t>ribonuclease H2 subunit C</t>
  </si>
  <si>
    <t>Rnd3</t>
  </si>
  <si>
    <t>rho-related GTP-binding protein RhoE precursor</t>
  </si>
  <si>
    <t>Rps10</t>
  </si>
  <si>
    <t>40S ribosomal protein S10</t>
  </si>
  <si>
    <t>Rps9</t>
  </si>
  <si>
    <t>40S ribosomal protein S9 isoform a</t>
  </si>
  <si>
    <t>Rrp1b</t>
  </si>
  <si>
    <t>ribosomal RNA processing protein 1 homolog B</t>
  </si>
  <si>
    <t>RT1-CE4</t>
  </si>
  <si>
    <t>Rtel1</t>
  </si>
  <si>
    <t>regulator of telomere elongation helicase 1 isoform 4</t>
  </si>
  <si>
    <t>S100a11</t>
  </si>
  <si>
    <t>protein S100-A11</t>
  </si>
  <si>
    <t>S1pr2</t>
  </si>
  <si>
    <t>sphingosine 1-phosphate receptor 2</t>
  </si>
  <si>
    <t>Safb</t>
  </si>
  <si>
    <t>PREDICTED: scaffold attachment factor B1 isoform X5</t>
  </si>
  <si>
    <t>Sdccag3</t>
  </si>
  <si>
    <t>serologically defined colon cancer antigen 3 isoform 2</t>
  </si>
  <si>
    <t>Sema3f</t>
  </si>
  <si>
    <t>semaphorin-3F isoform 2 precursor</t>
  </si>
  <si>
    <t>Sf3b4</t>
  </si>
  <si>
    <t>splicing factor 3B subunit 4</t>
  </si>
  <si>
    <t>Shroom4</t>
  </si>
  <si>
    <t>protein Shroom4</t>
  </si>
  <si>
    <t>Slc16a5</t>
  </si>
  <si>
    <t>monocarboxylate transporter 6</t>
  </si>
  <si>
    <t>Slc25a28</t>
  </si>
  <si>
    <t>mitoferrin-2</t>
  </si>
  <si>
    <t>Slc25a38</t>
  </si>
  <si>
    <t>solute carrier family 25 member 38</t>
  </si>
  <si>
    <t>Slc35b4</t>
  </si>
  <si>
    <t>UDP-xylose and UDP-N-acetylglucosamine transporter</t>
  </si>
  <si>
    <t>Slc35g1</t>
  </si>
  <si>
    <t>solute carrier family 35 member G1 isoform 3</t>
  </si>
  <si>
    <t>Slc38a2</t>
  </si>
  <si>
    <t>sodium-coupled neutral amino acid transporter 2 isoform 1</t>
  </si>
  <si>
    <t>Slc44a1</t>
  </si>
  <si>
    <t>choline transporter-like protein 1 isoform c</t>
  </si>
  <si>
    <t>Smpdl3a</t>
  </si>
  <si>
    <t>acid sphingomyelinase-like phosphodiesterase 3a isoform b</t>
  </si>
  <si>
    <t>Smpdl3b</t>
  </si>
  <si>
    <t>acid sphingomyelinase-like phosphodiesterase 3b isoform 3</t>
  </si>
  <si>
    <t>Smtn</t>
  </si>
  <si>
    <t>smoothelin isoform e</t>
  </si>
  <si>
    <t>Sorbs2</t>
  </si>
  <si>
    <t>sorbin and SH3 domain-containing protein 2 isoform 8</t>
  </si>
  <si>
    <t>Srek1</t>
  </si>
  <si>
    <t>splicing regulatory glutamine/lysine-rich protein 1 isoform b</t>
  </si>
  <si>
    <t>Ssh2</t>
  </si>
  <si>
    <t>protein phosphatase Slingshot homolog 2 isoform 4</t>
  </si>
  <si>
    <t>Sumo2</t>
  </si>
  <si>
    <t>small ubiquitin-related modifier 2 isoform b precursor</t>
  </si>
  <si>
    <t>Tacc2</t>
  </si>
  <si>
    <t>transforming acidic coiled-coil-containing protein 2 isoform h</t>
  </si>
  <si>
    <t>Tdrd3</t>
  </si>
  <si>
    <t>tudor domain-containing protein 3 isoform 2</t>
  </si>
  <si>
    <t>Terc</t>
  </si>
  <si>
    <t>Thnsl2</t>
  </si>
  <si>
    <t>threonine synthase-like 2 isoform 3</t>
  </si>
  <si>
    <t>Thoc3</t>
  </si>
  <si>
    <t>PREDICTED: THO complex subunit 3 isoform X1</t>
  </si>
  <si>
    <t>Tmem63a</t>
  </si>
  <si>
    <t>CSC1-like protein 1</t>
  </si>
  <si>
    <t>Tmem97</t>
  </si>
  <si>
    <t>transmembrane protein 97</t>
  </si>
  <si>
    <t>Tp53i3</t>
  </si>
  <si>
    <t>quinone oxidoreductase PIG3 isoform 2</t>
  </si>
  <si>
    <t>Traf5</t>
  </si>
  <si>
    <t>TNF receptor-associated factor 5 isoform a</t>
  </si>
  <si>
    <t>Trim32</t>
  </si>
  <si>
    <t>E3 ubiquitin-protein ligase TRIM32</t>
  </si>
  <si>
    <t>Trpv6</t>
  </si>
  <si>
    <t>transient receptor potential cation channel subfamily V member 6</t>
  </si>
  <si>
    <t>Tspan7</t>
  </si>
  <si>
    <t>tetraspanin-7</t>
  </si>
  <si>
    <t>Tst</t>
  </si>
  <si>
    <t>thiosulfate sulfurtransferase</t>
  </si>
  <si>
    <t>Tstd1</t>
  </si>
  <si>
    <t>thiosulfate sulfurtransferase/rhodanese-like domain-containing protein 1 isoform 1</t>
  </si>
  <si>
    <t>Ttf1</t>
  </si>
  <si>
    <t>transcription termination factor 1 isoform 2</t>
  </si>
  <si>
    <t>Ttpal</t>
  </si>
  <si>
    <t>alpha-tocopherol transfer protein-like isoform 2</t>
  </si>
  <si>
    <t>Txnip</t>
  </si>
  <si>
    <t>thioredoxin-interacting protein isoform 2</t>
  </si>
  <si>
    <t>Tyro3</t>
  </si>
  <si>
    <t>tyrosine-protein kinase receptor TYRO3 isoform 2</t>
  </si>
  <si>
    <t>Ugt8</t>
  </si>
  <si>
    <t>2-hydroxyacylsphingosine 1-beta-galactosyltransferase precursor</t>
  </si>
  <si>
    <t>Vegfb</t>
  </si>
  <si>
    <t>vascular endothelial growth factor B isoform VEGFB-186 precursor</t>
  </si>
  <si>
    <t>Vsig1</t>
  </si>
  <si>
    <t>V-set and immunoglobulin domain-containing protein 1 isoform 1 precursor</t>
  </si>
  <si>
    <t>Vsig10</t>
  </si>
  <si>
    <t>V-set and immunoglobulin domain-containing protein 10 precursor</t>
  </si>
  <si>
    <t>Wdr70</t>
  </si>
  <si>
    <t>WD repeat-containing protein 70 isoform 2</t>
  </si>
  <si>
    <t>Wrap53</t>
  </si>
  <si>
    <t>telomerase Cajal body protein 1</t>
  </si>
  <si>
    <t>Zfp111</t>
  </si>
  <si>
    <t>Zfp213</t>
  </si>
  <si>
    <t>Zfp324</t>
  </si>
  <si>
    <t>Zfp472</t>
  </si>
  <si>
    <t>cAMP-responsive element modulator isoform 31</t>
  </si>
  <si>
    <t>Fam151a</t>
  </si>
  <si>
    <t>protein FAM151A</t>
  </si>
  <si>
    <t>Haao</t>
  </si>
  <si>
    <t>3-hydroxyanthranilate 3,4-dioxygenase</t>
  </si>
  <si>
    <t>Hspa1b</t>
  </si>
  <si>
    <t>heat shock 70 kDa protein 1B</t>
  </si>
  <si>
    <t>Mreg</t>
  </si>
  <si>
    <t>melanoregulin</t>
  </si>
  <si>
    <t>Rac2</t>
  </si>
  <si>
    <t>ras-related C3 botulinum toxin substrate 2</t>
  </si>
  <si>
    <t>Tcea2</t>
  </si>
  <si>
    <t>transcription elongation factor A protein 2 isoform b</t>
  </si>
  <si>
    <t>Thbs1</t>
  </si>
  <si>
    <t>thrombospondin-1 precursor</t>
  </si>
  <si>
    <t>Tmem171</t>
  </si>
  <si>
    <t>PREDICTED: transmembrane protein 171 isoform X1</t>
  </si>
  <si>
    <t>Tti1</t>
  </si>
  <si>
    <t>TELO2-interacting protein 1 homolog</t>
  </si>
  <si>
    <t>Ucp2</t>
  </si>
  <si>
    <t>mitochondrial uncoupling protein 2</t>
  </si>
  <si>
    <t>AABR07004404.1</t>
  </si>
  <si>
    <t>AABR07006258.2</t>
  </si>
  <si>
    <t>AABR07008334.1</t>
  </si>
  <si>
    <t>AABR07024593.2</t>
  </si>
  <si>
    <t>AABR07065042.2</t>
  </si>
  <si>
    <t>AABR07071745.3</t>
  </si>
  <si>
    <t>AABR07071842.1</t>
  </si>
  <si>
    <t>Aadat</t>
  </si>
  <si>
    <t>kynurenine/alpha-aminoadipate aminotransferase, mitochondrial isoform b</t>
  </si>
  <si>
    <t>Adra1d</t>
  </si>
  <si>
    <t>alpha-1D adrenergic receptor</t>
  </si>
  <si>
    <t>Agxt2</t>
  </si>
  <si>
    <t>alanine--glyoxylate aminotransferase 2, mitochondrial isoform a precursor</t>
  </si>
  <si>
    <t>Aldob</t>
  </si>
  <si>
    <t>fructose-bisphosphate aldolase B</t>
  </si>
  <si>
    <t>Anapc7</t>
  </si>
  <si>
    <t>anaphase-promoting complex subunit 7 isoform b</t>
  </si>
  <si>
    <t>Ankrd10</t>
  </si>
  <si>
    <t>ankyrin repeat domain-containing protein 10 isoform 2</t>
  </si>
  <si>
    <t>Anpep</t>
  </si>
  <si>
    <t>aminopeptidase N precursor</t>
  </si>
  <si>
    <t>Apom</t>
  </si>
  <si>
    <t>apolipoprotein M isoform 1</t>
  </si>
  <si>
    <t>Arg2</t>
  </si>
  <si>
    <t>arginase-2, mitochondrial precursor</t>
  </si>
  <si>
    <t>Bcam</t>
  </si>
  <si>
    <t>basal cell adhesion molecule isoform 2 precursor</t>
  </si>
  <si>
    <t>Bhmt2</t>
  </si>
  <si>
    <t>S-methylmethionine--homocysteine S-methyltransferase BHMT2 isoform 1</t>
  </si>
  <si>
    <t>Cds2</t>
  </si>
  <si>
    <t>phosphatidate cytidylyltransferase 2</t>
  </si>
  <si>
    <t>Crym</t>
  </si>
  <si>
    <t>ketimine reductase mu-crystallin</t>
  </si>
  <si>
    <t>Cstf3</t>
  </si>
  <si>
    <t>cleavage stimulation factor subunit 3 isoform 3</t>
  </si>
  <si>
    <t>Cyp4b1</t>
  </si>
  <si>
    <t>cytochrome P450 4B1 isoform a</t>
  </si>
  <si>
    <t>Dclk1</t>
  </si>
  <si>
    <t>serine/threonine-protein kinase DCLK1 isoform 5</t>
  </si>
  <si>
    <t>Efna5</t>
  </si>
  <si>
    <t>ephrin-A5 precursor</t>
  </si>
  <si>
    <t>Emb</t>
  </si>
  <si>
    <t>embigin precursor</t>
  </si>
  <si>
    <t>Fam101b</t>
  </si>
  <si>
    <t>Fam89a</t>
  </si>
  <si>
    <t>protein FAM89A</t>
  </si>
  <si>
    <t>Fancc</t>
  </si>
  <si>
    <t>Fanconi anemia group C protein isoform b</t>
  </si>
  <si>
    <t>Fance</t>
  </si>
  <si>
    <t>Fanconi anemia group E protein</t>
  </si>
  <si>
    <t>Fgfr3</t>
  </si>
  <si>
    <t>fibroblast growth factor receptor 3 isoform 2 precursor</t>
  </si>
  <si>
    <t>Fmo1</t>
  </si>
  <si>
    <t>dimethylaniline monooxygenase [N-oxide-forming] 1 isoform c</t>
  </si>
  <si>
    <t>G0s2</t>
  </si>
  <si>
    <t>G0/G1 switch protein 2</t>
  </si>
  <si>
    <t>Gatm</t>
  </si>
  <si>
    <t>glycine amidinotransferase, mitochondrial isoform 1 precursor</t>
  </si>
  <si>
    <t>Gba3</t>
  </si>
  <si>
    <t>cytosolic beta-glucosidase isoform c</t>
  </si>
  <si>
    <t>Gemin2</t>
  </si>
  <si>
    <t>gem-associated protein 2 isoform gamma</t>
  </si>
  <si>
    <t>Glyat</t>
  </si>
  <si>
    <t>glycine N-acyltransferase isoform b</t>
  </si>
  <si>
    <t>Gnpnat1</t>
  </si>
  <si>
    <t>glucosamine 6-phosphate N-acetyltransferase</t>
  </si>
  <si>
    <t>Gsta2</t>
  </si>
  <si>
    <t>glutathione S-transferase A2</t>
  </si>
  <si>
    <t>H3f3c</t>
  </si>
  <si>
    <t>histone H3.3C</t>
  </si>
  <si>
    <t>Hao2</t>
  </si>
  <si>
    <t>PREDICTED: hydroxyacid oxidase 2 isoform X1</t>
  </si>
  <si>
    <t>Hes6</t>
  </si>
  <si>
    <t>transcription cofactor HES-6 isoform c</t>
  </si>
  <si>
    <t>Hoga1</t>
  </si>
  <si>
    <t>4-hydroxy-2-oxoglutarate aldolase, mitochondrial isoform 2</t>
  </si>
  <si>
    <t>Inha</t>
  </si>
  <si>
    <t>inhibin alpha chain preproprotein</t>
  </si>
  <si>
    <t>Irak3</t>
  </si>
  <si>
    <t>interleukin-1 receptor-associated kinase 3 isoform a</t>
  </si>
  <si>
    <t>Klf9</t>
  </si>
  <si>
    <t>Krueppel-like factor 9</t>
  </si>
  <si>
    <t>LOC100912483</t>
  </si>
  <si>
    <t>Lxn</t>
  </si>
  <si>
    <t>latexin</t>
  </si>
  <si>
    <t>Mbp</t>
  </si>
  <si>
    <t>Golli-MBP isoform 1</t>
  </si>
  <si>
    <t>Mgst1</t>
  </si>
  <si>
    <t>microsomal glutathione S-transferase 1 isoform a</t>
  </si>
  <si>
    <t>Miox</t>
  </si>
  <si>
    <t>inositol oxygenase</t>
  </si>
  <si>
    <t>Mrpl43</t>
  </si>
  <si>
    <t>39S ribosomal protein L43, mitochondrial isoform c</t>
  </si>
  <si>
    <t>Mrps2</t>
  </si>
  <si>
    <t>28S ribosomal protein S2, mitochondrial</t>
  </si>
  <si>
    <t>Mtss1l</t>
  </si>
  <si>
    <t>MTSS1-like protein</t>
  </si>
  <si>
    <t>Musk</t>
  </si>
  <si>
    <t>muscle, skeletal receptor tyrosine-protein kinase isoform 3</t>
  </si>
  <si>
    <t>Myl9</t>
  </si>
  <si>
    <t>myosin regulatory light polypeptide 9 isoform b</t>
  </si>
  <si>
    <t>Napsa</t>
  </si>
  <si>
    <t>napsin-A preproprotein</t>
  </si>
  <si>
    <t>Nfxl1</t>
  </si>
  <si>
    <t>NF-X1-type zinc finger protein NFXL1</t>
  </si>
  <si>
    <t>Nmral1</t>
  </si>
  <si>
    <t>nmrA-like family domain-containing protein 1</t>
  </si>
  <si>
    <t>Nqo2</t>
  </si>
  <si>
    <t>ribosyldihydronicotinamide dehydrogenase [quinone] isoform 1</t>
  </si>
  <si>
    <t>Obfc1</t>
  </si>
  <si>
    <t>PREDICTED: CST complex subunit STN1 isoform X1</t>
  </si>
  <si>
    <t>Obsl1</t>
  </si>
  <si>
    <t>obscurin-like protein 1 isoform 3 precursor</t>
  </si>
  <si>
    <t>Pde4c</t>
  </si>
  <si>
    <t>cAMP-specific 3',5'-cyclic phosphodiesterase 4C isoform 1</t>
  </si>
  <si>
    <t>Pdgfrl</t>
  </si>
  <si>
    <t>platelet-derived growth factor receptor-like protein precursor</t>
  </si>
  <si>
    <t>Pdzk1</t>
  </si>
  <si>
    <t>Na(+)/H(+) exchange regulatory cofactor NHE-RF3 isoform 2</t>
  </si>
  <si>
    <t>Phldb1</t>
  </si>
  <si>
    <t>pleckstrin homology-like domain family B member 1 isoform a</t>
  </si>
  <si>
    <t>Pih1d2</t>
  </si>
  <si>
    <t>PIH1 domain-containing protein 2 isoform 1</t>
  </si>
  <si>
    <t>Pithd1</t>
  </si>
  <si>
    <t>PITH domain-containing protein 1</t>
  </si>
  <si>
    <t>Plcl1</t>
  </si>
  <si>
    <t>inactive phospholipase C-like protein 1</t>
  </si>
  <si>
    <t>Pld4</t>
  </si>
  <si>
    <t>phospholipase D4 isoform 1</t>
  </si>
  <si>
    <t>Popdc3</t>
  </si>
  <si>
    <t>popeye domain-containing protein 3</t>
  </si>
  <si>
    <t>Rasl11b</t>
  </si>
  <si>
    <t>ras-like protein family member 11B</t>
  </si>
  <si>
    <t>Rd3l</t>
  </si>
  <si>
    <t>protein RD3-like</t>
  </si>
  <si>
    <t>Reep6</t>
  </si>
  <si>
    <t>receptor expression-enhancing protein 6 isoform 1</t>
  </si>
  <si>
    <t>Rell1</t>
  </si>
  <si>
    <t>RELT-like protein 1 precursor</t>
  </si>
  <si>
    <t>Rhou</t>
  </si>
  <si>
    <t>rho-related GTP-binding protein RhoU</t>
  </si>
  <si>
    <t>Scin</t>
  </si>
  <si>
    <t>adseverin isoform 1</t>
  </si>
  <si>
    <t>Slc27a2</t>
  </si>
  <si>
    <t>very long-chain acyl-CoA synthetase isoform 1</t>
  </si>
  <si>
    <t>Slc38a3</t>
  </si>
  <si>
    <t>sodium-coupled neutral amino acid transporter 3</t>
  </si>
  <si>
    <t>Slc39a1</t>
  </si>
  <si>
    <t>zinc transporter ZIP1 isoform a</t>
  </si>
  <si>
    <t>Slc52a3</t>
  </si>
  <si>
    <t>solute carrier family 52, riboflavin transporter, member 3</t>
  </si>
  <si>
    <t>Slc8b1</t>
  </si>
  <si>
    <t>sodium/potassium/calcium exchanger 6, mitochondrial isoform 2 precursor</t>
  </si>
  <si>
    <t>Snx32</t>
  </si>
  <si>
    <t>sorting nexin-32</t>
  </si>
  <si>
    <t>Sod3</t>
  </si>
  <si>
    <t>extracellular superoxide dismutase [Cu-Zn] preproprotein</t>
  </si>
  <si>
    <t>Styxl1</t>
  </si>
  <si>
    <t>serine/threonine/tyrosine-interacting-like protein 1 isoform a</t>
  </si>
  <si>
    <t>Sult1c2a</t>
  </si>
  <si>
    <t>Tinagl1</t>
  </si>
  <si>
    <t>tubulointerstitial nephritis antigen-like isoform 2 precursor</t>
  </si>
  <si>
    <t>Tmem140</t>
  </si>
  <si>
    <t>transmembrane protein 140</t>
  </si>
  <si>
    <t>Tmem150a</t>
  </si>
  <si>
    <t>transmembrane protein 150A</t>
  </si>
  <si>
    <t>Tor3a</t>
  </si>
  <si>
    <t>torsin-3A precursor</t>
  </si>
  <si>
    <t>Tspan1</t>
  </si>
  <si>
    <t>tetraspanin-1</t>
  </si>
  <si>
    <t>Ttc36</t>
  </si>
  <si>
    <t>tetratricopeptide repeat protein 36 isoform c</t>
  </si>
  <si>
    <t>Uap1l1</t>
  </si>
  <si>
    <t>PREDICTED: UDP-N-acetylhexosamine pyrophosphorylase-like protein 1 isoform X2</t>
  </si>
  <si>
    <t>Vwa1</t>
  </si>
  <si>
    <t>von Willebrand factor A domain-containing protein 1 isoform 2 precursor</t>
  </si>
  <si>
    <t>Zmynd8</t>
  </si>
  <si>
    <t>protein kinase C-binding protein 1 isoform r</t>
  </si>
  <si>
    <t>Adck1</t>
  </si>
  <si>
    <t>uncharacterized aarF domain-containing protein kinase 1 isoform a precursor</t>
  </si>
  <si>
    <t>Agpat3</t>
  </si>
  <si>
    <t>1-acyl-sn-glycerol-3-phosphate acyltransferase gamma</t>
  </si>
  <si>
    <t>Ahctf1</t>
  </si>
  <si>
    <t>protein ELYS isoform 3</t>
  </si>
  <si>
    <t>Ahsa2</t>
  </si>
  <si>
    <t>activator of 90 kDa heat shock protein ATPase homolog 2 isoform 4</t>
  </si>
  <si>
    <t>Anks1a</t>
  </si>
  <si>
    <t>ankyrin repeat and SAM domain-containing protein 1A</t>
  </si>
  <si>
    <t>Anxa2</t>
  </si>
  <si>
    <t>annexin A2 isoform 2</t>
  </si>
  <si>
    <t>Arntl</t>
  </si>
  <si>
    <t>aryl hydrocarbon receptor nuclear translocator-like protein 1 isoform d</t>
  </si>
  <si>
    <t>Brms1l</t>
  </si>
  <si>
    <t>breast cancer metastasis-suppressor 1-like protein</t>
  </si>
  <si>
    <t>Bspry</t>
  </si>
  <si>
    <t>B box and SPRY domain-containing protein isoform 2</t>
  </si>
  <si>
    <t>Cachd1</t>
  </si>
  <si>
    <t>VWFA and cache domain-containing protein 1 isoform 2</t>
  </si>
  <si>
    <t>Cars</t>
  </si>
  <si>
    <t>cysteine--tRNA ligase, cytoplasmic isoform c</t>
  </si>
  <si>
    <t>Cav1</t>
  </si>
  <si>
    <t>caveolin-1 isoform beta</t>
  </si>
  <si>
    <t>Ccng2</t>
  </si>
  <si>
    <t>cyclin-G2</t>
  </si>
  <si>
    <t>Cep89</t>
  </si>
  <si>
    <t>PREDICTED: centrosomal protein of 89 kDa isoform X2</t>
  </si>
  <si>
    <t>Chac2</t>
  </si>
  <si>
    <t>putative glutathione-specific gamma-glutamylcyclotransferase 2 isoform 2</t>
  </si>
  <si>
    <t>Chchd4</t>
  </si>
  <si>
    <t>mitochondrial intermembrane space import and assembly protein 40 isoform 1</t>
  </si>
  <si>
    <t>Chka</t>
  </si>
  <si>
    <t>choline kinase alpha isoform b</t>
  </si>
  <si>
    <t>Cirbp</t>
  </si>
  <si>
    <t>cold-inducible RNA-binding protein isoform 1</t>
  </si>
  <si>
    <t>Ctsh</t>
  </si>
  <si>
    <t>pro-cathepsin H isoform c</t>
  </si>
  <si>
    <t>Dclre1a</t>
  </si>
  <si>
    <t>DNA cross-link repair 1A protein</t>
  </si>
  <si>
    <t>Dennd1a</t>
  </si>
  <si>
    <t>DENN domain-containing protein 1A isoform 2</t>
  </si>
  <si>
    <t>Dis3</t>
  </si>
  <si>
    <t>exosome complex exonuclease RRP44 isoform c</t>
  </si>
  <si>
    <t>Dusp6</t>
  </si>
  <si>
    <t>dual specificity protein phosphatase 6 isoform b</t>
  </si>
  <si>
    <t>Dut</t>
  </si>
  <si>
    <t>deoxyuridine 5'-triphosphate nucleotidohydrolase, mitochondrial isoform 4</t>
  </si>
  <si>
    <t>Dync2li1</t>
  </si>
  <si>
    <t>cytoplasmic dynein 2 light intermediate chain 1 isoform 4</t>
  </si>
  <si>
    <t>Eif2b3</t>
  </si>
  <si>
    <t>translation initiation factor eIF-2B subunit gamma isoform 3</t>
  </si>
  <si>
    <t>Elavl1</t>
  </si>
  <si>
    <t>ELAV-like protein 1</t>
  </si>
  <si>
    <t>Elmsan1</t>
  </si>
  <si>
    <t>ELM2 and SANT domain-containing protein 1</t>
  </si>
  <si>
    <t>Esrra</t>
  </si>
  <si>
    <t>steroid hormone receptor ERR1 isoform 1</t>
  </si>
  <si>
    <t>Fam110a</t>
  </si>
  <si>
    <t>protein FAM110A</t>
  </si>
  <si>
    <t>Fam76a</t>
  </si>
  <si>
    <t>protein FAM76A isoform 5</t>
  </si>
  <si>
    <t>Fdxr</t>
  </si>
  <si>
    <t>NADPH:adrenodoxin oxidoreductase, mitochondrial isoform 2 precursor</t>
  </si>
  <si>
    <t>Fiz1</t>
  </si>
  <si>
    <t>flt3-interacting zinc finger protein 1</t>
  </si>
  <si>
    <t>Ginm1</t>
  </si>
  <si>
    <t>glycoprotein integral membrane protein 1 precursor</t>
  </si>
  <si>
    <t>Gnl1</t>
  </si>
  <si>
    <t>guanine nucleotide-binding protein-like 1</t>
  </si>
  <si>
    <t>Hacd2</t>
  </si>
  <si>
    <t>very-long-chain (3R)-3-hydroxyacyl-CoA dehydratase 2 isoform a</t>
  </si>
  <si>
    <t>Hnrnpf</t>
  </si>
  <si>
    <t>heterogeneous nuclear ribonucleoprotein F</t>
  </si>
  <si>
    <t>Hspa8</t>
  </si>
  <si>
    <t>heat shock cognate 71 kDa protein isoform 2</t>
  </si>
  <si>
    <t>Hsph1</t>
  </si>
  <si>
    <t>heat shock protein 105 kDa isoform 5</t>
  </si>
  <si>
    <t>Ing1</t>
  </si>
  <si>
    <t>inhibitor of growth protein 1 isoform A</t>
  </si>
  <si>
    <t>Ing5</t>
  </si>
  <si>
    <t>inhibitor of growth protein 5 isoform 3</t>
  </si>
  <si>
    <t>Irs2</t>
  </si>
  <si>
    <t>insulin receptor substrate 2</t>
  </si>
  <si>
    <t>Jmjd6</t>
  </si>
  <si>
    <t>bifunctional arginine demethylase and lysyl-hydroxylase JMJD6 isoform 1</t>
  </si>
  <si>
    <t>Kmt5a</t>
  </si>
  <si>
    <t>PREDICTED: N-lysine methyltransferase KMT5A isoform X2</t>
  </si>
  <si>
    <t>GTPase KRas isoform a</t>
  </si>
  <si>
    <t>Kri1</t>
  </si>
  <si>
    <t>protein KRI1 homolog</t>
  </si>
  <si>
    <t>Lrrcc1</t>
  </si>
  <si>
    <t>leucine-rich repeat and coiled-coil domain-containing protein 1 isoform 1</t>
  </si>
  <si>
    <t>Magohb</t>
  </si>
  <si>
    <t>protein mago nashi homolog 2 isoform 2</t>
  </si>
  <si>
    <t>Mesdc1</t>
  </si>
  <si>
    <t>Nanp</t>
  </si>
  <si>
    <t>N-acylneuraminate-9-phosphatase</t>
  </si>
  <si>
    <t>Ndufaf4</t>
  </si>
  <si>
    <t>NADH dehydrogenase [ubiquinone] 1 alpha subcomplex assembly factor 4</t>
  </si>
  <si>
    <t>Nol10</t>
  </si>
  <si>
    <t>nucleolar protein 10 isoform 3</t>
  </si>
  <si>
    <t>Nolc1</t>
  </si>
  <si>
    <t>nucleolar and coiled-body phosphoprotein 1 isoform 1</t>
  </si>
  <si>
    <t>Npat</t>
  </si>
  <si>
    <t>protein NPAT isoform 2</t>
  </si>
  <si>
    <t>Nsun5</t>
  </si>
  <si>
    <t>PREDICTED: probable 28S rRNA (cytosine-C(5))-methyltransferase isoform X1</t>
  </si>
  <si>
    <t>Nufip2</t>
  </si>
  <si>
    <t>nuclear fragile X mental retardation-interacting protein 2</t>
  </si>
  <si>
    <t>Nup153</t>
  </si>
  <si>
    <t>nuclear pore complex protein Nup153 isoform 3</t>
  </si>
  <si>
    <t>Nup54</t>
  </si>
  <si>
    <t>nucleoporin p54 isoform 2</t>
  </si>
  <si>
    <t>Nup58</t>
  </si>
  <si>
    <t>nucleoporin p58/p45 isoform b</t>
  </si>
  <si>
    <t>Nutf2</t>
  </si>
  <si>
    <t>nuclear transport factor 2</t>
  </si>
  <si>
    <t>Nvl</t>
  </si>
  <si>
    <t>nuclear valosin-containing protein-like isoform 4</t>
  </si>
  <si>
    <t>Oard1</t>
  </si>
  <si>
    <t>O-acetyl-ADP-ribose deacetylase 1 isoform a</t>
  </si>
  <si>
    <t>Ogg1</t>
  </si>
  <si>
    <t>N-glycosylase/DNA lyase isoform 2a</t>
  </si>
  <si>
    <t>P4ha1</t>
  </si>
  <si>
    <t>prolyl 4-hydroxylase subunit alpha-1 isoform 3 precursor</t>
  </si>
  <si>
    <t>Pde4a</t>
  </si>
  <si>
    <t>PREDICTED: cAMP-specific 3',5'-cyclic phosphodiesterase 4A isoform X1</t>
  </si>
  <si>
    <t>Phlda1</t>
  </si>
  <si>
    <t>pleckstrin homology-like domain family A member 1</t>
  </si>
  <si>
    <t>Pik3ip1</t>
  </si>
  <si>
    <t>phosphoinositide-3-kinase-interacting protein 1 isoform 2 precursor</t>
  </si>
  <si>
    <t>Pip5k1b</t>
  </si>
  <si>
    <t>phosphatidylinositol 4-phosphate 5-kinase type-1 beta isoform 3</t>
  </si>
  <si>
    <t>Plpp3</t>
  </si>
  <si>
    <t>phospholipid phosphatase 3</t>
  </si>
  <si>
    <t>Polrmt</t>
  </si>
  <si>
    <t>DNA-directed RNA polymerase, mitochondrial precursor</t>
  </si>
  <si>
    <t>Ppid</t>
  </si>
  <si>
    <t>peptidyl-prolyl cis-trans isomerase D</t>
  </si>
  <si>
    <t>Ppp1r15b</t>
  </si>
  <si>
    <t>protein phosphatase 1 regulatory subunit 15B</t>
  </si>
  <si>
    <t>Prepl</t>
  </si>
  <si>
    <t>prolyl endopeptidase-like isoform 4</t>
  </si>
  <si>
    <t>Prmt1</t>
  </si>
  <si>
    <t>protein arginine N-methyltransferase 1 isoform 4</t>
  </si>
  <si>
    <t>Ptpn2</t>
  </si>
  <si>
    <t>tyrosine-protein phosphatase non-receptor type 2 isoform 5</t>
  </si>
  <si>
    <t>Pusl1</t>
  </si>
  <si>
    <t>tRNA pseudouridine synthase-like 1 isoform 1</t>
  </si>
  <si>
    <t>Rab20</t>
  </si>
  <si>
    <t>ras-related protein Rab-20</t>
  </si>
  <si>
    <t>Rab29</t>
  </si>
  <si>
    <t>ras-related protein Rab-7L1 isoform 3</t>
  </si>
  <si>
    <t>ras association domain-containing protein 8 isoform a</t>
  </si>
  <si>
    <t>Rev1</t>
  </si>
  <si>
    <t>DNA repair protein REV1 isoform 6</t>
  </si>
  <si>
    <t>Sae1</t>
  </si>
  <si>
    <t>SUMO-activating enzyme subunit 1 isoform b</t>
  </si>
  <si>
    <t>Sclt1</t>
  </si>
  <si>
    <t>sodium channel and clathrin linker 1 isoform 2</t>
  </si>
  <si>
    <t>Scnn1g</t>
  </si>
  <si>
    <t>amiloride-sensitive sodium channel subunit gamma</t>
  </si>
  <si>
    <t>Set</t>
  </si>
  <si>
    <t>protein SET isoform 1</t>
  </si>
  <si>
    <t>Slc20a1</t>
  </si>
  <si>
    <t>sodium-dependent phosphate transporter 1</t>
  </si>
  <si>
    <t>Slc2a1</t>
  </si>
  <si>
    <t>solute carrier family 2, facilitated glucose transporter member 1</t>
  </si>
  <si>
    <t>Smarcc1</t>
  </si>
  <si>
    <t>SWI/SNF complex subunit SMARCC1</t>
  </si>
  <si>
    <t>Sms</t>
  </si>
  <si>
    <t>spermine synthase isoform 2</t>
  </si>
  <si>
    <t>Sp3</t>
  </si>
  <si>
    <t>transcription factor Sp3 isoform 3</t>
  </si>
  <si>
    <t>Srf</t>
  </si>
  <si>
    <t>serum response factor isoform 2</t>
  </si>
  <si>
    <t>Srsf2</t>
  </si>
  <si>
    <t>serine/arginine-rich splicing factor 2</t>
  </si>
  <si>
    <t>Tfb1m</t>
  </si>
  <si>
    <t>dimethyladenosine transferase 1, mitochondrial isoform 3</t>
  </si>
  <si>
    <t>Thop1</t>
  </si>
  <si>
    <t>thimet oligopeptidase</t>
  </si>
  <si>
    <t>Tmed5</t>
  </si>
  <si>
    <t>transmembrane emp24 domain-containing protein 5 isoform 2 precursor</t>
  </si>
  <si>
    <t>Tmem220</t>
  </si>
  <si>
    <t>transmembrane protein 220 isoform 1 precursor</t>
  </si>
  <si>
    <t>Tnpo2</t>
  </si>
  <si>
    <t>transportin-2 isoform 2</t>
  </si>
  <si>
    <t>Trib1</t>
  </si>
  <si>
    <t>tribbles homolog 1 isoform 2</t>
  </si>
  <si>
    <t>Trip10</t>
  </si>
  <si>
    <t>PREDICTED: cdc42-interacting protein 4 isoform X1</t>
  </si>
  <si>
    <t>Tsc22d2</t>
  </si>
  <si>
    <t>TSC22 domain family protein 2 isoform 2</t>
  </si>
  <si>
    <t>Tspan33</t>
  </si>
  <si>
    <t>tetraspanin-33</t>
  </si>
  <si>
    <t>Uba2</t>
  </si>
  <si>
    <t>SUMO-activating enzyme subunit 2</t>
  </si>
  <si>
    <t>Uhrf2</t>
  </si>
  <si>
    <t>E3 ubiquitin-protein ligase UHRF2</t>
  </si>
  <si>
    <t>Vars</t>
  </si>
  <si>
    <t>valine--tRNA ligase</t>
  </si>
  <si>
    <t>Wdpcp</t>
  </si>
  <si>
    <t>WD repeat-containing and planar cell polarity effector protein fritz homolog isoform 1</t>
  </si>
  <si>
    <t>Zcchc8</t>
  </si>
  <si>
    <t>zinc finger CCHC domain-containing protein 8 isoform 1</t>
  </si>
  <si>
    <t>Zfp36l1</t>
  </si>
  <si>
    <t>mRNA decay activator protein ZFP36L1 isoform 2</t>
  </si>
  <si>
    <t>Zfpm1</t>
  </si>
  <si>
    <t>zinc finger protein ZFPM1</t>
  </si>
  <si>
    <t>Snx16</t>
  </si>
  <si>
    <t>sorting nexin-16 isoform b</t>
  </si>
  <si>
    <t>Trim37</t>
  </si>
  <si>
    <t>E3 ubiquitin-protein ligase TRIM37 isoform d</t>
  </si>
  <si>
    <t>AABR07025051.3</t>
  </si>
  <si>
    <t>AABR07028027.1</t>
  </si>
  <si>
    <t>AABR07035787.1</t>
  </si>
  <si>
    <t>AABR07044933.1</t>
  </si>
  <si>
    <t>AABR07053741.1</t>
  </si>
  <si>
    <t>AABR07058886.1</t>
  </si>
  <si>
    <t>AABR07067355.1</t>
  </si>
  <si>
    <t>Aars</t>
  </si>
  <si>
    <t>alanine--tRNA ligase, cytoplasmic</t>
  </si>
  <si>
    <t>Aarsd1</t>
  </si>
  <si>
    <t>alanyl-tRNA editing protein Aarsd1</t>
  </si>
  <si>
    <t>Abcb6</t>
  </si>
  <si>
    <t>ATP-binding cassette sub-family B member 6, mitochondrial isoform 2</t>
  </si>
  <si>
    <t>Abce1</t>
  </si>
  <si>
    <t>ATP-binding cassette sub-family E member 1</t>
  </si>
  <si>
    <t>Abtb1</t>
  </si>
  <si>
    <t>ankyrin repeat and BTB/POZ domain-containing protein 1 isoform 1</t>
  </si>
  <si>
    <t>AC103090.1</t>
  </si>
  <si>
    <t>AC126960.1</t>
  </si>
  <si>
    <t>AC130970.1</t>
  </si>
  <si>
    <t>AC135400.1</t>
  </si>
  <si>
    <t>Acaa1b</t>
  </si>
  <si>
    <t>Acad10</t>
  </si>
  <si>
    <t>acyl-CoA dehydrogenase family member 10 isoform a</t>
  </si>
  <si>
    <t>Acap3</t>
  </si>
  <si>
    <t>arf-GAP with coiled-coil, ANK repeat and PH domain-containing protein 3</t>
  </si>
  <si>
    <t>Acp1</t>
  </si>
  <si>
    <t>low molecular weight phosphotyrosine protein phosphatase isoform d</t>
  </si>
  <si>
    <t>Acsl3</t>
  </si>
  <si>
    <t>long-chain-fatty-acid--CoA ligase 3</t>
  </si>
  <si>
    <t>Adck5</t>
  </si>
  <si>
    <t>uncharacterized aarF domain-containing protein kinase 5</t>
  </si>
  <si>
    <t>Adgrv1</t>
  </si>
  <si>
    <t>G-protein coupled receptor 98 precursor</t>
  </si>
  <si>
    <t>Adrb2</t>
  </si>
  <si>
    <t>beta-2 adrenergic receptor</t>
  </si>
  <si>
    <t>Adrbk1</t>
  </si>
  <si>
    <t>Adsl</t>
  </si>
  <si>
    <t>adenylosuccinate lyase isoform c</t>
  </si>
  <si>
    <t>Ahsa1</t>
  </si>
  <si>
    <t>activator of 90 kDa heat shock protein ATPase homolog 1 isoform 1</t>
  </si>
  <si>
    <t>Ak2</t>
  </si>
  <si>
    <t>adenylate kinase 2, mitochondrial isoform h</t>
  </si>
  <si>
    <t>Akap8</t>
  </si>
  <si>
    <t>A-kinase anchor protein 8</t>
  </si>
  <si>
    <t>Akr1c12</t>
  </si>
  <si>
    <t>Anapc5</t>
  </si>
  <si>
    <t>anaphase-promoting complex subunit 5 isoform b</t>
  </si>
  <si>
    <t>Ankrd28</t>
  </si>
  <si>
    <t>serine/threonine-protein phosphatase 6 regulatory ankyrin repeat subunit A isoform b</t>
  </si>
  <si>
    <t>Ankrd9</t>
  </si>
  <si>
    <t>ankyrin repeat domain-containing protein 9</t>
  </si>
  <si>
    <t>Anp32a</t>
  </si>
  <si>
    <t>acidic leucine-rich nuclear phosphoprotein 32 family member A</t>
  </si>
  <si>
    <t>Anp32e</t>
  </si>
  <si>
    <t>acidic leucine-rich nuclear phosphoprotein 32 family member E isoform 5</t>
  </si>
  <si>
    <t>Ap5s1</t>
  </si>
  <si>
    <t>AP-5 complex subunit sigma-1</t>
  </si>
  <si>
    <t>Apex1</t>
  </si>
  <si>
    <t>DNA-(apurinic or apyrimidinic site) lyase</t>
  </si>
  <si>
    <t>Aplf</t>
  </si>
  <si>
    <t>aprataxin and PNK-like factor</t>
  </si>
  <si>
    <t>Aqp3</t>
  </si>
  <si>
    <t>aquaporin-3 isoform 1</t>
  </si>
  <si>
    <t>Aqp4</t>
  </si>
  <si>
    <t>aquaporin-4 isoform delta4</t>
  </si>
  <si>
    <t>Arhgef4</t>
  </si>
  <si>
    <t>rho guanine nucleotide exchange factor 4 isoform a</t>
  </si>
  <si>
    <t>As3mt</t>
  </si>
  <si>
    <t>arsenite methyltransferase</t>
  </si>
  <si>
    <t>Atad3a</t>
  </si>
  <si>
    <t>ATPase family AAA domain-containing protein 3A isoform 3</t>
  </si>
  <si>
    <t>Athl1</t>
  </si>
  <si>
    <t>PREDICTED: acid trehalase-like protein 1 isoform X1</t>
  </si>
  <si>
    <t>Auh</t>
  </si>
  <si>
    <t>methylglutaconyl-CoA hydratase, mitochondrial isoform 4</t>
  </si>
  <si>
    <t>Avpr2</t>
  </si>
  <si>
    <t>vasopressin V2 receptor isoform 2</t>
  </si>
  <si>
    <t>B3galnt2</t>
  </si>
  <si>
    <t>UDP-GalNAc:beta-1,3-N-acetylgalactosaminyltransferase 2 isoform 1 precursor</t>
  </si>
  <si>
    <t>Bag2</t>
  </si>
  <si>
    <t>BAG family molecular chaperone regulator 2</t>
  </si>
  <si>
    <t>Bbs7</t>
  </si>
  <si>
    <t>Bardet-Biedl syndrome 7 protein isoform b</t>
  </si>
  <si>
    <t>Bcl2l14</t>
  </si>
  <si>
    <t>apoptosis facilitator Bcl-2-like protein 14 isoform 1</t>
  </si>
  <si>
    <t>Bcl7a</t>
  </si>
  <si>
    <t>B-cell CLL/lymphoma 7 protein family member A isoform b</t>
  </si>
  <si>
    <t>Bcs1l</t>
  </si>
  <si>
    <t>mitochondrial chaperone BCS1 isoform a</t>
  </si>
  <si>
    <t>Bicdl1</t>
  </si>
  <si>
    <t>BICD family-like cargo adapter 1</t>
  </si>
  <si>
    <t>Bop1</t>
  </si>
  <si>
    <t>ribosome biogenesis protein BOP1</t>
  </si>
  <si>
    <t>Brpf1</t>
  </si>
  <si>
    <t>peregrin isoform 2</t>
  </si>
  <si>
    <t>Bub3</t>
  </si>
  <si>
    <t>mitotic checkpoint protein BUB3 isoform b</t>
  </si>
  <si>
    <t>Cables2</t>
  </si>
  <si>
    <t>CDK5 and ABL1 enzyme substrate 2</t>
  </si>
  <si>
    <t>Cad</t>
  </si>
  <si>
    <t>CAD protein isoform 2</t>
  </si>
  <si>
    <t>Calb1</t>
  </si>
  <si>
    <t>calbindin</t>
  </si>
  <si>
    <t>Camsap3</t>
  </si>
  <si>
    <t>calmodulin-regulated spectrin-associated protein 3 isoform 2</t>
  </si>
  <si>
    <t>Casr</t>
  </si>
  <si>
    <t>extracellular calcium-sensing receptor isoform 1 precursor</t>
  </si>
  <si>
    <t>Cav2</t>
  </si>
  <si>
    <t>caveolin-2 isoform d</t>
  </si>
  <si>
    <t>Cbx1</t>
  </si>
  <si>
    <t>chromobox protein homolog 1</t>
  </si>
  <si>
    <t>Ccar1</t>
  </si>
  <si>
    <t>cell division cycle and apoptosis regulator protein 1 isoform b</t>
  </si>
  <si>
    <t>Ccdc25</t>
  </si>
  <si>
    <t>coiled-coil domain-containing protein 25 isoform 1</t>
  </si>
  <si>
    <t>Ccdc86</t>
  </si>
  <si>
    <t>coiled-coil domain-containing protein 86</t>
  </si>
  <si>
    <t>Ccm2</t>
  </si>
  <si>
    <t>cerebral cavernous malformations 2 protein isoform 1</t>
  </si>
  <si>
    <t>Cct6a</t>
  </si>
  <si>
    <t>T-complex protein 1 subunit zeta isoform b</t>
  </si>
  <si>
    <t>Cd1d1</t>
  </si>
  <si>
    <t>Cd24</t>
  </si>
  <si>
    <t>signal transducer CD24 isoform b</t>
  </si>
  <si>
    <t>Cdc25a</t>
  </si>
  <si>
    <t>M-phase inducer phosphatase 1 isoform b</t>
  </si>
  <si>
    <t>Cdcp1</t>
  </si>
  <si>
    <t>CUB domain-containing protein 1 isoform 1 precursor</t>
  </si>
  <si>
    <t>Cdk10</t>
  </si>
  <si>
    <t>cyclin-dependent kinase 10 isoform b</t>
  </si>
  <si>
    <t>Cdo1</t>
  </si>
  <si>
    <t>cysteine dioxygenase type 1 isoform 1</t>
  </si>
  <si>
    <t>Cdv3</t>
  </si>
  <si>
    <t>protein CDV3 homolog isoform a</t>
  </si>
  <si>
    <t>Cep192</t>
  </si>
  <si>
    <t>centrosomal protein of 192 kDa</t>
  </si>
  <si>
    <t>Chd1</t>
  </si>
  <si>
    <t>chromodomain-helicase-DNA-binding protein 1</t>
  </si>
  <si>
    <t>Cherp</t>
  </si>
  <si>
    <t>calcium homeostasis endoplasmic reticulum protein</t>
  </si>
  <si>
    <t>Chn2</t>
  </si>
  <si>
    <t>beta-chimaerin isoform 14</t>
  </si>
  <si>
    <t>Chordc1</t>
  </si>
  <si>
    <t>cysteine and histidine-rich domain-containing protein 1 isoform b</t>
  </si>
  <si>
    <t>Cir1</t>
  </si>
  <si>
    <t>corepressor interacting with RBPJ 1</t>
  </si>
  <si>
    <t>Cited2</t>
  </si>
  <si>
    <t>cbp/p300-interacting transactivator 2 isoform 2</t>
  </si>
  <si>
    <t>Ciz1</t>
  </si>
  <si>
    <t>cip1-interacting zinc finger protein isoform 4</t>
  </si>
  <si>
    <t>Ckap5</t>
  </si>
  <si>
    <t>cytoskeleton-associated protein 5 isoform b</t>
  </si>
  <si>
    <t>Cldn3</t>
  </si>
  <si>
    <t>claudin-3</t>
  </si>
  <si>
    <t>Cldn7</t>
  </si>
  <si>
    <t>claudin-7 isoform 1 precursor</t>
  </si>
  <si>
    <t>Cldn8</t>
  </si>
  <si>
    <t>claudin-8</t>
  </si>
  <si>
    <t>Clint1</t>
  </si>
  <si>
    <t>clathrin interactor 1 isoform 1</t>
  </si>
  <si>
    <t>Cnih4</t>
  </si>
  <si>
    <t>protein cornichon homolog 4 isoform 5</t>
  </si>
  <si>
    <t>Cnot9</t>
  </si>
  <si>
    <t>CCR4-NOT transcription complex subunit 9 isoform 3</t>
  </si>
  <si>
    <t>Cpped1</t>
  </si>
  <si>
    <t>serine/threonine-protein phosphatase CPPED1 isoform b</t>
  </si>
  <si>
    <t>Creld2</t>
  </si>
  <si>
    <t>cysteine-rich with EGF-like domain protein 2 isoform d precursor</t>
  </si>
  <si>
    <t>Crip2</t>
  </si>
  <si>
    <t>cysteine-rich protein 2 isoform 3</t>
  </si>
  <si>
    <t>Cry2</t>
  </si>
  <si>
    <t>cryptochrome-2 isoform 2</t>
  </si>
  <si>
    <t>Cryba4</t>
  </si>
  <si>
    <t>beta-crystallin A4</t>
  </si>
  <si>
    <t>Cst3</t>
  </si>
  <si>
    <t>cystatin-C precursor</t>
  </si>
  <si>
    <t>Ctla2a</t>
  </si>
  <si>
    <t>Dag1</t>
  </si>
  <si>
    <t>dystroglycan preproprotein</t>
  </si>
  <si>
    <t>Daxx</t>
  </si>
  <si>
    <t>death domain-associated protein 6 isoform a</t>
  </si>
  <si>
    <t>Dcaf15</t>
  </si>
  <si>
    <t>DDB1- and CUL4-associated factor 15</t>
  </si>
  <si>
    <t>Dcdc2</t>
  </si>
  <si>
    <t>doublecortin domain-containing protein 2</t>
  </si>
  <si>
    <t>Ddx27</t>
  </si>
  <si>
    <t>probable ATP-dependent RNA helicase DDX27 isoform 2</t>
  </si>
  <si>
    <t>Ddx55</t>
  </si>
  <si>
    <t>ATP-dependent RNA helicase DDX55</t>
  </si>
  <si>
    <t>Dhcr24</t>
  </si>
  <si>
    <t>delta(24)-sterol reductase precursor</t>
  </si>
  <si>
    <t>Dhx15</t>
  </si>
  <si>
    <t>pre-mRNA-splicing factor ATP-dependent RNA helicase DHX15</t>
  </si>
  <si>
    <t>Dkc1</t>
  </si>
  <si>
    <t>H/ACA ribonucleoprotein complex subunit 4 isoform 3</t>
  </si>
  <si>
    <t>Dnajc28</t>
  </si>
  <si>
    <t>dnaJ homolog subfamily C member 28</t>
  </si>
  <si>
    <t>Dnmt3a</t>
  </si>
  <si>
    <t>DNA (cytosine-5)-methyltransferase 3A isoform b</t>
  </si>
  <si>
    <t>Dolpp1</t>
  </si>
  <si>
    <t>dolichyldiphosphatase 1 isoform b</t>
  </si>
  <si>
    <t>Dtwd2</t>
  </si>
  <si>
    <t>PREDICTED: DTW domain-containing protein 2 isoform X1</t>
  </si>
  <si>
    <t>Dus2</t>
  </si>
  <si>
    <t>tRNA-dihydrouridine(20) synthase [NAD(P)+]-like isoform 2</t>
  </si>
  <si>
    <t>Dynll1</t>
  </si>
  <si>
    <t>dynein light chain 1, cytoplasmic</t>
  </si>
  <si>
    <t>E2f4</t>
  </si>
  <si>
    <t>transcription factor E2F4</t>
  </si>
  <si>
    <t>Edrf1</t>
  </si>
  <si>
    <t>erythroid differentiation-related factor 1 isoform 1</t>
  </si>
  <si>
    <t>Eed</t>
  </si>
  <si>
    <t>polycomb protein EED isoform c</t>
  </si>
  <si>
    <t>Eef1d</t>
  </si>
  <si>
    <t>elongation factor 1-delta isoform 4</t>
  </si>
  <si>
    <t>Efemp1</t>
  </si>
  <si>
    <t>EGF-containing fibulin-like extracellular matrix protein 1 precursor</t>
  </si>
  <si>
    <t>Efhd1</t>
  </si>
  <si>
    <t>EF-hand domain-containing protein D1 isoform 2</t>
  </si>
  <si>
    <t>Egfl7</t>
  </si>
  <si>
    <t>epidermal growth factor-like protein 7 precursor</t>
  </si>
  <si>
    <t>Eif1ad</t>
  </si>
  <si>
    <t>probable RNA-binding protein EIF1AD</t>
  </si>
  <si>
    <t>Eif4ebp1</t>
  </si>
  <si>
    <t>eukaryotic translation initiation factor 4E-binding protein 1</t>
  </si>
  <si>
    <t>Eif4enif1</t>
  </si>
  <si>
    <t>eukaryotic translation initiation factor 4E transporter isoform b</t>
  </si>
  <si>
    <t>Emg1</t>
  </si>
  <si>
    <t>ribosomal RNA small subunit methyltransferase NEP1 isoform 1</t>
  </si>
  <si>
    <t>Emsy</t>
  </si>
  <si>
    <t>BRCA2-interacting transcriptional repressor EMSY isoform 1</t>
  </si>
  <si>
    <t>Enoph1</t>
  </si>
  <si>
    <t>enolase-phosphatase E1 isoform 2</t>
  </si>
  <si>
    <t>Entpd4</t>
  </si>
  <si>
    <t>ectonucleoside triphosphate diphosphohydrolase 4 isoform b</t>
  </si>
  <si>
    <t>Ephx1</t>
  </si>
  <si>
    <t>epoxide hydrolase 1</t>
  </si>
  <si>
    <t>Ept1</t>
  </si>
  <si>
    <t>Ercc2</t>
  </si>
  <si>
    <t>TFIIH basal transcription factor complex helicase XPD subunit isoform 2</t>
  </si>
  <si>
    <t>Erh</t>
  </si>
  <si>
    <t>enhancer of rudimentary homolog</t>
  </si>
  <si>
    <t>Esyt1</t>
  </si>
  <si>
    <t>extended synaptotagmin-1 isoform 1</t>
  </si>
  <si>
    <t>Exoc5</t>
  </si>
  <si>
    <t>exocyst complex component 5</t>
  </si>
  <si>
    <t>Exosc5</t>
  </si>
  <si>
    <t>exosome complex component RRP46</t>
  </si>
  <si>
    <t>Fads1</t>
  </si>
  <si>
    <t>fatty acid desaturase 1</t>
  </si>
  <si>
    <t>Fads2</t>
  </si>
  <si>
    <t>fatty acid desaturase 2 isoform 3</t>
  </si>
  <si>
    <t>Fam129b</t>
  </si>
  <si>
    <t>niban-like protein 1 isoform 2</t>
  </si>
  <si>
    <t>Fam135a</t>
  </si>
  <si>
    <t>protein FAM135A isoform l</t>
  </si>
  <si>
    <t>Fam136a</t>
  </si>
  <si>
    <t>protein FAM136A isoform 1</t>
  </si>
  <si>
    <t>Fam167b</t>
  </si>
  <si>
    <t>protein FAM167B</t>
  </si>
  <si>
    <t>Fam171a1</t>
  </si>
  <si>
    <t>protein FAM171A1 precursor</t>
  </si>
  <si>
    <t>Fam83e</t>
  </si>
  <si>
    <t>protein FAM83E</t>
  </si>
  <si>
    <t>Fam83h</t>
  </si>
  <si>
    <t>protein FAM83H</t>
  </si>
  <si>
    <t>Fbxl4</t>
  </si>
  <si>
    <t>F-box/LRR-repeat protein 4</t>
  </si>
  <si>
    <t>Fbxo34</t>
  </si>
  <si>
    <t>F-box only protein 34</t>
  </si>
  <si>
    <t>Fbxo42</t>
  </si>
  <si>
    <t>F-box only protein 42</t>
  </si>
  <si>
    <t>Fbxw11</t>
  </si>
  <si>
    <t>F-box/WD repeat-containing protein 11 isoform C</t>
  </si>
  <si>
    <t>Fez2</t>
  </si>
  <si>
    <t>fasciculation and elongation protein zeta-2 isoform 2</t>
  </si>
  <si>
    <t>Fgfr1op</t>
  </si>
  <si>
    <t>FGFR1 oncogene partner isoform c</t>
  </si>
  <si>
    <t>Fip1l1</t>
  </si>
  <si>
    <t>pre-mRNA 3'-end-processing factor FIP1 isoform 3</t>
  </si>
  <si>
    <t>Fkbp4</t>
  </si>
  <si>
    <t>peptidyl-prolyl cis-trans isomerase FKBP4</t>
  </si>
  <si>
    <t>Fkbpl</t>
  </si>
  <si>
    <t>FK506-binding protein-like</t>
  </si>
  <si>
    <t>Fmo5</t>
  </si>
  <si>
    <t>dimethylaniline monooxygenase [N-oxide-forming] 5 isoform 3</t>
  </si>
  <si>
    <t>Frmd8</t>
  </si>
  <si>
    <t>FERM domain-containing protein 8 isoform 3</t>
  </si>
  <si>
    <t>Ftsj3</t>
  </si>
  <si>
    <t>pre-rRNA processing protein FTSJ3</t>
  </si>
  <si>
    <t>Fuz</t>
  </si>
  <si>
    <t>protein fuzzy homolog isoform 1</t>
  </si>
  <si>
    <t>Fv1</t>
  </si>
  <si>
    <t>Fxyd2</t>
  </si>
  <si>
    <t>sodium/potassium-transporting ATPase subunit gamma isoform 1</t>
  </si>
  <si>
    <t>Fzd4</t>
  </si>
  <si>
    <t>frizzled-4 precursor</t>
  </si>
  <si>
    <t>Fzr1</t>
  </si>
  <si>
    <t>fizzy-related protein homolog isoform 1</t>
  </si>
  <si>
    <t>Gabpb2</t>
  </si>
  <si>
    <t>GA-binding protein subunit beta-2 isoform a</t>
  </si>
  <si>
    <t>Galnt1</t>
  </si>
  <si>
    <t>polypeptide N-acetylgalactosaminyltransferase 1</t>
  </si>
  <si>
    <t>Galnt18</t>
  </si>
  <si>
    <t>polypeptide N-acetylgalactosaminyltransferase 18</t>
  </si>
  <si>
    <t>Gfer</t>
  </si>
  <si>
    <t>FAD-linked sulfhydryl oxidase ALR</t>
  </si>
  <si>
    <t>Gga2</t>
  </si>
  <si>
    <t>ADP-ribosylation factor-binding protein GGA2</t>
  </si>
  <si>
    <t>Ggact</t>
  </si>
  <si>
    <t>gamma-glutamylaminecyclotransferase</t>
  </si>
  <si>
    <t>Ghr</t>
  </si>
  <si>
    <t>growth hormone receptor isoform 5 precursor</t>
  </si>
  <si>
    <t>Gmpr</t>
  </si>
  <si>
    <t>GMP reductase 1</t>
  </si>
  <si>
    <t>Gnl3</t>
  </si>
  <si>
    <t>guanine nucleotide-binding protein-like 3 isoform 2</t>
  </si>
  <si>
    <t>Golt1a</t>
  </si>
  <si>
    <t>vesicle transport protein GOT1A</t>
  </si>
  <si>
    <t>Gpc3</t>
  </si>
  <si>
    <t>glypican-3 isoform 4 precursor</t>
  </si>
  <si>
    <t>Gramd1c</t>
  </si>
  <si>
    <t>GRAM domain-containing protein 1C isoform 2</t>
  </si>
  <si>
    <t>Grem1</t>
  </si>
  <si>
    <t>gremlin-1 isoform 2 precursor</t>
  </si>
  <si>
    <t>Gsta4</t>
  </si>
  <si>
    <t>glutathione S-transferase A4</t>
  </si>
  <si>
    <t>Gstm7</t>
  </si>
  <si>
    <t>Hacd4</t>
  </si>
  <si>
    <t>very-long-chain (3R)-3-hydroxyacyl-CoA dehydratase 4 isoform 3</t>
  </si>
  <si>
    <t>Heatr3</t>
  </si>
  <si>
    <t>HEAT repeat-containing protein 3 isoform b</t>
  </si>
  <si>
    <t>Higd1a</t>
  </si>
  <si>
    <t>HIG1 domain family member 1A, mitochondrial isoform b</t>
  </si>
  <si>
    <t>Hint1</t>
  </si>
  <si>
    <t>histidine triad nucleotide-binding protein 1</t>
  </si>
  <si>
    <t>Hist1h2bq</t>
  </si>
  <si>
    <t>Hmgxb3</t>
  </si>
  <si>
    <t>HMG domain-containing protein 3</t>
  </si>
  <si>
    <t>Hnrnpa3</t>
  </si>
  <si>
    <t>heterogeneous nuclear ribonucleoprotein A3 isoform a</t>
  </si>
  <si>
    <t>Hnrnph1</t>
  </si>
  <si>
    <t>heterogeneous nuclear ribonucleoprotein H</t>
  </si>
  <si>
    <t>Hnrnpul1</t>
  </si>
  <si>
    <t>heterogeneous nuclear ribonucleoprotein U-like protein 1 isoform d</t>
  </si>
  <si>
    <t>Hpcal1</t>
  </si>
  <si>
    <t>hippocalcin-like protein 1</t>
  </si>
  <si>
    <t>Hsbp1l1</t>
  </si>
  <si>
    <t>heat shock factor-binding protein 1-like protein 1</t>
  </si>
  <si>
    <t>Hsd11b2</t>
  </si>
  <si>
    <t>corticosteroid 11-beta-dehydrogenase isozyme 2</t>
  </si>
  <si>
    <t>Hspd1</t>
  </si>
  <si>
    <t>60 kDa heat shock protein, mitochondrial</t>
  </si>
  <si>
    <t>Hspe1</t>
  </si>
  <si>
    <t>10 kDa heat shock protein, mitochondrial</t>
  </si>
  <si>
    <t>Ifitm3</t>
  </si>
  <si>
    <t>interferon-induced transmembrane protein 3</t>
  </si>
  <si>
    <t>Ift80</t>
  </si>
  <si>
    <t>intraflagellar transport protein 80 homolog isoform b</t>
  </si>
  <si>
    <t>Il18bp</t>
  </si>
  <si>
    <t>interleukin-18-binding protein isoform c precursor</t>
  </si>
  <si>
    <t>Inip</t>
  </si>
  <si>
    <t>SOSS complex subunit C isoform a</t>
  </si>
  <si>
    <t>Inpp1</t>
  </si>
  <si>
    <t>inositol polyphosphate 1-phosphatase</t>
  </si>
  <si>
    <t>Ipo5</t>
  </si>
  <si>
    <t>importin-5</t>
  </si>
  <si>
    <t>Ippk</t>
  </si>
  <si>
    <t>PREDICTED: inositol-pentakisphosphate 2-kinase isoform X1</t>
  </si>
  <si>
    <t>Iqcb1</t>
  </si>
  <si>
    <t>IQ calmodulin-binding motif-containing protein 1 isoform a</t>
  </si>
  <si>
    <t>Itga1</t>
  </si>
  <si>
    <t>integrin alpha-1 precursor</t>
  </si>
  <si>
    <t>Itgb6</t>
  </si>
  <si>
    <t>integrin beta-6 isoform f</t>
  </si>
  <si>
    <t>Itm2c</t>
  </si>
  <si>
    <t>integral membrane protein 2C isoform 1</t>
  </si>
  <si>
    <t>Katnb1</t>
  </si>
  <si>
    <t>katanin p80 WD40 repeat-containing subunit B1</t>
  </si>
  <si>
    <t>Khnyn</t>
  </si>
  <si>
    <t>protein KHNYN isoform 1</t>
  </si>
  <si>
    <t>Klc3</t>
  </si>
  <si>
    <t>kinesin light chain 3</t>
  </si>
  <si>
    <t>Klhl18</t>
  </si>
  <si>
    <t>kelch-like protein 18</t>
  </si>
  <si>
    <t>Klhl24</t>
  </si>
  <si>
    <t>kelch-like protein 24 isoform b</t>
  </si>
  <si>
    <t>Klhl8</t>
  </si>
  <si>
    <t>kelch-like protein 8 isoform 2</t>
  </si>
  <si>
    <t>Kpnb1</t>
  </si>
  <si>
    <t>importin subunit beta-1 isoform 2</t>
  </si>
  <si>
    <t>Larp4b</t>
  </si>
  <si>
    <t>la-related protein 4B isoform 2</t>
  </si>
  <si>
    <t>Ldhd</t>
  </si>
  <si>
    <t>probable D-lactate dehydrogenase, mitochondrial isoform 2 precursor</t>
  </si>
  <si>
    <t>Lin52</t>
  </si>
  <si>
    <t>PREDICTED: protein lin-52 homolog isoform X5</t>
  </si>
  <si>
    <t>LOC100363268</t>
  </si>
  <si>
    <t>LOC100909464</t>
  </si>
  <si>
    <t>LOC100909712</t>
  </si>
  <si>
    <t>LOC100912489</t>
  </si>
  <si>
    <t>LOC102546764</t>
  </si>
  <si>
    <t>LOC102548818</t>
  </si>
  <si>
    <t>LOC498555</t>
  </si>
  <si>
    <t>LOC680121</t>
  </si>
  <si>
    <t>LOC684841</t>
  </si>
  <si>
    <t>Lonp1</t>
  </si>
  <si>
    <t>lon protease homolog, mitochondrial isoform 3</t>
  </si>
  <si>
    <t>Lpp</t>
  </si>
  <si>
    <t>lipoma-preferred partner isoform b</t>
  </si>
  <si>
    <t>Lsm5</t>
  </si>
  <si>
    <t>U6 snRNA-associated Sm-like protein LSm5 isoform b</t>
  </si>
  <si>
    <t>Luc7l</t>
  </si>
  <si>
    <t>putative RNA-binding protein Luc7-like 1 isoform c</t>
  </si>
  <si>
    <t>Ly6e</t>
  </si>
  <si>
    <t>lymphocyte antigen 6E precursor</t>
  </si>
  <si>
    <t>Lyar</t>
  </si>
  <si>
    <t>cell growth-regulating nucleolar protein</t>
  </si>
  <si>
    <t>Lyrm5</t>
  </si>
  <si>
    <t>PREDICTED: LYR motif-containing protein 5 isoform X1</t>
  </si>
  <si>
    <t>Man1c1</t>
  </si>
  <si>
    <t>mannosyl-oligosaccharide 1,2-alpha-mannosidase IC isoform 2</t>
  </si>
  <si>
    <t>Map4</t>
  </si>
  <si>
    <t>microtubule-associated protein 4 isoform 3</t>
  </si>
  <si>
    <t>Mapkapk3</t>
  </si>
  <si>
    <t>MAP kinase-activated protein kinase 3</t>
  </si>
  <si>
    <t>Mbd1</t>
  </si>
  <si>
    <t>methyl-CpG-binding domain protein 1 isoform 7</t>
  </si>
  <si>
    <t>Mcu</t>
  </si>
  <si>
    <t>calcium uniporter protein, mitochondrial isoform 3</t>
  </si>
  <si>
    <t>Mdm2</t>
  </si>
  <si>
    <t>E3 ubiquitin-protein ligase Mdm2 isoform a</t>
  </si>
  <si>
    <t>Me1</t>
  </si>
  <si>
    <t>NADP-dependent malic enzyme</t>
  </si>
  <si>
    <t>Me3</t>
  </si>
  <si>
    <t>NADP-dependent malic enzyme, mitochondrial</t>
  </si>
  <si>
    <t>Med1</t>
  </si>
  <si>
    <t>mediator of RNA polymerase II transcription subunit 1</t>
  </si>
  <si>
    <t>Memo1</t>
  </si>
  <si>
    <t>protein MEMO1 isoform 3</t>
  </si>
  <si>
    <t>Mfge8</t>
  </si>
  <si>
    <t>lactadherin isoform e</t>
  </si>
  <si>
    <t>Mfsd3</t>
  </si>
  <si>
    <t>PREDICTED: major facilitator superfamily domain-containing protein 3 isoform X1</t>
  </si>
  <si>
    <t>Mlh1</t>
  </si>
  <si>
    <t>DNA mismatch repair protein Mlh1 isoform 3</t>
  </si>
  <si>
    <t>Mmp24</t>
  </si>
  <si>
    <t>matrix metalloproteinase-24 preproprotein</t>
  </si>
  <si>
    <t>Mob1a</t>
  </si>
  <si>
    <t>MOB kinase activator 1A isoform 4</t>
  </si>
  <si>
    <t>Morc2</t>
  </si>
  <si>
    <t>MORC family CW-type zinc finger protein 2 isoform 2</t>
  </si>
  <si>
    <t>Morc3</t>
  </si>
  <si>
    <t>MORC family CW-type zinc finger protein 3 isoform 1</t>
  </si>
  <si>
    <t>Morn2</t>
  </si>
  <si>
    <t>MORN repeat-containing protein 2</t>
  </si>
  <si>
    <t>Morn4</t>
  </si>
  <si>
    <t>MORN repeat-containing protein 4</t>
  </si>
  <si>
    <t>Mphosph8</t>
  </si>
  <si>
    <t>M-phase phosphoprotein 8</t>
  </si>
  <si>
    <t>Mpped2</t>
  </si>
  <si>
    <t>metallophosphoesterase MPPED2 isoform 1</t>
  </si>
  <si>
    <t>Mrm3</t>
  </si>
  <si>
    <t>rRNA methyltransferase 3, mitochondrial isoform 2</t>
  </si>
  <si>
    <t>Mrpl4</t>
  </si>
  <si>
    <t>39S ribosomal protein L4, mitochondrial isoform b</t>
  </si>
  <si>
    <t>Mrpl55</t>
  </si>
  <si>
    <t>39S ribosomal protein L55, mitochondrial isoform b</t>
  </si>
  <si>
    <t>Mrps18b</t>
  </si>
  <si>
    <t>28S ribosomal protein S18b, mitochondrial</t>
  </si>
  <si>
    <t>Mrps22</t>
  </si>
  <si>
    <t>28S ribosomal protein S22, mitochondrial</t>
  </si>
  <si>
    <t>Mrto4</t>
  </si>
  <si>
    <t>mRNA turnover protein 4 homolog</t>
  </si>
  <si>
    <t>Msmo1</t>
  </si>
  <si>
    <t>methylsterol monooxygenase 1 isoform 2</t>
  </si>
  <si>
    <t>Mterf3</t>
  </si>
  <si>
    <t>transcription termination factor 3, mitochondrial isoform 1 precursor</t>
  </si>
  <si>
    <t>Mtfp1</t>
  </si>
  <si>
    <t>mitochondrial fission process protein 1 isoform b</t>
  </si>
  <si>
    <t>Mtmr11</t>
  </si>
  <si>
    <t>myotubularin-related protein 11 isoform a</t>
  </si>
  <si>
    <t>Mxd4</t>
  </si>
  <si>
    <t>max dimerization protein 4</t>
  </si>
  <si>
    <t>Mycbpap</t>
  </si>
  <si>
    <t>MYCBP-associated protein</t>
  </si>
  <si>
    <t>Myef2</t>
  </si>
  <si>
    <t>myelin expression factor 2 isoform b</t>
  </si>
  <si>
    <t>Mzt1</t>
  </si>
  <si>
    <t>mitotic-spindle organizing protein 1</t>
  </si>
  <si>
    <t>Naa15</t>
  </si>
  <si>
    <t>N-alpha-acetyltransferase 15, NatA auxiliary subunit</t>
  </si>
  <si>
    <t>Nars</t>
  </si>
  <si>
    <t>asparagine--tRNA ligase, cytoplasmic</t>
  </si>
  <si>
    <t>Ncald</t>
  </si>
  <si>
    <t>neurocalcin-delta</t>
  </si>
  <si>
    <t>Ncbp1</t>
  </si>
  <si>
    <t>nuclear cap-binding protein subunit 1 isoform 4</t>
  </si>
  <si>
    <t>Ndrg2</t>
  </si>
  <si>
    <t>protein NDRG2 isoform a</t>
  </si>
  <si>
    <t>Ndufaf5</t>
  </si>
  <si>
    <t>arginine-hydroxylase NDUFAF5, mitochondrial isoform 2</t>
  </si>
  <si>
    <t>Ndufaf6</t>
  </si>
  <si>
    <t>NADH dehydrogenase (ubiquinone) complex I, assembly factor 6 isoform 1 precursor</t>
  </si>
  <si>
    <t>Nfkbil1</t>
  </si>
  <si>
    <t>NF-kappa-B inhibitor-like protein 1 isoform 1</t>
  </si>
  <si>
    <t>Nfx1</t>
  </si>
  <si>
    <t>transcriptional repressor NF-X1 isoform 4</t>
  </si>
  <si>
    <t>Nfya</t>
  </si>
  <si>
    <t>nuclear transcription factor Y subunit alpha isoform 2</t>
  </si>
  <si>
    <t>Nhej1</t>
  </si>
  <si>
    <t>non-homologous end-joining factor 1</t>
  </si>
  <si>
    <t>Nid2</t>
  </si>
  <si>
    <t>nidogen-2 precursor</t>
  </si>
  <si>
    <t>Nif3l1</t>
  </si>
  <si>
    <t>NIF3-like protein 1 isoform 2</t>
  </si>
  <si>
    <t>Nipal1</t>
  </si>
  <si>
    <t>magnesium transporter NIPA3</t>
  </si>
  <si>
    <t>Nmt2</t>
  </si>
  <si>
    <t>glycylpeptide N-tetradecanoyltransferase 2 isoform 1</t>
  </si>
  <si>
    <t>Noc2l</t>
  </si>
  <si>
    <t>nucleolar complex protein 2 homolog</t>
  </si>
  <si>
    <t>Nop2</t>
  </si>
  <si>
    <t>probable 28S rRNA (cytosine(4447)-C(5))-methyltransferase isoform 4</t>
  </si>
  <si>
    <t>Nop58</t>
  </si>
  <si>
    <t>nucleolar protein 58</t>
  </si>
  <si>
    <t>Nop9</t>
  </si>
  <si>
    <t>nucleolar protein 9 isoform 2</t>
  </si>
  <si>
    <t>Npap60</t>
  </si>
  <si>
    <t>Nphp4</t>
  </si>
  <si>
    <t>nephrocystin-4 isoform c</t>
  </si>
  <si>
    <t>Npm1</t>
  </si>
  <si>
    <t>nucleophosmin isoform 3</t>
  </si>
  <si>
    <t>Npnt</t>
  </si>
  <si>
    <t>nephronectin isoform E precursor</t>
  </si>
  <si>
    <t>Nr2c1</t>
  </si>
  <si>
    <t>nuclear receptor subfamily 2 group C member 1 isoform c</t>
  </si>
  <si>
    <t>Nrep</t>
  </si>
  <si>
    <t>neuronal regeneration-related protein isoform a</t>
  </si>
  <si>
    <t>Nrf1</t>
  </si>
  <si>
    <t>nuclear respiratory factor 1 isoform 1</t>
  </si>
  <si>
    <t>Nthl1</t>
  </si>
  <si>
    <t>endonuclease III-like protein 1 isoform 3</t>
  </si>
  <si>
    <t>Nuak2</t>
  </si>
  <si>
    <t>NUAK family SNF1-like kinase 2</t>
  </si>
  <si>
    <t>Nudc</t>
  </si>
  <si>
    <t>nuclear migration protein nudC</t>
  </si>
  <si>
    <t>Nudcd1</t>
  </si>
  <si>
    <t>nudC domain-containing protein 1 isoform 2</t>
  </si>
  <si>
    <t>Nufip1</t>
  </si>
  <si>
    <t>nuclear fragile X mental retardation-interacting protein 1</t>
  </si>
  <si>
    <t>Odf2</t>
  </si>
  <si>
    <t>outer dense fiber protein 2 isoform 19</t>
  </si>
  <si>
    <t>Optn</t>
  </si>
  <si>
    <t>optineurin</t>
  </si>
  <si>
    <t>Ostm1</t>
  </si>
  <si>
    <t>osteopetrosis-associated transmembrane protein 1</t>
  </si>
  <si>
    <t>Otud4</t>
  </si>
  <si>
    <t>OTU domain-containing protein 4 isoform 2</t>
  </si>
  <si>
    <t>P2ry2</t>
  </si>
  <si>
    <t>P2Y purinoceptor 2</t>
  </si>
  <si>
    <t>Pa2g4</t>
  </si>
  <si>
    <t>proliferation-associated protein 2G4</t>
  </si>
  <si>
    <t>Pak1ip1</t>
  </si>
  <si>
    <t>p21-activated protein kinase-interacting protein 1</t>
  </si>
  <si>
    <t>Papd7</t>
  </si>
  <si>
    <t>non-canonical poly(A) RNA polymerase PAPD7 isoform 3</t>
  </si>
  <si>
    <t>Parp9</t>
  </si>
  <si>
    <t>poly [ADP-ribose] polymerase 9 isoform c</t>
  </si>
  <si>
    <t>Pars2</t>
  </si>
  <si>
    <t>probable proline--tRNA ligase, mitochondrial precursor</t>
  </si>
  <si>
    <t>Paxbp1</t>
  </si>
  <si>
    <t>PAX3- and PAX7-binding protein 1 isoform 1</t>
  </si>
  <si>
    <t>Pbld1</t>
  </si>
  <si>
    <t>Pcbd2</t>
  </si>
  <si>
    <t>pterin-4-alpha-carbinolamine dehydratase 2</t>
  </si>
  <si>
    <t>Pcif1</t>
  </si>
  <si>
    <t>phosphorylated CTD-interacting factor 1</t>
  </si>
  <si>
    <t>Pcsk7</t>
  </si>
  <si>
    <t>proprotein convertase subtilisin/kexin type 7 preproprotein</t>
  </si>
  <si>
    <t>Pdpr</t>
  </si>
  <si>
    <t>pyruvate dehydrogenase phosphatase regulatory subunit, mitochondrial isoform 3</t>
  </si>
  <si>
    <t>Pex11g</t>
  </si>
  <si>
    <t>peroxisomal membrane protein 11C isoform 3</t>
  </si>
  <si>
    <t>Pfdn6</t>
  </si>
  <si>
    <t>prefoldin subunit 6</t>
  </si>
  <si>
    <t>Pgam5</t>
  </si>
  <si>
    <t>serine/threonine-protein phosphatase PGAM5, mitochondrial isoform 3</t>
  </si>
  <si>
    <t>Phf10</t>
  </si>
  <si>
    <t>PHD finger protein 10 isoform a</t>
  </si>
  <si>
    <t>Phf5a</t>
  </si>
  <si>
    <t>PHD finger-like domain-containing protein 5A</t>
  </si>
  <si>
    <t>Pinx1</t>
  </si>
  <si>
    <t>PIN2/TERF1-interacting telomerase inhibitor 1 isoform 2</t>
  </si>
  <si>
    <t>Plekha6</t>
  </si>
  <si>
    <t>pleckstrin homology domain-containing family A member 6</t>
  </si>
  <si>
    <t>Plekha7</t>
  </si>
  <si>
    <t>pleckstrin homology domain-containing family A member 7 isoform 1</t>
  </si>
  <si>
    <t>Pmm1</t>
  </si>
  <si>
    <t>phosphomannomutase 1</t>
  </si>
  <si>
    <t>Pno1</t>
  </si>
  <si>
    <t>RNA-binding protein PNO1 isoform 2</t>
  </si>
  <si>
    <t>Pnpo</t>
  </si>
  <si>
    <t>pyridoxine-5'-phosphate oxidase</t>
  </si>
  <si>
    <t>Pnrc1</t>
  </si>
  <si>
    <t>proline-rich nuclear receptor coactivator 1</t>
  </si>
  <si>
    <t>Pom121</t>
  </si>
  <si>
    <t>PREDICTED: nuclear envelope pore membrane protein POM 121 isoform X4</t>
  </si>
  <si>
    <t>Pomt1</t>
  </si>
  <si>
    <t>protein O-mannosyl-transferase 1 isoform d</t>
  </si>
  <si>
    <t>Porcn</t>
  </si>
  <si>
    <t>PREDICTED: protein-serine O-palmitoleoyltransferase porcupine isoform X8</t>
  </si>
  <si>
    <t>Ppan</t>
  </si>
  <si>
    <t>suppressor of SWI4 1 homolog isoform 2</t>
  </si>
  <si>
    <t>Ppm1g</t>
  </si>
  <si>
    <t>protein phosphatase 1G</t>
  </si>
  <si>
    <t>Ppp1r37</t>
  </si>
  <si>
    <t>protein phosphatase 1 regulatory subunit 37</t>
  </si>
  <si>
    <t>Ppp2r1b</t>
  </si>
  <si>
    <t>serine/threonine-protein phosphatase 2A 65 kDa regulatory subunit A beta isoform isoform a</t>
  </si>
  <si>
    <t>Ppp2r2b</t>
  </si>
  <si>
    <t>serine/threonine-protein phosphatase 2A 55 kDa regulatory subunit B beta isoform isoform d</t>
  </si>
  <si>
    <t>Prdm4</t>
  </si>
  <si>
    <t>PR domain zinc finger protein 4</t>
  </si>
  <si>
    <t>Psmd9</t>
  </si>
  <si>
    <t>26S proteasome non-ATPase regulatory subunit 9 isoform 2</t>
  </si>
  <si>
    <t>Ptcd3</t>
  </si>
  <si>
    <t>pentatricopeptide repeat domain-containing protein 3, mitochondrial precursor</t>
  </si>
  <si>
    <t>Ptger1</t>
  </si>
  <si>
    <t>prostaglandin E2 receptor EP1 subtype</t>
  </si>
  <si>
    <t>Pus1</t>
  </si>
  <si>
    <t>tRNA pseudouridine synthase A, mitochondrial isoform 1</t>
  </si>
  <si>
    <t>Pwp2</t>
  </si>
  <si>
    <t>periodic tryptophan protein 2 homolog</t>
  </si>
  <si>
    <t>Rab17</t>
  </si>
  <si>
    <t>ras-related protein Rab-17</t>
  </si>
  <si>
    <t>Rab5a</t>
  </si>
  <si>
    <t>ras-related protein Rab-5A isoform 1</t>
  </si>
  <si>
    <t>Rabggtb</t>
  </si>
  <si>
    <t>geranylgeranyl transferase type-2 subunit beta</t>
  </si>
  <si>
    <t>Rai14</t>
  </si>
  <si>
    <t>ankycorbin isoform b</t>
  </si>
  <si>
    <t>Rapgef1</t>
  </si>
  <si>
    <t>rap guanine nucleotide exchange factor 1 isoform c</t>
  </si>
  <si>
    <t>Rassf1</t>
  </si>
  <si>
    <t>ras association domain-containing protein 1 isoform B</t>
  </si>
  <si>
    <t>Rbm10</t>
  </si>
  <si>
    <t>RNA-binding protein 10 isoform 5</t>
  </si>
  <si>
    <t>Rbm14</t>
  </si>
  <si>
    <t>RNA-binding protein 14 isoform 1</t>
  </si>
  <si>
    <t>Rbm38</t>
  </si>
  <si>
    <t>RNA-binding protein 38 isoform a</t>
  </si>
  <si>
    <t>Rbm4b</t>
  </si>
  <si>
    <t>RNA-binding protein 4B isoform 2</t>
  </si>
  <si>
    <t>Rcan3</t>
  </si>
  <si>
    <t>calcipressin-3 isoform 1</t>
  </si>
  <si>
    <t>Rdh13</t>
  </si>
  <si>
    <t>retinol dehydrogenase 13 isoform 1 precursor</t>
  </si>
  <si>
    <t>Rexo2</t>
  </si>
  <si>
    <t>oligoribonuclease, mitochondrial precursor</t>
  </si>
  <si>
    <t>RGD1306941</t>
  </si>
  <si>
    <t>RGD1307704</t>
  </si>
  <si>
    <t>RGD1309621</t>
  </si>
  <si>
    <t>RGD1310553</t>
  </si>
  <si>
    <t>RGD1560065</t>
  </si>
  <si>
    <t>RGD1565033</t>
  </si>
  <si>
    <t>RGD1565059</t>
  </si>
  <si>
    <t>RGD1565775</t>
  </si>
  <si>
    <t>RGD1566099</t>
  </si>
  <si>
    <t>Rhob</t>
  </si>
  <si>
    <t>rho-related GTP-binding protein RhoB precursor</t>
  </si>
  <si>
    <t>Rif1</t>
  </si>
  <si>
    <t>telomere-associated protein RIF1 isoform 2</t>
  </si>
  <si>
    <t>Ripk4</t>
  </si>
  <si>
    <t>receptor-interacting serine/threonine-protein kinase 4</t>
  </si>
  <si>
    <t>Rmrp</t>
  </si>
  <si>
    <t>Rn60_1_0436.1</t>
  </si>
  <si>
    <t>Rnaseh2b</t>
  </si>
  <si>
    <t>ribonuclease H2 subunit B isoform 2</t>
  </si>
  <si>
    <t>Rnf150</t>
  </si>
  <si>
    <t>RING finger protein 150 precursor</t>
  </si>
  <si>
    <t>Rnps1</t>
  </si>
  <si>
    <t>RNA-binding protein with serine-rich domain 1 isoform c</t>
  </si>
  <si>
    <t>Rock2</t>
  </si>
  <si>
    <t>rho-associated protein kinase 2 isoform 2</t>
  </si>
  <si>
    <t>Rpl17</t>
  </si>
  <si>
    <t>60S ribosomal protein L17 isoform b</t>
  </si>
  <si>
    <t>Rpl36a</t>
  </si>
  <si>
    <t>60S ribosomal protein L36a isoform b</t>
  </si>
  <si>
    <t>Rpl39</t>
  </si>
  <si>
    <t>60S ribosomal protein L39</t>
  </si>
  <si>
    <t>Rpl41</t>
  </si>
  <si>
    <t>60S ribosomal protein L41</t>
  </si>
  <si>
    <t>Rprd1a</t>
  </si>
  <si>
    <t>PREDICTED: regulation of nuclear pre-mRNA domain-containing protein 1A isoform X3</t>
  </si>
  <si>
    <t>Rpsa</t>
  </si>
  <si>
    <t>40S ribosomal protein SA isoform 2</t>
  </si>
  <si>
    <t>Rrp9</t>
  </si>
  <si>
    <t>U3 small nucleolar RNA-interacting protein 2</t>
  </si>
  <si>
    <t>Rubcn</t>
  </si>
  <si>
    <t>run domain Beclin-1-interacting and cysteine-rich domain-containing protein isoform 3</t>
  </si>
  <si>
    <t>Ruvbl2</t>
  </si>
  <si>
    <t>ruvB-like 2 isoform 3</t>
  </si>
  <si>
    <t>Sac3d1</t>
  </si>
  <si>
    <t>SAC3 domain-containing protein 1</t>
  </si>
  <si>
    <t>Sap30</t>
  </si>
  <si>
    <t>histone deacetylase complex subunit SAP30</t>
  </si>
  <si>
    <t>Sbf1</t>
  </si>
  <si>
    <t>myotubularin-related protein 5</t>
  </si>
  <si>
    <t>Scai</t>
  </si>
  <si>
    <t>protein SCAI isoform 2</t>
  </si>
  <si>
    <t>Scg5</t>
  </si>
  <si>
    <t>neuroendocrine protein 7B2 isoform 1 precursor</t>
  </si>
  <si>
    <t>Scrib</t>
  </si>
  <si>
    <t>protein scribble homolog isoform b</t>
  </si>
  <si>
    <t>Sdad1</t>
  </si>
  <si>
    <t>protein SDA1 homolog isoform 2</t>
  </si>
  <si>
    <t>Selm</t>
  </si>
  <si>
    <t>Serpinb1a</t>
  </si>
  <si>
    <t>Sf1</t>
  </si>
  <si>
    <t>splicing factor 1 isoform 6</t>
  </si>
  <si>
    <t>Sh3yl1</t>
  </si>
  <si>
    <t>SH3 domain-containing YSC84-like protein 1 isoform 3</t>
  </si>
  <si>
    <t>Shtn1</t>
  </si>
  <si>
    <t>shootin-1 isoform e</t>
  </si>
  <si>
    <t>Sim1</t>
  </si>
  <si>
    <t>single-minded homolog 1</t>
  </si>
  <si>
    <t>Ski</t>
  </si>
  <si>
    <t>ski oncogene</t>
  </si>
  <si>
    <t>Slc15a2</t>
  </si>
  <si>
    <t>PREDICTED: solute carrier family 15 member 2 isoform X3</t>
  </si>
  <si>
    <t>Slc16a11</t>
  </si>
  <si>
    <t>PREDICTED: monocarboxylate transporter 11 isoform X3</t>
  </si>
  <si>
    <t>Slc20a2</t>
  </si>
  <si>
    <t>PREDICTED: sodium-dependent phosphate transporter 2 isoform X4</t>
  </si>
  <si>
    <t>Slc24a5</t>
  </si>
  <si>
    <t>sodium/potassium/calcium exchanger 5 precursor</t>
  </si>
  <si>
    <t>Slc35e1</t>
  </si>
  <si>
    <t>solute carrier family 35 member E1</t>
  </si>
  <si>
    <t>Slc39a13</t>
  </si>
  <si>
    <t>zinc transporter ZIP13 isoform c precursor</t>
  </si>
  <si>
    <t>Slc4a4</t>
  </si>
  <si>
    <t>electrogenic sodium bicarbonate cotransporter 1 isoform 3</t>
  </si>
  <si>
    <t>Slc9a4</t>
  </si>
  <si>
    <t>PREDICTED: sodium/hydrogen exchanger 4 isoform X1</t>
  </si>
  <si>
    <t>Smarca5</t>
  </si>
  <si>
    <t>SWI/SNF-related matrix-associated actin-dependent regulator of chromatin subfamily A member 5</t>
  </si>
  <si>
    <t>Smim14</t>
  </si>
  <si>
    <t>small integral membrane protein 14</t>
  </si>
  <si>
    <t>Smim22</t>
  </si>
  <si>
    <t>small integral membrane protein 22 isoform 1</t>
  </si>
  <si>
    <t>Smtnl2</t>
  </si>
  <si>
    <t>smoothelin-like protein 2 isoform 2</t>
  </si>
  <si>
    <t>Smyd2</t>
  </si>
  <si>
    <t>N-lysine methyltransferase SMYD2</t>
  </si>
  <si>
    <t>Snapc1</t>
  </si>
  <si>
    <t>snRNA-activating protein complex subunit 1</t>
  </si>
  <si>
    <t>Snrpb</t>
  </si>
  <si>
    <t>small nuclear ribonucleoprotein-associated proteins B and B' isoform B'</t>
  </si>
  <si>
    <t>Spata33</t>
  </si>
  <si>
    <t>PREDICTED: spermatogenesis-associated protein 33 isoform X1</t>
  </si>
  <si>
    <t>Spata5</t>
  </si>
  <si>
    <t>spermatogenesis-associated protein 5 isoform 1</t>
  </si>
  <si>
    <t>Sprtn</t>
  </si>
  <si>
    <t>sprT-like domain-containing protein Spartan isoform c</t>
  </si>
  <si>
    <t>Sptbn2</t>
  </si>
  <si>
    <t>spectrin beta chain, non-erythrocytic 2</t>
  </si>
  <si>
    <t>Srpk1</t>
  </si>
  <si>
    <t>SRSF protein kinase 1</t>
  </si>
  <si>
    <t>Srsf10</t>
  </si>
  <si>
    <t>serine/arginine-rich splicing factor 10 isoform 9</t>
  </si>
  <si>
    <t>Ssbp4</t>
  </si>
  <si>
    <t>single-stranded DNA-binding protein 4 isoform b</t>
  </si>
  <si>
    <t>Ssx2ip</t>
  </si>
  <si>
    <t>afadin- and alpha-actinin-binding protein isoform 2</t>
  </si>
  <si>
    <t>Stip1</t>
  </si>
  <si>
    <t>stress-induced-phosphoprotein 1 isoform b</t>
  </si>
  <si>
    <t>Sympk</t>
  </si>
  <si>
    <t>symplekin</t>
  </si>
  <si>
    <t>Syncrip</t>
  </si>
  <si>
    <t>heterogeneous nuclear ribonucleoprotein Q isoform 7</t>
  </si>
  <si>
    <t>Tada2a</t>
  </si>
  <si>
    <t>transcriptional adapter 2-alpha isoform b</t>
  </si>
  <si>
    <t>Taf1d</t>
  </si>
  <si>
    <t>TATA box-binding protein-associated factor RNA polymerase I subunit D</t>
  </si>
  <si>
    <t>Tars</t>
  </si>
  <si>
    <t>threonine--tRNA ligase, cytoplasmic isoform 1</t>
  </si>
  <si>
    <t>Tatdn3</t>
  </si>
  <si>
    <t>putative deoxyribonuclease TATDN3 isoform 3</t>
  </si>
  <si>
    <t>Tbc1d17</t>
  </si>
  <si>
    <t>TBC1 domain family member 17 isoform 2</t>
  </si>
  <si>
    <t>Tceal9</t>
  </si>
  <si>
    <t>transcription elongation factor A protein-like 9</t>
  </si>
  <si>
    <t>Tgfb1i1</t>
  </si>
  <si>
    <t>transforming growth factor beta-1-induced transcript 1 protein isoform 1</t>
  </si>
  <si>
    <t>Them4</t>
  </si>
  <si>
    <t>acyl-coenzyme A thioesterase THEM4</t>
  </si>
  <si>
    <t>Thoc6</t>
  </si>
  <si>
    <t>THO complex subunit 6 homolog isoform 1</t>
  </si>
  <si>
    <t>Thra</t>
  </si>
  <si>
    <t>thyroid hormone receptor alpha isoform 1</t>
  </si>
  <si>
    <t>Timm8a1</t>
  </si>
  <si>
    <t>Tmbim1</t>
  </si>
  <si>
    <t>protein lifeguard 3 isoform 1</t>
  </si>
  <si>
    <t>Tmed9</t>
  </si>
  <si>
    <t>transmembrane emp24 domain-containing protein 9 precursor</t>
  </si>
  <si>
    <t>Tmem120a</t>
  </si>
  <si>
    <t>transmembrane protein 120A isoform 1</t>
  </si>
  <si>
    <t>Tmem138</t>
  </si>
  <si>
    <t>transmembrane protein 138 isoform 1</t>
  </si>
  <si>
    <t>Tmem14a</t>
  </si>
  <si>
    <t>transmembrane protein 14A</t>
  </si>
  <si>
    <t>Tmem163</t>
  </si>
  <si>
    <t>transmembrane protein 163</t>
  </si>
  <si>
    <t>Tmem178a</t>
  </si>
  <si>
    <t>transmembrane protein 178A isoform 2</t>
  </si>
  <si>
    <t>Tmem200b</t>
  </si>
  <si>
    <t>transmembrane protein 200B</t>
  </si>
  <si>
    <t>Tmem237</t>
  </si>
  <si>
    <t>transmembrane protein 237 isoform b</t>
  </si>
  <si>
    <t>Tmtc3</t>
  </si>
  <si>
    <t>transmembrane and TPR repeat-containing protein 3</t>
  </si>
  <si>
    <t>Topors</t>
  </si>
  <si>
    <t>E3 ubiquitin-protein ligase Topors isoform 2</t>
  </si>
  <si>
    <t>Tp53inp1</t>
  </si>
  <si>
    <t>tumor protein p53-inducible nuclear protein 1 isoform b</t>
  </si>
  <si>
    <t>Tpm3</t>
  </si>
  <si>
    <t>tropomyosin alpha-3 chain isoform 9</t>
  </si>
  <si>
    <t>Tra2b</t>
  </si>
  <si>
    <t>transformer-2 protein homolog beta isoform 1</t>
  </si>
  <si>
    <t>Traf3ip1</t>
  </si>
  <si>
    <t>TRAF3-interacting protein 1 isoform 2</t>
  </si>
  <si>
    <t>Traf4</t>
  </si>
  <si>
    <t>TNF receptor-associated factor 4</t>
  </si>
  <si>
    <t>Traf7</t>
  </si>
  <si>
    <t>E3 ubiquitin-protein ligase TRAF7</t>
  </si>
  <si>
    <t>Trim68</t>
  </si>
  <si>
    <t>E3 ubiquitin-protein ligase TRIM68 isoform 2</t>
  </si>
  <si>
    <t>Trmt10a</t>
  </si>
  <si>
    <t>tRNA methyltransferase 10 homolog A</t>
  </si>
  <si>
    <t>Trmt10b</t>
  </si>
  <si>
    <t>PREDICTED: tRNA methyltransferase 10 homolog B isoform X3</t>
  </si>
  <si>
    <t>Tsen54</t>
  </si>
  <si>
    <t>tRNA-splicing endonuclease subunit Sen54</t>
  </si>
  <si>
    <t>Tspyl4</t>
  </si>
  <si>
    <t>testis-specific Y-encoded-like protein 4</t>
  </si>
  <si>
    <t>Ttc13</t>
  </si>
  <si>
    <t>tetratricopeptide repeat protein 13 isoform b</t>
  </si>
  <si>
    <t>Ttc30b</t>
  </si>
  <si>
    <t>tetratricopeptide repeat protein 30B</t>
  </si>
  <si>
    <t>Ttc9c</t>
  </si>
  <si>
    <t>tetratricopeptide repeat protein 9C isoform a</t>
  </si>
  <si>
    <t>Tuba4a</t>
  </si>
  <si>
    <t>tubulin alpha-4A chain isoform 2</t>
  </si>
  <si>
    <t>Tuft1</t>
  </si>
  <si>
    <t>tuftelin isoform 3</t>
  </si>
  <si>
    <t>Txlna</t>
  </si>
  <si>
    <t>alpha-taxilin</t>
  </si>
  <si>
    <t>Txnrd1</t>
  </si>
  <si>
    <t>thioredoxin reductase 1, cytoplasmic isoform 5</t>
  </si>
  <si>
    <t>Tymp</t>
  </si>
  <si>
    <t>thymidine phosphorylase isoform 2</t>
  </si>
  <si>
    <t>Tyms</t>
  </si>
  <si>
    <t>thymidylate synthase</t>
  </si>
  <si>
    <t>Tyw1</t>
  </si>
  <si>
    <t>S-adenosyl-L-methionine-dependent tRNA 4-demethylwyosine synthase</t>
  </si>
  <si>
    <t>Ubac1</t>
  </si>
  <si>
    <t>ubiquitin-associated domain-containing protein 1</t>
  </si>
  <si>
    <t>Ubald2</t>
  </si>
  <si>
    <t>UBA-like domain-containing protein 2</t>
  </si>
  <si>
    <t>Ubtf</t>
  </si>
  <si>
    <t>nucleolar transcription factor 1 isoform b</t>
  </si>
  <si>
    <t>Uck1</t>
  </si>
  <si>
    <t>uridine-cytidine kinase 1 isoform e</t>
  </si>
  <si>
    <t>Uck2</t>
  </si>
  <si>
    <t>uridine-cytidine kinase 2</t>
  </si>
  <si>
    <t>Ugt1a2</t>
  </si>
  <si>
    <t>Ulk1</t>
  </si>
  <si>
    <t>serine/threonine-protein kinase ULK1</t>
  </si>
  <si>
    <t>Upf2</t>
  </si>
  <si>
    <t>regulator of nonsense transcripts 2</t>
  </si>
  <si>
    <t>Usp10</t>
  </si>
  <si>
    <t>ubiquitin carboxyl-terminal hydrolase 10 isoform 2</t>
  </si>
  <si>
    <t>Usp36</t>
  </si>
  <si>
    <t>PREDICTED: ubiquitin carboxyl-terminal hydrolase 36 isoform X3</t>
  </si>
  <si>
    <t>Usp43</t>
  </si>
  <si>
    <t>PREDICTED: ubiquitin carboxyl-terminal hydrolase 43 isoform X4</t>
  </si>
  <si>
    <t>Utp18</t>
  </si>
  <si>
    <t>U3 small nucleolar RNA-associated protein 18 homolog</t>
  </si>
  <si>
    <t>Vamp5</t>
  </si>
  <si>
    <t>vesicle-associated membrane protein 5</t>
  </si>
  <si>
    <t>Wbscr16</t>
  </si>
  <si>
    <t>Wdr45</t>
  </si>
  <si>
    <t>WD repeat domain phosphoinositide-interacting protein 4 isoform 2</t>
  </si>
  <si>
    <t>Wdr82</t>
  </si>
  <si>
    <t>WD repeat-containing protein 82</t>
  </si>
  <si>
    <t>Wfdc2</t>
  </si>
  <si>
    <t>WAP four-disulfide core domain protein 2 precursor</t>
  </si>
  <si>
    <t>Wnk4</t>
  </si>
  <si>
    <t>PREDICTED: serine/threonine-protein kinase WNK4 isoform X6</t>
  </si>
  <si>
    <t>Wtip</t>
  </si>
  <si>
    <t>Wilms tumor protein 1-interacting protein</t>
  </si>
  <si>
    <t>Ybx3</t>
  </si>
  <si>
    <t>Y-box-binding protein 3 isoform a</t>
  </si>
  <si>
    <t>Ykt6</t>
  </si>
  <si>
    <t>synaptobrevin homolog YKT6</t>
  </si>
  <si>
    <t>Ypel3</t>
  </si>
  <si>
    <t>protein yippee-like 3 isoform 2</t>
  </si>
  <si>
    <t>Zak</t>
  </si>
  <si>
    <t>PREDICTED: mitogen-activated protein kinase kinase kinase MLT isoform X2</t>
  </si>
  <si>
    <t>Zbtb11</t>
  </si>
  <si>
    <t>zinc finger and BTB domain-containing protein 11</t>
  </si>
  <si>
    <t>Zc3hav1</t>
  </si>
  <si>
    <t>zinc finger CCCH-type antiviral protein 1 isoform 1</t>
  </si>
  <si>
    <t>Zfp384</t>
  </si>
  <si>
    <t>Zfp394</t>
  </si>
  <si>
    <t>Zfp451</t>
  </si>
  <si>
    <t>Zfp846</t>
  </si>
  <si>
    <t>Zfp874b</t>
  </si>
  <si>
    <t>Bcat2</t>
  </si>
  <si>
    <t>branched-chain-amino-acid aminotransferase, mitochondrial isoform c</t>
  </si>
  <si>
    <t>Cuedc2</t>
  </si>
  <si>
    <t>CUE domain-containing protein 2</t>
  </si>
  <si>
    <t>Fam8a1</t>
  </si>
  <si>
    <t>protein FAM8A1</t>
  </si>
  <si>
    <t>Fxn</t>
  </si>
  <si>
    <t>frataxin, mitochondrial isoform 3 preproprotein</t>
  </si>
  <si>
    <t>Hmgcs1</t>
  </si>
  <si>
    <t>hydroxymethylglutaryl-CoA synthase, cytoplasmic isoform 1</t>
  </si>
  <si>
    <t>Lgals1</t>
  </si>
  <si>
    <t>galectin-1</t>
  </si>
  <si>
    <t>Pigq</t>
  </si>
  <si>
    <t>phosphatidylinositol N-acetylglucosaminyltransferase subunit Q isoform 1</t>
  </si>
  <si>
    <t>S100a10</t>
  </si>
  <si>
    <t>protein S100-A10</t>
  </si>
  <si>
    <t>Sppl2a</t>
  </si>
  <si>
    <t>signal peptide peptidase-like 2A precursor</t>
  </si>
  <si>
    <t>Srgn</t>
  </si>
  <si>
    <t>serglycin isoform 1 precursor</t>
  </si>
  <si>
    <t>ubiquitin carboxyl-terminal hydrolase 2 isoform a</t>
  </si>
  <si>
    <t>AABR07056495.1</t>
  </si>
  <si>
    <t>AABR07064061.1</t>
  </si>
  <si>
    <t>Abcg1</t>
  </si>
  <si>
    <t>ATP-binding cassette sub-family G member 1 isoform 7</t>
  </si>
  <si>
    <t>AC097575.3</t>
  </si>
  <si>
    <t>Acsl4</t>
  </si>
  <si>
    <t>long-chain-fatty-acid--CoA ligase 4 isoform 1</t>
  </si>
  <si>
    <t>Acvrl1</t>
  </si>
  <si>
    <t>serine/threonine-protein kinase receptor R3 precursor</t>
  </si>
  <si>
    <t>Adm</t>
  </si>
  <si>
    <t>ADM precursor</t>
  </si>
  <si>
    <t>Ajuba</t>
  </si>
  <si>
    <t>LIM domain-containing protein ajuba isoform 3</t>
  </si>
  <si>
    <t>Aldh2</t>
  </si>
  <si>
    <t>aldehyde dehydrogenase, mitochondrial isoform 2 precursor</t>
  </si>
  <si>
    <t>Anks6</t>
  </si>
  <si>
    <t>ankyrin repeat and SAM domain-containing protein 6</t>
  </si>
  <si>
    <t>Apcdd1l</t>
  </si>
  <si>
    <t>protein APCDD1-like isoform 2</t>
  </si>
  <si>
    <t>Aqp2</t>
  </si>
  <si>
    <t>aquaporin-2</t>
  </si>
  <si>
    <t>Banp</t>
  </si>
  <si>
    <t>protein BANP isoform f</t>
  </si>
  <si>
    <t>Bmp1</t>
  </si>
  <si>
    <t>bone morphogenetic protein 1 isoform 3 precursor</t>
  </si>
  <si>
    <t>C1qa</t>
  </si>
  <si>
    <t>complement C1q subcomponent subunit A precursor</t>
  </si>
  <si>
    <t>C1qb</t>
  </si>
  <si>
    <t>complement C1q subcomponent subunit B precursor</t>
  </si>
  <si>
    <t>C1qc</t>
  </si>
  <si>
    <t>complement C1q subcomponent subunit C isoform 2</t>
  </si>
  <si>
    <t>Ccdc137</t>
  </si>
  <si>
    <t>coiled-coil domain-containing protein 137</t>
  </si>
  <si>
    <t>Chst9</t>
  </si>
  <si>
    <t>carbohydrate sulfotransferase 9 isoform 2</t>
  </si>
  <si>
    <t>Cidea</t>
  </si>
  <si>
    <t>cell death activator CIDE-A isoform 1</t>
  </si>
  <si>
    <t>Cklf</t>
  </si>
  <si>
    <t>chemokine-like factor isoform d</t>
  </si>
  <si>
    <t>Cnpy1</t>
  </si>
  <si>
    <t>protein canopy homolog 1</t>
  </si>
  <si>
    <t>Cys1</t>
  </si>
  <si>
    <t>cystin-1</t>
  </si>
  <si>
    <t>Ddx39b</t>
  </si>
  <si>
    <t>spliceosome RNA helicase DDX39B</t>
  </si>
  <si>
    <t>Defb11</t>
  </si>
  <si>
    <t>Dnajb5</t>
  </si>
  <si>
    <t>dnaJ homolog subfamily B member 5 isoform 2</t>
  </si>
  <si>
    <t>Dusp1</t>
  </si>
  <si>
    <t>dual specificity protein phosphatase 1</t>
  </si>
  <si>
    <t>Emd</t>
  </si>
  <si>
    <t>emerin</t>
  </si>
  <si>
    <t>Fam229b</t>
  </si>
  <si>
    <t>protein FAM229B</t>
  </si>
  <si>
    <t>Fam84a</t>
  </si>
  <si>
    <t>protein FAM84A</t>
  </si>
  <si>
    <t>Fcer1g</t>
  </si>
  <si>
    <t>high affinity immunoglobulin epsilon receptor subunit gamma precursor</t>
  </si>
  <si>
    <t>peptidyl-prolyl cis-trans isomerase FKBP5 isoform 2</t>
  </si>
  <si>
    <t>Fxyd4</t>
  </si>
  <si>
    <t>FXYD domain-containing ion transport regulator 4 precursor</t>
  </si>
  <si>
    <t>Gcat</t>
  </si>
  <si>
    <t>2-amino-3-ketobutyrate coenzyme A ligase, mitochondrial isoform 2 precursor</t>
  </si>
  <si>
    <t>Ggt1</t>
  </si>
  <si>
    <t>gamma-glutamyltranspeptidase 1 precursor</t>
  </si>
  <si>
    <t>Gpnmb</t>
  </si>
  <si>
    <t>transmembrane glycoprotein NMB isoform a precursor</t>
  </si>
  <si>
    <t>Gps2</t>
  </si>
  <si>
    <t>G protein pathway suppressor 2</t>
  </si>
  <si>
    <t>Hes1</t>
  </si>
  <si>
    <t>transcription factor HES-1</t>
  </si>
  <si>
    <t>Hoxb8</t>
  </si>
  <si>
    <t>homeobox protein Hox-B8</t>
  </si>
  <si>
    <t>Igip</t>
  </si>
  <si>
    <t>IgA-inducing protein homolog precursor</t>
  </si>
  <si>
    <t>Il17d</t>
  </si>
  <si>
    <t>interleukin-17D precursor</t>
  </si>
  <si>
    <t>Itk</t>
  </si>
  <si>
    <t>tyrosine-protein kinase ITK/TSK</t>
  </si>
  <si>
    <t>Kcnj1</t>
  </si>
  <si>
    <t>ATP-sensitive inward rectifier potassium channel 1 isoform b</t>
  </si>
  <si>
    <t>Kpna4</t>
  </si>
  <si>
    <t>importin subunit alpha-3</t>
  </si>
  <si>
    <t>Ldhc</t>
  </si>
  <si>
    <t>L-lactate dehydrogenase C chain</t>
  </si>
  <si>
    <t>Ldlr</t>
  </si>
  <si>
    <t>low-density lipoprotein receptor isoform 6 precursor</t>
  </si>
  <si>
    <t>Lmo4</t>
  </si>
  <si>
    <t>LIM domain transcription factor LMO4</t>
  </si>
  <si>
    <t>LOC100362366</t>
  </si>
  <si>
    <t>LOC100364509</t>
  </si>
  <si>
    <t>LOC100912076</t>
  </si>
  <si>
    <t>LOC102550729</t>
  </si>
  <si>
    <t>LOC679539</t>
  </si>
  <si>
    <t>LOC687679</t>
  </si>
  <si>
    <t>Lpin2</t>
  </si>
  <si>
    <t>phosphatidate phosphatase LPIN2</t>
  </si>
  <si>
    <t>Lsm7</t>
  </si>
  <si>
    <t>U6 snRNA-associated Sm-like protein LSm7</t>
  </si>
  <si>
    <t>Ly6g6e</t>
  </si>
  <si>
    <t>Mettl17</t>
  </si>
  <si>
    <t>methyltransferase-like protein 17, mitochondrial isoform 2 precursor</t>
  </si>
  <si>
    <t>Nabp1</t>
  </si>
  <si>
    <t>SOSS complex subunit B2 isoform 2</t>
  </si>
  <si>
    <t>Ndufs5</t>
  </si>
  <si>
    <t>NADH dehydrogenase [ubiquinone] iron-sulfur protein 5</t>
  </si>
  <si>
    <t>NEWGENE_1560818</t>
  </si>
  <si>
    <t>Nhlrc4</t>
  </si>
  <si>
    <t>NHL-repeat-containing protein 4</t>
  </si>
  <si>
    <t>Nov</t>
  </si>
  <si>
    <t>protein NOV homolog precursor</t>
  </si>
  <si>
    <t>Pappa</t>
  </si>
  <si>
    <t>pappalysin-1 preproprotein</t>
  </si>
  <si>
    <t>Pde3b</t>
  </si>
  <si>
    <t>cGMP-inhibited 3',5'-cyclic phosphodiesterase B</t>
  </si>
  <si>
    <t>Pde7b</t>
  </si>
  <si>
    <t>cAMP-specific 3',5'-cyclic phosphodiesterase 7B</t>
  </si>
  <si>
    <t>Pdzk1ip1</t>
  </si>
  <si>
    <t>PDZK1-interacting protein 1 precursor</t>
  </si>
  <si>
    <t>Per2</t>
  </si>
  <si>
    <t>period circadian protein homolog 2</t>
  </si>
  <si>
    <t>Phyhipl</t>
  </si>
  <si>
    <t>phytanoyl-CoA hydroxylase-interacting protein-like isoform 2</t>
  </si>
  <si>
    <t>Pik3r1</t>
  </si>
  <si>
    <t>phosphatidylinositol 3-kinase regulatory subunit alpha isoform 3</t>
  </si>
  <si>
    <t>Polr2f</t>
  </si>
  <si>
    <t>DNA-directed RNA polymerases I, II, and III subunit RPABC2 isoform 4</t>
  </si>
  <si>
    <t>Ppp1r1a</t>
  </si>
  <si>
    <t>protein phosphatase 1 regulatory subunit 1A</t>
  </si>
  <si>
    <t>Prpf40b</t>
  </si>
  <si>
    <t>pre-mRNA-processing factor 40 homolog B isoform 1</t>
  </si>
  <si>
    <t>Ptger3</t>
  </si>
  <si>
    <t>prostaglandin E2 receptor EP3 subtype isoform 4</t>
  </si>
  <si>
    <t>Ptk2b</t>
  </si>
  <si>
    <t>protein-tyrosine kinase 2-beta isoform a</t>
  </si>
  <si>
    <t>Ptrh1</t>
  </si>
  <si>
    <t>probable peptidyl-tRNA hydrolase isoform 3</t>
  </si>
  <si>
    <t>Pxmp4</t>
  </si>
  <si>
    <t>peroxisomal membrane protein 4 isoform b</t>
  </si>
  <si>
    <t>Rac3</t>
  </si>
  <si>
    <t>ras-related C3 botulinum toxin substrate 3 isoform 1</t>
  </si>
  <si>
    <t>Rasgrp3</t>
  </si>
  <si>
    <t>ras guanyl-releasing protein 3 isoform 2</t>
  </si>
  <si>
    <t>RGD1311084</t>
  </si>
  <si>
    <t>Rhbdf1</t>
  </si>
  <si>
    <t>inactive rhomboid protein 1</t>
  </si>
  <si>
    <t>S100g</t>
  </si>
  <si>
    <t>protein S100-G</t>
  </si>
  <si>
    <t>Sat2</t>
  </si>
  <si>
    <t>diamine acetyltransferase 2 isoform 4</t>
  </si>
  <si>
    <t>Sdf2l1</t>
  </si>
  <si>
    <t>stromal cell-derived factor 2-like protein 1 precursor</t>
  </si>
  <si>
    <t>serine/threonine-protein kinase Sgk1 isoform 4</t>
  </si>
  <si>
    <t>Sh3bgrl3</t>
  </si>
  <si>
    <t>SH3 domain-binding glutamic acid-rich-like protein 3</t>
  </si>
  <si>
    <t>Slc12a1</t>
  </si>
  <si>
    <t>PREDICTED: solute carrier family 12 member 1 isoform X1</t>
  </si>
  <si>
    <t>Slc12a7</t>
  </si>
  <si>
    <t>solute carrier family 12 member 7</t>
  </si>
  <si>
    <t>Slc16a13</t>
  </si>
  <si>
    <t>monocarboxylate transporter 13</t>
  </si>
  <si>
    <t>Snrpc</t>
  </si>
  <si>
    <t>U1 small nuclear ribonucleoprotein C</t>
  </si>
  <si>
    <t>Stc1</t>
  </si>
  <si>
    <t>stanniocalcin-1 precursor</t>
  </si>
  <si>
    <t>Timp2</t>
  </si>
  <si>
    <t>metalloproteinase inhibitor 2 precursor</t>
  </si>
  <si>
    <t>Tinf2</t>
  </si>
  <si>
    <t>TERF1-interacting nuclear factor 2 isoform 1</t>
  </si>
  <si>
    <t>Tpst2</t>
  </si>
  <si>
    <t>protein-tyrosine sulfotransferase 2 precursor</t>
  </si>
  <si>
    <t>TSC22 domain family protein 3 isoform 3</t>
  </si>
  <si>
    <t>Anp32b</t>
  </si>
  <si>
    <t>acidic leucine-rich nuclear phosphoprotein 32 family member B</t>
  </si>
  <si>
    <t>Asun</t>
  </si>
  <si>
    <t>PREDICTED: protein asunder homolog isoform X10</t>
  </si>
  <si>
    <t>B4galt5</t>
  </si>
  <si>
    <t>beta-1,4-galactosyltransferase 5</t>
  </si>
  <si>
    <t>Baz1b</t>
  </si>
  <si>
    <t>tyrosine-protein kinase BAZ1B</t>
  </si>
  <si>
    <t>Cdca4</t>
  </si>
  <si>
    <t>cell division cycle-associated protein 4</t>
  </si>
  <si>
    <t>Cep57l1</t>
  </si>
  <si>
    <t>centrosomal protein CEP57L1 isoform 5</t>
  </si>
  <si>
    <t>Cep85</t>
  </si>
  <si>
    <t>centrosomal protein of 85 kDa isoform 4</t>
  </si>
  <si>
    <t>Coro1c</t>
  </si>
  <si>
    <t>coronin-1C isoform b</t>
  </si>
  <si>
    <t>Dcbld2</t>
  </si>
  <si>
    <t>discoidin, CUB and LCCL domain-containing protein 2 precursor</t>
  </si>
  <si>
    <t>Ddit4</t>
  </si>
  <si>
    <t>DNA damage-inducible transcript 4 protein</t>
  </si>
  <si>
    <t>Dek</t>
  </si>
  <si>
    <t>protein DEK isoform 2</t>
  </si>
  <si>
    <t>Hltf</t>
  </si>
  <si>
    <t>helicase-like transcription factor isoform 1</t>
  </si>
  <si>
    <t>Hpf1</t>
  </si>
  <si>
    <t>histone PARylation factor 1</t>
  </si>
  <si>
    <t>Hs3st1</t>
  </si>
  <si>
    <t>heparan sulfate glucosamine 3-O-sulfotransferase 1 precursor</t>
  </si>
  <si>
    <t>Idh1</t>
  </si>
  <si>
    <t>isocitrate dehydrogenase [NADP] cytoplasmic</t>
  </si>
  <si>
    <t>Irs1</t>
  </si>
  <si>
    <t>insulin receptor substrate 1</t>
  </si>
  <si>
    <t>Itgb3bp</t>
  </si>
  <si>
    <t>centromere protein R isoform 2</t>
  </si>
  <si>
    <t>Lbr</t>
  </si>
  <si>
    <t>lamin-B receptor</t>
  </si>
  <si>
    <t>Lrrc40</t>
  </si>
  <si>
    <t>leucine-rich repeat-containing protein 40</t>
  </si>
  <si>
    <t>Meaf6</t>
  </si>
  <si>
    <t>chromatin modification-related protein MEAF6 isoform 3</t>
  </si>
  <si>
    <t>Med18</t>
  </si>
  <si>
    <t>mediator of RNA polymerase II transcription subunit 18</t>
  </si>
  <si>
    <t>Mob3a</t>
  </si>
  <si>
    <t>MOB kinase activator 3A</t>
  </si>
  <si>
    <t>Msh2</t>
  </si>
  <si>
    <t>DNA mismatch repair protein Msh2 isoform 2</t>
  </si>
  <si>
    <t>Nap1l1</t>
  </si>
  <si>
    <t>nucleosome assembly protein 1-like 1 isoform 3</t>
  </si>
  <si>
    <t>Nucks1</t>
  </si>
  <si>
    <t>nuclear ubiquitous casein and cyclin-dependent kinase substrate 1</t>
  </si>
  <si>
    <t>Nup107</t>
  </si>
  <si>
    <t>nuclear pore complex protein Nup107 isoform 2</t>
  </si>
  <si>
    <t>Nxt1</t>
  </si>
  <si>
    <t>NTF2-related export protein 1</t>
  </si>
  <si>
    <t>Pds5a</t>
  </si>
  <si>
    <t>sister chromatid cohesion protein PDS5 homolog A isoform 3</t>
  </si>
  <si>
    <t>Plp2</t>
  </si>
  <si>
    <t>proteolipid protein 2</t>
  </si>
  <si>
    <t>Psip1</t>
  </si>
  <si>
    <t>PC4 and SFRS1-interacting protein isoform 3</t>
  </si>
  <si>
    <t>Rad23b</t>
  </si>
  <si>
    <t>UV excision repair protein RAD23 homolog B isoform 3</t>
  </si>
  <si>
    <t>Sept11</t>
  </si>
  <si>
    <t>septin-11 isoform 1</t>
  </si>
  <si>
    <t>Sh3bp5</t>
  </si>
  <si>
    <t>SH3 domain-binding protein 5 isoform b</t>
  </si>
  <si>
    <t>Srsf7</t>
  </si>
  <si>
    <t>serine/arginine-rich splicing factor 7 isoform 1</t>
  </si>
  <si>
    <t>Stag1</t>
  </si>
  <si>
    <t>cohesin subunit SA-1</t>
  </si>
  <si>
    <t>Supt16h</t>
  </si>
  <si>
    <t>FACT complex subunit SPT16</t>
  </si>
  <si>
    <t>Terf1</t>
  </si>
  <si>
    <t>telomeric repeat-binding factor 1 isoform 1</t>
  </si>
  <si>
    <t>Tor1b</t>
  </si>
  <si>
    <t>torsin-1B isoform 3 precursor</t>
  </si>
  <si>
    <t>Tra2a</t>
  </si>
  <si>
    <t>transformer-2 protein homolog alpha isoform 3</t>
  </si>
  <si>
    <t>Ubap2</t>
  </si>
  <si>
    <t>ubiquitin-associated protein 2 isoform 5</t>
  </si>
  <si>
    <t>Uchl5</t>
  </si>
  <si>
    <t>ubiquitin carboxyl-terminal hydrolase isozyme L5 isoform 15</t>
  </si>
  <si>
    <t>Wdr74</t>
  </si>
  <si>
    <t>PREDICTED: WD repeat-containing protein 74 isoform X1</t>
  </si>
  <si>
    <t>Xpo1</t>
  </si>
  <si>
    <t>exportin-1</t>
  </si>
  <si>
    <t>Aaas</t>
  </si>
  <si>
    <t>aladin isoform 2</t>
  </si>
  <si>
    <t>AABR07020979.1</t>
  </si>
  <si>
    <t>AABR07026311.1</t>
  </si>
  <si>
    <t>AABR07028970.2</t>
  </si>
  <si>
    <t>Adrb1</t>
  </si>
  <si>
    <t>beta-1 adrenergic receptor</t>
  </si>
  <si>
    <t>Alg8</t>
  </si>
  <si>
    <t>probable dolichyl pyrophosphate Glc1Man9GlcNAc2 alpha-1,3-glucosyltransferase isoform b</t>
  </si>
  <si>
    <t>Apex2</t>
  </si>
  <si>
    <t>DNA-(apurinic or apyrimidinic site) lyase 2 isoform 2</t>
  </si>
  <si>
    <t>Arhgef39</t>
  </si>
  <si>
    <t>rho guanine nucleotide exchange factor 39</t>
  </si>
  <si>
    <t>Armc6</t>
  </si>
  <si>
    <t>armadillo repeat-containing protein 6 isoform 1</t>
  </si>
  <si>
    <t>Arrdc4</t>
  </si>
  <si>
    <t>arrestin domain-containing protein 4</t>
  </si>
  <si>
    <t>Bclaf1</t>
  </si>
  <si>
    <t>bcl-2-associated transcription factor 1 isoform 3</t>
  </si>
  <si>
    <t>Bloc1s3</t>
  </si>
  <si>
    <t>biogenesis of lysosome-related organelles complex 1 subunit 3</t>
  </si>
  <si>
    <t>Bms1</t>
  </si>
  <si>
    <t>ribosome biogenesis protein BMS1 homolog</t>
  </si>
  <si>
    <t>Cacybp</t>
  </si>
  <si>
    <t>calcyclin-binding protein isoform 2</t>
  </si>
  <si>
    <t>Calu</t>
  </si>
  <si>
    <t>calumenin isoform e precursor</t>
  </si>
  <si>
    <t>Cand2</t>
  </si>
  <si>
    <t>cullin-associated NEDD8-dissociated protein 2 isoform 1</t>
  </si>
  <si>
    <t>Card10</t>
  </si>
  <si>
    <t>caspase recruitment domain-containing protein 10</t>
  </si>
  <si>
    <t>Carhsp1</t>
  </si>
  <si>
    <t>calcium-regulated heat-stable protein 1</t>
  </si>
  <si>
    <t>Cbfb</t>
  </si>
  <si>
    <t>core-binding factor subunit beta isoform 1</t>
  </si>
  <si>
    <t>Ccdc189</t>
  </si>
  <si>
    <t>coiled-coil domain-containing protein 189 isoform 1</t>
  </si>
  <si>
    <t>Ccl27</t>
  </si>
  <si>
    <t>C-C motif chemokine 27 precursor</t>
  </si>
  <si>
    <t>Ccp110</t>
  </si>
  <si>
    <t>centriolar coiled-coil protein of 110 kDa isoform 2</t>
  </si>
  <si>
    <t>Cd302</t>
  </si>
  <si>
    <t>CD302 antigen isoform 1 precursor</t>
  </si>
  <si>
    <t>Cdh24</t>
  </si>
  <si>
    <t>cadherin-24 isoform 1 precursor</t>
  </si>
  <si>
    <t>Cdk2</t>
  </si>
  <si>
    <t>cyclin-dependent kinase 2 isoform 3</t>
  </si>
  <si>
    <t>Cdk4</t>
  </si>
  <si>
    <t>cyclin-dependent kinase 4</t>
  </si>
  <si>
    <t>Cdk5rap2</t>
  </si>
  <si>
    <t>CDK5 regulatory subunit-associated protein 2 isoform a</t>
  </si>
  <si>
    <t>Cebpb</t>
  </si>
  <si>
    <t>CCAAT/enhancer-binding protein beta isoform b</t>
  </si>
  <si>
    <t>Cebpd</t>
  </si>
  <si>
    <t>CCAAT/enhancer-binding protein delta</t>
  </si>
  <si>
    <t>Cenpl</t>
  </si>
  <si>
    <t>centromere protein L isoform 2</t>
  </si>
  <si>
    <t>Cep57</t>
  </si>
  <si>
    <t>centrosomal protein of 57 kDa isoform c</t>
  </si>
  <si>
    <t>Clcc1</t>
  </si>
  <si>
    <t>chloride channel CLIC-like protein 1 isoform 4 precursor</t>
  </si>
  <si>
    <t>Coch</t>
  </si>
  <si>
    <t>cochlin isoform b precursor</t>
  </si>
  <si>
    <t>Colec11</t>
  </si>
  <si>
    <t>PREDICTED: collectin-11 isoform X2</t>
  </si>
  <si>
    <t>Coro6</t>
  </si>
  <si>
    <t>coronin-6 isoform 2</t>
  </si>
  <si>
    <t>Cpsf4</t>
  </si>
  <si>
    <t>cleavage and polyadenylation specificity factor subunit 4 isoform 4</t>
  </si>
  <si>
    <t>Cstf2</t>
  </si>
  <si>
    <t>cleavage stimulation factor subunit 2 isoform 3</t>
  </si>
  <si>
    <t>Ctdspl2</t>
  </si>
  <si>
    <t>CTD small phosphatase-like protein 2</t>
  </si>
  <si>
    <t>Cyb561a3</t>
  </si>
  <si>
    <t>cytochrome b ascorbate-dependent protein 3 isoform 2</t>
  </si>
  <si>
    <t>Ddah1</t>
  </si>
  <si>
    <t>N(G),N(G)-dimethylarginine dimethylaminohydrolase 1 isoform 3</t>
  </si>
  <si>
    <t>Ddx43</t>
  </si>
  <si>
    <t>probable ATP-dependent RNA helicase DDX43</t>
  </si>
  <si>
    <t>Dhx16</t>
  </si>
  <si>
    <t>putative pre-mRNA-splicing factor ATP-dependent RNA helicase DHX16 isoform 2</t>
  </si>
  <si>
    <t>Dimt1</t>
  </si>
  <si>
    <t>probable dimethyladenosine transferase isoform 3</t>
  </si>
  <si>
    <t>Dnase1</t>
  </si>
  <si>
    <t>deoxyribonuclease-1 precursor</t>
  </si>
  <si>
    <t>Dyrk1b</t>
  </si>
  <si>
    <t>dual specificity tyrosine-phosphorylation-regulated kinase 1B isoform p66</t>
  </si>
  <si>
    <t>Egln3</t>
  </si>
  <si>
    <t>egl nine homolog 3 isoform 2</t>
  </si>
  <si>
    <t>Eri1</t>
  </si>
  <si>
    <t>3'-5' exoribonuclease 1</t>
  </si>
  <si>
    <t>Erlin1</t>
  </si>
  <si>
    <t>erlin-1 isoform a</t>
  </si>
  <si>
    <t>Esrp1</t>
  </si>
  <si>
    <t>epithelial splicing regulatory protein 1 isoform 5</t>
  </si>
  <si>
    <t>Ethe1</t>
  </si>
  <si>
    <t>PREDICTED: persulfide dioxygenase ETHE1, mitochondrial isoform X1</t>
  </si>
  <si>
    <t>Exosc1</t>
  </si>
  <si>
    <t>exosome complex component CSL4 isoform e</t>
  </si>
  <si>
    <t>Exosc6</t>
  </si>
  <si>
    <t>exosome complex component MTR3</t>
  </si>
  <si>
    <t>Exosc7</t>
  </si>
  <si>
    <t>exosome complex component RRP42</t>
  </si>
  <si>
    <t>Fam134c</t>
  </si>
  <si>
    <t>PREDICTED: protein FAM134C isoform X1</t>
  </si>
  <si>
    <t>Fam175a</t>
  </si>
  <si>
    <t>PREDICTED: BRCA1-A complex subunit Abraxas isoform X1</t>
  </si>
  <si>
    <t>Fam46c</t>
  </si>
  <si>
    <t>protein FAM46C</t>
  </si>
  <si>
    <t>Fam57a</t>
  </si>
  <si>
    <t>protein FAM57A isoform 4</t>
  </si>
  <si>
    <t>Fancm</t>
  </si>
  <si>
    <t>Fanconi anemia group M protein isoform 3</t>
  </si>
  <si>
    <t>G3bp1</t>
  </si>
  <si>
    <t>ras GTPase-activating protein-binding protein 1</t>
  </si>
  <si>
    <t>G6pc</t>
  </si>
  <si>
    <t>glucose-6-phosphatase isoform 2</t>
  </si>
  <si>
    <t>Gabrp</t>
  </si>
  <si>
    <t>gamma-aminobutyric acid receptor subunit pi isoform 1 precursor</t>
  </si>
  <si>
    <t>Galnt3</t>
  </si>
  <si>
    <t>polypeptide N-acetylgalactosaminyltransferase 3</t>
  </si>
  <si>
    <t>Gatsl2</t>
  </si>
  <si>
    <t>PREDICTED: GATS-like protein 2 isoform X1</t>
  </si>
  <si>
    <t>Gdf15</t>
  </si>
  <si>
    <t>growth/differentiation factor 15 preproprotein</t>
  </si>
  <si>
    <t>Gle1</t>
  </si>
  <si>
    <t>nucleoporin GLE1 isoform 1</t>
  </si>
  <si>
    <t>Gnptab</t>
  </si>
  <si>
    <t>N-acetylglucosamine-1-phosphotransferase subunits alpha/beta precursor</t>
  </si>
  <si>
    <t>Gpx3</t>
  </si>
  <si>
    <t>glutathione peroxidase 3 isoform 1 precursor</t>
  </si>
  <si>
    <t>Guk1</t>
  </si>
  <si>
    <t>guanylate kinase isoform b</t>
  </si>
  <si>
    <t>Hace1</t>
  </si>
  <si>
    <t>E3 ubiquitin-protein ligase HACE1 isoform a</t>
  </si>
  <si>
    <t>Hat1</t>
  </si>
  <si>
    <t>histone acetyltransferase type B catalytic subunit</t>
  </si>
  <si>
    <t>Haus7</t>
  </si>
  <si>
    <t>HAUS augmin-like complex subunit 7</t>
  </si>
  <si>
    <t>Hdgf</t>
  </si>
  <si>
    <t>hepatoma-derived growth factor isoform c</t>
  </si>
  <si>
    <t>Heph</t>
  </si>
  <si>
    <t>hephaestin isoform c precursor</t>
  </si>
  <si>
    <t>Hist1h2ao</t>
  </si>
  <si>
    <t>Hmgb1</t>
  </si>
  <si>
    <t>high mobility group protein B1</t>
  </si>
  <si>
    <t>Hn1l</t>
  </si>
  <si>
    <t>Hnrnpa1</t>
  </si>
  <si>
    <t>PREDICTED: heterogeneous nuclear ribonucleoprotein A1 isoform X2</t>
  </si>
  <si>
    <t>Hpd</t>
  </si>
  <si>
    <t>4-hydroxyphenylpyruvate dioxygenase isoform 1</t>
  </si>
  <si>
    <t>Hspa14</t>
  </si>
  <si>
    <t>heat shock 70 kDa protein 14 isoform 3</t>
  </si>
  <si>
    <t>Ifrd2</t>
  </si>
  <si>
    <t>interferon-related developmental regulator 2</t>
  </si>
  <si>
    <t>Igsf8</t>
  </si>
  <si>
    <t>immunoglobulin superfamily member 8 precursor</t>
  </si>
  <si>
    <t>Ipo9</t>
  </si>
  <si>
    <t>importin-9</t>
  </si>
  <si>
    <t>Kcnj16</t>
  </si>
  <si>
    <t>inward rectifier potassium channel 16 isoform b</t>
  </si>
  <si>
    <t>Kctd9</t>
  </si>
  <si>
    <t>BTB/POZ domain-containing protein KCTD9</t>
  </si>
  <si>
    <t>Kdelc1</t>
  </si>
  <si>
    <t>KDEL motif-containing protein 1 isoform 1 precursor</t>
  </si>
  <si>
    <t>Kdelc2</t>
  </si>
  <si>
    <t>KDEL motif-containing protein 2 precursor</t>
  </si>
  <si>
    <t>Kpna3</t>
  </si>
  <si>
    <t>importin subunit alpha-4</t>
  </si>
  <si>
    <t>Lin54</t>
  </si>
  <si>
    <t>PREDICTED: protein lin-54 homolog isoform X3</t>
  </si>
  <si>
    <t>Lmf2</t>
  </si>
  <si>
    <t>lipase maturation factor 2</t>
  </si>
  <si>
    <t>LOC100359583</t>
  </si>
  <si>
    <t>LOC100360908</t>
  </si>
  <si>
    <t>LOC100361838</t>
  </si>
  <si>
    <t>LOC100362333</t>
  </si>
  <si>
    <t>LOC102554678</t>
  </si>
  <si>
    <t>LOC102555217</t>
  </si>
  <si>
    <t>LOC314140</t>
  </si>
  <si>
    <t>LOC361016</t>
  </si>
  <si>
    <t>LOC499331</t>
  </si>
  <si>
    <t>LOC684509</t>
  </si>
  <si>
    <t>LOC690422</t>
  </si>
  <si>
    <t>LOC691921</t>
  </si>
  <si>
    <t>Lrrc75a</t>
  </si>
  <si>
    <t>PREDICTED: leucine-rich repeat-containing protein 75A isoform X2</t>
  </si>
  <si>
    <t>Lurap1l</t>
  </si>
  <si>
    <t>leucine rich adaptor protein 1-like</t>
  </si>
  <si>
    <t>Ly6i</t>
  </si>
  <si>
    <t>Mad1l1</t>
  </si>
  <si>
    <t>mitotic spindle assembly checkpoint protein MAD1 isoform a</t>
  </si>
  <si>
    <t>Mad2l2</t>
  </si>
  <si>
    <t>mitotic spindle assembly checkpoint protein MAD2B</t>
  </si>
  <si>
    <t>Magix</t>
  </si>
  <si>
    <t>PREDICTED: PDZ domain-containing protein MAGIX isoform X4</t>
  </si>
  <si>
    <t>Mcmbp</t>
  </si>
  <si>
    <t>mini-chromosome maintenance complex-binding protein isoform 3</t>
  </si>
  <si>
    <t>Mdm1</t>
  </si>
  <si>
    <t>nuclear protein MDM1 isoform 4</t>
  </si>
  <si>
    <t>Med9</t>
  </si>
  <si>
    <t>mediator of RNA polymerase II transcription subunit 9</t>
  </si>
  <si>
    <t>Mfsd10</t>
  </si>
  <si>
    <t>major facilitator superfamily domain-containing protein 10</t>
  </si>
  <si>
    <t>Mfsd4</t>
  </si>
  <si>
    <t>Mier2</t>
  </si>
  <si>
    <t>mesoderm induction early response protein 2 isoform 2</t>
  </si>
  <si>
    <t>Mis12</t>
  </si>
  <si>
    <t>protein MIS12 homolog</t>
  </si>
  <si>
    <t>Mre11a</t>
  </si>
  <si>
    <t>PREDICTED: double-strand break repair protein MRE11A isoform X1</t>
  </si>
  <si>
    <t>Mtap</t>
  </si>
  <si>
    <t>S-methyl-5'-thioadenosine phosphorylase</t>
  </si>
  <si>
    <t>Mt-nd4</t>
  </si>
  <si>
    <t>Mum1</t>
  </si>
  <si>
    <t>PWWP domain-containing protein MUM1</t>
  </si>
  <si>
    <t>Mum1l1</t>
  </si>
  <si>
    <t>PWWP domain-containing protein MUM1L1</t>
  </si>
  <si>
    <t>Ncaph2</t>
  </si>
  <si>
    <t>condensin-2 complex subunit H2 isoform 1</t>
  </si>
  <si>
    <t>Ndc1</t>
  </si>
  <si>
    <t>nucleoporin NDC1 isoform 2</t>
  </si>
  <si>
    <t>Nde1</t>
  </si>
  <si>
    <t>nuclear distribution protein nudE homolog 1</t>
  </si>
  <si>
    <t>Nfatc2ip</t>
  </si>
  <si>
    <t>NFATC2-interacting protein</t>
  </si>
  <si>
    <t>Noa1</t>
  </si>
  <si>
    <t>nitric oxide-associated protein 1</t>
  </si>
  <si>
    <t>Nop56</t>
  </si>
  <si>
    <t>nucleolar protein 56</t>
  </si>
  <si>
    <t>Nrarp</t>
  </si>
  <si>
    <t>notch-regulated ankyrin repeat-containing protein</t>
  </si>
  <si>
    <t>Nrtn</t>
  </si>
  <si>
    <t>neurturin preproprotein</t>
  </si>
  <si>
    <t>Nsmce4a</t>
  </si>
  <si>
    <t>PREDICTED: non-structural maintenance of chromosomes element 4 homolog A isoform X1</t>
  </si>
  <si>
    <t>Ntn4</t>
  </si>
  <si>
    <t>netrin-4 isoform 1 precursor</t>
  </si>
  <si>
    <t>Nup133</t>
  </si>
  <si>
    <t>nuclear pore complex protein Nup133</t>
  </si>
  <si>
    <t>Nup155</t>
  </si>
  <si>
    <t>nuclear pore complex protein Nup155 isoform 3</t>
  </si>
  <si>
    <t>Nup160</t>
  </si>
  <si>
    <t>nuclear pore complex protein Nup160 isoform 2</t>
  </si>
  <si>
    <t>Nup188</t>
  </si>
  <si>
    <t>nucleoporin NUP188 homolog</t>
  </si>
  <si>
    <t>Nup85</t>
  </si>
  <si>
    <t>nuclear pore complex protein Nup85 isoform 3</t>
  </si>
  <si>
    <t>Opn3</t>
  </si>
  <si>
    <t>opsin-3</t>
  </si>
  <si>
    <t>Ovol2</t>
  </si>
  <si>
    <t>transcription factor Ovo-like 2 isoform 2</t>
  </si>
  <si>
    <t>P2ry1</t>
  </si>
  <si>
    <t>P2Y purinoceptor 1</t>
  </si>
  <si>
    <t>Parm1</t>
  </si>
  <si>
    <t>prostate androgen-regulated mucin-like protein 1 precursor</t>
  </si>
  <si>
    <t>Parp1</t>
  </si>
  <si>
    <t>poly [ADP-ribose] polymerase 1</t>
  </si>
  <si>
    <t>Paxip1</t>
  </si>
  <si>
    <t>PAX-interacting protein 1</t>
  </si>
  <si>
    <t>Pcf11</t>
  </si>
  <si>
    <t>pre-mRNA cleavage complex 2 protein Pcf11 isoform 1</t>
  </si>
  <si>
    <t>Pcgf5</t>
  </si>
  <si>
    <t>polycomb group RING finger protein 5</t>
  </si>
  <si>
    <t>Pcgf6</t>
  </si>
  <si>
    <t>polycomb group RING finger protein 6 isoform a</t>
  </si>
  <si>
    <t>Pctp</t>
  </si>
  <si>
    <t>phosphatidylcholine transfer protein isoform 2</t>
  </si>
  <si>
    <t>Pdp1</t>
  </si>
  <si>
    <t>pyruvate dehyrogenase phosphatase catalytic subunit 1 isoform 3</t>
  </si>
  <si>
    <t>Pds5b</t>
  </si>
  <si>
    <t>sister chromatid cohesion protein PDS5 homolog B</t>
  </si>
  <si>
    <t>Pdss1</t>
  </si>
  <si>
    <t>decaprenyl-diphosphate synthase subunit 1 isoform 2</t>
  </si>
  <si>
    <t>Phc1</t>
  </si>
  <si>
    <t>polyhomeotic-like protein 1</t>
  </si>
  <si>
    <t>Ppp2r5e</t>
  </si>
  <si>
    <t>serine/threonine-protein phosphatase 2A 56 kDa regulatory subunit epsilon isoform isoform c</t>
  </si>
  <si>
    <t>Pprc1</t>
  </si>
  <si>
    <t>peroxisome proliferator-activated receptor gamma coactivator-related protein 1 isoform 3</t>
  </si>
  <si>
    <t>Ppwd1</t>
  </si>
  <si>
    <t>peptidylprolyl isomerase domain and WD repeat-containing protein 1 isoform 1</t>
  </si>
  <si>
    <t>Prdx4</t>
  </si>
  <si>
    <t>peroxiredoxin-4 precursor</t>
  </si>
  <si>
    <t>Prkag2</t>
  </si>
  <si>
    <t>5'-AMP-activated protein kinase subunit gamma-2 isoform c</t>
  </si>
  <si>
    <t>Prpf4</t>
  </si>
  <si>
    <t>U4/U6 small nuclear ribonucleoprotein Prp4 isoform 2</t>
  </si>
  <si>
    <t>Psat1</t>
  </si>
  <si>
    <t>phosphoserine aminotransferase isoform 1</t>
  </si>
  <si>
    <t>Ptma</t>
  </si>
  <si>
    <t>prothymosin alpha isoform 1</t>
  </si>
  <si>
    <t>Ptrh2</t>
  </si>
  <si>
    <t>peptidyl-tRNA hydrolase 2, mitochondrial isoform a</t>
  </si>
  <si>
    <t>Rad1</t>
  </si>
  <si>
    <t>cell cycle checkpoint protein RAD1</t>
  </si>
  <si>
    <t>Rad50</t>
  </si>
  <si>
    <t>DNA repair protein RAD50</t>
  </si>
  <si>
    <t>Rad9a</t>
  </si>
  <si>
    <t>cell cycle checkpoint control protein RAD9A isoform 2</t>
  </si>
  <si>
    <t>Rbbp4</t>
  </si>
  <si>
    <t>histone-binding protein RBBP4 isoform c</t>
  </si>
  <si>
    <t>Rbbp8</t>
  </si>
  <si>
    <t>DNA endonuclease RBBP8 isoform a</t>
  </si>
  <si>
    <t>Recql</t>
  </si>
  <si>
    <t>ATP-dependent DNA helicase Q1</t>
  </si>
  <si>
    <t>Rfc1</t>
  </si>
  <si>
    <t>replication factor C subunit 1 isoform 2</t>
  </si>
  <si>
    <t>RGD1307554</t>
  </si>
  <si>
    <t>RGD1564036</t>
  </si>
  <si>
    <t>Rilp</t>
  </si>
  <si>
    <t>rab-interacting lysosomal protein</t>
  </si>
  <si>
    <t>Rmi1</t>
  </si>
  <si>
    <t>recQ-mediated genome instability protein 1</t>
  </si>
  <si>
    <t>Rn50_20_0046.8</t>
  </si>
  <si>
    <t>Rn50_20_0056.5</t>
  </si>
  <si>
    <t>Rnaseh2a</t>
  </si>
  <si>
    <t>ribonuclease H2 subunit A</t>
  </si>
  <si>
    <t>Rnf168</t>
  </si>
  <si>
    <t>E3 ubiquitin-protein ligase RNF168</t>
  </si>
  <si>
    <t>Rnf38</t>
  </si>
  <si>
    <t>E3 ubiquitin-protein ligase RNF38 isoform 2</t>
  </si>
  <si>
    <t>Rora</t>
  </si>
  <si>
    <t>nuclear receptor ROR-alpha isoform d</t>
  </si>
  <si>
    <t>Rpp30</t>
  </si>
  <si>
    <t>ribonuclease P protein subunit p30 isoform a</t>
  </si>
  <si>
    <t>RT1-CE1</t>
  </si>
  <si>
    <t>RT1-T24-1</t>
  </si>
  <si>
    <t>Scaf4</t>
  </si>
  <si>
    <t>splicing factor, arginine/serine-rich 15 isoform 3</t>
  </si>
  <si>
    <t>Sfmbt1</t>
  </si>
  <si>
    <t>PREDICTED: scm-like with four MBT domains protein 1 isoform X1</t>
  </si>
  <si>
    <t>Sfswap</t>
  </si>
  <si>
    <t>PREDICTED: splicing factor, suppressor of white-apricot homolog isoform X5</t>
  </si>
  <si>
    <t>Sh3bgrl2</t>
  </si>
  <si>
    <t>SH3 domain-binding glutamic acid-rich-like protein 2</t>
  </si>
  <si>
    <t>Slc35e3</t>
  </si>
  <si>
    <t>solute carrier family 35 member E3</t>
  </si>
  <si>
    <t>Smarcd3</t>
  </si>
  <si>
    <t>SWI/SNF-related matrix-associated actin-dependent regulator of chromatin subfamily D member 3 isoform 2</t>
  </si>
  <si>
    <t>Smc1a</t>
  </si>
  <si>
    <t>structural maintenance of chromosomes protein 1A isoform 2</t>
  </si>
  <si>
    <t>Smc6</t>
  </si>
  <si>
    <t>structural maintenance of chromosomes protein 6</t>
  </si>
  <si>
    <t>Smn1</t>
  </si>
  <si>
    <t>survival motor neuron protein isoform a</t>
  </si>
  <si>
    <t>Snrpd1</t>
  </si>
  <si>
    <t>small nuclear ribonucleoprotein Sm D1 isoform 2</t>
  </si>
  <si>
    <t>Spp2</t>
  </si>
  <si>
    <t>PREDICTED: secreted phosphoprotein 24 isoform X1</t>
  </si>
  <si>
    <t>Ssrp1</t>
  </si>
  <si>
    <t>FACT complex subunit SSRP1</t>
  </si>
  <si>
    <t>Sumo3</t>
  </si>
  <si>
    <t>small ubiquitin-related modifier 3 isoform 1 precursor</t>
  </si>
  <si>
    <t>Tamm41</t>
  </si>
  <si>
    <t>PREDICTED: phosphatidate cytidylyltransferase, mitochondrial isoform X6</t>
  </si>
  <si>
    <t>Tbc1d2b</t>
  </si>
  <si>
    <t>TBC1 domain family member 2B isoform b</t>
  </si>
  <si>
    <t>Tbc1d31</t>
  </si>
  <si>
    <t>TBC1 domain family member 31 isoform 1</t>
  </si>
  <si>
    <t>Tbl2</t>
  </si>
  <si>
    <t>transducin beta-like protein 2 precursor</t>
  </si>
  <si>
    <t>Tcof1</t>
  </si>
  <si>
    <t>treacle protein isoform d</t>
  </si>
  <si>
    <t>Tex30</t>
  </si>
  <si>
    <t>testis-expressed protein 30 isoform 3</t>
  </si>
  <si>
    <t>Tmem129</t>
  </si>
  <si>
    <t>E3 ubiquitin-protein ligase TM129 isoform b</t>
  </si>
  <si>
    <t>Tmem209</t>
  </si>
  <si>
    <t>transmembrane protein 209 isoform 1</t>
  </si>
  <si>
    <t>Tmem43</t>
  </si>
  <si>
    <t>transmembrane protein 43</t>
  </si>
  <si>
    <t>Tp53i13</t>
  </si>
  <si>
    <t>tumor protein p53-inducible protein 13 isoform b</t>
  </si>
  <si>
    <t>Trim27</t>
  </si>
  <si>
    <t>zinc finger protein RFP</t>
  </si>
  <si>
    <t>Ttc7a</t>
  </si>
  <si>
    <t>PREDICTED: tetratricopeptide repeat protein 7A isoform X9</t>
  </si>
  <si>
    <t>Tubg1</t>
  </si>
  <si>
    <t>tubulin gamma-1 chain</t>
  </si>
  <si>
    <t>Tubgcp2</t>
  </si>
  <si>
    <t>gamma-tubulin complex component 2 isoform 3</t>
  </si>
  <si>
    <t>Tubgcp3</t>
  </si>
  <si>
    <t>gamma-tubulin complex component 3 isoform 2</t>
  </si>
  <si>
    <t>Tubgcp4</t>
  </si>
  <si>
    <t>gamma-tubulin complex component 4 isoform a</t>
  </si>
  <si>
    <t>Ube2i</t>
  </si>
  <si>
    <t>SUMO-conjugating enzyme UBC9</t>
  </si>
  <si>
    <t>Ubr7</t>
  </si>
  <si>
    <t>putative E3 ubiquitin-protein ligase UBR7</t>
  </si>
  <si>
    <t>Uggt1</t>
  </si>
  <si>
    <t>UDP-glucose:glycoprotein glucosyltransferase 1 precursor</t>
  </si>
  <si>
    <t>Ung</t>
  </si>
  <si>
    <t>uracil-DNA glycosylase isoform UNG2</t>
  </si>
  <si>
    <t>Whsc1</t>
  </si>
  <si>
    <t>PREDICTED: histone-lysine N-methyltransferase NSD2 isoform X4</t>
  </si>
  <si>
    <t>Wipi2</t>
  </si>
  <si>
    <t>WD repeat domain phosphoinositide-interacting protein 2 isoform f</t>
  </si>
  <si>
    <t>Ywhah</t>
  </si>
  <si>
    <t>14-3-3 protein eta</t>
  </si>
  <si>
    <t>Zbtb47</t>
  </si>
  <si>
    <t>zinc finger and BTB domain-containing protein 47</t>
  </si>
  <si>
    <t>Zfp146</t>
  </si>
  <si>
    <t>Zfp182</t>
  </si>
  <si>
    <t>Zfp37</t>
  </si>
  <si>
    <t>zinc finger protein 37 homolog isoform 1</t>
  </si>
  <si>
    <t>Zfp41</t>
  </si>
  <si>
    <t>zinc finger protein 41 homolog</t>
  </si>
  <si>
    <t>Zfp496</t>
  </si>
  <si>
    <t>Zfp57</t>
  </si>
  <si>
    <t>zinc finger protein 57 homolog</t>
  </si>
  <si>
    <t>Zfp780b-ps1</t>
  </si>
  <si>
    <t>Zfp956</t>
  </si>
  <si>
    <t>Zmynd19</t>
  </si>
  <si>
    <t>zinc finger MYND domain-containing protein 19</t>
  </si>
  <si>
    <t>Zscan22</t>
  </si>
  <si>
    <t>zinc finger and SCAN domain-containing protein 22 isoform 1</t>
  </si>
  <si>
    <t>Zw10</t>
  </si>
  <si>
    <t>centromere/kinetochore protein zw10 homolog</t>
  </si>
  <si>
    <t>Cdca7l</t>
  </si>
  <si>
    <t>cell division cycle-associated 7-like protein isoform 3</t>
  </si>
  <si>
    <t>Cish</t>
  </si>
  <si>
    <t>cytokine-inducible SH2-containing protein isoform 2</t>
  </si>
  <si>
    <t>Ddit3</t>
  </si>
  <si>
    <t>DNA damage-inducible transcript 3 protein isoform 2</t>
  </si>
  <si>
    <t>Dgat2</t>
  </si>
  <si>
    <t>diacylglycerol O-acyltransferase 2 isoform 1</t>
  </si>
  <si>
    <t>Dhtkd1</t>
  </si>
  <si>
    <t>probable 2-oxoglutarate dehydrogenase E1 component DHKTD1, mitochondrial</t>
  </si>
  <si>
    <t>Dusp2</t>
  </si>
  <si>
    <t>dual specificity protein phosphatase 2</t>
  </si>
  <si>
    <t>Enkd1</t>
  </si>
  <si>
    <t>enkurin domain-containing protein 1</t>
  </si>
  <si>
    <t>Fubp3</t>
  </si>
  <si>
    <t>far upstream element-binding protein 3</t>
  </si>
  <si>
    <t>Fus</t>
  </si>
  <si>
    <t>RNA-binding protein FUS isoform 2</t>
  </si>
  <si>
    <t>Gas1</t>
  </si>
  <si>
    <t>growth arrest-specific protein 1 precursor</t>
  </si>
  <si>
    <t>Insig1</t>
  </si>
  <si>
    <t>insulin-induced gene 1 protein isoform 3</t>
  </si>
  <si>
    <t>Klf10</t>
  </si>
  <si>
    <t>Krueppel-like factor 10 isoform b</t>
  </si>
  <si>
    <t>Klf11</t>
  </si>
  <si>
    <t>Krueppel-like factor 11 isoform a</t>
  </si>
  <si>
    <t>Lgalsl</t>
  </si>
  <si>
    <t>galectin-related protein</t>
  </si>
  <si>
    <t>Lpcat1</t>
  </si>
  <si>
    <t>lysophosphatidylcholine acyltransferase 1</t>
  </si>
  <si>
    <t>Lzts3</t>
  </si>
  <si>
    <t>leucine zipper putative tumor suppressor 3</t>
  </si>
  <si>
    <t>Psmc3ip</t>
  </si>
  <si>
    <t>homologous-pairing protein 2 homolog isoform 4</t>
  </si>
  <si>
    <t>Rfk</t>
  </si>
  <si>
    <t>riboflavin kinase</t>
  </si>
  <si>
    <t>Slc25a40</t>
  </si>
  <si>
    <t>solute carrier family 25 member 40</t>
  </si>
  <si>
    <t>Snrpa1</t>
  </si>
  <si>
    <t>U2 small nuclear ribonucleoprotein A'</t>
  </si>
  <si>
    <t>Slbp</t>
  </si>
  <si>
    <t>histone RNA hairpin-binding protein isoform 3</t>
  </si>
  <si>
    <t>AABR07003049.1</t>
  </si>
  <si>
    <t>AABR07014114.1</t>
  </si>
  <si>
    <t>AABR07025328.1</t>
  </si>
  <si>
    <t>AABR07031718.1</t>
  </si>
  <si>
    <t>AABR07073483.1</t>
  </si>
  <si>
    <t>Abcc5</t>
  </si>
  <si>
    <t>multidrug resistance-associated protein 5 isoform 3</t>
  </si>
  <si>
    <t>AC095650.2</t>
  </si>
  <si>
    <t>AC098459.1</t>
  </si>
  <si>
    <t>AC122603.2</t>
  </si>
  <si>
    <t>Acmsd</t>
  </si>
  <si>
    <t>2-amino-3-carboxymuconate-6-semialdehyde decarboxylase isoform 1</t>
  </si>
  <si>
    <t>Acot7</t>
  </si>
  <si>
    <t>cytosolic acyl coenzyme A thioester hydrolase isoform hBACHd</t>
  </si>
  <si>
    <t>Acsm1</t>
  </si>
  <si>
    <t>acyl-coenzyme A synthetase ACSM1, mitochondrial</t>
  </si>
  <si>
    <t>Akip1</t>
  </si>
  <si>
    <t>A-kinase-interacting protein 1 isoform b</t>
  </si>
  <si>
    <t>Aldh1a3</t>
  </si>
  <si>
    <t>aldehyde dehydrogenase family 1 member A3 isoform 2</t>
  </si>
  <si>
    <t>Alox15b</t>
  </si>
  <si>
    <t>arachidonate 15-lipoxygenase B isoform b</t>
  </si>
  <si>
    <t>Ano9</t>
  </si>
  <si>
    <t>anoctamin-9 isoform 1</t>
  </si>
  <si>
    <t>Apcdd1</t>
  </si>
  <si>
    <t>protein APCDD1 precursor</t>
  </si>
  <si>
    <t>Arhgap22</t>
  </si>
  <si>
    <t>rho GTPase-activating protein 22 isoform 2</t>
  </si>
  <si>
    <t>Arl4d</t>
  </si>
  <si>
    <t>ADP-ribosylation factor-like protein 4D</t>
  </si>
  <si>
    <t>Ass1</t>
  </si>
  <si>
    <t>argininosuccinate synthase</t>
  </si>
  <si>
    <t>Atp6v1g2</t>
  </si>
  <si>
    <t>V-type proton ATPase subunit G 2 isoform b</t>
  </si>
  <si>
    <t>Calml4</t>
  </si>
  <si>
    <t>calmodulin-like protein 4 isoform 2</t>
  </si>
  <si>
    <t>Ccdc163</t>
  </si>
  <si>
    <t>Ccer2</t>
  </si>
  <si>
    <t>coiled-coil domain-containing glutamate-rich protein 2 precursor</t>
  </si>
  <si>
    <t>Cldn10</t>
  </si>
  <si>
    <t>claudin-10 isoform b precursor</t>
  </si>
  <si>
    <t>Ctsk</t>
  </si>
  <si>
    <t>cathepsin K preproprotein</t>
  </si>
  <si>
    <t>Cyp2c23</t>
  </si>
  <si>
    <t>Cyp2e1</t>
  </si>
  <si>
    <t>cytochrome P450 2E1 precursor</t>
  </si>
  <si>
    <t>Cyp4a2</t>
  </si>
  <si>
    <t>Cyp4a8</t>
  </si>
  <si>
    <t>Dclre1b</t>
  </si>
  <si>
    <t>5' exonuclease Apollo isoform a</t>
  </si>
  <si>
    <t>Ddb2</t>
  </si>
  <si>
    <t>DNA damage-binding protein 2 isoform WT</t>
  </si>
  <si>
    <t>Dhrs7l1</t>
  </si>
  <si>
    <t>Dio1</t>
  </si>
  <si>
    <t>type I iodothyronine deiodinase isoform d</t>
  </si>
  <si>
    <t>Dixdc1</t>
  </si>
  <si>
    <t>PREDICTED: dixin isoform X3</t>
  </si>
  <si>
    <t>Dnajc9</t>
  </si>
  <si>
    <t>dnaJ homolog subfamily C member 9</t>
  </si>
  <si>
    <t>Dzip1l</t>
  </si>
  <si>
    <t>zinc finger protein DZIP1L isoform 1</t>
  </si>
  <si>
    <t>Ehhadh</t>
  </si>
  <si>
    <t>peroxisomal bifunctional enzyme isoform 2</t>
  </si>
  <si>
    <t>Exosc2</t>
  </si>
  <si>
    <t>exosome complex component RRP4 isoform 3</t>
  </si>
  <si>
    <t>Exosc8</t>
  </si>
  <si>
    <t>exosome complex component RRP43</t>
  </si>
  <si>
    <t>Fadd</t>
  </si>
  <si>
    <t>FAS-associated death domain protein</t>
  </si>
  <si>
    <t>Fanca</t>
  </si>
  <si>
    <t>Fanconi anemia group A protein isoform c</t>
  </si>
  <si>
    <t>Fbp1</t>
  </si>
  <si>
    <t>fructose-1,6-bisphosphatase 1</t>
  </si>
  <si>
    <t>Fgf18</t>
  </si>
  <si>
    <t>fibroblast growth factor 18 precursor</t>
  </si>
  <si>
    <t>Flywch2</t>
  </si>
  <si>
    <t>FLYWCH family member 2</t>
  </si>
  <si>
    <t>Ghdc</t>
  </si>
  <si>
    <t>GH3 domain-containing protein isoform 3 precursor</t>
  </si>
  <si>
    <t>Gins2</t>
  </si>
  <si>
    <t>DNA replication complex GINS protein PSF2</t>
  </si>
  <si>
    <t>Glod5</t>
  </si>
  <si>
    <t>glyoxalase domain-containing protein 5</t>
  </si>
  <si>
    <t>Gltp</t>
  </si>
  <si>
    <t>glycolipid transfer protein</t>
  </si>
  <si>
    <t>Gnmt</t>
  </si>
  <si>
    <t>glycine N-methyltransferase isoform 2</t>
  </si>
  <si>
    <t>Gpr183</t>
  </si>
  <si>
    <t>G-protein coupled receptor 183</t>
  </si>
  <si>
    <t>Haus4</t>
  </si>
  <si>
    <t>HAUS augmin-like complex subunit 4 isoform 1</t>
  </si>
  <si>
    <t>Haus5</t>
  </si>
  <si>
    <t>HAUS augmin-like complex subunit 5</t>
  </si>
  <si>
    <t>Hbegf</t>
  </si>
  <si>
    <t>proheparin-binding EGF-like growth factor precursor</t>
  </si>
  <si>
    <t>Hirip3</t>
  </si>
  <si>
    <t>HIRA-interacting protein 3 isoform 2</t>
  </si>
  <si>
    <t>Hsd11b1</t>
  </si>
  <si>
    <t>corticosteroid 11-beta-dehydrogenase isozyme 1</t>
  </si>
  <si>
    <t>Hyal1</t>
  </si>
  <si>
    <t>hyaluronidase-1 isoform 5</t>
  </si>
  <si>
    <t>Igfbp5</t>
  </si>
  <si>
    <t>insulin-like growth factor-binding protein 5 precursor</t>
  </si>
  <si>
    <t>Ivd</t>
  </si>
  <si>
    <t>isovaleryl-CoA dehydrogenase, mitochondrial isoform 2 precursor</t>
  </si>
  <si>
    <t>Kap</t>
  </si>
  <si>
    <t>Krt23</t>
  </si>
  <si>
    <t>keratin, type I cytoskeletal 23 isoform 2</t>
  </si>
  <si>
    <t>LOC100360316</t>
  </si>
  <si>
    <t>LOC100912917</t>
  </si>
  <si>
    <t>LOC680254</t>
  </si>
  <si>
    <t>LOC685680</t>
  </si>
  <si>
    <t>LOC688389</t>
  </si>
  <si>
    <t>Lsm3</t>
  </si>
  <si>
    <t>U6 snRNA-associated Sm-like protein LSm3</t>
  </si>
  <si>
    <t>Lsm4</t>
  </si>
  <si>
    <t>U6 snRNA-associated Sm-like protein LSm4 isoform 2</t>
  </si>
  <si>
    <t>Mast2</t>
  </si>
  <si>
    <t>microtubule-associated serine/threonine-protein kinase 2 isoform 4</t>
  </si>
  <si>
    <t>Matn2</t>
  </si>
  <si>
    <t>matrilin-2 isoform c precursor</t>
  </si>
  <si>
    <t>Mgme1</t>
  </si>
  <si>
    <t>mitochondrial genome maintenance exonuclease 1 isoform 3 precursor</t>
  </si>
  <si>
    <t>Ncapd3</t>
  </si>
  <si>
    <t>condensin-2 complex subunit D3</t>
  </si>
  <si>
    <t>Nelfe</t>
  </si>
  <si>
    <t>negative elongation factor E</t>
  </si>
  <si>
    <t>Nup43</t>
  </si>
  <si>
    <t>nucleoporin Nup43</t>
  </si>
  <si>
    <t>Pah</t>
  </si>
  <si>
    <t>phenylalanine-4-hydroxylase</t>
  </si>
  <si>
    <t>Pck1</t>
  </si>
  <si>
    <t>phosphoenolpyruvate carboxykinase, cytosolic [GTP]</t>
  </si>
  <si>
    <t>Pde4b</t>
  </si>
  <si>
    <t>cAMP-specific 3',5'-cyclic phosphodiesterase 4B isoform 1</t>
  </si>
  <si>
    <t>Plet1</t>
  </si>
  <si>
    <t>placenta-expressed transcript 1 protein precursor</t>
  </si>
  <si>
    <t>Pold3</t>
  </si>
  <si>
    <t>DNA polymerase delta subunit 3</t>
  </si>
  <si>
    <t>Ppih</t>
  </si>
  <si>
    <t>peptidyl-prolyl cis-trans isomerase H isoform 1</t>
  </si>
  <si>
    <t>Prpf3</t>
  </si>
  <si>
    <t>U4/U6 small nuclear ribonucleoprotein Prp3 isoform 1</t>
  </si>
  <si>
    <t>Rbmxl1</t>
  </si>
  <si>
    <t>RNA binding motif protein, X-linked-like-1</t>
  </si>
  <si>
    <t>Rdm1</t>
  </si>
  <si>
    <t>RAD52 motif-containing protein 1 isoform 4</t>
  </si>
  <si>
    <t>Repin1</t>
  </si>
  <si>
    <t>replication initiator 1 isoform 1</t>
  </si>
  <si>
    <t>Rfc5</t>
  </si>
  <si>
    <t>replication factor C subunit 5 isoform 5</t>
  </si>
  <si>
    <t>RGD1564865</t>
  </si>
  <si>
    <t>Rgs2</t>
  </si>
  <si>
    <t>regulator of G-protein signaling 2</t>
  </si>
  <si>
    <t>Rorc</t>
  </si>
  <si>
    <t>nuclear receptor ROR-gamma isoform b</t>
  </si>
  <si>
    <t>Rpa3</t>
  </si>
  <si>
    <t>replication protein A 14 kDa subunit</t>
  </si>
  <si>
    <t>Rpp21</t>
  </si>
  <si>
    <t>ribonuclease P protein subunit p21 isoform 3</t>
  </si>
  <si>
    <t>Serf1</t>
  </si>
  <si>
    <t>Serpinf1</t>
  </si>
  <si>
    <t>pigment epithelium-derived factor isoform 2</t>
  </si>
  <si>
    <t>Shmt1</t>
  </si>
  <si>
    <t>serine hydroxymethyltransferase, cytosolic isoform 3</t>
  </si>
  <si>
    <t>Ska2</t>
  </si>
  <si>
    <t>spindle and kinetochore-associated protein 2 isoform 2</t>
  </si>
  <si>
    <t>Slc22a1</t>
  </si>
  <si>
    <t>solute carrier family 22 member 1 isoform b</t>
  </si>
  <si>
    <t>Slc22a12</t>
  </si>
  <si>
    <t>solute carrier family 22 member 12 isoform d</t>
  </si>
  <si>
    <t>Slc22a2</t>
  </si>
  <si>
    <t>solute carrier family 22 member 2</t>
  </si>
  <si>
    <t>Slc22a8</t>
  </si>
  <si>
    <t>solute carrier family 22 member 8 isoform 2</t>
  </si>
  <si>
    <t>Slc34a1</t>
  </si>
  <si>
    <t>sodium-dependent phosphate transport protein 2A isoform 2</t>
  </si>
  <si>
    <t>Slc3a1</t>
  </si>
  <si>
    <t>neutral and basic amino acid transport protein rBAT</t>
  </si>
  <si>
    <t>Slc7a13</t>
  </si>
  <si>
    <t>solute carrier family 7 member 13</t>
  </si>
  <si>
    <t>Slf2</t>
  </si>
  <si>
    <t>SMC5-SMC6 complex localization factor protein 2 isoform 1</t>
  </si>
  <si>
    <t>Smpd4</t>
  </si>
  <si>
    <t>sphingomyelin phosphodiesterase 4 isoform 1</t>
  </si>
  <si>
    <t>Spink1l</t>
  </si>
  <si>
    <t>Spp1</t>
  </si>
  <si>
    <t>osteopontin isoform 5</t>
  </si>
  <si>
    <t>Stub1</t>
  </si>
  <si>
    <t>E3 ubiquitin-protein ligase CHIP isoform b</t>
  </si>
  <si>
    <t>Tas1r2</t>
  </si>
  <si>
    <t>taste receptor type 1 member 2 precursor</t>
  </si>
  <si>
    <t>Tff3</t>
  </si>
  <si>
    <t>trefoil factor 3 precursor</t>
  </si>
  <si>
    <t>Tipin</t>
  </si>
  <si>
    <t>TIMELESS-interacting protein isoform 1</t>
  </si>
  <si>
    <t>Tipinl1</t>
  </si>
  <si>
    <t>Tm7sf2</t>
  </si>
  <si>
    <t>delta(14)-sterol reductase isoform 2</t>
  </si>
  <si>
    <t>Tmem107</t>
  </si>
  <si>
    <t>transmembrane protein 107 isoform 4</t>
  </si>
  <si>
    <t>Tmem27</t>
  </si>
  <si>
    <t>collectrin precursor</t>
  </si>
  <si>
    <t>Tnfsf15</t>
  </si>
  <si>
    <t>tumor necrosis factor ligand superfamily member 15 isoform VEGI-192</t>
  </si>
  <si>
    <t>U2af1</t>
  </si>
  <si>
    <t>splicing factor U2AF 35 kDa subunit isoform c</t>
  </si>
  <si>
    <t>Wdr90</t>
  </si>
  <si>
    <t>WD repeat-containing protein 90</t>
  </si>
  <si>
    <t>Wee1</t>
  </si>
  <si>
    <t>wee1-like protein kinase isoform 2</t>
  </si>
  <si>
    <t>Zbed4</t>
  </si>
  <si>
    <t>zinc finger BED domain-containing protein 4</t>
  </si>
  <si>
    <t>Zdhhc2</t>
  </si>
  <si>
    <t>palmitoyltransferase ZDHHC2</t>
  </si>
  <si>
    <t>Zfp180</t>
  </si>
  <si>
    <t>Znf768</t>
  </si>
  <si>
    <t>zinc finger protein 768</t>
  </si>
  <si>
    <t>Cbr3</t>
  </si>
  <si>
    <t>carbonyl reductase [NADPH] 3</t>
  </si>
  <si>
    <t>Chpf</t>
  </si>
  <si>
    <t>chondroitin sulfate synthase 2 isoform 2</t>
  </si>
  <si>
    <t>Clk4</t>
  </si>
  <si>
    <t>dual specificity protein kinase CLK4</t>
  </si>
  <si>
    <t>Cyba</t>
  </si>
  <si>
    <t>cytochrome b-245 light chain</t>
  </si>
  <si>
    <t>Dll1</t>
  </si>
  <si>
    <t>delta-like protein 1 precursor</t>
  </si>
  <si>
    <t>Dst</t>
  </si>
  <si>
    <t>dystonin isoform 1eA precursor</t>
  </si>
  <si>
    <t>Fam117a</t>
  </si>
  <si>
    <t>protein FAM117A</t>
  </si>
  <si>
    <t>Gapdh</t>
  </si>
  <si>
    <t>glyceraldehyde-3-phosphate dehydrogenase isoform 1</t>
  </si>
  <si>
    <t>Rnd1</t>
  </si>
  <si>
    <t>rho-related GTP-binding protein Rho6 precursor</t>
  </si>
  <si>
    <t>Rsrp1</t>
  </si>
  <si>
    <t>arginine/serine-rich protein 1</t>
  </si>
  <si>
    <t>Sqle</t>
  </si>
  <si>
    <t>squalene monooxygenase</t>
  </si>
  <si>
    <t>Stap2</t>
  </si>
  <si>
    <t>signal-transducing adaptor protein 2 isoform 2</t>
  </si>
  <si>
    <t>AABR07007130.2</t>
  </si>
  <si>
    <t>AABR07013202.1</t>
  </si>
  <si>
    <t>AABR07040624.1</t>
  </si>
  <si>
    <t>AABR07073181.1</t>
  </si>
  <si>
    <t>Asic1</t>
  </si>
  <si>
    <t>acid-sensing ion channel 1 isoform b</t>
  </si>
  <si>
    <t>Atp6v1c2</t>
  </si>
  <si>
    <t>PREDICTED: V-type proton ATPase subunit C 2 isoform X2</t>
  </si>
  <si>
    <t>Bckdha</t>
  </si>
  <si>
    <t>2-oxoisovalerate dehydrogenase subunit alpha, mitochondrial isoform 2 precursor</t>
  </si>
  <si>
    <t>C4bpb</t>
  </si>
  <si>
    <t>C4b-binding protein beta chain isoform 1 precursor</t>
  </si>
  <si>
    <t>Cblc</t>
  </si>
  <si>
    <t>E3 ubiquitin-protein ligase CBL-C isoform 2</t>
  </si>
  <si>
    <t>Clca4</t>
  </si>
  <si>
    <t>calcium-activated chloride channel regulator 4 precursor</t>
  </si>
  <si>
    <t>Cldn6</t>
  </si>
  <si>
    <t>claudin-6 precursor</t>
  </si>
  <si>
    <t>Clk1</t>
  </si>
  <si>
    <t>dual specificity protein kinase CLK1 isoform 2</t>
  </si>
  <si>
    <t>Cnn2</t>
  </si>
  <si>
    <t>calponin-2 isoform d</t>
  </si>
  <si>
    <t>Comtd1</t>
  </si>
  <si>
    <t>catechol O-methyltransferase domain-containing protein 1</t>
  </si>
  <si>
    <t>Crebrf</t>
  </si>
  <si>
    <t>CREB3 regulatory factor isoform 2</t>
  </si>
  <si>
    <t>Cwh43</t>
  </si>
  <si>
    <t>PGAP2-interacting protein isoform 2</t>
  </si>
  <si>
    <t>Cyp2t1</t>
  </si>
  <si>
    <t>Cyp51</t>
  </si>
  <si>
    <t>Edn3</t>
  </si>
  <si>
    <t>endothelin-3 isoform 5 preproprotein</t>
  </si>
  <si>
    <t>Ehf</t>
  </si>
  <si>
    <t>ETS homologous factor isoform 1 precursor</t>
  </si>
  <si>
    <t>Epm2a</t>
  </si>
  <si>
    <t>laforin isoform b</t>
  </si>
  <si>
    <t>Ercc5</t>
  </si>
  <si>
    <t>DNA repair protein complementing XP-G cells</t>
  </si>
  <si>
    <t>Fam171b</t>
  </si>
  <si>
    <t>protein FAM171B precursor</t>
  </si>
  <si>
    <t>Fam3c</t>
  </si>
  <si>
    <t>protein FAM3C precursor</t>
  </si>
  <si>
    <t>Fbxo7</t>
  </si>
  <si>
    <t>F-box only protein 7 isoform 2</t>
  </si>
  <si>
    <t>Gcgr</t>
  </si>
  <si>
    <t>glucagon receptor precursor</t>
  </si>
  <si>
    <t>Gpx7</t>
  </si>
  <si>
    <t>glutathione peroxidase 7 precursor</t>
  </si>
  <si>
    <t>Hmx3</t>
  </si>
  <si>
    <t>homeobox protein HMX3</t>
  </si>
  <si>
    <t>Hspb6</t>
  </si>
  <si>
    <t>heat shock protein beta-6</t>
  </si>
  <si>
    <t>Id4</t>
  </si>
  <si>
    <t>DNA-binding protein inhibitor ID-4</t>
  </si>
  <si>
    <t>Irgm</t>
  </si>
  <si>
    <t>immunity-related GTPase family M protein isoform 1</t>
  </si>
  <si>
    <t>Kcnip4</t>
  </si>
  <si>
    <t>Kv channel-interacting protein 4 isoform 3</t>
  </si>
  <si>
    <t>Klkb1</t>
  </si>
  <si>
    <t>plasma kallikrein isoform 3 precursor</t>
  </si>
  <si>
    <t>LOC100363469</t>
  </si>
  <si>
    <t>LOC102551184</t>
  </si>
  <si>
    <t>LOC690126</t>
  </si>
  <si>
    <t>LOC691931</t>
  </si>
  <si>
    <t>Mgmt</t>
  </si>
  <si>
    <t>methylated-DNA--protein-cysteine methyltransferase</t>
  </si>
  <si>
    <t>Ndufa12</t>
  </si>
  <si>
    <t>NADH dehydrogenase [ubiquinone] 1 alpha subcomplex subunit 12 isoform b</t>
  </si>
  <si>
    <t>Nebl</t>
  </si>
  <si>
    <t>nebulette isoform 2</t>
  </si>
  <si>
    <t>Ninl</t>
  </si>
  <si>
    <t>ninein-like protein isoform 2</t>
  </si>
  <si>
    <t>Otud1</t>
  </si>
  <si>
    <t>OTU domain-containing protein 1</t>
  </si>
  <si>
    <t>Ovol1</t>
  </si>
  <si>
    <t>putative transcription factor Ovo-like 1</t>
  </si>
  <si>
    <t>Psme2</t>
  </si>
  <si>
    <t>proteasome activator complex subunit 2</t>
  </si>
  <si>
    <t>Ptges3l</t>
  </si>
  <si>
    <t>putative protein PTGES3L isoform 5</t>
  </si>
  <si>
    <t>Rapgef4</t>
  </si>
  <si>
    <t>rap guanine nucleotide exchange factor 4 isoform b</t>
  </si>
  <si>
    <t>Rn60_1_2212.4</t>
  </si>
  <si>
    <t>Rnf144b</t>
  </si>
  <si>
    <t>E3 ubiquitin-protein ligase RNF144B</t>
  </si>
  <si>
    <t>RT1-T24-3</t>
  </si>
  <si>
    <t>Sfta2</t>
  </si>
  <si>
    <t>surfactant-associated protein 2 precursor</t>
  </si>
  <si>
    <t>Slc4a1</t>
  </si>
  <si>
    <t>band 3 anion transport protein</t>
  </si>
  <si>
    <t>Slc7a8</t>
  </si>
  <si>
    <t>large neutral amino acids transporter small subunit 2 isoform d</t>
  </si>
  <si>
    <t>Tc2n</t>
  </si>
  <si>
    <t>tandem C2 domains nuclear protein isoform 2</t>
  </si>
  <si>
    <t>Tubb2b</t>
  </si>
  <si>
    <t>tubulin beta-2B chain</t>
  </si>
  <si>
    <t>Zbtb20</t>
  </si>
  <si>
    <t>zinc finger and BTB domain-containing protein 20 isoform 2</t>
  </si>
  <si>
    <t>Znf750</t>
  </si>
  <si>
    <t>zinc finger protein 750</t>
  </si>
  <si>
    <t>AABR07042015.1</t>
  </si>
  <si>
    <t>Abcg2</t>
  </si>
  <si>
    <t>ATP-binding cassette sub-family G member 2 isoform 1</t>
  </si>
  <si>
    <t>AC135696.1</t>
  </si>
  <si>
    <t>Akr1c19</t>
  </si>
  <si>
    <t>Alpl</t>
  </si>
  <si>
    <t>alkaline phosphatase, tissue-nonspecific isozyme isoform 3</t>
  </si>
  <si>
    <t>Chchd1</t>
  </si>
  <si>
    <t>coiled-coil-helix-coiled-coil-helix domain-containing protein 1</t>
  </si>
  <si>
    <t>Ckb</t>
  </si>
  <si>
    <t>creatine kinase B-type</t>
  </si>
  <si>
    <t>Cpz</t>
  </si>
  <si>
    <t>carboxypeptidase Z isoform 3</t>
  </si>
  <si>
    <t>Ctgf</t>
  </si>
  <si>
    <t>connective tissue growth factor precursor</t>
  </si>
  <si>
    <t>Dhx58</t>
  </si>
  <si>
    <t>probable ATP-dependent RNA helicase DHX58</t>
  </si>
  <si>
    <t>Ednrb</t>
  </si>
  <si>
    <t>endothelin B receptor isoform 3</t>
  </si>
  <si>
    <t>Glrx</t>
  </si>
  <si>
    <t>glutaredoxin-1</t>
  </si>
  <si>
    <t>Id1</t>
  </si>
  <si>
    <t>DNA-binding protein inhibitor ID-1 isoform a</t>
  </si>
  <si>
    <t>Id3</t>
  </si>
  <si>
    <t>DNA-binding protein inhibitor ID-3</t>
  </si>
  <si>
    <t>Ifi27l2b</t>
  </si>
  <si>
    <t>Il36rn</t>
  </si>
  <si>
    <t>interleukin-36 receptor antagonist protein</t>
  </si>
  <si>
    <t>Lgals3bp</t>
  </si>
  <si>
    <t>galectin-3-binding protein precursor</t>
  </si>
  <si>
    <t>Lhfp</t>
  </si>
  <si>
    <t>lipoma HMGIC fusion partner precursor</t>
  </si>
  <si>
    <t>LOC100362027</t>
  </si>
  <si>
    <t>Rap1gap</t>
  </si>
  <si>
    <t>rap1 GTPase-activating protein 1 isoform b</t>
  </si>
  <si>
    <t>Rgcc</t>
  </si>
  <si>
    <t>regulator of cell cycle RGCC</t>
  </si>
  <si>
    <t>RT1-CE10</t>
  </si>
  <si>
    <t>RT1-CE7</t>
  </si>
  <si>
    <t>RT1-Db1</t>
  </si>
  <si>
    <t>Slc12a2</t>
  </si>
  <si>
    <t>solute carrier family 12 member 2 isoform 2</t>
  </si>
  <si>
    <t>Slc26a7</t>
  </si>
  <si>
    <t>anion exchange transporter isoform c</t>
  </si>
  <si>
    <t>Sult1a1</t>
  </si>
  <si>
    <t>sulfotransferase 1A1 isoform b</t>
  </si>
  <si>
    <t>Tfrc</t>
  </si>
  <si>
    <t>transferrin receptor protein 1 isoform 3</t>
  </si>
  <si>
    <t>Tldc2</t>
  </si>
  <si>
    <t>PREDICTED: TLD domain-containing protein 2 isoform X3</t>
  </si>
  <si>
    <t>Tmem86a</t>
  </si>
  <si>
    <t>lysoplasmalogenase-like protein TMEM86A</t>
  </si>
  <si>
    <t>Tspan8</t>
  </si>
  <si>
    <t>tetraspanin-8</t>
  </si>
  <si>
    <t>Ttc39c</t>
  </si>
  <si>
    <t>tetratricopeptide repeat protein 39C isoform 1</t>
  </si>
  <si>
    <t>Tyrobp</t>
  </si>
  <si>
    <t>TYRO protein tyrosine kinase-binding protein isoform 4 precursor</t>
  </si>
  <si>
    <t>Uba7</t>
  </si>
  <si>
    <t>ubiquitin-like modifier-activating enzyme 7</t>
  </si>
  <si>
    <t>Egr1</t>
  </si>
  <si>
    <t>early growth response protein 1</t>
  </si>
  <si>
    <t>Mmd</t>
  </si>
  <si>
    <t>monocyte to macrophage differentiation factor</t>
  </si>
  <si>
    <t>Pmaip1</t>
  </si>
  <si>
    <t>phorbol-12-myristate-13-acetate-induced protein 1</t>
  </si>
  <si>
    <t>AABR07045487.1</t>
  </si>
  <si>
    <t>AABR07070810.1</t>
  </si>
  <si>
    <t>AC094421.1</t>
  </si>
  <si>
    <t>Acadsb</t>
  </si>
  <si>
    <t>short/branched chain specific acyl-CoA dehydrogenase, mitochondrial isoform 1 precursor</t>
  </si>
  <si>
    <t>Arhgdib</t>
  </si>
  <si>
    <t>rho GDP-dissociation inhibitor 2</t>
  </si>
  <si>
    <t>Aspa</t>
  </si>
  <si>
    <t>aspartoacylase</t>
  </si>
  <si>
    <t>Ccdc138</t>
  </si>
  <si>
    <t>coiled-coil domain-containing protein 138 isoform 3</t>
  </si>
  <si>
    <t>Cmtm7</t>
  </si>
  <si>
    <t>CKLF-like MARVEL transmembrane domain-containing protein 7 isoform b</t>
  </si>
  <si>
    <t>Col18a1</t>
  </si>
  <si>
    <t>collagen alpha-1(XVIII) chain isoform 1 preproprotein</t>
  </si>
  <si>
    <t>Col4a1</t>
  </si>
  <si>
    <t>collagen alpha-1(IV) chain isoform 2 precursor</t>
  </si>
  <si>
    <t>Cpt1a</t>
  </si>
  <si>
    <t>carnitine O-palmitoyltransferase 1, liver isoform isoform 1</t>
  </si>
  <si>
    <t>Deptor</t>
  </si>
  <si>
    <t>DEP domain-containing mTOR-interacting protein isoform 2</t>
  </si>
  <si>
    <t>Fabp4</t>
  </si>
  <si>
    <t>fatty acid-binding protein, adipocyte</t>
  </si>
  <si>
    <t>Fos</t>
  </si>
  <si>
    <t>proto-oncogene c-Fos</t>
  </si>
  <si>
    <t>Fstl1</t>
  </si>
  <si>
    <t>follistatin-related protein 1 precursor</t>
  </si>
  <si>
    <t>Hist2h2ac</t>
  </si>
  <si>
    <t>histone H2A type 2-C</t>
  </si>
  <si>
    <t>Il12rb2</t>
  </si>
  <si>
    <t>interleukin-12 receptor subunit beta-2 isoform d precursor</t>
  </si>
  <si>
    <t>Kl</t>
  </si>
  <si>
    <t>klotho precursor</t>
  </si>
  <si>
    <t>Klf15</t>
  </si>
  <si>
    <t>Krueppel-like factor 15</t>
  </si>
  <si>
    <t>Lhfpl2</t>
  </si>
  <si>
    <t>lipoma HMGIC fusion partner-like 2 protein</t>
  </si>
  <si>
    <t>Lypd3</t>
  </si>
  <si>
    <t>ly6/PLAUR domain-containing protein 3 precursor</t>
  </si>
  <si>
    <t>Oasl</t>
  </si>
  <si>
    <t>2'-5'-oligoadenylate synthase-like protein isoform c</t>
  </si>
  <si>
    <t>Phgdh</t>
  </si>
  <si>
    <t>D-3-phosphoglycerate dehydrogenase</t>
  </si>
  <si>
    <t>Pik3ap1</t>
  </si>
  <si>
    <t>phosphoinositide 3-kinase adapter protein 1</t>
  </si>
  <si>
    <t>Pim3</t>
  </si>
  <si>
    <t>serine/threonine-protein kinase pim-3</t>
  </si>
  <si>
    <t>Ppp1r15a</t>
  </si>
  <si>
    <t>protein phosphatase 1 regulatory subunit 15A</t>
  </si>
  <si>
    <t>Rfesd</t>
  </si>
  <si>
    <t>Rieske domain-containing protein isoform 1</t>
  </si>
  <si>
    <t>RT1-A2</t>
  </si>
  <si>
    <t>Rtp4</t>
  </si>
  <si>
    <t>receptor-transporting protein 4</t>
  </si>
  <si>
    <t>Scube3</t>
  </si>
  <si>
    <t>signal peptide, CUB and EGF-like domain-containing protein 3 isoform 2 precursor</t>
  </si>
  <si>
    <t>Slc25a33</t>
  </si>
  <si>
    <t>solute carrier family 25 member 33</t>
  </si>
  <si>
    <t>Tmed6</t>
  </si>
  <si>
    <t>transmembrane emp24 domain-containing protein 6 precursor</t>
  </si>
  <si>
    <t>Tmsbl1</t>
  </si>
  <si>
    <t>Tob1</t>
  </si>
  <si>
    <t>protein Tob1 isoform 1</t>
  </si>
  <si>
    <t>Unc93b1</t>
  </si>
  <si>
    <t>protein unc-93 homolog B1</t>
  </si>
  <si>
    <t>Ybx1-ps3</t>
  </si>
  <si>
    <t>beta-2-microglobulin precursor</t>
  </si>
  <si>
    <t>St3gal5</t>
  </si>
  <si>
    <t>lactosylceramide alpha-2,3-sialyltransferase isoform 1</t>
  </si>
  <si>
    <t>Usp18</t>
  </si>
  <si>
    <t>ubl carboxyl-terminal hydrolase 18</t>
  </si>
  <si>
    <t>AABR07068852.1</t>
  </si>
  <si>
    <t>AC120246.2</t>
  </si>
  <si>
    <t>Cga</t>
  </si>
  <si>
    <t>glycoprotein hormones alpha chain isoform 1 precursor</t>
  </si>
  <si>
    <t>Col4a2</t>
  </si>
  <si>
    <t>collagen alpha-2(IV) chain preproprotein</t>
  </si>
  <si>
    <t>Cx3cl1</t>
  </si>
  <si>
    <t>fractalkine isoform 2</t>
  </si>
  <si>
    <t>Hba-a1</t>
  </si>
  <si>
    <t>Ifi27</t>
  </si>
  <si>
    <t>interferon alpha-inducible protein 27, mitochondrial isoform 1</t>
  </si>
  <si>
    <t>Ifi47</t>
  </si>
  <si>
    <t>Lgals9</t>
  </si>
  <si>
    <t>galectin-9 isoform 3</t>
  </si>
  <si>
    <t>Nr1d1</t>
  </si>
  <si>
    <t>nuclear receptor subfamily 1 group D member 1</t>
  </si>
  <si>
    <t>Oas1f</t>
  </si>
  <si>
    <t>Pgam2</t>
  </si>
  <si>
    <t>phosphoglycerate mutase 2</t>
  </si>
  <si>
    <t>Ppic</t>
  </si>
  <si>
    <t>peptidyl-prolyl cis-trans isomerase C precursor</t>
  </si>
  <si>
    <t>Prr5l</t>
  </si>
  <si>
    <t>proline-rich protein 5-like isoform c</t>
  </si>
  <si>
    <t>Psmb9</t>
  </si>
  <si>
    <t>proteasome subunit beta type-9 precursor</t>
  </si>
  <si>
    <t>RT1-Ba</t>
  </si>
  <si>
    <t>Sec14l2</t>
  </si>
  <si>
    <t>SEC14-like protein 2 isoform 4</t>
  </si>
  <si>
    <t>Serinc2</t>
  </si>
  <si>
    <t>serine incorporator 2 isoform 5</t>
  </si>
  <si>
    <t>Slc22a6</t>
  </si>
  <si>
    <t>solute carrier family 22 member 6 isoform b</t>
  </si>
  <si>
    <t>Spry1</t>
  </si>
  <si>
    <t>protein sprouty homolog 1</t>
  </si>
  <si>
    <t>Vldlr</t>
  </si>
  <si>
    <t>very low-density lipoprotein receptor isoform d precursor</t>
  </si>
  <si>
    <t>Bst2</t>
  </si>
  <si>
    <t>bone marrow stromal antigen 2 precursor</t>
  </si>
  <si>
    <t>Dbp</t>
  </si>
  <si>
    <t>D site-binding protein</t>
  </si>
  <si>
    <t>Hist2h2be</t>
  </si>
  <si>
    <t>histone H2B type 2-E</t>
  </si>
  <si>
    <t>Id2</t>
  </si>
  <si>
    <t>DNA-binding protein inhibitor ID-2</t>
  </si>
  <si>
    <t>Mturn</t>
  </si>
  <si>
    <t>maturin</t>
  </si>
  <si>
    <t>Snx10</t>
  </si>
  <si>
    <t>sorting nexin-10 isoform 2</t>
  </si>
  <si>
    <t>Tagln2</t>
  </si>
  <si>
    <t>transgelin-2 isoform b</t>
  </si>
  <si>
    <t>Tesc</t>
  </si>
  <si>
    <t>calcineurin B homologous protein 3 isoform 2</t>
  </si>
  <si>
    <t>Tnfaip8l1</t>
  </si>
  <si>
    <t>tumor necrosis factor alpha-induced protein 8-like protein 1</t>
  </si>
  <si>
    <t>Tuba1c</t>
  </si>
  <si>
    <t>tubulin alpha-1C chain isoform b</t>
  </si>
  <si>
    <t>AABR07067499.1</t>
  </si>
  <si>
    <t>Abhd14a</t>
  </si>
  <si>
    <t>protein ABHD14A</t>
  </si>
  <si>
    <t>Adck3</t>
  </si>
  <si>
    <t>PREDICTED: atypical kinase ADCK3, mitochondrial isoform X1</t>
  </si>
  <si>
    <t>Aen</t>
  </si>
  <si>
    <t>apoptosis-enhancing nuclease</t>
  </si>
  <si>
    <t>Agtr1a</t>
  </si>
  <si>
    <t>Aldh6a1</t>
  </si>
  <si>
    <t>methylmalonate-semialdehyde dehydrogenase [acylating], mitochondrial isoform 3</t>
  </si>
  <si>
    <t>Anxa9</t>
  </si>
  <si>
    <t>annexin A9</t>
  </si>
  <si>
    <t>Arl4a</t>
  </si>
  <si>
    <t>ADP-ribosylation factor-like protein 4A</t>
  </si>
  <si>
    <t>Atp6v0d1</t>
  </si>
  <si>
    <t>V-type proton ATPase subunit d 1</t>
  </si>
  <si>
    <t>Btg1</t>
  </si>
  <si>
    <t>protein BTG1</t>
  </si>
  <si>
    <t>Cald1</t>
  </si>
  <si>
    <t>caldesmon isoform 3</t>
  </si>
  <si>
    <t>Ccng1</t>
  </si>
  <si>
    <t>cyclin-G1</t>
  </si>
  <si>
    <t>Cdkl1</t>
  </si>
  <si>
    <t>cyclin-dependent kinase-like 1 isoform 1</t>
  </si>
  <si>
    <t>Cfh</t>
  </si>
  <si>
    <t>complement factor H isoform b precursor</t>
  </si>
  <si>
    <t>Cldn19</t>
  </si>
  <si>
    <t>claudin-19 isoform c</t>
  </si>
  <si>
    <t>Cnot6l</t>
  </si>
  <si>
    <t>CCR4-NOT transcription complex subunit 6-like</t>
  </si>
  <si>
    <t>Csdc2</t>
  </si>
  <si>
    <t>cold shock domain-containing protein C2</t>
  </si>
  <si>
    <t>Ctnnal1</t>
  </si>
  <si>
    <t>alpha-catulin isoform b</t>
  </si>
  <si>
    <t>Defb9</t>
  </si>
  <si>
    <t>Degs2</t>
  </si>
  <si>
    <t>sphingolipid delta(4)-desaturase/C4-monooxygenase DES2</t>
  </si>
  <si>
    <t>Dstn</t>
  </si>
  <si>
    <t>destrin isoform b</t>
  </si>
  <si>
    <t>Esam</t>
  </si>
  <si>
    <t>endothelial cell-selective adhesion molecule precursor</t>
  </si>
  <si>
    <t>Flna</t>
  </si>
  <si>
    <t>filamin-A isoform 2</t>
  </si>
  <si>
    <t>Gas6</t>
  </si>
  <si>
    <t>growth arrest-specific protein 6 precursor</t>
  </si>
  <si>
    <t>Gls</t>
  </si>
  <si>
    <t>glutaminase kidney isoform, mitochondrial isoform 2</t>
  </si>
  <si>
    <t>Gpr160</t>
  </si>
  <si>
    <t>probable G-protein coupled receptor 160</t>
  </si>
  <si>
    <t>Hist3h2ba</t>
  </si>
  <si>
    <t>Ifi44</t>
  </si>
  <si>
    <t>interferon-induced protein 44</t>
  </si>
  <si>
    <t>Ifitm10</t>
  </si>
  <si>
    <t>interferon-induced transmembrane protein 10</t>
  </si>
  <si>
    <t>Impdh1</t>
  </si>
  <si>
    <t>inosine-5'-monophosphate dehydrogenase 1 isoform g</t>
  </si>
  <si>
    <t>Kcne1</t>
  </si>
  <si>
    <t>potassium voltage-gated channel subfamily E member 1</t>
  </si>
  <si>
    <t>Kcnj13</t>
  </si>
  <si>
    <t>inward rectifier potassium channel 13 isoform 3</t>
  </si>
  <si>
    <t>Kctd14</t>
  </si>
  <si>
    <t>BTB/POZ domain-containing protein KCTD14 isoform 1</t>
  </si>
  <si>
    <t>L1cam</t>
  </si>
  <si>
    <t>neural cell adhesion molecule L1 isoform 1 precursor</t>
  </si>
  <si>
    <t>LOC102551435</t>
  </si>
  <si>
    <t>LOC102557184</t>
  </si>
  <si>
    <t>Lpl</t>
  </si>
  <si>
    <t>lipoprotein lipase precursor</t>
  </si>
  <si>
    <t>Lrfn4</t>
  </si>
  <si>
    <t>leucine-rich repeat and fibronectin type-III domain-containing protein 4 precursor</t>
  </si>
  <si>
    <t>Mgll</t>
  </si>
  <si>
    <t>monoglyceride lipase isoform 3</t>
  </si>
  <si>
    <t>Mlph</t>
  </si>
  <si>
    <t>melanophilin isoform 4</t>
  </si>
  <si>
    <t>Mok</t>
  </si>
  <si>
    <t>MAPK/MAK/MRK overlapping kinase isoform 3</t>
  </si>
  <si>
    <t>Nat8f5</t>
  </si>
  <si>
    <t>Ndn</t>
  </si>
  <si>
    <t>necdin</t>
  </si>
  <si>
    <t>Nek3</t>
  </si>
  <si>
    <t>serine/threonine-protein kinase Nek3 isoform b</t>
  </si>
  <si>
    <t>Peg3</t>
  </si>
  <si>
    <t>paternally-expressed gene 3 protein isoform 3</t>
  </si>
  <si>
    <t>Per3</t>
  </si>
  <si>
    <t>period circadian protein homolog 3 isoform 5</t>
  </si>
  <si>
    <t>Pid1</t>
  </si>
  <si>
    <t>PTB-containing, cubilin and LRP1-interacting protein isoform 2</t>
  </si>
  <si>
    <t>Prep</t>
  </si>
  <si>
    <t>prolyl endopeptidase</t>
  </si>
  <si>
    <t>PVR</t>
  </si>
  <si>
    <t>poliovirus receptor isoform delta precursor</t>
  </si>
  <si>
    <t>Rab40b</t>
  </si>
  <si>
    <t>ras-related protein Rab-40B</t>
  </si>
  <si>
    <t>Rassf10</t>
  </si>
  <si>
    <t>ras association domain-containing protein 10</t>
  </si>
  <si>
    <t>RGD1311946</t>
  </si>
  <si>
    <t>RGD1562652</t>
  </si>
  <si>
    <t>Rhbdf2</t>
  </si>
  <si>
    <t>inactive rhomboid protein 2 isoform 2</t>
  </si>
  <si>
    <t>Rims4</t>
  </si>
  <si>
    <t>regulating synaptic membrane exocytosis protein 4 isoform 1</t>
  </si>
  <si>
    <t>Rn50_10_0698.6</t>
  </si>
  <si>
    <t>Rn60_1_2212.2</t>
  </si>
  <si>
    <t>Rpl31</t>
  </si>
  <si>
    <t>60S ribosomal protein L31 isoform 3</t>
  </si>
  <si>
    <t>Rpl37a</t>
  </si>
  <si>
    <t>60S ribosomal protein L37a</t>
  </si>
  <si>
    <t>Rps27l</t>
  </si>
  <si>
    <t>40S ribosomal protein S27-like</t>
  </si>
  <si>
    <t>Rps4y2</t>
  </si>
  <si>
    <t>40S ribosomal protein S4, Y isoform 2</t>
  </si>
  <si>
    <t>RT1-CE16</t>
  </si>
  <si>
    <t>Sat1</t>
  </si>
  <si>
    <t>diamine acetyltransferase 1</t>
  </si>
  <si>
    <t>Scd2</t>
  </si>
  <si>
    <t>Scnn1b</t>
  </si>
  <si>
    <t>amiloride-sensitive sodium channel subunit beta</t>
  </si>
  <si>
    <t>Scx</t>
  </si>
  <si>
    <t>PREDICTED: basic helix-loop-helix transcription factor scleraxis isoform X1</t>
  </si>
  <si>
    <t>Serpinh1</t>
  </si>
  <si>
    <t>serpin H1 precursor</t>
  </si>
  <si>
    <t>Sesn1</t>
  </si>
  <si>
    <t>sestrin-1 isoform 3</t>
  </si>
  <si>
    <t>Slc38a1</t>
  </si>
  <si>
    <t>sodium-coupled neutral amino acid transporter 1 isoform 1</t>
  </si>
  <si>
    <t>Slc44a2</t>
  </si>
  <si>
    <t>choline transporter-like protein 2 isoform 1</t>
  </si>
  <si>
    <t>Slirp</t>
  </si>
  <si>
    <t>SRA stem-loop-interacting RNA-binding protein, mitochondrial isoform 3 precursor</t>
  </si>
  <si>
    <t>Sord</t>
  </si>
  <si>
    <t>sorbitol dehydrogenase</t>
  </si>
  <si>
    <t>Srxn1</t>
  </si>
  <si>
    <t>sulfiredoxin-1</t>
  </si>
  <si>
    <t>Stambpl1</t>
  </si>
  <si>
    <t>AMSH-like protease</t>
  </si>
  <si>
    <t>Stk32b</t>
  </si>
  <si>
    <t>serine/threonine-protein kinase 32B isoform 3</t>
  </si>
  <si>
    <t>Stra13</t>
  </si>
  <si>
    <t>PREDICTED: centromere protein X isoform X5</t>
  </si>
  <si>
    <t>Sulf2</t>
  </si>
  <si>
    <t>extracellular sulfatase Sulf-2 isoform a precursor</t>
  </si>
  <si>
    <t>tumor necrosis factor receptor superfamily member 12A precursor</t>
  </si>
  <si>
    <t>Trib2</t>
  </si>
  <si>
    <t>tribbles homolog 2</t>
  </si>
  <si>
    <t>Ttll3</t>
  </si>
  <si>
    <t>tubulin monoglycylase TTLL3</t>
  </si>
  <si>
    <t>Tubb2a</t>
  </si>
  <si>
    <t>tubulin beta-2A chain isoform 2</t>
  </si>
  <si>
    <t>Tubb4b</t>
  </si>
  <si>
    <t>tubulin beta-4B chain</t>
  </si>
  <si>
    <t>Txk</t>
  </si>
  <si>
    <t>tyrosine-protein kinase TXK</t>
  </si>
  <si>
    <t>Nfkbie</t>
  </si>
  <si>
    <t>NF-kappa-B inhibitor epsilon</t>
  </si>
  <si>
    <t>AC099089.1</t>
  </si>
  <si>
    <t>Agrn</t>
  </si>
  <si>
    <t>agrin isoform 1 precursor</t>
  </si>
  <si>
    <t>Akap17b</t>
  </si>
  <si>
    <t>Arhgap8</t>
  </si>
  <si>
    <t>rho GTPase-activating protein 8 isoform 3</t>
  </si>
  <si>
    <t>Arvcf</t>
  </si>
  <si>
    <t>armadillo repeat protein deleted in velo-cardio-facial syndrome</t>
  </si>
  <si>
    <t>Bok</t>
  </si>
  <si>
    <t>bcl-2-related ovarian killer protein</t>
  </si>
  <si>
    <t>Capg</t>
  </si>
  <si>
    <t>macrophage-capping protein isoform 1</t>
  </si>
  <si>
    <t>Clec14a</t>
  </si>
  <si>
    <t>C-type lectin domain family 14 member A precursor</t>
  </si>
  <si>
    <t>Defb29</t>
  </si>
  <si>
    <t>Emcn</t>
  </si>
  <si>
    <t>endomucin isoform 2 precursor</t>
  </si>
  <si>
    <t>Eng</t>
  </si>
  <si>
    <t>endoglin isoform 3</t>
  </si>
  <si>
    <t>Fam111a</t>
  </si>
  <si>
    <t>protein FAM111A</t>
  </si>
  <si>
    <t>Gsta3</t>
  </si>
  <si>
    <t>glutathione S-transferase A3</t>
  </si>
  <si>
    <t>Hba-a3</t>
  </si>
  <si>
    <t>Ifi44l</t>
  </si>
  <si>
    <t>interferon-induced protein 44-like</t>
  </si>
  <si>
    <t>Ifrd1</t>
  </si>
  <si>
    <t>interferon-related developmental regulator 1 isoform 2</t>
  </si>
  <si>
    <t>Igfbp2</t>
  </si>
  <si>
    <t>insulin-like growth factor-binding protein 2 isoform c</t>
  </si>
  <si>
    <t>keratin, type II cytoskeletal 8 isoform 2</t>
  </si>
  <si>
    <t>Mt3</t>
  </si>
  <si>
    <t>metallothionein-3</t>
  </si>
  <si>
    <t>Nipsnap3b</t>
  </si>
  <si>
    <t>PREDICTED: protein NipSnap homolog 3B isoform X1</t>
  </si>
  <si>
    <t>Plvap</t>
  </si>
  <si>
    <t>plasmalemma vesicle-associated protein</t>
  </si>
  <si>
    <t>Praf2</t>
  </si>
  <si>
    <t>PRA1 family protein 2</t>
  </si>
  <si>
    <t>Prr32</t>
  </si>
  <si>
    <t>proline-rich protein 32</t>
  </si>
  <si>
    <t>RGD1563348</t>
  </si>
  <si>
    <t>Rn60_7_1214.2</t>
  </si>
  <si>
    <t>Rps17</t>
  </si>
  <si>
    <t>40S ribosomal protein S17</t>
  </si>
  <si>
    <t>RT1-A1</t>
  </si>
  <si>
    <t>RT1-Da</t>
  </si>
  <si>
    <t>Shisa2</t>
  </si>
  <si>
    <t>protein shisa-2 homolog precursor</t>
  </si>
  <si>
    <t>Slc25a43</t>
  </si>
  <si>
    <t>solute carrier family 25 member 43</t>
  </si>
  <si>
    <t>Slc6a17</t>
  </si>
  <si>
    <t>sodium-dependent neutral amino acid transporter SLC6A17</t>
  </si>
  <si>
    <t>Spock2</t>
  </si>
  <si>
    <t>testican-2 isoform 1 precursor</t>
  </si>
  <si>
    <t>St6galnac4</t>
  </si>
  <si>
    <t>alpha-N-acetyl-neuraminyl-2,3-beta-galactosyl-1, 3-N-acetyl-galactosaminide alpha-2,6-sialyltransferase isoform b</t>
  </si>
  <si>
    <t>Tceb2</t>
  </si>
  <si>
    <t>Tef</t>
  </si>
  <si>
    <t>thyrotroph embryonic factor isoform 2</t>
  </si>
  <si>
    <t>Tmem52b</t>
  </si>
  <si>
    <t>PREDICTED: transmembrane protein 52B isoform X1</t>
  </si>
  <si>
    <t>Alcam</t>
  </si>
  <si>
    <t>CD166 antigen isoform 4 precursor</t>
  </si>
  <si>
    <t>Arl6ip1</t>
  </si>
  <si>
    <t>ADP-ribosylation factor-like protein 6-interacting protein 1 isoform 2</t>
  </si>
  <si>
    <t>Bcar3</t>
  </si>
  <si>
    <t>breast cancer anti-estrogen resistance protein 3 isoform 1</t>
  </si>
  <si>
    <t>Btg2</t>
  </si>
  <si>
    <t>protein BTG2</t>
  </si>
  <si>
    <t>Cdkn1a</t>
  </si>
  <si>
    <t>cyclin-dependent kinase inhibitor 1 isoform 1</t>
  </si>
  <si>
    <t>Ect2</t>
  </si>
  <si>
    <t>protein ECT2 isoform g</t>
  </si>
  <si>
    <t>Epb41l2</t>
  </si>
  <si>
    <t>band 4.1-like protein 2 isoform d</t>
  </si>
  <si>
    <t>Espl1</t>
  </si>
  <si>
    <t>separin</t>
  </si>
  <si>
    <t>Fasn</t>
  </si>
  <si>
    <t>fatty acid synthase</t>
  </si>
  <si>
    <t>Foxm1</t>
  </si>
  <si>
    <t>forkhead box protein M1 isoform 5</t>
  </si>
  <si>
    <t>Hist1h1c</t>
  </si>
  <si>
    <t>histone H1.2</t>
  </si>
  <si>
    <t>Hist1h2bk</t>
  </si>
  <si>
    <t>histone H2B type 1-K</t>
  </si>
  <si>
    <t>Hmgb2</t>
  </si>
  <si>
    <t>high mobility group protein B2</t>
  </si>
  <si>
    <t>Irf2bp2</t>
  </si>
  <si>
    <t>interferon regulatory factor 2-binding protein 2 isoform B</t>
  </si>
  <si>
    <t>Jam2</t>
  </si>
  <si>
    <t>junctional adhesion molecule B isoform 1 precursor</t>
  </si>
  <si>
    <t>Kif2c</t>
  </si>
  <si>
    <t>kinesin-like protein KIF2C isoform 1</t>
  </si>
  <si>
    <t>Kpna2</t>
  </si>
  <si>
    <t>importin subunit alpha-1</t>
  </si>
  <si>
    <t>Lsm2</t>
  </si>
  <si>
    <t>U6 snRNA-associated Sm-like protein LSm2</t>
  </si>
  <si>
    <t>Map7d1</t>
  </si>
  <si>
    <t>MAP7 domain-containing protein 1 isoform 3</t>
  </si>
  <si>
    <t>Maz</t>
  </si>
  <si>
    <t>myc-associated zinc finger protein isoform 4</t>
  </si>
  <si>
    <t>Mki67</t>
  </si>
  <si>
    <t>proliferation marker protein Ki-67 isoform 2</t>
  </si>
  <si>
    <t>Mybpc2</t>
  </si>
  <si>
    <t>myosin-binding protein C, fast-type</t>
  </si>
  <si>
    <t>Plk1</t>
  </si>
  <si>
    <t>serine/threonine-protein kinase PLK1</t>
  </si>
  <si>
    <t>Psrc1</t>
  </si>
  <si>
    <t>proline/serine-rich coiled-coil protein 1 isoform b</t>
  </si>
  <si>
    <t>Ran</t>
  </si>
  <si>
    <t>GTP-binding nuclear protein Ran isoform 2</t>
  </si>
  <si>
    <t>Rps2</t>
  </si>
  <si>
    <t>40S ribosomal protein S2</t>
  </si>
  <si>
    <t>Rrm2</t>
  </si>
  <si>
    <t>ribonucleoside-diphosphate reductase subunit M2 isoform 2</t>
  </si>
  <si>
    <t>Socs3</t>
  </si>
  <si>
    <t>suppressor of cytokine signaling 3</t>
  </si>
  <si>
    <t>Sqrdl</t>
  </si>
  <si>
    <t>Tmpo</t>
  </si>
  <si>
    <t>thymopoietin isoform delta</t>
  </si>
  <si>
    <t>Troap</t>
  </si>
  <si>
    <t>tastin isoform 2</t>
  </si>
  <si>
    <t>Vopp1</t>
  </si>
  <si>
    <t>vesicular, overexpressed in cancer, prosurvival protein 1 isoform 7</t>
  </si>
  <si>
    <t>Zfp36</t>
  </si>
  <si>
    <t>mRNA decay activator protein ZFP36</t>
  </si>
  <si>
    <t>AABR07000658.2</t>
  </si>
  <si>
    <t>AABR07026361.2</t>
  </si>
  <si>
    <t>AABR07027752.2</t>
  </si>
  <si>
    <t>AABR07030529.1</t>
  </si>
  <si>
    <t>AABR07043829.2</t>
  </si>
  <si>
    <t>AABR07045373.3</t>
  </si>
  <si>
    <t>Acat2</t>
  </si>
  <si>
    <t>acetyl-CoA acetyltransferase, cytosolic isoform 1</t>
  </si>
  <si>
    <t>Alyref</t>
  </si>
  <si>
    <t>THO complex subunit 4</t>
  </si>
  <si>
    <t>Ankle1</t>
  </si>
  <si>
    <t>ankyrin repeat and LEM domain-containing protein 1 isoform 4</t>
  </si>
  <si>
    <t>Anln</t>
  </si>
  <si>
    <t>anillin isoform 3</t>
  </si>
  <si>
    <t>Arhgap11a</t>
  </si>
  <si>
    <t>rho GTPase-activating protein 11A isoform 3</t>
  </si>
  <si>
    <t>Arhgap19</t>
  </si>
  <si>
    <t>rho GTPase-activating protein 19 isoform 3</t>
  </si>
  <si>
    <t>Aunip</t>
  </si>
  <si>
    <t>aurora kinase A and ninein-interacting protein isoform 1</t>
  </si>
  <si>
    <t>Aurka</t>
  </si>
  <si>
    <t>aurora kinase A</t>
  </si>
  <si>
    <t>Aurkb</t>
  </si>
  <si>
    <t>aurora kinase B isoform 3</t>
  </si>
  <si>
    <t>Birc5</t>
  </si>
  <si>
    <t>baculoviral IAP repeat-containing protein 5 isoform 3</t>
  </si>
  <si>
    <t>Bub1</t>
  </si>
  <si>
    <t>mitotic checkpoint serine/threonine-protein kinase BUB1 isoform 3</t>
  </si>
  <si>
    <t>Bub1b</t>
  </si>
  <si>
    <t>mitotic checkpoint serine/threonine-protein kinase BUB1 beta</t>
  </si>
  <si>
    <t>Calca</t>
  </si>
  <si>
    <t>calcitonin isoform CT preproprotein</t>
  </si>
  <si>
    <t>Ccna2</t>
  </si>
  <si>
    <t>cyclin-A2</t>
  </si>
  <si>
    <t>Ccnb1</t>
  </si>
  <si>
    <t>G2/mitotic-specific cyclin-B1</t>
  </si>
  <si>
    <t>Cdc20</t>
  </si>
  <si>
    <t>cell division cycle protein 20 homolog</t>
  </si>
  <si>
    <t>Cdca2</t>
  </si>
  <si>
    <t>cell division cycle-associated protein 2 isoform 2</t>
  </si>
  <si>
    <t>Cdca3</t>
  </si>
  <si>
    <t>cell division cycle-associated protein 3 isoform 5</t>
  </si>
  <si>
    <t>Cdca5</t>
  </si>
  <si>
    <t>sororin</t>
  </si>
  <si>
    <t>Cdh3</t>
  </si>
  <si>
    <t>cadherin-3 isoform 3</t>
  </si>
  <si>
    <t>Cdk1</t>
  </si>
  <si>
    <t>cyclin-dependent kinase 1 isoform 1</t>
  </si>
  <si>
    <t>Cdkn2c</t>
  </si>
  <si>
    <t>cyclin-dependent kinase 4 inhibitor C</t>
  </si>
  <si>
    <t>Cdkn3</t>
  </si>
  <si>
    <t>cyclin-dependent kinase inhibitor 3 isoform 2</t>
  </si>
  <si>
    <t>Cenpo</t>
  </si>
  <si>
    <t>centromere protein O isoform 1</t>
  </si>
  <si>
    <t>Cenpw</t>
  </si>
  <si>
    <t>centromere protein W isoform c</t>
  </si>
  <si>
    <t>Cep55</t>
  </si>
  <si>
    <t>centrosomal protein of 55 kDa</t>
  </si>
  <si>
    <t>Chek2</t>
  </si>
  <si>
    <t>serine/threonine-protein kinase Chk2 isoform c</t>
  </si>
  <si>
    <t>Ckap2</t>
  </si>
  <si>
    <t>cytoskeleton-associated protein 2 isoform 4</t>
  </si>
  <si>
    <t>Cks2</t>
  </si>
  <si>
    <t>cyclin-dependent kinases regulatory subunit 2</t>
  </si>
  <si>
    <t>Cmss1</t>
  </si>
  <si>
    <t>protein CMSS1 isoform 2</t>
  </si>
  <si>
    <t>Dclk3</t>
  </si>
  <si>
    <t>serine/threonine-protein kinase DCLK3</t>
  </si>
  <si>
    <t>Ddx39a</t>
  </si>
  <si>
    <t>ATP-dependent RNA helicase DDX39A</t>
  </si>
  <si>
    <t>Depdc1</t>
  </si>
  <si>
    <t>DEP domain-containing protein 1A isoform a</t>
  </si>
  <si>
    <t>Dnph1</t>
  </si>
  <si>
    <t>2'-deoxynucleoside 5'-phosphate N-hydrolase 1 isoform 1</t>
  </si>
  <si>
    <t>Dtymk</t>
  </si>
  <si>
    <t>thymidylate kinase isoform 2</t>
  </si>
  <si>
    <t>E2f8</t>
  </si>
  <si>
    <t>PREDICTED: transcription factor E2F8 isoform X1</t>
  </si>
  <si>
    <t>Ezh2</t>
  </si>
  <si>
    <t>histone-lysine N-methyltransferase EZH2 isoform e</t>
  </si>
  <si>
    <t>Fam69b</t>
  </si>
  <si>
    <t>protein FAM69B</t>
  </si>
  <si>
    <t>Fam83d</t>
  </si>
  <si>
    <t>protein FAM83D</t>
  </si>
  <si>
    <t>Fbl</t>
  </si>
  <si>
    <t>rRNA 2'-O-methyltransferase fibrillarin</t>
  </si>
  <si>
    <t>Fbxo5</t>
  </si>
  <si>
    <t>F-box only protein 5 isoform b</t>
  </si>
  <si>
    <t>Gdpd2</t>
  </si>
  <si>
    <t>glycerophosphoinositol inositolphosphodiesterase GDPD2 isoform 3</t>
  </si>
  <si>
    <t>Gemin6</t>
  </si>
  <si>
    <t>gem-associated protein 6</t>
  </si>
  <si>
    <t>Gins3</t>
  </si>
  <si>
    <t>DNA replication complex GINS protein PSF3 isoform c</t>
  </si>
  <si>
    <t>Gpsm2</t>
  </si>
  <si>
    <t>G-protein-signaling modulator 2</t>
  </si>
  <si>
    <t>Gpx2</t>
  </si>
  <si>
    <t>glutathione peroxidase 2</t>
  </si>
  <si>
    <t>Gsg2</t>
  </si>
  <si>
    <t>serine/threonine-protein kinase haspin</t>
  </si>
  <si>
    <t>H1fx</t>
  </si>
  <si>
    <t>histone H1x</t>
  </si>
  <si>
    <t>H2afx</t>
  </si>
  <si>
    <t>histone H2AX</t>
  </si>
  <si>
    <t>H2afz</t>
  </si>
  <si>
    <t>histone H2A.Z</t>
  </si>
  <si>
    <t>Haus3</t>
  </si>
  <si>
    <t>HAUS augmin-like complex subunit 3</t>
  </si>
  <si>
    <t>Haus8</t>
  </si>
  <si>
    <t>HAUS augmin-like complex subunit 8 isoform a</t>
  </si>
  <si>
    <t>Hist1h1a</t>
  </si>
  <si>
    <t>histone H1.1</t>
  </si>
  <si>
    <t>Hjurp</t>
  </si>
  <si>
    <t>PREDICTED: Holliday junction recognition protein isoform X1</t>
  </si>
  <si>
    <t>Hmmr</t>
  </si>
  <si>
    <t>hyaluronan mediated motility receptor isoform a</t>
  </si>
  <si>
    <t>Hspb8</t>
  </si>
  <si>
    <t>heat shock protein beta-8</t>
  </si>
  <si>
    <t>Hyls1</t>
  </si>
  <si>
    <t>hydrolethalus syndrome protein 1</t>
  </si>
  <si>
    <t>Il17rd</t>
  </si>
  <si>
    <t>interleukin-17 receptor D isoform b</t>
  </si>
  <si>
    <t>Incenp</t>
  </si>
  <si>
    <t>inner centromere protein isoform 2</t>
  </si>
  <si>
    <t>Iqgap3</t>
  </si>
  <si>
    <t>ras GTPase-activating-like protein IQGAP3</t>
  </si>
  <si>
    <t>Jun</t>
  </si>
  <si>
    <t>transcription factor AP-1</t>
  </si>
  <si>
    <t>Kdelr3</t>
  </si>
  <si>
    <t>ER lumen protein-retaining receptor 3 isoform b</t>
  </si>
  <si>
    <t>Kif11</t>
  </si>
  <si>
    <t>kinesin-like protein KIF11</t>
  </si>
  <si>
    <t>Kif18a</t>
  </si>
  <si>
    <t>PREDICTED: kinesin-like protein KIF18A isoform X2</t>
  </si>
  <si>
    <t>Kif18b</t>
  </si>
  <si>
    <t>PREDICTED: kinesin-like protein KIF18B isoform X7</t>
  </si>
  <si>
    <t>Kif1a</t>
  </si>
  <si>
    <t>kinesin-like protein KIF1A isoform 5</t>
  </si>
  <si>
    <t>Kif20a</t>
  </si>
  <si>
    <t>kinesin-like protein KIF20A</t>
  </si>
  <si>
    <t>Kif22</t>
  </si>
  <si>
    <t>kinesin-like protein KIF22 isoform 2</t>
  </si>
  <si>
    <t>Kif23</t>
  </si>
  <si>
    <t>kinesin-like protein KIF23 isoform 3</t>
  </si>
  <si>
    <t>Kif4a</t>
  </si>
  <si>
    <t>chromosome-associated kinesin KIF4A</t>
  </si>
  <si>
    <t>Kifc1</t>
  </si>
  <si>
    <t>kinesin-like protein KIFC1</t>
  </si>
  <si>
    <t>Knstrn</t>
  </si>
  <si>
    <t>small kinetochore-associated protein isoform a</t>
  </si>
  <si>
    <t>Lmna</t>
  </si>
  <si>
    <t>lamin isoform C</t>
  </si>
  <si>
    <t>Lmnb2</t>
  </si>
  <si>
    <t>lamin-B2</t>
  </si>
  <si>
    <t>LOC100359539</t>
  </si>
  <si>
    <t>LOC100912195</t>
  </si>
  <si>
    <t>LOC102550391</t>
  </si>
  <si>
    <t>LOC102550814</t>
  </si>
  <si>
    <t>Lpcat4</t>
  </si>
  <si>
    <t>lysophospholipid acyltransferase LPCAT4</t>
  </si>
  <si>
    <t>Mad2l1</t>
  </si>
  <si>
    <t>mitotic spindle assembly checkpoint protein MAD2A</t>
  </si>
  <si>
    <t>Magoh</t>
  </si>
  <si>
    <t>protein mago nashi homolog</t>
  </si>
  <si>
    <t>Melk</t>
  </si>
  <si>
    <t>maternal embryonic leucine zipper kinase isoform 9</t>
  </si>
  <si>
    <t>Mthfd2</t>
  </si>
  <si>
    <t>bifunctional methylenetetrahydrofolate dehydrogenase/cyclohydrolase, mitochondrial precursor</t>
  </si>
  <si>
    <t>Naa40</t>
  </si>
  <si>
    <t>N-alpha-acetyltransferase 40 isoform 1</t>
  </si>
  <si>
    <t>Ncapd2</t>
  </si>
  <si>
    <t>condensin complex subunit 1</t>
  </si>
  <si>
    <t>Ncapg</t>
  </si>
  <si>
    <t>condensin complex subunit 3</t>
  </si>
  <si>
    <t>Ncapg2</t>
  </si>
  <si>
    <t>PREDICTED: condensin-2 complex subunit G2 isoform X8</t>
  </si>
  <si>
    <t>Ncaph</t>
  </si>
  <si>
    <t>condensin complex subunit 2 isoform 4</t>
  </si>
  <si>
    <t>Ndc80</t>
  </si>
  <si>
    <t>kinetochore protein NDC80 homolog</t>
  </si>
  <si>
    <t>Neto2</t>
  </si>
  <si>
    <t>neuropilin and tolloid-like protein 2 isoform 2 precursor</t>
  </si>
  <si>
    <t>Nt5c3b</t>
  </si>
  <si>
    <t>7-methylguanosine phosphate-specific 5'-nucleotidase</t>
  </si>
  <si>
    <t>Nt5dc2</t>
  </si>
  <si>
    <t>5'-nucleotidase domain-containing protein 2 isoform 1</t>
  </si>
  <si>
    <t>Nup205</t>
  </si>
  <si>
    <t>nuclear pore complex protein Nup205 isoform 2</t>
  </si>
  <si>
    <t>Nup62</t>
  </si>
  <si>
    <t>nuclear pore glycoprotein p62</t>
  </si>
  <si>
    <t>Nup93</t>
  </si>
  <si>
    <t>nuclear pore complex protein Nup93 isoform 2</t>
  </si>
  <si>
    <t>Nusap1</t>
  </si>
  <si>
    <t>nucleolar and spindle-associated protein 1 isoform 2</t>
  </si>
  <si>
    <t>P4ha2</t>
  </si>
  <si>
    <t>prolyl 4-hydroxylase subunit alpha-2 isoform 2 precursor</t>
  </si>
  <si>
    <t>Pbk</t>
  </si>
  <si>
    <t>lymphokine-activated killer T-cell-originated protein kinase isoform 2</t>
  </si>
  <si>
    <t>Phlda3</t>
  </si>
  <si>
    <t>pleckstrin homology-like domain family A member 3</t>
  </si>
  <si>
    <t>Pkib</t>
  </si>
  <si>
    <t>cAMP-dependent protein kinase inhibitor beta isoform 2</t>
  </si>
  <si>
    <t>Poc1a</t>
  </si>
  <si>
    <t>POC1 centriolar protein homolog A isoform 3</t>
  </si>
  <si>
    <t>Polh</t>
  </si>
  <si>
    <t>DNA polymerase eta isoform 1</t>
  </si>
  <si>
    <t>Prc1</t>
  </si>
  <si>
    <t>protein regulator of cytokinesis 1 isoform 4</t>
  </si>
  <si>
    <t>Prom1</t>
  </si>
  <si>
    <t>prominin-1 isoform 4 precursor</t>
  </si>
  <si>
    <t>Ptgfrn</t>
  </si>
  <si>
    <t>PREDICTED: prostaglandin F2 receptor negative regulator isoform X1</t>
  </si>
  <si>
    <t>Ptgs1</t>
  </si>
  <si>
    <t>prostaglandin G/H synthase 1 isoform 1 precursor</t>
  </si>
  <si>
    <t>Ptn</t>
  </si>
  <si>
    <t>pleiotrophin isoform 1 precursor</t>
  </si>
  <si>
    <t>Pttg1</t>
  </si>
  <si>
    <t>securin</t>
  </si>
  <si>
    <t>Racgap1</t>
  </si>
  <si>
    <t>rac GTPase-activating protein 1 isoform d</t>
  </si>
  <si>
    <t>Ramp3</t>
  </si>
  <si>
    <t>receptor activity-modifying protein 3 precursor</t>
  </si>
  <si>
    <t>Rangap1</t>
  </si>
  <si>
    <t>ran GTPase-activating protein 1</t>
  </si>
  <si>
    <t>Rasd1</t>
  </si>
  <si>
    <t>dexamethasone-induced Ras-related protein 1 isoform 2</t>
  </si>
  <si>
    <t>Rbp1</t>
  </si>
  <si>
    <t>retinol-binding protein 1 isoform c</t>
  </si>
  <si>
    <t>Rbp7</t>
  </si>
  <si>
    <t>retinoid-binding protein 7</t>
  </si>
  <si>
    <t>Rcc1</t>
  </si>
  <si>
    <t>regulator of chromosome condensation isoform b</t>
  </si>
  <si>
    <t>Reep4</t>
  </si>
  <si>
    <t>receptor expression-enhancing protein 4 isoform 3 precursor</t>
  </si>
  <si>
    <t>RGD1305464</t>
  </si>
  <si>
    <t>RGD1310335</t>
  </si>
  <si>
    <t>RGD1560010</t>
  </si>
  <si>
    <t>Rgs19</t>
  </si>
  <si>
    <t>regulator of G-protein signaling 19</t>
  </si>
  <si>
    <t>Rhbdl1</t>
  </si>
  <si>
    <t>rhomboid-related protein 1 isoform 3</t>
  </si>
  <si>
    <t>Rn60_1_2212.3</t>
  </si>
  <si>
    <t>Rnf186</t>
  </si>
  <si>
    <t>RING finger protein 186</t>
  </si>
  <si>
    <t>Rpa1</t>
  </si>
  <si>
    <t>replication protein A 70 kDa DNA-binding subunit</t>
  </si>
  <si>
    <t>RT1-CE5</t>
  </si>
  <si>
    <t>S100a4</t>
  </si>
  <si>
    <t>protein S100-A4</t>
  </si>
  <si>
    <t>Sapcd2</t>
  </si>
  <si>
    <t>suppressor APC domain-containing protein 2</t>
  </si>
  <si>
    <t>Scarb1</t>
  </si>
  <si>
    <t>scavenger receptor class B member 1 isoform 1</t>
  </si>
  <si>
    <t>Scpep1</t>
  </si>
  <si>
    <t>retinoid-inducible serine carboxypeptidase precursor</t>
  </si>
  <si>
    <t>Shcbp1</t>
  </si>
  <si>
    <t>SHC SH2 domain-binding protein 1 isoform 1</t>
  </si>
  <si>
    <t>Smc2</t>
  </si>
  <si>
    <t>structural maintenance of chromosomes protein 2</t>
  </si>
  <si>
    <t>Smc4</t>
  </si>
  <si>
    <t>structural maintenance of chromosomes protein 4 isoform 1</t>
  </si>
  <si>
    <t>Snrpa</t>
  </si>
  <si>
    <t>U1 small nuclear ribonucleoprotein A</t>
  </si>
  <si>
    <t>Spag5</t>
  </si>
  <si>
    <t>sperm-associated antigen 5</t>
  </si>
  <si>
    <t>Spc25</t>
  </si>
  <si>
    <t>kinetochore protein Spc25</t>
  </si>
  <si>
    <t>Suv39h1l1</t>
  </si>
  <si>
    <t>Sv2a</t>
  </si>
  <si>
    <t>synaptic vesicle glycoprotein 2A isoform 2</t>
  </si>
  <si>
    <t>Syt8</t>
  </si>
  <si>
    <t>synaptotagmin-8 isoform 4</t>
  </si>
  <si>
    <t>Tacc3</t>
  </si>
  <si>
    <t>transforming acidic coiled-coil-containing protein 3</t>
  </si>
  <si>
    <t>Tcp11l2</t>
  </si>
  <si>
    <t>T-complex protein 11-like protein 2 isoform 1</t>
  </si>
  <si>
    <t>Tfdp1</t>
  </si>
  <si>
    <t>transcription factor Dp-1</t>
  </si>
  <si>
    <t>Thrsp</t>
  </si>
  <si>
    <t>thyroid hormone-inducible hepatic protein</t>
  </si>
  <si>
    <t>Timp1</t>
  </si>
  <si>
    <t>metalloproteinase inhibitor 1 precursor</t>
  </si>
  <si>
    <t>Tmem41a</t>
  </si>
  <si>
    <t>transmembrane protein 41A precursor</t>
  </si>
  <si>
    <t>Top2a</t>
  </si>
  <si>
    <t>DNA topoisomerase 2-alpha</t>
  </si>
  <si>
    <t>Tpx2</t>
  </si>
  <si>
    <t>targeting protein for Xklp2</t>
  </si>
  <si>
    <t>Trim59</t>
  </si>
  <si>
    <t>tripartite motif-containing protein 59</t>
  </si>
  <si>
    <t>Tubb4a</t>
  </si>
  <si>
    <t>tubulin beta-4A chain isoform 3</t>
  </si>
  <si>
    <t>Ubd</t>
  </si>
  <si>
    <t>ubiquitin D</t>
  </si>
  <si>
    <t>Ube2c</t>
  </si>
  <si>
    <t>ubiquitin-conjugating enzyme E2 C isoform 7</t>
  </si>
  <si>
    <t>Ube2s</t>
  </si>
  <si>
    <t>ubiquitin-conjugating enzyme E2 S</t>
  </si>
  <si>
    <t>Ube2t</t>
  </si>
  <si>
    <t>ubiquitin-conjugating enzyme E2 T isoform 1</t>
  </si>
  <si>
    <t>Usp1</t>
  </si>
  <si>
    <t>ubiquitin carboxyl-terminal hydrolase 1</t>
  </si>
  <si>
    <t>Ybx1</t>
  </si>
  <si>
    <t>nuclease-sensitive element-binding protein 1</t>
  </si>
  <si>
    <t>Zmym6nb</t>
  </si>
  <si>
    <t>Birc3</t>
  </si>
  <si>
    <t>baculoviral IAP repeat-containing protein 3</t>
  </si>
  <si>
    <t>Ccne1</t>
  </si>
  <si>
    <t>G1/S-specific cyclin-E1 isoform 5</t>
  </si>
  <si>
    <t>Cenpu</t>
  </si>
  <si>
    <t>centromere protein U</t>
  </si>
  <si>
    <t>Cep72</t>
  </si>
  <si>
    <t>centrosomal protein of 72 kDa</t>
  </si>
  <si>
    <t>Chaf1a</t>
  </si>
  <si>
    <t>chromatin assembly factor 1 subunit A</t>
  </si>
  <si>
    <t>Cln6</t>
  </si>
  <si>
    <t>ceroid-lipofuscinosis neuronal protein 6</t>
  </si>
  <si>
    <t>Dnmt1</t>
  </si>
  <si>
    <t>DNA (cytosine-5)-methyltransferase 1 isoform a</t>
  </si>
  <si>
    <t>Fam167a</t>
  </si>
  <si>
    <t>protein FAM167A</t>
  </si>
  <si>
    <t>Fanci</t>
  </si>
  <si>
    <t>Fanconi anemia group I protein isoform 1</t>
  </si>
  <si>
    <t>Gcsh</t>
  </si>
  <si>
    <t>glycine cleavage system H protein, mitochondrial precursor</t>
  </si>
  <si>
    <t>Gins1</t>
  </si>
  <si>
    <t>PREDICTED: DNA replication complex GINS protein PSF1 isoform X1</t>
  </si>
  <si>
    <t>Gmnn</t>
  </si>
  <si>
    <t>geminin</t>
  </si>
  <si>
    <t>Isg15</t>
  </si>
  <si>
    <t>ubiquitin-like protein ISG15</t>
  </si>
  <si>
    <t>Lmnb1</t>
  </si>
  <si>
    <t>lamin-B1 isoform 2</t>
  </si>
  <si>
    <t>Mcm7</t>
  </si>
  <si>
    <t>DNA replication licensing factor MCM7 isoform 2</t>
  </si>
  <si>
    <t>Mdc1</t>
  </si>
  <si>
    <t>mediator of DNA damage checkpoint protein 1</t>
  </si>
  <si>
    <t>Mrpl14</t>
  </si>
  <si>
    <t>39S ribosomal protein L14, mitochondrial isoform d</t>
  </si>
  <si>
    <t>Nr1d2</t>
  </si>
  <si>
    <t>nuclear receptor subfamily 1 group D member 2 isoform 2</t>
  </si>
  <si>
    <t>Nuf2</t>
  </si>
  <si>
    <t>kinetochore protein Nuf2</t>
  </si>
  <si>
    <t>Pask</t>
  </si>
  <si>
    <t>PAS domain-containing serine/threonine-protein kinase isoform 4</t>
  </si>
  <si>
    <t>Pcna</t>
  </si>
  <si>
    <t>proliferating cell nuclear antigen</t>
  </si>
  <si>
    <t>Pola2</t>
  </si>
  <si>
    <t>DNA polymerase alpha subunit B</t>
  </si>
  <si>
    <t>Pold1</t>
  </si>
  <si>
    <t>DNA polymerase delta catalytic subunit 1</t>
  </si>
  <si>
    <t>Prim1</t>
  </si>
  <si>
    <t>DNA primase small subunit</t>
  </si>
  <si>
    <t>Psmb8</t>
  </si>
  <si>
    <t>proteasome subunit beta type-8 isoform E2 precursor</t>
  </si>
  <si>
    <t>Rad18</t>
  </si>
  <si>
    <t>E3 ubiquitin-protein ligase RAD18</t>
  </si>
  <si>
    <t>Rbl1</t>
  </si>
  <si>
    <t>retinoblastoma-like protein 1 isoform c</t>
  </si>
  <si>
    <t>Spns2</t>
  </si>
  <si>
    <t>protein spinster homolog 2</t>
  </si>
  <si>
    <t>Topbp1</t>
  </si>
  <si>
    <t>DNA topoisomerase 2-binding protein 1</t>
  </si>
  <si>
    <t>Vrk1</t>
  </si>
  <si>
    <t>serine/threonine-protein kinase VRK1</t>
  </si>
  <si>
    <t>Wdhd1</t>
  </si>
  <si>
    <t>WD repeat and HMG-box DNA-binding protein 1 isoform 2</t>
  </si>
  <si>
    <t>AABR07006258.1</t>
  </si>
  <si>
    <t>AABR07027752.1</t>
  </si>
  <si>
    <t>AABR07058464.1</t>
  </si>
  <si>
    <t>AABR07059875.3</t>
  </si>
  <si>
    <t>AC105645.5</t>
  </si>
  <si>
    <t>Acta1</t>
  </si>
  <si>
    <t>actin, alpha skeletal muscle</t>
  </si>
  <si>
    <t>Adh6</t>
  </si>
  <si>
    <t>alcohol dehydrogenase 6 isoform 1</t>
  </si>
  <si>
    <t>Adm2</t>
  </si>
  <si>
    <t>ADM2 preproprotein</t>
  </si>
  <si>
    <t>Angptl4</t>
  </si>
  <si>
    <t>angiopoietin-related protein 4 isoform b precursor</t>
  </si>
  <si>
    <t>Apol9a</t>
  </si>
  <si>
    <t>Asf1b</t>
  </si>
  <si>
    <t>histone chaperone ASF1B</t>
  </si>
  <si>
    <t>Atad2</t>
  </si>
  <si>
    <t>ATPase family AAA domain-containing protein 2</t>
  </si>
  <si>
    <t>Banf1</t>
  </si>
  <si>
    <t>barrier-to-autointegration factor</t>
  </si>
  <si>
    <t>Bard1</t>
  </si>
  <si>
    <t>BRCA1-associated RING domain protein 1 isoform 3</t>
  </si>
  <si>
    <t>Bex2</t>
  </si>
  <si>
    <t>protein BEX2 isoform 3</t>
  </si>
  <si>
    <t>Brca1</t>
  </si>
  <si>
    <t>breast cancer type 1 susceptibility protein isoform 5</t>
  </si>
  <si>
    <t>Bves</t>
  </si>
  <si>
    <t>blood vessel epicardial substance</t>
  </si>
  <si>
    <t>Cchcr1</t>
  </si>
  <si>
    <t>coiled-coil alpha-helical rod protein 1 isoform 1</t>
  </si>
  <si>
    <t>Ccl20</t>
  </si>
  <si>
    <t>C-C motif chemokine 20 isoform 1 precursor</t>
  </si>
  <si>
    <t>Ccne2</t>
  </si>
  <si>
    <t>G1/S-specific cyclin-E2</t>
  </si>
  <si>
    <t>Ccnf</t>
  </si>
  <si>
    <t>cyclin-F isoform 1</t>
  </si>
  <si>
    <t>Cdc25b</t>
  </si>
  <si>
    <t>M-phase inducer phosphatase 2 isoform 9</t>
  </si>
  <si>
    <t>Cdc45</t>
  </si>
  <si>
    <t>cell division control protein 45 homolog isoform 1</t>
  </si>
  <si>
    <t>Cdc6</t>
  </si>
  <si>
    <t>cell division control protein 6 homolog</t>
  </si>
  <si>
    <t>Cdc7</t>
  </si>
  <si>
    <t>cell division cycle 7-related protein kinase</t>
  </si>
  <si>
    <t>Cdca7</t>
  </si>
  <si>
    <t>cell division cycle-associated protein 7 isoform 1</t>
  </si>
  <si>
    <t>Cdca8</t>
  </si>
  <si>
    <t>borealin</t>
  </si>
  <si>
    <t>Cdt1</t>
  </si>
  <si>
    <t>DNA replication factor Cdt1</t>
  </si>
  <si>
    <t>Cenph</t>
  </si>
  <si>
    <t>centromere protein H</t>
  </si>
  <si>
    <t>Cenpi</t>
  </si>
  <si>
    <t>centromere protein I isoform 3</t>
  </si>
  <si>
    <t>Cenpm</t>
  </si>
  <si>
    <t>centromere protein M isoform g</t>
  </si>
  <si>
    <t>Cenpn</t>
  </si>
  <si>
    <t>centromere protein N isoform 3</t>
  </si>
  <si>
    <t>Cenpt</t>
  </si>
  <si>
    <t>centromere protein T</t>
  </si>
  <si>
    <t>Cep128</t>
  </si>
  <si>
    <t>centrosomal protein of 128 kDa</t>
  </si>
  <si>
    <t>Chaf1b</t>
  </si>
  <si>
    <t>chromatin assembly factor 1 subunit B</t>
  </si>
  <si>
    <t>Chtf18</t>
  </si>
  <si>
    <t>chromosome transmission fidelity protein 18 homolog</t>
  </si>
  <si>
    <t>Ckap2l</t>
  </si>
  <si>
    <t>cytoskeleton-associated protein 2-like isoform 2</t>
  </si>
  <si>
    <t>Cks1b</t>
  </si>
  <si>
    <t>cyclin-dependent kinases regulatory subunit 1</t>
  </si>
  <si>
    <t>Cox6b2</t>
  </si>
  <si>
    <t>cytochrome c oxidase subunit 6B2</t>
  </si>
  <si>
    <t>Crabp1</t>
  </si>
  <si>
    <t>cellular retinoic acid-binding protein 1</t>
  </si>
  <si>
    <t>Crb2</t>
  </si>
  <si>
    <t>protein crumbs homolog 2 precursor</t>
  </si>
  <si>
    <t>Crip1</t>
  </si>
  <si>
    <t>cysteine-rich protein 1</t>
  </si>
  <si>
    <t>Cry1</t>
  </si>
  <si>
    <t>cryptochrome-1</t>
  </si>
  <si>
    <t>Cxcl11</t>
  </si>
  <si>
    <t>C-X-C motif chemokine 11 isoform 2 precursor</t>
  </si>
  <si>
    <t>Cxcl16</t>
  </si>
  <si>
    <t>C-X-C motif chemokine 16 precursor</t>
  </si>
  <si>
    <t>Cyr61</t>
  </si>
  <si>
    <t>protein CYR61 precursor</t>
  </si>
  <si>
    <t>Dck</t>
  </si>
  <si>
    <t>deoxycytidine kinase</t>
  </si>
  <si>
    <t>Dctd</t>
  </si>
  <si>
    <t>deoxycytidylate deaminase isoform a</t>
  </si>
  <si>
    <t>Dctpp1</t>
  </si>
  <si>
    <t>dCTP pyrophosphatase 1</t>
  </si>
  <si>
    <t>Depdc1b</t>
  </si>
  <si>
    <t>PREDICTED: DEP domain-containing protein 1B isoform X3</t>
  </si>
  <si>
    <t>Dhfr</t>
  </si>
  <si>
    <t>dihydrofolate reductase isoform 1</t>
  </si>
  <si>
    <t>Dlgap5</t>
  </si>
  <si>
    <t>disks large-associated protein 5 isoform b</t>
  </si>
  <si>
    <t>Dscc1</t>
  </si>
  <si>
    <t>sister chromatid cohesion protein DCC1</t>
  </si>
  <si>
    <t>Dsn1</t>
  </si>
  <si>
    <t>PREDICTED: kinetochore-associated protein DSN1 homolog isoform X3</t>
  </si>
  <si>
    <t>Dtl</t>
  </si>
  <si>
    <t>denticleless protein homolog isoform 3</t>
  </si>
  <si>
    <t>Dynlrb2</t>
  </si>
  <si>
    <t>dynein light chain roadblock-type 2 isoform 2</t>
  </si>
  <si>
    <t>Elovl5</t>
  </si>
  <si>
    <t>elongation of very long chain fatty acids protein 5 isoform 4</t>
  </si>
  <si>
    <t>Entpd2</t>
  </si>
  <si>
    <t>ectonucleoside triphosphate diphosphohydrolase 2 isoform 1</t>
  </si>
  <si>
    <t>Fancd2</t>
  </si>
  <si>
    <t>Fanconi anemia group D2 protein isoform b</t>
  </si>
  <si>
    <t>Fen1</t>
  </si>
  <si>
    <t>flap endonuclease 1</t>
  </si>
  <si>
    <t>Fignl1</t>
  </si>
  <si>
    <t>fidgetin-like protein 1 isoform 1</t>
  </si>
  <si>
    <t>Fxyd6</t>
  </si>
  <si>
    <t>FXYD domain-containing ion transport regulator 6 precursor</t>
  </si>
  <si>
    <t>Galnt12</t>
  </si>
  <si>
    <t>PREDICTED: polypeptide N-acetylgalactosaminyltransferase 12 isoform X2</t>
  </si>
  <si>
    <t>Gins4</t>
  </si>
  <si>
    <t>DNA replication complex GINS protein SLD5</t>
  </si>
  <si>
    <t>Gpc1</t>
  </si>
  <si>
    <t>glypican-1 precursor</t>
  </si>
  <si>
    <t>Gpr19</t>
  </si>
  <si>
    <t>probable G-protein coupled receptor 19</t>
  </si>
  <si>
    <t>gremlin-2 precursor</t>
  </si>
  <si>
    <t>Gtse1</t>
  </si>
  <si>
    <t>G2 and S phase-expressed protein 1</t>
  </si>
  <si>
    <t>Guca2b</t>
  </si>
  <si>
    <t>guanylate cyclase activator 2B preproprotein</t>
  </si>
  <si>
    <t>Hba-a2</t>
  </si>
  <si>
    <t>Hbb</t>
  </si>
  <si>
    <t>hemoglobin subunit beta</t>
  </si>
  <si>
    <t>Hcn2</t>
  </si>
  <si>
    <t>potassium/sodium hyperpolarization-activated cyclic nucleotide-gated channel 2</t>
  </si>
  <si>
    <t>Heyl</t>
  </si>
  <si>
    <t>hairy/enhancer-of-split related with YRPW motif-like protein</t>
  </si>
  <si>
    <t>Hgfac</t>
  </si>
  <si>
    <t>hepatocyte growth factor activator isoform 1 preproprotein</t>
  </si>
  <si>
    <t>Hmgcs2</t>
  </si>
  <si>
    <t>hydroxymethylglutaryl-CoA synthase, mitochondrial isoform 2 precursor</t>
  </si>
  <si>
    <t>Icos</t>
  </si>
  <si>
    <t>inducible T-cell costimulator precursor</t>
  </si>
  <si>
    <t>Ifit2</t>
  </si>
  <si>
    <t>interferon-induced protein with tetratricopeptide repeats 2</t>
  </si>
  <si>
    <t>Ifitm1</t>
  </si>
  <si>
    <t>interferon-induced transmembrane protein 1</t>
  </si>
  <si>
    <t>Igsf9</t>
  </si>
  <si>
    <t>protein turtle homolog A isoform a precursor</t>
  </si>
  <si>
    <t>Khdrbs3</t>
  </si>
  <si>
    <t>KH domain-containing, RNA-binding, signal transduction-associated protein 3</t>
  </si>
  <si>
    <t>Klhl14</t>
  </si>
  <si>
    <t>kelch-like protein 14</t>
  </si>
  <si>
    <t>Kntc1</t>
  </si>
  <si>
    <t>kinetochore-associated protein 1</t>
  </si>
  <si>
    <t>Krt19</t>
  </si>
  <si>
    <t>keratin, type I cytoskeletal 19</t>
  </si>
  <si>
    <t>Lcn2</t>
  </si>
  <si>
    <t>neutrophil gelatinase-associated lipocalin precursor</t>
  </si>
  <si>
    <t>Lig1</t>
  </si>
  <si>
    <t>DNA ligase 1 isoform 2</t>
  </si>
  <si>
    <t>LOC100158225</t>
  </si>
  <si>
    <t>LOC102555023</t>
  </si>
  <si>
    <t>LOC103691744</t>
  </si>
  <si>
    <t>LOC103694857</t>
  </si>
  <si>
    <t>LOC500300</t>
  </si>
  <si>
    <t>LOC680227</t>
  </si>
  <si>
    <t>Lpcat2</t>
  </si>
  <si>
    <t>lysophosphatidylcholine acyltransferase 2</t>
  </si>
  <si>
    <t>Lrrc31</t>
  </si>
  <si>
    <t>leucine-rich repeat-containing protein 31 isoform 3</t>
  </si>
  <si>
    <t>March11</t>
  </si>
  <si>
    <t>E3 ubiquitin-protein ligase MARCH11</t>
  </si>
  <si>
    <t>Mcm2</t>
  </si>
  <si>
    <t>DNA replication licensing factor MCM2</t>
  </si>
  <si>
    <t>Mcm3</t>
  </si>
  <si>
    <t>DNA replication licensing factor MCM3 isoform 2</t>
  </si>
  <si>
    <t>Mcm4</t>
  </si>
  <si>
    <t>DNA replication licensing factor MCM4</t>
  </si>
  <si>
    <t>Mcm5</t>
  </si>
  <si>
    <t>DNA replication licensing factor MCM5</t>
  </si>
  <si>
    <t>Mcm6</t>
  </si>
  <si>
    <t>DNA replication licensing factor MCM6</t>
  </si>
  <si>
    <t>Mis18a</t>
  </si>
  <si>
    <t>protein Mis18-alpha</t>
  </si>
  <si>
    <t>Mlf1</t>
  </si>
  <si>
    <t>myeloid leukemia factor 1 isoform 2</t>
  </si>
  <si>
    <t>Mmp2</t>
  </si>
  <si>
    <t>72 kDa type IV collagenase isoform 3</t>
  </si>
  <si>
    <t>Mms22l</t>
  </si>
  <si>
    <t>protein MMS22-like isoform b precursor</t>
  </si>
  <si>
    <t>Mx2</t>
  </si>
  <si>
    <t>interferon-induced GTP-binding protein Mx2</t>
  </si>
  <si>
    <t>Mybl2</t>
  </si>
  <si>
    <t>myb-related protein B isoform 2</t>
  </si>
  <si>
    <t>Nasp</t>
  </si>
  <si>
    <t>nuclear autoantigenic sperm protein isoform 4</t>
  </si>
  <si>
    <t>Nat8f3</t>
  </si>
  <si>
    <t>Ndrg1</t>
  </si>
  <si>
    <t>protein NDRG1 isoform 1</t>
  </si>
  <si>
    <t>Necab3</t>
  </si>
  <si>
    <t>N-terminal EF-hand calcium-binding protein 3 isoform 1</t>
  </si>
  <si>
    <t>Nek2</t>
  </si>
  <si>
    <t>serine/threonine-protein kinase Nek2 isoform 2</t>
  </si>
  <si>
    <t>Nkg7</t>
  </si>
  <si>
    <t>protein NKG7</t>
  </si>
  <si>
    <t>Nnat</t>
  </si>
  <si>
    <t>neuronatin isoform gamma</t>
  </si>
  <si>
    <t>Nrm</t>
  </si>
  <si>
    <t>nurim isoform 2</t>
  </si>
  <si>
    <t>Ns5atp9</t>
  </si>
  <si>
    <t>Nsl1</t>
  </si>
  <si>
    <t>kinetochore-associated protein NSL1 homolog isoform 2</t>
  </si>
  <si>
    <t>Nup210</t>
  </si>
  <si>
    <t>PREDICTED: nuclear pore membrane glycoprotein 210 isoform X6</t>
  </si>
  <si>
    <t>Oip5</t>
  </si>
  <si>
    <t>protein Mis18-beta isoform 2</t>
  </si>
  <si>
    <t>Orc1</t>
  </si>
  <si>
    <t>origin recognition complex subunit 1 isoform 2</t>
  </si>
  <si>
    <t>Orc6</t>
  </si>
  <si>
    <t>origin recognition complex subunit 6</t>
  </si>
  <si>
    <t>Osmr</t>
  </si>
  <si>
    <t>oncostatin-M-specific receptor subunit beta isoform 1 precursor</t>
  </si>
  <si>
    <t>Pdk4</t>
  </si>
  <si>
    <t>pyruvate dehydrogenase kinase, isozyme 4</t>
  </si>
  <si>
    <t>Pdlim1</t>
  </si>
  <si>
    <t>PDZ and LIM domain protein 1</t>
  </si>
  <si>
    <t>Pinlyp</t>
  </si>
  <si>
    <t>phospholipase A2 inhibitor and Ly6/PLAUR domain-containing protein isoform 2</t>
  </si>
  <si>
    <t>Pkmyt1</t>
  </si>
  <si>
    <t>membrane-associated tyrosine- and threonine-specific cdc2-inhibitory kinase isoform 1</t>
  </si>
  <si>
    <t>Plk2</t>
  </si>
  <si>
    <t>serine/threonine-protein kinase PLK2 isoform 1</t>
  </si>
  <si>
    <t>Plk4</t>
  </si>
  <si>
    <t>serine/threonine-protein kinase PLK4 isoform 3</t>
  </si>
  <si>
    <t>Plk5</t>
  </si>
  <si>
    <t>inactive serine/threonine-protein kinase PLK5</t>
  </si>
  <si>
    <t>Pmf1</t>
  </si>
  <si>
    <t>polyamine-modulated factor 1 isoform 1</t>
  </si>
  <si>
    <t>Pola1</t>
  </si>
  <si>
    <t>DNA polymerase alpha catalytic subunit isoform 2</t>
  </si>
  <si>
    <t>Pold2</t>
  </si>
  <si>
    <t>DNA polymerase delta subunit 2 isoform 2</t>
  </si>
  <si>
    <t>Pole</t>
  </si>
  <si>
    <t>DNA polymerase epsilon catalytic subunit A</t>
  </si>
  <si>
    <t>Pole2</t>
  </si>
  <si>
    <t>DNA polymerase epsilon subunit 2 isoform 5</t>
  </si>
  <si>
    <t>Prim2</t>
  </si>
  <si>
    <t>DNA primase large subunit isoform b</t>
  </si>
  <si>
    <t>Prodh2</t>
  </si>
  <si>
    <t>hydroxyproline dehydrogenase</t>
  </si>
  <si>
    <t>Psmb10</t>
  </si>
  <si>
    <t>proteasome subunit beta type-10 precursor</t>
  </si>
  <si>
    <t>Rad51</t>
  </si>
  <si>
    <t>DNA repair protein RAD51 homolog 1 isoform 3</t>
  </si>
  <si>
    <t>Rad51ap1</t>
  </si>
  <si>
    <t>RAD51-associated protein 1 isoform a</t>
  </si>
  <si>
    <t>Rad51c</t>
  </si>
  <si>
    <t>DNA repair protein RAD51 homolog 3 isoform 1</t>
  </si>
  <si>
    <t>Rad54l</t>
  </si>
  <si>
    <t>DNA repair and recombination protein RAD54-like</t>
  </si>
  <si>
    <t>Ranbp1</t>
  </si>
  <si>
    <t>PREDICTED: ran-specific GTPase-activating protein isoform X6</t>
  </si>
  <si>
    <t>Rasl11a</t>
  </si>
  <si>
    <t>ras-like protein family member 11A isoform 1</t>
  </si>
  <si>
    <t>Rfc2</t>
  </si>
  <si>
    <t>replication factor C subunit 2 isoform 5</t>
  </si>
  <si>
    <t>Rfc3</t>
  </si>
  <si>
    <t>replication factor C subunit 3 isoform 1</t>
  </si>
  <si>
    <t>Rfc4</t>
  </si>
  <si>
    <t>replication factor C subunit 4</t>
  </si>
  <si>
    <t>RGD1310262</t>
  </si>
  <si>
    <t>RGD1311517</t>
  </si>
  <si>
    <t>Rhbdl2</t>
  </si>
  <si>
    <t>rhomboid-related protein 2 isoform 1</t>
  </si>
  <si>
    <t>Rmi2</t>
  </si>
  <si>
    <t>recQ-mediated genome instability protein 2</t>
  </si>
  <si>
    <t>Rpa2</t>
  </si>
  <si>
    <t>replication protein A 32 kDa subunit isoform 3</t>
  </si>
  <si>
    <t>Rrad</t>
  </si>
  <si>
    <t>GTP-binding protein RAD</t>
  </si>
  <si>
    <t>Rrm1</t>
  </si>
  <si>
    <t>ribonucleoside-diphosphate reductase large subunit isoform 4</t>
  </si>
  <si>
    <t>RT1-Bb</t>
  </si>
  <si>
    <t>RT1-CE3</t>
  </si>
  <si>
    <t>RT1-N3</t>
  </si>
  <si>
    <t>Sdc1</t>
  </si>
  <si>
    <t>syndecan-1 precursor</t>
  </si>
  <si>
    <t>Siva1</t>
  </si>
  <si>
    <t>apoptosis regulatory protein Siva isoform 2</t>
  </si>
  <si>
    <t>Ska1</t>
  </si>
  <si>
    <t>spindle and kinetochore-associated protein 1</t>
  </si>
  <si>
    <t>Ska3</t>
  </si>
  <si>
    <t>spindle and kinetochore-associated protein 3 isoform 2</t>
  </si>
  <si>
    <t>Slc25a35</t>
  </si>
  <si>
    <t>solute carrier family 25 member 35 isoform a</t>
  </si>
  <si>
    <t>Snhg11</t>
  </si>
  <si>
    <t>Snrpf</t>
  </si>
  <si>
    <t>small nuclear ribonucleoprotein F</t>
  </si>
  <si>
    <t>Sparc</t>
  </si>
  <si>
    <t>SPARC isoform 2 precursor</t>
  </si>
  <si>
    <t>Spc24</t>
  </si>
  <si>
    <t>kinetochore protein Spc24 isoform 4</t>
  </si>
  <si>
    <t>Stmn1</t>
  </si>
  <si>
    <t>stathmin isoform b</t>
  </si>
  <si>
    <t>Tcf19</t>
  </si>
  <si>
    <t>transcription factor 19</t>
  </si>
  <si>
    <t>Tcp11</t>
  </si>
  <si>
    <t>PREDICTED: T-complex protein 11 homolog isoform X2</t>
  </si>
  <si>
    <t>Thbs3</t>
  </si>
  <si>
    <t>thrombospondin-3 isoform 2 precursor</t>
  </si>
  <si>
    <t>Tie1</t>
  </si>
  <si>
    <t>tyrosine-protein kinase receptor Tie-1 isoform 2</t>
  </si>
  <si>
    <t>Timeless</t>
  </si>
  <si>
    <t>protein timeless homolog isoform 2</t>
  </si>
  <si>
    <t>Timp4</t>
  </si>
  <si>
    <t>metalloproteinase inhibitor 4 precursor</t>
  </si>
  <si>
    <t>Tk1</t>
  </si>
  <si>
    <t>thymidine kinase, cytosolic isoform 1</t>
  </si>
  <si>
    <t>Tmem121</t>
  </si>
  <si>
    <t>transmembrane protein 121</t>
  </si>
  <si>
    <t>Tmem258b</t>
  </si>
  <si>
    <t>Tmsb10</t>
  </si>
  <si>
    <t>thymosin beta-10</t>
  </si>
  <si>
    <t>Tonsl</t>
  </si>
  <si>
    <t>tonsoku-like protein</t>
  </si>
  <si>
    <t>Tppp3</t>
  </si>
  <si>
    <t>tubulin polymerization-promoting protein family member 3</t>
  </si>
  <si>
    <t>Traip</t>
  </si>
  <si>
    <t>E3 ubiquitin-protein ligase TRAIP</t>
  </si>
  <si>
    <t>Trip13</t>
  </si>
  <si>
    <t>pachytene checkpoint protein 2 homolog isoform 1</t>
  </si>
  <si>
    <t>Ttk</t>
  </si>
  <si>
    <t>dual specificity protein kinase TTK isoform 1</t>
  </si>
  <si>
    <t>Tuba1a</t>
  </si>
  <si>
    <t>tubulin alpha-1A chain isoform 2</t>
  </si>
  <si>
    <t>Tuba1b</t>
  </si>
  <si>
    <t>tubulin alpha-1B chain</t>
  </si>
  <si>
    <t>Tubb5</t>
  </si>
  <si>
    <t>Tubb6</t>
  </si>
  <si>
    <t>tubulin beta-6 chain isoform 4</t>
  </si>
  <si>
    <t>Tube1</t>
  </si>
  <si>
    <t>tubulin epsilon chain</t>
  </si>
  <si>
    <t>Ube2l6</t>
  </si>
  <si>
    <t>ubiquitin/ISG15-conjugating enzyme E2 L6 isoform 2</t>
  </si>
  <si>
    <t>Uhrf1</t>
  </si>
  <si>
    <t>E3 ubiquitin-protein ligase UHRF1 isoform 1</t>
  </si>
  <si>
    <t>Umod</t>
  </si>
  <si>
    <t>uromodulin isoform b preproprotein</t>
  </si>
  <si>
    <t>Wnt7b</t>
  </si>
  <si>
    <t>protein Wnt-7b precursor</t>
  </si>
  <si>
    <t>Zfp367</t>
  </si>
  <si>
    <t>Zwilch</t>
  </si>
  <si>
    <t>protein zwilch homolog isoform 2</t>
  </si>
  <si>
    <t>Aldosterone-Up</t>
  </si>
  <si>
    <t>1.  All</t>
  </si>
  <si>
    <t xml:space="preserve">Aldosterone up target </t>
  </si>
  <si>
    <t>2. 12H</t>
  </si>
  <si>
    <t>3. 24H</t>
  </si>
  <si>
    <t>4. 36H</t>
  </si>
  <si>
    <t>5. 72H</t>
  </si>
  <si>
    <t>Decrease at 72 hr to at least -0.585</t>
  </si>
  <si>
    <t>up early</t>
  </si>
  <si>
    <t xml:space="preserve">DNA-binding protein inhibitor ID-1 </t>
  </si>
  <si>
    <t>Mediator complex</t>
  </si>
  <si>
    <t>K channels</t>
  </si>
  <si>
    <t>RNA Polymerase II</t>
  </si>
  <si>
    <t>DNA polymerase</t>
  </si>
  <si>
    <t>Immediate early TFs (Siebenlist List)</t>
  </si>
  <si>
    <t>Cell cycle kinases</t>
  </si>
  <si>
    <t>Class I</t>
  </si>
  <si>
    <t>Class II</t>
  </si>
  <si>
    <t>Class Ib</t>
  </si>
  <si>
    <t>Class Ia</t>
  </si>
  <si>
    <t>Principal cell transporters (passive)</t>
  </si>
  <si>
    <t>GPCRs</t>
  </si>
  <si>
    <t>intercalated Cell Transporters</t>
  </si>
  <si>
    <t>Tight junction</t>
  </si>
  <si>
    <t>Type IV collagen</t>
  </si>
  <si>
    <t>NFkB targets - TFs</t>
  </si>
  <si>
    <t>http://bioinfo.lifl.fr/NF-KB/</t>
  </si>
  <si>
    <t>PubMed</t>
  </si>
  <si>
    <t>Name</t>
  </si>
  <si>
    <t>Description</t>
  </si>
  <si>
    <t>OMIM</t>
  </si>
  <si>
    <t>Species</t>
  </si>
  <si>
    <t>RefSeq (Human)</t>
  </si>
  <si>
    <t>Promoter</t>
  </si>
  <si>
    <t>Ortholog (Mouse)</t>
  </si>
  <si>
    <t>Site location</t>
  </si>
  <si>
    <t>Site sequence</t>
  </si>
  <si>
    <t>Human genes with checked binding sites</t>
  </si>
  <si>
    <t>IGHG4</t>
  </si>
  <si>
    <t>immunoglobulin heavy constant gamma 4 (G4m marker)</t>
  </si>
  <si>
    <t>human</t>
  </si>
  <si>
    <t>K01316</t>
  </si>
  <si>
    <t>IGHG3</t>
  </si>
  <si>
    <t>immunoglobulin heavy constant gamma 3 (G3m marker)</t>
  </si>
  <si>
    <t>M12958</t>
  </si>
  <si>
    <t>APOC3</t>
  </si>
  <si>
    <t>apolipoprotein C-III</t>
  </si>
  <si>
    <t>NM_000040</t>
  </si>
  <si>
    <t>NM_023114</t>
  </si>
  <si>
    <t>GGGATTTCCC</t>
  </si>
  <si>
    <t>TNFRSF6</t>
  </si>
  <si>
    <t>tumor necrosis factor receptor superfamily, member 6 (cCD95 Fas)</t>
  </si>
  <si>
    <t>NM_000043</t>
  </si>
  <si>
    <t>NM_007987</t>
  </si>
  <si>
    <t>GGGCGTTCCC</t>
  </si>
  <si>
    <t>CD3G</t>
  </si>
  <si>
    <t>T-cell receptor/CD3gamma, CD3G antigen, gamma polypeptide (TiT3 complex)</t>
  </si>
  <si>
    <t>NM_000073</t>
  </si>
  <si>
    <t>NM_009850</t>
  </si>
  <si>
    <t>-124/-120, +450/+454</t>
  </si>
  <si>
    <t>GGAAA, GGAAA</t>
  </si>
  <si>
    <t>TNFSF5</t>
  </si>
  <si>
    <t>t CD40L tumor necrosis factor (ligand) superfamily, member 5 (hyper-IgM syndrome)</t>
  </si>
  <si>
    <t>NM_000074</t>
  </si>
  <si>
    <t>NM_011616</t>
  </si>
  <si>
    <t>-1191/-1181 and in the 3' flanking region 946/-956</t>
  </si>
  <si>
    <t>GGGATTTCCA, GGAATTTTCC</t>
  </si>
  <si>
    <t>CD105</t>
  </si>
  <si>
    <t>endoglin (Osler-Rendu-Weber syndrome 1) (ENG)</t>
  </si>
  <si>
    <t>NM_000118</t>
  </si>
  <si>
    <t>NM_007932</t>
  </si>
  <si>
    <t>GGGGCTCCC</t>
  </si>
  <si>
    <t>ICAM1</t>
  </si>
  <si>
    <t>intercellular adhesion molecule 1 (CD54), human rhinovirus receptor</t>
  </si>
  <si>
    <t>NM_000201</t>
  </si>
  <si>
    <t>NM_010493</t>
  </si>
  <si>
    <t>GGAAATTCC</t>
  </si>
  <si>
    <t>TPMT</t>
  </si>
  <si>
    <t>thiopurine S-methyltransferase</t>
  </si>
  <si>
    <t>NM_000367</t>
  </si>
  <si>
    <t>NM_016785</t>
  </si>
  <si>
    <t>GGGAATTCCC</t>
  </si>
  <si>
    <t>IL2RA</t>
  </si>
  <si>
    <t>i IL-2 receptor alpha chain interleukin 2 receptor, alpha chain</t>
  </si>
  <si>
    <t>NM_000417</t>
  </si>
  <si>
    <t>NM_008367</t>
  </si>
  <si>
    <t>GGGAATCTCC</t>
  </si>
  <si>
    <t>SELE</t>
  </si>
  <si>
    <t>selectin E (endothelial adhesion molecule 1) ELAM1</t>
  </si>
  <si>
    <t>NM_000450</t>
  </si>
  <si>
    <t>NM_011345</t>
  </si>
  <si>
    <t>-135,-164, -145</t>
  </si>
  <si>
    <t>GGGGATTTCC, GATATTCC, GGATG</t>
  </si>
  <si>
    <t>TP53</t>
  </si>
  <si>
    <t>tumor protein p53 (Li-Fraumeni syndrome)</t>
  </si>
  <si>
    <t>NM_000546</t>
  </si>
  <si>
    <t>NM_011640</t>
  </si>
  <si>
    <t>GGGGTTTTCC</t>
  </si>
  <si>
    <t>CRP</t>
  </si>
  <si>
    <t>C-reactive protein, pentraxin-related</t>
  </si>
  <si>
    <t>NM_000567</t>
  </si>
  <si>
    <t>NM_007768</t>
  </si>
  <si>
    <t>AAACTCCCTT</t>
  </si>
  <si>
    <t>IL1A</t>
  </si>
  <si>
    <t>interleukin 1, alpha</t>
  </si>
  <si>
    <t>NM_000575</t>
  </si>
  <si>
    <t>NM_010554</t>
  </si>
  <si>
    <t>-1065/-1056, +646/+655</t>
  </si>
  <si>
    <t>GGGGCATGCC, GGGGCTCCCC</t>
  </si>
  <si>
    <t>IL1B</t>
  </si>
  <si>
    <t>interleukin 1, beta</t>
  </si>
  <si>
    <t>NM_000576</t>
  </si>
  <si>
    <t>NM_008361</t>
  </si>
  <si>
    <t>GGGAAAATCC</t>
  </si>
  <si>
    <t>IL1RN</t>
  </si>
  <si>
    <t>interleukin 1 receptor antagonist</t>
  </si>
  <si>
    <t>NM_000577</t>
  </si>
  <si>
    <t>NM_031167</t>
  </si>
  <si>
    <t>GGGTATTTCC</t>
  </si>
  <si>
    <t>CCR5</t>
  </si>
  <si>
    <t>chemokine (C-C motif) receptor 5</t>
  </si>
  <si>
    <t>NM_000579</t>
  </si>
  <si>
    <t>NM_009917</t>
  </si>
  <si>
    <t>GTGAAAATCCC</t>
  </si>
  <si>
    <t>IL8</t>
  </si>
  <si>
    <t>interleukin 8</t>
  </si>
  <si>
    <t>NM_000584</t>
  </si>
  <si>
    <t>GTGGAATTTCC</t>
  </si>
  <si>
    <t>IL2</t>
  </si>
  <si>
    <t>interleukin 2</t>
  </si>
  <si>
    <t>NM_000586</t>
  </si>
  <si>
    <t>NM_008366</t>
  </si>
  <si>
    <t>AGGGATTTCACC</t>
  </si>
  <si>
    <t>IL9</t>
  </si>
  <si>
    <t>interleukin 9</t>
  </si>
  <si>
    <t>NM_000590</t>
  </si>
  <si>
    <t>NM_008373</t>
  </si>
  <si>
    <t>GGGTTTTTCC</t>
  </si>
  <si>
    <t>TAP1</t>
  </si>
  <si>
    <t>transporter 1, ATP-binding cassette, sub-family B (MDR/TAP)</t>
  </si>
  <si>
    <t>NM_000593</t>
  </si>
  <si>
    <t>NM_013683</t>
  </si>
  <si>
    <t>-38/-47 from the third major start site upstream from the ATG</t>
  </si>
  <si>
    <t>GGGACTTTCC</t>
  </si>
  <si>
    <t>2104921+1715367+2263628</t>
  </si>
  <si>
    <t>TNF</t>
  </si>
  <si>
    <t>tumor necrosis factor (TNF superfamily, member 2) TNF alpha</t>
  </si>
  <si>
    <t>NM_000594</t>
  </si>
  <si>
    <t>NM_013693</t>
  </si>
  <si>
    <t>-579/-586,-202/-211,-99/-89</t>
  </si>
  <si>
    <t>GGGACAGCCC, GGGGTATCC, GGGTTTCTCC</t>
  </si>
  <si>
    <t>LTA</t>
  </si>
  <si>
    <t>lymphotoxin alpha (TNF superfamily, member 1)</t>
  </si>
  <si>
    <t>NM_000595</t>
  </si>
  <si>
    <t>NM_010735</t>
  </si>
  <si>
    <t>GGGGGCTTCCC</t>
  </si>
  <si>
    <t>IL6</t>
  </si>
  <si>
    <t>interleukin 6 (interferon, beta 2)</t>
  </si>
  <si>
    <t>NM_000600</t>
  </si>
  <si>
    <t>GGGATTTTCCC</t>
  </si>
  <si>
    <t>CD44</t>
  </si>
  <si>
    <t>CD44 antigen (homing function and Indian blood group system)</t>
  </si>
  <si>
    <t>NM_000610</t>
  </si>
  <si>
    <t>GGGATCCTCC</t>
  </si>
  <si>
    <t>NOS2A</t>
  </si>
  <si>
    <t>nitric oxide synthase 2A (inducible, hepatocytes)</t>
  </si>
  <si>
    <t>NM_000625</t>
  </si>
  <si>
    <t>NM_010927</t>
  </si>
  <si>
    <t>GGGACACTCC</t>
  </si>
  <si>
    <t>SOD2</t>
  </si>
  <si>
    <t>MnSOD, superoxide dismutase 2, mitochondrial</t>
  </si>
  <si>
    <t>NM_000636</t>
  </si>
  <si>
    <t>NM_013671</t>
  </si>
  <si>
    <t>-350/-341, -1420/-1411,+2759/+2768</t>
  </si>
  <si>
    <t>GGGTCTTCCC, GGGGCTTTCC, GGGAATACCC</t>
  </si>
  <si>
    <t>TNFSF6</t>
  </si>
  <si>
    <t>tumor necrosis factor (fas ligand) superfamily, member 6</t>
  </si>
  <si>
    <t>NM_000639</t>
  </si>
  <si>
    <t>NM_010177</t>
  </si>
  <si>
    <t>IL11</t>
  </si>
  <si>
    <t>interleukin 11</t>
  </si>
  <si>
    <t>NM_000641</t>
  </si>
  <si>
    <t>NM_008350</t>
  </si>
  <si>
    <t>TCGGGGTCTCCCTGGGTCTCCCAA</t>
  </si>
  <si>
    <t>BDKRB1</t>
  </si>
  <si>
    <t>bradykinin receptor B</t>
  </si>
  <si>
    <t>NM_000710</t>
  </si>
  <si>
    <t>NM_007539</t>
  </si>
  <si>
    <t>GGCAATCCC</t>
  </si>
  <si>
    <t>CSF1</t>
  </si>
  <si>
    <t>colony stimulating factor 1 (macrophage) (M-CSF)</t>
  </si>
  <si>
    <t>NM_172212</t>
  </si>
  <si>
    <t>NM_007778</t>
  </si>
  <si>
    <t>2406568+11418664</t>
  </si>
  <si>
    <t>CSF2</t>
  </si>
  <si>
    <t>colony stimulating factor 2 (granulocyte-macrophage) (IGM-CSF)</t>
  </si>
  <si>
    <t>NM_000758</t>
  </si>
  <si>
    <t>NM_009969</t>
  </si>
  <si>
    <t>-86/-77, -101/-92</t>
  </si>
  <si>
    <t>AGGTAGTTCC, GAGATTCCAC</t>
  </si>
  <si>
    <t>CSF3</t>
  </si>
  <si>
    <t>colony stimulating factor 3 (granulocyte) (G-CSF)</t>
  </si>
  <si>
    <t>NM_000759</t>
  </si>
  <si>
    <t>NM_009971</t>
  </si>
  <si>
    <t>GAGATTCCAC</t>
  </si>
  <si>
    <t>GSTP1</t>
  </si>
  <si>
    <t>glutathione S-transferase pi</t>
  </si>
  <si>
    <t>NM_000852</t>
  </si>
  <si>
    <t>NM_013541</t>
  </si>
  <si>
    <t>GGGACCCTCC</t>
  </si>
  <si>
    <t>NQO1</t>
  </si>
  <si>
    <t>NAD(P)H dehydrogenase, quinone 1</t>
  </si>
  <si>
    <t>NM_000903</t>
  </si>
  <si>
    <t>NM_008706</t>
  </si>
  <si>
    <t>GGGGCTTCAC</t>
  </si>
  <si>
    <t>OPRM1</t>
  </si>
  <si>
    <t>opioid receptor, mu 1</t>
  </si>
  <si>
    <t>NM_000914</t>
  </si>
  <si>
    <t>NM_011013</t>
  </si>
  <si>
    <t>-1968, -352, -2</t>
  </si>
  <si>
    <t>GGGACTTTCA, GGGGTTTTAG, GGGGCTATAC</t>
  </si>
  <si>
    <t>PTAFR</t>
  </si>
  <si>
    <t>platelet-activating factor receptor</t>
  </si>
  <si>
    <t>NM_000952</t>
  </si>
  <si>
    <t>9514889+12471036</t>
  </si>
  <si>
    <t>PTGS2</t>
  </si>
  <si>
    <t>prostaglandin-endoperoxide synthase 2 (prostaglandin G/H synthase and cyclooxygenase) (COX-2)</t>
  </si>
  <si>
    <t>NM_000963</t>
  </si>
  <si>
    <t>NM_011198</t>
  </si>
  <si>
    <t>-438/-447, -231/-222</t>
  </si>
  <si>
    <t>GGGGATTCCC, GGGACTACCC</t>
  </si>
  <si>
    <t>SCNN1A</t>
  </si>
  <si>
    <t>Amiloride-sensitive sodium channel, nonvoltage-gated 1 alpha</t>
  </si>
  <si>
    <t>NM_001038</t>
  </si>
  <si>
    <t>NM_011324</t>
  </si>
  <si>
    <t>CCTTGGAGGG</t>
  </si>
  <si>
    <t>VCAM1</t>
  </si>
  <si>
    <t>vascular cell adhesion molecule 1</t>
  </si>
  <si>
    <t>NM_001078</t>
  </si>
  <si>
    <t>NM_011693</t>
  </si>
  <si>
    <t>-77/-68, -63/-54</t>
  </si>
  <si>
    <t>GGGTTTCCCC, AGGGATTTCCC</t>
  </si>
  <si>
    <t>10829018, 9195959</t>
  </si>
  <si>
    <t>AGER</t>
  </si>
  <si>
    <t>advanced glycosylation end product-specific receptor</t>
  </si>
  <si>
    <t>NM_172197</t>
  </si>
  <si>
    <t>NM_007425</t>
  </si>
  <si>
    <t>-671/-663 ,-1518/-1510</t>
  </si>
  <si>
    <t>GAGAAACCCC, GGGAACCCCT</t>
  </si>
  <si>
    <t>ALOX12B</t>
  </si>
  <si>
    <t>arachidonate 12-lipoxygenase, 12R type</t>
  </si>
  <si>
    <t>NM_000697</t>
  </si>
  <si>
    <t>NM_009659</t>
  </si>
  <si>
    <t>GGGACATCCC</t>
  </si>
  <si>
    <t>BCL2L1</t>
  </si>
  <si>
    <t>BCL2-like 1</t>
  </si>
  <si>
    <t>NM_001191</t>
  </si>
  <si>
    <t>NM_009743</t>
  </si>
  <si>
    <t>-341/-350, -357/-366, -59/-84</t>
  </si>
  <si>
    <t>GTGACTTTCC, GGGGACTGCC, GGGACTGCCC</t>
  </si>
  <si>
    <t>TNFRSF5</t>
  </si>
  <si>
    <t>tumor necrosis factor receptor superfamily, member 5 (CD40)</t>
  </si>
  <si>
    <t>NM_001250</t>
  </si>
  <si>
    <t>NM_011611</t>
  </si>
  <si>
    <t>-576/-566, -468/-458, -174/-164</t>
  </si>
  <si>
    <t>GGGAATTTCC, GGGAACTTCC, GGGAAACTCC</t>
  </si>
  <si>
    <t>TNFRSF9</t>
  </si>
  <si>
    <t>tumor necrosis factor receptor superfamily, member 9 (CD137)</t>
  </si>
  <si>
    <t>NM_001561</t>
  </si>
  <si>
    <t>NM_011612</t>
  </si>
  <si>
    <t>GTGGGAATTTCCCA</t>
  </si>
  <si>
    <t>IRF7</t>
  </si>
  <si>
    <t>interferon regulatory factor 7</t>
  </si>
  <si>
    <t>NM_004030</t>
  </si>
  <si>
    <t>NM_016850</t>
  </si>
  <si>
    <t>GGAAACTCC</t>
  </si>
  <si>
    <t>BLR1</t>
  </si>
  <si>
    <t>Burkitt lymphoma receptor 1, GTP binding protein (chemokine (C-X-C motif) receptor 5 CXCR5)</t>
  </si>
  <si>
    <t>NM_001716</t>
  </si>
  <si>
    <t>NM_007551</t>
  </si>
  <si>
    <t>+44/+54 +2 other sites located between -612/-1</t>
  </si>
  <si>
    <t>GGGATTTTCCC, GGAGTTTCCC, GGGGTTTCCCA</t>
  </si>
  <si>
    <t>CD48</t>
  </si>
  <si>
    <t>CD48 antigen (B-cell membrane protein)</t>
  </si>
  <si>
    <t>NM_001778</t>
  </si>
  <si>
    <t>NM_007649</t>
  </si>
  <si>
    <t>GGAAGGGGCTTTCCCCA</t>
  </si>
  <si>
    <t>CD69</t>
  </si>
  <si>
    <t>CD69 antigen (p60, early T-cell activation antigen)</t>
  </si>
  <si>
    <t>NM_001781</t>
  </si>
  <si>
    <t>-373,-223,-160</t>
  </si>
  <si>
    <t>GGGAAAACCC</t>
  </si>
  <si>
    <t>CCR7</t>
  </si>
  <si>
    <t>chemokine (C-C motif) receptor 7</t>
  </si>
  <si>
    <t>NM_001838</t>
  </si>
  <si>
    <t>NM_007719</t>
  </si>
  <si>
    <t>-350/-341, -223/-214</t>
  </si>
  <si>
    <t>GGGACACTTC, GGGGCTTTTT</t>
  </si>
  <si>
    <t>CR2</t>
  </si>
  <si>
    <t>complement receptor 2 : complement component (3d/Epstein Barr virus) receptor 2</t>
  </si>
  <si>
    <t>NM_001877</t>
  </si>
  <si>
    <t>NM_007758</t>
  </si>
  <si>
    <t>AGTATATGGGAATTCTCTGCAGT</t>
  </si>
  <si>
    <t>coagulation factor III (thromboplastin, tissue factor)</t>
  </si>
  <si>
    <t>NM_001993</t>
  </si>
  <si>
    <t>NM_010171</t>
  </si>
  <si>
    <t>GGGAGTTTCC</t>
  </si>
  <si>
    <t>HMOX1</t>
  </si>
  <si>
    <t>heme oxygenase (decycling) 1</t>
  </si>
  <si>
    <t>NM_002133</t>
  </si>
  <si>
    <t>NM_010442</t>
  </si>
  <si>
    <t>GACTTTGTTTCCCAAGGGTCA</t>
  </si>
  <si>
    <t>TNC</t>
  </si>
  <si>
    <t>tenascin C (hexabrachion)</t>
  </si>
  <si>
    <t>NM_002160</t>
  </si>
  <si>
    <t>NM_011607</t>
  </si>
  <si>
    <t>GGGAATTCCT</t>
  </si>
  <si>
    <t>IFNB1</t>
  </si>
  <si>
    <t>interferon, beta 1, fibroblast</t>
  </si>
  <si>
    <t>NM_002176</t>
  </si>
  <si>
    <t>NM_010510</t>
  </si>
  <si>
    <t>GGGAAATTCC</t>
  </si>
  <si>
    <t>IL13</t>
  </si>
  <si>
    <t>interleukin 13</t>
  </si>
  <si>
    <t>NM_002188</t>
  </si>
  <si>
    <t>NM_008355</t>
  </si>
  <si>
    <t>-1291/-1282, -1082/-1073</t>
  </si>
  <si>
    <t>GGGATGCCTC, GGGGGTTTCT</t>
  </si>
  <si>
    <t>IL15RA</t>
  </si>
  <si>
    <t>interleukin 15 receptor, alpha</t>
  </si>
  <si>
    <t>NM_172200</t>
  </si>
  <si>
    <t>NM_008358</t>
  </si>
  <si>
    <t>IRF1</t>
  </si>
  <si>
    <t>NM_002198</t>
  </si>
  <si>
    <t>NM_008390</t>
  </si>
  <si>
    <t>GGGGAATCCC</t>
  </si>
  <si>
    <t>IRF2</t>
  </si>
  <si>
    <t>NM_002199</t>
  </si>
  <si>
    <t>NM_008391</t>
  </si>
  <si>
    <t>GGGGATTTCC</t>
  </si>
  <si>
    <t>LTB</t>
  </si>
  <si>
    <t>lymphotoxin beta (TNF superfamily, member 3)</t>
  </si>
  <si>
    <t>NM_009588</t>
  </si>
  <si>
    <t>NM_008518</t>
  </si>
  <si>
    <t>GGAAAGTCCC</t>
  </si>
  <si>
    <t>IRF4</t>
  </si>
  <si>
    <t>interferon regulatory factor 4</t>
  </si>
  <si>
    <t>NM_002460</t>
  </si>
  <si>
    <t>NM_013674</t>
  </si>
  <si>
    <t>-445, -517</t>
  </si>
  <si>
    <t>GCGAAGTCCCC, GGGTGCTCCC</t>
  </si>
  <si>
    <t>MYC</t>
  </si>
  <si>
    <t>v-myc myelocytomatosis viral oncogene homolog (avian)</t>
  </si>
  <si>
    <t>NM_002467</t>
  </si>
  <si>
    <t>NM_010849</t>
  </si>
  <si>
    <t>-1329, 269</t>
  </si>
  <si>
    <t>AAGGGTCT, GGGGACAC</t>
  </si>
  <si>
    <t>NFKB2</t>
  </si>
  <si>
    <t>nuclear factor of kappa light polypeptide gene enhancer in B-cells 2 (p49/p100)</t>
  </si>
  <si>
    <t>NM_002502</t>
  </si>
  <si>
    <t>NM_019408</t>
  </si>
  <si>
    <t>-377/-387, -95/-105, -68/-78, +701/+691, +955/+945, +1108/+1098 from the major start site</t>
  </si>
  <si>
    <t>GGGGATCCCCC, GGGAATTCCC, GGGGCTTTCCG, GGGCCTCCC, GGGGCTTCCCG, GGGACTTTCC</t>
  </si>
  <si>
    <t>PDGFB</t>
  </si>
  <si>
    <t>platelet-derived growth factor beta polypeptide (simian sarcoma viral (v-sis) oncogene homolog)</t>
  </si>
  <si>
    <t>NM_002608</t>
  </si>
  <si>
    <t>NM_011057</t>
  </si>
  <si>
    <t>GAGACC</t>
  </si>
  <si>
    <t>PLAU</t>
  </si>
  <si>
    <t>urokinase-type plasminogen activator</t>
  </si>
  <si>
    <t>NM_002658</t>
  </si>
  <si>
    <t>NM_008873</t>
  </si>
  <si>
    <t>-1865 et-1835, et-47</t>
  </si>
  <si>
    <t>GGGAATTTCC, GGGAGTTTC, GGGAGGAGTC</t>
  </si>
  <si>
    <t>LMP2</t>
  </si>
  <si>
    <t>proteasome (prosome, macropain) subunit, beta type, 9 (large multifunctional protease 2) (PSMB9)</t>
  </si>
  <si>
    <t>NM_002800</t>
  </si>
  <si>
    <t>NM_013585</t>
  </si>
  <si>
    <t>-407/-398 from the third major start site upstream from the ATG</t>
  </si>
  <si>
    <t>PTX3</t>
  </si>
  <si>
    <t>pentaxin-related gene, rapidly induced by IL-1 beta</t>
  </si>
  <si>
    <t>NM_002852</t>
  </si>
  <si>
    <t>-87/-97, -1126/-1136</t>
  </si>
  <si>
    <t>GGGGAACTCCC, CGGGATTTTCC</t>
  </si>
  <si>
    <t>8051410, 9174597</t>
  </si>
  <si>
    <t>CCL2</t>
  </si>
  <si>
    <t>chemokine (C-C motif) ligand 2 (MCP1/JE)</t>
  </si>
  <si>
    <t>NM_002982</t>
  </si>
  <si>
    <t>NM_011333</t>
  </si>
  <si>
    <t>-2600, -78</t>
  </si>
  <si>
    <t>GGGAATTTCC, GGAAGATCCC</t>
  </si>
  <si>
    <t>CCL5</t>
  </si>
  <si>
    <t>chemokine (C-C motif) ligand 5 (RANTES)</t>
  </si>
  <si>
    <t>NM_002985</t>
  </si>
  <si>
    <t>-40,-54,-221,-590</t>
  </si>
  <si>
    <t>GGGGATGCCC, GGAAACTCCC, AGAAATTTTTCC, AGAAATTCCC</t>
  </si>
  <si>
    <t>CCL11</t>
  </si>
  <si>
    <t>chemokine (C-C motif) ligand 11</t>
  </si>
  <si>
    <t>NM_002986</t>
  </si>
  <si>
    <t>NM_011330</t>
  </si>
  <si>
    <t>GGAATCTCCC</t>
  </si>
  <si>
    <t>CXCL5</t>
  </si>
  <si>
    <t>Neutrophil activating peptide-78, chemokine (C-X-C motif) ligand 5</t>
  </si>
  <si>
    <t>NM_002994</t>
  </si>
  <si>
    <t>NM_009141</t>
  </si>
  <si>
    <t>CAGGGAATTTCCCCA</t>
  </si>
  <si>
    <t>SELP</t>
  </si>
  <si>
    <t>selectin P (granule membrane protein 140kDa, antigen CD62)</t>
  </si>
  <si>
    <t>NM_003005</t>
  </si>
  <si>
    <t>NM_011347</t>
  </si>
  <si>
    <t>GGGGGTGACCCC</t>
  </si>
  <si>
    <t>SLC2A5</t>
  </si>
  <si>
    <t>solute carrier family 2 (facilitated glucose/fructose transporter), member 5 (GLUT5)</t>
  </si>
  <si>
    <t>NM_003039</t>
  </si>
  <si>
    <t>NM_019741</t>
  </si>
  <si>
    <t>-194/-185, -142/-133</t>
  </si>
  <si>
    <t>GGGAAATACC, GGGGGCACCC</t>
  </si>
  <si>
    <t>12208876+12208876</t>
  </si>
  <si>
    <t>STAT5A</t>
  </si>
  <si>
    <t>signal transducer and activator of transcription 5A</t>
  </si>
  <si>
    <t>NM_003152</t>
  </si>
  <si>
    <t>NM_011488</t>
  </si>
  <si>
    <t>-127/-118, -40/-31</t>
  </si>
  <si>
    <t>GGGGAGGCC, GGGGCCTCTT</t>
  </si>
  <si>
    <t>VIM</t>
  </si>
  <si>
    <t>vimentin</t>
  </si>
  <si>
    <t>NM_003380</t>
  </si>
  <si>
    <t>NM_011701</t>
  </si>
  <si>
    <t>GGGGCTTTCC</t>
  </si>
  <si>
    <t>IER3</t>
  </si>
  <si>
    <t>immediate early response 3 (IEX-1L)</t>
  </si>
  <si>
    <t>NM_003897</t>
  </si>
  <si>
    <t>NM_133662</t>
  </si>
  <si>
    <t>CGGAATTTCC</t>
  </si>
  <si>
    <t>NFKB1</t>
  </si>
  <si>
    <t>nuclear factor of kappa light polypeptide gene enhancer in B-cells 1 (p105)</t>
  </si>
  <si>
    <t>NM_003998</t>
  </si>
  <si>
    <t>NM_008689</t>
  </si>
  <si>
    <t>BM2</t>
  </si>
  <si>
    <t>NM_004048</t>
  </si>
  <si>
    <t>GGGAAAGTCCC</t>
  </si>
  <si>
    <t>BCL2A1</t>
  </si>
  <si>
    <t>BCL2-related protein A1</t>
  </si>
  <si>
    <t>NM_004049</t>
  </si>
  <si>
    <t>NM_009742</t>
  </si>
  <si>
    <t>GGGGATTTACC</t>
  </si>
  <si>
    <t>CCL15</t>
  </si>
  <si>
    <t>chemokine (C-C motif) ligand 15 (MIP-3alpha)</t>
  </si>
  <si>
    <t>NM_004591</t>
  </si>
  <si>
    <t>11275263+12182451</t>
  </si>
  <si>
    <t>CD83</t>
  </si>
  <si>
    <t>CD83 antigen (activated B lymphocytes, immunoglobulin superfamily)</t>
  </si>
  <si>
    <t>NM_004233</t>
  </si>
  <si>
    <t>NM_009856</t>
  </si>
  <si>
    <t>0/-261</t>
  </si>
  <si>
    <t>CD74</t>
  </si>
  <si>
    <t>CD74 antigen (invariant polypeptide of major histocompatibility complex, class II antigen-associated)</t>
  </si>
  <si>
    <t>NM_004355</t>
  </si>
  <si>
    <t>NM_010545</t>
  </si>
  <si>
    <t>-109/-118, -163/-172</t>
  </si>
  <si>
    <t>GGGGTATTTCC, GGGGAGCCCC</t>
  </si>
  <si>
    <t>ELF3</t>
  </si>
  <si>
    <t>E74-like factor 3 (ets domain transcription factor, epithelial-specific ) (ESE-1)</t>
  </si>
  <si>
    <t>NM_004433</t>
  </si>
  <si>
    <t>NM_007921</t>
  </si>
  <si>
    <t>GGAAATCCCC</t>
  </si>
  <si>
    <t>TGM2</t>
  </si>
  <si>
    <t>transglutaminase 2 (C polypeptide, protein-glutamine-gamma-glutamyltransferase)</t>
  </si>
  <si>
    <t>NM_004613</t>
  </si>
  <si>
    <t>NM_009373</t>
  </si>
  <si>
    <t>DEFB4</t>
  </si>
  <si>
    <t>defensin, beta 4</t>
  </si>
  <si>
    <t>NM_004942</t>
  </si>
  <si>
    <t>NM_019728</t>
  </si>
  <si>
    <t>-175/-167, -165/-157 relative to the TATA box</t>
  </si>
  <si>
    <t>GGGATTTTC, GGGGTTTCC</t>
  </si>
  <si>
    <t>MMP9</t>
  </si>
  <si>
    <t>matrix metalloproteinase 9 (gelatinase B, 92kDa gelatinase, 92kDa type IV collagenase)</t>
  </si>
  <si>
    <t>NM_004994</t>
  </si>
  <si>
    <t>NM_013599</t>
  </si>
  <si>
    <t>GGGGGTTGCCCC</t>
  </si>
  <si>
    <t>BCL3</t>
  </si>
  <si>
    <t>B-cell CLL/lymphoma 3</t>
  </si>
  <si>
    <t>NM_005178</t>
  </si>
  <si>
    <t>NM_033601</t>
  </si>
  <si>
    <t>-937, -171</t>
  </si>
  <si>
    <t>AGGATTTTCCGA, TCCTTTGGGA</t>
  </si>
  <si>
    <t>8642282+890682</t>
  </si>
  <si>
    <t>CD80</t>
  </si>
  <si>
    <t>CD80 antigen (CD28 antigen ligand 1, B7-1 antigen)</t>
  </si>
  <si>
    <t>NM_005191</t>
  </si>
  <si>
    <t>NM_009855</t>
  </si>
  <si>
    <t>GGGGTTTTCCC</t>
  </si>
  <si>
    <t>VEGF C</t>
  </si>
  <si>
    <t>vascular endothelial growth factor C</t>
  </si>
  <si>
    <t>NM_005429</t>
  </si>
  <si>
    <t>NM_009506</t>
  </si>
  <si>
    <t>GGGGGTCGCC</t>
  </si>
  <si>
    <t>PLCD1</t>
  </si>
  <si>
    <t>phospholipase C, delta 1</t>
  </si>
  <si>
    <t>NM_006225</t>
  </si>
  <si>
    <t>NM_019676</t>
  </si>
  <si>
    <t>TNFAIP3</t>
  </si>
  <si>
    <t>tumor necrosis factor, alpha-induced protein 3 (A20)</t>
  </si>
  <si>
    <t>NM_006290</t>
  </si>
  <si>
    <t>NM_009397</t>
  </si>
  <si>
    <t>-239, -251</t>
  </si>
  <si>
    <t>GGAAATCCCC, GGAAAGTCCC</t>
  </si>
  <si>
    <t>RELB</t>
  </si>
  <si>
    <t>v-rel reticuloendotheliosis viral oncogene homolog B, nuclear factor of kappa light polypeptide gene enhancer in B-cells 3 (avian)</t>
  </si>
  <si>
    <t>NM_006509</t>
  </si>
  <si>
    <t>NM_009046</t>
  </si>
  <si>
    <t>from ATG -247/-238, -175/-166 (-114=1rst main TSS, -126= 2nd main TSS)</t>
  </si>
  <si>
    <t>GGGGTTTTCC, GGGGAATTCC</t>
  </si>
  <si>
    <t>11978801+12208876</t>
  </si>
  <si>
    <t>TFPI2</t>
  </si>
  <si>
    <t>tissue factor pathway inhibitor 2</t>
  </si>
  <si>
    <t>NM_006528</t>
  </si>
  <si>
    <t>NM_009364</t>
  </si>
  <si>
    <t>GGGGAATTCC</t>
  </si>
  <si>
    <t>12835724+10733571</t>
  </si>
  <si>
    <t>BCL2</t>
  </si>
  <si>
    <t>B-cell CLL/lymphoma 2</t>
  </si>
  <si>
    <t>NM_000657</t>
  </si>
  <si>
    <t>NM_009741</t>
  </si>
  <si>
    <t>-180 (ou -28)</t>
  </si>
  <si>
    <t>GGGAAACACC</t>
  </si>
  <si>
    <t>S100A6</t>
  </si>
  <si>
    <t>S100 calcium binding protein A6 (calcyclin)</t>
  </si>
  <si>
    <t>NM_014624</t>
  </si>
  <si>
    <t>NM_011313</t>
  </si>
  <si>
    <t>GGGAGTAGCC</t>
  </si>
  <si>
    <t>TACR1</t>
  </si>
  <si>
    <t>tachykinin receptor 1, neurokinin 1 receptor (NK-1R)</t>
  </si>
  <si>
    <t>NM_015727</t>
  </si>
  <si>
    <t>NM_009313</t>
  </si>
  <si>
    <t>GGGTGTTTCC</t>
  </si>
  <si>
    <t>NFKBIA</t>
  </si>
  <si>
    <t>nuclear factor of kappa light polypeptide gene enhancer in B-cells inhibitor, alpha</t>
  </si>
  <si>
    <t>NM_020529</t>
  </si>
  <si>
    <t>NM_010907</t>
  </si>
  <si>
    <t>-319/-310, -225/-216, -63/-53</t>
  </si>
  <si>
    <t>GGAAACCC, GGGAGGACTTTC, GGAAATTCCCC</t>
  </si>
  <si>
    <t>CD209</t>
  </si>
  <si>
    <t>antigen (DC-SIGN)</t>
  </si>
  <si>
    <t>NM_021155</t>
  </si>
  <si>
    <t>NM_133238</t>
  </si>
  <si>
    <t>+426/+433 of the fourth TSS 5' from the ATG</t>
  </si>
  <si>
    <t>AGGGTGGG</t>
  </si>
  <si>
    <t>CARD15</t>
  </si>
  <si>
    <t>caspase recruitment domain family, member 15 (Nod2)</t>
  </si>
  <si>
    <t>NM_022162</t>
  </si>
  <si>
    <t>NM_145857</t>
  </si>
  <si>
    <t>GGGAATTTCC</t>
  </si>
  <si>
    <t>10082535+10409765</t>
  </si>
  <si>
    <t>CCND1</t>
  </si>
  <si>
    <t>cyclin D1 (PRAD1: parathyroid adenomatosis 1)</t>
  </si>
  <si>
    <t>NM_053056</t>
  </si>
  <si>
    <t>NM_007631</t>
  </si>
  <si>
    <t>-806, 13</t>
  </si>
  <si>
    <t>GGGGACCCC, GGGGAGTTTT</t>
  </si>
  <si>
    <t>KLK3</t>
  </si>
  <si>
    <t>kallikrein 3, (prostate specific antigen)</t>
  </si>
  <si>
    <t>NM_145864</t>
  </si>
  <si>
    <t>4 sites located in an enhancer at -4366/-3824</t>
  </si>
  <si>
    <t>TGCCCCCCCC, GGGGTTTGTG, GGGACAACTT, GGTGGTGCTG</t>
  </si>
  <si>
    <t>IL15</t>
  </si>
  <si>
    <t>interleukin 15</t>
  </si>
  <si>
    <t>NM_172174</t>
  </si>
  <si>
    <t>NM_008357</t>
  </si>
  <si>
    <t>GGGGCTCCT</t>
  </si>
  <si>
    <t>NR4A2</t>
  </si>
  <si>
    <t>nuclear receptor subfamily 4, group A, member 2 (NURR1)</t>
  </si>
  <si>
    <t>NM_173173</t>
  </si>
  <si>
    <t>NM_013613</t>
  </si>
  <si>
    <t>GGGAAATCCC</t>
  </si>
  <si>
    <t>HC3</t>
  </si>
  <si>
    <t>proteasome subunit alpha-type 2 (PSMA2)</t>
  </si>
  <si>
    <t>NM_002787</t>
  </si>
  <si>
    <t>NM_008944</t>
  </si>
  <si>
    <t>-304, -324</t>
  </si>
  <si>
    <t>GGAAGCTTCC, CCTTTCGGG</t>
  </si>
  <si>
    <t>Checked binding sites - other species</t>
  </si>
  <si>
    <t>serum amyloid A3</t>
  </si>
  <si>
    <t>mouse</t>
  </si>
  <si>
    <t>Cfb</t>
  </si>
  <si>
    <t>Complement B</t>
  </si>
  <si>
    <t>H+-K+ATPase alpha2</t>
  </si>
  <si>
    <t>PKCdelta</t>
  </si>
  <si>
    <t>rnCGM3</t>
  </si>
  <si>
    <t>Pregnancy-specific glycoprotein rnCGM3</t>
  </si>
  <si>
    <t>rat</t>
  </si>
  <si>
    <t>Serpina3g</t>
  </si>
  <si>
    <t>Serpin 2A</t>
  </si>
  <si>
    <t>AR</t>
  </si>
  <si>
    <t>androgen receptor (dihydrotestosterone receptor; Testicular feminization; Spinal and bulbar muscular atrophy; Kennedy disease)</t>
  </si>
  <si>
    <t>NM_000044</t>
  </si>
  <si>
    <t>NM_013476</t>
  </si>
  <si>
    <t>SERPINA1</t>
  </si>
  <si>
    <t>alpha antitrypsin, serine (or cysteine) proteinase inhibitor, clade A (alpha-1 antiproteinase, antitrypsin), member 1 (SERPINA1)</t>
  </si>
  <si>
    <t>rabbit</t>
  </si>
  <si>
    <t>NM_000295</t>
  </si>
  <si>
    <t>NM_009245</t>
  </si>
  <si>
    <t>AMH</t>
  </si>
  <si>
    <t>anti-Mullerian hormone</t>
  </si>
  <si>
    <t>NM_000479</t>
  </si>
  <si>
    <t>NM_007445</t>
  </si>
  <si>
    <t>ADH1A</t>
  </si>
  <si>
    <t>alcohol dehydrogenase 1A (class I), alpha polypeptide</t>
  </si>
  <si>
    <t>NM_000667</t>
  </si>
  <si>
    <t>NM_007409</t>
  </si>
  <si>
    <t>NPY1R</t>
  </si>
  <si>
    <t>neuropeptide Y receptor Y1</t>
  </si>
  <si>
    <t>NM_000909</t>
  </si>
  <si>
    <t>NM_010934</t>
  </si>
  <si>
    <t>ABCB1</t>
  </si>
  <si>
    <t>ATP-binding cassette, sub-family B (MDR/TAP), member 1</t>
  </si>
  <si>
    <t>rat or mouse</t>
  </si>
  <si>
    <t>NM_000927</t>
  </si>
  <si>
    <t>NM_011076</t>
  </si>
  <si>
    <t>PTGDS</t>
  </si>
  <si>
    <t>Lipocalin-type prostaglandin D synthase : prostaglandin D2 synthase 21kDa (brain)</t>
  </si>
  <si>
    <t>NM_000954</t>
  </si>
  <si>
    <t>NM_008963</t>
  </si>
  <si>
    <t>BMP2</t>
  </si>
  <si>
    <t>bone morphogenetic protein 2</t>
  </si>
  <si>
    <t>NM_001200</t>
  </si>
  <si>
    <t>NM_007553</t>
  </si>
  <si>
    <t>CASP4</t>
  </si>
  <si>
    <t>caspase 4, apoptosis-related cysteine protease</t>
  </si>
  <si>
    <t>NM_001225</t>
  </si>
  <si>
    <t>NM_007609</t>
  </si>
  <si>
    <t>TBR</t>
  </si>
  <si>
    <t>T cell receptor beta locus</t>
  </si>
  <si>
    <t>NM_001333</t>
  </si>
  <si>
    <t>NM_009984</t>
  </si>
  <si>
    <t>CXCL10</t>
  </si>
  <si>
    <t>chemokine (C-X-C motif) ligand 10 (IP-10)</t>
  </si>
  <si>
    <t>NM_001565</t>
  </si>
  <si>
    <t>NM_021274</t>
  </si>
  <si>
    <t>FN1</t>
  </si>
  <si>
    <t>fibronectin 1</t>
  </si>
  <si>
    <t>NM_002026</t>
  </si>
  <si>
    <t>FTH1</t>
  </si>
  <si>
    <t>ferritin H chain, heavy polypeptide 1</t>
  </si>
  <si>
    <t>NM_002032</t>
  </si>
  <si>
    <t xml:space="preserve">NM_010239 </t>
  </si>
  <si>
    <t>CXCL2</t>
  </si>
  <si>
    <t>chemokine (C-X-C motif) ligand 2 (MIP2)</t>
  </si>
  <si>
    <t>NM_002089</t>
  </si>
  <si>
    <t>NM_009140</t>
  </si>
  <si>
    <t>CXCL9</t>
  </si>
  <si>
    <t>chemokine (C-X-C motif) ligand 9</t>
  </si>
  <si>
    <t>NM_002416</t>
  </si>
  <si>
    <t>NM_008599</t>
  </si>
  <si>
    <t>CCL4</t>
  </si>
  <si>
    <t>chemokine (C-C motif) ligand 4 (MIP1beta)</t>
  </si>
  <si>
    <t>NM_002984</t>
  </si>
  <si>
    <t>NM_013652</t>
  </si>
  <si>
    <t>SIAT8A</t>
  </si>
  <si>
    <t>sialyltransferase 8A (alpha-N-acetylneuraminate: alpha-2,8-sialyltransferase, GD3 synthase)</t>
  </si>
  <si>
    <t>NM_003034</t>
  </si>
  <si>
    <t>NM_011374</t>
  </si>
  <si>
    <t>TERT</t>
  </si>
  <si>
    <t>telomerase reverse transcriptase</t>
  </si>
  <si>
    <t>NM_003219</t>
  </si>
  <si>
    <t>NM_009354</t>
  </si>
  <si>
    <t>ARFRP1</t>
  </si>
  <si>
    <t>ADP-ribosylation factor related protein 1</t>
  </si>
  <si>
    <t>NM_003224</t>
  </si>
  <si>
    <t>NM_029702</t>
  </si>
  <si>
    <t>MYB</t>
  </si>
  <si>
    <t>v-myb myeloblastosis viral oncogene homolog (avian)</t>
  </si>
  <si>
    <t>NM_005375</t>
  </si>
  <si>
    <t>NM_010848</t>
  </si>
  <si>
    <t>PENK</t>
  </si>
  <si>
    <t>proenkephalin</t>
  </si>
  <si>
    <t>NM_006211</t>
  </si>
  <si>
    <t>PLA2G4</t>
  </si>
  <si>
    <t>phospholipase A2, group IVA (cytosolic, calcium-dependent)</t>
  </si>
  <si>
    <t>NM_024420</t>
  </si>
  <si>
    <t>NM_008869</t>
  </si>
  <si>
    <t>Nfkbiz</t>
  </si>
  <si>
    <t>Mail</t>
  </si>
  <si>
    <t>NM_031419</t>
  </si>
  <si>
    <t>NM_030612</t>
  </si>
  <si>
    <t>MADCAM1</t>
  </si>
  <si>
    <t>mucosal vascular addressin cell adhesion molecule 1</t>
  </si>
  <si>
    <t>NM_130760</t>
  </si>
  <si>
    <t>NM_013591</t>
  </si>
  <si>
    <t>TAPBP</t>
  </si>
  <si>
    <t>TAP binding protein (tapasin)</t>
  </si>
  <si>
    <t>NM_172209</t>
  </si>
  <si>
    <t>NM_009318</t>
  </si>
  <si>
    <t>Putative Human target genes</t>
  </si>
  <si>
    <t>CYP2C11</t>
  </si>
  <si>
    <t>NK4</t>
  </si>
  <si>
    <t>AGT</t>
  </si>
  <si>
    <t>angiotensinogen (serine (or cysteine) proteinase inhibitor, clade A (alpha-1 antiproteinase, antitrypsin), member 8)</t>
  </si>
  <si>
    <t>NM_000029</t>
  </si>
  <si>
    <t>NM_007428</t>
  </si>
  <si>
    <t>WT1</t>
  </si>
  <si>
    <t>Wilms tumor 1</t>
  </si>
  <si>
    <t>NM_000378</t>
  </si>
  <si>
    <t>NM_144783</t>
  </si>
  <si>
    <t>G6PD</t>
  </si>
  <si>
    <t>glucose-6-phosphate dehydrogenase</t>
  </si>
  <si>
    <t>NM_000402</t>
  </si>
  <si>
    <t>NM_008062</t>
  </si>
  <si>
    <t>IL10</t>
  </si>
  <si>
    <t>interleukin 10</t>
  </si>
  <si>
    <t>NM_000572</t>
  </si>
  <si>
    <t>NM_010548</t>
  </si>
  <si>
    <t>ORM1</t>
  </si>
  <si>
    <t>orosomucoid 1, alpha-1 acid glycoprotein</t>
  </si>
  <si>
    <t>NM_000607</t>
  </si>
  <si>
    <t>NM_008768</t>
  </si>
  <si>
    <t>ADORA1</t>
  </si>
  <si>
    <t>adenosine A1 receptor</t>
  </si>
  <si>
    <t>NM_000674</t>
  </si>
  <si>
    <t>C4BPA</t>
  </si>
  <si>
    <t>complement component 4 binding protein, alpha</t>
  </si>
  <si>
    <t>NM_000715</t>
  </si>
  <si>
    <t>NM_007576</t>
  </si>
  <si>
    <t>EPO</t>
  </si>
  <si>
    <t>erythropoietin</t>
  </si>
  <si>
    <t>NM_000799</t>
  </si>
  <si>
    <t>NM_007942</t>
  </si>
  <si>
    <t>BIRC2</t>
  </si>
  <si>
    <t>baculoviral IAP repeat-containing 2</t>
  </si>
  <si>
    <t>NM_001166</t>
  </si>
  <si>
    <t>NM_007465</t>
  </si>
  <si>
    <t>HAS1</t>
  </si>
  <si>
    <t>hyaluronan synthase 1</t>
  </si>
  <si>
    <t>NM_001523</t>
  </si>
  <si>
    <t>NM_008215</t>
  </si>
  <si>
    <t>FCER2</t>
  </si>
  <si>
    <t>Fc epsilon receptor II(CD23), Fc fragment of IgE, low affinity II, receptor for (CD23A)</t>
  </si>
  <si>
    <t>NM_002002</t>
  </si>
  <si>
    <t>NM_013517</t>
  </si>
  <si>
    <t>JUNB</t>
  </si>
  <si>
    <t>jun B proto-oncogene</t>
  </si>
  <si>
    <t>NM_002229</t>
  </si>
  <si>
    <t>NM_008416</t>
  </si>
  <si>
    <t>LGALS3</t>
  </si>
  <si>
    <t>lectin, galactoside-binding, soluble, 3 (galectin 3)</t>
  </si>
  <si>
    <t>NM_002306</t>
  </si>
  <si>
    <t>NM_010705</t>
  </si>
  <si>
    <t>MMP8</t>
  </si>
  <si>
    <t>matrix metalloproteinase 8 (neutrophil collagenase)</t>
  </si>
  <si>
    <t>NM_002424</t>
  </si>
  <si>
    <t>NM_008611</t>
  </si>
  <si>
    <t>12237307+12077118</t>
  </si>
  <si>
    <t>MUC2</t>
  </si>
  <si>
    <t>mucin 2, intestinal/tracheal</t>
  </si>
  <si>
    <t>NM_002457</t>
  </si>
  <si>
    <t>PIM1</t>
  </si>
  <si>
    <t>pim-1 oncogene</t>
  </si>
  <si>
    <t>NM_002648</t>
  </si>
  <si>
    <t>NM_008842</t>
  </si>
  <si>
    <t>REL</t>
  </si>
  <si>
    <t>v-rel reticuloendotheliosis viral oncogene homolog (avian) (c-rel)</t>
  </si>
  <si>
    <t>NM_002908</t>
  </si>
  <si>
    <t>NM_009044</t>
  </si>
  <si>
    <t>CCL3</t>
  </si>
  <si>
    <t>chemokine (C-C motif) ligand 3 (MIP1alpha)</t>
  </si>
  <si>
    <t>NM_002983</t>
  </si>
  <si>
    <t>NM_011337</t>
  </si>
  <si>
    <t>chemokine (C-C motif) ligand 4 (aka LAG-1)</t>
  </si>
  <si>
    <t>11875461+11359904</t>
  </si>
  <si>
    <t>CFLAR</t>
  </si>
  <si>
    <t>caspase-8-c-FLIP (flice inhibitory protein) and FADD-like apoptosis regulator</t>
  </si>
  <si>
    <t>NM_003879</t>
  </si>
  <si>
    <t>NM_009805</t>
  </si>
  <si>
    <t>BAX</t>
  </si>
  <si>
    <t>BCL2-associated X protein</t>
  </si>
  <si>
    <t>NM_004324</t>
  </si>
  <si>
    <t>NM_007527</t>
  </si>
  <si>
    <t>PRF1</t>
  </si>
  <si>
    <t>perforin 1 (pore forming protein)</t>
  </si>
  <si>
    <t>NM_005041</t>
  </si>
  <si>
    <t>NM_011073</t>
  </si>
  <si>
    <t>HBE1</t>
  </si>
  <si>
    <t>hemoglobin, epsilon 1</t>
  </si>
  <si>
    <t>NM_005330</t>
  </si>
  <si>
    <t>TRAF1</t>
  </si>
  <si>
    <t>TNF receptor-associated factor 1</t>
  </si>
  <si>
    <t>NM_005658</t>
  </si>
  <si>
    <t>NM_009421</t>
  </si>
  <si>
    <t>CCL7</t>
  </si>
  <si>
    <t>chemokine (C-C motif) ligand 7 (Mcp-3)</t>
  </si>
  <si>
    <t>NM_006273</t>
  </si>
  <si>
    <t>NM_013654</t>
  </si>
  <si>
    <t>TNFRSF21</t>
  </si>
  <si>
    <t>tumor necrosis factor receptor superfamily, member 21 (DR6)</t>
  </si>
  <si>
    <t>NM_014452</t>
  </si>
  <si>
    <t>NM_178589</t>
  </si>
  <si>
    <t>GADD45B</t>
  </si>
  <si>
    <t>growth arrest and DNA-damage-inducible, beta</t>
  </si>
  <si>
    <t>NM_015675</t>
  </si>
  <si>
    <t>NM_008655</t>
  </si>
  <si>
    <t>TRAF2</t>
  </si>
  <si>
    <t>NM_021138</t>
  </si>
  <si>
    <t>NM_009422</t>
  </si>
  <si>
    <t>PDYN</t>
  </si>
  <si>
    <t>prodynorphin (preproenkephalin)</t>
  </si>
  <si>
    <t>NM_024411</t>
  </si>
  <si>
    <t>NM_018863</t>
  </si>
  <si>
    <t>PLA2G4A</t>
  </si>
  <si>
    <t>Putative target genes - other species</t>
  </si>
  <si>
    <t>C4B</t>
  </si>
  <si>
    <t>complement component 4B</t>
  </si>
  <si>
    <t>NM_000592</t>
  </si>
  <si>
    <t>NM_009780</t>
  </si>
  <si>
    <t>OLR1</t>
  </si>
  <si>
    <t>oxidised low density lipoprotein (lectin-like) receptor 1 (lox1)</t>
  </si>
  <si>
    <t>NM_002543</t>
  </si>
  <si>
    <t>NM_138648</t>
  </si>
  <si>
    <t>LAMC2</t>
  </si>
  <si>
    <t>lamin chain beta, laminin, gamma 2</t>
  </si>
  <si>
    <t>NM_005562</t>
  </si>
  <si>
    <t>NM_008485</t>
  </si>
  <si>
    <t>BCL2L10</t>
  </si>
  <si>
    <t>BCL2-like 10 (apoptosis facilitator) (Nr13)</t>
  </si>
  <si>
    <t>?</t>
  </si>
  <si>
    <t>NM_020396</t>
  </si>
  <si>
    <t>NM_013479</t>
  </si>
  <si>
    <t>DB: http://people.bu.edu/gilmore/nf-kb/target/index.html</t>
  </si>
  <si>
    <t xml:space="preserve">Gene </t>
  </si>
  <si>
    <t xml:space="preserve">Function </t>
  </si>
  <si>
    <t xml:space="preserve">Reference </t>
  </si>
  <si>
    <t xml:space="preserve"> Access # </t>
  </si>
  <si>
    <t xml:space="preserve"> Human Gene Name </t>
  </si>
  <si>
    <t xml:space="preserve">BAFF </t>
  </si>
  <si>
    <t xml:space="preserve">B-cell Activating Factor </t>
  </si>
  <si>
    <t xml:space="preserve">Moon &amp; Park , 2007 </t>
  </si>
  <si>
    <t xml:space="preserve">NM_006573 </t>
  </si>
  <si>
    <t xml:space="preserve">TNFSF13B </t>
  </si>
  <si>
    <t>BLIMP-1</t>
  </si>
  <si>
    <t>B lymphocyte-induced maturation protein-1</t>
  </si>
  <si>
    <t xml:space="preserve">Calame, 2008 </t>
  </si>
  <si>
    <t>NM_00198</t>
  </si>
  <si>
    <t xml:space="preserve">BLIMP1 /PRDM1 </t>
  </si>
  <si>
    <t xml:space="preserve">CCL5 </t>
  </si>
  <si>
    <t xml:space="preserve">T-cell secreted factor </t>
  </si>
  <si>
    <t xml:space="preserve">Wickremasinghe et al, 2004  </t>
  </si>
  <si>
    <t xml:space="preserve">NM_002985 </t>
  </si>
  <si>
    <t xml:space="preserve">CCL15/Leukotactin/ SCYA15 </t>
  </si>
  <si>
    <t xml:space="preserve">Chemokine for cell attraction </t>
  </si>
  <si>
    <t xml:space="preserve">Shin et al, 2005  </t>
  </si>
  <si>
    <t xml:space="preserve">NM_032965 </t>
  </si>
  <si>
    <t xml:space="preserve">CCL15 </t>
  </si>
  <si>
    <t xml:space="preserve">CCL17 </t>
  </si>
  <si>
    <t xml:space="preserve">Chemokine </t>
  </si>
  <si>
    <t xml:space="preserve">Takegawa et al, 2008  </t>
  </si>
  <si>
    <t>NM_002987</t>
  </si>
  <si>
    <t>CCL17</t>
  </si>
  <si>
    <t xml:space="preserve">CCL19 </t>
  </si>
  <si>
    <t xml:space="preserve">Recruitment of naive T cells to dendritic cells </t>
  </si>
  <si>
    <t xml:space="preserve">Pietila et al, 2007  </t>
  </si>
  <si>
    <t xml:space="preserve">NM_006274 </t>
  </si>
  <si>
    <t xml:space="preserve">CCL20 </t>
  </si>
  <si>
    <t xml:space="preserve">Ligand of CC chemokine receptor 6 </t>
  </si>
  <si>
    <t xml:space="preserve">Lee et al, 2008; Battaglia et al, 2007 </t>
  </si>
  <si>
    <t xml:space="preserve">NM_004591 </t>
  </si>
  <si>
    <t xml:space="preserve">CCL22 </t>
  </si>
  <si>
    <t xml:space="preserve">Epithelial cell chemokine at mucosa </t>
  </si>
  <si>
    <t xml:space="preserve">Nakayama et al, 2004  </t>
  </si>
  <si>
    <t xml:space="preserve">NM_002990 </t>
  </si>
  <si>
    <t xml:space="preserve">CCL23/SYA23 </t>
  </si>
  <si>
    <t xml:space="preserve">Monocyte chemokine </t>
  </si>
  <si>
    <t xml:space="preserve">Shin et al, 2007 </t>
  </si>
  <si>
    <t xml:space="preserve">NM_005064 </t>
  </si>
  <si>
    <t xml:space="preserve">CCL23 </t>
  </si>
  <si>
    <t xml:space="preserve">CCL28 </t>
  </si>
  <si>
    <t xml:space="preserve">Chemokine for T-cell attraction </t>
  </si>
  <si>
    <t xml:space="preserve">Ogawa et al, 2004  </t>
  </si>
  <si>
    <t xml:space="preserve">NM_148672 </t>
  </si>
  <si>
    <t xml:space="preserve">CINC-1 </t>
  </si>
  <si>
    <t xml:space="preserve">Cytokine-induced neutrophil chemoattractant </t>
  </si>
  <si>
    <t xml:space="preserve">Blackwell et al, 1994 Ohtsuka et al, 1996 </t>
  </si>
  <si>
    <t xml:space="preserve">NM_001511 </t>
  </si>
  <si>
    <t xml:space="preserve">CXCL1 </t>
  </si>
  <si>
    <t xml:space="preserve">*CXCL 11 </t>
  </si>
  <si>
    <t xml:space="preserve">Chemokine ligand for CXCR3 </t>
  </si>
  <si>
    <t xml:space="preserve">Tensen et al, 1999 </t>
  </si>
  <si>
    <t xml:space="preserve">NM_005409 </t>
  </si>
  <si>
    <t xml:space="preserve">CXCL11 </t>
  </si>
  <si>
    <t xml:space="preserve">Eotaxin </t>
  </si>
  <si>
    <t xml:space="preserve">beta Chemokine, eosinphil-specific </t>
  </si>
  <si>
    <t xml:space="preserve">Hein et al, 1997 </t>
  </si>
  <si>
    <t xml:space="preserve">NM_001565.  </t>
  </si>
  <si>
    <t xml:space="preserve">CXCL10 </t>
  </si>
  <si>
    <t xml:space="preserve">Fractalkine </t>
  </si>
  <si>
    <t xml:space="preserve">TNF-induced chemokine </t>
  </si>
  <si>
    <t xml:space="preserve">Ahn et al, 2004;Bhavsar et al, 2008 </t>
  </si>
  <si>
    <t xml:space="preserve">NP_002987 </t>
  </si>
  <si>
    <t xml:space="preserve">CXCL3 </t>
  </si>
  <si>
    <t xml:space="preserve">Gro alpha </t>
  </si>
  <si>
    <t xml:space="preserve">Melanoma growth stimulating activity </t>
  </si>
  <si>
    <t xml:space="preserve">Anisowicz et al, 1991 </t>
  </si>
  <si>
    <t xml:space="preserve">Gro beta </t>
  </si>
  <si>
    <t xml:space="preserve">AAP13104 </t>
  </si>
  <si>
    <t xml:space="preserve">GRO-beta </t>
  </si>
  <si>
    <t xml:space="preserve">Gro gamma </t>
  </si>
  <si>
    <t xml:space="preserve">AAP13105.  </t>
  </si>
  <si>
    <t xml:space="preserve">GRO-gamma </t>
  </si>
  <si>
    <t xml:space="preserve">Gro-1 </t>
  </si>
  <si>
    <t xml:space="preserve">Growth regulated oncogene; chemokine </t>
  </si>
  <si>
    <t xml:space="preserve">Wood, 1995 </t>
  </si>
  <si>
    <t xml:space="preserve">*ICOS </t>
  </si>
  <si>
    <t xml:space="preserve">Inducible co-stimulator </t>
  </si>
  <si>
    <t xml:space="preserve">Haaning Anderson et al, 2003 </t>
  </si>
  <si>
    <t xml:space="preserve">NM_012092 </t>
  </si>
  <si>
    <t xml:space="preserve">ICOS </t>
  </si>
  <si>
    <t xml:space="preserve">IFN-g </t>
  </si>
  <si>
    <t xml:space="preserve">Interferon </t>
  </si>
  <si>
    <t xml:space="preserve">Sica et al, 1992; Sica et al, 1997 </t>
  </si>
  <si>
    <t xml:space="preserve">NM_000619 </t>
  </si>
  <si>
    <t xml:space="preserve">IFNG </t>
  </si>
  <si>
    <t xml:space="preserve">IL-1a </t>
  </si>
  <si>
    <t xml:space="preserve">Interleukin-1a </t>
  </si>
  <si>
    <t xml:space="preserve">Mori &amp; Prager, 1996 </t>
  </si>
  <si>
    <t xml:space="preserve">NM_000575 </t>
  </si>
  <si>
    <t xml:space="preserve">IL1A </t>
  </si>
  <si>
    <t xml:space="preserve">IL-1b </t>
  </si>
  <si>
    <t xml:space="preserve">Interleukin-1b </t>
  </si>
  <si>
    <t xml:space="preserve">Hiscott et al, 1993 </t>
  </si>
  <si>
    <t xml:space="preserve">NM_000576 </t>
  </si>
  <si>
    <t xml:space="preserve">IL1B </t>
  </si>
  <si>
    <t xml:space="preserve">IL-1 receptor antagonist </t>
  </si>
  <si>
    <t xml:space="preserve">Inhibitor of IL-1 activity </t>
  </si>
  <si>
    <t xml:space="preserve">Smith et al, 1994 </t>
  </si>
  <si>
    <t xml:space="preserve">NM_173842 </t>
  </si>
  <si>
    <t xml:space="preserve">IL1RN </t>
  </si>
  <si>
    <t xml:space="preserve">IL-2 </t>
  </si>
  <si>
    <t xml:space="preserve">Interleukin-2 </t>
  </si>
  <si>
    <t xml:space="preserve">Serfling et al, 1989; Hoyos et al, 1989; Lai et al, 1995 </t>
  </si>
  <si>
    <t xml:space="preserve">NM_000586 </t>
  </si>
  <si>
    <t xml:space="preserve">IL2 </t>
  </si>
  <si>
    <t xml:space="preserve">IL-6 </t>
  </si>
  <si>
    <t xml:space="preserve">Interleukin-6, inflammatory cytokine </t>
  </si>
  <si>
    <t xml:space="preserve">Libermann &amp; Baltimore, 1990; Shimizu et al, 1990;Son et al, 2008 </t>
  </si>
  <si>
    <t xml:space="preserve">NM_000600 </t>
  </si>
  <si>
    <t xml:space="preserve">IL6 </t>
  </si>
  <si>
    <t xml:space="preserve">IL-8 </t>
  </si>
  <si>
    <t xml:space="preserve">Interleukin-8, alpha-chemokine </t>
  </si>
  <si>
    <t xml:space="preserve">Kunsch &amp; Rosen, 1993; Kang et al., 2007 </t>
  </si>
  <si>
    <t xml:space="preserve">NM_000584 </t>
  </si>
  <si>
    <t xml:space="preserve">IL8 </t>
  </si>
  <si>
    <t xml:space="preserve">IL-9 </t>
  </si>
  <si>
    <t xml:space="preserve">Interleukin-9 </t>
  </si>
  <si>
    <t xml:space="preserve">Zhu et al, 1996; Chen et al, 2008 </t>
  </si>
  <si>
    <t xml:space="preserve">NM_000590 </t>
  </si>
  <si>
    <t xml:space="preserve">IL9 </t>
  </si>
  <si>
    <t xml:space="preserve">IL-10 </t>
  </si>
  <si>
    <t xml:space="preserve">Interleukin-10 </t>
  </si>
  <si>
    <t xml:space="preserve">Xu &amp; Shu, 2002; Cao et al, 2006 </t>
  </si>
  <si>
    <t xml:space="preserve">NM_000572 </t>
  </si>
  <si>
    <t xml:space="preserve">IL10 </t>
  </si>
  <si>
    <t xml:space="preserve">IL-11 </t>
  </si>
  <si>
    <t xml:space="preserve">Interleukin-11 </t>
  </si>
  <si>
    <t xml:space="preserve">Bitko et al, 1997 </t>
  </si>
  <si>
    <t xml:space="preserve">NM_000641 </t>
  </si>
  <si>
    <t xml:space="preserve">IL11 </t>
  </si>
  <si>
    <t xml:space="preserve">IL-12B (p40) </t>
  </si>
  <si>
    <t xml:space="preserve">Interleukin-12 </t>
  </si>
  <si>
    <t xml:space="preserve">Murphy et al, 1995 </t>
  </si>
  <si>
    <t xml:space="preserve">NM_002187 </t>
  </si>
  <si>
    <t xml:space="preserve">IL12B </t>
  </si>
  <si>
    <t xml:space="preserve">IL-12A (p35) </t>
  </si>
  <si>
    <t xml:space="preserve">Homma et al, 2007 </t>
  </si>
  <si>
    <t xml:space="preserve">NM_000882 </t>
  </si>
  <si>
    <t xml:space="preserve">IL12A </t>
  </si>
  <si>
    <t xml:space="preserve">IL-13 </t>
  </si>
  <si>
    <t xml:space="preserve">Interleukin-13 </t>
  </si>
  <si>
    <t xml:space="preserve">Hinz et al, 2002 </t>
  </si>
  <si>
    <t xml:space="preserve">NM_002188 </t>
  </si>
  <si>
    <t xml:space="preserve">IL13 </t>
  </si>
  <si>
    <t xml:space="preserve">*IL-15 </t>
  </si>
  <si>
    <t xml:space="preserve">Interleukin-15 </t>
  </si>
  <si>
    <t xml:space="preserve">Azimi et al, 1998 </t>
  </si>
  <si>
    <t xml:space="preserve">NM_172174 </t>
  </si>
  <si>
    <t xml:space="preserve">IL15 </t>
  </si>
  <si>
    <t xml:space="preserve">IL-17 </t>
  </si>
  <si>
    <t xml:space="preserve">Interleukin-17 </t>
  </si>
  <si>
    <t xml:space="preserve">Shen et al, 2006 </t>
  </si>
  <si>
    <t xml:space="preserve">NM_002190 </t>
  </si>
  <si>
    <t xml:space="preserve">IL17 </t>
  </si>
  <si>
    <t xml:space="preserve">IL-23A (p19) </t>
  </si>
  <si>
    <t xml:space="preserve">Interleukin-23 (p19 gene) </t>
  </si>
  <si>
    <t xml:space="preserve">Carmody et al, 2006; Liu et al, 2007 </t>
  </si>
  <si>
    <t xml:space="preserve">NM_016584 </t>
  </si>
  <si>
    <t xml:space="preserve">IL23A </t>
  </si>
  <si>
    <t xml:space="preserve">IL-27 (p28) </t>
  </si>
  <si>
    <t xml:space="preserve">Interleukin-27 (p28 subunit) </t>
  </si>
  <si>
    <t xml:space="preserve">Liu et al, 2007 </t>
  </si>
  <si>
    <t xml:space="preserve">NM_145659 </t>
  </si>
  <si>
    <t xml:space="preserve">IL27 </t>
  </si>
  <si>
    <t>EBI3/IL-27B</t>
  </si>
  <si>
    <t xml:space="preserve">EBV-induced gene 3 (IL-27beta chain) </t>
  </si>
  <si>
    <t>Poleganov et al, 2008</t>
  </si>
  <si>
    <t>NM_005755</t>
  </si>
  <si>
    <t>EBI3</t>
  </si>
  <si>
    <t xml:space="preserve">beta-Interferon </t>
  </si>
  <si>
    <t xml:space="preserve">Hiscott et al, 1989; </t>
  </si>
  <si>
    <t xml:space="preserve"> NM_002176 </t>
  </si>
  <si>
    <t xml:space="preserve">IFNB1 </t>
  </si>
  <si>
    <t xml:space="preserve">Lenardo et al, 1989 </t>
  </si>
  <si>
    <t xml:space="preserve">IP-10 </t>
  </si>
  <si>
    <t xml:space="preserve">alpha Chemokine </t>
  </si>
  <si>
    <t xml:space="preserve">Ohmori &amp; Hamilton, 1993; Yang et al, 2007 </t>
  </si>
  <si>
    <t xml:space="preserve">NM_002994 </t>
  </si>
  <si>
    <t xml:space="preserve">CXCL5 </t>
  </si>
  <si>
    <t xml:space="preserve">KC </t>
  </si>
  <si>
    <t xml:space="preserve">Ohmori et al, 1995 </t>
  </si>
  <si>
    <t xml:space="preserve">S79767 </t>
  </si>
  <si>
    <t xml:space="preserve">IiGp1 </t>
  </si>
  <si>
    <t xml:space="preserve">Cytokine </t>
  </si>
  <si>
    <t xml:space="preserve">Bunting et al, 2007 </t>
  </si>
  <si>
    <t xml:space="preserve">NM_021792 </t>
  </si>
  <si>
    <t xml:space="preserve">Iigp1 </t>
  </si>
  <si>
    <t xml:space="preserve">  </t>
  </si>
  <si>
    <t xml:space="preserve">*LIX (mouse); ENA-78 (CXCL5) and GCP-2 (CXCL6) (human) </t>
  </si>
  <si>
    <t xml:space="preserve">LPS-induced CXC chemokines </t>
  </si>
  <si>
    <t xml:space="preserve">Smith et al, 2002 </t>
  </si>
  <si>
    <t xml:space="preserve">NM_002993 </t>
  </si>
  <si>
    <t xml:space="preserve">CXCL6 </t>
  </si>
  <si>
    <t xml:space="preserve">Lymphotoxin a </t>
  </si>
  <si>
    <t xml:space="preserve">TNF-like cytokine </t>
  </si>
  <si>
    <t xml:space="preserve">Worm et al, 1998 </t>
  </si>
  <si>
    <t xml:space="preserve">NM_000595 </t>
  </si>
  <si>
    <t xml:space="preserve">LTA </t>
  </si>
  <si>
    <t xml:space="preserve">Lymphotoxin b </t>
  </si>
  <si>
    <t xml:space="preserve">Anchors TNF to cell surface </t>
  </si>
  <si>
    <t xml:space="preserve">Kuprash et al, 1996 </t>
  </si>
  <si>
    <t xml:space="preserve">NM_002341 </t>
  </si>
  <si>
    <t xml:space="preserve">LTB </t>
  </si>
  <si>
    <t xml:space="preserve">MCP-1/JE </t>
  </si>
  <si>
    <t xml:space="preserve">Macrophage chemotactic protein, beta Chemokine </t>
  </si>
  <si>
    <t xml:space="preserve">Ueda et al, 1994; 1997 </t>
  </si>
  <si>
    <t xml:space="preserve">NM_002982 </t>
  </si>
  <si>
    <t xml:space="preserve">CCL2 </t>
  </si>
  <si>
    <r>
      <t> </t>
    </r>
    <r>
      <rPr>
        <b/>
        <sz val="8"/>
        <rFont val="Arial"/>
        <family val="2"/>
      </rPr>
      <t xml:space="preserve"> </t>
    </r>
  </si>
  <si>
    <t xml:space="preserve">Teferedegne et al, 2006; Xing &amp; Remnick, 2007; Ishikado et al, 2009 </t>
  </si>
  <si>
    <t xml:space="preserve">MIG </t>
  </si>
  <si>
    <t xml:space="preserve">Monokine induced by IFN-gamma </t>
  </si>
  <si>
    <t xml:space="preserve">NM_002416 </t>
  </si>
  <si>
    <t xml:space="preserve">CXCL9 </t>
  </si>
  <si>
    <t xml:space="preserve">MIP-1a,b </t>
  </si>
  <si>
    <t xml:space="preserve">Macrophage inflammatory protein-1, b Chemokine </t>
  </si>
  <si>
    <t>Grove &amp; Plumb, 1993; Widmer et al, 1993</t>
  </si>
  <si>
    <t xml:space="preserve">NM_002983 </t>
  </si>
  <si>
    <t xml:space="preserve">CCL3 </t>
  </si>
  <si>
    <t xml:space="preserve">NM_002984 </t>
  </si>
  <si>
    <t xml:space="preserve">CCL4 </t>
  </si>
  <si>
    <t xml:space="preserve">aka (LAG-1) </t>
  </si>
  <si>
    <t xml:space="preserve">Lymphocyte activation gene-1 </t>
  </si>
  <si>
    <t xml:space="preserve">Xu et al, 2002; Modi et al, 2001 </t>
  </si>
  <si>
    <t xml:space="preserve">MIP-2 </t>
  </si>
  <si>
    <t xml:space="preserve">Macrophage inflammatory protein-2, b Chemokine </t>
  </si>
  <si>
    <t xml:space="preserve">Widmer et al, 1993; Lee et al, 2005 </t>
  </si>
  <si>
    <t xml:space="preserve"> NM_002090 </t>
  </si>
  <si>
    <t xml:space="preserve">MIP-3alpha/CCL20 </t>
  </si>
  <si>
    <t xml:space="preserve">Macrophage inflammatory protein-3a </t>
  </si>
  <si>
    <t xml:space="preserve">Kwon et al, 2002; Tomimori et al, 2007 </t>
  </si>
  <si>
    <t xml:space="preserve">*mob-1 </t>
  </si>
  <si>
    <t xml:space="preserve">A C-X-C chemokine </t>
  </si>
  <si>
    <t xml:space="preserve">Varley et al, 2003 </t>
  </si>
  <si>
    <t xml:space="preserve">NM_001565 </t>
  </si>
  <si>
    <t xml:space="preserve">Neutrophil activating peptide-78 </t>
  </si>
  <si>
    <t xml:space="preserve">Activates neutrophils </t>
  </si>
  <si>
    <t xml:space="preserve">Keates et al., 2001 </t>
  </si>
  <si>
    <t xml:space="preserve">RANTES </t>
  </si>
  <si>
    <t xml:space="preserve">Regulated upon Activation Normal T lymphocyte Expressed and Secreted,b Chemokine </t>
  </si>
  <si>
    <t xml:space="preserve">Moriuchi et al, 1997 </t>
  </si>
  <si>
    <t xml:space="preserve">TCA3, T-cell activation gene 3 </t>
  </si>
  <si>
    <t xml:space="preserve">T-cell activation gene 3, beta chemokine </t>
  </si>
  <si>
    <t xml:space="preserve">Oh &amp; Metcalfe, 1994 </t>
  </si>
  <si>
    <t xml:space="preserve">NM_002981 </t>
  </si>
  <si>
    <t xml:space="preserve">CCL1 </t>
  </si>
  <si>
    <t xml:space="preserve">TNFalpha </t>
  </si>
  <si>
    <t xml:space="preserve">Tumor necrosis factor alpha </t>
  </si>
  <si>
    <t xml:space="preserve">Shakhov et al, 1990; Collart et al, 1990 </t>
  </si>
  <si>
    <t xml:space="preserve">NM_000594 </t>
  </si>
  <si>
    <t xml:space="preserve">TNF </t>
  </si>
  <si>
    <t xml:space="preserve">TNFbeta </t>
  </si>
  <si>
    <t xml:space="preserve">Tumor necrosis factor beta </t>
  </si>
  <si>
    <t xml:space="preserve">Paul et al, 1990; Messer et al, 1990 </t>
  </si>
  <si>
    <t xml:space="preserve">TRAIL (aka Apo2 ligand) </t>
  </si>
  <si>
    <t xml:space="preserve">Baetu et al, 2001; Matsuda et al, 2005 </t>
  </si>
  <si>
    <t xml:space="preserve">NM_003810 </t>
  </si>
  <si>
    <t xml:space="preserve">TNFSF10 </t>
  </si>
  <si>
    <t xml:space="preserve">TFF3 (Treefoil factor) </t>
  </si>
  <si>
    <t xml:space="preserve">Peptide in response to gut irritation </t>
  </si>
  <si>
    <t xml:space="preserve">Baus-Loncar et al, 2004 </t>
  </si>
  <si>
    <t xml:space="preserve">NM_003226 </t>
  </si>
  <si>
    <t xml:space="preserve">TFF3 </t>
  </si>
  <si>
    <t xml:space="preserve">VEGI </t>
  </si>
  <si>
    <t xml:space="preserve">Vascular endothelial growth inhibitor </t>
  </si>
  <si>
    <t xml:space="preserve">Xiao et al, 2005 </t>
  </si>
  <si>
    <t xml:space="preserve">NM_005118 </t>
  </si>
  <si>
    <t xml:space="preserve">TNFSF15 </t>
  </si>
  <si>
    <t>Immunoreceptors</t>
  </si>
  <si>
    <t xml:space="preserve">B7.1 (CD80) </t>
  </si>
  <si>
    <t xml:space="preserve">Co-stimulation of T cells via CD28 binding </t>
  </si>
  <si>
    <t xml:space="preserve">Fong et al, 1996; Zhao et al, 1996 </t>
  </si>
  <si>
    <t xml:space="preserve">NM_005191 </t>
  </si>
  <si>
    <t xml:space="preserve">CD80 </t>
  </si>
  <si>
    <t xml:space="preserve">BRL-1 </t>
  </si>
  <si>
    <t xml:space="preserve">B-cell homing receptor </t>
  </si>
  <si>
    <t xml:space="preserve">Wolf et al, 1998 </t>
  </si>
  <si>
    <t xml:space="preserve">NM_001716 </t>
  </si>
  <si>
    <t xml:space="preserve">BLR1 </t>
  </si>
  <si>
    <t xml:space="preserve">CCR5 </t>
  </si>
  <si>
    <t xml:space="preserve">Chemokine receptor </t>
  </si>
  <si>
    <t xml:space="preserve">Liu et al, 1998 </t>
  </si>
  <si>
    <t xml:space="preserve">NM_000579 </t>
  </si>
  <si>
    <t xml:space="preserve">CCR7 </t>
  </si>
  <si>
    <t xml:space="preserve">Hopken et al, 2002 </t>
  </si>
  <si>
    <t xml:space="preserve">NM_001838 </t>
  </si>
  <si>
    <t xml:space="preserve">CXCR </t>
  </si>
  <si>
    <t xml:space="preserve">Maxwell et al, 2007 </t>
  </si>
  <si>
    <t xml:space="preserve">NM_000634 </t>
  </si>
  <si>
    <t xml:space="preserve">IL8RA </t>
  </si>
  <si>
    <t xml:space="preserve">CXCR2 </t>
  </si>
  <si>
    <t xml:space="preserve">NM_001557 </t>
  </si>
  <si>
    <t xml:space="preserve">IL8RB </t>
  </si>
  <si>
    <t xml:space="preserve">CD137 </t>
  </si>
  <si>
    <t xml:space="preserve">TNF-like receptor </t>
  </si>
  <si>
    <t xml:space="preserve">Kim et al, 2003 </t>
  </si>
  <si>
    <t xml:space="preserve">NM_001561 </t>
  </si>
  <si>
    <t xml:space="preserve">TNFRSF9 </t>
  </si>
  <si>
    <t xml:space="preserve">CD154 </t>
  </si>
  <si>
    <t xml:space="preserve">CD40 ligand </t>
  </si>
  <si>
    <t xml:space="preserve">Srahna et al, 2001; Schubert et al, 2002; Pham et al, 2005 </t>
  </si>
  <si>
    <t xml:space="preserve">NM_000074 </t>
  </si>
  <si>
    <t xml:space="preserve">CD40LG </t>
  </si>
  <si>
    <t xml:space="preserve">CD3gamma </t>
  </si>
  <si>
    <t xml:space="preserve">T-cell marker </t>
  </si>
  <si>
    <t xml:space="preserve">Willard-Gallo et al, 2005 </t>
  </si>
  <si>
    <t xml:space="preserve">NM_000073 </t>
  </si>
  <si>
    <t xml:space="preserve">CD3G </t>
  </si>
  <si>
    <t xml:space="preserve">CD21 </t>
  </si>
  <si>
    <t xml:space="preserve">B-cell surface molecule </t>
  </si>
  <si>
    <t xml:space="preserve">Debnath et al, 2007 </t>
  </si>
  <si>
    <t xml:space="preserve">NM_001006658 </t>
  </si>
  <si>
    <t xml:space="preserve">CR2 </t>
  </si>
  <si>
    <t xml:space="preserve">CD38 </t>
  </si>
  <si>
    <t xml:space="preserve">NAD to cADP ribose converting molecule </t>
  </si>
  <si>
    <t xml:space="preserve">Kang et al, 2006; Tirumurugaan et al, 2008 </t>
  </si>
  <si>
    <t xml:space="preserve">NM_001775 </t>
  </si>
  <si>
    <t xml:space="preserve">CD40 </t>
  </si>
  <si>
    <t xml:space="preserve">TNF-receptor family member </t>
  </si>
  <si>
    <t xml:space="preserve">Hinz et al, 2001 </t>
  </si>
  <si>
    <t xml:space="preserve">NM_001250 </t>
  </si>
  <si>
    <t xml:space="preserve">CD48 </t>
  </si>
  <si>
    <t xml:space="preserve">Antigen of stimulated lymphocytes </t>
  </si>
  <si>
    <t xml:space="preserve">Klaman &amp; Thorley-Lawson, 1995 </t>
  </si>
  <si>
    <t xml:space="preserve">NM_001778 </t>
  </si>
  <si>
    <t xml:space="preserve">CD83 </t>
  </si>
  <si>
    <t xml:space="preserve">T-cell development molecule </t>
  </si>
  <si>
    <t xml:space="preserve">McKinsey et al, 2000; Berchtold et al, 2002 </t>
  </si>
  <si>
    <t xml:space="preserve">NM_004233 </t>
  </si>
  <si>
    <t xml:space="preserve">CD86 </t>
  </si>
  <si>
    <t xml:space="preserve">Dendritic cell development molecule </t>
  </si>
  <si>
    <t xml:space="preserve">Zou &amp; Hu, 2005 </t>
  </si>
  <si>
    <t xml:space="preserve">NM_175862 </t>
  </si>
  <si>
    <t xml:space="preserve">CD98 </t>
  </si>
  <si>
    <t xml:space="preserve">Membrane receptor, survival blood cells </t>
  </si>
  <si>
    <t xml:space="preserve">Yan et al, 2006 </t>
  </si>
  <si>
    <t xml:space="preserve">NM_001012661 </t>
  </si>
  <si>
    <t xml:space="preserve">SLC3A2 </t>
  </si>
  <si>
    <t xml:space="preserve">CD134 </t>
  </si>
  <si>
    <t xml:space="preserve">Tone et al, 2007 </t>
  </si>
  <si>
    <t xml:space="preserve">NM_003327 </t>
  </si>
  <si>
    <t xml:space="preserve">TNFRSF4 </t>
  </si>
  <si>
    <t xml:space="preserve">*F11-receptor </t>
  </si>
  <si>
    <t xml:space="preserve">Ig-like receptor for platelet adhesion </t>
  </si>
  <si>
    <t xml:space="preserve">Sobocki et al, 2005 </t>
  </si>
  <si>
    <t xml:space="preserve">NM_016946 </t>
  </si>
  <si>
    <t xml:space="preserve">F11R </t>
  </si>
  <si>
    <t xml:space="preserve">FcRn </t>
  </si>
  <si>
    <t xml:space="preserve">Neonatal receptor for IgG </t>
  </si>
  <si>
    <t xml:space="preserve">NM_004107 </t>
  </si>
  <si>
    <t xml:space="preserve">FCGRT </t>
  </si>
  <si>
    <t xml:space="preserve">Fc epsilon receptor II (CD23) </t>
  </si>
  <si>
    <t xml:space="preserve">Receptor for IgE </t>
  </si>
  <si>
    <t xml:space="preserve">Richards &amp; Katz, 1997; Lu et al, 2006; Debnath et al, 2007 </t>
  </si>
  <si>
    <t xml:space="preserve">NM_002002 </t>
  </si>
  <si>
    <t xml:space="preserve">FCER2 </t>
  </si>
  <si>
    <t xml:space="preserve">HLA-G </t>
  </si>
  <si>
    <t xml:space="preserve">Human leukocyte antigen-G </t>
  </si>
  <si>
    <t xml:space="preserve">Langat et al., 2007 </t>
  </si>
  <si>
    <t xml:space="preserve"> NM_002127 </t>
  </si>
  <si>
    <t xml:space="preserve">T-cell activation factor </t>
  </si>
  <si>
    <t xml:space="preserve">Shilling et al., 2005 </t>
  </si>
  <si>
    <t xml:space="preserve">IL-2 receptor a-chain </t>
  </si>
  <si>
    <t xml:space="preserve">IL-2 receptor subunit </t>
  </si>
  <si>
    <t xml:space="preserve">Ballard et al., 1988 </t>
  </si>
  <si>
    <t xml:space="preserve">NM_000417 </t>
  </si>
  <si>
    <t xml:space="preserve">IL2RA </t>
  </si>
  <si>
    <t xml:space="preserve">Immunoglobulin Cgamma1 </t>
  </si>
  <si>
    <t xml:space="preserve">IgG heavy chain </t>
  </si>
  <si>
    <t xml:space="preserve">Lin &amp; Stavnezer, 1996 </t>
  </si>
  <si>
    <t xml:space="preserve">J00230 </t>
  </si>
  <si>
    <t xml:space="preserve">IGHG2 </t>
  </si>
  <si>
    <t xml:space="preserve">Immunoglobulin gamma1 </t>
  </si>
  <si>
    <t xml:space="preserve">Dryer &amp; Covey, 2005 </t>
  </si>
  <si>
    <t xml:space="preserve"> J00228 </t>
  </si>
  <si>
    <t xml:space="preserve">IGHG1 </t>
  </si>
  <si>
    <t xml:space="preserve">Immunoglobulin gamma4 </t>
  </si>
  <si>
    <t xml:space="preserve">Agresti &amp; Vercelli, 2002 </t>
  </si>
  <si>
    <t xml:space="preserve"> K01316 </t>
  </si>
  <si>
    <t xml:space="preserve">IGHG4 </t>
  </si>
  <si>
    <t xml:space="preserve">Immunoglobulin e heavy chain </t>
  </si>
  <si>
    <t xml:space="preserve">IgE heavy chain </t>
  </si>
  <si>
    <t xml:space="preserve">Iciek et al, 1997 </t>
  </si>
  <si>
    <t xml:space="preserve"> J00222 </t>
  </si>
  <si>
    <t xml:space="preserve">IGHE </t>
  </si>
  <si>
    <t xml:space="preserve">Immunoglobulin k light chain </t>
  </si>
  <si>
    <t xml:space="preserve">Antibody light chain </t>
  </si>
  <si>
    <t xml:space="preserve">Sen &amp; Baltimore, 1986 </t>
  </si>
  <si>
    <t xml:space="preserve"> J00241 </t>
  </si>
  <si>
    <t xml:space="preserve">IGKC </t>
  </si>
  <si>
    <r>
      <t>Invariant Chain I</t>
    </r>
    <r>
      <rPr>
        <b/>
        <vertAlign val="subscript"/>
        <sz val="7.5"/>
        <rFont val="Arial"/>
        <family val="2"/>
      </rPr>
      <t>I</t>
    </r>
    <r>
      <rPr>
        <b/>
        <sz val="7.5"/>
        <rFont val="Arial"/>
        <family val="2"/>
      </rPr>
      <t xml:space="preserve"> </t>
    </r>
  </si>
  <si>
    <t xml:space="preserve">Antigen presentation </t>
  </si>
  <si>
    <t xml:space="preserve">Pessara &amp; Koch, 1990 </t>
  </si>
  <si>
    <r>
      <t> </t>
    </r>
    <r>
      <rPr>
        <b/>
        <sz val="7.5"/>
        <rFont val="Arial"/>
        <family val="2"/>
      </rPr>
      <t xml:space="preserve"> </t>
    </r>
  </si>
  <si>
    <t xml:space="preserve">Kinin B1 Receptor </t>
  </si>
  <si>
    <t xml:space="preserve">Cardiovascular homeostasis; inflammation </t>
  </si>
  <si>
    <t xml:space="preserve">Merino et al, 2005 </t>
  </si>
  <si>
    <t xml:space="preserve">NM_000710 </t>
  </si>
  <si>
    <t xml:space="preserve">BDKRB1 </t>
  </si>
  <si>
    <t xml:space="preserve">MHC class I (H-2Kb) </t>
  </si>
  <si>
    <t xml:space="preserve">Major histocompatibility antigen </t>
  </si>
  <si>
    <t xml:space="preserve">Israël et al, 1989; Israël et al, 1989 </t>
  </si>
  <si>
    <t xml:space="preserve">MHC Class I HLA-B7 </t>
  </si>
  <si>
    <t xml:space="preserve">Johnson &amp; Pober, 1994 </t>
  </si>
  <si>
    <t xml:space="preserve">NM_005514 </t>
  </si>
  <si>
    <t xml:space="preserve">HLA-B </t>
  </si>
  <si>
    <t xml:space="preserve">b2 Microglobulin </t>
  </si>
  <si>
    <t xml:space="preserve">Chaperone for MHC class I-like molecules </t>
  </si>
  <si>
    <t xml:space="preserve">Israël et al, 1989; Israël et al, 1989; Gobin et al, 2002 </t>
  </si>
  <si>
    <t xml:space="preserve">NM_004048 </t>
  </si>
  <si>
    <t xml:space="preserve">B2M </t>
  </si>
  <si>
    <t xml:space="preserve">Nod2 </t>
  </si>
  <si>
    <t xml:space="preserve">Intracellular pathogen recognition </t>
  </si>
  <si>
    <t xml:space="preserve">Gutierrez et al, 2002 </t>
  </si>
  <si>
    <t xml:space="preserve">NM_022162 </t>
  </si>
  <si>
    <t xml:space="preserve">NOD2 </t>
  </si>
  <si>
    <t xml:space="preserve">Polymeric Ig receptor </t>
  </si>
  <si>
    <t xml:space="preserve">Binds Ig </t>
  </si>
  <si>
    <t xml:space="preserve">Schjerven et al, 2001 </t>
  </si>
  <si>
    <t xml:space="preserve"> AJ276452 </t>
  </si>
  <si>
    <t xml:space="preserve">pIgR </t>
  </si>
  <si>
    <t xml:space="preserve">PGRP-S </t>
  </si>
  <si>
    <t xml:space="preserve">Peptidoglycan recognition protein-S </t>
  </si>
  <si>
    <t xml:space="preserve">Lang et al, 2007 </t>
  </si>
  <si>
    <t xml:space="preserve">NM_005091 </t>
  </si>
  <si>
    <t xml:space="preserve">PGLYRP1 </t>
  </si>
  <si>
    <t xml:space="preserve">T-cell receptor b chain </t>
  </si>
  <si>
    <t xml:space="preserve">T-cell receptor subunit </t>
  </si>
  <si>
    <t xml:space="preserve">Jamieson et al, 1989; McMillan &amp; SIkes, 2008 </t>
  </si>
  <si>
    <t xml:space="preserve">NG_001333 </t>
  </si>
  <si>
    <t xml:space="preserve">TCRB </t>
  </si>
  <si>
    <t xml:space="preserve">T-cell receptor/CD3gamma </t>
  </si>
  <si>
    <t xml:space="preserve">Badran et al, 2002 </t>
  </si>
  <si>
    <t xml:space="preserve">TLR-2 </t>
  </si>
  <si>
    <t xml:space="preserve">Toll-like receptor </t>
  </si>
  <si>
    <t xml:space="preserve">Wang et al, 2001; Johnson &amp; Tapping, 2007 </t>
  </si>
  <si>
    <t xml:space="preserve">NM_003264 </t>
  </si>
  <si>
    <t xml:space="preserve">TLR2 </t>
  </si>
  <si>
    <t xml:space="preserve">TLR9 </t>
  </si>
  <si>
    <t xml:space="preserve">Takeshita et al, 2004 </t>
  </si>
  <si>
    <t xml:space="preserve">NM_017442 </t>
  </si>
  <si>
    <t xml:space="preserve">*TNF-Receptor, p75/80 (CD120B) </t>
  </si>
  <si>
    <t xml:space="preserve">High-affinity TNF receptor </t>
  </si>
  <si>
    <t xml:space="preserve">Santee &amp; Owen-Schaub, 1996 </t>
  </si>
  <si>
    <t xml:space="preserve">NM_001066 </t>
  </si>
  <si>
    <t xml:space="preserve">TNFRSF1B </t>
  </si>
  <si>
    <t xml:space="preserve">TREM-1 </t>
  </si>
  <si>
    <t xml:space="preserve">Neutrophil/monocyte Ig receptor </t>
  </si>
  <si>
    <t xml:space="preserve">Zeng et al, 2007 </t>
  </si>
  <si>
    <t xml:space="preserve">NM_018643 </t>
  </si>
  <si>
    <t xml:space="preserve">TREM1 </t>
  </si>
  <si>
    <t>Proteins involved in antigen presentation</t>
  </si>
  <si>
    <t xml:space="preserve"> Acc # </t>
  </si>
  <si>
    <t xml:space="preserve">Complement B </t>
  </si>
  <si>
    <t xml:space="preserve">Activator of alternative complement pathway </t>
  </si>
  <si>
    <t xml:space="preserve">Huang et al, 2002 </t>
  </si>
  <si>
    <t xml:space="preserve">NM_001710 </t>
  </si>
  <si>
    <t xml:space="preserve">CFB </t>
  </si>
  <si>
    <t xml:space="preserve">Complement component 3 </t>
  </si>
  <si>
    <t xml:space="preserve">Component of complement pathway </t>
  </si>
  <si>
    <t xml:space="preserve">Moon et al, 1999 </t>
  </si>
  <si>
    <t xml:space="preserve"> NM_000064 </t>
  </si>
  <si>
    <t xml:space="preserve">C3 </t>
  </si>
  <si>
    <t xml:space="preserve">Complement Receptor 2 </t>
  </si>
  <si>
    <t xml:space="preserve">Complement receptor for B-cell response to Ag </t>
  </si>
  <si>
    <t xml:space="preserve">Tolnay et al, 2002 </t>
  </si>
  <si>
    <t xml:space="preserve"> NM_001006658 </t>
  </si>
  <si>
    <t xml:space="preserve">Proteasome Subunit LMP2 </t>
  </si>
  <si>
    <t xml:space="preserve">Subunit of 26S proteasome,cysteine protease </t>
  </si>
  <si>
    <t xml:space="preserve">Wright et al, 1995; Marques et al, 2004 </t>
  </si>
  <si>
    <t xml:space="preserve">NM_002800 </t>
  </si>
  <si>
    <t xml:space="preserve">PSMB9 </t>
  </si>
  <si>
    <t xml:space="preserve">Peptide Transporter TAP1 </t>
  </si>
  <si>
    <t xml:space="preserve">Peptide transporter for ER </t>
  </si>
  <si>
    <t xml:space="preserve"> NM_000593 </t>
  </si>
  <si>
    <t xml:space="preserve">TAP1 </t>
  </si>
  <si>
    <t xml:space="preserve">Tapasin </t>
  </si>
  <si>
    <t xml:space="preserve">MHC class I presentation and assembly </t>
  </si>
  <si>
    <t xml:space="preserve">Herrmann et al, 2003 </t>
  </si>
  <si>
    <t xml:space="preserve">NM_003190 </t>
  </si>
  <si>
    <t xml:space="preserve">TAPBP </t>
  </si>
  <si>
    <t>Cell adhesion molecules</t>
  </si>
  <si>
    <t xml:space="preserve">Cell-surface receptor for hyaluronic acid </t>
  </si>
  <si>
    <t>Hinz et al, 2002</t>
  </si>
  <si>
    <t>NP_000601</t>
  </si>
  <si>
    <t xml:space="preserve">CD44 </t>
  </si>
  <si>
    <t xml:space="preserve">DC-SIGN </t>
  </si>
  <si>
    <t xml:space="preserve">Dendritic cell surface C-type lectin </t>
  </si>
  <si>
    <t xml:space="preserve">Liu et al, 2003 </t>
  </si>
  <si>
    <t xml:space="preserve">NM_021155 </t>
  </si>
  <si>
    <t xml:space="preserve">CD209 </t>
  </si>
  <si>
    <t xml:space="preserve">ELAM-1 (CD62E, E-selectin) </t>
  </si>
  <si>
    <t xml:space="preserve">E-selectin, endothelial cell leukocyte adhesion molecule </t>
  </si>
  <si>
    <t xml:space="preserve">Whelan et al, 1991; Schindler &amp; Baichwal, 1994 </t>
  </si>
  <si>
    <t xml:space="preserve">NM_000450 </t>
  </si>
  <si>
    <t xml:space="preserve">SELE </t>
  </si>
  <si>
    <t xml:space="preserve">Endoglin </t>
  </si>
  <si>
    <t xml:space="preserve">Endothelial cell membrane glycoprotein </t>
  </si>
  <si>
    <t xml:space="preserve">Botella et al, 2002 </t>
  </si>
  <si>
    <t xml:space="preserve">NM_000118 </t>
  </si>
  <si>
    <t xml:space="preserve">ENG </t>
  </si>
  <si>
    <t xml:space="preserve">Fibronectin </t>
  </si>
  <si>
    <t xml:space="preserve">Extracellular attachment </t>
  </si>
  <si>
    <t xml:space="preserve">Lee et al, 2002; Norton et al, 2004 </t>
  </si>
  <si>
    <t xml:space="preserve"> NM_002026 </t>
  </si>
  <si>
    <t xml:space="preserve">FN1 </t>
  </si>
  <si>
    <t xml:space="preserve">ICAM-1 </t>
  </si>
  <si>
    <t xml:space="preserve">Intercellular adhesion molecule-1 </t>
  </si>
  <si>
    <t xml:space="preserve">van de Stolpe et al., 1994' Bunting et al, 2007 </t>
  </si>
  <si>
    <t xml:space="preserve">NM_000201 </t>
  </si>
  <si>
    <t xml:space="preserve">CD54 </t>
  </si>
  <si>
    <t xml:space="preserve">MadCAM-1 </t>
  </si>
  <si>
    <t xml:space="preserve">Mucosal addressin cell adhesion molecule </t>
  </si>
  <si>
    <t xml:space="preserve">Takeuchi &amp; Baichwal, 1995 </t>
  </si>
  <si>
    <t xml:space="preserve"> NM_130760 </t>
  </si>
  <si>
    <t xml:space="preserve">MADCAM1 </t>
  </si>
  <si>
    <t xml:space="preserve">NCAM </t>
  </si>
  <si>
    <t xml:space="preserve">Neural cell adhesion molecule </t>
  </si>
  <si>
    <t xml:space="preserve">Simpson &amp; Morris, 2000 </t>
  </si>
  <si>
    <t xml:space="preserve">NM_000615 </t>
  </si>
  <si>
    <t xml:space="preserve">P-selectin </t>
  </si>
  <si>
    <t xml:space="preserve">Platelet adhesion receptor </t>
  </si>
  <si>
    <t xml:space="preserve">Pan &amp; McEver, 1995 </t>
  </si>
  <si>
    <t xml:space="preserve"> NM_003005 </t>
  </si>
  <si>
    <t xml:space="preserve">SELP </t>
  </si>
  <si>
    <t xml:space="preserve">Tenascin-C </t>
  </si>
  <si>
    <t xml:space="preserve">ECM protein controls cell attachment and migration, cell growth </t>
  </si>
  <si>
    <t xml:space="preserve">Mettouchi et al, 1997 </t>
  </si>
  <si>
    <t xml:space="preserve">NM_002160 </t>
  </si>
  <si>
    <t xml:space="preserve">TNC </t>
  </si>
  <si>
    <t xml:space="preserve">VCAM-1 </t>
  </si>
  <si>
    <t xml:space="preserve">Vascular cell adhesion molecule </t>
  </si>
  <si>
    <t xml:space="preserve">Iademarco et al, 1992 </t>
  </si>
  <si>
    <t xml:space="preserve">NM_001078 </t>
  </si>
  <si>
    <t xml:space="preserve">VCAM1 </t>
  </si>
  <si>
    <t>Acute phase proteins</t>
  </si>
  <si>
    <t xml:space="preserve">Angiotensinogen (Angiotensin II) </t>
  </si>
  <si>
    <t xml:space="preserve">Angiotensin precursor, regulates blood pressure </t>
  </si>
  <si>
    <t xml:space="preserve">Brasier et al, 1990; Ron et al, 1990 </t>
  </si>
  <si>
    <t xml:space="preserve">NM_000029 </t>
  </si>
  <si>
    <t xml:space="preserve">AGT </t>
  </si>
  <si>
    <t xml:space="preserve">beta-defensin-2 </t>
  </si>
  <si>
    <t xml:space="preserve">Anti-microbial peptide </t>
  </si>
  <si>
    <t xml:space="preserve">Diamond et al, 2000; Tsutsumi-Ishii &amp; Nagaoka, 2002; Kao et al, 2008 </t>
  </si>
  <si>
    <t xml:space="preserve"> AF040153 </t>
  </si>
  <si>
    <t xml:space="preserve">DEFB2 </t>
  </si>
  <si>
    <t xml:space="preserve">C4b binding protein </t>
  </si>
  <si>
    <t xml:space="preserve">Complement binding protein </t>
  </si>
  <si>
    <t xml:space="preserve">Moffat &amp; Tack, 1992 </t>
  </si>
  <si>
    <t xml:space="preserve">NM_000715 </t>
  </si>
  <si>
    <t xml:space="preserve">C4BPA </t>
  </si>
  <si>
    <t xml:space="preserve">Complement factor B </t>
  </si>
  <si>
    <t xml:space="preserve">Complement factor </t>
  </si>
  <si>
    <t xml:space="preserve">Nonaka &amp; Huang, 1990 </t>
  </si>
  <si>
    <t xml:space="preserve">Complement factor C4 </t>
  </si>
  <si>
    <t xml:space="preserve">Activates extrinsic pathway of complement activation </t>
  </si>
  <si>
    <t xml:space="preserve">Yu et al, 1989 </t>
  </si>
  <si>
    <t xml:space="preserve"> NM_007293 </t>
  </si>
  <si>
    <t xml:space="preserve">C4A </t>
  </si>
  <si>
    <t xml:space="preserve">C-reactive protein </t>
  </si>
  <si>
    <t xml:space="preserve">Host defense protein </t>
  </si>
  <si>
    <t xml:space="preserve">Zhang et al, 1995; Agrawal et al, 2003 </t>
  </si>
  <si>
    <t xml:space="preserve"> NM_000567 </t>
  </si>
  <si>
    <t xml:space="preserve">CRP </t>
  </si>
  <si>
    <t xml:space="preserve">Hepcidin </t>
  </si>
  <si>
    <t xml:space="preserve">Acute phase protein </t>
  </si>
  <si>
    <t xml:space="preserve">Liao et al, 2006 </t>
  </si>
  <si>
    <t xml:space="preserve">NM_021175 </t>
  </si>
  <si>
    <t xml:space="preserve">HAMP </t>
  </si>
  <si>
    <t xml:space="preserve">Lipopolysaccharide binding protein </t>
  </si>
  <si>
    <t xml:space="preserve">Binds to LPS receptor (CD14) with LPS </t>
  </si>
  <si>
    <t xml:space="preserve">Schumann, 1995 </t>
  </si>
  <si>
    <t xml:space="preserve">NM_004139 </t>
  </si>
  <si>
    <t xml:space="preserve">LBP </t>
  </si>
  <si>
    <t xml:space="preserve">Pentraxin PTX3 </t>
  </si>
  <si>
    <t xml:space="preserve">Pentraxin </t>
  </si>
  <si>
    <t xml:space="preserve">Basile et al, 1997 </t>
  </si>
  <si>
    <t xml:space="preserve">NM_002852 </t>
  </si>
  <si>
    <t xml:space="preserve">PTX3 </t>
  </si>
  <si>
    <t xml:space="preserve">Serum amyloid A proteins (SAA1, SAA2, SAA3) </t>
  </si>
  <si>
    <t xml:space="preserve">Serum components </t>
  </si>
  <si>
    <t xml:space="preserve">Edbrooke et al, 1991; Li &amp; Liao, 1991; Thorn &amp; Whiteside, 2002; Son et al, 2004 </t>
  </si>
  <si>
    <t xml:space="preserve">NM_000331 </t>
  </si>
  <si>
    <t xml:space="preserve">SAA1 </t>
  </si>
  <si>
    <t xml:space="preserve">NM_030754 </t>
  </si>
  <si>
    <t xml:space="preserve">SAA2 </t>
  </si>
  <si>
    <t xml:space="preserve">S73444 </t>
  </si>
  <si>
    <t xml:space="preserve">SAA3 </t>
  </si>
  <si>
    <t xml:space="preserve">Tissue factor-1 </t>
  </si>
  <si>
    <t xml:space="preserve">Mackman et al, 1991 </t>
  </si>
  <si>
    <t xml:space="preserve">NM_001993 </t>
  </si>
  <si>
    <t xml:space="preserve">F3 </t>
  </si>
  <si>
    <t xml:space="preserve">Urokinase-type plasminogen activator </t>
  </si>
  <si>
    <t xml:space="preserve">Activates fibrinogen for fibrin clot lysis </t>
  </si>
  <si>
    <t xml:space="preserve">Novak et al, 1991 </t>
  </si>
  <si>
    <t xml:space="preserve">NM_002658 </t>
  </si>
  <si>
    <t xml:space="preserve">PLAU </t>
  </si>
  <si>
    <t>Stress response genes</t>
  </si>
  <si>
    <t xml:space="preserve">*CYP2E1 </t>
  </si>
  <si>
    <t xml:space="preserve">Cytochrome p450 </t>
  </si>
  <si>
    <t xml:space="preserve">Abdel-Razak et al, 2004 </t>
  </si>
  <si>
    <t xml:space="preserve"> NM_000773 </t>
  </si>
  <si>
    <t xml:space="preserve">CYP2E1 </t>
  </si>
  <si>
    <t xml:space="preserve">CYP2C11 </t>
  </si>
  <si>
    <t xml:space="preserve">Morgan et al, 2002 </t>
  </si>
  <si>
    <t xml:space="preserve">X79081 </t>
  </si>
  <si>
    <t xml:space="preserve">CYP7b </t>
  </si>
  <si>
    <t xml:space="preserve">Dulos et al, 2005 </t>
  </si>
  <si>
    <t xml:space="preserve">NM_004820 </t>
  </si>
  <si>
    <t xml:space="preserve">CYP7B1 </t>
  </si>
  <si>
    <t xml:space="preserve">COX-2 </t>
  </si>
  <si>
    <t xml:space="preserve">Cyclooxygenase, prostaglandin endoperoxide synthase </t>
  </si>
  <si>
    <t xml:space="preserve">Yamamoto et al, 1995;Ackerman et al, 2007; Kaltschmidt et al, 2002 </t>
  </si>
  <si>
    <t xml:space="preserve"> NM_000963 </t>
  </si>
  <si>
    <t xml:space="preserve">PTGS2 </t>
  </si>
  <si>
    <t xml:space="preserve">Ferritin H chain </t>
  </si>
  <si>
    <t xml:space="preserve">Iron storage protein </t>
  </si>
  <si>
    <t xml:space="preserve">Kwak et al, 1995 </t>
  </si>
  <si>
    <t xml:space="preserve">NM_002032 </t>
  </si>
  <si>
    <t xml:space="preserve">FTH1 </t>
  </si>
  <si>
    <t>Glutamate-cysteine ligase</t>
  </si>
  <si>
    <t>GSH biosynthesis</t>
  </si>
  <si>
    <t>Peng et al, 2010</t>
  </si>
  <si>
    <t>GCLC</t>
  </si>
  <si>
    <t xml:space="preserve">Glutamate-cysteine ligase modifier </t>
  </si>
  <si>
    <t xml:space="preserve">GCLC modifier protein </t>
  </si>
  <si>
    <t>GCLM</t>
  </si>
  <si>
    <t xml:space="preserve">HSP90-alpha </t>
  </si>
  <si>
    <t xml:space="preserve">Heat shock protein </t>
  </si>
  <si>
    <t xml:space="preserve">Ammirante et al, 2007 </t>
  </si>
  <si>
    <t xml:space="preserve">NM_001017963 </t>
  </si>
  <si>
    <t xml:space="preserve">HSP90AA1 </t>
  </si>
  <si>
    <t xml:space="preserve">*5-Lipoxygenase (guinea pig) </t>
  </si>
  <si>
    <t xml:space="preserve">Arachidonic acid metabolic enzyme, leukotriene synthesis </t>
  </si>
  <si>
    <t xml:space="preserve">Chopra et al, 1992 </t>
  </si>
  <si>
    <t xml:space="preserve">XM_001127464 </t>
  </si>
  <si>
    <t xml:space="preserve">ALOX5 </t>
  </si>
  <si>
    <t xml:space="preserve">12-Lipoxygenase </t>
  </si>
  <si>
    <t xml:space="preserve">Arachidonic acid metabolic enzyme </t>
  </si>
  <si>
    <t xml:space="preserve">Arakawa et al, 1995 </t>
  </si>
  <si>
    <t xml:space="preserve"> NM_000697 </t>
  </si>
  <si>
    <t xml:space="preserve">ALOX12 </t>
  </si>
  <si>
    <t xml:space="preserve">Inducible NO-Synthase </t>
  </si>
  <si>
    <t xml:space="preserve">NO synthesis </t>
  </si>
  <si>
    <t xml:space="preserve">Geller et al, 1993 </t>
  </si>
  <si>
    <t xml:space="preserve">NM_000625 </t>
  </si>
  <si>
    <t xml:space="preserve">NOS2A </t>
  </si>
  <si>
    <t xml:space="preserve">*MAP4K1 </t>
  </si>
  <si>
    <t xml:space="preserve">Activator of stress-induced protein kinase pathway </t>
  </si>
  <si>
    <t xml:space="preserve">Carter et al, 2002 </t>
  </si>
  <si>
    <t xml:space="preserve">NM_001042600 </t>
  </si>
  <si>
    <t xml:space="preserve">MAP4K1 </t>
  </si>
  <si>
    <t>SENP2</t>
  </si>
  <si>
    <t xml:space="preserve">SUMO-specific protease </t>
  </si>
  <si>
    <t xml:space="preserve">S Miyamoto, pers commun </t>
  </si>
  <si>
    <t>NC_0000013.10</t>
  </si>
  <si>
    <t xml:space="preserve"> Cu/Zn SOD </t>
  </si>
  <si>
    <t xml:space="preserve">Superoxide dismutase </t>
  </si>
  <si>
    <t xml:space="preserve">Rojo et al, 2004 </t>
  </si>
  <si>
    <t xml:space="preserve">NM_000454 </t>
  </si>
  <si>
    <t xml:space="preserve">SOD1 </t>
  </si>
  <si>
    <t xml:space="preserve">Manganese uperoxide dismutase </t>
  </si>
  <si>
    <t xml:space="preserve">Das et al, 1995 </t>
  </si>
  <si>
    <t xml:space="preserve">SOD2 </t>
  </si>
  <si>
    <t xml:space="preserve">Manganese superoxide dismutase </t>
  </si>
  <si>
    <t xml:space="preserve">Xu et al, 1999; 2007 </t>
  </si>
  <si>
    <t xml:space="preserve">NM_000636 </t>
  </si>
  <si>
    <t xml:space="preserve">*Mx1 </t>
  </si>
  <si>
    <t xml:space="preserve">Viral resistance gene </t>
  </si>
  <si>
    <t xml:space="preserve">Gerardin et al, 2004 </t>
  </si>
  <si>
    <t xml:space="preserve">NM_002462 </t>
  </si>
  <si>
    <t xml:space="preserve">MX1 </t>
  </si>
  <si>
    <t xml:space="preserve">NAD(P)H quinone oxidoreductase (DT-diaphorase) </t>
  </si>
  <si>
    <t xml:space="preserve">Bioreductive enzyme </t>
  </si>
  <si>
    <t xml:space="preserve">Yao &amp; O'Dwyer, 1995 </t>
  </si>
  <si>
    <t xml:space="preserve">NM_000903 </t>
  </si>
  <si>
    <t xml:space="preserve">NQO1 </t>
  </si>
  <si>
    <t xml:space="preserve">Phospholipase A2 </t>
  </si>
  <si>
    <t xml:space="preserve">Fatty acid metabolism </t>
  </si>
  <si>
    <t xml:space="preserve">Morri et al, 1994 </t>
  </si>
  <si>
    <t xml:space="preserve">AF058921 </t>
  </si>
  <si>
    <t xml:space="preserve">PLA2 </t>
  </si>
  <si>
    <t xml:space="preserve">SEPS1 </t>
  </si>
  <si>
    <t xml:space="preserve">Involved in cytokine production </t>
  </si>
  <si>
    <t xml:space="preserve">Gao et al, 2006 </t>
  </si>
  <si>
    <t xml:space="preserve"> NM_018445 </t>
  </si>
  <si>
    <t xml:space="preserve">SELS </t>
  </si>
  <si>
    <t>Cell-surface receptors</t>
  </si>
  <si>
    <t xml:space="preserve">ABCA1 </t>
  </si>
  <si>
    <t xml:space="preserve">ATP-binding cassette transporter </t>
  </si>
  <si>
    <t xml:space="preserve">Gerbod-Giannone et al, 2006 </t>
  </si>
  <si>
    <t xml:space="preserve">NM_005502 </t>
  </si>
  <si>
    <t xml:space="preserve">ABCC6 </t>
  </si>
  <si>
    <t xml:space="preserve">ATP-binding, multidrug resistance-associated protein 6 transporter </t>
  </si>
  <si>
    <t xml:space="preserve">Jiang et al, 2005 </t>
  </si>
  <si>
    <t xml:space="preserve">NM_001171 </t>
  </si>
  <si>
    <t xml:space="preserve">A1 adenosine receptor </t>
  </si>
  <si>
    <t xml:space="preserve">Pleiotropic physiological effects </t>
  </si>
  <si>
    <t xml:space="preserve">Nie et al, 1998; Jhaveri et al, 2007 </t>
  </si>
  <si>
    <t xml:space="preserve">NM_000674 </t>
  </si>
  <si>
    <t xml:space="preserve">ADORA1 </t>
  </si>
  <si>
    <t xml:space="preserve">A2A </t>
  </si>
  <si>
    <t xml:space="preserve">Adenosine receptor </t>
  </si>
  <si>
    <t xml:space="preserve">Morello et al, 2006 </t>
  </si>
  <si>
    <t xml:space="preserve"> NM_000675 </t>
  </si>
  <si>
    <t xml:space="preserve">ADORA2A </t>
  </si>
  <si>
    <t xml:space="preserve">*ADAM19 </t>
  </si>
  <si>
    <t xml:space="preserve">Dendritic cell marker </t>
  </si>
  <si>
    <t xml:space="preserve">Ehrnsperger et al, 2005 </t>
  </si>
  <si>
    <t xml:space="preserve"> NM_023038 </t>
  </si>
  <si>
    <t xml:space="preserve">ADAM19 </t>
  </si>
  <si>
    <t xml:space="preserve">Amiloride-sensitive sodium channel </t>
  </si>
  <si>
    <t xml:space="preserve">Sodium channel </t>
  </si>
  <si>
    <t xml:space="preserve">Baines et al, 2002; Haddad, 2005 </t>
  </si>
  <si>
    <t xml:space="preserve">NM_001038 </t>
  </si>
  <si>
    <t xml:space="preserve">SCNN1A </t>
  </si>
  <si>
    <t xml:space="preserve">*alpha2B-adrenergic receptor </t>
  </si>
  <si>
    <t xml:space="preserve">adrenergic receptor </t>
  </si>
  <si>
    <t xml:space="preserve">Cayla et al, 2004 </t>
  </si>
  <si>
    <t xml:space="preserve">NM_000682 </t>
  </si>
  <si>
    <t xml:space="preserve">ADRA2B </t>
  </si>
  <si>
    <t xml:space="preserve">Bradykinin B1-Receptor </t>
  </si>
  <si>
    <t xml:space="preserve">Ni et al, 1998 </t>
  </si>
  <si>
    <t xml:space="preserve">*CD23 </t>
  </si>
  <si>
    <t xml:space="preserve">Cell-surface molecule </t>
  </si>
  <si>
    <t xml:space="preserve">Tinnell et al, 1998 </t>
  </si>
  <si>
    <t xml:space="preserve"> NM_002002 </t>
  </si>
  <si>
    <t xml:space="preserve">FCER2/CD23 </t>
  </si>
  <si>
    <t xml:space="preserve">CD69 </t>
  </si>
  <si>
    <t xml:space="preserve">Lectin mainly on activated T cells </t>
  </si>
  <si>
    <t xml:space="preserve">Lopez-Cabrera et al, 1995 </t>
  </si>
  <si>
    <t xml:space="preserve">NM_001781 </t>
  </si>
  <si>
    <t xml:space="preserve">C69 </t>
  </si>
  <si>
    <t xml:space="preserve">DOR </t>
  </si>
  <si>
    <t xml:space="preserve">Delta opiod receptor </t>
  </si>
  <si>
    <t xml:space="preserve">Chen et al, 2005, 2006 </t>
  </si>
  <si>
    <t xml:space="preserve"> NM_000911 </t>
  </si>
  <si>
    <t xml:space="preserve">OPRD1 </t>
  </si>
  <si>
    <t xml:space="preserve">Epidermal Growth Factor Receptor </t>
  </si>
  <si>
    <t xml:space="preserve">Receptor for EGF </t>
  </si>
  <si>
    <t xml:space="preserve">Nishi et al, 2003; Thornburg &amp; Raab-Traub, 2007 </t>
  </si>
  <si>
    <t xml:space="preserve">NM_005228 </t>
  </si>
  <si>
    <t xml:space="preserve">EGFR </t>
  </si>
  <si>
    <t xml:space="preserve">ErbB2 </t>
  </si>
  <si>
    <t xml:space="preserve">EGF-like receptor </t>
  </si>
  <si>
    <t xml:space="preserve">Kitamura et al, 2005 </t>
  </si>
  <si>
    <t xml:space="preserve">NM_001005862 </t>
  </si>
  <si>
    <t xml:space="preserve">ERBB2 </t>
  </si>
  <si>
    <t xml:space="preserve">Gal1 Receptor </t>
  </si>
  <si>
    <t xml:space="preserve">Galanin receptor, neuroendocrine peptide </t>
  </si>
  <si>
    <t xml:space="preserve">Lorimer et al, 1997 </t>
  </si>
  <si>
    <t xml:space="preserve"> NM_002256 </t>
  </si>
  <si>
    <t xml:space="preserve">KISS1 </t>
  </si>
  <si>
    <t xml:space="preserve">Lox-1 </t>
  </si>
  <si>
    <t xml:space="preserve">Receptor for Oxidized low density lipoprotein </t>
  </si>
  <si>
    <t xml:space="preserve">Nagase et al, 1998 </t>
  </si>
  <si>
    <t xml:space="preserve">NM_002543 </t>
  </si>
  <si>
    <t xml:space="preserve">OLR1 </t>
  </si>
  <si>
    <t xml:space="preserve">Ly49 </t>
  </si>
  <si>
    <t xml:space="preserve">Receptor on NK cells </t>
  </si>
  <si>
    <t xml:space="preserve">Pascal et al, 2007 </t>
  </si>
  <si>
    <t xml:space="preserve"> NM_006611 </t>
  </si>
  <si>
    <t xml:space="preserve">KLRA1 </t>
  </si>
  <si>
    <t xml:space="preserve">Mdr1 </t>
  </si>
  <si>
    <t xml:space="preserve">Multiple drug resistance mediator (P-glycoprotein) </t>
  </si>
  <si>
    <t xml:space="preserve">Zhou &amp; Kuo, 1997; Wang et al, 2007 </t>
  </si>
  <si>
    <t xml:space="preserve">NM_018849 </t>
  </si>
  <si>
    <t xml:space="preserve">ABCB4 </t>
  </si>
  <si>
    <t xml:space="preserve">Mu-opioid receptor </t>
  </si>
  <si>
    <t xml:space="preserve">Opioid Receptor </t>
  </si>
  <si>
    <t xml:space="preserve">Kraus et al, 2003 </t>
  </si>
  <si>
    <t xml:space="preserve">EU360599 </t>
  </si>
  <si>
    <t xml:space="preserve">OPRM1 </t>
  </si>
  <si>
    <t xml:space="preserve">mGlu2 </t>
  </si>
  <si>
    <t xml:space="preserve">Metabotropic glutamate receptor 2 </t>
  </si>
  <si>
    <t xml:space="preserve">Chiechio et al, 2006 </t>
  </si>
  <si>
    <t xml:space="preserve">NM_000839 </t>
  </si>
  <si>
    <t xml:space="preserve">GRM2 </t>
  </si>
  <si>
    <t xml:space="preserve">Neuropeptide Y-Y1 receptor </t>
  </si>
  <si>
    <t xml:space="preserve">Musso et al, 1997 </t>
  </si>
  <si>
    <t xml:space="preserve">NM_000909 </t>
  </si>
  <si>
    <t xml:space="preserve">NPY1R </t>
  </si>
  <si>
    <t xml:space="preserve">*NMDA receptor subunit 2A (rat) </t>
  </si>
  <si>
    <t xml:space="preserve">Neural receptor for N-methyl-D-aspartate </t>
  </si>
  <si>
    <t xml:space="preserve">Richter et al, 2002 </t>
  </si>
  <si>
    <t xml:space="preserve">NM_000833 </t>
  </si>
  <si>
    <t xml:space="preserve">GRIN2A </t>
  </si>
  <si>
    <t xml:space="preserve">*NMDA receptor subunit NR-1 (GRIN1 gene) </t>
  </si>
  <si>
    <t xml:space="preserve">Subunit of neural receptor for N-methyl-D-aspartate </t>
  </si>
  <si>
    <t xml:space="preserve">Begni et al, 2003 </t>
  </si>
  <si>
    <t xml:space="preserve">NM_021569 </t>
  </si>
  <si>
    <t xml:space="preserve">GRIN1 </t>
  </si>
  <si>
    <t xml:space="preserve">Oxytocin receptor </t>
  </si>
  <si>
    <t xml:space="preserve">Terizidou et al, 2006 </t>
  </si>
  <si>
    <t xml:space="preserve">NM_000916 </t>
  </si>
  <si>
    <t xml:space="preserve">OXTR </t>
  </si>
  <si>
    <t xml:space="preserve">PAF receptor 1 </t>
  </si>
  <si>
    <t xml:space="preserve">Platelet activator receptor </t>
  </si>
  <si>
    <t xml:space="preserve">Mutoh et al, 1994 </t>
  </si>
  <si>
    <t xml:space="preserve">NM_000952 </t>
  </si>
  <si>
    <t xml:space="preserve">PTAFR </t>
  </si>
  <si>
    <t xml:space="preserve">P-gp </t>
  </si>
  <si>
    <t xml:space="preserve">P-glycoprotein-Drug resistance </t>
  </si>
  <si>
    <t xml:space="preserve">Wang et al, 2007 </t>
  </si>
  <si>
    <t xml:space="preserve">NM_000927 </t>
  </si>
  <si>
    <t xml:space="preserve">ABCB1 </t>
  </si>
  <si>
    <t xml:space="preserve">RAGE- receptor for advanced glycation end products </t>
  </si>
  <si>
    <t xml:space="preserve">Receptor for Advanced Glycation End products </t>
  </si>
  <si>
    <t xml:space="preserve">Li &amp; Schmidt, 1997 </t>
  </si>
  <si>
    <t xml:space="preserve">NM_001136 </t>
  </si>
  <si>
    <t xml:space="preserve">AGER </t>
  </si>
  <si>
    <t>Regulators of apoptosis</t>
  </si>
  <si>
    <t xml:space="preserve">ASC </t>
  </si>
  <si>
    <t xml:space="preserve">Apoptosis-associated speck-like protein containing a CARD </t>
  </si>
  <si>
    <t xml:space="preserve">Sun et al, 2007 </t>
  </si>
  <si>
    <t xml:space="preserve">NM_013258 </t>
  </si>
  <si>
    <t xml:space="preserve">PYCARD </t>
  </si>
  <si>
    <t xml:space="preserve">Bax </t>
  </si>
  <si>
    <t xml:space="preserve">Pro-apoptotic Bcl-2 homologue </t>
  </si>
  <si>
    <t xml:space="preserve">Grimm et al, 2004 </t>
  </si>
  <si>
    <t xml:space="preserve">NM_004324 </t>
  </si>
  <si>
    <t xml:space="preserve">BAX </t>
  </si>
  <si>
    <t xml:space="preserve">Bfl1/A1 </t>
  </si>
  <si>
    <t xml:space="preserve">Pro-survival Bcl-2 homologue </t>
  </si>
  <si>
    <t xml:space="preserve">Grumont et al, 1999; Zong et al, 1999 </t>
  </si>
  <si>
    <t xml:space="preserve"> NM_004049 </t>
  </si>
  <si>
    <t xml:space="preserve">BCL2A1 </t>
  </si>
  <si>
    <t xml:space="preserve">Bcl-xL </t>
  </si>
  <si>
    <t xml:space="preserve">Chen et al, 1999; Lee et al, 1999 </t>
  </si>
  <si>
    <t xml:space="preserve">NM_138578 </t>
  </si>
  <si>
    <t xml:space="preserve">BCL2L1 </t>
  </si>
  <si>
    <t xml:space="preserve">Bcl-2 </t>
  </si>
  <si>
    <t xml:space="preserve">Pro-survival factor </t>
  </si>
  <si>
    <t xml:space="preserve">Catz &amp; Johnson, 2001 </t>
  </si>
  <si>
    <t xml:space="preserve">NM_000633 </t>
  </si>
  <si>
    <t xml:space="preserve">BCL2 </t>
  </si>
  <si>
    <t>Bim</t>
  </si>
  <si>
    <t xml:space="preserve">Pro-apoptotic Bcl-2 homolog </t>
  </si>
  <si>
    <t xml:space="preserve">Wang et al, 2008 </t>
  </si>
  <si>
    <t xml:space="preserve">NM_138621 </t>
  </si>
  <si>
    <t xml:space="preserve">BCL2L11 </t>
  </si>
  <si>
    <t xml:space="preserve">B7-H1 </t>
  </si>
  <si>
    <t xml:space="preserve">Programmed cell death ligand 1 </t>
  </si>
  <si>
    <t xml:space="preserve">Lee et al, 2005 </t>
  </si>
  <si>
    <t xml:space="preserve">NM_014143 </t>
  </si>
  <si>
    <t xml:space="preserve">CD274 </t>
  </si>
  <si>
    <t xml:space="preserve">BNIP3 </t>
  </si>
  <si>
    <t xml:space="preserve">Hypoxia-inducible death factor </t>
  </si>
  <si>
    <t xml:space="preserve">Baetz et al, 2005; Shaw et al, 2006 </t>
  </si>
  <si>
    <t xml:space="preserve"> NM_004052 </t>
  </si>
  <si>
    <t xml:space="preserve">Caspase-11 </t>
  </si>
  <si>
    <t xml:space="preserve">Caspase </t>
  </si>
  <si>
    <t xml:space="preserve">Schauvliege et al, 2002 </t>
  </si>
  <si>
    <t xml:space="preserve">NM_001225 </t>
  </si>
  <si>
    <t xml:space="preserve">CASP4 </t>
  </si>
  <si>
    <t xml:space="preserve">Nr13 </t>
  </si>
  <si>
    <t xml:space="preserve">Lee et al, 1999 </t>
  </si>
  <si>
    <t xml:space="preserve">c-FLIP </t>
  </si>
  <si>
    <t xml:space="preserve">Kreuz et al, 2001 </t>
  </si>
  <si>
    <t xml:space="preserve">NM_003879 </t>
  </si>
  <si>
    <t xml:space="preserve">CFLAR </t>
  </si>
  <si>
    <t xml:space="preserve">CD95 (Fas) </t>
  </si>
  <si>
    <t xml:space="preserve">Pro-apoptotic receptor </t>
  </si>
  <si>
    <t xml:space="preserve">Chan et al, 1999; Zhou et al, 2005; Singh et al, 2006 </t>
  </si>
  <si>
    <t xml:space="preserve">NM_000043 </t>
  </si>
  <si>
    <t xml:space="preserve">FAS </t>
  </si>
  <si>
    <t>CIDEA</t>
  </si>
  <si>
    <t xml:space="preserve">Cell death-inducing DFFA-like effector A </t>
  </si>
  <si>
    <t>Pettersson et al, 2008</t>
  </si>
  <si>
    <t>NP_001270.1; NP_938031.1</t>
  </si>
  <si>
    <t xml:space="preserve">CIDEA </t>
  </si>
  <si>
    <t xml:space="preserve">*Fas-associated phosphatase-1 </t>
  </si>
  <si>
    <t xml:space="preserve">Protein phosphatase </t>
  </si>
  <si>
    <t xml:space="preserve">Irie et al, 2001 </t>
  </si>
  <si>
    <t xml:space="preserve"> NM_006264 </t>
  </si>
  <si>
    <t xml:space="preserve">PTPN13 </t>
  </si>
  <si>
    <t xml:space="preserve">Fas-Ligand </t>
  </si>
  <si>
    <t xml:space="preserve">Inducer of apoptosis </t>
  </si>
  <si>
    <t xml:space="preserve">Matsui et al, 1998; Singh et al, 2006 </t>
  </si>
  <si>
    <t xml:space="preserve">NM_000639 </t>
  </si>
  <si>
    <t xml:space="preserve">FASLG </t>
  </si>
  <si>
    <t xml:space="preserve">IAPs </t>
  </si>
  <si>
    <t xml:space="preserve">Inhibitors of Apoptosis </t>
  </si>
  <si>
    <t xml:space="preserve">You et al, 1997; Stehlik et al, 1998a, 1998b </t>
  </si>
  <si>
    <t xml:space="preserve">IEX-1L </t>
  </si>
  <si>
    <t xml:space="preserve">Immediate early gene </t>
  </si>
  <si>
    <t xml:space="preserve">Wu et al, 1998 </t>
  </si>
  <si>
    <t xml:space="preserve"> NM_052815 </t>
  </si>
  <si>
    <t xml:space="preserve">IER3 </t>
  </si>
  <si>
    <t xml:space="preserve">TRAF-1 </t>
  </si>
  <si>
    <t xml:space="preserve">TNF-receptor associated factor </t>
  </si>
  <si>
    <t xml:space="preserve">Schwenzer et al, 1999 </t>
  </si>
  <si>
    <t xml:space="preserve"> NM_005658 </t>
  </si>
  <si>
    <t xml:space="preserve">TRAF1 </t>
  </si>
  <si>
    <t xml:space="preserve">TRAF-2 </t>
  </si>
  <si>
    <t xml:space="preserve">Wang et al, 1998 </t>
  </si>
  <si>
    <t xml:space="preserve">NM_021138 </t>
  </si>
  <si>
    <t xml:space="preserve">TRAF2 </t>
  </si>
  <si>
    <t xml:space="preserve">*TRAF-2 binding protein (Carp) </t>
  </si>
  <si>
    <t xml:space="preserve">TRAF2 binding protein </t>
  </si>
  <si>
    <t xml:space="preserve">Chang et al, 2005 </t>
  </si>
  <si>
    <t xml:space="preserve">NM_052864 </t>
  </si>
  <si>
    <t xml:space="preserve">TIFA </t>
  </si>
  <si>
    <t xml:space="preserve">XIAP </t>
  </si>
  <si>
    <t xml:space="preserve">X-linked inhibitor of apoptosis </t>
  </si>
  <si>
    <t xml:space="preserve">Turner et al, 2007 </t>
  </si>
  <si>
    <t xml:space="preserve">NM_001167 </t>
  </si>
  <si>
    <t>Growth factors, ligands, and their modulators</t>
  </si>
  <si>
    <t xml:space="preserve">Activin A </t>
  </si>
  <si>
    <t xml:space="preserve">TGF-beta-like factor </t>
  </si>
  <si>
    <t xml:space="preserve">Alexander et al, 2007 </t>
  </si>
  <si>
    <t xml:space="preserve">NM_002192 </t>
  </si>
  <si>
    <t xml:space="preserve">INHBA </t>
  </si>
  <si>
    <t xml:space="preserve">Angiopoietin </t>
  </si>
  <si>
    <t xml:space="preserve">Tie-2 receptor ligand </t>
  </si>
  <si>
    <t xml:space="preserve">Scott et al, 2005 </t>
  </si>
  <si>
    <t xml:space="preserve"> NM_001146 </t>
  </si>
  <si>
    <t xml:space="preserve">ANGPT1 </t>
  </si>
  <si>
    <t>BCAP</t>
  </si>
  <si>
    <t xml:space="preserve">B-cell Adaptor for Phosphoinositide 3-kinase </t>
  </si>
  <si>
    <t>Gupta et al, 2008</t>
  </si>
  <si>
    <t>NM_152309</t>
  </si>
  <si>
    <t>PI3KAP1</t>
  </si>
  <si>
    <t xml:space="preserve">BDNF </t>
  </si>
  <si>
    <t xml:space="preserve">Brain-derived neurotrophic factor </t>
  </si>
  <si>
    <t xml:space="preserve">Saha et al, 2007 </t>
  </si>
  <si>
    <t xml:space="preserve">NM_001709 </t>
  </si>
  <si>
    <t xml:space="preserve">BLyS </t>
  </si>
  <si>
    <t xml:space="preserve">B-lymphocyte stimulator </t>
  </si>
  <si>
    <t xml:space="preserve">Fu et al, 2006 </t>
  </si>
  <si>
    <t>BLNK</t>
  </si>
  <si>
    <t>B-cell linker</t>
  </si>
  <si>
    <t>NM_013314</t>
  </si>
  <si>
    <t xml:space="preserve">BMP-2 </t>
  </si>
  <si>
    <t xml:space="preserve">Bone Morphogenic Protein-2 </t>
  </si>
  <si>
    <t xml:space="preserve">Feng et al, 2003; Fukui et al, 2006 </t>
  </si>
  <si>
    <t xml:space="preserve"> NM_001200 </t>
  </si>
  <si>
    <t xml:space="preserve">BMP2 </t>
  </si>
  <si>
    <t xml:space="preserve">BMP-4 </t>
  </si>
  <si>
    <t xml:space="preserve">Bone Morphogenic Protein-4 </t>
  </si>
  <si>
    <t xml:space="preserve"> Zhu et al, 2007 </t>
  </si>
  <si>
    <t xml:space="preserve">NM_001202 </t>
  </si>
  <si>
    <t xml:space="preserve">BMP4 </t>
  </si>
  <si>
    <t xml:space="preserve">CGRP </t>
  </si>
  <si>
    <t xml:space="preserve">Calcitonin gene-related peptide </t>
  </si>
  <si>
    <t xml:space="preserve">Bowen et al, 2005 </t>
  </si>
  <si>
    <t xml:space="preserve">NM_000728 </t>
  </si>
  <si>
    <t xml:space="preserve">CALCB </t>
  </si>
  <si>
    <t xml:space="preserve">FGF8 </t>
  </si>
  <si>
    <t xml:space="preserve">Fibroblast Growth Factor 8 </t>
  </si>
  <si>
    <t xml:space="preserve">Armstrong et al, 2006 </t>
  </si>
  <si>
    <t xml:space="preserve">NM_006119 </t>
  </si>
  <si>
    <t xml:space="preserve">FLRG </t>
  </si>
  <si>
    <t xml:space="preserve">Follistatin-related gene </t>
  </si>
  <si>
    <t xml:space="preserve">Bartholin et al, 2007 </t>
  </si>
  <si>
    <t xml:space="preserve">NM_005860 </t>
  </si>
  <si>
    <t xml:space="preserve">FSTL3 </t>
  </si>
  <si>
    <t xml:space="preserve">G-CSF </t>
  </si>
  <si>
    <t xml:space="preserve">Granulocyte Colony Stimulating Factor </t>
  </si>
  <si>
    <t xml:space="preserve">Nishizawa &amp; Nagata, 1990 </t>
  </si>
  <si>
    <t xml:space="preserve">NM_000759 </t>
  </si>
  <si>
    <t xml:space="preserve">CSF3 </t>
  </si>
  <si>
    <t xml:space="preserve">GM-CSF </t>
  </si>
  <si>
    <t xml:space="preserve">Granulocyte Macrophage Colony Stimulating Factor </t>
  </si>
  <si>
    <t xml:space="preserve">Schreck &amp; Baeuerle, 1990; Bunting et al, 2007 </t>
  </si>
  <si>
    <t xml:space="preserve"> NM_000758 </t>
  </si>
  <si>
    <t xml:space="preserve">CSF2 </t>
  </si>
  <si>
    <t xml:space="preserve">*HGF/SF </t>
  </si>
  <si>
    <t xml:space="preserve">Hepatocyte growth factor/scatter factor </t>
  </si>
  <si>
    <t xml:space="preserve">Harrison &amp; Farzaneh, 2000 </t>
  </si>
  <si>
    <t xml:space="preserve">NM_000601 </t>
  </si>
  <si>
    <t xml:space="preserve">HGF </t>
  </si>
  <si>
    <t xml:space="preserve">EPO </t>
  </si>
  <si>
    <t xml:space="preserve">Erythropoietin </t>
  </si>
  <si>
    <t xml:space="preserve">Figueroa et al, 2002 </t>
  </si>
  <si>
    <t xml:space="preserve">NM_000799 </t>
  </si>
  <si>
    <t xml:space="preserve">*IGFBP-1 </t>
  </si>
  <si>
    <t xml:space="preserve">Insulin-like growth factor binding protein-1 </t>
  </si>
  <si>
    <t xml:space="preserve">Lang et al, 1999 </t>
  </si>
  <si>
    <t xml:space="preserve">NM_001013029 </t>
  </si>
  <si>
    <t xml:space="preserve">IGFBP1 </t>
  </si>
  <si>
    <t xml:space="preserve">IGFBP-2 </t>
  </si>
  <si>
    <t xml:space="preserve">Insulin-like growth factor binding protein-2 </t>
  </si>
  <si>
    <t xml:space="preserve">Cazals et al, 1999 </t>
  </si>
  <si>
    <t xml:space="preserve">NM_000597 </t>
  </si>
  <si>
    <t xml:space="preserve">IGFBP2 </t>
  </si>
  <si>
    <t xml:space="preserve">M-CSF (CSF-1) </t>
  </si>
  <si>
    <t xml:space="preserve">Macrophage Colony Stimulating Factor </t>
  </si>
  <si>
    <t xml:space="preserve">Brach et al, 1991; Hohensinner et al, 2007 </t>
  </si>
  <si>
    <t xml:space="preserve">NM_000757 </t>
  </si>
  <si>
    <t xml:space="preserve">CSF1 </t>
  </si>
  <si>
    <t xml:space="preserve">Midkine (neurite growth promoting factor-2) </t>
  </si>
  <si>
    <t xml:space="preserve">Heparin Binding Growth Factor </t>
  </si>
  <si>
    <t>You et al, 2008</t>
  </si>
  <si>
    <t>NM_001012334</t>
  </si>
  <si>
    <t>MDK</t>
  </si>
  <si>
    <t xml:space="preserve">NGF </t>
  </si>
  <si>
    <t xml:space="preserve">Nerve Growth Factor </t>
  </si>
  <si>
    <t xml:space="preserve">Heese et al, 2006 </t>
  </si>
  <si>
    <t xml:space="preserve">NM_002506 </t>
  </si>
  <si>
    <t xml:space="preserve">NGFB </t>
  </si>
  <si>
    <t xml:space="preserve">NK-1R </t>
  </si>
  <si>
    <t xml:space="preserve">Neurokinin-1 Receptor </t>
  </si>
  <si>
    <t xml:space="preserve">Simeonidis et al, 2003; Ramkissoon et al, 2007 </t>
  </si>
  <si>
    <t xml:space="preserve">NM_015727 </t>
  </si>
  <si>
    <t xml:space="preserve">TACR1 </t>
  </si>
  <si>
    <t xml:space="preserve">NK4 </t>
  </si>
  <si>
    <t xml:space="preserve">Hepatocyte growth factor </t>
  </si>
  <si>
    <t xml:space="preserve">Zhou et al, 2003 </t>
  </si>
  <si>
    <t xml:space="preserve">NM_001012635 </t>
  </si>
  <si>
    <t xml:space="preserve">Nrg1 </t>
  </si>
  <si>
    <t xml:space="preserve">Neuregulin </t>
  </si>
  <si>
    <t xml:space="preserve">Frensing et al, 2007 </t>
  </si>
  <si>
    <t xml:space="preserve">NM_004495 </t>
  </si>
  <si>
    <t xml:space="preserve">NRG1 </t>
  </si>
  <si>
    <t xml:space="preserve">OPN </t>
  </si>
  <si>
    <t xml:space="preserve">Osteopontin </t>
  </si>
  <si>
    <t xml:space="preserve">Samant et al, 2007 </t>
  </si>
  <si>
    <t xml:space="preserve"> NM_001040058 </t>
  </si>
  <si>
    <t xml:space="preserve">SPP1 </t>
  </si>
  <si>
    <t xml:space="preserve">PDGF B chain </t>
  </si>
  <si>
    <t xml:space="preserve">Platelet-derived Growth Factor </t>
  </si>
  <si>
    <t xml:space="preserve">Khachigian et al, 1995; Au et al, 2005 </t>
  </si>
  <si>
    <t xml:space="preserve">NM_002608 </t>
  </si>
  <si>
    <t xml:space="preserve">PDGFB </t>
  </si>
  <si>
    <t xml:space="preserve">PlGF </t>
  </si>
  <si>
    <t xml:space="preserve">Placenta Growth Factor </t>
  </si>
  <si>
    <t xml:space="preserve">Cramer et al, 2005 </t>
  </si>
  <si>
    <t xml:space="preserve">NM_002643 </t>
  </si>
  <si>
    <t xml:space="preserve">PIGF </t>
  </si>
  <si>
    <t xml:space="preserve">Proenkephalin </t>
  </si>
  <si>
    <t xml:space="preserve">Hormone </t>
  </si>
  <si>
    <t xml:space="preserve">Rattner et al, 1991 </t>
  </si>
  <si>
    <t xml:space="preserve">NM_006211 </t>
  </si>
  <si>
    <t xml:space="preserve">PENK </t>
  </si>
  <si>
    <t xml:space="preserve">Prolactin </t>
  </si>
  <si>
    <t xml:space="preserve">Pituitary hormone </t>
  </si>
  <si>
    <t xml:space="preserve">Friedrichsen et al, 2005 </t>
  </si>
  <si>
    <t xml:space="preserve">NM_000948 </t>
  </si>
  <si>
    <t xml:space="preserve">PRL </t>
  </si>
  <si>
    <t xml:space="preserve">Stem Cell Factor </t>
  </si>
  <si>
    <t xml:space="preserve">Mast Cell Growth Factor </t>
  </si>
  <si>
    <t xml:space="preserve">Da Silva et al, 2003; 2005 </t>
  </si>
  <si>
    <t xml:space="preserve">NM_000899 </t>
  </si>
  <si>
    <t xml:space="preserve">KITLG </t>
  </si>
  <si>
    <t xml:space="preserve">*Thrombospondin-1 (TSP-1) </t>
  </si>
  <si>
    <t xml:space="preserve">Matrix glycoprotein t </t>
  </si>
  <si>
    <t xml:space="preserve">Yang et al, 2003 </t>
  </si>
  <si>
    <t xml:space="preserve">NM_003246 </t>
  </si>
  <si>
    <t xml:space="preserve">THBS1 </t>
  </si>
  <si>
    <t xml:space="preserve">*Thrombospondin-2 (THBS2) </t>
  </si>
  <si>
    <t xml:space="preserve">Adolph et al, 1997 </t>
  </si>
  <si>
    <t xml:space="preserve">NM_003247 </t>
  </si>
  <si>
    <t xml:space="preserve">THBS2 </t>
  </si>
  <si>
    <t xml:space="preserve">VEGF C </t>
  </si>
  <si>
    <t xml:space="preserve">Vascular Endothelial Growth Factor </t>
  </si>
  <si>
    <t xml:space="preserve">Chilov et al, 1997 </t>
  </si>
  <si>
    <t xml:space="preserve">NM_005429 </t>
  </si>
  <si>
    <t xml:space="preserve">VEGFC </t>
  </si>
  <si>
    <t xml:space="preserve">*WNT10B </t>
  </si>
  <si>
    <t xml:space="preserve">Secreted glycoprotein </t>
  </si>
  <si>
    <t xml:space="preserve">Katoh &amp; Katoh, 2007 </t>
  </si>
  <si>
    <t xml:space="preserve"> NM_003394 </t>
  </si>
  <si>
    <t xml:space="preserve">WNT10B </t>
  </si>
  <si>
    <t>Early response genes</t>
  </si>
  <si>
    <t xml:space="preserve">*B94 </t>
  </si>
  <si>
    <t xml:space="preserve">Early response gene </t>
  </si>
  <si>
    <t xml:space="preserve">NM_006291 </t>
  </si>
  <si>
    <t xml:space="preserve">TNFAIP2 </t>
  </si>
  <si>
    <t xml:space="preserve">*Egr-1 </t>
  </si>
  <si>
    <t xml:space="preserve">Mitogen-induced early response gene; zinc finger  </t>
  </si>
  <si>
    <t xml:space="preserve">NM_001964 </t>
  </si>
  <si>
    <t xml:space="preserve">EGR1 </t>
  </si>
  <si>
    <t xml:space="preserve">p22/PRG1 </t>
  </si>
  <si>
    <t xml:space="preserve">Rat homologue of IEX </t>
  </si>
  <si>
    <t xml:space="preserve">Schafer et al, 1998 </t>
  </si>
  <si>
    <t xml:space="preserve">NM_052815 </t>
  </si>
  <si>
    <t xml:space="preserve">*p62 </t>
  </si>
  <si>
    <t xml:space="preserve">Non-proteasomal multi-ubiquitin chain binding protein </t>
  </si>
  <si>
    <t xml:space="preserve">Vadlamudi &amp; Shin, 1998 </t>
  </si>
  <si>
    <t xml:space="preserve">NM_016221 </t>
  </si>
  <si>
    <t xml:space="preserve">DCTN4 </t>
  </si>
  <si>
    <t xml:space="preserve">*TIEG </t>
  </si>
  <si>
    <t xml:space="preserve">TGF-b early response gene; zinc finger protein </t>
  </si>
  <si>
    <t xml:space="preserve"> NM_001032282 </t>
  </si>
  <si>
    <t xml:space="preserve">KLF10 </t>
  </si>
  <si>
    <t>Transcription factors and their modulators</t>
  </si>
  <si>
    <t xml:space="preserve">A20 </t>
  </si>
  <si>
    <t xml:space="preserve">TNF-inducible zinc finger </t>
  </si>
  <si>
    <t xml:space="preserve">Krikos et al, 1992 </t>
  </si>
  <si>
    <t xml:space="preserve">NM_006290 </t>
  </si>
  <si>
    <t xml:space="preserve">TNFAIP3 </t>
  </si>
  <si>
    <t xml:space="preserve">ABIN-3 </t>
  </si>
  <si>
    <t xml:space="preserve">NF-kB inhibitor </t>
  </si>
  <si>
    <t xml:space="preserve">Verstrepen et al, 2007 </t>
  </si>
  <si>
    <t xml:space="preserve">NM_024873 </t>
  </si>
  <si>
    <t xml:space="preserve">TNIP3 </t>
  </si>
  <si>
    <t xml:space="preserve">Androgen receptor </t>
  </si>
  <si>
    <t xml:space="preserve">Hormone receptor </t>
  </si>
  <si>
    <t xml:space="preserve">Zhang et al, 2004 </t>
  </si>
  <si>
    <t xml:space="preserve">NM_000044 </t>
  </si>
  <si>
    <t xml:space="preserve">AR </t>
  </si>
  <si>
    <t xml:space="preserve">Bcl-3 </t>
  </si>
  <si>
    <t xml:space="preserve">Coactivator for NF-kB p50 and p52 </t>
  </si>
  <si>
    <t xml:space="preserve">  Brocke-Heidrich et al, 2006 </t>
  </si>
  <si>
    <t xml:space="preserve">NM_005178 </t>
  </si>
  <si>
    <t xml:space="preserve">BCL3 </t>
  </si>
  <si>
    <t xml:space="preserve">BMI-1 </t>
  </si>
  <si>
    <t xml:space="preserve">Polycomb chromatin modifier </t>
  </si>
  <si>
    <t xml:space="preserve">Dutton et al, 2006 </t>
  </si>
  <si>
    <t xml:space="preserve">NM_005180 </t>
  </si>
  <si>
    <t xml:space="preserve">BMI1 </t>
  </si>
  <si>
    <t xml:space="preserve">CDX1 </t>
  </si>
  <si>
    <t xml:space="preserve">Homeobox protein </t>
  </si>
  <si>
    <t xml:space="preserve">Wong et al, 2005 </t>
  </si>
  <si>
    <t xml:space="preserve">NM_001804 </t>
  </si>
  <si>
    <t xml:space="preserve">*c-fos (fish gene) </t>
  </si>
  <si>
    <t xml:space="preserve">Proto-oncogene </t>
  </si>
  <si>
    <t xml:space="preserve">Li et al, 2004 </t>
  </si>
  <si>
    <t xml:space="preserve">NM_005252 </t>
  </si>
  <si>
    <t xml:space="preserve">FOS </t>
  </si>
  <si>
    <t xml:space="preserve">c-myb </t>
  </si>
  <si>
    <t xml:space="preserve">Toth et al, 1995 </t>
  </si>
  <si>
    <t xml:space="preserve">NM_005375 </t>
  </si>
  <si>
    <t xml:space="preserve">MYB </t>
  </si>
  <si>
    <t xml:space="preserve">c-myc </t>
  </si>
  <si>
    <t xml:space="preserve">Duyao et al, 1990 </t>
  </si>
  <si>
    <t xml:space="preserve"> NM_002467 </t>
  </si>
  <si>
    <t xml:space="preserve">MYC </t>
  </si>
  <si>
    <t xml:space="preserve">c-rel </t>
  </si>
  <si>
    <t xml:space="preserve">Hannink &amp; Temin, 1990; Capobianco &amp; Gilmore, 1991 </t>
  </si>
  <si>
    <t xml:space="preserve">NM_002908 </t>
  </si>
  <si>
    <t xml:space="preserve">REL </t>
  </si>
  <si>
    <t xml:space="preserve">C/EBPdelta </t>
  </si>
  <si>
    <t xml:space="preserve">Transcription factor </t>
  </si>
  <si>
    <t xml:space="preserve">NM_005195 </t>
  </si>
  <si>
    <t xml:space="preserve">CEBPD </t>
  </si>
  <si>
    <t xml:space="preserve">*DC-SCRIPT </t>
  </si>
  <si>
    <t xml:space="preserve">Dendritic cell zinc finger protein </t>
  </si>
  <si>
    <t xml:space="preserve">Triantis et al, 2006 </t>
  </si>
  <si>
    <t xml:space="preserve">NM_152625 </t>
  </si>
  <si>
    <t xml:space="preserve">ZNF366 </t>
  </si>
  <si>
    <t xml:space="preserve">Dmp1 </t>
  </si>
  <si>
    <t xml:space="preserve">Myb-like transcription factor </t>
  </si>
  <si>
    <t xml:space="preserve">Taneja et al, 2007 </t>
  </si>
  <si>
    <t xml:space="preserve">NM_001079911 </t>
  </si>
  <si>
    <t xml:space="preserve">DMP1 </t>
  </si>
  <si>
    <t xml:space="preserve">E2F3a </t>
  </si>
  <si>
    <t xml:space="preserve">Cell cycle regulator </t>
  </si>
  <si>
    <t xml:space="preserve">Cheng et al, 2003 </t>
  </si>
  <si>
    <t xml:space="preserve">NM_001949 </t>
  </si>
  <si>
    <t xml:space="preserve">E2F3 </t>
  </si>
  <si>
    <t xml:space="preserve">Elf3 </t>
  </si>
  <si>
    <t xml:space="preserve">Ets family transcription factor </t>
  </si>
  <si>
    <t xml:space="preserve">Hou et al, 2004 </t>
  </si>
  <si>
    <t xml:space="preserve">NM_004433 </t>
  </si>
  <si>
    <t xml:space="preserve">ELF3 </t>
  </si>
  <si>
    <t xml:space="preserve">*ELYS </t>
  </si>
  <si>
    <t xml:space="preserve">Embryonic large molecule derived from yolk sac </t>
  </si>
  <si>
    <t xml:space="preserve">Okita et al, 2003 </t>
  </si>
  <si>
    <t xml:space="preserve">NM_015446 </t>
  </si>
  <si>
    <t xml:space="preserve">AHCTF1 </t>
  </si>
  <si>
    <t xml:space="preserve">*ETR101 </t>
  </si>
  <si>
    <t xml:space="preserve">TPA-inducible, Jun-like transcription factor </t>
  </si>
  <si>
    <t xml:space="preserve">NM_004907 </t>
  </si>
  <si>
    <t xml:space="preserve">IER2 </t>
  </si>
  <si>
    <t xml:space="preserve">Gata-3 </t>
  </si>
  <si>
    <t xml:space="preserve">T-cell differentiation Factor </t>
  </si>
  <si>
    <t xml:space="preserve">Corn et al, 2005 </t>
  </si>
  <si>
    <t xml:space="preserve"> NM_001002295 </t>
  </si>
  <si>
    <t xml:space="preserve">GATA3 </t>
  </si>
  <si>
    <t xml:space="preserve">*Glucocorticoid receptor </t>
  </si>
  <si>
    <t xml:space="preserve">Promoter 1B of the GR </t>
  </si>
  <si>
    <t xml:space="preserve">Schaff &amp; Cidlowski, 2002 </t>
  </si>
  <si>
    <t xml:space="preserve">NM_000176 </t>
  </si>
  <si>
    <t xml:space="preserve">NR3C1 </t>
  </si>
  <si>
    <t xml:space="preserve">HIF-1alpha </t>
  </si>
  <si>
    <t xml:space="preserve">Hypoxia-inducible factor </t>
  </si>
  <si>
    <r>
      <t>Bonello et al, 2007; Belaiba et al, 2007; van Uden et al, 2008; Gorlach &amp; Bonello, 2008</t>
    </r>
    <r>
      <rPr>
        <b/>
        <sz val="11"/>
        <rFont val="Calibri"/>
        <family val="2"/>
        <scheme val="minor"/>
      </rPr>
      <t xml:space="preserve"> </t>
    </r>
  </si>
  <si>
    <t xml:space="preserve">NM_001530 </t>
  </si>
  <si>
    <t xml:space="preserve">HIF1A </t>
  </si>
  <si>
    <t xml:space="preserve">HOXA9 </t>
  </si>
  <si>
    <t xml:space="preserve">Trivedi et al, 2007 </t>
  </si>
  <si>
    <t xml:space="preserve">NM_152739 </t>
  </si>
  <si>
    <t xml:space="preserve">IRF-1 </t>
  </si>
  <si>
    <t xml:space="preserve">Interferon regulatory factor-1 </t>
  </si>
  <si>
    <t xml:space="preserve">Harada et al, 1994; Robinson et al, 2006  </t>
  </si>
  <si>
    <t xml:space="preserve">NM_002198 </t>
  </si>
  <si>
    <t xml:space="preserve">IRF1 </t>
  </si>
  <si>
    <t xml:space="preserve">IRF-2 </t>
  </si>
  <si>
    <t xml:space="preserve">Interferon regulatory factor-2 </t>
  </si>
  <si>
    <t xml:space="preserve">Harada et al, 1994 </t>
  </si>
  <si>
    <t xml:space="preserve">NM_002199 </t>
  </si>
  <si>
    <t xml:space="preserve">IRF2 </t>
  </si>
  <si>
    <t xml:space="preserve">IRF-4 </t>
  </si>
  <si>
    <t xml:space="preserve">Interferon regulatory factor-4 </t>
  </si>
  <si>
    <t xml:space="preserve">Grumont &amp; Gerondakis, 2000; Saito et al, 2007 </t>
  </si>
  <si>
    <t xml:space="preserve"> NM_002460 </t>
  </si>
  <si>
    <t xml:space="preserve">IRF4 </t>
  </si>
  <si>
    <t xml:space="preserve">IRF-7 </t>
  </si>
  <si>
    <t xml:space="preserve">Interferon regulatory     factor -7 </t>
  </si>
  <si>
    <t xml:space="preserve">Lu et al, 2002 </t>
  </si>
  <si>
    <t xml:space="preserve">NM_001572 </t>
  </si>
  <si>
    <t xml:space="preserve">IRF7 </t>
  </si>
  <si>
    <t xml:space="preserve">IkB-a </t>
  </si>
  <si>
    <t xml:space="preserve">Inhibitor of Rel/NF-kB </t>
  </si>
  <si>
    <t xml:space="preserve">Haskill et al, 1991; </t>
  </si>
  <si>
    <t xml:space="preserve">NM_020529 </t>
  </si>
  <si>
    <t xml:space="preserve">NFKBIA </t>
  </si>
  <si>
    <t xml:space="preserve">Sun et al, 1993 </t>
  </si>
  <si>
    <t xml:space="preserve">de Martin et al, 1993 </t>
  </si>
  <si>
    <t xml:space="preserve">IkB-e </t>
  </si>
  <si>
    <t xml:space="preserve">Tian et al, 2005 </t>
  </si>
  <si>
    <t xml:space="preserve">NM_004556 </t>
  </si>
  <si>
    <t xml:space="preserve">NFKBIE </t>
  </si>
  <si>
    <t xml:space="preserve">junB </t>
  </si>
  <si>
    <t xml:space="preserve">Brown et al, 1995 </t>
  </si>
  <si>
    <t xml:space="preserve"> NM_002229 </t>
  </si>
  <si>
    <t xml:space="preserve">JUNB </t>
  </si>
  <si>
    <t>jmjD3</t>
  </si>
  <si>
    <t>Histone lysine demethylase</t>
  </si>
  <si>
    <t>G Natoli, pers comm</t>
  </si>
  <si>
    <t xml:space="preserve">XM_043272 </t>
  </si>
  <si>
    <t>JMJD3</t>
  </si>
  <si>
    <t xml:space="preserve">Lef1 </t>
  </si>
  <si>
    <t xml:space="preserve">Transcription factor in Wnt/b-catenin pathway </t>
  </si>
  <si>
    <t xml:space="preserve">Yun et al, 2007 </t>
  </si>
  <si>
    <t xml:space="preserve">NM_016269 </t>
  </si>
  <si>
    <t xml:space="preserve">LEF1 </t>
  </si>
  <si>
    <t xml:space="preserve">LZIP </t>
  </si>
  <si>
    <t xml:space="preserve">Leukocyte cell mobility </t>
  </si>
  <si>
    <t xml:space="preserve">Jang et al, 2007 </t>
  </si>
  <si>
    <t xml:space="preserve">NM_006368 </t>
  </si>
  <si>
    <t xml:space="preserve">CREB3 </t>
  </si>
  <si>
    <t xml:space="preserve">Mail </t>
  </si>
  <si>
    <t xml:space="preserve">IkB-like protein </t>
  </si>
  <si>
    <t xml:space="preserve">Shiina et al, 2001; Ito et al, 2004 </t>
  </si>
  <si>
    <t xml:space="preserve">NM_001005474 </t>
  </si>
  <si>
    <t xml:space="preserve">NFKBIZ </t>
  </si>
  <si>
    <t xml:space="preserve">nfkb2 </t>
  </si>
  <si>
    <t xml:space="preserve">NF-kB p100 precursor </t>
  </si>
  <si>
    <t xml:space="preserve">Lombardi et al, 1995 </t>
  </si>
  <si>
    <t xml:space="preserve">NM_001077493 </t>
  </si>
  <si>
    <t xml:space="preserve">NFKB2 </t>
  </si>
  <si>
    <t xml:space="preserve">nfkb1 </t>
  </si>
  <si>
    <t xml:space="preserve">NF-kB p105 precursor </t>
  </si>
  <si>
    <t xml:space="preserve">Ten et al, 1992 </t>
  </si>
  <si>
    <t xml:space="preserve">NM_003998 </t>
  </si>
  <si>
    <t xml:space="preserve">NFKB1 </t>
  </si>
  <si>
    <t xml:space="preserve">NLRP2 </t>
  </si>
  <si>
    <t xml:space="preserve">NF-kB pathway inhibitor </t>
  </si>
  <si>
    <t xml:space="preserve">Fontalba et al, 2007 </t>
  </si>
  <si>
    <t xml:space="preserve">NM_017852 </t>
  </si>
  <si>
    <t xml:space="preserve">NURR1 </t>
  </si>
  <si>
    <t xml:space="preserve">Nuclear orphan receptor </t>
  </si>
  <si>
    <t xml:space="preserve">McEvoy et al, 2002 </t>
  </si>
  <si>
    <t xml:space="preserve"> NM_006186 </t>
  </si>
  <si>
    <t xml:space="preserve">NR4A2 </t>
  </si>
  <si>
    <t xml:space="preserve">Osterix </t>
  </si>
  <si>
    <t xml:space="preserve">Bone transcription factor </t>
  </si>
  <si>
    <t xml:space="preserve">Lu et al, 2006 </t>
  </si>
  <si>
    <t xml:space="preserve">AF477981 </t>
  </si>
  <si>
    <t xml:space="preserve">p53 </t>
  </si>
  <si>
    <t xml:space="preserve">TF, Tumor suppressor </t>
  </si>
  <si>
    <t xml:space="preserve">Wu &amp; Lozano, 1994; Schumm et al, 2006 </t>
  </si>
  <si>
    <t xml:space="preserve">NM_000546 </t>
  </si>
  <si>
    <t xml:space="preserve">TP53 </t>
  </si>
  <si>
    <t xml:space="preserve">Progesterone receptor </t>
  </si>
  <si>
    <t xml:space="preserve">Condon et al, 2005 </t>
  </si>
  <si>
    <t xml:space="preserve">NM_000926 </t>
  </si>
  <si>
    <t xml:space="preserve">PGR </t>
  </si>
  <si>
    <t>PU.1</t>
  </si>
  <si>
    <t>Transcription factor</t>
  </si>
  <si>
    <t>Bonadies et al, 2009</t>
  </si>
  <si>
    <t>NM_001080547.1</t>
  </si>
  <si>
    <t>SPI1</t>
  </si>
  <si>
    <t xml:space="preserve">relb </t>
  </si>
  <si>
    <t xml:space="preserve">Bren et al, 2001 </t>
  </si>
  <si>
    <t xml:space="preserve"> NM_006509 </t>
  </si>
  <si>
    <t xml:space="preserve">RELB </t>
  </si>
  <si>
    <t xml:space="preserve">Snail </t>
  </si>
  <si>
    <t xml:space="preserve">Barbera et al, 2004; Julien et al, 2007 </t>
  </si>
  <si>
    <t xml:space="preserve">NM_005985 </t>
  </si>
  <si>
    <t xml:space="preserve">SNAI1 </t>
  </si>
  <si>
    <t xml:space="preserve">Sox9 </t>
  </si>
  <si>
    <t xml:space="preserve">Murakami et al, 2000 </t>
  </si>
  <si>
    <t xml:space="preserve">NM_000346 </t>
  </si>
  <si>
    <t xml:space="preserve">SOX9 </t>
  </si>
  <si>
    <t xml:space="preserve">Stat5a </t>
  </si>
  <si>
    <t xml:space="preserve">NM_003152 </t>
  </si>
  <si>
    <t xml:space="preserve">STAT5A </t>
  </si>
  <si>
    <t xml:space="preserve">Tfec </t>
  </si>
  <si>
    <t xml:space="preserve">Rehli et al, 2005 </t>
  </si>
  <si>
    <t xml:space="preserve"> NM_001018058 </t>
  </si>
  <si>
    <t xml:space="preserve">TFEC </t>
  </si>
  <si>
    <t xml:space="preserve">Twist </t>
  </si>
  <si>
    <t xml:space="preserve">Transcription repressor </t>
  </si>
  <si>
    <t xml:space="preserve">Horikawa et al, 2007; Pham et al, 2007 </t>
  </si>
  <si>
    <t xml:space="preserve">NM_000474 </t>
  </si>
  <si>
    <t xml:space="preserve">TWIST1 </t>
  </si>
  <si>
    <t xml:space="preserve">WT1 </t>
  </si>
  <si>
    <t xml:space="preserve">Zinc finger transcription factor </t>
  </si>
  <si>
    <t xml:space="preserve">Dehbi et al, 1998; Chen &amp; Williams, 2000 </t>
  </si>
  <si>
    <t xml:space="preserve">NM_000378 </t>
  </si>
  <si>
    <t xml:space="preserve">YY1 </t>
  </si>
  <si>
    <t xml:space="preserve"> NM_003403 </t>
  </si>
  <si>
    <t xml:space="preserve">Enzymes </t>
  </si>
  <si>
    <t xml:space="preserve">  *ABC Transporters </t>
  </si>
  <si>
    <t xml:space="preserve">ATP-binding membrane transporters </t>
  </si>
  <si>
    <t xml:space="preserve">Mutch et al, 2003 </t>
  </si>
  <si>
    <t xml:space="preserve">NM_019625 </t>
  </si>
  <si>
    <t xml:space="preserve">ABCB9 </t>
  </si>
  <si>
    <t xml:space="preserve">  *N-acetylglucosaminyltransferase I (rat gene) </t>
  </si>
  <si>
    <t xml:space="preserve">N-acetylglucosaminyltransferase </t>
  </si>
  <si>
    <t xml:space="preserve">Fukuda et al, 2003 </t>
  </si>
  <si>
    <t xml:space="preserve">NM_001097634 </t>
  </si>
  <si>
    <t xml:space="preserve">GCNT1 </t>
  </si>
  <si>
    <t xml:space="preserve">  ADH </t>
  </si>
  <si>
    <t xml:space="preserve">Liver alcohol dehydrogenase </t>
  </si>
  <si>
    <t xml:space="preserve">Potter et al, 2002 </t>
  </si>
  <si>
    <t xml:space="preserve">NM_000667 </t>
  </si>
  <si>
    <t xml:space="preserve">ADH1A </t>
  </si>
  <si>
    <t xml:space="preserve">  AID </t>
  </si>
  <si>
    <t xml:space="preserve">Activation-induced cytidine deaminase </t>
  </si>
  <si>
    <t xml:space="preserve">Gourzi et al, 2007; Endo et al, 2007 </t>
  </si>
  <si>
    <t xml:space="preserve">NM_020661 </t>
  </si>
  <si>
    <t xml:space="preserve">AICDA </t>
  </si>
  <si>
    <t xml:space="preserve">  AMACR </t>
  </si>
  <si>
    <t xml:space="preserve">alpha-methylacyl-CoA racemase </t>
  </si>
  <si>
    <t xml:space="preserve">Chen et al, 2007 </t>
  </si>
  <si>
    <t xml:space="preserve">NM_014324 </t>
  </si>
  <si>
    <t xml:space="preserve">AMACR </t>
  </si>
  <si>
    <t xml:space="preserve">  ARF-related protein-1 </t>
  </si>
  <si>
    <t xml:space="preserve">GTPase </t>
  </si>
  <si>
    <t xml:space="preserve">Mueller et al, 2007 </t>
  </si>
  <si>
    <t xml:space="preserve">NM_003224 </t>
  </si>
  <si>
    <t xml:space="preserve">ARFRP1 </t>
  </si>
  <si>
    <t xml:space="preserve">  Argininosuccinate synthetase </t>
  </si>
  <si>
    <t xml:space="preserve">Arginine synthesis </t>
  </si>
  <si>
    <t xml:space="preserve">Fan et al, 2005; Brasse-Lagnel et al, 2007 </t>
  </si>
  <si>
    <t xml:space="preserve">NM_000050 </t>
  </si>
  <si>
    <t xml:space="preserve">ASS1 </t>
  </si>
  <si>
    <t xml:space="preserve">  Aromatase (promoter II) </t>
  </si>
  <si>
    <t xml:space="preserve">Estrogen synthesis </t>
  </si>
  <si>
    <t xml:space="preserve">Brasse-Lagnel et al, 2004 </t>
  </si>
  <si>
    <t xml:space="preserve">NM_000103 </t>
  </si>
  <si>
    <t xml:space="preserve">CYP19A1 </t>
  </si>
  <si>
    <t xml:space="preserve">  ART2.1 </t>
  </si>
  <si>
    <t xml:space="preserve">Ecto-ADP-ribosyltransferase </t>
  </si>
  <si>
    <t xml:space="preserve"> Hong et al, 2007 </t>
  </si>
  <si>
    <t xml:space="preserve">NM_004314 </t>
  </si>
  <si>
    <t xml:space="preserve">ART1 </t>
  </si>
  <si>
    <t xml:space="preserve">  alpha 1ACT </t>
  </si>
  <si>
    <t xml:space="preserve">Anti-chymotrypsin </t>
  </si>
  <si>
    <t xml:space="preserve">Kiss et al, 2005 </t>
  </si>
  <si>
    <t xml:space="preserve">NM_001085 </t>
  </si>
  <si>
    <t xml:space="preserve">SERPINA3 </t>
  </si>
  <si>
    <t xml:space="preserve">  BACE-1 </t>
  </si>
  <si>
    <t xml:space="preserve">beta site APP cleaving enzyme </t>
  </si>
  <si>
    <t xml:space="preserve">Sambamurti et al, 2004; Rossner et al, 2006: Bourne et al, 2007; Bruggia-Prevot et al, 2008 </t>
  </si>
  <si>
    <t xml:space="preserve">NM_012104 </t>
  </si>
  <si>
    <t xml:space="preserve">BACE1 </t>
  </si>
  <si>
    <t>Btk</t>
  </si>
  <si>
    <t>Bruton's Tyrosine kinase</t>
  </si>
  <si>
    <t>Yu et al, 2008</t>
  </si>
  <si>
    <t>NM_000061</t>
  </si>
  <si>
    <t>BTK</t>
  </si>
  <si>
    <t xml:space="preserve">Cathepsin B </t>
  </si>
  <si>
    <t xml:space="preserve">Lysosomal cysteine protease </t>
  </si>
  <si>
    <t xml:space="preserve">Bien et al, 2004 </t>
  </si>
  <si>
    <t xml:space="preserve">NM_001908 </t>
  </si>
  <si>
    <t xml:space="preserve">CTSB </t>
  </si>
  <si>
    <t xml:space="preserve">*Cathepsin L </t>
  </si>
  <si>
    <t xml:space="preserve">Seth et al, 2003 </t>
  </si>
  <si>
    <t xml:space="preserve">NM_001912 </t>
  </si>
  <si>
    <t xml:space="preserve">CTSL1 </t>
  </si>
  <si>
    <t>cdk6</t>
  </si>
  <si>
    <t xml:space="preserve">Cell-dependent kinase 6 </t>
  </si>
  <si>
    <t xml:space="preserve">Iwanaga et al, 2008 </t>
  </si>
  <si>
    <t>CDK6</t>
  </si>
  <si>
    <t xml:space="preserve">*Ceramide glycosyltransferase </t>
  </si>
  <si>
    <t xml:space="preserve">Glycosphingolipid </t>
  </si>
  <si>
    <t xml:space="preserve">Ichikawa et al, 1998 </t>
  </si>
  <si>
    <t xml:space="preserve">NM_020120 </t>
  </si>
  <si>
    <t xml:space="preserve">UGCGL1 </t>
  </si>
  <si>
    <t xml:space="preserve">Chitinase 3-like protein </t>
  </si>
  <si>
    <t xml:space="preserve">Chitinase </t>
  </si>
  <si>
    <t xml:space="preserve">Recklies et al, 2005 </t>
  </si>
  <si>
    <t xml:space="preserve">NM_001276 </t>
  </si>
  <si>
    <t xml:space="preserve">CHI3L1 </t>
  </si>
  <si>
    <t xml:space="preserve">*cis-retinoid/androgen dehydrogenase type 1 (CRAD1) </t>
  </si>
  <si>
    <t xml:space="preserve">Short chain dehydrogenase </t>
  </si>
  <si>
    <t xml:space="preserve">Chai et al, 2001 </t>
  </si>
  <si>
    <t xml:space="preserve">NM_080436 </t>
  </si>
  <si>
    <t xml:space="preserve">Rdh1 </t>
  </si>
  <si>
    <t xml:space="preserve">*cis-retinoid/androgen dehydrogenase type 2 (CRAD2) </t>
  </si>
  <si>
    <t xml:space="preserve">Tomita et al, 2000 </t>
  </si>
  <si>
    <t xml:space="preserve"> NM_017473 </t>
  </si>
  <si>
    <t xml:space="preserve">Rdh7 </t>
  </si>
  <si>
    <t xml:space="preserve">Collagenase 1 </t>
  </si>
  <si>
    <t xml:space="preserve">Matrix metalloproteinase </t>
  </si>
  <si>
    <t xml:space="preserve">Vincenti et al, 1998 </t>
  </si>
  <si>
    <t xml:space="preserve">NM_002421 </t>
  </si>
  <si>
    <t xml:space="preserve">MMP1 </t>
  </si>
  <si>
    <t xml:space="preserve">*Dihydrodiol dehydrogenase </t>
  </si>
  <si>
    <t xml:space="preserve">Oxidoreductase, oxidation of trans-hydodiols </t>
  </si>
  <si>
    <t xml:space="preserve">Ciaccio et al, 1996 </t>
  </si>
  <si>
    <t xml:space="preserve">NM_00135 </t>
  </si>
  <si>
    <t xml:space="preserve">AKR1C1 </t>
  </si>
  <si>
    <t xml:space="preserve">*DYPD </t>
  </si>
  <si>
    <t xml:space="preserve">Dihydropyrimidine dehydrogenase </t>
  </si>
  <si>
    <t xml:space="preserve">Ukon et al, 2005 </t>
  </si>
  <si>
    <t xml:space="preserve">NM_000110 </t>
  </si>
  <si>
    <t xml:space="preserve">DPYD </t>
  </si>
  <si>
    <t xml:space="preserve">DNASIL2 </t>
  </si>
  <si>
    <t xml:space="preserve">DNAse-like endonuclease </t>
  </si>
  <si>
    <t xml:space="preserve">Shiokawa et al, 2004 </t>
  </si>
  <si>
    <t xml:space="preserve">NM_001374 </t>
  </si>
  <si>
    <t xml:space="preserve">DNASE1L2 </t>
  </si>
  <si>
    <t xml:space="preserve">EL </t>
  </si>
  <si>
    <t xml:space="preserve">Endothelial lipase </t>
  </si>
  <si>
    <t xml:space="preserve">Kempe et al, 2005 </t>
  </si>
  <si>
    <t xml:space="preserve">NM_006033 </t>
  </si>
  <si>
    <t xml:space="preserve">LIPG </t>
  </si>
  <si>
    <t xml:space="preserve">*ENO2 </t>
  </si>
  <si>
    <t xml:space="preserve">Enolase 2 gamma </t>
  </si>
  <si>
    <t xml:space="preserve">NM_001975 </t>
  </si>
  <si>
    <t xml:space="preserve">ENO2 </t>
  </si>
  <si>
    <t xml:space="preserve">*GAD67 </t>
  </si>
  <si>
    <t xml:space="preserve">Glutamic acid decarboxylase </t>
  </si>
  <si>
    <t xml:space="preserve">Szabo et al, 1996 </t>
  </si>
  <si>
    <t xml:space="preserve">NM_000817 </t>
  </si>
  <si>
    <t xml:space="preserve">GAD1 </t>
  </si>
  <si>
    <t xml:space="preserve">GD3-synthase </t>
  </si>
  <si>
    <t xml:space="preserve">Sialyltransferase </t>
  </si>
  <si>
    <t xml:space="preserve">Zeng et al, 1998: Kang et al, 2007 </t>
  </si>
  <si>
    <t xml:space="preserve">NM_003034 </t>
  </si>
  <si>
    <t xml:space="preserve">ST8SIA1 </t>
  </si>
  <si>
    <t xml:space="preserve">gp91 phox </t>
  </si>
  <si>
    <t xml:space="preserve">Subunit of NADPH oxidase </t>
  </si>
  <si>
    <t xml:space="preserve"> Anrather et al, 2006 </t>
  </si>
  <si>
    <t xml:space="preserve">NM_007052 </t>
  </si>
  <si>
    <t xml:space="preserve">NOX1 </t>
  </si>
  <si>
    <t xml:space="preserve">Gelatinase B </t>
  </si>
  <si>
    <t xml:space="preserve">He, 1996 </t>
  </si>
  <si>
    <t xml:space="preserve">NM_004994 </t>
  </si>
  <si>
    <t xml:space="preserve">MMP9 </t>
  </si>
  <si>
    <t xml:space="preserve">GSTP1-1 </t>
  </si>
  <si>
    <t xml:space="preserve">Glutathione S-transferase </t>
  </si>
  <si>
    <t xml:space="preserve">Xia et al, 1996 </t>
  </si>
  <si>
    <t xml:space="preserve">NM_000852 </t>
  </si>
  <si>
    <t xml:space="preserve">GSTP1 </t>
  </si>
  <si>
    <t xml:space="preserve">Glutamate-cysteine ligase  </t>
  </si>
  <si>
    <t xml:space="preserve">Glutathione S-transferase synthesis enzyme </t>
  </si>
  <si>
    <t xml:space="preserve">Yang et al, 2001; Nagashima et al, 2007 </t>
  </si>
  <si>
    <t xml:space="preserve">NM_001498 </t>
  </si>
  <si>
    <t xml:space="preserve">GCLC </t>
  </si>
  <si>
    <t xml:space="preserve">GCLC  </t>
  </si>
  <si>
    <t xml:space="preserve">Glutamate-cysteine ligase catalytic subunit </t>
  </si>
  <si>
    <t xml:space="preserve">Yang et al, 2005 </t>
  </si>
  <si>
    <t xml:space="preserve">*Glutamate-cysteine ligase modifier </t>
  </si>
  <si>
    <t xml:space="preserve"> Yang et al, 2001 </t>
  </si>
  <si>
    <t xml:space="preserve">NM_002061 </t>
  </si>
  <si>
    <t xml:space="preserve">GCLM </t>
  </si>
  <si>
    <t xml:space="preserve">*gamma glutamylcysteine synthetase </t>
  </si>
  <si>
    <t xml:space="preserve">Glutatamylcysteine synthesis </t>
  </si>
  <si>
    <t xml:space="preserve">Cheng et al, 2005 </t>
  </si>
  <si>
    <t xml:space="preserve">*Glucose l-6-phosphate dehydrogenase </t>
  </si>
  <si>
    <t xml:space="preserve">Hexose monophosphate </t>
  </si>
  <si>
    <t xml:space="preserve">Garcia-Nogales et al, 1999 </t>
  </si>
  <si>
    <t xml:space="preserve">NM_000402 </t>
  </si>
  <si>
    <t xml:space="preserve">G6PD </t>
  </si>
  <si>
    <t xml:space="preserve">Glucose-6-phosphatase </t>
  </si>
  <si>
    <t xml:space="preserve">Hexose phosphatase </t>
  </si>
  <si>
    <t xml:space="preserve"> Xu et al, 2007 </t>
  </si>
  <si>
    <t xml:space="preserve">NM_000151 </t>
  </si>
  <si>
    <t xml:space="preserve">G6PC </t>
  </si>
  <si>
    <t xml:space="preserve">GnRH II </t>
  </si>
  <si>
    <t xml:space="preserve">Gonadotropin-releasing hormone II </t>
  </si>
  <si>
    <t xml:space="preserve">Hoo et al, 2007 </t>
  </si>
  <si>
    <t xml:space="preserve">NM_001501 </t>
  </si>
  <si>
    <t xml:space="preserve">GNRH2 </t>
  </si>
  <si>
    <t xml:space="preserve">Granzyme B </t>
  </si>
  <si>
    <t xml:space="preserve">NK cell cytotoxicity </t>
  </si>
  <si>
    <t xml:space="preserve">Huang et al, 2006 </t>
  </si>
  <si>
    <t xml:space="preserve">NM_004131 </t>
  </si>
  <si>
    <t xml:space="preserve">GZMB </t>
  </si>
  <si>
    <t xml:space="preserve">*Soluble Guanylyl cyclase alpha (1)  </t>
  </si>
  <si>
    <t xml:space="preserve">Receptor for NO </t>
  </si>
  <si>
    <t xml:space="preserve">Vazquez-Padron et al, 2004 </t>
  </si>
  <si>
    <t xml:space="preserve">NM_000855 </t>
  </si>
  <si>
    <t xml:space="preserve">GUCY1A2 </t>
  </si>
  <si>
    <t xml:space="preserve">*Heparanase  </t>
  </si>
  <si>
    <t xml:space="preserve">Cleaves heparin </t>
  </si>
  <si>
    <t xml:space="preserve">Cao et al, 2005 </t>
  </si>
  <si>
    <t xml:space="preserve">NM_006665 </t>
  </si>
  <si>
    <t xml:space="preserve">HPSE </t>
  </si>
  <si>
    <t xml:space="preserve">HO-1 </t>
  </si>
  <si>
    <t xml:space="preserve">Hemeoxygenase </t>
  </si>
  <si>
    <t xml:space="preserve">Lavrovsky et al, 1994; Rushworth &amp; O'Connell, 2004; Wu et al, 2004; Lin et al, 2007 </t>
  </si>
  <si>
    <t xml:space="preserve">NM_002133 </t>
  </si>
  <si>
    <t xml:space="preserve">HMOX1 </t>
  </si>
  <si>
    <t xml:space="preserve">Hyaluronan synthase </t>
  </si>
  <si>
    <t xml:space="preserve">Synthesizes hyaluronic acid </t>
  </si>
  <si>
    <t xml:space="preserve">Ohkawa et al, 1999; Kim, 2006; Saavalainen et al, 2007 </t>
  </si>
  <si>
    <t xml:space="preserve">NM_001523 </t>
  </si>
  <si>
    <t xml:space="preserve">HAS1 </t>
  </si>
  <si>
    <t xml:space="preserve">11bHSD2 </t>
  </si>
  <si>
    <t xml:space="preserve">11beta-hydroxysteroid dehydrogenase type 2 </t>
  </si>
  <si>
    <t xml:space="preserve"> Kostadinova et al, 2005 </t>
  </si>
  <si>
    <t xml:space="preserve">NM_000196 </t>
  </si>
  <si>
    <t xml:space="preserve">HSD11B2 </t>
  </si>
  <si>
    <t xml:space="preserve">*17bHSD </t>
  </si>
  <si>
    <t xml:space="preserve">17beta-hydroxysteroid dehydrogenase </t>
  </si>
  <si>
    <t xml:space="preserve">Villar et al, 2007 </t>
  </si>
  <si>
    <t xml:space="preserve">NM_014234 </t>
  </si>
  <si>
    <t xml:space="preserve">HSD17B8 </t>
  </si>
  <si>
    <t xml:space="preserve">H+-K+ATPase alpha2 </t>
  </si>
  <si>
    <t xml:space="preserve">Role in potassium homeostasis </t>
  </si>
  <si>
    <r>
      <t>Zhang &amp; Kone, 2002;Saha et al, 2008</t>
    </r>
    <r>
      <rPr>
        <b/>
        <sz val="8"/>
        <rFont val="Arial"/>
        <family val="2"/>
      </rPr>
      <t xml:space="preserve"> </t>
    </r>
  </si>
  <si>
    <t xml:space="preserve">NM_000702 </t>
  </si>
  <si>
    <t xml:space="preserve">ATP1A2 </t>
  </si>
  <si>
    <t xml:space="preserve">Iodothyronine deiodinase (type 2) </t>
  </si>
  <si>
    <t xml:space="preserve">Converts T4 to T3 </t>
  </si>
  <si>
    <t xml:space="preserve">Fekete et al, 2003; Zeold et al, 2006  </t>
  </si>
  <si>
    <t xml:space="preserve">NM_000793 </t>
  </si>
  <si>
    <t xml:space="preserve">DIO2 </t>
  </si>
  <si>
    <t>*Indoleamine 2,3-dioxygenase</t>
  </si>
  <si>
    <t xml:space="preserve">Enzyme for Trp synthesis </t>
  </si>
  <si>
    <t>Ogasawara et al, 2009</t>
  </si>
  <si>
    <t>NM_002164</t>
  </si>
  <si>
    <t>IDO1</t>
  </si>
  <si>
    <t xml:space="preserve">Lipocalin-type prostaglandin D synthase (L-PGDS) </t>
  </si>
  <si>
    <t xml:space="preserve">Prostaglandin D2 synthase in brain </t>
  </si>
  <si>
    <t xml:space="preserve">Fujimori et al, 2003 </t>
  </si>
  <si>
    <t xml:space="preserve">NM_000954 </t>
  </si>
  <si>
    <t xml:space="preserve">PTGDS </t>
  </si>
  <si>
    <t xml:space="preserve">Lysozyme </t>
  </si>
  <si>
    <t xml:space="preserve">Hydrolyzes bacterial cell walls </t>
  </si>
  <si>
    <t xml:space="preserve">Phi van, 1996 </t>
  </si>
  <si>
    <t xml:space="preserve">NM_000239 </t>
  </si>
  <si>
    <t xml:space="preserve">LYZ </t>
  </si>
  <si>
    <t xml:space="preserve">Mthfr </t>
  </si>
  <si>
    <t xml:space="preserve">Methylenetetrahydrofolate reductase </t>
  </si>
  <si>
    <t xml:space="preserve">Pickell et al, 2005 </t>
  </si>
  <si>
    <t xml:space="preserve">NM_005957 </t>
  </si>
  <si>
    <t xml:space="preserve">MTHFR </t>
  </si>
  <si>
    <t xml:space="preserve">*MKP-1 </t>
  </si>
  <si>
    <t xml:space="preserve">MAP kinase phosphatase </t>
  </si>
  <si>
    <t xml:space="preserve">NM_004417 </t>
  </si>
  <si>
    <t xml:space="preserve">DUSP1 </t>
  </si>
  <si>
    <t xml:space="preserve">MMP-3, matrix metalloproteinaase-3 </t>
  </si>
  <si>
    <t xml:space="preserve">Secreted collagenase involved in metastasis </t>
  </si>
  <si>
    <t xml:space="preserve">Borghaei et al, 2004 </t>
  </si>
  <si>
    <t xml:space="preserve">NM_002422 </t>
  </si>
  <si>
    <t xml:space="preserve">MMP3 </t>
  </si>
  <si>
    <t xml:space="preserve">MMP-9, matrix metalloproteinaase-9 </t>
  </si>
  <si>
    <t xml:space="preserve">Bond et al, 1998; Farina et al, 1999; Yan et al, 2004 </t>
  </si>
  <si>
    <t xml:space="preserve">MLCK </t>
  </si>
  <si>
    <t xml:space="preserve">(Long) Myosin light chain kinase </t>
  </si>
  <si>
    <t xml:space="preserve">Graham et al, 2006 </t>
  </si>
  <si>
    <t xml:space="preserve">NM_053025 </t>
  </si>
  <si>
    <t xml:space="preserve">MYLK </t>
  </si>
  <si>
    <t xml:space="preserve">iNOS </t>
  </si>
  <si>
    <t xml:space="preserve">Inducible nitric oxide synthase </t>
  </si>
  <si>
    <t xml:space="preserve">Morris et al, 2003; Guo et al, 2006; Hughes et al, 2008 </t>
  </si>
  <si>
    <t xml:space="preserve">n-NOS </t>
  </si>
  <si>
    <t xml:space="preserve">Neuronal nitric oxide synthase </t>
  </si>
  <si>
    <t xml:space="preserve">Nakata et al, 2006; Li et al, 2007 </t>
  </si>
  <si>
    <t xml:space="preserve">NM_000620 </t>
  </si>
  <si>
    <t xml:space="preserve">NOS1 </t>
  </si>
  <si>
    <t xml:space="preserve">*PDE7A1 </t>
  </si>
  <si>
    <t xml:space="preserve">Phosphodiesterase 7A1 </t>
  </si>
  <si>
    <t xml:space="preserve">Torras-Llort, &amp; Azorin, 2003 </t>
  </si>
  <si>
    <t xml:space="preserve">NM_002603 </t>
  </si>
  <si>
    <t xml:space="preserve">PDE7A </t>
  </si>
  <si>
    <t xml:space="preserve">PIM-1 </t>
  </si>
  <si>
    <t xml:space="preserve">Ser/Thr kinase </t>
  </si>
  <si>
    <t xml:space="preserve">Zhu et al, 2002 </t>
  </si>
  <si>
    <t xml:space="preserve">NM_002648 </t>
  </si>
  <si>
    <t xml:space="preserve">PIM1 </t>
  </si>
  <si>
    <t xml:space="preserve">Plk3 </t>
  </si>
  <si>
    <t xml:space="preserve">Polo-like (Ser/Thr) kinase 3 </t>
  </si>
  <si>
    <t xml:space="preserve">Li et al, 2005 </t>
  </si>
  <si>
    <t xml:space="preserve">NM_004073 </t>
  </si>
  <si>
    <t xml:space="preserve">PLK3 </t>
  </si>
  <si>
    <t>PIK3CA</t>
  </si>
  <si>
    <t xml:space="preserve">Phosphatidylinositol 3-kinase catalytic subunit </t>
  </si>
  <si>
    <t>Yang et al, 2008</t>
  </si>
  <si>
    <t>NM_006218</t>
  </si>
  <si>
    <t xml:space="preserve">PIK3CA </t>
  </si>
  <si>
    <t xml:space="preserve">*PP5 </t>
  </si>
  <si>
    <t xml:space="preserve">Protein phosphatase 5 </t>
  </si>
  <si>
    <t xml:space="preserve">Matsuda et al, 2003 </t>
  </si>
  <si>
    <t xml:space="preserve">NM_006247 </t>
  </si>
  <si>
    <t xml:space="preserve">PPP5C </t>
  </si>
  <si>
    <t>PKAalpha</t>
  </si>
  <si>
    <t>Protein kinase A isoform</t>
  </si>
  <si>
    <t xml:space="preserve">Kaltschmidt et al, 2006 </t>
  </si>
  <si>
    <t>NM_002730</t>
  </si>
  <si>
    <t xml:space="preserve">PRKACA </t>
  </si>
  <si>
    <t xml:space="preserve">PKCdelta </t>
  </si>
  <si>
    <t xml:space="preserve">Protein kinase D isoform </t>
  </si>
  <si>
    <t xml:space="preserve">Suh et al, 2003 </t>
  </si>
  <si>
    <t xml:space="preserve">NM_006254 </t>
  </si>
  <si>
    <t xml:space="preserve">PRKCD </t>
  </si>
  <si>
    <t xml:space="preserve">PLCdelta 1 </t>
  </si>
  <si>
    <t xml:space="preserve">Phospholipase C isoform </t>
  </si>
  <si>
    <t xml:space="preserve">NM_006225 </t>
  </si>
  <si>
    <t xml:space="preserve">PLCD1 </t>
  </si>
  <si>
    <t xml:space="preserve">*PTGIS, prostaglandin synthase </t>
  </si>
  <si>
    <t xml:space="preserve">Prostaglandin synthase </t>
  </si>
  <si>
    <t xml:space="preserve">Yokoyama et al, 1996 </t>
  </si>
  <si>
    <t xml:space="preserve">NM_000961 </t>
  </si>
  <si>
    <t xml:space="preserve">PTGIS </t>
  </si>
  <si>
    <t xml:space="preserve">*PGES, prostaglandin E synthase </t>
  </si>
  <si>
    <t xml:space="preserve">NM_004878 </t>
  </si>
  <si>
    <t xml:space="preserve">PTGES </t>
  </si>
  <si>
    <t xml:space="preserve">PTP1B </t>
  </si>
  <si>
    <t>Protein tyrosine phosphatase 1B</t>
  </si>
  <si>
    <t xml:space="preserve">Zabolotny et al, 2008 </t>
  </si>
  <si>
    <t>NM_002827</t>
  </si>
  <si>
    <t xml:space="preserve">PTPN1 </t>
  </si>
  <si>
    <t xml:space="preserve">PTHrP </t>
  </si>
  <si>
    <t xml:space="preserve">Parathryroid hormone related protein </t>
  </si>
  <si>
    <t xml:space="preserve">Nadella et al, 2007 </t>
  </si>
  <si>
    <t xml:space="preserve">NM_002820 </t>
  </si>
  <si>
    <t xml:space="preserve">PTHLH </t>
  </si>
  <si>
    <t xml:space="preserve">RACK1 </t>
  </si>
  <si>
    <t xml:space="preserve">Receptor for Activated C kinase </t>
  </si>
  <si>
    <t xml:space="preserve">Choi et al, 2003 </t>
  </si>
  <si>
    <t xml:space="preserve">NM_006098 </t>
  </si>
  <si>
    <t xml:space="preserve">GNB2L1 </t>
  </si>
  <si>
    <t xml:space="preserve">*REV3 </t>
  </si>
  <si>
    <t xml:space="preserve">DNA polymerase zeta </t>
  </si>
  <si>
    <t xml:space="preserve">Yu et al, 2004 </t>
  </si>
  <si>
    <t xml:space="preserve">NM_002912 </t>
  </si>
  <si>
    <t xml:space="preserve">REV3L </t>
  </si>
  <si>
    <t xml:space="preserve">Slfn-2 </t>
  </si>
  <si>
    <t xml:space="preserve">Schlafen-2 DNA/RNA helicase </t>
  </si>
  <si>
    <t xml:space="preserve">Sohn et al, 2007 </t>
  </si>
  <si>
    <t xml:space="preserve">NM_011408 </t>
  </si>
  <si>
    <t xml:space="preserve">Slfn2 </t>
  </si>
  <si>
    <t xml:space="preserve">Serpin 2A </t>
  </si>
  <si>
    <t xml:space="preserve">Serine protease </t>
  </si>
  <si>
    <t xml:space="preserve">Hampson et al, 2001 </t>
  </si>
  <si>
    <t xml:space="preserve">XM_372532 </t>
  </si>
  <si>
    <t xml:space="preserve">SERPINA2 </t>
  </si>
  <si>
    <t xml:space="preserve">SIAT1 </t>
  </si>
  <si>
    <t xml:space="preserve">Lo &amp; Lau, 1999 </t>
  </si>
  <si>
    <t xml:space="preserve">NM_173216 </t>
  </si>
  <si>
    <t xml:space="preserve">ST6GAL1 </t>
  </si>
  <si>
    <t xml:space="preserve">SNARK </t>
  </si>
  <si>
    <t xml:space="preserve">SNF1/AMPK-related kinase </t>
  </si>
  <si>
    <t xml:space="preserve">Legembre et al, 2004 </t>
  </si>
  <si>
    <t xml:space="preserve">NM_030952 </t>
  </si>
  <si>
    <t xml:space="preserve">NUAK2 </t>
  </si>
  <si>
    <t xml:space="preserve">SSAT </t>
  </si>
  <si>
    <t xml:space="preserve">Spermidine/spermine N1-acetyltransferase </t>
  </si>
  <si>
    <t xml:space="preserve">Babbar et al, 2006 </t>
  </si>
  <si>
    <t xml:space="preserve">NM_002970 </t>
  </si>
  <si>
    <t xml:space="preserve">SAT1 </t>
  </si>
  <si>
    <t xml:space="preserve">*SUV3 </t>
  </si>
  <si>
    <t xml:space="preserve">ATP-dependent RNA and DNA helicase </t>
  </si>
  <si>
    <t xml:space="preserve">Minczuk et al, 2005 </t>
  </si>
  <si>
    <t xml:space="preserve">NM_003171 </t>
  </si>
  <si>
    <t xml:space="preserve">SUPV3L1 </t>
  </si>
  <si>
    <t xml:space="preserve">TERT </t>
  </si>
  <si>
    <t xml:space="preserve">Telomerase catalytic subunit </t>
  </si>
  <si>
    <t xml:space="preserve">Yin et al, 2000: Hrdlickova et al, 2006 </t>
  </si>
  <si>
    <t xml:space="preserve">NM_198253 </t>
  </si>
  <si>
    <t xml:space="preserve">Transglutaminase </t>
  </si>
  <si>
    <t xml:space="preserve">Forms isopeptide bonds </t>
  </si>
  <si>
    <t xml:space="preserve">Mirza et al, 1997 </t>
  </si>
  <si>
    <t xml:space="preserve">NM_000359 </t>
  </si>
  <si>
    <t xml:space="preserve">TGM1 </t>
  </si>
  <si>
    <t xml:space="preserve">TTG </t>
  </si>
  <si>
    <t xml:space="preserve">Tissue transglutaminase </t>
  </si>
  <si>
    <t xml:space="preserve">Chen et al, 2008 </t>
  </si>
  <si>
    <t xml:space="preserve">TGM2 </t>
  </si>
  <si>
    <t xml:space="preserve">Type II-secreted phospholipase A2 </t>
  </si>
  <si>
    <t xml:space="preserve">Proinflammatory phospholipase </t>
  </si>
  <si>
    <t xml:space="preserve">Couturier et al, 1999 </t>
  </si>
  <si>
    <t xml:space="preserve">NM_000437 </t>
  </si>
  <si>
    <t xml:space="preserve">PAFAH2 </t>
  </si>
  <si>
    <t xml:space="preserve">Uridine phosphorylase </t>
  </si>
  <si>
    <t xml:space="preserve">5-fluorouracil and capecitabine metabolism </t>
  </si>
  <si>
    <t xml:space="preserve">Wan et al, 2006 </t>
  </si>
  <si>
    <t xml:space="preserve">NM_003364 </t>
  </si>
  <si>
    <t xml:space="preserve">UPP1 </t>
  </si>
  <si>
    <t xml:space="preserve">*Xanthine Dehydrogenase </t>
  </si>
  <si>
    <t xml:space="preserve">Oxidative metabolism of purines </t>
  </si>
  <si>
    <t xml:space="preserve">Xu et al, 1996 </t>
  </si>
  <si>
    <t xml:space="preserve">NM_000379 </t>
  </si>
  <si>
    <t xml:space="preserve">XDH </t>
  </si>
  <si>
    <t>Miscellaneous</t>
  </si>
  <si>
    <t xml:space="preserve">*ABCG5 (bovine) </t>
  </si>
  <si>
    <t xml:space="preserve">ATP-binding cassette sterol transporters </t>
  </si>
  <si>
    <t xml:space="preserve"> Viturro et al, 2006 </t>
  </si>
  <si>
    <t xml:space="preserve">NM_022436 </t>
  </si>
  <si>
    <t xml:space="preserve">ABCG5 </t>
  </si>
  <si>
    <t xml:space="preserve">ABCG8 (bovine) </t>
  </si>
  <si>
    <t xml:space="preserve">NM_022437 </t>
  </si>
  <si>
    <t xml:space="preserve">ABCG8 </t>
  </si>
  <si>
    <t xml:space="preserve">AbetaH-J-J </t>
  </si>
  <si>
    <t xml:space="preserve">Tripartite gene: aspartyl-beta-hydroxylase, junctin), junctate </t>
  </si>
  <si>
    <t xml:space="preserve">Feriotto et al, 2005 </t>
  </si>
  <si>
    <t xml:space="preserve">NM_004318 </t>
  </si>
  <si>
    <t xml:space="preserve">ASPH </t>
  </si>
  <si>
    <t xml:space="preserve">alpha-1 acid glycoprotein </t>
  </si>
  <si>
    <t xml:space="preserve">Serum protein </t>
  </si>
  <si>
    <t xml:space="preserve">Mejdoubi et al, 1999 </t>
  </si>
  <si>
    <t xml:space="preserve">NM_000607 </t>
  </si>
  <si>
    <t xml:space="preserve">ORM1 </t>
  </si>
  <si>
    <t xml:space="preserve">alpha-fetoprotein </t>
  </si>
  <si>
    <t xml:space="preserve">Liver cancer marker </t>
  </si>
  <si>
    <t xml:space="preserve">Cavin et al, 2004 </t>
  </si>
  <si>
    <t xml:space="preserve">NM_001134 </t>
  </si>
  <si>
    <t xml:space="preserve">AFP </t>
  </si>
  <si>
    <t xml:space="preserve">AMH </t>
  </si>
  <si>
    <t xml:space="preserve">Anti-Mullerian hormone </t>
  </si>
  <si>
    <t xml:space="preserve">Lukas-Croisier et al, 2003 </t>
  </si>
  <si>
    <t xml:space="preserve">NM_000479 </t>
  </si>
  <si>
    <t xml:space="preserve">*beta-amyloid </t>
  </si>
  <si>
    <t xml:space="preserve">Alzheimer's precursor </t>
  </si>
  <si>
    <t xml:space="preserve">Song &amp; Lahiri, 1998 </t>
  </si>
  <si>
    <t xml:space="preserve">NM_000484 </t>
  </si>
  <si>
    <t xml:space="preserve">A4 </t>
  </si>
  <si>
    <t xml:space="preserve">APOBEC2 </t>
  </si>
  <si>
    <t xml:space="preserve">Apolipoportein B mRNA-editing enzyme catalytic subunit 2 </t>
  </si>
  <si>
    <t xml:space="preserve">Matsumoto et al, 2006 </t>
  </si>
  <si>
    <t xml:space="preserve">NM_006789 </t>
  </si>
  <si>
    <t xml:space="preserve">Apolipoprotein C III </t>
  </si>
  <si>
    <t xml:space="preserve">Apoprotein of HDL </t>
  </si>
  <si>
    <t xml:space="preserve">Gruber et al, 1994 </t>
  </si>
  <si>
    <t xml:space="preserve">NM_000040 </t>
  </si>
  <si>
    <t xml:space="preserve">APOC3 </t>
  </si>
  <si>
    <t xml:space="preserve">Apolipoprotein D </t>
  </si>
  <si>
    <t xml:space="preserve">Plasma lipocalin </t>
  </si>
  <si>
    <t xml:space="preserve">Do Carmo et al, 2007 </t>
  </si>
  <si>
    <t xml:space="preserve">NM_001647 </t>
  </si>
  <si>
    <t xml:space="preserve">APOD </t>
  </si>
  <si>
    <t xml:space="preserve">Apolipoprotein E </t>
  </si>
  <si>
    <t xml:space="preserve">Protein assoc. with Alzheimers </t>
  </si>
  <si>
    <t xml:space="preserve">Lahiri, 2004; Du et al, 2005 </t>
  </si>
  <si>
    <t xml:space="preserve">NM_000041 </t>
  </si>
  <si>
    <t xml:space="preserve">APOE </t>
  </si>
  <si>
    <t xml:space="preserve">AQP4 </t>
  </si>
  <si>
    <t xml:space="preserve">Aquaporin 4 </t>
  </si>
  <si>
    <t xml:space="preserve">Ito et al, 2006 </t>
  </si>
  <si>
    <t xml:space="preserve">NM_001650 </t>
  </si>
  <si>
    <t xml:space="preserve">*Biglycan </t>
  </si>
  <si>
    <t xml:space="preserve">Connective tissue proteoglycan </t>
  </si>
  <si>
    <t xml:space="preserve">Ungefroren &amp; Krull, 1996 </t>
  </si>
  <si>
    <t xml:space="preserve">NM_001711 </t>
  </si>
  <si>
    <t xml:space="preserve">BGN </t>
  </si>
  <si>
    <t xml:space="preserve">BRCA2 </t>
  </si>
  <si>
    <t xml:space="preserve">Breast Cancer Susceptibility protein-2 </t>
  </si>
  <si>
    <t xml:space="preserve">Wu et al, 2000 </t>
  </si>
  <si>
    <t xml:space="preserve">NM_000059 </t>
  </si>
  <si>
    <t xml:space="preserve">Calsarcin-1 </t>
  </si>
  <si>
    <t xml:space="preserve">Muscle cell calcineurin-interacting protein </t>
  </si>
  <si>
    <t xml:space="preserve">NM_021245 </t>
  </si>
  <si>
    <t xml:space="preserve">MYOZ1 </t>
  </si>
  <si>
    <t xml:space="preserve">*Caveolin-1 </t>
  </si>
  <si>
    <t xml:space="preserve">Lipid raft protein </t>
  </si>
  <si>
    <t xml:space="preserve">Deregowski et al, 2002 </t>
  </si>
  <si>
    <t xml:space="preserve">NM_001753 </t>
  </si>
  <si>
    <t xml:space="preserve">CAV1 </t>
  </si>
  <si>
    <t xml:space="preserve">*Clone 330 </t>
  </si>
  <si>
    <t xml:space="preserve">Possible secreted protein </t>
  </si>
  <si>
    <t xml:space="preserve">*Clone 156 </t>
  </si>
  <si>
    <t xml:space="preserve">Unknown NF-kB inducer </t>
  </si>
  <si>
    <t xml:space="preserve">*Clone 68 </t>
  </si>
  <si>
    <t xml:space="preserve">*p21-CIP1 </t>
  </si>
  <si>
    <t xml:space="preserve">Cyclin-dependent kinase inhibitor </t>
  </si>
  <si>
    <t xml:space="preserve">Hinata et al, 2003 </t>
  </si>
  <si>
    <t xml:space="preserve">NM_000389 </t>
  </si>
  <si>
    <t xml:space="preserve">CDKN1A </t>
  </si>
  <si>
    <t xml:space="preserve">*Claudin-2 </t>
  </si>
  <si>
    <t xml:space="preserve">Gap junction protein </t>
  </si>
  <si>
    <t xml:space="preserve">Yamamoto et al, 2004 </t>
  </si>
  <si>
    <t xml:space="preserve">NM_020384 </t>
  </si>
  <si>
    <t xml:space="preserve">CLDN2 </t>
  </si>
  <si>
    <t xml:space="preserve">a2(I) collagen </t>
  </si>
  <si>
    <t xml:space="preserve">Type I collagen </t>
  </si>
  <si>
    <t xml:space="preserve">Novitskiy et al, 2004; Nieto, 2007 </t>
  </si>
  <si>
    <t xml:space="preserve">NM_000089 </t>
  </si>
  <si>
    <t xml:space="preserve">COL1A2 </t>
  </si>
  <si>
    <t xml:space="preserve">*Connexin32 </t>
  </si>
  <si>
    <t xml:space="preserve">NM_000166 </t>
  </si>
  <si>
    <t xml:space="preserve">GJB1 </t>
  </si>
  <si>
    <t xml:space="preserve">Cyclin D1 </t>
  </si>
  <si>
    <t xml:space="preserve">Cell-cycle regulation </t>
  </si>
  <si>
    <t xml:space="preserve">Guttridge et al, 1999; Hinz et al, 1999; Toualbi-Abed et al, 2008 </t>
  </si>
  <si>
    <t xml:space="preserve">NM_053056 </t>
  </si>
  <si>
    <t xml:space="preserve">CCND1 </t>
  </si>
  <si>
    <t xml:space="preserve">Cyclin D2 </t>
  </si>
  <si>
    <t>Huang et al, 2004; Iwanaga et al, 2008</t>
  </si>
  <si>
    <t xml:space="preserve">NM_001759 </t>
  </si>
  <si>
    <t xml:space="preserve">CCND2 </t>
  </si>
  <si>
    <t xml:space="preserve">*Cyclin D3 </t>
  </si>
  <si>
    <t xml:space="preserve">Wang et al, 1996 </t>
  </si>
  <si>
    <t xml:space="preserve">NM_001760 </t>
  </si>
  <si>
    <t xml:space="preserve">CCND3 </t>
  </si>
  <si>
    <t xml:space="preserve">DIF2 </t>
  </si>
  <si>
    <t xml:space="preserve">Monocyte differentiation gene </t>
  </si>
  <si>
    <t xml:space="preserve">Witcher et al, 2007 </t>
  </si>
  <si>
    <t xml:space="preserve">NM_003897 </t>
  </si>
  <si>
    <t xml:space="preserve">DMT1 </t>
  </si>
  <si>
    <t xml:space="preserve">Divalent metal ion transporter </t>
  </si>
  <si>
    <t xml:space="preserve">Paradkar et al, 2005 </t>
  </si>
  <si>
    <t xml:space="preserve">NM_000617 </t>
  </si>
  <si>
    <t xml:space="preserve">SLC11A2 </t>
  </si>
  <si>
    <t xml:space="preserve">Elafin </t>
  </si>
  <si>
    <t xml:space="preserve">Proteinase inhibitor </t>
  </si>
  <si>
    <t xml:space="preserve">Bingle et al, 2001 </t>
  </si>
  <si>
    <t xml:space="preserve">NM_002638 </t>
  </si>
  <si>
    <t xml:space="preserve">SKALP, PI3 </t>
  </si>
  <si>
    <t xml:space="preserve">Endothelin 1 </t>
  </si>
  <si>
    <t xml:space="preserve">Vasoconstrictor peptide/mitogen </t>
  </si>
  <si>
    <t xml:space="preserve">Quehenberger et al, 2000 </t>
  </si>
  <si>
    <t xml:space="preserve">NM_001955 </t>
  </si>
  <si>
    <t xml:space="preserve">EDN1 </t>
  </si>
  <si>
    <t xml:space="preserve">Ephrin-A1 </t>
  </si>
  <si>
    <t xml:space="preserve">NM_005232 </t>
  </si>
  <si>
    <t xml:space="preserve">EPHA1 </t>
  </si>
  <si>
    <t xml:space="preserve">Factor VIII </t>
  </si>
  <si>
    <t xml:space="preserve">Hemostasis </t>
  </si>
  <si>
    <t xml:space="preserve">Figueiredo &amp; Brownlee, 1995 </t>
  </si>
  <si>
    <t xml:space="preserve">NM_000132 </t>
  </si>
  <si>
    <t xml:space="preserve">F8 </t>
  </si>
  <si>
    <t xml:space="preserve">Ferritin Heavy Chain </t>
  </si>
  <si>
    <t xml:space="preserve">Anti-oxidant </t>
  </si>
  <si>
    <t xml:space="preserve">Gadd45beta </t>
  </si>
  <si>
    <t xml:space="preserve">DNA repair/cell cycle </t>
  </si>
  <si>
    <t xml:space="preserve">De Smaele et al, 2001; Qiu et al, 2004 </t>
  </si>
  <si>
    <t xml:space="preserve">NM_015675 </t>
  </si>
  <si>
    <t xml:space="preserve">GADD45B </t>
  </si>
  <si>
    <t xml:space="preserve">Galpha i2 </t>
  </si>
  <si>
    <t xml:space="preserve">G protein </t>
  </si>
  <si>
    <t xml:space="preserve">Arinze &amp; Kawai, 2005 </t>
  </si>
  <si>
    <t xml:space="preserve">NM_002070 </t>
  </si>
  <si>
    <t xml:space="preserve">GNAI2 </t>
  </si>
  <si>
    <t xml:space="preserve">*GIF </t>
  </si>
  <si>
    <t xml:space="preserve">Cys-rich metal binding protein </t>
  </si>
  <si>
    <t xml:space="preserve">NM_005954 </t>
  </si>
  <si>
    <t xml:space="preserve">MT3 </t>
  </si>
  <si>
    <t xml:space="preserve">Galectin 3 </t>
  </si>
  <si>
    <t xml:space="preserve">b-galactosidase-binding lectin </t>
  </si>
  <si>
    <t xml:space="preserve">Hsu et al, 1996 </t>
  </si>
  <si>
    <t xml:space="preserve">NR_003225 </t>
  </si>
  <si>
    <t xml:space="preserve">LGALS3 </t>
  </si>
  <si>
    <t xml:space="preserve">GBP-1 </t>
  </si>
  <si>
    <t xml:space="preserve">GTPase guanylate binding protein </t>
  </si>
  <si>
    <t xml:space="preserve">Naschberger et al, 2004 </t>
  </si>
  <si>
    <t xml:space="preserve">NM_002053 </t>
  </si>
  <si>
    <t xml:space="preserve">GBP1 </t>
  </si>
  <si>
    <t xml:space="preserve">epsilon-Globin </t>
  </si>
  <si>
    <t xml:space="preserve">Globin protein </t>
  </si>
  <si>
    <t xml:space="preserve">Hou et al, 2002, 2004 </t>
  </si>
  <si>
    <t xml:space="preserve">NM_005330 </t>
  </si>
  <si>
    <t xml:space="preserve">HBE1 </t>
  </si>
  <si>
    <t xml:space="preserve">zeta-Globin </t>
  </si>
  <si>
    <t xml:space="preserve">Wang &amp; Liebhaber, 1999 </t>
  </si>
  <si>
    <t xml:space="preserve">NM_005332 </t>
  </si>
  <si>
    <t xml:space="preserve">HBZ </t>
  </si>
  <si>
    <t xml:space="preserve">*GS3686 </t>
  </si>
  <si>
    <t xml:space="preserve">Homology to microtubule aggregating protein </t>
  </si>
  <si>
    <t xml:space="preserve">NM_006820 </t>
  </si>
  <si>
    <t xml:space="preserve">IFI44L </t>
  </si>
  <si>
    <t xml:space="preserve">Hair K5 keratin </t>
  </si>
  <si>
    <t xml:space="preserve">Hair keratin protein </t>
  </si>
  <si>
    <t xml:space="preserve">Gilon et al, 2007 </t>
  </si>
  <si>
    <t xml:space="preserve">NM_000424 </t>
  </si>
  <si>
    <t xml:space="preserve">KRT5 </t>
  </si>
  <si>
    <t xml:space="preserve">*HCCS1 </t>
  </si>
  <si>
    <t xml:space="preserve">Hepatocarcinoma suppressor 1 </t>
  </si>
  <si>
    <t xml:space="preserve">Zhu et al, 2006 </t>
  </si>
  <si>
    <t xml:space="preserve">NM_018289 </t>
  </si>
  <si>
    <t xml:space="preserve">VPS53 </t>
  </si>
  <si>
    <t xml:space="preserve">HMG14 </t>
  </si>
  <si>
    <t xml:space="preserve">High mobility group 14 </t>
  </si>
  <si>
    <t xml:space="preserve">Walker &amp; Enrietto, 1996 </t>
  </si>
  <si>
    <t xml:space="preserve">NM_004965 </t>
  </si>
  <si>
    <t xml:space="preserve">HMGN1 </t>
  </si>
  <si>
    <t xml:space="preserve">IBABP </t>
  </si>
  <si>
    <t xml:space="preserve">Ileal bile acid binding protein </t>
  </si>
  <si>
    <t xml:space="preserve">Fang et al, 2007 </t>
  </si>
  <si>
    <t xml:space="preserve">NM_001445 </t>
  </si>
  <si>
    <t xml:space="preserve">FABP6 </t>
  </si>
  <si>
    <t xml:space="preserve">IMP2 </t>
  </si>
  <si>
    <t xml:space="preserve">Insulin-like growth factor-II mRNA binding protein </t>
  </si>
  <si>
    <t xml:space="preserve">Cleynen et al, 2007 </t>
  </si>
  <si>
    <t>NM_000597</t>
  </si>
  <si>
    <t xml:space="preserve">K3 Keratin </t>
  </si>
  <si>
    <t xml:space="preserve">Intermediate filament protein </t>
  </si>
  <si>
    <t xml:space="preserve">Wu et al, 1994 </t>
  </si>
  <si>
    <t xml:space="preserve">NM_057088 </t>
  </si>
  <si>
    <t xml:space="preserve">KRT3 </t>
  </si>
  <si>
    <t xml:space="preserve">K6b Keratin </t>
  </si>
  <si>
    <t xml:space="preserve">Komine et al, 2000 </t>
  </si>
  <si>
    <t xml:space="preserve">NM_005555 </t>
  </si>
  <si>
    <t xml:space="preserve">KRT6B </t>
  </si>
  <si>
    <t xml:space="preserve">K15 Keratin </t>
  </si>
  <si>
    <t xml:space="preserve">Radoja et al, 2004 </t>
  </si>
  <si>
    <t xml:space="preserve">NM_002275 </t>
  </si>
  <si>
    <t xml:space="preserve">KRT15 </t>
  </si>
  <si>
    <t xml:space="preserve">*Lactoferrin </t>
  </si>
  <si>
    <t xml:space="preserve">Milk protein </t>
  </si>
  <si>
    <t xml:space="preserve">Zheng et al, 2005 </t>
  </si>
  <si>
    <t xml:space="preserve">NM_002343 </t>
  </si>
  <si>
    <t xml:space="preserve">LTF </t>
  </si>
  <si>
    <t xml:space="preserve">Laminin B2 Chain </t>
  </si>
  <si>
    <t xml:space="preserve">Basement membrane protein </t>
  </si>
  <si>
    <t xml:space="preserve">Richardson et al, 1995 </t>
  </si>
  <si>
    <t xml:space="preserve">NM_002292 </t>
  </si>
  <si>
    <t xml:space="preserve">LAMB2 </t>
  </si>
  <si>
    <t xml:space="preserve">Lipocalin-2 </t>
  </si>
  <si>
    <t xml:space="preserve">Iron-siderophore-binding protein </t>
  </si>
  <si>
    <t xml:space="preserve">Fujino et al, 2005 </t>
  </si>
  <si>
    <t xml:space="preserve">NM_005564 </t>
  </si>
  <si>
    <t xml:space="preserve">LCN2 </t>
  </si>
  <si>
    <t xml:space="preserve">Mts1 </t>
  </si>
  <si>
    <t xml:space="preserve">Multiple tumor suppressor </t>
  </si>
  <si>
    <t xml:space="preserve">Tulchinsky et al, 1997 </t>
  </si>
  <si>
    <t xml:space="preserve">NM_002961 </t>
  </si>
  <si>
    <t xml:space="preserve">S100A4 </t>
  </si>
  <si>
    <t xml:space="preserve">Mir125b </t>
  </si>
  <si>
    <t xml:space="preserve">Micro-RNA TNFa </t>
  </si>
  <si>
    <t xml:space="preserve">Tili et al, 2007 </t>
  </si>
  <si>
    <t xml:space="preserve">Mir146a, b </t>
  </si>
  <si>
    <t xml:space="preserve">Micro-RNA for IRAK and Traf6 </t>
  </si>
  <si>
    <t xml:space="preserve">Taganov et al, 2006 </t>
  </si>
  <si>
    <t xml:space="preserve">Mir155 </t>
  </si>
  <si>
    <t xml:space="preserve">Micro-RNA for FADD, IKKe, Ripk1 </t>
  </si>
  <si>
    <t xml:space="preserve">MNE1 </t>
  </si>
  <si>
    <t xml:space="preserve">Monocyte/neutrophil elastase inhibitor </t>
  </si>
  <si>
    <t xml:space="preserve">Zeng et al, 2000 </t>
  </si>
  <si>
    <t xml:space="preserve">NM_030666 </t>
  </si>
  <si>
    <t xml:space="preserve">SERPINB1 </t>
  </si>
  <si>
    <t xml:space="preserve">Mucin (MUC-2) </t>
  </si>
  <si>
    <t xml:space="preserve">Airway defense glycoprotein </t>
  </si>
  <si>
    <t xml:space="preserve">Jono et al, 2002; Lee et al, 2000 </t>
  </si>
  <si>
    <t xml:space="preserve">NM_002457 </t>
  </si>
  <si>
    <t xml:space="preserve">MUC2 </t>
  </si>
  <si>
    <t xml:space="preserve">Myelin basic protein </t>
  </si>
  <si>
    <t xml:space="preserve">Neural sheath </t>
  </si>
  <si>
    <t xml:space="preserve">Paez et al, 2006 </t>
  </si>
  <si>
    <t xml:space="preserve">NM_001025081 </t>
  </si>
  <si>
    <t xml:space="preserve">MBP </t>
  </si>
  <si>
    <t xml:space="preserve">MCT1 </t>
  </si>
  <si>
    <t xml:space="preserve">Monocarboxylate transporter isoform 1 </t>
  </si>
  <si>
    <t xml:space="preserve">Borthakur et al, 2007 </t>
  </si>
  <si>
    <t xml:space="preserve">NM_003051 </t>
  </si>
  <si>
    <t xml:space="preserve">SLC16A1 </t>
  </si>
  <si>
    <t xml:space="preserve">Naf1 </t>
  </si>
  <si>
    <t xml:space="preserve">Associates with HIV Nef </t>
  </si>
  <si>
    <t xml:space="preserve">NM_006058 </t>
  </si>
  <si>
    <t xml:space="preserve">TNIP1 </t>
  </si>
  <si>
    <t xml:space="preserve">Neutrophil gelatinase-associated lipocalin </t>
  </si>
  <si>
    <t xml:space="preserve">Anti-microbial protein in lung </t>
  </si>
  <si>
    <t xml:space="preserve">Cowland et al, 2003 </t>
  </si>
  <si>
    <t xml:space="preserve">NLF1 </t>
  </si>
  <si>
    <t xml:space="preserve">IL-1beta induced </t>
  </si>
  <si>
    <t xml:space="preserve">Warton et al, 2004 </t>
  </si>
  <si>
    <t xml:space="preserve">NM_207322 </t>
  </si>
  <si>
    <t xml:space="preserve">FAM148A </t>
  </si>
  <si>
    <t xml:space="preserve">*p11 </t>
  </si>
  <si>
    <t xml:space="preserve">Annexin II ligand </t>
  </si>
  <si>
    <t xml:space="preserve">Huang et al, 2003 </t>
  </si>
  <si>
    <t xml:space="preserve">NM_002966 </t>
  </si>
  <si>
    <t xml:space="preserve">S100A10 </t>
  </si>
  <si>
    <t xml:space="preserve">PA28 alpha </t>
  </si>
  <si>
    <t xml:space="preserve">Proteasome activator </t>
  </si>
  <si>
    <t xml:space="preserve">Ossendorp et al, 2005 </t>
  </si>
  <si>
    <t xml:space="preserve">NM_006263 </t>
  </si>
  <si>
    <t xml:space="preserve">PSME1 </t>
  </si>
  <si>
    <t xml:space="preserve">PA28 beta </t>
  </si>
  <si>
    <t xml:space="preserve">NM_002818 </t>
  </si>
  <si>
    <t xml:space="preserve">PSME2 </t>
  </si>
  <si>
    <t xml:space="preserve">PAI-1 </t>
  </si>
  <si>
    <t xml:space="preserve">Plasminogen activator inhibitor </t>
  </si>
  <si>
    <t xml:space="preserve">NM_000602 </t>
  </si>
  <si>
    <t xml:space="preserve">SERPINE1, PAI-1 </t>
  </si>
  <si>
    <t xml:space="preserve">*Pax8 </t>
  </si>
  <si>
    <t xml:space="preserve">Paired box gene </t>
  </si>
  <si>
    <t xml:space="preserve">Okladnova et al, 1997 </t>
  </si>
  <si>
    <t xml:space="preserve">NM_003466 </t>
  </si>
  <si>
    <t xml:space="preserve">PAX8 </t>
  </si>
  <si>
    <t xml:space="preserve">*PCBD </t>
  </si>
  <si>
    <t xml:space="preserve">6-pyruvoyl-tetrahydropterin synthase </t>
  </si>
  <si>
    <t xml:space="preserve">NM_000317 </t>
  </si>
  <si>
    <t xml:space="preserve">PTS </t>
  </si>
  <si>
    <t xml:space="preserve">Perforin </t>
  </si>
  <si>
    <t xml:space="preserve">Pore-forming effector molecule </t>
  </si>
  <si>
    <t xml:space="preserve">Zhou et al, 2002 </t>
  </si>
  <si>
    <t xml:space="preserve">NM_005041 </t>
  </si>
  <si>
    <t xml:space="preserve">PRF1 </t>
  </si>
  <si>
    <t xml:space="preserve">*PGK1 </t>
  </si>
  <si>
    <t xml:space="preserve">Phosphoglycerate kinase 1 </t>
  </si>
  <si>
    <t xml:space="preserve">NM_000291 </t>
  </si>
  <si>
    <t xml:space="preserve">PGK1 </t>
  </si>
  <si>
    <t xml:space="preserve">POMC </t>
  </si>
  <si>
    <t xml:space="preserve">Proopiomelanocortin </t>
  </si>
  <si>
    <t xml:space="preserve">Karalis et al, 2004; Asaba et al, 2006 </t>
  </si>
  <si>
    <t xml:space="preserve"> NM_000939 </t>
  </si>
  <si>
    <t xml:space="preserve">Pregnancy-specific glycoprotein rnCGM3 </t>
  </si>
  <si>
    <t xml:space="preserve">Placental expression </t>
  </si>
  <si>
    <t xml:space="preserve">Wang et al, 2001 </t>
  </si>
  <si>
    <t xml:space="preserve">NM_019126 </t>
  </si>
  <si>
    <t xml:space="preserve">CGM3 </t>
  </si>
  <si>
    <t xml:space="preserve">Prodynorphin </t>
  </si>
  <si>
    <t xml:space="preserve">Neuropeptide </t>
  </si>
  <si>
    <t xml:space="preserve">Bakalkin et al, 1994 </t>
  </si>
  <si>
    <t xml:space="preserve">NM_024411 </t>
  </si>
  <si>
    <t xml:space="preserve">PDYN </t>
  </si>
  <si>
    <t xml:space="preserve">Prostate-specific antigen </t>
  </si>
  <si>
    <t xml:space="preserve">Serum protein in prostate cancer </t>
  </si>
  <si>
    <t xml:space="preserve">Chen &amp; Sawyers, 2002 </t>
  </si>
  <si>
    <t xml:space="preserve">NM_001030047 </t>
  </si>
  <si>
    <t xml:space="preserve">KLK3 </t>
  </si>
  <si>
    <t xml:space="preserve">PTEN </t>
  </si>
  <si>
    <t xml:space="preserve">Tumor suppressor </t>
  </si>
  <si>
    <t xml:space="preserve">Xia et al, 2007 </t>
  </si>
  <si>
    <t xml:space="preserve">NM_000314 </t>
  </si>
  <si>
    <t xml:space="preserve">RAG-1 </t>
  </si>
  <si>
    <t xml:space="preserve">Immunoglobulin recombinase genes </t>
  </si>
  <si>
    <t xml:space="preserve">Verkoczy et al, 2005 </t>
  </si>
  <si>
    <t xml:space="preserve">NM_000448 </t>
  </si>
  <si>
    <t xml:space="preserve">RAG1 </t>
  </si>
  <si>
    <t xml:space="preserve">RAG-2 </t>
  </si>
  <si>
    <t xml:space="preserve">NM_000536 </t>
  </si>
  <si>
    <t xml:space="preserve">RAG2 </t>
  </si>
  <si>
    <t xml:space="preserve">RbAp48 </t>
  </si>
  <si>
    <t xml:space="preserve">Retinoblastoma-associated protein 48 </t>
  </si>
  <si>
    <t xml:space="preserve">Pacifico et al, 2007 </t>
  </si>
  <si>
    <t xml:space="preserve">NM_005610 </t>
  </si>
  <si>
    <t xml:space="preserve">RBBP4 </t>
  </si>
  <si>
    <t xml:space="preserve">*RICK </t>
  </si>
  <si>
    <t xml:space="preserve">Adaptor </t>
  </si>
  <si>
    <t xml:space="preserve">NM_003821 </t>
  </si>
  <si>
    <t xml:space="preserve">RIPK2 </t>
  </si>
  <si>
    <t xml:space="preserve">SerpinE2 </t>
  </si>
  <si>
    <t xml:space="preserve">Serine protease inhibitor </t>
  </si>
  <si>
    <t xml:space="preserve">Suzuki et al, 2006 </t>
  </si>
  <si>
    <t xml:space="preserve">NM_006216 </t>
  </si>
  <si>
    <t xml:space="preserve">SERPINE2 </t>
  </si>
  <si>
    <t xml:space="preserve">S100A6 (calcyclin) </t>
  </si>
  <si>
    <t xml:space="preserve">Calcium binding protein </t>
  </si>
  <si>
    <t xml:space="preserve">Joo et al, 2003 </t>
  </si>
  <si>
    <t xml:space="preserve">NM_014624 </t>
  </si>
  <si>
    <t xml:space="preserve">S100A6 </t>
  </si>
  <si>
    <t xml:space="preserve">SH3BGRL </t>
  </si>
  <si>
    <t xml:space="preserve">SH3-binding glutamic acid-rich protein </t>
  </si>
  <si>
    <t xml:space="preserve">Majid et al, 2005 </t>
  </si>
  <si>
    <t xml:space="preserve">NM_003022 </t>
  </si>
  <si>
    <t xml:space="preserve">SK2 channels </t>
  </si>
  <si>
    <t xml:space="preserve">Small-conductance Ca2+-activated channels </t>
  </si>
  <si>
    <t xml:space="preserve">Kye et al, 2007 </t>
  </si>
  <si>
    <t xml:space="preserve">NM_021614 </t>
  </si>
  <si>
    <t xml:space="preserve">KCNN2 </t>
  </si>
  <si>
    <t xml:space="preserve">Skp2 </t>
  </si>
  <si>
    <t xml:space="preserve">S-phase kinase-associated protein 2 </t>
  </si>
  <si>
    <t xml:space="preserve">Schneider et al, 2006 </t>
  </si>
  <si>
    <t xml:space="preserve">NM_005983 </t>
  </si>
  <si>
    <t xml:space="preserve">SKP2 </t>
  </si>
  <si>
    <t xml:space="preserve">*Spergen-1 </t>
  </si>
  <si>
    <t xml:space="preserve">Sperm-specific mitochondrial protein </t>
  </si>
  <si>
    <t xml:space="preserve">Matsuoka et al, 2004 </t>
  </si>
  <si>
    <t xml:space="preserve">NM_174927 </t>
  </si>
  <si>
    <t xml:space="preserve">SPATA19 </t>
  </si>
  <si>
    <t xml:space="preserve">SWS1 </t>
  </si>
  <si>
    <t xml:space="preserve">Rainbow trout opsin </t>
  </si>
  <si>
    <t xml:space="preserve">Dann et al, 2004 </t>
  </si>
  <si>
    <t xml:space="preserve">NM_001708 </t>
  </si>
  <si>
    <t xml:space="preserve">OPN1SW </t>
  </si>
  <si>
    <t xml:space="preserve">Syncytin-1 </t>
  </si>
  <si>
    <t xml:space="preserve">Env glycoprotein of endogenous human retrovirus </t>
  </si>
  <si>
    <t xml:space="preserve">Mameli et al, 2007 </t>
  </si>
  <si>
    <t xml:space="preserve">NM_014590 </t>
  </si>
  <si>
    <t xml:space="preserve">ERVWE1 </t>
  </si>
  <si>
    <t xml:space="preserve">Syndecan-4 </t>
  </si>
  <si>
    <t xml:space="preserve">Heparin sulfate proteoglycan </t>
  </si>
  <si>
    <t xml:space="preserve">Zhang et al, 1999 </t>
  </si>
  <si>
    <t xml:space="preserve">NM_002999 </t>
  </si>
  <si>
    <t xml:space="preserve">SDC4 </t>
  </si>
  <si>
    <t xml:space="preserve">TAUT </t>
  </si>
  <si>
    <t xml:space="preserve">Taurine Uptake Transporter </t>
  </si>
  <si>
    <t xml:space="preserve">Mochizuki et al, 2005 </t>
  </si>
  <si>
    <t xml:space="preserve">NM_003043 </t>
  </si>
  <si>
    <t xml:space="preserve">SLC6A6 </t>
  </si>
  <si>
    <t xml:space="preserve">TASK-2 </t>
  </si>
  <si>
    <t xml:space="preserve">Tandem P domain potassium channel </t>
  </si>
  <si>
    <t xml:space="preserve">Brazier et al, 2005 </t>
  </si>
  <si>
    <t xml:space="preserve">NM_003740 </t>
  </si>
  <si>
    <t xml:space="preserve">KCNK5 </t>
  </si>
  <si>
    <t xml:space="preserve">*Tissue factor pathway inhibitor-2 (TFPI-2) </t>
  </si>
  <si>
    <t xml:space="preserve">Konduri et al,2003; Hube et al, 2003 </t>
  </si>
  <si>
    <t xml:space="preserve">NM_006528 </t>
  </si>
  <si>
    <t xml:space="preserve">TFPI2 </t>
  </si>
  <si>
    <t xml:space="preserve">*Transferrin (mosquito) </t>
  </si>
  <si>
    <t xml:space="preserve">Probable iron transport protein </t>
  </si>
  <si>
    <t xml:space="preserve">Harizanova et al, 2005 </t>
  </si>
  <si>
    <t xml:space="preserve">NM_001063 </t>
  </si>
  <si>
    <t xml:space="preserve">TF </t>
  </si>
  <si>
    <t xml:space="preserve">TRIF </t>
  </si>
  <si>
    <t xml:space="preserve">TIR-containing adaptor protein inducing interferon beta </t>
  </si>
  <si>
    <t xml:space="preserve">Hardy et al, 2004 </t>
  </si>
  <si>
    <t xml:space="preserve">NM_014261 </t>
  </si>
  <si>
    <t xml:space="preserve">TICAM1 </t>
  </si>
  <si>
    <t xml:space="preserve">TRPC1 </t>
  </si>
  <si>
    <t xml:space="preserve">Thrombin activation of protease-activated receptor-1 </t>
  </si>
  <si>
    <t xml:space="preserve">Paria et al, 2006 </t>
  </si>
  <si>
    <t xml:space="preserve">NM_003304 </t>
  </si>
  <si>
    <t xml:space="preserve">*UBE2M </t>
  </si>
  <si>
    <t xml:space="preserve">Ubiquitin conjugating enzyme E2M </t>
  </si>
  <si>
    <t xml:space="preserve">NM_003969 </t>
  </si>
  <si>
    <t xml:space="preserve">UBE2M </t>
  </si>
  <si>
    <t xml:space="preserve">*UCP-2 </t>
  </si>
  <si>
    <t xml:space="preserve">Uncoupling protein-2 </t>
  </si>
  <si>
    <t xml:space="preserve">NM_003355 </t>
  </si>
  <si>
    <t xml:space="preserve">UCP2 </t>
  </si>
  <si>
    <t xml:space="preserve">Uroplakin Ib </t>
  </si>
  <si>
    <t xml:space="preserve">Surface structural protein on urothelial cells </t>
  </si>
  <si>
    <t xml:space="preserve">Varga et al, 2004 </t>
  </si>
  <si>
    <t xml:space="preserve">NM_006952 </t>
  </si>
  <si>
    <t xml:space="preserve">UPK1B </t>
  </si>
  <si>
    <t xml:space="preserve">Enzyme for liver vitamin D3 production </t>
  </si>
  <si>
    <t xml:space="preserve">Ebert et al, 2004 </t>
  </si>
  <si>
    <t xml:space="preserve">NM_000785 </t>
  </si>
  <si>
    <t xml:space="preserve">CYP27B1 </t>
  </si>
  <si>
    <t xml:space="preserve">25-hydroxyvtamin D3 1alpha hydroxylase </t>
  </si>
  <si>
    <t xml:space="preserve">Vimentin </t>
  </si>
  <si>
    <t xml:space="preserve">Lilienbaum et al, 1990; Zheng et al, 2005 </t>
  </si>
  <si>
    <t xml:space="preserve">NM_003380 </t>
  </si>
  <si>
    <t xml:space="preserve">VIM </t>
  </si>
  <si>
    <t xml:space="preserve">a1-antitrypsin </t>
  </si>
  <si>
    <t xml:space="preserve">Protease inhibitor </t>
  </si>
  <si>
    <t xml:space="preserve">Ray et al, 1995 </t>
  </si>
  <si>
    <t xml:space="preserve">NM_000295 </t>
  </si>
  <si>
    <t xml:space="preserve">SERPINA1 </t>
  </si>
  <si>
    <t>Viruses</t>
  </si>
  <si>
    <r>
      <t> </t>
    </r>
    <r>
      <rPr>
        <sz val="8"/>
        <rFont val="Arial"/>
        <family val="2"/>
      </rPr>
      <t xml:space="preserve"> </t>
    </r>
  </si>
  <si>
    <t xml:space="preserve">Adenovirus (E3 region) </t>
  </si>
  <si>
    <t xml:space="preserve">Adenovirus </t>
  </si>
  <si>
    <t xml:space="preserve">Williams et al, 1990 </t>
  </si>
  <si>
    <t xml:space="preserve">Avian Leukosis Virus </t>
  </si>
  <si>
    <t xml:space="preserve">Causes avian leukosis </t>
  </si>
  <si>
    <t xml:space="preserve">Bowers et al, 1996 </t>
  </si>
  <si>
    <t xml:space="preserve">Bovine Leukemia Virus </t>
  </si>
  <si>
    <t xml:space="preserve">Causes bovine leukemia </t>
  </si>
  <si>
    <t xml:space="preserve">Brooks et al, 1998 </t>
  </si>
  <si>
    <t xml:space="preserve">CMV </t>
  </si>
  <si>
    <t xml:space="preserve">Cytomegalovirus </t>
  </si>
  <si>
    <t xml:space="preserve">Sambucetti et al, 1989 </t>
  </si>
  <si>
    <t xml:space="preserve">EBV (Wp promoter) </t>
  </si>
  <si>
    <t xml:space="preserve">Epstein-Barr virus </t>
  </si>
  <si>
    <t xml:space="preserve">Sugano et al, 1997 </t>
  </si>
  <si>
    <t xml:space="preserve">HBV (pregenomic promoter) </t>
  </si>
  <si>
    <t xml:space="preserve">Hepatitis B virus </t>
  </si>
  <si>
    <t xml:space="preserve">Kwon &amp; Rho, 2002 </t>
  </si>
  <si>
    <t xml:space="preserve">HIV-1 </t>
  </si>
  <si>
    <t xml:space="preserve">Human immunodeficiency virus </t>
  </si>
  <si>
    <t xml:space="preserve">Nabel &amp; Baltimore, 1987; Griffin et al, 1989 </t>
  </si>
  <si>
    <t xml:space="preserve">HSV (ICP90, ICPO) </t>
  </si>
  <si>
    <t xml:space="preserve">Herpes simplex virus </t>
  </si>
  <si>
    <t xml:space="preserve">Rong et al, 1992; La Frazia et al, 2006 </t>
  </si>
  <si>
    <t xml:space="preserve">JC Virus </t>
  </si>
  <si>
    <t xml:space="preserve">Polyoma virus </t>
  </si>
  <si>
    <t xml:space="preserve">Ranganathan &amp; Khalili, 1993 </t>
  </si>
  <si>
    <t xml:space="preserve">HPV type 16 </t>
  </si>
  <si>
    <t xml:space="preserve">Human Papillomavirus </t>
  </si>
  <si>
    <t xml:space="preserve">Fontaine et al, 2000 </t>
  </si>
  <si>
    <t xml:space="preserve">SIV </t>
  </si>
  <si>
    <t xml:space="preserve">Simian immunodeficiency virus </t>
  </si>
  <si>
    <t xml:space="preserve">Bellas et al, 1993 </t>
  </si>
  <si>
    <t xml:space="preserve">SV-40 </t>
  </si>
  <si>
    <t xml:space="preserve">Simian virus 40 </t>
  </si>
  <si>
    <t xml:space="preserve">Kanno et al, 1989 </t>
  </si>
  <si>
    <r>
      <t>Bonello et al, 2007; Belaiba et al, 2007; van Uden et al, 2008; Gorlach &amp; Bonello, 2008</t>
    </r>
    <r>
      <rPr>
        <b/>
        <sz val="11"/>
        <color theme="1"/>
        <rFont val="Calibri"/>
        <family val="2"/>
        <scheme val="minor"/>
      </rPr>
      <t xml:space="preserve"> </t>
    </r>
  </si>
  <si>
    <t>Tanscription factors and coregulators reguated by NFkB</t>
  </si>
  <si>
    <t>NFkB regulated TF?</t>
  </si>
  <si>
    <t>Inflammatory mediators</t>
  </si>
  <si>
    <t>Kegg NFkb dependent transcripts</t>
  </si>
  <si>
    <t>B</t>
  </si>
  <si>
    <t>C</t>
  </si>
  <si>
    <t>A</t>
  </si>
  <si>
    <t>Mohammad timecourse</t>
  </si>
  <si>
    <t>Compendium of NFkB Targes from previous tabs.</t>
  </si>
  <si>
    <t xml:space="preserve">PRDM1 </t>
  </si>
  <si>
    <t xml:space="preserve">SKALP </t>
  </si>
  <si>
    <t>PI3</t>
  </si>
  <si>
    <t>SERPINE1</t>
  </si>
  <si>
    <t>All NFKB Targets</t>
  </si>
  <si>
    <t>Any regulated</t>
  </si>
  <si>
    <t>Gene symbol</t>
  </si>
  <si>
    <t>TPM Log(Lithium/Control)</t>
  </si>
  <si>
    <t>Time Couse of Changes after Adding LiCl to Diet.   Microdissected CCDs from Rat Kidneys.</t>
  </si>
  <si>
    <t xml:space="preserve">RNA-Seq Method:  The tubules were transferred into a 1.5 mL Eppendorf tube in 2 μL of DPBS for total RNA extraction using the Direct-zol™ RNA Purification Kits (Zymo Research). Total RNA was eluted in 10 μL of RNase-free water. For RNA-Seq, cDNA was synthesized by SMARTer V4 Ultra Low RNA kit (Clontech) according to the manufacturer’s protocol. The cDNA was then amplified for 15 PCR cycles, purified by AmPure XP magnetic beads (Beckman Coulter Genomics) and eluted with 15 μL Elution Buffer. The purified cDNA was quantified fluorometrically (Qubit 2.0 Fluorometer). Library size distribution was determined using the Agilent 2100 bioanalyzer using High-Sensitive DNA kit (Agilent Genomics). Nextera XT DNA Library Preparation Kits (Illumina) were used to generate the libraries with input of 1 ng cDNA. Libraries were pooled and sequenced to obtain 50 base paired-end reads on Illumina HiSeq3000 platform to a depth of more than 40 million reads per sample.
Data processing and transcript abundance quantification. Sequencing data quality checks were performed using FastQC (https://www.bioinformatics.babraham.ac.uk/projects/fastqc/) following by read alignments using STAR-2.5.2B (51). Reads were aligned to the rat reference genome (Ensembl Rnor6.0) with Ensembl annotation (Rattus norvegicus.Rnor 6.0.85.gtf). The FASTQ sequences and metadata generated have been deposited in NCBI's Gene Expression Omnibus. Unique genomic alignment and transcriptomic alignment were processed for alignment visualization on the UCSC Genome Browser. The computer program RSEM  was used for transcript abundance quantification (52). Transcript abundances were estimated in the units of TPM reported as gene level abundances, i.e. without quantification of individual transcript isoforms. Unless otherwise specified, the calculations were done on the NIH Biowulf High-Performance Computing platform. Quality of data was assessed based on sequencing depth and percentage of uniquely mapped reads. For all samples, the sequencing depth exceeded the criteria 1) greater than 40 million reads per sample; 2) percentage of uniquely mapped reads greater than 75. No samples were excluded based on quality control measures.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</si>
</sst>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
  </numFmts>
  <fonts count="20" x14ac:knownFonts="1">
    <font>
      <sz val="11"/>
      <color theme="1"/>
      <name val="Calibri"/>
      <family val="2"/>
      <scheme val="minor"/>
    </font>
    <font>
      <sz val="11"/>
      <color theme="1"/>
      <name val="Calibri"/>
      <family val="2"/>
    </font>
    <font>
      <b/>
      <sz val="11"/>
      <color rgb="FFFF0000"/>
      <name val="Calibri"/>
      <family val="2"/>
      <scheme val="minor"/>
    </font>
    <font>
      <b/>
      <sz val="11"/>
      <color theme="1"/>
      <name val="Calibri"/>
      <family val="2"/>
    </font>
    <font>
      <b/>
      <sz val="10"/>
      <color rgb="FF000000"/>
      <name val="Arial Unicode MS"/>
      <family val="2"/>
    </font>
    <font>
      <b/>
      <sz val="11"/>
      <color theme="1"/>
      <name val="Calibri"/>
      <family val="2"/>
      <scheme val="minor"/>
    </font>
    <font>
      <u/>
      <sz val="11"/>
      <color theme="10"/>
      <name val="Calibri"/>
      <family val="2"/>
      <scheme val="minor"/>
    </font>
    <font>
      <sz val="11"/>
      <name val="Calibri"/>
      <family val="2"/>
      <scheme val="minor"/>
    </font>
    <font>
      <b/>
      <sz val="10"/>
      <name val="Arial"/>
      <family val="2"/>
    </font>
    <font>
      <b/>
      <sz val="8"/>
      <name val="Arial"/>
      <family val="2"/>
    </font>
    <font>
      <u/>
      <sz val="11"/>
      <name val="Calibri"/>
      <family val="2"/>
      <scheme val="minor"/>
    </font>
    <font>
      <b/>
      <sz val="7.5"/>
      <name val="Arial"/>
      <family val="2"/>
    </font>
    <font>
      <b/>
      <sz val="11"/>
      <name val="Calibri"/>
      <family val="2"/>
      <scheme val="minor"/>
    </font>
    <font>
      <b/>
      <vertAlign val="subscript"/>
      <sz val="7.5"/>
      <name val="Arial"/>
      <family val="2"/>
    </font>
    <font>
      <b/>
      <sz val="7.5"/>
      <name val="Calibri"/>
      <family val="2"/>
      <scheme val="minor"/>
    </font>
    <font>
      <sz val="8"/>
      <name val="Arial"/>
      <family val="2"/>
    </font>
    <font>
      <b/>
      <sz val="10"/>
      <color rgb="FFFFFFFF"/>
      <name val="Arial"/>
      <family val="2"/>
    </font>
    <font>
      <b/>
      <sz val="8"/>
      <color theme="1"/>
      <name val="Arial"/>
      <family val="2"/>
    </font>
    <font>
      <b/>
      <sz val="8"/>
      <color rgb="FF00FF00"/>
      <name val="Arial"/>
      <family val="2"/>
    </font>
    <font>
      <b/>
      <sz val="7.5"/>
      <color theme="1"/>
      <name val="Arial"/>
      <family val="2"/>
    </font>
  </fonts>
  <fills count="11">
    <fill>
      <patternFill patternType="none"/>
    </fill>
    <fill>
      <patternFill patternType="gray125"/>
    </fill>
    <fill>
      <patternFill patternType="solid">
        <fgColor rgb="FFFFFF00"/>
        <bgColor rgb="FF000000"/>
      </patternFill>
    </fill>
    <fill>
      <patternFill patternType="solid">
        <fgColor rgb="FFCCECFF"/>
        <bgColor indexed="64"/>
      </patternFill>
    </fill>
    <fill>
      <patternFill patternType="solid">
        <fgColor rgb="FFFFCCFF"/>
        <bgColor indexed="64"/>
      </patternFill>
    </fill>
    <fill>
      <patternFill patternType="solid">
        <fgColor rgb="FF92D05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CCFF"/>
        <bgColor indexed="64"/>
      </patternFill>
    </fill>
    <fill>
      <patternFill patternType="solid">
        <fgColor rgb="FF0070C0"/>
        <bgColor indexed="64"/>
      </patternFill>
    </fill>
  </fills>
  <borders count="13">
    <border>
      <left/>
      <right/>
      <top/>
      <bottom/>
      <diagonal/>
    </border>
    <border>
      <left style="thin">
        <color rgb="FF666699"/>
      </left>
      <right style="thin">
        <color rgb="FF666699"/>
      </right>
      <top style="thin">
        <color rgb="FF666699"/>
      </top>
      <bottom style="thin">
        <color rgb="FF666699"/>
      </bottom>
      <diagonal/>
    </border>
    <border>
      <left/>
      <right style="thin">
        <color rgb="FF666699"/>
      </right>
      <top style="thin">
        <color rgb="FF666699"/>
      </top>
      <bottom style="thin">
        <color rgb="FF666699"/>
      </bottom>
      <diagonal/>
    </border>
    <border>
      <left style="thin">
        <color rgb="FF666699"/>
      </left>
      <right style="thin">
        <color rgb="FF666699"/>
      </right>
      <top/>
      <bottom style="thin">
        <color rgb="FF666699"/>
      </bottom>
      <diagonal/>
    </border>
    <border>
      <left/>
      <right style="thin">
        <color rgb="FF666699"/>
      </right>
      <top/>
      <bottom style="thin">
        <color rgb="FF666699"/>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style="thin">
        <color rgb="FF666699"/>
      </left>
      <right style="thin">
        <color rgb="FF666699"/>
      </right>
      <top style="thin">
        <color rgb="FF666699"/>
      </top>
      <bottom/>
      <diagonal/>
    </border>
    <border>
      <left/>
      <right style="thin">
        <color rgb="FF666699"/>
      </right>
      <top/>
      <bottom/>
      <diagonal/>
    </border>
    <border>
      <left style="thin">
        <color rgb="FF666699"/>
      </left>
      <right/>
      <top/>
      <bottom/>
      <diagonal/>
    </border>
    <border>
      <left style="thin">
        <color rgb="FF666699"/>
      </left>
      <right style="thin">
        <color rgb="FF666699"/>
      </right>
      <top/>
      <bottom/>
      <diagonal/>
    </border>
    <border>
      <left/>
      <right style="thin">
        <color rgb="FF666699"/>
      </right>
      <top style="thin">
        <color rgb="FF666699"/>
      </top>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120">
    <xf numFmtId="0" fontId="0" fillId="0" borderId="0" xfId="0"/>
    <xf numFmtId="0" fontId="1"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 fillId="0" borderId="0" xfId="0" applyFont="1" applyFill="1" applyBorder="1"/>
    <xf numFmtId="0" fontId="1" fillId="0"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2" borderId="0" xfId="0" applyFont="1" applyFill="1" applyBorder="1"/>
    <xf numFmtId="49" fontId="2" fillId="0" borderId="0" xfId="0" applyNumberFormat="1" applyFont="1" applyAlignment="1">
      <alignment horizontal="center" vertical="center" wrapText="1"/>
    </xf>
    <xf numFmtId="0" fontId="0" fillId="0" borderId="0" xfId="0" applyAlignment="1">
      <alignment horizontal="left"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 fillId="0" borderId="0" xfId="0" applyFont="1" applyFill="1" applyBorder="1" applyAlignment="1">
      <alignment wrapText="1"/>
    </xf>
    <xf numFmtId="0" fontId="0" fillId="0" borderId="0" xfId="0" applyAlignment="1">
      <alignment horizontal="left" vertical="center"/>
    </xf>
    <xf numFmtId="0" fontId="0" fillId="0" borderId="0" xfId="0" applyAlignment="1">
      <alignment wrapText="1"/>
    </xf>
    <xf numFmtId="0" fontId="0" fillId="0" borderId="0" xfId="0"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NumberFormat="1" applyFill="1" applyAlignment="1" applyProtection="1">
      <alignment horizontal="center" vertical="center" wrapText="1"/>
      <protection locked="0"/>
    </xf>
    <xf numFmtId="164" fontId="0" fillId="0" borderId="0" xfId="0" applyNumberFormat="1" applyFill="1" applyAlignment="1" applyProtection="1">
      <alignment horizontal="center" vertical="center" wrapText="1"/>
      <protection locked="0"/>
    </xf>
    <xf numFmtId="49" fontId="0" fillId="3" borderId="0" xfId="0" applyNumberFormat="1" applyFill="1" applyAlignment="1">
      <alignment horizontal="center" vertical="center"/>
    </xf>
    <xf numFmtId="0" fontId="0" fillId="0" borderId="0" xfId="0" applyAlignment="1">
      <alignment vertical="center"/>
    </xf>
    <xf numFmtId="0" fontId="0" fillId="0" borderId="0" xfId="0" applyNumberFormat="1" applyFill="1" applyAlignment="1" applyProtection="1">
      <alignment horizontal="center" vertical="center"/>
      <protection locked="0"/>
    </xf>
    <xf numFmtId="164" fontId="0" fillId="0" borderId="0" xfId="0" applyNumberFormat="1" applyFill="1" applyAlignment="1" applyProtection="1">
      <alignment horizontal="center" vertical="center"/>
      <protection locked="0"/>
    </xf>
    <xf numFmtId="164" fontId="0" fillId="4" borderId="0" xfId="0" applyNumberFormat="1" applyFill="1" applyAlignment="1" applyProtection="1">
      <alignment horizontal="center" vertical="center"/>
      <protection locked="0"/>
    </xf>
    <xf numFmtId="0" fontId="0" fillId="0" borderId="0" xfId="0" applyNumberFormat="1" applyFill="1" applyAlignment="1" applyProtection="1">
      <alignment vertical="center"/>
      <protection locked="0"/>
    </xf>
    <xf numFmtId="49" fontId="0" fillId="0" borderId="0" xfId="0" applyNumberFormat="1" applyFill="1" applyAlignment="1" applyProtection="1">
      <alignment vertical="center"/>
      <protection locked="0"/>
    </xf>
    <xf numFmtId="49" fontId="0" fillId="5" borderId="0" xfId="0" applyNumberFormat="1" applyFill="1" applyAlignment="1">
      <alignment horizontal="center" vertical="center"/>
    </xf>
    <xf numFmtId="164" fontId="0" fillId="6" borderId="0" xfId="0" applyNumberFormat="1" applyFill="1" applyAlignment="1" applyProtection="1">
      <alignment horizontal="center" vertical="center"/>
      <protection locked="0"/>
    </xf>
    <xf numFmtId="49" fontId="0" fillId="7" borderId="0" xfId="0" applyNumberFormat="1" applyFill="1" applyAlignment="1">
      <alignment horizontal="center" vertical="center"/>
    </xf>
    <xf numFmtId="0" fontId="0" fillId="5" borderId="0" xfId="0" applyNumberFormat="1" applyFill="1" applyAlignment="1" applyProtection="1">
      <alignment horizontal="center" vertical="center"/>
      <protection locked="0"/>
    </xf>
    <xf numFmtId="0" fontId="0" fillId="0" borderId="0" xfId="0" applyFill="1" applyAlignment="1">
      <alignment horizontal="center" vertical="center"/>
    </xf>
    <xf numFmtId="0" fontId="0" fillId="0" borderId="0" xfId="0" applyFill="1" applyAlignment="1">
      <alignment vertical="center"/>
    </xf>
    <xf numFmtId="0" fontId="0" fillId="8" borderId="0" xfId="0" applyNumberFormat="1" applyFill="1" applyAlignment="1" applyProtection="1">
      <alignment vertical="center"/>
      <protection locked="0"/>
    </xf>
    <xf numFmtId="49" fontId="0" fillId="3" borderId="0" xfId="0" applyNumberFormat="1" applyFill="1" applyAlignment="1">
      <alignment horizontal="left" vertical="center"/>
    </xf>
    <xf numFmtId="164" fontId="0" fillId="9" borderId="0" xfId="0" applyNumberFormat="1" applyFill="1" applyAlignment="1" applyProtection="1">
      <alignment horizontal="center" vertical="center"/>
      <protection locked="0"/>
    </xf>
    <xf numFmtId="0" fontId="6" fillId="0" borderId="0" xfId="1" applyAlignment="1">
      <alignment horizontal="center" vertical="center"/>
    </xf>
    <xf numFmtId="0" fontId="0" fillId="0" borderId="0" xfId="0" applyAlignment="1">
      <alignment horizontal="center" vertical="center"/>
    </xf>
    <xf numFmtId="0" fontId="6" fillId="0" borderId="0" xfId="1" applyAlignment="1">
      <alignment horizontal="center" vertical="center" wrapText="1"/>
    </xf>
    <xf numFmtId="0" fontId="0" fillId="0" borderId="0" xfId="0" applyNumberFormat="1" applyAlignment="1">
      <alignment horizontal="center" vertical="center" wrapText="1"/>
    </xf>
    <xf numFmtId="0" fontId="0" fillId="0" borderId="0" xfId="0" applyFill="1"/>
    <xf numFmtId="0" fontId="7" fillId="0" borderId="0" xfId="0" applyFont="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4" xfId="1" applyFont="1" applyBorder="1" applyAlignment="1">
      <alignment horizontal="center" vertical="center" wrapText="1"/>
    </xf>
    <xf numFmtId="0" fontId="10" fillId="0" borderId="0" xfId="1" applyFont="1" applyAlignment="1">
      <alignment horizontal="center" vertical="center"/>
    </xf>
    <xf numFmtId="0" fontId="9" fillId="0" borderId="0" xfId="0" applyFont="1" applyAlignment="1">
      <alignment horizontal="center" vertical="center"/>
    </xf>
    <xf numFmtId="0" fontId="11"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11" fillId="0" borderId="6" xfId="0" applyFont="1" applyBorder="1" applyAlignment="1">
      <alignment horizontal="center" vertical="center" wrapText="1"/>
    </xf>
    <xf numFmtId="0" fontId="10" fillId="0" borderId="8" xfId="1" applyFont="1" applyBorder="1" applyAlignment="1">
      <alignment horizontal="center" vertical="center" wrapText="1"/>
    </xf>
    <xf numFmtId="0" fontId="11" fillId="0" borderId="8" xfId="0" applyFont="1" applyBorder="1" applyAlignment="1">
      <alignment horizontal="center" vertical="center" wrapText="1"/>
    </xf>
    <xf numFmtId="0" fontId="12" fillId="0" borderId="0" xfId="0" applyFont="1" applyAlignment="1">
      <alignment horizontal="center" vertical="center"/>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7" fillId="0" borderId="8" xfId="0" applyFont="1" applyBorder="1" applyAlignment="1">
      <alignment horizontal="center" vertical="center" wrapText="1"/>
    </xf>
    <xf numFmtId="0" fontId="12" fillId="10" borderId="0" xfId="0" applyFont="1" applyFill="1" applyAlignment="1">
      <alignment horizontal="center" vertical="center"/>
    </xf>
    <xf numFmtId="0" fontId="11" fillId="0" borderId="3" xfId="0" applyFont="1" applyBorder="1" applyAlignment="1">
      <alignment horizontal="center" vertical="center" wrapText="1"/>
    </xf>
    <xf numFmtId="0" fontId="11" fillId="0" borderId="0" xfId="0" applyFont="1" applyAlignment="1">
      <alignment horizontal="center" vertical="center"/>
    </xf>
    <xf numFmtId="0" fontId="14" fillId="0" borderId="0" xfId="0" applyFont="1" applyAlignment="1">
      <alignment horizontal="center" vertical="center"/>
    </xf>
    <xf numFmtId="0" fontId="11" fillId="0" borderId="5" xfId="0" applyFont="1" applyBorder="1" applyAlignment="1">
      <alignment horizontal="center" vertical="center" wrapText="1"/>
    </xf>
    <xf numFmtId="0" fontId="10" fillId="0" borderId="6" xfId="1" applyFont="1" applyBorder="1" applyAlignment="1">
      <alignment horizontal="center" vertical="center" wrapText="1"/>
    </xf>
    <xf numFmtId="0" fontId="10" fillId="0" borderId="2" xfId="1"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0" applyFont="1" applyAlignment="1">
      <alignment vertical="center"/>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6" fillId="0" borderId="4" xfId="1" applyBorder="1" applyAlignment="1">
      <alignment horizontal="center" vertical="center" wrapText="1"/>
    </xf>
    <xf numFmtId="0" fontId="6" fillId="0" borderId="0" xfId="1" applyAlignment="1">
      <alignment vertical="center"/>
    </xf>
    <xf numFmtId="0" fontId="17" fillId="0" borderId="0" xfId="0" applyFont="1" applyAlignment="1">
      <alignment vertical="center"/>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6" fillId="0" borderId="6" xfId="1" applyBorder="1" applyAlignment="1">
      <alignment horizontal="center" vertical="center" wrapText="1"/>
    </xf>
    <xf numFmtId="0" fontId="6" fillId="0" borderId="8" xfId="1" applyBorder="1" applyAlignment="1">
      <alignment horizontal="center" vertical="center" wrapText="1"/>
    </xf>
    <xf numFmtId="0" fontId="19" fillId="0" borderId="4" xfId="0" applyFont="1" applyBorder="1" applyAlignment="1">
      <alignment horizontal="center" vertical="center" wrapText="1"/>
    </xf>
    <xf numFmtId="0" fontId="0" fillId="0" borderId="0" xfId="0" applyNumberFormat="1" applyFill="1" applyAlignment="1" applyProtection="1">
      <alignment horizontal="left" vertical="center"/>
      <protection locked="0"/>
    </xf>
    <xf numFmtId="164" fontId="0" fillId="0" borderId="0" xfId="0" applyNumberFormat="1" applyFill="1" applyAlignment="1" applyProtection="1">
      <alignment horizontal="left" vertical="center"/>
      <protection locked="0"/>
    </xf>
    <xf numFmtId="0" fontId="0" fillId="0" borderId="0" xfId="0" applyAlignment="1">
      <alignment horizontal="left"/>
    </xf>
    <xf numFmtId="0" fontId="0" fillId="0" borderId="0" xfId="0" applyAlignment="1">
      <alignment horizontal="center" vertical="center" wrapText="1"/>
    </xf>
    <xf numFmtId="0" fontId="9" fillId="0" borderId="0" xfId="0" applyFont="1" applyAlignment="1">
      <alignment horizontal="center" vertical="center"/>
    </xf>
    <xf numFmtId="0" fontId="5" fillId="0" borderId="0" xfId="0" applyFont="1" applyFill="1" applyAlignment="1">
      <alignment horizontal="center" vertical="center" wrapText="1"/>
    </xf>
    <xf numFmtId="0" fontId="5" fillId="0" borderId="0" xfId="0" applyFont="1" applyFill="1" applyAlignment="1">
      <alignment vertical="center" wrapText="1"/>
    </xf>
    <xf numFmtId="0" fontId="5" fillId="0" borderId="0" xfId="0" applyNumberFormat="1" applyFont="1" applyFill="1" applyAlignment="1" applyProtection="1">
      <alignment horizontal="center" vertical="center" wrapText="1"/>
      <protection locked="0"/>
    </xf>
    <xf numFmtId="164" fontId="5" fillId="0" borderId="0" xfId="0" applyNumberFormat="1" applyFont="1" applyFill="1" applyAlignment="1" applyProtection="1">
      <alignment horizontal="center" vertical="center" wrapText="1"/>
      <protection locked="0"/>
    </xf>
    <xf numFmtId="0" fontId="5" fillId="0" borderId="0" xfId="0" applyNumberFormat="1" applyFont="1" applyFill="1" applyAlignment="1" applyProtection="1">
      <alignment vertical="center" wrapText="1"/>
      <protection locked="0"/>
    </xf>
    <xf numFmtId="0" fontId="5" fillId="8" borderId="0" xfId="0" applyNumberFormat="1" applyFont="1" applyFill="1" applyAlignment="1" applyProtection="1">
      <alignment vertical="center" wrapText="1"/>
      <protection locked="0"/>
    </xf>
    <xf numFmtId="49" fontId="5" fillId="0" borderId="0" xfId="0" applyNumberFormat="1" applyFont="1" applyFill="1" applyAlignment="1" applyProtection="1">
      <alignment vertical="center" wrapText="1"/>
      <protection locked="0"/>
    </xf>
    <xf numFmtId="49" fontId="5" fillId="0" borderId="0" xfId="0" applyNumberFormat="1" applyFont="1" applyFill="1" applyAlignment="1">
      <alignment horizontal="center" vertical="center"/>
    </xf>
    <xf numFmtId="0" fontId="5" fillId="0" borderId="0" xfId="0" applyFont="1" applyFill="1" applyAlignment="1">
      <alignment vertical="center"/>
    </xf>
    <xf numFmtId="0" fontId="0" fillId="0" borderId="12" xfId="0" applyNumberFormat="1" applyFill="1" applyBorder="1" applyAlignment="1" applyProtection="1">
      <alignment horizontal="center" vertical="center"/>
      <protection locked="0"/>
    </xf>
    <xf numFmtId="0" fontId="0" fillId="0" borderId="0" xfId="0"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9" xfId="1"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7" xfId="1" applyFont="1" applyBorder="1" applyAlignment="1">
      <alignment horizontal="center" vertical="center" wrapText="1"/>
    </xf>
    <xf numFmtId="0" fontId="10" fillId="0" borderId="10" xfId="1" applyFont="1" applyBorder="1" applyAlignment="1">
      <alignment horizontal="center" vertical="center" wrapText="1"/>
    </xf>
    <xf numFmtId="0" fontId="10" fillId="0" borderId="3" xfId="1" applyFont="1" applyBorder="1" applyAlignment="1">
      <alignment horizontal="center" vertical="center" wrapText="1"/>
    </xf>
    <xf numFmtId="0" fontId="1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3" xfId="0" applyFont="1" applyBorder="1" applyAlignment="1">
      <alignment horizontal="center" vertical="center" wrapText="1"/>
    </xf>
    <xf numFmtId="0" fontId="6" fillId="0" borderId="9" xfId="1" applyBorder="1" applyAlignment="1">
      <alignment vertical="center"/>
    </xf>
    <xf numFmtId="0" fontId="17" fillId="0" borderId="0" xfId="0" applyFont="1" applyAlignment="1">
      <alignment vertical="center"/>
    </xf>
    <xf numFmtId="0" fontId="1" fillId="0" borderId="0" xfId="0" applyFont="1" applyFill="1" applyBorder="1" applyAlignment="1">
      <alignment horizontal="center" vertical="center" wrapText="1"/>
    </xf>
    <xf numFmtId="0" fontId="0" fillId="0" borderId="0" xfId="0" applyAlignment="1"/>
    <xf numFmtId="0" fontId="0" fillId="0" borderId="0" xfId="0" applyAlignment="1">
      <alignment wrapText="1"/>
    </xf>
    <xf numFmtId="0" fontId="0" fillId="0" borderId="0" xfId="0" applyAlignment="1">
      <alignment horizontal="left" wrapText="1"/>
    </xf>
  </cellXfs>
  <cellStyles count="2">
    <cellStyle name="Hyperlink" xfId="1" builtinId="8"/>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4D9A79EE-5091-4C50-BB8E-25647B259D8E}">
      <tableStyleElement type="wholeTable" dxfId="1"/>
      <tableStyleElement type="headerRow" dxfId="0"/>
    </tableStyle>
  </tableStyles>
  <colors>
    <mruColors>
      <color rgb="FFCCCC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Plots!$C$6</c:f>
              <c:strCache>
                <c:ptCount val="1"/>
                <c:pt idx="0">
                  <c:v>Id1</c:v>
                </c:pt>
              </c:strCache>
            </c:strRef>
          </c:tx>
          <c:spPr>
            <a:ln w="28575" cap="rnd">
              <a:solidFill>
                <a:schemeClr val="accent1"/>
              </a:solidFill>
              <a:round/>
            </a:ln>
            <a:effectLst/>
          </c:spPr>
          <c:marker>
            <c:symbol val="none"/>
          </c:marker>
          <c:cat>
            <c:strRef>
              <c:f>Plots!$D$5:$H$5</c:f>
              <c:strCache>
                <c:ptCount val="5"/>
                <c:pt idx="0">
                  <c:v>0 hr</c:v>
                </c:pt>
                <c:pt idx="1">
                  <c:v>12 hr</c:v>
                </c:pt>
                <c:pt idx="2">
                  <c:v>24 hr</c:v>
                </c:pt>
                <c:pt idx="3">
                  <c:v>36 hr</c:v>
                </c:pt>
                <c:pt idx="4">
                  <c:v>72 hr</c:v>
                </c:pt>
              </c:strCache>
            </c:strRef>
          </c:cat>
          <c:val>
            <c:numRef>
              <c:f>Plots!$D$6:$H$6</c:f>
              <c:numCache>
                <c:formatCode>0.000</c:formatCode>
                <c:ptCount val="5"/>
                <c:pt idx="0" formatCode="General">
                  <c:v>0</c:v>
                </c:pt>
                <c:pt idx="1">
                  <c:v>3.3024606510522734</c:v>
                </c:pt>
                <c:pt idx="2">
                  <c:v>-0.1150005740625373</c:v>
                </c:pt>
                <c:pt idx="3">
                  <c:v>0.31350831454702877</c:v>
                </c:pt>
                <c:pt idx="4">
                  <c:v>-2.0693061981978125</c:v>
                </c:pt>
              </c:numCache>
            </c:numRef>
          </c:val>
          <c:smooth val="0"/>
          <c:extLst>
            <c:ext xmlns:c16="http://schemas.microsoft.com/office/drawing/2014/chart" uri="{C3380CC4-5D6E-409C-BE32-E72D297353CC}">
              <c16:uniqueId val="{00000000-8A85-4CFB-8973-3E67B4FB8900}"/>
            </c:ext>
          </c:extLst>
        </c:ser>
        <c:ser>
          <c:idx val="1"/>
          <c:order val="1"/>
          <c:tx>
            <c:strRef>
              <c:f>Plots!$C$7</c:f>
              <c:strCache>
                <c:ptCount val="1"/>
                <c:pt idx="0">
                  <c:v>Id2</c:v>
                </c:pt>
              </c:strCache>
            </c:strRef>
          </c:tx>
          <c:spPr>
            <a:ln w="28575" cap="rnd">
              <a:solidFill>
                <a:schemeClr val="accent2"/>
              </a:solidFill>
              <a:round/>
            </a:ln>
            <a:effectLst/>
          </c:spPr>
          <c:marker>
            <c:symbol val="none"/>
          </c:marker>
          <c:cat>
            <c:strRef>
              <c:f>Plots!$D$5:$H$5</c:f>
              <c:strCache>
                <c:ptCount val="5"/>
                <c:pt idx="0">
                  <c:v>0 hr</c:v>
                </c:pt>
                <c:pt idx="1">
                  <c:v>12 hr</c:v>
                </c:pt>
                <c:pt idx="2">
                  <c:v>24 hr</c:v>
                </c:pt>
                <c:pt idx="3">
                  <c:v>36 hr</c:v>
                </c:pt>
                <c:pt idx="4">
                  <c:v>72 hr</c:v>
                </c:pt>
              </c:strCache>
            </c:strRef>
          </c:cat>
          <c:val>
            <c:numRef>
              <c:f>Plots!$D$7:$H$7</c:f>
              <c:numCache>
                <c:formatCode>0.000</c:formatCode>
                <c:ptCount val="5"/>
                <c:pt idx="0" formatCode="General">
                  <c:v>0</c:v>
                </c:pt>
                <c:pt idx="1">
                  <c:v>0.45866284452005029</c:v>
                </c:pt>
                <c:pt idx="2">
                  <c:v>-0.46641750557891515</c:v>
                </c:pt>
                <c:pt idx="3">
                  <c:v>-0.59110886626202508</c:v>
                </c:pt>
                <c:pt idx="4">
                  <c:v>-0.8501223332193738</c:v>
                </c:pt>
              </c:numCache>
            </c:numRef>
          </c:val>
          <c:smooth val="0"/>
          <c:extLst>
            <c:ext xmlns:c16="http://schemas.microsoft.com/office/drawing/2014/chart" uri="{C3380CC4-5D6E-409C-BE32-E72D297353CC}">
              <c16:uniqueId val="{00000001-8A85-4CFB-8973-3E67B4FB8900}"/>
            </c:ext>
          </c:extLst>
        </c:ser>
        <c:ser>
          <c:idx val="2"/>
          <c:order val="2"/>
          <c:tx>
            <c:strRef>
              <c:f>Plots!$C$8</c:f>
              <c:strCache>
                <c:ptCount val="1"/>
                <c:pt idx="0">
                  <c:v>Id3</c:v>
                </c:pt>
              </c:strCache>
            </c:strRef>
          </c:tx>
          <c:spPr>
            <a:ln w="28575" cap="rnd">
              <a:solidFill>
                <a:schemeClr val="accent3"/>
              </a:solidFill>
              <a:round/>
            </a:ln>
            <a:effectLst/>
          </c:spPr>
          <c:marker>
            <c:symbol val="none"/>
          </c:marker>
          <c:cat>
            <c:strRef>
              <c:f>Plots!$D$5:$H$5</c:f>
              <c:strCache>
                <c:ptCount val="5"/>
                <c:pt idx="0">
                  <c:v>0 hr</c:v>
                </c:pt>
                <c:pt idx="1">
                  <c:v>12 hr</c:v>
                </c:pt>
                <c:pt idx="2">
                  <c:v>24 hr</c:v>
                </c:pt>
                <c:pt idx="3">
                  <c:v>36 hr</c:v>
                </c:pt>
                <c:pt idx="4">
                  <c:v>72 hr</c:v>
                </c:pt>
              </c:strCache>
            </c:strRef>
          </c:cat>
          <c:val>
            <c:numRef>
              <c:f>Plots!$D$8:$H$8</c:f>
              <c:numCache>
                <c:formatCode>0.000</c:formatCode>
                <c:ptCount val="5"/>
                <c:pt idx="0" formatCode="General">
                  <c:v>0</c:v>
                </c:pt>
                <c:pt idx="1">
                  <c:v>2.594328236598693</c:v>
                </c:pt>
                <c:pt idx="2">
                  <c:v>9.8204673052279839E-2</c:v>
                </c:pt>
                <c:pt idx="3">
                  <c:v>0.2008680487221754</c:v>
                </c:pt>
                <c:pt idx="4">
                  <c:v>-2.6341290717719126</c:v>
                </c:pt>
              </c:numCache>
            </c:numRef>
          </c:val>
          <c:smooth val="0"/>
          <c:extLst>
            <c:ext xmlns:c16="http://schemas.microsoft.com/office/drawing/2014/chart" uri="{C3380CC4-5D6E-409C-BE32-E72D297353CC}">
              <c16:uniqueId val="{00000002-8A85-4CFB-8973-3E67B4FB8900}"/>
            </c:ext>
          </c:extLst>
        </c:ser>
        <c:ser>
          <c:idx val="3"/>
          <c:order val="3"/>
          <c:tx>
            <c:strRef>
              <c:f>Plots!$C$9</c:f>
              <c:strCache>
                <c:ptCount val="1"/>
                <c:pt idx="0">
                  <c:v>Id4</c:v>
                </c:pt>
              </c:strCache>
            </c:strRef>
          </c:tx>
          <c:spPr>
            <a:ln w="28575" cap="rnd">
              <a:solidFill>
                <a:schemeClr val="accent4"/>
              </a:solidFill>
              <a:round/>
            </a:ln>
            <a:effectLst/>
          </c:spPr>
          <c:marker>
            <c:symbol val="none"/>
          </c:marker>
          <c:cat>
            <c:strRef>
              <c:f>Plots!$D$5:$H$5</c:f>
              <c:strCache>
                <c:ptCount val="5"/>
                <c:pt idx="0">
                  <c:v>0 hr</c:v>
                </c:pt>
                <c:pt idx="1">
                  <c:v>12 hr</c:v>
                </c:pt>
                <c:pt idx="2">
                  <c:v>24 hr</c:v>
                </c:pt>
                <c:pt idx="3">
                  <c:v>36 hr</c:v>
                </c:pt>
                <c:pt idx="4">
                  <c:v>72 hr</c:v>
                </c:pt>
              </c:strCache>
            </c:strRef>
          </c:cat>
          <c:val>
            <c:numRef>
              <c:f>Plots!$D$9:$H$9</c:f>
              <c:numCache>
                <c:formatCode>0.000</c:formatCode>
                <c:ptCount val="5"/>
                <c:pt idx="0" formatCode="General">
                  <c:v>0</c:v>
                </c:pt>
                <c:pt idx="1">
                  <c:v>0.56743016030394433</c:v>
                </c:pt>
                <c:pt idx="2">
                  <c:v>0.19278732984051339</c:v>
                </c:pt>
                <c:pt idx="3">
                  <c:v>1.4839767609433171E-2</c:v>
                </c:pt>
                <c:pt idx="4">
                  <c:v>-0.90868086096335732</c:v>
                </c:pt>
              </c:numCache>
            </c:numRef>
          </c:val>
          <c:smooth val="0"/>
          <c:extLst>
            <c:ext xmlns:c16="http://schemas.microsoft.com/office/drawing/2014/chart" uri="{C3380CC4-5D6E-409C-BE32-E72D297353CC}">
              <c16:uniqueId val="{00000003-8A85-4CFB-8973-3E67B4FB8900}"/>
            </c:ext>
          </c:extLst>
        </c:ser>
        <c:dLbls>
          <c:showLegendKey val="0"/>
          <c:showVal val="0"/>
          <c:showCatName val="0"/>
          <c:showSerName val="0"/>
          <c:showPercent val="0"/>
          <c:showBubbleSize val="0"/>
        </c:dLbls>
        <c:smooth val="0"/>
        <c:axId val="534738768"/>
        <c:axId val="534738440"/>
      </c:lineChart>
      <c:catAx>
        <c:axId val="53473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738440"/>
        <c:crosses val="autoZero"/>
        <c:auto val="1"/>
        <c:lblAlgn val="ctr"/>
        <c:lblOffset val="100"/>
        <c:noMultiLvlLbl val="0"/>
      </c:catAx>
      <c:valAx>
        <c:axId val="534738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738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Plots!$C$183</c:f>
              <c:strCache>
                <c:ptCount val="1"/>
                <c:pt idx="0">
                  <c:v>RT1-A1</c:v>
                </c:pt>
              </c:strCache>
            </c:strRef>
          </c:tx>
          <c:spPr>
            <a:ln w="28575" cap="rnd">
              <a:solidFill>
                <a:schemeClr val="accent1"/>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Plots!$D$183:$H$183</c:f>
              <c:numCache>
                <c:formatCode>0.000</c:formatCode>
                <c:ptCount val="5"/>
                <c:pt idx="0" formatCode="General">
                  <c:v>0</c:v>
                </c:pt>
                <c:pt idx="1">
                  <c:v>0.73579762263578352</c:v>
                </c:pt>
                <c:pt idx="2">
                  <c:v>4.5219362594842175E-2</c:v>
                </c:pt>
                <c:pt idx="3">
                  <c:v>-1.1828513666416354</c:v>
                </c:pt>
                <c:pt idx="4">
                  <c:v>1.2122984018994774</c:v>
                </c:pt>
              </c:numCache>
            </c:numRef>
          </c:val>
          <c:smooth val="0"/>
          <c:extLst>
            <c:ext xmlns:c16="http://schemas.microsoft.com/office/drawing/2014/chart" uri="{C3380CC4-5D6E-409C-BE32-E72D297353CC}">
              <c16:uniqueId val="{00000000-78AB-4C3D-941A-7A3715C5F104}"/>
            </c:ext>
          </c:extLst>
        </c:ser>
        <c:ser>
          <c:idx val="1"/>
          <c:order val="1"/>
          <c:tx>
            <c:strRef>
              <c:f>Plots!$C$184</c:f>
              <c:strCache>
                <c:ptCount val="1"/>
                <c:pt idx="0">
                  <c:v>RT1-A2</c:v>
                </c:pt>
              </c:strCache>
            </c:strRef>
          </c:tx>
          <c:spPr>
            <a:ln w="28575" cap="rnd">
              <a:solidFill>
                <a:schemeClr val="accent2"/>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Plots!$D$184:$H$184</c:f>
              <c:numCache>
                <c:formatCode>0.000</c:formatCode>
                <c:ptCount val="5"/>
                <c:pt idx="0" formatCode="General">
                  <c:v>0</c:v>
                </c:pt>
                <c:pt idx="1">
                  <c:v>0.32304247419147436</c:v>
                </c:pt>
                <c:pt idx="2">
                  <c:v>0.87742469190730765</c:v>
                </c:pt>
                <c:pt idx="3">
                  <c:v>0.15732973308096954</c:v>
                </c:pt>
                <c:pt idx="4">
                  <c:v>0.83728792474029634</c:v>
                </c:pt>
              </c:numCache>
            </c:numRef>
          </c:val>
          <c:smooth val="0"/>
          <c:extLst>
            <c:ext xmlns:c16="http://schemas.microsoft.com/office/drawing/2014/chart" uri="{C3380CC4-5D6E-409C-BE32-E72D297353CC}">
              <c16:uniqueId val="{00000001-78AB-4C3D-941A-7A3715C5F104}"/>
            </c:ext>
          </c:extLst>
        </c:ser>
        <c:ser>
          <c:idx val="2"/>
          <c:order val="2"/>
          <c:tx>
            <c:strRef>
              <c:f>Plots!$C$185</c:f>
              <c:strCache>
                <c:ptCount val="1"/>
                <c:pt idx="0">
                  <c:v>RT1-CE1</c:v>
                </c:pt>
              </c:strCache>
            </c:strRef>
          </c:tx>
          <c:spPr>
            <a:ln w="28575" cap="rnd">
              <a:solidFill>
                <a:schemeClr val="accent3"/>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Plots!$D$185:$H$185</c:f>
              <c:numCache>
                <c:formatCode>0.000</c:formatCode>
                <c:ptCount val="5"/>
                <c:pt idx="0" formatCode="General">
                  <c:v>0</c:v>
                </c:pt>
                <c:pt idx="1">
                  <c:v>-4.0894005642346951E-2</c:v>
                </c:pt>
                <c:pt idx="2">
                  <c:v>3.4376745543541825</c:v>
                </c:pt>
                <c:pt idx="3">
                  <c:v>-1.32659953461126</c:v>
                </c:pt>
                <c:pt idx="4">
                  <c:v>-0.33048463088861441</c:v>
                </c:pt>
              </c:numCache>
            </c:numRef>
          </c:val>
          <c:smooth val="0"/>
          <c:extLst>
            <c:ext xmlns:c16="http://schemas.microsoft.com/office/drawing/2014/chart" uri="{C3380CC4-5D6E-409C-BE32-E72D297353CC}">
              <c16:uniqueId val="{00000002-78AB-4C3D-941A-7A3715C5F104}"/>
            </c:ext>
          </c:extLst>
        </c:ser>
        <c:ser>
          <c:idx val="3"/>
          <c:order val="3"/>
          <c:tx>
            <c:strRef>
              <c:f>Plots!$C$186</c:f>
              <c:strCache>
                <c:ptCount val="1"/>
                <c:pt idx="0">
                  <c:v>RT1-CE10</c:v>
                </c:pt>
              </c:strCache>
            </c:strRef>
          </c:tx>
          <c:spPr>
            <a:ln w="28575" cap="rnd">
              <a:solidFill>
                <a:schemeClr val="accent4"/>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Plots!$D$186:$H$186</c:f>
              <c:numCache>
                <c:formatCode>0.000</c:formatCode>
                <c:ptCount val="5"/>
                <c:pt idx="0" formatCode="General">
                  <c:v>0</c:v>
                </c:pt>
                <c:pt idx="1">
                  <c:v>1.4881255049039954</c:v>
                </c:pt>
                <c:pt idx="2">
                  <c:v>0.12833660363292826</c:v>
                </c:pt>
                <c:pt idx="3">
                  <c:v>-0.1188199819377498</c:v>
                </c:pt>
                <c:pt idx="4">
                  <c:v>1.1975746707007917</c:v>
                </c:pt>
              </c:numCache>
            </c:numRef>
          </c:val>
          <c:smooth val="0"/>
          <c:extLst>
            <c:ext xmlns:c16="http://schemas.microsoft.com/office/drawing/2014/chart" uri="{C3380CC4-5D6E-409C-BE32-E72D297353CC}">
              <c16:uniqueId val="{00000003-78AB-4C3D-941A-7A3715C5F104}"/>
            </c:ext>
          </c:extLst>
        </c:ser>
        <c:ser>
          <c:idx val="4"/>
          <c:order val="4"/>
          <c:tx>
            <c:strRef>
              <c:f>Plots!$C$187</c:f>
              <c:strCache>
                <c:ptCount val="1"/>
                <c:pt idx="0">
                  <c:v>RT1-CE16</c:v>
                </c:pt>
              </c:strCache>
            </c:strRef>
          </c:tx>
          <c:spPr>
            <a:ln w="28575" cap="rnd">
              <a:solidFill>
                <a:schemeClr val="accent5"/>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Plots!$D$187:$H$187</c:f>
              <c:numCache>
                <c:formatCode>0.000</c:formatCode>
                <c:ptCount val="5"/>
                <c:pt idx="0" formatCode="General">
                  <c:v>0</c:v>
                </c:pt>
                <c:pt idx="1">
                  <c:v>0.36425350436088416</c:v>
                </c:pt>
                <c:pt idx="2">
                  <c:v>6.6373021919353875E-2</c:v>
                </c:pt>
                <c:pt idx="3">
                  <c:v>-2.3781441044539107</c:v>
                </c:pt>
                <c:pt idx="4">
                  <c:v>1.3782765796148242</c:v>
                </c:pt>
              </c:numCache>
            </c:numRef>
          </c:val>
          <c:smooth val="0"/>
          <c:extLst>
            <c:ext xmlns:c16="http://schemas.microsoft.com/office/drawing/2014/chart" uri="{C3380CC4-5D6E-409C-BE32-E72D297353CC}">
              <c16:uniqueId val="{00000004-78AB-4C3D-941A-7A3715C5F104}"/>
            </c:ext>
          </c:extLst>
        </c:ser>
        <c:ser>
          <c:idx val="5"/>
          <c:order val="5"/>
          <c:tx>
            <c:strRef>
              <c:f>Plots!$C$188</c:f>
              <c:strCache>
                <c:ptCount val="1"/>
                <c:pt idx="0">
                  <c:v>RT1-CE16</c:v>
                </c:pt>
              </c:strCache>
            </c:strRef>
          </c:tx>
          <c:spPr>
            <a:ln w="28575" cap="rnd">
              <a:solidFill>
                <a:schemeClr val="accent6"/>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Plots!$D$188:$H$188</c:f>
              <c:numCache>
                <c:formatCode>0.000</c:formatCode>
                <c:ptCount val="5"/>
                <c:pt idx="0" formatCode="General">
                  <c:v>0</c:v>
                </c:pt>
                <c:pt idx="1">
                  <c:v>0.50495202274216089</c:v>
                </c:pt>
                <c:pt idx="2">
                  <c:v>-0.63521956112062128</c:v>
                </c:pt>
                <c:pt idx="3">
                  <c:v>-3.2712579466123044</c:v>
                </c:pt>
                <c:pt idx="4">
                  <c:v>0.96337194526512726</c:v>
                </c:pt>
              </c:numCache>
            </c:numRef>
          </c:val>
          <c:smooth val="0"/>
          <c:extLst>
            <c:ext xmlns:c16="http://schemas.microsoft.com/office/drawing/2014/chart" uri="{C3380CC4-5D6E-409C-BE32-E72D297353CC}">
              <c16:uniqueId val="{00000005-78AB-4C3D-941A-7A3715C5F104}"/>
            </c:ext>
          </c:extLst>
        </c:ser>
        <c:ser>
          <c:idx val="6"/>
          <c:order val="6"/>
          <c:tx>
            <c:strRef>
              <c:f>Plots!$C$189</c:f>
              <c:strCache>
                <c:ptCount val="1"/>
                <c:pt idx="0">
                  <c:v>RT1-CE3</c:v>
                </c:pt>
              </c:strCache>
            </c:strRef>
          </c:tx>
          <c:spPr>
            <a:ln w="28575" cap="rnd">
              <a:solidFill>
                <a:schemeClr val="accent1">
                  <a:lumMod val="60000"/>
                </a:schemeClr>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Plots!$D$189:$H$189</c:f>
              <c:numCache>
                <c:formatCode>0.000</c:formatCode>
                <c:ptCount val="5"/>
                <c:pt idx="0" formatCode="General">
                  <c:v>0</c:v>
                </c:pt>
                <c:pt idx="1">
                  <c:v>-0.60866589774611102</c:v>
                </c:pt>
                <c:pt idx="2">
                  <c:v>0.88007738492828047</c:v>
                </c:pt>
                <c:pt idx="3">
                  <c:v>-2.7037987302310071</c:v>
                </c:pt>
                <c:pt idx="4">
                  <c:v>1.1192227797732324</c:v>
                </c:pt>
              </c:numCache>
            </c:numRef>
          </c:val>
          <c:smooth val="0"/>
          <c:extLst>
            <c:ext xmlns:c16="http://schemas.microsoft.com/office/drawing/2014/chart" uri="{C3380CC4-5D6E-409C-BE32-E72D297353CC}">
              <c16:uniqueId val="{00000006-78AB-4C3D-941A-7A3715C5F104}"/>
            </c:ext>
          </c:extLst>
        </c:ser>
        <c:ser>
          <c:idx val="7"/>
          <c:order val="7"/>
          <c:tx>
            <c:strRef>
              <c:f>Plots!$C$190</c:f>
              <c:strCache>
                <c:ptCount val="1"/>
                <c:pt idx="0">
                  <c:v>RT1-CE4</c:v>
                </c:pt>
              </c:strCache>
            </c:strRef>
          </c:tx>
          <c:spPr>
            <a:ln w="28575" cap="rnd">
              <a:solidFill>
                <a:schemeClr val="accent2">
                  <a:lumMod val="60000"/>
                </a:schemeClr>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Plots!$D$190:$H$190</c:f>
              <c:numCache>
                <c:formatCode>0.000</c:formatCode>
                <c:ptCount val="5"/>
                <c:pt idx="0" formatCode="General">
                  <c:v>0</c:v>
                </c:pt>
                <c:pt idx="1">
                  <c:v>0.19688043246237985</c:v>
                </c:pt>
                <c:pt idx="2">
                  <c:v>2.8325612697082918</c:v>
                </c:pt>
                <c:pt idx="3">
                  <c:v>0.42854312297849134</c:v>
                </c:pt>
                <c:pt idx="4">
                  <c:v>1.05195212087751E-2</c:v>
                </c:pt>
              </c:numCache>
            </c:numRef>
          </c:val>
          <c:smooth val="0"/>
          <c:extLst>
            <c:ext xmlns:c16="http://schemas.microsoft.com/office/drawing/2014/chart" uri="{C3380CC4-5D6E-409C-BE32-E72D297353CC}">
              <c16:uniqueId val="{00000007-78AB-4C3D-941A-7A3715C5F104}"/>
            </c:ext>
          </c:extLst>
        </c:ser>
        <c:ser>
          <c:idx val="8"/>
          <c:order val="8"/>
          <c:tx>
            <c:strRef>
              <c:f>Plots!$C$191</c:f>
              <c:strCache>
                <c:ptCount val="1"/>
                <c:pt idx="0">
                  <c:v>RT1-CE5</c:v>
                </c:pt>
              </c:strCache>
            </c:strRef>
          </c:tx>
          <c:spPr>
            <a:ln w="28575" cap="rnd">
              <a:solidFill>
                <a:schemeClr val="accent3">
                  <a:lumMod val="60000"/>
                </a:schemeClr>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Plots!$D$191:$H$191</c:f>
              <c:numCache>
                <c:formatCode>0.000</c:formatCode>
                <c:ptCount val="5"/>
                <c:pt idx="0" formatCode="General">
                  <c:v>0</c:v>
                </c:pt>
                <c:pt idx="1">
                  <c:v>0.30163640114205631</c:v>
                </c:pt>
                <c:pt idx="2">
                  <c:v>1.1214427268851948</c:v>
                </c:pt>
                <c:pt idx="3">
                  <c:v>1.5750004735610523</c:v>
                </c:pt>
                <c:pt idx="4">
                  <c:v>0.60501115245246295</c:v>
                </c:pt>
              </c:numCache>
            </c:numRef>
          </c:val>
          <c:smooth val="0"/>
          <c:extLst>
            <c:ext xmlns:c16="http://schemas.microsoft.com/office/drawing/2014/chart" uri="{C3380CC4-5D6E-409C-BE32-E72D297353CC}">
              <c16:uniqueId val="{00000008-78AB-4C3D-941A-7A3715C5F104}"/>
            </c:ext>
          </c:extLst>
        </c:ser>
        <c:ser>
          <c:idx val="9"/>
          <c:order val="9"/>
          <c:tx>
            <c:strRef>
              <c:f>Plots!$C$192</c:f>
              <c:strCache>
                <c:ptCount val="1"/>
                <c:pt idx="0">
                  <c:v>RT1-CE7</c:v>
                </c:pt>
              </c:strCache>
            </c:strRef>
          </c:tx>
          <c:spPr>
            <a:ln w="28575" cap="rnd">
              <a:solidFill>
                <a:schemeClr val="accent4">
                  <a:lumMod val="60000"/>
                </a:schemeClr>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Plots!$D$192:$H$192</c:f>
              <c:numCache>
                <c:formatCode>0.000</c:formatCode>
                <c:ptCount val="5"/>
                <c:pt idx="0" formatCode="General">
                  <c:v>0</c:v>
                </c:pt>
                <c:pt idx="1">
                  <c:v>0.74596962201989803</c:v>
                </c:pt>
                <c:pt idx="2">
                  <c:v>0.21930671752677694</c:v>
                </c:pt>
                <c:pt idx="3">
                  <c:v>-0.37768525852991103</c:v>
                </c:pt>
                <c:pt idx="4">
                  <c:v>1.3020469444837171</c:v>
                </c:pt>
              </c:numCache>
            </c:numRef>
          </c:val>
          <c:smooth val="0"/>
          <c:extLst>
            <c:ext xmlns:c16="http://schemas.microsoft.com/office/drawing/2014/chart" uri="{C3380CC4-5D6E-409C-BE32-E72D297353CC}">
              <c16:uniqueId val="{00000009-78AB-4C3D-941A-7A3715C5F104}"/>
            </c:ext>
          </c:extLst>
        </c:ser>
        <c:ser>
          <c:idx val="10"/>
          <c:order val="10"/>
          <c:tx>
            <c:strRef>
              <c:f>Plots!$C$193</c:f>
              <c:strCache>
                <c:ptCount val="1"/>
                <c:pt idx="0">
                  <c:v>B2m</c:v>
                </c:pt>
              </c:strCache>
            </c:strRef>
          </c:tx>
          <c:spPr>
            <a:ln w="28575" cap="rnd">
              <a:solidFill>
                <a:schemeClr val="accent5">
                  <a:lumMod val="60000"/>
                </a:schemeClr>
              </a:solidFill>
              <a:round/>
            </a:ln>
            <a:effectLst/>
          </c:spPr>
          <c:marker>
            <c:symbol val="none"/>
          </c:marker>
          <c:cat>
            <c:strRef>
              <c:f>Plots!$D$182:$H$182</c:f>
              <c:strCache>
                <c:ptCount val="5"/>
                <c:pt idx="0">
                  <c:v>0 hr</c:v>
                </c:pt>
                <c:pt idx="1">
                  <c:v>12 hr</c:v>
                </c:pt>
                <c:pt idx="2">
                  <c:v>24 hr</c:v>
                </c:pt>
                <c:pt idx="3">
                  <c:v>36 hr</c:v>
                </c:pt>
                <c:pt idx="4">
                  <c:v>72 hr</c:v>
                </c:pt>
              </c:strCache>
            </c:strRef>
          </c:cat>
          <c:val>
            <c:numRef>
              <c:f>Plots!$D$193:$H$193</c:f>
              <c:numCache>
                <c:formatCode>0.000</c:formatCode>
                <c:ptCount val="5"/>
                <c:pt idx="0" formatCode="General">
                  <c:v>0</c:v>
                </c:pt>
                <c:pt idx="1">
                  <c:v>0.744118320973988</c:v>
                </c:pt>
                <c:pt idx="2">
                  <c:v>1.0972583746397397</c:v>
                </c:pt>
                <c:pt idx="3">
                  <c:v>0.52151700963067338</c:v>
                </c:pt>
                <c:pt idx="4">
                  <c:v>1.3521909230967892</c:v>
                </c:pt>
              </c:numCache>
            </c:numRef>
          </c:val>
          <c:smooth val="0"/>
          <c:extLst>
            <c:ext xmlns:c16="http://schemas.microsoft.com/office/drawing/2014/chart" uri="{C3380CC4-5D6E-409C-BE32-E72D297353CC}">
              <c16:uniqueId val="{0000000A-78AB-4C3D-941A-7A3715C5F104}"/>
            </c:ext>
          </c:extLst>
        </c:ser>
        <c:dLbls>
          <c:showLegendKey val="0"/>
          <c:showVal val="0"/>
          <c:showCatName val="0"/>
          <c:showSerName val="0"/>
          <c:showPercent val="0"/>
          <c:showBubbleSize val="0"/>
        </c:dLbls>
        <c:smooth val="0"/>
        <c:axId val="581491376"/>
        <c:axId val="581491704"/>
      </c:lineChart>
      <c:catAx>
        <c:axId val="58149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91704"/>
        <c:crosses val="autoZero"/>
        <c:auto val="1"/>
        <c:lblAlgn val="ctr"/>
        <c:lblOffset val="100"/>
        <c:noMultiLvlLbl val="0"/>
      </c:catAx>
      <c:valAx>
        <c:axId val="581491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91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Plots!$C$175</c:f>
              <c:strCache>
                <c:ptCount val="1"/>
                <c:pt idx="0">
                  <c:v>Cdkn1a</c:v>
                </c:pt>
              </c:strCache>
            </c:strRef>
          </c:tx>
          <c:spPr>
            <a:ln w="28575" cap="rnd">
              <a:solidFill>
                <a:schemeClr val="accent1"/>
              </a:solidFill>
              <a:round/>
            </a:ln>
            <a:effectLst/>
          </c:spPr>
          <c:marker>
            <c:symbol val="none"/>
          </c:marker>
          <c:cat>
            <c:strRef>
              <c:f>Plots!$D$174:$H$174</c:f>
              <c:strCache>
                <c:ptCount val="5"/>
                <c:pt idx="0">
                  <c:v>0 hr</c:v>
                </c:pt>
                <c:pt idx="1">
                  <c:v>12 hr</c:v>
                </c:pt>
                <c:pt idx="2">
                  <c:v>24 hr</c:v>
                </c:pt>
                <c:pt idx="3">
                  <c:v>36 hr</c:v>
                </c:pt>
                <c:pt idx="4">
                  <c:v>72 hr</c:v>
                </c:pt>
              </c:strCache>
            </c:strRef>
          </c:cat>
          <c:val>
            <c:numRef>
              <c:f>Plots!$D$175:$H$175</c:f>
              <c:numCache>
                <c:formatCode>0.000</c:formatCode>
                <c:ptCount val="5"/>
                <c:pt idx="0" formatCode="General">
                  <c:v>0</c:v>
                </c:pt>
                <c:pt idx="1">
                  <c:v>0.54992264740726693</c:v>
                </c:pt>
                <c:pt idx="2">
                  <c:v>1.6693287063800681</c:v>
                </c:pt>
                <c:pt idx="3">
                  <c:v>3.2055049808114067</c:v>
                </c:pt>
                <c:pt idx="4">
                  <c:v>2.5644649321214317</c:v>
                </c:pt>
              </c:numCache>
            </c:numRef>
          </c:val>
          <c:smooth val="0"/>
          <c:extLst>
            <c:ext xmlns:c16="http://schemas.microsoft.com/office/drawing/2014/chart" uri="{C3380CC4-5D6E-409C-BE32-E72D297353CC}">
              <c16:uniqueId val="{00000000-2F32-4EE2-8B01-AC31AA820313}"/>
            </c:ext>
          </c:extLst>
        </c:ser>
        <c:ser>
          <c:idx val="1"/>
          <c:order val="1"/>
          <c:tx>
            <c:strRef>
              <c:f>Plots!$C$176</c:f>
              <c:strCache>
                <c:ptCount val="1"/>
                <c:pt idx="0">
                  <c:v>Cdkn2c</c:v>
                </c:pt>
              </c:strCache>
            </c:strRef>
          </c:tx>
          <c:spPr>
            <a:ln w="28575" cap="rnd">
              <a:solidFill>
                <a:schemeClr val="accent2"/>
              </a:solidFill>
              <a:round/>
            </a:ln>
            <a:effectLst/>
          </c:spPr>
          <c:marker>
            <c:symbol val="none"/>
          </c:marker>
          <c:cat>
            <c:strRef>
              <c:f>Plots!$D$174:$H$174</c:f>
              <c:strCache>
                <c:ptCount val="5"/>
                <c:pt idx="0">
                  <c:v>0 hr</c:v>
                </c:pt>
                <c:pt idx="1">
                  <c:v>12 hr</c:v>
                </c:pt>
                <c:pt idx="2">
                  <c:v>24 hr</c:v>
                </c:pt>
                <c:pt idx="3">
                  <c:v>36 hr</c:v>
                </c:pt>
                <c:pt idx="4">
                  <c:v>72 hr</c:v>
                </c:pt>
              </c:strCache>
            </c:strRef>
          </c:cat>
          <c:val>
            <c:numRef>
              <c:f>Plots!$D$176:$H$176</c:f>
              <c:numCache>
                <c:formatCode>0.000</c:formatCode>
                <c:ptCount val="5"/>
                <c:pt idx="0" formatCode="General">
                  <c:v>0</c:v>
                </c:pt>
                <c:pt idx="1">
                  <c:v>-0.15938759388242738</c:v>
                </c:pt>
                <c:pt idx="2">
                  <c:v>1.3388887021687248</c:v>
                </c:pt>
                <c:pt idx="3">
                  <c:v>2.1244209058580683</c:v>
                </c:pt>
                <c:pt idx="4">
                  <c:v>0.82626570406497601</c:v>
                </c:pt>
              </c:numCache>
            </c:numRef>
          </c:val>
          <c:smooth val="0"/>
          <c:extLst>
            <c:ext xmlns:c16="http://schemas.microsoft.com/office/drawing/2014/chart" uri="{C3380CC4-5D6E-409C-BE32-E72D297353CC}">
              <c16:uniqueId val="{00000001-2F32-4EE2-8B01-AC31AA820313}"/>
            </c:ext>
          </c:extLst>
        </c:ser>
        <c:ser>
          <c:idx val="2"/>
          <c:order val="2"/>
          <c:tx>
            <c:strRef>
              <c:f>Plots!$C$177</c:f>
              <c:strCache>
                <c:ptCount val="1"/>
                <c:pt idx="0">
                  <c:v>Cdkn3</c:v>
                </c:pt>
              </c:strCache>
            </c:strRef>
          </c:tx>
          <c:spPr>
            <a:ln w="28575" cap="rnd">
              <a:solidFill>
                <a:schemeClr val="accent3"/>
              </a:solidFill>
              <a:round/>
            </a:ln>
            <a:effectLst/>
          </c:spPr>
          <c:marker>
            <c:symbol val="none"/>
          </c:marker>
          <c:cat>
            <c:strRef>
              <c:f>Plots!$D$174:$H$174</c:f>
              <c:strCache>
                <c:ptCount val="5"/>
                <c:pt idx="0">
                  <c:v>0 hr</c:v>
                </c:pt>
                <c:pt idx="1">
                  <c:v>12 hr</c:v>
                </c:pt>
                <c:pt idx="2">
                  <c:v>24 hr</c:v>
                </c:pt>
                <c:pt idx="3">
                  <c:v>36 hr</c:v>
                </c:pt>
                <c:pt idx="4">
                  <c:v>72 hr</c:v>
                </c:pt>
              </c:strCache>
            </c:strRef>
          </c:cat>
          <c:val>
            <c:numRef>
              <c:f>Plots!$D$177:$H$177</c:f>
              <c:numCache>
                <c:formatCode>0.000</c:formatCode>
                <c:ptCount val="5"/>
                <c:pt idx="0" formatCode="General">
                  <c:v>0</c:v>
                </c:pt>
                <c:pt idx="1">
                  <c:v>0.5533858406677753</c:v>
                </c:pt>
                <c:pt idx="2">
                  <c:v>1.4735077380678847</c:v>
                </c:pt>
                <c:pt idx="3">
                  <c:v>3.587063196336914</c:v>
                </c:pt>
                <c:pt idx="4">
                  <c:v>1.6697764320888684</c:v>
                </c:pt>
              </c:numCache>
            </c:numRef>
          </c:val>
          <c:smooth val="0"/>
          <c:extLst>
            <c:ext xmlns:c16="http://schemas.microsoft.com/office/drawing/2014/chart" uri="{C3380CC4-5D6E-409C-BE32-E72D297353CC}">
              <c16:uniqueId val="{00000002-2F32-4EE2-8B01-AC31AA820313}"/>
            </c:ext>
          </c:extLst>
        </c:ser>
        <c:dLbls>
          <c:showLegendKey val="0"/>
          <c:showVal val="0"/>
          <c:showCatName val="0"/>
          <c:showSerName val="0"/>
          <c:showPercent val="0"/>
          <c:showBubbleSize val="0"/>
        </c:dLbls>
        <c:smooth val="0"/>
        <c:axId val="439429088"/>
        <c:axId val="439434008"/>
      </c:lineChart>
      <c:catAx>
        <c:axId val="43942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434008"/>
        <c:crosses val="autoZero"/>
        <c:auto val="1"/>
        <c:lblAlgn val="ctr"/>
        <c:lblOffset val="100"/>
        <c:noMultiLvlLbl val="0"/>
      </c:catAx>
      <c:valAx>
        <c:axId val="439434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429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Plots!$C$72</c:f>
              <c:strCache>
                <c:ptCount val="1"/>
                <c:pt idx="0">
                  <c:v>Med1</c:v>
                </c:pt>
              </c:strCache>
            </c:strRef>
          </c:tx>
          <c:spPr>
            <a:ln w="28575" cap="rnd">
              <a:solidFill>
                <a:schemeClr val="accent1"/>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Plots!$D$72:$H$72</c:f>
              <c:numCache>
                <c:formatCode>0.000</c:formatCode>
                <c:ptCount val="5"/>
                <c:pt idx="0" formatCode="General">
                  <c:v>0</c:v>
                </c:pt>
                <c:pt idx="1">
                  <c:v>-0.23354310912439444</c:v>
                </c:pt>
                <c:pt idx="2">
                  <c:v>-0.11733365833397873</c:v>
                </c:pt>
                <c:pt idx="3">
                  <c:v>0.61272293422824564</c:v>
                </c:pt>
                <c:pt idx="4">
                  <c:v>1.7560108933649846E-2</c:v>
                </c:pt>
              </c:numCache>
            </c:numRef>
          </c:val>
          <c:smooth val="0"/>
          <c:extLst>
            <c:ext xmlns:c16="http://schemas.microsoft.com/office/drawing/2014/chart" uri="{C3380CC4-5D6E-409C-BE32-E72D297353CC}">
              <c16:uniqueId val="{00000000-9F0F-4724-99FB-A93AFCAEAF35}"/>
            </c:ext>
          </c:extLst>
        </c:ser>
        <c:ser>
          <c:idx val="1"/>
          <c:order val="1"/>
          <c:tx>
            <c:strRef>
              <c:f>Plots!$C$73</c:f>
              <c:strCache>
                <c:ptCount val="1"/>
                <c:pt idx="0">
                  <c:v>Med4</c:v>
                </c:pt>
              </c:strCache>
            </c:strRef>
          </c:tx>
          <c:spPr>
            <a:ln w="28575" cap="rnd">
              <a:solidFill>
                <a:schemeClr val="accent2"/>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Plots!$D$73:$H$73</c:f>
              <c:numCache>
                <c:formatCode>0.000</c:formatCode>
                <c:ptCount val="5"/>
                <c:pt idx="0" formatCode="General">
                  <c:v>0</c:v>
                </c:pt>
                <c:pt idx="1">
                  <c:v>0.32585441300027024</c:v>
                </c:pt>
                <c:pt idx="2">
                  <c:v>0.1703251558209978</c:v>
                </c:pt>
                <c:pt idx="3">
                  <c:v>0.34185897202593513</c:v>
                </c:pt>
                <c:pt idx="4">
                  <c:v>6.991154619904312E-2</c:v>
                </c:pt>
              </c:numCache>
            </c:numRef>
          </c:val>
          <c:smooth val="0"/>
          <c:extLst>
            <c:ext xmlns:c16="http://schemas.microsoft.com/office/drawing/2014/chart" uri="{C3380CC4-5D6E-409C-BE32-E72D297353CC}">
              <c16:uniqueId val="{00000001-9F0F-4724-99FB-A93AFCAEAF35}"/>
            </c:ext>
          </c:extLst>
        </c:ser>
        <c:ser>
          <c:idx val="2"/>
          <c:order val="2"/>
          <c:tx>
            <c:strRef>
              <c:f>Plots!$C$74</c:f>
              <c:strCache>
                <c:ptCount val="1"/>
                <c:pt idx="0">
                  <c:v>Med6</c:v>
                </c:pt>
              </c:strCache>
            </c:strRef>
          </c:tx>
          <c:spPr>
            <a:ln w="28575" cap="rnd">
              <a:solidFill>
                <a:schemeClr val="accent3"/>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Plots!$D$74:$H$74</c:f>
              <c:numCache>
                <c:formatCode>0.000</c:formatCode>
                <c:ptCount val="5"/>
                <c:pt idx="0" formatCode="General">
                  <c:v>0</c:v>
                </c:pt>
                <c:pt idx="1">
                  <c:v>0.3597957474934762</c:v>
                </c:pt>
                <c:pt idx="2">
                  <c:v>0.48072864061339399</c:v>
                </c:pt>
                <c:pt idx="3">
                  <c:v>0.13371329069595858</c:v>
                </c:pt>
                <c:pt idx="4">
                  <c:v>9.5461314448341161E-2</c:v>
                </c:pt>
              </c:numCache>
            </c:numRef>
          </c:val>
          <c:smooth val="0"/>
          <c:extLst>
            <c:ext xmlns:c16="http://schemas.microsoft.com/office/drawing/2014/chart" uri="{C3380CC4-5D6E-409C-BE32-E72D297353CC}">
              <c16:uniqueId val="{00000002-9F0F-4724-99FB-A93AFCAEAF35}"/>
            </c:ext>
          </c:extLst>
        </c:ser>
        <c:ser>
          <c:idx val="3"/>
          <c:order val="3"/>
          <c:tx>
            <c:strRef>
              <c:f>Plots!$C$75</c:f>
              <c:strCache>
                <c:ptCount val="1"/>
                <c:pt idx="0">
                  <c:v>Med7</c:v>
                </c:pt>
              </c:strCache>
            </c:strRef>
          </c:tx>
          <c:spPr>
            <a:ln w="28575" cap="rnd">
              <a:solidFill>
                <a:schemeClr val="accent4"/>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Plots!$D$75:$H$75</c:f>
              <c:numCache>
                <c:formatCode>0.000</c:formatCode>
                <c:ptCount val="5"/>
                <c:pt idx="0" formatCode="General">
                  <c:v>0</c:v>
                </c:pt>
                <c:pt idx="1">
                  <c:v>0.30863435465594002</c:v>
                </c:pt>
                <c:pt idx="2">
                  <c:v>0.25127947763582886</c:v>
                </c:pt>
                <c:pt idx="3">
                  <c:v>0.14527629131971584</c:v>
                </c:pt>
                <c:pt idx="4">
                  <c:v>-0.20069305836408644</c:v>
                </c:pt>
              </c:numCache>
            </c:numRef>
          </c:val>
          <c:smooth val="0"/>
          <c:extLst>
            <c:ext xmlns:c16="http://schemas.microsoft.com/office/drawing/2014/chart" uri="{C3380CC4-5D6E-409C-BE32-E72D297353CC}">
              <c16:uniqueId val="{00000003-9F0F-4724-99FB-A93AFCAEAF35}"/>
            </c:ext>
          </c:extLst>
        </c:ser>
        <c:ser>
          <c:idx val="4"/>
          <c:order val="4"/>
          <c:tx>
            <c:strRef>
              <c:f>Plots!$C$76</c:f>
              <c:strCache>
                <c:ptCount val="1"/>
                <c:pt idx="0">
                  <c:v>Med8</c:v>
                </c:pt>
              </c:strCache>
            </c:strRef>
          </c:tx>
          <c:spPr>
            <a:ln w="28575" cap="rnd">
              <a:solidFill>
                <a:schemeClr val="accent5"/>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Plots!$D$76:$H$76</c:f>
              <c:numCache>
                <c:formatCode>0.000</c:formatCode>
                <c:ptCount val="5"/>
                <c:pt idx="0" formatCode="General">
                  <c:v>0</c:v>
                </c:pt>
                <c:pt idx="1">
                  <c:v>0.24947289281671481</c:v>
                </c:pt>
                <c:pt idx="2">
                  <c:v>0.11690739025173486</c:v>
                </c:pt>
                <c:pt idx="3">
                  <c:v>-0.53660852299395556</c:v>
                </c:pt>
                <c:pt idx="4">
                  <c:v>0.20718177675458305</c:v>
                </c:pt>
              </c:numCache>
            </c:numRef>
          </c:val>
          <c:smooth val="0"/>
          <c:extLst>
            <c:ext xmlns:c16="http://schemas.microsoft.com/office/drawing/2014/chart" uri="{C3380CC4-5D6E-409C-BE32-E72D297353CC}">
              <c16:uniqueId val="{00000004-9F0F-4724-99FB-A93AFCAEAF35}"/>
            </c:ext>
          </c:extLst>
        </c:ser>
        <c:ser>
          <c:idx val="5"/>
          <c:order val="5"/>
          <c:tx>
            <c:strRef>
              <c:f>Plots!$C$77</c:f>
              <c:strCache>
                <c:ptCount val="1"/>
                <c:pt idx="0">
                  <c:v>Med9</c:v>
                </c:pt>
              </c:strCache>
            </c:strRef>
          </c:tx>
          <c:spPr>
            <a:ln w="28575" cap="rnd">
              <a:solidFill>
                <a:schemeClr val="accent6"/>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Plots!$D$77:$H$77</c:f>
              <c:numCache>
                <c:formatCode>0.000</c:formatCode>
                <c:ptCount val="5"/>
                <c:pt idx="0" formatCode="General">
                  <c:v>0</c:v>
                </c:pt>
                <c:pt idx="1">
                  <c:v>0.35630305397971906</c:v>
                </c:pt>
                <c:pt idx="2">
                  <c:v>0.60702338133398681</c:v>
                </c:pt>
                <c:pt idx="3">
                  <c:v>0.64775464021613827</c:v>
                </c:pt>
                <c:pt idx="4">
                  <c:v>0.18894615711864632</c:v>
                </c:pt>
              </c:numCache>
            </c:numRef>
          </c:val>
          <c:smooth val="0"/>
          <c:extLst>
            <c:ext xmlns:c16="http://schemas.microsoft.com/office/drawing/2014/chart" uri="{C3380CC4-5D6E-409C-BE32-E72D297353CC}">
              <c16:uniqueId val="{00000005-9F0F-4724-99FB-A93AFCAEAF35}"/>
            </c:ext>
          </c:extLst>
        </c:ser>
        <c:ser>
          <c:idx val="6"/>
          <c:order val="6"/>
          <c:tx>
            <c:strRef>
              <c:f>Plots!$C$78</c:f>
              <c:strCache>
                <c:ptCount val="1"/>
                <c:pt idx="0">
                  <c:v>Med10</c:v>
                </c:pt>
              </c:strCache>
            </c:strRef>
          </c:tx>
          <c:spPr>
            <a:ln w="28575" cap="rnd">
              <a:solidFill>
                <a:schemeClr val="accent1">
                  <a:lumMod val="6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Plots!$D$78:$H$78</c:f>
              <c:numCache>
                <c:formatCode>0.000</c:formatCode>
                <c:ptCount val="5"/>
                <c:pt idx="0" formatCode="General">
                  <c:v>0</c:v>
                </c:pt>
                <c:pt idx="1">
                  <c:v>0.14656612270558902</c:v>
                </c:pt>
                <c:pt idx="2">
                  <c:v>0.19983997687136046</c:v>
                </c:pt>
                <c:pt idx="3">
                  <c:v>2.2481546715116457E-2</c:v>
                </c:pt>
                <c:pt idx="4">
                  <c:v>0.1821628531562017</c:v>
                </c:pt>
              </c:numCache>
            </c:numRef>
          </c:val>
          <c:smooth val="0"/>
          <c:extLst>
            <c:ext xmlns:c16="http://schemas.microsoft.com/office/drawing/2014/chart" uri="{C3380CC4-5D6E-409C-BE32-E72D297353CC}">
              <c16:uniqueId val="{00000006-9F0F-4724-99FB-A93AFCAEAF35}"/>
            </c:ext>
          </c:extLst>
        </c:ser>
        <c:ser>
          <c:idx val="7"/>
          <c:order val="7"/>
          <c:tx>
            <c:strRef>
              <c:f>Plots!$C$79</c:f>
              <c:strCache>
                <c:ptCount val="1"/>
                <c:pt idx="0">
                  <c:v>Med11</c:v>
                </c:pt>
              </c:strCache>
            </c:strRef>
          </c:tx>
          <c:spPr>
            <a:ln w="28575" cap="rnd">
              <a:solidFill>
                <a:schemeClr val="accent2">
                  <a:lumMod val="6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Plots!$D$79:$H$79</c:f>
              <c:numCache>
                <c:formatCode>0.000</c:formatCode>
                <c:ptCount val="5"/>
                <c:pt idx="0" formatCode="General">
                  <c:v>0</c:v>
                </c:pt>
                <c:pt idx="1">
                  <c:v>0.34743762927302052</c:v>
                </c:pt>
                <c:pt idx="2">
                  <c:v>6.1863018014042849E-2</c:v>
                </c:pt>
                <c:pt idx="3">
                  <c:v>-0.34071084002335966</c:v>
                </c:pt>
                <c:pt idx="4">
                  <c:v>-0.21362312340880649</c:v>
                </c:pt>
              </c:numCache>
            </c:numRef>
          </c:val>
          <c:smooth val="0"/>
          <c:extLst>
            <c:ext xmlns:c16="http://schemas.microsoft.com/office/drawing/2014/chart" uri="{C3380CC4-5D6E-409C-BE32-E72D297353CC}">
              <c16:uniqueId val="{00000007-9F0F-4724-99FB-A93AFCAEAF35}"/>
            </c:ext>
          </c:extLst>
        </c:ser>
        <c:ser>
          <c:idx val="8"/>
          <c:order val="8"/>
          <c:tx>
            <c:strRef>
              <c:f>Plots!$C$80</c:f>
              <c:strCache>
                <c:ptCount val="1"/>
                <c:pt idx="0">
                  <c:v>Med12</c:v>
                </c:pt>
              </c:strCache>
            </c:strRef>
          </c:tx>
          <c:spPr>
            <a:ln w="28575" cap="rnd">
              <a:solidFill>
                <a:schemeClr val="accent3">
                  <a:lumMod val="6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Plots!$D$80:$H$80</c:f>
              <c:numCache>
                <c:formatCode>0.000</c:formatCode>
                <c:ptCount val="5"/>
                <c:pt idx="0" formatCode="General">
                  <c:v>0</c:v>
                </c:pt>
                <c:pt idx="1">
                  <c:v>0.30471243708366447</c:v>
                </c:pt>
                <c:pt idx="2">
                  <c:v>0.27955282762233186</c:v>
                </c:pt>
                <c:pt idx="3">
                  <c:v>0.10422080557718469</c:v>
                </c:pt>
                <c:pt idx="4">
                  <c:v>3.2040780476236347E-2</c:v>
                </c:pt>
              </c:numCache>
            </c:numRef>
          </c:val>
          <c:smooth val="0"/>
          <c:extLst>
            <c:ext xmlns:c16="http://schemas.microsoft.com/office/drawing/2014/chart" uri="{C3380CC4-5D6E-409C-BE32-E72D297353CC}">
              <c16:uniqueId val="{00000008-9F0F-4724-99FB-A93AFCAEAF35}"/>
            </c:ext>
          </c:extLst>
        </c:ser>
        <c:ser>
          <c:idx val="9"/>
          <c:order val="9"/>
          <c:tx>
            <c:strRef>
              <c:f>Plots!$C$81</c:f>
              <c:strCache>
                <c:ptCount val="1"/>
                <c:pt idx="0">
                  <c:v>Med14</c:v>
                </c:pt>
              </c:strCache>
            </c:strRef>
          </c:tx>
          <c:spPr>
            <a:ln w="28575" cap="rnd">
              <a:solidFill>
                <a:schemeClr val="accent4">
                  <a:lumMod val="6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Plots!$D$81:$H$81</c:f>
              <c:numCache>
                <c:formatCode>0.000</c:formatCode>
                <c:ptCount val="5"/>
                <c:pt idx="0" formatCode="General">
                  <c:v>0</c:v>
                </c:pt>
                <c:pt idx="1">
                  <c:v>6.1570007900527361E-3</c:v>
                </c:pt>
                <c:pt idx="2">
                  <c:v>0.21520588074317895</c:v>
                </c:pt>
                <c:pt idx="3">
                  <c:v>6.8117577172348953E-2</c:v>
                </c:pt>
                <c:pt idx="4">
                  <c:v>-0.15676411813957222</c:v>
                </c:pt>
              </c:numCache>
            </c:numRef>
          </c:val>
          <c:smooth val="0"/>
          <c:extLst>
            <c:ext xmlns:c16="http://schemas.microsoft.com/office/drawing/2014/chart" uri="{C3380CC4-5D6E-409C-BE32-E72D297353CC}">
              <c16:uniqueId val="{00000009-9F0F-4724-99FB-A93AFCAEAF35}"/>
            </c:ext>
          </c:extLst>
        </c:ser>
        <c:ser>
          <c:idx val="10"/>
          <c:order val="10"/>
          <c:tx>
            <c:strRef>
              <c:f>Plots!$C$82</c:f>
              <c:strCache>
                <c:ptCount val="1"/>
                <c:pt idx="0">
                  <c:v>Med15</c:v>
                </c:pt>
              </c:strCache>
            </c:strRef>
          </c:tx>
          <c:spPr>
            <a:ln w="28575" cap="rnd">
              <a:solidFill>
                <a:schemeClr val="accent5">
                  <a:lumMod val="6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Plots!$D$82:$H$82</c:f>
              <c:numCache>
                <c:formatCode>0.000</c:formatCode>
                <c:ptCount val="5"/>
                <c:pt idx="0" formatCode="General">
                  <c:v>0</c:v>
                </c:pt>
                <c:pt idx="1">
                  <c:v>0.20182787423917539</c:v>
                </c:pt>
                <c:pt idx="2">
                  <c:v>0.23657742770124626</c:v>
                </c:pt>
                <c:pt idx="3">
                  <c:v>0.1090654316651547</c:v>
                </c:pt>
                <c:pt idx="4">
                  <c:v>-4.3017177591237674E-2</c:v>
                </c:pt>
              </c:numCache>
            </c:numRef>
          </c:val>
          <c:smooth val="0"/>
          <c:extLst>
            <c:ext xmlns:c16="http://schemas.microsoft.com/office/drawing/2014/chart" uri="{C3380CC4-5D6E-409C-BE32-E72D297353CC}">
              <c16:uniqueId val="{0000000A-9F0F-4724-99FB-A93AFCAEAF35}"/>
            </c:ext>
          </c:extLst>
        </c:ser>
        <c:ser>
          <c:idx val="11"/>
          <c:order val="11"/>
          <c:tx>
            <c:strRef>
              <c:f>Plots!$C$83</c:f>
              <c:strCache>
                <c:ptCount val="1"/>
                <c:pt idx="0">
                  <c:v>Med16</c:v>
                </c:pt>
              </c:strCache>
            </c:strRef>
          </c:tx>
          <c:spPr>
            <a:ln w="28575" cap="rnd">
              <a:solidFill>
                <a:schemeClr val="accent6">
                  <a:lumMod val="6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Plots!$D$83:$H$83</c:f>
              <c:numCache>
                <c:formatCode>0.000</c:formatCode>
                <c:ptCount val="5"/>
                <c:pt idx="0" formatCode="General">
                  <c:v>0</c:v>
                </c:pt>
                <c:pt idx="1">
                  <c:v>-0.24340269575510512</c:v>
                </c:pt>
                <c:pt idx="2">
                  <c:v>-3.7674749102463441E-2</c:v>
                </c:pt>
                <c:pt idx="3">
                  <c:v>-2.4614374788062511E-3</c:v>
                </c:pt>
                <c:pt idx="4">
                  <c:v>-8.6633007389773781E-2</c:v>
                </c:pt>
              </c:numCache>
            </c:numRef>
          </c:val>
          <c:smooth val="0"/>
          <c:extLst>
            <c:ext xmlns:c16="http://schemas.microsoft.com/office/drawing/2014/chart" uri="{C3380CC4-5D6E-409C-BE32-E72D297353CC}">
              <c16:uniqueId val="{0000000B-9F0F-4724-99FB-A93AFCAEAF35}"/>
            </c:ext>
          </c:extLst>
        </c:ser>
        <c:ser>
          <c:idx val="12"/>
          <c:order val="12"/>
          <c:tx>
            <c:strRef>
              <c:f>Plots!$C$84</c:f>
              <c:strCache>
                <c:ptCount val="1"/>
                <c:pt idx="0">
                  <c:v>Med17</c:v>
                </c:pt>
              </c:strCache>
            </c:strRef>
          </c:tx>
          <c:spPr>
            <a:ln w="28575" cap="rnd">
              <a:solidFill>
                <a:schemeClr val="accent1">
                  <a:lumMod val="80000"/>
                  <a:lumOff val="2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Plots!$D$84:$H$84</c:f>
              <c:numCache>
                <c:formatCode>0.000</c:formatCode>
                <c:ptCount val="5"/>
                <c:pt idx="0" formatCode="General">
                  <c:v>0</c:v>
                </c:pt>
                <c:pt idx="1">
                  <c:v>-1.0863718810296304E-2</c:v>
                </c:pt>
                <c:pt idx="2">
                  <c:v>0.22508888751110814</c:v>
                </c:pt>
                <c:pt idx="3">
                  <c:v>0.37235110017729384</c:v>
                </c:pt>
                <c:pt idx="4">
                  <c:v>1.6245796543937586E-2</c:v>
                </c:pt>
              </c:numCache>
            </c:numRef>
          </c:val>
          <c:smooth val="0"/>
          <c:extLst>
            <c:ext xmlns:c16="http://schemas.microsoft.com/office/drawing/2014/chart" uri="{C3380CC4-5D6E-409C-BE32-E72D297353CC}">
              <c16:uniqueId val="{0000000C-9F0F-4724-99FB-A93AFCAEAF35}"/>
            </c:ext>
          </c:extLst>
        </c:ser>
        <c:ser>
          <c:idx val="13"/>
          <c:order val="13"/>
          <c:tx>
            <c:strRef>
              <c:f>Plots!$C$85</c:f>
              <c:strCache>
                <c:ptCount val="1"/>
                <c:pt idx="0">
                  <c:v>Med18</c:v>
                </c:pt>
              </c:strCache>
            </c:strRef>
          </c:tx>
          <c:spPr>
            <a:ln w="28575" cap="rnd">
              <a:solidFill>
                <a:schemeClr val="accent2">
                  <a:lumMod val="80000"/>
                  <a:lumOff val="2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Plots!$D$85:$H$85</c:f>
              <c:numCache>
                <c:formatCode>0.000</c:formatCode>
                <c:ptCount val="5"/>
                <c:pt idx="0" formatCode="General">
                  <c:v>0</c:v>
                </c:pt>
                <c:pt idx="1">
                  <c:v>0.45352593210192232</c:v>
                </c:pt>
                <c:pt idx="2">
                  <c:v>1.1657388428726876</c:v>
                </c:pt>
                <c:pt idx="3">
                  <c:v>1.0280907441631884</c:v>
                </c:pt>
                <c:pt idx="4">
                  <c:v>0.19178983616610204</c:v>
                </c:pt>
              </c:numCache>
            </c:numRef>
          </c:val>
          <c:smooth val="0"/>
          <c:extLst>
            <c:ext xmlns:c16="http://schemas.microsoft.com/office/drawing/2014/chart" uri="{C3380CC4-5D6E-409C-BE32-E72D297353CC}">
              <c16:uniqueId val="{0000000D-9F0F-4724-99FB-A93AFCAEAF35}"/>
            </c:ext>
          </c:extLst>
        </c:ser>
        <c:ser>
          <c:idx val="14"/>
          <c:order val="14"/>
          <c:tx>
            <c:strRef>
              <c:f>Plots!$C$86</c:f>
              <c:strCache>
                <c:ptCount val="1"/>
                <c:pt idx="0">
                  <c:v>Med19</c:v>
                </c:pt>
              </c:strCache>
            </c:strRef>
          </c:tx>
          <c:spPr>
            <a:ln w="28575" cap="rnd">
              <a:solidFill>
                <a:schemeClr val="accent3">
                  <a:lumMod val="80000"/>
                  <a:lumOff val="2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Plots!$D$86:$H$86</c:f>
              <c:numCache>
                <c:formatCode>0.000</c:formatCode>
                <c:ptCount val="5"/>
                <c:pt idx="0" formatCode="General">
                  <c:v>0</c:v>
                </c:pt>
                <c:pt idx="1">
                  <c:v>0.13178545057632285</c:v>
                </c:pt>
                <c:pt idx="2">
                  <c:v>0.41988689894023951</c:v>
                </c:pt>
                <c:pt idx="3">
                  <c:v>0.53469586937945734</c:v>
                </c:pt>
                <c:pt idx="4">
                  <c:v>0.14705807025848269</c:v>
                </c:pt>
              </c:numCache>
            </c:numRef>
          </c:val>
          <c:smooth val="0"/>
          <c:extLst>
            <c:ext xmlns:c16="http://schemas.microsoft.com/office/drawing/2014/chart" uri="{C3380CC4-5D6E-409C-BE32-E72D297353CC}">
              <c16:uniqueId val="{0000000E-9F0F-4724-99FB-A93AFCAEAF35}"/>
            </c:ext>
          </c:extLst>
        </c:ser>
        <c:ser>
          <c:idx val="15"/>
          <c:order val="15"/>
          <c:tx>
            <c:strRef>
              <c:f>Plots!$C$87</c:f>
              <c:strCache>
                <c:ptCount val="1"/>
                <c:pt idx="0">
                  <c:v>Med20</c:v>
                </c:pt>
              </c:strCache>
            </c:strRef>
          </c:tx>
          <c:spPr>
            <a:ln w="28575" cap="rnd">
              <a:solidFill>
                <a:schemeClr val="accent4">
                  <a:lumMod val="80000"/>
                  <a:lumOff val="2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Plots!$D$87:$H$87</c:f>
              <c:numCache>
                <c:formatCode>0.000</c:formatCode>
                <c:ptCount val="5"/>
                <c:pt idx="0" formatCode="General">
                  <c:v>0</c:v>
                </c:pt>
                <c:pt idx="1">
                  <c:v>2.8099328034239889E-2</c:v>
                </c:pt>
                <c:pt idx="2">
                  <c:v>-0.13616032151335528</c:v>
                </c:pt>
                <c:pt idx="3">
                  <c:v>-0.25518326315797396</c:v>
                </c:pt>
                <c:pt idx="4">
                  <c:v>-0.15137860004321496</c:v>
                </c:pt>
              </c:numCache>
            </c:numRef>
          </c:val>
          <c:smooth val="0"/>
          <c:extLst>
            <c:ext xmlns:c16="http://schemas.microsoft.com/office/drawing/2014/chart" uri="{C3380CC4-5D6E-409C-BE32-E72D297353CC}">
              <c16:uniqueId val="{0000000F-9F0F-4724-99FB-A93AFCAEAF35}"/>
            </c:ext>
          </c:extLst>
        </c:ser>
        <c:ser>
          <c:idx val="16"/>
          <c:order val="16"/>
          <c:tx>
            <c:strRef>
              <c:f>Plots!$C$88</c:f>
              <c:strCache>
                <c:ptCount val="1"/>
                <c:pt idx="0">
                  <c:v>Med21</c:v>
                </c:pt>
              </c:strCache>
            </c:strRef>
          </c:tx>
          <c:spPr>
            <a:ln w="28575" cap="rnd">
              <a:solidFill>
                <a:schemeClr val="accent5">
                  <a:lumMod val="80000"/>
                  <a:lumOff val="2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Plots!$D$88:$H$88</c:f>
              <c:numCache>
                <c:formatCode>0.000</c:formatCode>
                <c:ptCount val="5"/>
                <c:pt idx="0" formatCode="General">
                  <c:v>0</c:v>
                </c:pt>
                <c:pt idx="1">
                  <c:v>0.49029641624308828</c:v>
                </c:pt>
                <c:pt idx="2">
                  <c:v>7.7682998884186227E-2</c:v>
                </c:pt>
                <c:pt idx="3">
                  <c:v>0.36532185486269381</c:v>
                </c:pt>
                <c:pt idx="4">
                  <c:v>0.11875761739470779</c:v>
                </c:pt>
              </c:numCache>
            </c:numRef>
          </c:val>
          <c:smooth val="0"/>
          <c:extLst>
            <c:ext xmlns:c16="http://schemas.microsoft.com/office/drawing/2014/chart" uri="{C3380CC4-5D6E-409C-BE32-E72D297353CC}">
              <c16:uniqueId val="{00000010-9F0F-4724-99FB-A93AFCAEAF35}"/>
            </c:ext>
          </c:extLst>
        </c:ser>
        <c:ser>
          <c:idx val="17"/>
          <c:order val="17"/>
          <c:tx>
            <c:strRef>
              <c:f>Plots!$C$89</c:f>
              <c:strCache>
                <c:ptCount val="1"/>
                <c:pt idx="0">
                  <c:v>Med23</c:v>
                </c:pt>
              </c:strCache>
            </c:strRef>
          </c:tx>
          <c:spPr>
            <a:ln w="28575" cap="rnd">
              <a:solidFill>
                <a:schemeClr val="accent6">
                  <a:lumMod val="80000"/>
                  <a:lumOff val="2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Plots!$D$89:$H$89</c:f>
              <c:numCache>
                <c:formatCode>0.000</c:formatCode>
                <c:ptCount val="5"/>
                <c:pt idx="0" formatCode="General">
                  <c:v>0</c:v>
                </c:pt>
                <c:pt idx="1">
                  <c:v>-2.8889075701993523E-2</c:v>
                </c:pt>
                <c:pt idx="2">
                  <c:v>0.33296132323073313</c:v>
                </c:pt>
                <c:pt idx="3">
                  <c:v>0.17728349492730691</c:v>
                </c:pt>
                <c:pt idx="4">
                  <c:v>-0.12381864411706126</c:v>
                </c:pt>
              </c:numCache>
            </c:numRef>
          </c:val>
          <c:smooth val="0"/>
          <c:extLst>
            <c:ext xmlns:c16="http://schemas.microsoft.com/office/drawing/2014/chart" uri="{C3380CC4-5D6E-409C-BE32-E72D297353CC}">
              <c16:uniqueId val="{00000011-9F0F-4724-99FB-A93AFCAEAF35}"/>
            </c:ext>
          </c:extLst>
        </c:ser>
        <c:ser>
          <c:idx val="18"/>
          <c:order val="18"/>
          <c:tx>
            <c:strRef>
              <c:f>Plots!$C$90</c:f>
              <c:strCache>
                <c:ptCount val="1"/>
                <c:pt idx="0">
                  <c:v>Med24</c:v>
                </c:pt>
              </c:strCache>
            </c:strRef>
          </c:tx>
          <c:spPr>
            <a:ln w="28575" cap="rnd">
              <a:solidFill>
                <a:schemeClr val="accent1">
                  <a:lumMod val="8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Plots!$D$90:$H$90</c:f>
              <c:numCache>
                <c:formatCode>0.000</c:formatCode>
                <c:ptCount val="5"/>
                <c:pt idx="0" formatCode="General">
                  <c:v>0</c:v>
                </c:pt>
                <c:pt idx="1">
                  <c:v>5.0838377002653312E-2</c:v>
                </c:pt>
                <c:pt idx="2">
                  <c:v>0.24513169228480924</c:v>
                </c:pt>
                <c:pt idx="3">
                  <c:v>0.25257770949832292</c:v>
                </c:pt>
                <c:pt idx="4">
                  <c:v>0.11169650693748302</c:v>
                </c:pt>
              </c:numCache>
            </c:numRef>
          </c:val>
          <c:smooth val="0"/>
          <c:extLst>
            <c:ext xmlns:c16="http://schemas.microsoft.com/office/drawing/2014/chart" uri="{C3380CC4-5D6E-409C-BE32-E72D297353CC}">
              <c16:uniqueId val="{00000012-9F0F-4724-99FB-A93AFCAEAF35}"/>
            </c:ext>
          </c:extLst>
        </c:ser>
        <c:ser>
          <c:idx val="19"/>
          <c:order val="19"/>
          <c:tx>
            <c:strRef>
              <c:f>Plots!$C$91</c:f>
              <c:strCache>
                <c:ptCount val="1"/>
                <c:pt idx="0">
                  <c:v>Med25</c:v>
                </c:pt>
              </c:strCache>
            </c:strRef>
          </c:tx>
          <c:spPr>
            <a:ln w="28575" cap="rnd">
              <a:solidFill>
                <a:schemeClr val="accent2">
                  <a:lumMod val="8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Plots!$D$91:$H$91</c:f>
              <c:numCache>
                <c:formatCode>0.000</c:formatCode>
                <c:ptCount val="5"/>
                <c:pt idx="0" formatCode="General">
                  <c:v>0</c:v>
                </c:pt>
                <c:pt idx="1">
                  <c:v>0.12047827532013199</c:v>
                </c:pt>
                <c:pt idx="2">
                  <c:v>-0.14486210993653037</c:v>
                </c:pt>
                <c:pt idx="3">
                  <c:v>7.3215447119297394E-2</c:v>
                </c:pt>
                <c:pt idx="4">
                  <c:v>-1.7743927045106321E-2</c:v>
                </c:pt>
              </c:numCache>
            </c:numRef>
          </c:val>
          <c:smooth val="0"/>
          <c:extLst>
            <c:ext xmlns:c16="http://schemas.microsoft.com/office/drawing/2014/chart" uri="{C3380CC4-5D6E-409C-BE32-E72D297353CC}">
              <c16:uniqueId val="{00000013-9F0F-4724-99FB-A93AFCAEAF35}"/>
            </c:ext>
          </c:extLst>
        </c:ser>
        <c:ser>
          <c:idx val="20"/>
          <c:order val="20"/>
          <c:tx>
            <c:strRef>
              <c:f>Plots!$C$92</c:f>
              <c:strCache>
                <c:ptCount val="1"/>
                <c:pt idx="0">
                  <c:v>Med27</c:v>
                </c:pt>
              </c:strCache>
            </c:strRef>
          </c:tx>
          <c:spPr>
            <a:ln w="28575" cap="rnd">
              <a:solidFill>
                <a:schemeClr val="accent3">
                  <a:lumMod val="8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Plots!$D$92:$H$92</c:f>
              <c:numCache>
                <c:formatCode>0.000</c:formatCode>
                <c:ptCount val="5"/>
                <c:pt idx="0" formatCode="General">
                  <c:v>0</c:v>
                </c:pt>
                <c:pt idx="1">
                  <c:v>-4.9694934928139173E-2</c:v>
                </c:pt>
                <c:pt idx="2">
                  <c:v>0.34201788855275472</c:v>
                </c:pt>
                <c:pt idx="3">
                  <c:v>0.34609528502061848</c:v>
                </c:pt>
                <c:pt idx="4">
                  <c:v>0.14450639358955689</c:v>
                </c:pt>
              </c:numCache>
            </c:numRef>
          </c:val>
          <c:smooth val="0"/>
          <c:extLst>
            <c:ext xmlns:c16="http://schemas.microsoft.com/office/drawing/2014/chart" uri="{C3380CC4-5D6E-409C-BE32-E72D297353CC}">
              <c16:uniqueId val="{00000014-9F0F-4724-99FB-A93AFCAEAF35}"/>
            </c:ext>
          </c:extLst>
        </c:ser>
        <c:ser>
          <c:idx val="21"/>
          <c:order val="21"/>
          <c:tx>
            <c:strRef>
              <c:f>Plots!$C$93</c:f>
              <c:strCache>
                <c:ptCount val="1"/>
                <c:pt idx="0">
                  <c:v>Med28</c:v>
                </c:pt>
              </c:strCache>
            </c:strRef>
          </c:tx>
          <c:spPr>
            <a:ln w="28575" cap="rnd">
              <a:solidFill>
                <a:schemeClr val="accent4">
                  <a:lumMod val="8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Plots!$D$93:$H$93</c:f>
              <c:numCache>
                <c:formatCode>0.000</c:formatCode>
                <c:ptCount val="5"/>
                <c:pt idx="0" formatCode="General">
                  <c:v>0</c:v>
                </c:pt>
                <c:pt idx="1">
                  <c:v>0.33672601389211559</c:v>
                </c:pt>
                <c:pt idx="2">
                  <c:v>0.29252843718867727</c:v>
                </c:pt>
                <c:pt idx="3">
                  <c:v>0.27869339850569397</c:v>
                </c:pt>
                <c:pt idx="4">
                  <c:v>0.3358250491525015</c:v>
                </c:pt>
              </c:numCache>
            </c:numRef>
          </c:val>
          <c:smooth val="0"/>
          <c:extLst>
            <c:ext xmlns:c16="http://schemas.microsoft.com/office/drawing/2014/chart" uri="{C3380CC4-5D6E-409C-BE32-E72D297353CC}">
              <c16:uniqueId val="{00000015-9F0F-4724-99FB-A93AFCAEAF35}"/>
            </c:ext>
          </c:extLst>
        </c:ser>
        <c:ser>
          <c:idx val="22"/>
          <c:order val="22"/>
          <c:tx>
            <c:strRef>
              <c:f>Plots!$C$94</c:f>
              <c:strCache>
                <c:ptCount val="1"/>
                <c:pt idx="0">
                  <c:v>Med29</c:v>
                </c:pt>
              </c:strCache>
            </c:strRef>
          </c:tx>
          <c:spPr>
            <a:ln w="28575" cap="rnd">
              <a:solidFill>
                <a:schemeClr val="accent5">
                  <a:lumMod val="8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Plots!$D$94:$H$94</c:f>
              <c:numCache>
                <c:formatCode>0.000</c:formatCode>
                <c:ptCount val="5"/>
                <c:pt idx="0" formatCode="General">
                  <c:v>0</c:v>
                </c:pt>
                <c:pt idx="1">
                  <c:v>-0.2535172348772905</c:v>
                </c:pt>
                <c:pt idx="2">
                  <c:v>6.1961199450786021E-2</c:v>
                </c:pt>
                <c:pt idx="3">
                  <c:v>-0.45431569417197215</c:v>
                </c:pt>
                <c:pt idx="4">
                  <c:v>0.45110816996282332</c:v>
                </c:pt>
              </c:numCache>
            </c:numRef>
          </c:val>
          <c:smooth val="0"/>
          <c:extLst>
            <c:ext xmlns:c16="http://schemas.microsoft.com/office/drawing/2014/chart" uri="{C3380CC4-5D6E-409C-BE32-E72D297353CC}">
              <c16:uniqueId val="{00000016-9F0F-4724-99FB-A93AFCAEAF35}"/>
            </c:ext>
          </c:extLst>
        </c:ser>
        <c:ser>
          <c:idx val="23"/>
          <c:order val="23"/>
          <c:tx>
            <c:strRef>
              <c:f>Plots!$C$95</c:f>
              <c:strCache>
                <c:ptCount val="1"/>
                <c:pt idx="0">
                  <c:v>Med30</c:v>
                </c:pt>
              </c:strCache>
            </c:strRef>
          </c:tx>
          <c:spPr>
            <a:ln w="28575" cap="rnd">
              <a:solidFill>
                <a:schemeClr val="accent6">
                  <a:lumMod val="8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Plots!$D$95:$H$95</c:f>
              <c:numCache>
                <c:formatCode>0.000</c:formatCode>
                <c:ptCount val="5"/>
                <c:pt idx="0" formatCode="General">
                  <c:v>0</c:v>
                </c:pt>
                <c:pt idx="1">
                  <c:v>0.43182342068723123</c:v>
                </c:pt>
                <c:pt idx="2">
                  <c:v>0.10459398491353671</c:v>
                </c:pt>
                <c:pt idx="3">
                  <c:v>0.16245883368982206</c:v>
                </c:pt>
                <c:pt idx="4">
                  <c:v>2.5623602139534553E-2</c:v>
                </c:pt>
              </c:numCache>
            </c:numRef>
          </c:val>
          <c:smooth val="0"/>
          <c:extLst>
            <c:ext xmlns:c16="http://schemas.microsoft.com/office/drawing/2014/chart" uri="{C3380CC4-5D6E-409C-BE32-E72D297353CC}">
              <c16:uniqueId val="{00000017-9F0F-4724-99FB-A93AFCAEAF35}"/>
            </c:ext>
          </c:extLst>
        </c:ser>
        <c:ser>
          <c:idx val="24"/>
          <c:order val="24"/>
          <c:tx>
            <c:strRef>
              <c:f>Plots!$C$96</c:f>
              <c:strCache>
                <c:ptCount val="1"/>
                <c:pt idx="0">
                  <c:v>Med31</c:v>
                </c:pt>
              </c:strCache>
            </c:strRef>
          </c:tx>
          <c:spPr>
            <a:ln w="28575" cap="rnd">
              <a:solidFill>
                <a:schemeClr val="accent1">
                  <a:lumMod val="60000"/>
                  <a:lumOff val="40000"/>
                </a:schemeClr>
              </a:solidFill>
              <a:round/>
            </a:ln>
            <a:effectLst/>
          </c:spPr>
          <c:marker>
            <c:symbol val="none"/>
          </c:marker>
          <c:cat>
            <c:strRef>
              <c:f>Plots!$D$71:$H$71</c:f>
              <c:strCache>
                <c:ptCount val="5"/>
                <c:pt idx="0">
                  <c:v>0 hr</c:v>
                </c:pt>
                <c:pt idx="1">
                  <c:v>12 hr</c:v>
                </c:pt>
                <c:pt idx="2">
                  <c:v>24 hr</c:v>
                </c:pt>
                <c:pt idx="3">
                  <c:v>36 hr</c:v>
                </c:pt>
                <c:pt idx="4">
                  <c:v>72 hr</c:v>
                </c:pt>
              </c:strCache>
            </c:strRef>
          </c:cat>
          <c:val>
            <c:numRef>
              <c:f>Plots!$D$96:$H$96</c:f>
              <c:numCache>
                <c:formatCode>0.000</c:formatCode>
                <c:ptCount val="5"/>
                <c:pt idx="0" formatCode="General">
                  <c:v>0</c:v>
                </c:pt>
                <c:pt idx="1">
                  <c:v>0.19193274373289868</c:v>
                </c:pt>
                <c:pt idx="2">
                  <c:v>3.5931897429893597E-2</c:v>
                </c:pt>
                <c:pt idx="3">
                  <c:v>6.8104257770913487E-2</c:v>
                </c:pt>
                <c:pt idx="4">
                  <c:v>-9.0342803383028331E-2</c:v>
                </c:pt>
              </c:numCache>
            </c:numRef>
          </c:val>
          <c:smooth val="0"/>
          <c:extLst>
            <c:ext xmlns:c16="http://schemas.microsoft.com/office/drawing/2014/chart" uri="{C3380CC4-5D6E-409C-BE32-E72D297353CC}">
              <c16:uniqueId val="{00000018-9F0F-4724-99FB-A93AFCAEAF35}"/>
            </c:ext>
          </c:extLst>
        </c:ser>
        <c:dLbls>
          <c:showLegendKey val="0"/>
          <c:showVal val="0"/>
          <c:showCatName val="0"/>
          <c:showSerName val="0"/>
          <c:showPercent val="0"/>
          <c:showBubbleSize val="0"/>
        </c:dLbls>
        <c:smooth val="0"/>
        <c:axId val="442503320"/>
        <c:axId val="442496432"/>
      </c:lineChart>
      <c:catAx>
        <c:axId val="442503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496432"/>
        <c:crossesAt val="0"/>
        <c:auto val="1"/>
        <c:lblAlgn val="ctr"/>
        <c:lblOffset val="100"/>
        <c:noMultiLvlLbl val="0"/>
      </c:catAx>
      <c:valAx>
        <c:axId val="442496432"/>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503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Plots!$C$40</c:f>
              <c:strCache>
                <c:ptCount val="1"/>
                <c:pt idx="0">
                  <c:v>Avpr2</c:v>
                </c:pt>
              </c:strCache>
            </c:strRef>
          </c:tx>
          <c:spPr>
            <a:ln w="28575" cap="rnd">
              <a:solidFill>
                <a:schemeClr val="accent1"/>
              </a:solidFill>
              <a:round/>
            </a:ln>
            <a:effectLst/>
          </c:spPr>
          <c:marker>
            <c:symbol val="none"/>
          </c:marker>
          <c:cat>
            <c:strRef>
              <c:f>Plots!$D$39:$H$39</c:f>
              <c:strCache>
                <c:ptCount val="5"/>
                <c:pt idx="0">
                  <c:v>0 hr</c:v>
                </c:pt>
                <c:pt idx="1">
                  <c:v>12 hr</c:v>
                </c:pt>
                <c:pt idx="2">
                  <c:v>24 hr</c:v>
                </c:pt>
                <c:pt idx="3">
                  <c:v>36 hr</c:v>
                </c:pt>
                <c:pt idx="4">
                  <c:v>72 hr</c:v>
                </c:pt>
              </c:strCache>
            </c:strRef>
          </c:cat>
          <c:val>
            <c:numRef>
              <c:f>Plots!$D$40:$H$40</c:f>
              <c:numCache>
                <c:formatCode>0.000</c:formatCode>
                <c:ptCount val="5"/>
                <c:pt idx="0" formatCode="General">
                  <c:v>0</c:v>
                </c:pt>
                <c:pt idx="1">
                  <c:v>0.35538143219898666</c:v>
                </c:pt>
                <c:pt idx="2">
                  <c:v>-0.33396910991875667</c:v>
                </c:pt>
                <c:pt idx="3">
                  <c:v>-1.0662109337167889</c:v>
                </c:pt>
                <c:pt idx="4">
                  <c:v>-0.48948111412601125</c:v>
                </c:pt>
              </c:numCache>
            </c:numRef>
          </c:val>
          <c:smooth val="0"/>
          <c:extLst>
            <c:ext xmlns:c16="http://schemas.microsoft.com/office/drawing/2014/chart" uri="{C3380CC4-5D6E-409C-BE32-E72D297353CC}">
              <c16:uniqueId val="{00000000-4724-4090-8FCA-B97E0E5E2042}"/>
            </c:ext>
          </c:extLst>
        </c:ser>
        <c:ser>
          <c:idx val="1"/>
          <c:order val="1"/>
          <c:tx>
            <c:strRef>
              <c:f>Plots!$C$41</c:f>
              <c:strCache>
                <c:ptCount val="1"/>
                <c:pt idx="0">
                  <c:v>Ptger1</c:v>
                </c:pt>
              </c:strCache>
            </c:strRef>
          </c:tx>
          <c:spPr>
            <a:ln w="28575" cap="rnd">
              <a:solidFill>
                <a:schemeClr val="accent2"/>
              </a:solidFill>
              <a:round/>
            </a:ln>
            <a:effectLst/>
          </c:spPr>
          <c:marker>
            <c:symbol val="none"/>
          </c:marker>
          <c:cat>
            <c:strRef>
              <c:f>Plots!$D$39:$H$39</c:f>
              <c:strCache>
                <c:ptCount val="5"/>
                <c:pt idx="0">
                  <c:v>0 hr</c:v>
                </c:pt>
                <c:pt idx="1">
                  <c:v>12 hr</c:v>
                </c:pt>
                <c:pt idx="2">
                  <c:v>24 hr</c:v>
                </c:pt>
                <c:pt idx="3">
                  <c:v>36 hr</c:v>
                </c:pt>
                <c:pt idx="4">
                  <c:v>72 hr</c:v>
                </c:pt>
              </c:strCache>
            </c:strRef>
          </c:cat>
          <c:val>
            <c:numRef>
              <c:f>Plots!$D$41:$H$41</c:f>
              <c:numCache>
                <c:formatCode>0.000</c:formatCode>
                <c:ptCount val="5"/>
                <c:pt idx="0" formatCode="General">
                  <c:v>0</c:v>
                </c:pt>
                <c:pt idx="1">
                  <c:v>0.3777907251093271</c:v>
                </c:pt>
                <c:pt idx="2">
                  <c:v>0.273879389776643</c:v>
                </c:pt>
                <c:pt idx="3">
                  <c:v>-0.78123246830774784</c:v>
                </c:pt>
                <c:pt idx="4">
                  <c:v>-0.48687212919998801</c:v>
                </c:pt>
              </c:numCache>
            </c:numRef>
          </c:val>
          <c:smooth val="0"/>
          <c:extLst>
            <c:ext xmlns:c16="http://schemas.microsoft.com/office/drawing/2014/chart" uri="{C3380CC4-5D6E-409C-BE32-E72D297353CC}">
              <c16:uniqueId val="{00000001-4724-4090-8FCA-B97E0E5E2042}"/>
            </c:ext>
          </c:extLst>
        </c:ser>
        <c:ser>
          <c:idx val="2"/>
          <c:order val="2"/>
          <c:tx>
            <c:strRef>
              <c:f>Plots!$C$42</c:f>
              <c:strCache>
                <c:ptCount val="1"/>
                <c:pt idx="0">
                  <c:v>Casr</c:v>
                </c:pt>
              </c:strCache>
            </c:strRef>
          </c:tx>
          <c:spPr>
            <a:ln w="28575" cap="rnd">
              <a:solidFill>
                <a:schemeClr val="accent3"/>
              </a:solidFill>
              <a:round/>
            </a:ln>
            <a:effectLst/>
          </c:spPr>
          <c:marker>
            <c:symbol val="none"/>
          </c:marker>
          <c:cat>
            <c:strRef>
              <c:f>Plots!$D$39:$H$39</c:f>
              <c:strCache>
                <c:ptCount val="5"/>
                <c:pt idx="0">
                  <c:v>0 hr</c:v>
                </c:pt>
                <c:pt idx="1">
                  <c:v>12 hr</c:v>
                </c:pt>
                <c:pt idx="2">
                  <c:v>24 hr</c:v>
                </c:pt>
                <c:pt idx="3">
                  <c:v>36 hr</c:v>
                </c:pt>
                <c:pt idx="4">
                  <c:v>72 hr</c:v>
                </c:pt>
              </c:strCache>
            </c:strRef>
          </c:cat>
          <c:val>
            <c:numRef>
              <c:f>Plots!$D$42:$H$42</c:f>
              <c:numCache>
                <c:formatCode>0.000</c:formatCode>
                <c:ptCount val="5"/>
                <c:pt idx="0" formatCode="General">
                  <c:v>0</c:v>
                </c:pt>
                <c:pt idx="1">
                  <c:v>1.794501903605196E-2</c:v>
                </c:pt>
                <c:pt idx="2">
                  <c:v>-2.0691191680795102E-2</c:v>
                </c:pt>
                <c:pt idx="3">
                  <c:v>-0.78383467111522898</c:v>
                </c:pt>
                <c:pt idx="4">
                  <c:v>-0.42619371362941139</c:v>
                </c:pt>
              </c:numCache>
            </c:numRef>
          </c:val>
          <c:smooth val="0"/>
          <c:extLst>
            <c:ext xmlns:c16="http://schemas.microsoft.com/office/drawing/2014/chart" uri="{C3380CC4-5D6E-409C-BE32-E72D297353CC}">
              <c16:uniqueId val="{00000002-4724-4090-8FCA-B97E0E5E2042}"/>
            </c:ext>
          </c:extLst>
        </c:ser>
        <c:dLbls>
          <c:showLegendKey val="0"/>
          <c:showVal val="0"/>
          <c:showCatName val="0"/>
          <c:showSerName val="0"/>
          <c:showPercent val="0"/>
          <c:showBubbleSize val="0"/>
        </c:dLbls>
        <c:smooth val="0"/>
        <c:axId val="448161248"/>
        <c:axId val="448175024"/>
      </c:lineChart>
      <c:catAx>
        <c:axId val="4481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175024"/>
        <c:crossesAt val="0"/>
        <c:auto val="1"/>
        <c:lblAlgn val="ctr"/>
        <c:lblOffset val="100"/>
        <c:noMultiLvlLbl val="0"/>
      </c:catAx>
      <c:valAx>
        <c:axId val="448175024"/>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161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Plots!$C$29</c:f>
              <c:strCache>
                <c:ptCount val="1"/>
                <c:pt idx="0">
                  <c:v>Slc4a1</c:v>
                </c:pt>
              </c:strCache>
            </c:strRef>
          </c:tx>
          <c:spPr>
            <a:ln w="28575" cap="rnd">
              <a:solidFill>
                <a:schemeClr val="accent1"/>
              </a:solidFill>
              <a:round/>
            </a:ln>
            <a:effectLst/>
          </c:spPr>
          <c:marker>
            <c:symbol val="none"/>
          </c:marker>
          <c:cat>
            <c:strRef>
              <c:f>Plots!$D$28:$H$28</c:f>
              <c:strCache>
                <c:ptCount val="5"/>
                <c:pt idx="0">
                  <c:v>0 hr</c:v>
                </c:pt>
                <c:pt idx="1">
                  <c:v>12 hr</c:v>
                </c:pt>
                <c:pt idx="2">
                  <c:v>24 hr</c:v>
                </c:pt>
                <c:pt idx="3">
                  <c:v>36 hr</c:v>
                </c:pt>
                <c:pt idx="4">
                  <c:v>72 hr</c:v>
                </c:pt>
              </c:strCache>
            </c:strRef>
          </c:cat>
          <c:val>
            <c:numRef>
              <c:f>Plots!$D$29:$H$29</c:f>
              <c:numCache>
                <c:formatCode>0.000</c:formatCode>
                <c:ptCount val="5"/>
                <c:pt idx="0" formatCode="General">
                  <c:v>0</c:v>
                </c:pt>
                <c:pt idx="1">
                  <c:v>1.0156679395859304E-2</c:v>
                </c:pt>
                <c:pt idx="2">
                  <c:v>-0.51051516072588365</c:v>
                </c:pt>
                <c:pt idx="3">
                  <c:v>-4.0559636967157052E-2</c:v>
                </c:pt>
                <c:pt idx="4">
                  <c:v>-0.76838441605942587</c:v>
                </c:pt>
              </c:numCache>
            </c:numRef>
          </c:val>
          <c:smooth val="0"/>
          <c:extLst>
            <c:ext xmlns:c16="http://schemas.microsoft.com/office/drawing/2014/chart" uri="{C3380CC4-5D6E-409C-BE32-E72D297353CC}">
              <c16:uniqueId val="{00000000-49DC-45E2-AFC6-99D8974CCBD2}"/>
            </c:ext>
          </c:extLst>
        </c:ser>
        <c:ser>
          <c:idx val="1"/>
          <c:order val="1"/>
          <c:tx>
            <c:strRef>
              <c:f>Plots!$C$30</c:f>
              <c:strCache>
                <c:ptCount val="1"/>
                <c:pt idx="0">
                  <c:v>Slc26a4</c:v>
                </c:pt>
              </c:strCache>
            </c:strRef>
          </c:tx>
          <c:spPr>
            <a:ln w="28575" cap="rnd">
              <a:solidFill>
                <a:schemeClr val="accent2"/>
              </a:solidFill>
              <a:round/>
            </a:ln>
            <a:effectLst/>
          </c:spPr>
          <c:marker>
            <c:symbol val="none"/>
          </c:marker>
          <c:cat>
            <c:strRef>
              <c:f>Plots!$D$28:$H$28</c:f>
              <c:strCache>
                <c:ptCount val="5"/>
                <c:pt idx="0">
                  <c:v>0 hr</c:v>
                </c:pt>
                <c:pt idx="1">
                  <c:v>12 hr</c:v>
                </c:pt>
                <c:pt idx="2">
                  <c:v>24 hr</c:v>
                </c:pt>
                <c:pt idx="3">
                  <c:v>36 hr</c:v>
                </c:pt>
                <c:pt idx="4">
                  <c:v>72 hr</c:v>
                </c:pt>
              </c:strCache>
            </c:strRef>
          </c:cat>
          <c:val>
            <c:numRef>
              <c:f>Plots!$D$30:$H$30</c:f>
              <c:numCache>
                <c:formatCode>0.000</c:formatCode>
                <c:ptCount val="5"/>
                <c:pt idx="0" formatCode="General">
                  <c:v>0</c:v>
                </c:pt>
                <c:pt idx="1">
                  <c:v>3.6848670487534914E-3</c:v>
                </c:pt>
                <c:pt idx="2">
                  <c:v>-0.30526937280268784</c:v>
                </c:pt>
                <c:pt idx="3">
                  <c:v>-0.54523155791687195</c:v>
                </c:pt>
                <c:pt idx="4">
                  <c:v>-0.51084763109075204</c:v>
                </c:pt>
              </c:numCache>
            </c:numRef>
          </c:val>
          <c:smooth val="0"/>
          <c:extLst>
            <c:ext xmlns:c16="http://schemas.microsoft.com/office/drawing/2014/chart" uri="{C3380CC4-5D6E-409C-BE32-E72D297353CC}">
              <c16:uniqueId val="{00000001-49DC-45E2-AFC6-99D8974CCBD2}"/>
            </c:ext>
          </c:extLst>
        </c:ser>
        <c:ser>
          <c:idx val="2"/>
          <c:order val="2"/>
          <c:tx>
            <c:strRef>
              <c:f>Plots!$C$31</c:f>
              <c:strCache>
                <c:ptCount val="1"/>
                <c:pt idx="0">
                  <c:v>Slc4a9</c:v>
                </c:pt>
              </c:strCache>
            </c:strRef>
          </c:tx>
          <c:spPr>
            <a:ln w="28575" cap="rnd">
              <a:solidFill>
                <a:schemeClr val="accent3"/>
              </a:solidFill>
              <a:round/>
            </a:ln>
            <a:effectLst/>
          </c:spPr>
          <c:marker>
            <c:symbol val="none"/>
          </c:marker>
          <c:cat>
            <c:strRef>
              <c:f>Plots!$D$28:$H$28</c:f>
              <c:strCache>
                <c:ptCount val="5"/>
                <c:pt idx="0">
                  <c:v>0 hr</c:v>
                </c:pt>
                <c:pt idx="1">
                  <c:v>12 hr</c:v>
                </c:pt>
                <c:pt idx="2">
                  <c:v>24 hr</c:v>
                </c:pt>
                <c:pt idx="3">
                  <c:v>36 hr</c:v>
                </c:pt>
                <c:pt idx="4">
                  <c:v>72 hr</c:v>
                </c:pt>
              </c:strCache>
            </c:strRef>
          </c:cat>
          <c:val>
            <c:numRef>
              <c:f>Plots!$D$31:$H$31</c:f>
              <c:numCache>
                <c:formatCode>0.000</c:formatCode>
                <c:ptCount val="5"/>
                <c:pt idx="0" formatCode="General">
                  <c:v>0</c:v>
                </c:pt>
                <c:pt idx="1">
                  <c:v>0.13871033756364337</c:v>
                </c:pt>
                <c:pt idx="2">
                  <c:v>-0.22018734379217841</c:v>
                </c:pt>
                <c:pt idx="3">
                  <c:v>3.5097636234920878E-3</c:v>
                </c:pt>
                <c:pt idx="4">
                  <c:v>-0.44260614867531556</c:v>
                </c:pt>
              </c:numCache>
            </c:numRef>
          </c:val>
          <c:smooth val="0"/>
          <c:extLst>
            <c:ext xmlns:c16="http://schemas.microsoft.com/office/drawing/2014/chart" uri="{C3380CC4-5D6E-409C-BE32-E72D297353CC}">
              <c16:uniqueId val="{00000002-49DC-45E2-AFC6-99D8974CCBD2}"/>
            </c:ext>
          </c:extLst>
        </c:ser>
        <c:ser>
          <c:idx val="3"/>
          <c:order val="3"/>
          <c:tx>
            <c:strRef>
              <c:f>Plots!$C$32</c:f>
              <c:strCache>
                <c:ptCount val="1"/>
                <c:pt idx="0">
                  <c:v>Atp6v1b1</c:v>
                </c:pt>
              </c:strCache>
            </c:strRef>
          </c:tx>
          <c:spPr>
            <a:ln w="28575" cap="rnd">
              <a:solidFill>
                <a:schemeClr val="accent4"/>
              </a:solidFill>
              <a:round/>
            </a:ln>
            <a:effectLst/>
          </c:spPr>
          <c:marker>
            <c:symbol val="none"/>
          </c:marker>
          <c:cat>
            <c:strRef>
              <c:f>Plots!$D$28:$H$28</c:f>
              <c:strCache>
                <c:ptCount val="5"/>
                <c:pt idx="0">
                  <c:v>0 hr</c:v>
                </c:pt>
                <c:pt idx="1">
                  <c:v>12 hr</c:v>
                </c:pt>
                <c:pt idx="2">
                  <c:v>24 hr</c:v>
                </c:pt>
                <c:pt idx="3">
                  <c:v>36 hr</c:v>
                </c:pt>
                <c:pt idx="4">
                  <c:v>72 hr</c:v>
                </c:pt>
              </c:strCache>
            </c:strRef>
          </c:cat>
          <c:val>
            <c:numRef>
              <c:f>Plots!$D$32:$H$32</c:f>
              <c:numCache>
                <c:formatCode>0.000</c:formatCode>
                <c:ptCount val="5"/>
                <c:pt idx="0" formatCode="General">
                  <c:v>0</c:v>
                </c:pt>
                <c:pt idx="1">
                  <c:v>-1.294332274008282E-2</c:v>
                </c:pt>
                <c:pt idx="2">
                  <c:v>-0.47542590652408478</c:v>
                </c:pt>
                <c:pt idx="3">
                  <c:v>-0.45389200331673607</c:v>
                </c:pt>
                <c:pt idx="4">
                  <c:v>-0.51786108064029512</c:v>
                </c:pt>
              </c:numCache>
            </c:numRef>
          </c:val>
          <c:smooth val="0"/>
          <c:extLst>
            <c:ext xmlns:c16="http://schemas.microsoft.com/office/drawing/2014/chart" uri="{C3380CC4-5D6E-409C-BE32-E72D297353CC}">
              <c16:uniqueId val="{00000003-49DC-45E2-AFC6-99D8974CCBD2}"/>
            </c:ext>
          </c:extLst>
        </c:ser>
        <c:dLbls>
          <c:showLegendKey val="0"/>
          <c:showVal val="0"/>
          <c:showCatName val="0"/>
          <c:showSerName val="0"/>
          <c:showPercent val="0"/>
          <c:showBubbleSize val="0"/>
        </c:dLbls>
        <c:smooth val="0"/>
        <c:axId val="524458080"/>
        <c:axId val="524456112"/>
      </c:lineChart>
      <c:catAx>
        <c:axId val="52445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456112"/>
        <c:crossesAt val="0"/>
        <c:auto val="1"/>
        <c:lblAlgn val="ctr"/>
        <c:lblOffset val="100"/>
        <c:noMultiLvlLbl val="0"/>
      </c:catAx>
      <c:valAx>
        <c:axId val="524456112"/>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45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Plots!$C$198</c:f>
              <c:strCache>
                <c:ptCount val="1"/>
                <c:pt idx="0">
                  <c:v>Ocln</c:v>
                </c:pt>
              </c:strCache>
            </c:strRef>
          </c:tx>
          <c:spPr>
            <a:ln w="28575" cap="rnd">
              <a:solidFill>
                <a:schemeClr val="accent1"/>
              </a:solidFill>
              <a:round/>
            </a:ln>
            <a:effectLst/>
          </c:spPr>
          <c:marker>
            <c:symbol val="none"/>
          </c:marker>
          <c:cat>
            <c:strRef>
              <c:f>Plots!$D$197:$H$197</c:f>
              <c:strCache>
                <c:ptCount val="5"/>
                <c:pt idx="0">
                  <c:v>0 hr</c:v>
                </c:pt>
                <c:pt idx="1">
                  <c:v>12 hr</c:v>
                </c:pt>
                <c:pt idx="2">
                  <c:v>24 hr</c:v>
                </c:pt>
                <c:pt idx="3">
                  <c:v>36 hr</c:v>
                </c:pt>
                <c:pt idx="4">
                  <c:v>72 hr</c:v>
                </c:pt>
              </c:strCache>
            </c:strRef>
          </c:cat>
          <c:val>
            <c:numRef>
              <c:f>Plots!$D$198:$H$198</c:f>
              <c:numCache>
                <c:formatCode>0.000</c:formatCode>
                <c:ptCount val="5"/>
                <c:pt idx="0" formatCode="General">
                  <c:v>0</c:v>
                </c:pt>
                <c:pt idx="1">
                  <c:v>0.15112979133552076</c:v>
                </c:pt>
                <c:pt idx="2">
                  <c:v>0.19909157933848118</c:v>
                </c:pt>
                <c:pt idx="3">
                  <c:v>0.3076991740738243</c:v>
                </c:pt>
                <c:pt idx="4">
                  <c:v>0.20961254679569419</c:v>
                </c:pt>
              </c:numCache>
            </c:numRef>
          </c:val>
          <c:smooth val="0"/>
          <c:extLst>
            <c:ext xmlns:c16="http://schemas.microsoft.com/office/drawing/2014/chart" uri="{C3380CC4-5D6E-409C-BE32-E72D297353CC}">
              <c16:uniqueId val="{00000000-0CB6-4CC3-AC46-CC42B6E23A2B}"/>
            </c:ext>
          </c:extLst>
        </c:ser>
        <c:ser>
          <c:idx val="1"/>
          <c:order val="1"/>
          <c:tx>
            <c:strRef>
              <c:f>Plots!$C$199</c:f>
              <c:strCache>
                <c:ptCount val="1"/>
                <c:pt idx="0">
                  <c:v>Cldn4</c:v>
                </c:pt>
              </c:strCache>
            </c:strRef>
          </c:tx>
          <c:spPr>
            <a:ln w="28575" cap="rnd">
              <a:solidFill>
                <a:schemeClr val="accent2"/>
              </a:solidFill>
              <a:round/>
            </a:ln>
            <a:effectLst/>
          </c:spPr>
          <c:marker>
            <c:symbol val="none"/>
          </c:marker>
          <c:cat>
            <c:strRef>
              <c:f>Plots!$D$197:$H$197</c:f>
              <c:strCache>
                <c:ptCount val="5"/>
                <c:pt idx="0">
                  <c:v>0 hr</c:v>
                </c:pt>
                <c:pt idx="1">
                  <c:v>12 hr</c:v>
                </c:pt>
                <c:pt idx="2">
                  <c:v>24 hr</c:v>
                </c:pt>
                <c:pt idx="3">
                  <c:v>36 hr</c:v>
                </c:pt>
                <c:pt idx="4">
                  <c:v>72 hr</c:v>
                </c:pt>
              </c:strCache>
            </c:strRef>
          </c:cat>
          <c:val>
            <c:numRef>
              <c:f>Plots!$D$199:$H$199</c:f>
              <c:numCache>
                <c:formatCode>0.000</c:formatCode>
                <c:ptCount val="5"/>
                <c:pt idx="0" formatCode="General">
                  <c:v>0</c:v>
                </c:pt>
                <c:pt idx="1">
                  <c:v>0.46947843629491098</c:v>
                </c:pt>
                <c:pt idx="2">
                  <c:v>-0.1602766318582777</c:v>
                </c:pt>
                <c:pt idx="3">
                  <c:v>3.3143826902786146E-2</c:v>
                </c:pt>
                <c:pt idx="4">
                  <c:v>0.1534699470921321</c:v>
                </c:pt>
              </c:numCache>
            </c:numRef>
          </c:val>
          <c:smooth val="0"/>
          <c:extLst>
            <c:ext xmlns:c16="http://schemas.microsoft.com/office/drawing/2014/chart" uri="{C3380CC4-5D6E-409C-BE32-E72D297353CC}">
              <c16:uniqueId val="{00000001-0CB6-4CC3-AC46-CC42B6E23A2B}"/>
            </c:ext>
          </c:extLst>
        </c:ser>
        <c:ser>
          <c:idx val="2"/>
          <c:order val="2"/>
          <c:tx>
            <c:strRef>
              <c:f>Plots!$C$200</c:f>
              <c:strCache>
                <c:ptCount val="1"/>
                <c:pt idx="0">
                  <c:v>Cldn8</c:v>
                </c:pt>
              </c:strCache>
            </c:strRef>
          </c:tx>
          <c:spPr>
            <a:ln w="28575" cap="rnd">
              <a:solidFill>
                <a:schemeClr val="accent3"/>
              </a:solidFill>
              <a:round/>
            </a:ln>
            <a:effectLst/>
          </c:spPr>
          <c:marker>
            <c:symbol val="none"/>
          </c:marker>
          <c:cat>
            <c:strRef>
              <c:f>Plots!$D$197:$H$197</c:f>
              <c:strCache>
                <c:ptCount val="5"/>
                <c:pt idx="0">
                  <c:v>0 hr</c:v>
                </c:pt>
                <c:pt idx="1">
                  <c:v>12 hr</c:v>
                </c:pt>
                <c:pt idx="2">
                  <c:v>24 hr</c:v>
                </c:pt>
                <c:pt idx="3">
                  <c:v>36 hr</c:v>
                </c:pt>
                <c:pt idx="4">
                  <c:v>72 hr</c:v>
                </c:pt>
              </c:strCache>
            </c:strRef>
          </c:cat>
          <c:val>
            <c:numRef>
              <c:f>Plots!$D$200:$H$200</c:f>
              <c:numCache>
                <c:formatCode>0.000</c:formatCode>
                <c:ptCount val="5"/>
                <c:pt idx="0" formatCode="General">
                  <c:v>0</c:v>
                </c:pt>
                <c:pt idx="1">
                  <c:v>-0.16404892633105572</c:v>
                </c:pt>
                <c:pt idx="2">
                  <c:v>-0.21131544781310421</c:v>
                </c:pt>
                <c:pt idx="3">
                  <c:v>-0.72502922700421613</c:v>
                </c:pt>
                <c:pt idx="4">
                  <c:v>-0.29067859321347228</c:v>
                </c:pt>
              </c:numCache>
            </c:numRef>
          </c:val>
          <c:smooth val="0"/>
          <c:extLst>
            <c:ext xmlns:c16="http://schemas.microsoft.com/office/drawing/2014/chart" uri="{C3380CC4-5D6E-409C-BE32-E72D297353CC}">
              <c16:uniqueId val="{00000002-0CB6-4CC3-AC46-CC42B6E23A2B}"/>
            </c:ext>
          </c:extLst>
        </c:ser>
        <c:ser>
          <c:idx val="3"/>
          <c:order val="3"/>
          <c:tx>
            <c:strRef>
              <c:f>Plots!$C$201</c:f>
              <c:strCache>
                <c:ptCount val="1"/>
                <c:pt idx="0">
                  <c:v>Cldn3</c:v>
                </c:pt>
              </c:strCache>
            </c:strRef>
          </c:tx>
          <c:spPr>
            <a:ln w="28575" cap="rnd">
              <a:solidFill>
                <a:schemeClr val="accent4"/>
              </a:solidFill>
              <a:round/>
            </a:ln>
            <a:effectLst/>
          </c:spPr>
          <c:marker>
            <c:symbol val="none"/>
          </c:marker>
          <c:cat>
            <c:strRef>
              <c:f>Plots!$D$197:$H$197</c:f>
              <c:strCache>
                <c:ptCount val="5"/>
                <c:pt idx="0">
                  <c:v>0 hr</c:v>
                </c:pt>
                <c:pt idx="1">
                  <c:v>12 hr</c:v>
                </c:pt>
                <c:pt idx="2">
                  <c:v>24 hr</c:v>
                </c:pt>
                <c:pt idx="3">
                  <c:v>36 hr</c:v>
                </c:pt>
                <c:pt idx="4">
                  <c:v>72 hr</c:v>
                </c:pt>
              </c:strCache>
            </c:strRef>
          </c:cat>
          <c:val>
            <c:numRef>
              <c:f>Plots!$D$201:$H$201</c:f>
              <c:numCache>
                <c:formatCode>0.000</c:formatCode>
                <c:ptCount val="5"/>
                <c:pt idx="0" formatCode="General">
                  <c:v>0</c:v>
                </c:pt>
                <c:pt idx="1">
                  <c:v>0.42340523111269035</c:v>
                </c:pt>
                <c:pt idx="2">
                  <c:v>0.13509666106235566</c:v>
                </c:pt>
                <c:pt idx="3">
                  <c:v>0.64334102341817534</c:v>
                </c:pt>
                <c:pt idx="4">
                  <c:v>0.17712629221022477</c:v>
                </c:pt>
              </c:numCache>
            </c:numRef>
          </c:val>
          <c:smooth val="0"/>
          <c:extLst>
            <c:ext xmlns:c16="http://schemas.microsoft.com/office/drawing/2014/chart" uri="{C3380CC4-5D6E-409C-BE32-E72D297353CC}">
              <c16:uniqueId val="{00000003-0CB6-4CC3-AC46-CC42B6E23A2B}"/>
            </c:ext>
          </c:extLst>
        </c:ser>
        <c:dLbls>
          <c:showLegendKey val="0"/>
          <c:showVal val="0"/>
          <c:showCatName val="0"/>
          <c:showSerName val="0"/>
          <c:showPercent val="0"/>
          <c:showBubbleSize val="0"/>
        </c:dLbls>
        <c:smooth val="0"/>
        <c:axId val="231316200"/>
        <c:axId val="231312920"/>
      </c:lineChart>
      <c:catAx>
        <c:axId val="231316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312920"/>
        <c:crossesAt val="0"/>
        <c:auto val="1"/>
        <c:lblAlgn val="ctr"/>
        <c:lblOffset val="100"/>
        <c:noMultiLvlLbl val="0"/>
      </c:catAx>
      <c:valAx>
        <c:axId val="231312920"/>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316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Plots!$C$209</c:f>
              <c:strCache>
                <c:ptCount val="1"/>
                <c:pt idx="0">
                  <c:v>Col4a1</c:v>
                </c:pt>
              </c:strCache>
            </c:strRef>
          </c:tx>
          <c:spPr>
            <a:ln w="28575" cap="rnd">
              <a:solidFill>
                <a:schemeClr val="accent1"/>
              </a:solidFill>
              <a:round/>
            </a:ln>
            <a:effectLst/>
          </c:spPr>
          <c:marker>
            <c:symbol val="none"/>
          </c:marker>
          <c:cat>
            <c:strRef>
              <c:f>Plots!$D$208:$H$208</c:f>
              <c:strCache>
                <c:ptCount val="5"/>
                <c:pt idx="0">
                  <c:v>0 hr</c:v>
                </c:pt>
                <c:pt idx="1">
                  <c:v>12 hr</c:v>
                </c:pt>
                <c:pt idx="2">
                  <c:v>24 hr</c:v>
                </c:pt>
                <c:pt idx="3">
                  <c:v>36 hr</c:v>
                </c:pt>
                <c:pt idx="4">
                  <c:v>72 hr</c:v>
                </c:pt>
              </c:strCache>
            </c:strRef>
          </c:cat>
          <c:val>
            <c:numRef>
              <c:f>Plots!$D$209:$H$209</c:f>
              <c:numCache>
                <c:formatCode>0.000</c:formatCode>
                <c:ptCount val="5"/>
                <c:pt idx="0" formatCode="General">
                  <c:v>0</c:v>
                </c:pt>
                <c:pt idx="1">
                  <c:v>0.39873603647771216</c:v>
                </c:pt>
                <c:pt idx="2">
                  <c:v>0.74572804965915773</c:v>
                </c:pt>
                <c:pt idx="3">
                  <c:v>0.23621046012612687</c:v>
                </c:pt>
                <c:pt idx="4">
                  <c:v>1.1585949967772449</c:v>
                </c:pt>
              </c:numCache>
            </c:numRef>
          </c:val>
          <c:smooth val="0"/>
          <c:extLst>
            <c:ext xmlns:c16="http://schemas.microsoft.com/office/drawing/2014/chart" uri="{C3380CC4-5D6E-409C-BE32-E72D297353CC}">
              <c16:uniqueId val="{00000000-40CB-4272-BB0F-87C34E7E2EFC}"/>
            </c:ext>
          </c:extLst>
        </c:ser>
        <c:ser>
          <c:idx val="1"/>
          <c:order val="1"/>
          <c:tx>
            <c:strRef>
              <c:f>Plots!$C$210</c:f>
              <c:strCache>
                <c:ptCount val="1"/>
                <c:pt idx="0">
                  <c:v>Col4a2</c:v>
                </c:pt>
              </c:strCache>
            </c:strRef>
          </c:tx>
          <c:spPr>
            <a:ln w="28575" cap="rnd">
              <a:solidFill>
                <a:schemeClr val="accent2"/>
              </a:solidFill>
              <a:round/>
            </a:ln>
            <a:effectLst/>
          </c:spPr>
          <c:marker>
            <c:symbol val="none"/>
          </c:marker>
          <c:cat>
            <c:strRef>
              <c:f>Plots!$D$208:$H$208</c:f>
              <c:strCache>
                <c:ptCount val="5"/>
                <c:pt idx="0">
                  <c:v>0 hr</c:v>
                </c:pt>
                <c:pt idx="1">
                  <c:v>12 hr</c:v>
                </c:pt>
                <c:pt idx="2">
                  <c:v>24 hr</c:v>
                </c:pt>
                <c:pt idx="3">
                  <c:v>36 hr</c:v>
                </c:pt>
                <c:pt idx="4">
                  <c:v>72 hr</c:v>
                </c:pt>
              </c:strCache>
            </c:strRef>
          </c:cat>
          <c:val>
            <c:numRef>
              <c:f>Plots!$D$210:$H$210</c:f>
              <c:numCache>
                <c:formatCode>0.000</c:formatCode>
                <c:ptCount val="5"/>
                <c:pt idx="0" formatCode="General">
                  <c:v>0</c:v>
                </c:pt>
                <c:pt idx="1">
                  <c:v>0.63299673501456588</c:v>
                </c:pt>
                <c:pt idx="2">
                  <c:v>0.76435584038539817</c:v>
                </c:pt>
                <c:pt idx="3">
                  <c:v>0.25646738585516143</c:v>
                </c:pt>
                <c:pt idx="4">
                  <c:v>1.153479559634939</c:v>
                </c:pt>
              </c:numCache>
            </c:numRef>
          </c:val>
          <c:smooth val="0"/>
          <c:extLst>
            <c:ext xmlns:c16="http://schemas.microsoft.com/office/drawing/2014/chart" uri="{C3380CC4-5D6E-409C-BE32-E72D297353CC}">
              <c16:uniqueId val="{00000001-40CB-4272-BB0F-87C34E7E2EFC}"/>
            </c:ext>
          </c:extLst>
        </c:ser>
        <c:ser>
          <c:idx val="2"/>
          <c:order val="2"/>
          <c:tx>
            <c:strRef>
              <c:f>Plots!$C$211</c:f>
              <c:strCache>
                <c:ptCount val="1"/>
                <c:pt idx="0">
                  <c:v>Col4a4</c:v>
                </c:pt>
              </c:strCache>
            </c:strRef>
          </c:tx>
          <c:spPr>
            <a:ln w="28575" cap="rnd">
              <a:solidFill>
                <a:schemeClr val="accent3"/>
              </a:solidFill>
              <a:round/>
            </a:ln>
            <a:effectLst/>
          </c:spPr>
          <c:marker>
            <c:symbol val="none"/>
          </c:marker>
          <c:cat>
            <c:strRef>
              <c:f>Plots!$D$208:$H$208</c:f>
              <c:strCache>
                <c:ptCount val="5"/>
                <c:pt idx="0">
                  <c:v>0 hr</c:v>
                </c:pt>
                <c:pt idx="1">
                  <c:v>12 hr</c:v>
                </c:pt>
                <c:pt idx="2">
                  <c:v>24 hr</c:v>
                </c:pt>
                <c:pt idx="3">
                  <c:v>36 hr</c:v>
                </c:pt>
                <c:pt idx="4">
                  <c:v>72 hr</c:v>
                </c:pt>
              </c:strCache>
            </c:strRef>
          </c:cat>
          <c:val>
            <c:numRef>
              <c:f>Plots!$D$211:$H$211</c:f>
              <c:numCache>
                <c:formatCode>0.000</c:formatCode>
                <c:ptCount val="5"/>
                <c:pt idx="0" formatCode="General">
                  <c:v>0</c:v>
                </c:pt>
                <c:pt idx="1">
                  <c:v>-0.32712916636514255</c:v>
                </c:pt>
                <c:pt idx="2">
                  <c:v>-2.0599670438115766E-2</c:v>
                </c:pt>
                <c:pt idx="3">
                  <c:v>-0.34243385402676352</c:v>
                </c:pt>
                <c:pt idx="4">
                  <c:v>-0.49541091209936611</c:v>
                </c:pt>
              </c:numCache>
            </c:numRef>
          </c:val>
          <c:smooth val="0"/>
          <c:extLst>
            <c:ext xmlns:c16="http://schemas.microsoft.com/office/drawing/2014/chart" uri="{C3380CC4-5D6E-409C-BE32-E72D297353CC}">
              <c16:uniqueId val="{00000002-40CB-4272-BB0F-87C34E7E2EFC}"/>
            </c:ext>
          </c:extLst>
        </c:ser>
        <c:ser>
          <c:idx val="3"/>
          <c:order val="3"/>
          <c:tx>
            <c:strRef>
              <c:f>Plots!$C$212</c:f>
              <c:strCache>
                <c:ptCount val="1"/>
                <c:pt idx="0">
                  <c:v>Col4a5</c:v>
                </c:pt>
              </c:strCache>
            </c:strRef>
          </c:tx>
          <c:spPr>
            <a:ln w="28575" cap="rnd">
              <a:solidFill>
                <a:schemeClr val="accent4"/>
              </a:solidFill>
              <a:round/>
            </a:ln>
            <a:effectLst/>
          </c:spPr>
          <c:marker>
            <c:symbol val="none"/>
          </c:marker>
          <c:cat>
            <c:strRef>
              <c:f>Plots!$D$208:$H$208</c:f>
              <c:strCache>
                <c:ptCount val="5"/>
                <c:pt idx="0">
                  <c:v>0 hr</c:v>
                </c:pt>
                <c:pt idx="1">
                  <c:v>12 hr</c:v>
                </c:pt>
                <c:pt idx="2">
                  <c:v>24 hr</c:v>
                </c:pt>
                <c:pt idx="3">
                  <c:v>36 hr</c:v>
                </c:pt>
                <c:pt idx="4">
                  <c:v>72 hr</c:v>
                </c:pt>
              </c:strCache>
            </c:strRef>
          </c:cat>
          <c:val>
            <c:numRef>
              <c:f>Plots!$D$212:$H$212</c:f>
              <c:numCache>
                <c:formatCode>0.000</c:formatCode>
                <c:ptCount val="5"/>
                <c:pt idx="0" formatCode="General">
                  <c:v>0</c:v>
                </c:pt>
                <c:pt idx="1">
                  <c:v>-0.26095061621485316</c:v>
                </c:pt>
                <c:pt idx="2">
                  <c:v>-0.36930618506598478</c:v>
                </c:pt>
                <c:pt idx="3">
                  <c:v>-0.30516246594165941</c:v>
                </c:pt>
                <c:pt idx="4">
                  <c:v>9.5385427179215023E-3</c:v>
                </c:pt>
              </c:numCache>
            </c:numRef>
          </c:val>
          <c:smooth val="0"/>
          <c:extLst>
            <c:ext xmlns:c16="http://schemas.microsoft.com/office/drawing/2014/chart" uri="{C3380CC4-5D6E-409C-BE32-E72D297353CC}">
              <c16:uniqueId val="{00000003-40CB-4272-BB0F-87C34E7E2EFC}"/>
            </c:ext>
          </c:extLst>
        </c:ser>
        <c:dLbls>
          <c:showLegendKey val="0"/>
          <c:showVal val="0"/>
          <c:showCatName val="0"/>
          <c:showSerName val="0"/>
          <c:showPercent val="0"/>
          <c:showBubbleSize val="0"/>
        </c:dLbls>
        <c:smooth val="0"/>
        <c:axId val="448161576"/>
        <c:axId val="448171416"/>
      </c:lineChart>
      <c:catAx>
        <c:axId val="448161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171416"/>
        <c:crosses val="autoZero"/>
        <c:auto val="1"/>
        <c:lblAlgn val="ctr"/>
        <c:lblOffset val="100"/>
        <c:noMultiLvlLbl val="0"/>
      </c:catAx>
      <c:valAx>
        <c:axId val="448171416"/>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161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Plots!$C$242</c:f>
              <c:strCache>
                <c:ptCount val="1"/>
                <c:pt idx="0">
                  <c:v>Irf1</c:v>
                </c:pt>
              </c:strCache>
            </c:strRef>
          </c:tx>
          <c:spPr>
            <a:ln w="28575" cap="rnd">
              <a:solidFill>
                <a:schemeClr val="accent1"/>
              </a:solidFill>
              <a:round/>
            </a:ln>
            <a:effectLst/>
          </c:spPr>
          <c:marker>
            <c:symbol val="none"/>
          </c:marker>
          <c:cat>
            <c:strRef>
              <c:f>Plots!$D$241:$H$241</c:f>
              <c:strCache>
                <c:ptCount val="5"/>
                <c:pt idx="0">
                  <c:v>0 hr</c:v>
                </c:pt>
                <c:pt idx="1">
                  <c:v>12 hr</c:v>
                </c:pt>
                <c:pt idx="2">
                  <c:v>24 hr</c:v>
                </c:pt>
                <c:pt idx="3">
                  <c:v>36 hr</c:v>
                </c:pt>
                <c:pt idx="4">
                  <c:v>72 hr</c:v>
                </c:pt>
              </c:strCache>
            </c:strRef>
          </c:cat>
          <c:val>
            <c:numRef>
              <c:f>Plots!$D$242:$H$242</c:f>
              <c:numCache>
                <c:formatCode>0.000</c:formatCode>
                <c:ptCount val="5"/>
                <c:pt idx="0" formatCode="General">
                  <c:v>0</c:v>
                </c:pt>
                <c:pt idx="1">
                  <c:v>0.37647529269696939</c:v>
                </c:pt>
                <c:pt idx="2">
                  <c:v>0.35905573038453953</c:v>
                </c:pt>
                <c:pt idx="3">
                  <c:v>0.18469397635980969</c:v>
                </c:pt>
                <c:pt idx="4">
                  <c:v>1.0365028565202754</c:v>
                </c:pt>
              </c:numCache>
            </c:numRef>
          </c:val>
          <c:smooth val="0"/>
          <c:extLst>
            <c:ext xmlns:c16="http://schemas.microsoft.com/office/drawing/2014/chart" uri="{C3380CC4-5D6E-409C-BE32-E72D297353CC}">
              <c16:uniqueId val="{00000000-249F-4F28-ADA7-208355426868}"/>
            </c:ext>
          </c:extLst>
        </c:ser>
        <c:ser>
          <c:idx val="1"/>
          <c:order val="1"/>
          <c:tx>
            <c:strRef>
              <c:f>Plots!$C$243</c:f>
              <c:strCache>
                <c:ptCount val="1"/>
                <c:pt idx="0">
                  <c:v>Nfkb2</c:v>
                </c:pt>
              </c:strCache>
            </c:strRef>
          </c:tx>
          <c:spPr>
            <a:ln w="28575" cap="rnd">
              <a:solidFill>
                <a:schemeClr val="accent2"/>
              </a:solidFill>
              <a:round/>
            </a:ln>
            <a:effectLst/>
          </c:spPr>
          <c:marker>
            <c:symbol val="none"/>
          </c:marker>
          <c:cat>
            <c:strRef>
              <c:f>Plots!$D$241:$H$241</c:f>
              <c:strCache>
                <c:ptCount val="5"/>
                <c:pt idx="0">
                  <c:v>0 hr</c:v>
                </c:pt>
                <c:pt idx="1">
                  <c:v>12 hr</c:v>
                </c:pt>
                <c:pt idx="2">
                  <c:v>24 hr</c:v>
                </c:pt>
                <c:pt idx="3">
                  <c:v>36 hr</c:v>
                </c:pt>
                <c:pt idx="4">
                  <c:v>72 hr</c:v>
                </c:pt>
              </c:strCache>
            </c:strRef>
          </c:cat>
          <c:val>
            <c:numRef>
              <c:f>Plots!$D$243:$H$243</c:f>
              <c:numCache>
                <c:formatCode>0.000</c:formatCode>
                <c:ptCount val="5"/>
                <c:pt idx="0" formatCode="General">
                  <c:v>0</c:v>
                </c:pt>
                <c:pt idx="1">
                  <c:v>0.30707496679300483</c:v>
                </c:pt>
                <c:pt idx="2">
                  <c:v>0.64421845782857901</c:v>
                </c:pt>
                <c:pt idx="3">
                  <c:v>1.2064312287801229</c:v>
                </c:pt>
                <c:pt idx="4">
                  <c:v>1.0938543045232614</c:v>
                </c:pt>
              </c:numCache>
            </c:numRef>
          </c:val>
          <c:smooth val="0"/>
          <c:extLst>
            <c:ext xmlns:c16="http://schemas.microsoft.com/office/drawing/2014/chart" uri="{C3380CC4-5D6E-409C-BE32-E72D297353CC}">
              <c16:uniqueId val="{00000001-249F-4F28-ADA7-208355426868}"/>
            </c:ext>
          </c:extLst>
        </c:ser>
        <c:ser>
          <c:idx val="2"/>
          <c:order val="2"/>
          <c:tx>
            <c:strRef>
              <c:f>Plots!$C$244</c:f>
              <c:strCache>
                <c:ptCount val="1"/>
                <c:pt idx="0">
                  <c:v>Tp53</c:v>
                </c:pt>
              </c:strCache>
            </c:strRef>
          </c:tx>
          <c:spPr>
            <a:ln w="28575" cap="rnd">
              <a:solidFill>
                <a:schemeClr val="accent3"/>
              </a:solidFill>
              <a:round/>
            </a:ln>
            <a:effectLst/>
          </c:spPr>
          <c:marker>
            <c:symbol val="none"/>
          </c:marker>
          <c:cat>
            <c:strRef>
              <c:f>Plots!$D$241:$H$241</c:f>
              <c:strCache>
                <c:ptCount val="5"/>
                <c:pt idx="0">
                  <c:v>0 hr</c:v>
                </c:pt>
                <c:pt idx="1">
                  <c:v>12 hr</c:v>
                </c:pt>
                <c:pt idx="2">
                  <c:v>24 hr</c:v>
                </c:pt>
                <c:pt idx="3">
                  <c:v>36 hr</c:v>
                </c:pt>
                <c:pt idx="4">
                  <c:v>72 hr</c:v>
                </c:pt>
              </c:strCache>
            </c:strRef>
          </c:cat>
          <c:val>
            <c:numRef>
              <c:f>Plots!$D$244:$H$244</c:f>
              <c:numCache>
                <c:formatCode>0.000</c:formatCode>
                <c:ptCount val="5"/>
                <c:pt idx="0" formatCode="General">
                  <c:v>0</c:v>
                </c:pt>
                <c:pt idx="1">
                  <c:v>0.58904890699500789</c:v>
                </c:pt>
                <c:pt idx="2">
                  <c:v>0.78890516999793781</c:v>
                </c:pt>
                <c:pt idx="3">
                  <c:v>0.96234580939272951</c:v>
                </c:pt>
                <c:pt idx="4">
                  <c:v>0.90478969637067563</c:v>
                </c:pt>
              </c:numCache>
            </c:numRef>
          </c:val>
          <c:smooth val="0"/>
          <c:extLst>
            <c:ext xmlns:c16="http://schemas.microsoft.com/office/drawing/2014/chart" uri="{C3380CC4-5D6E-409C-BE32-E72D297353CC}">
              <c16:uniqueId val="{00000002-249F-4F28-ADA7-208355426868}"/>
            </c:ext>
          </c:extLst>
        </c:ser>
        <c:ser>
          <c:idx val="3"/>
          <c:order val="3"/>
          <c:tx>
            <c:strRef>
              <c:f>Plots!$C$245</c:f>
              <c:strCache>
                <c:ptCount val="1"/>
                <c:pt idx="0">
                  <c:v>Relb</c:v>
                </c:pt>
              </c:strCache>
            </c:strRef>
          </c:tx>
          <c:spPr>
            <a:ln w="28575" cap="rnd">
              <a:solidFill>
                <a:schemeClr val="accent4"/>
              </a:solidFill>
              <a:round/>
            </a:ln>
            <a:effectLst/>
          </c:spPr>
          <c:marker>
            <c:symbol val="none"/>
          </c:marker>
          <c:cat>
            <c:strRef>
              <c:f>Plots!$D$241:$H$241</c:f>
              <c:strCache>
                <c:ptCount val="5"/>
                <c:pt idx="0">
                  <c:v>0 hr</c:v>
                </c:pt>
                <c:pt idx="1">
                  <c:v>12 hr</c:v>
                </c:pt>
                <c:pt idx="2">
                  <c:v>24 hr</c:v>
                </c:pt>
                <c:pt idx="3">
                  <c:v>36 hr</c:v>
                </c:pt>
                <c:pt idx="4">
                  <c:v>72 hr</c:v>
                </c:pt>
              </c:strCache>
            </c:strRef>
          </c:cat>
          <c:val>
            <c:numRef>
              <c:f>Plots!$D$245:$H$245</c:f>
              <c:numCache>
                <c:formatCode>0.000</c:formatCode>
                <c:ptCount val="5"/>
                <c:pt idx="0" formatCode="General">
                  <c:v>0</c:v>
                </c:pt>
                <c:pt idx="1">
                  <c:v>0.25320104806052429</c:v>
                </c:pt>
                <c:pt idx="2">
                  <c:v>0.80609290561244917</c:v>
                </c:pt>
                <c:pt idx="3">
                  <c:v>1.0560213829686393</c:v>
                </c:pt>
                <c:pt idx="4">
                  <c:v>1.4150023777775327</c:v>
                </c:pt>
              </c:numCache>
            </c:numRef>
          </c:val>
          <c:smooth val="0"/>
          <c:extLst>
            <c:ext xmlns:c16="http://schemas.microsoft.com/office/drawing/2014/chart" uri="{C3380CC4-5D6E-409C-BE32-E72D297353CC}">
              <c16:uniqueId val="{00000003-249F-4F28-ADA7-208355426868}"/>
            </c:ext>
          </c:extLst>
        </c:ser>
        <c:dLbls>
          <c:showLegendKey val="0"/>
          <c:showVal val="0"/>
          <c:showCatName val="0"/>
          <c:showSerName val="0"/>
          <c:showPercent val="0"/>
          <c:showBubbleSize val="0"/>
        </c:dLbls>
        <c:smooth val="0"/>
        <c:axId val="581495968"/>
        <c:axId val="581496296"/>
      </c:lineChart>
      <c:catAx>
        <c:axId val="58149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96296"/>
        <c:crosses val="autoZero"/>
        <c:auto val="1"/>
        <c:lblAlgn val="ctr"/>
        <c:lblOffset val="100"/>
        <c:noMultiLvlLbl val="0"/>
      </c:catAx>
      <c:valAx>
        <c:axId val="581496296"/>
        <c:scaling>
          <c:orientation val="minMax"/>
          <c:max val="3"/>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95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Plots!$C$252</c:f>
              <c:strCache>
                <c:ptCount val="1"/>
                <c:pt idx="0">
                  <c:v>Traf2</c:v>
                </c:pt>
              </c:strCache>
            </c:strRef>
          </c:tx>
          <c:spPr>
            <a:ln w="28575" cap="rnd">
              <a:solidFill>
                <a:schemeClr val="accent1"/>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Plots!$D$252:$H$252</c:f>
              <c:numCache>
                <c:formatCode>0.000</c:formatCode>
                <c:ptCount val="5"/>
                <c:pt idx="0" formatCode="General">
                  <c:v>0</c:v>
                </c:pt>
                <c:pt idx="1">
                  <c:v>0.34064426841121676</c:v>
                </c:pt>
                <c:pt idx="2">
                  <c:v>0.54338702035877262</c:v>
                </c:pt>
                <c:pt idx="3">
                  <c:v>0.68158138482695219</c:v>
                </c:pt>
                <c:pt idx="4">
                  <c:v>0.32094888367139923</c:v>
                </c:pt>
              </c:numCache>
            </c:numRef>
          </c:val>
          <c:smooth val="0"/>
          <c:extLst>
            <c:ext xmlns:c16="http://schemas.microsoft.com/office/drawing/2014/chart" uri="{C3380CC4-5D6E-409C-BE32-E72D297353CC}">
              <c16:uniqueId val="{00000000-B24F-4CE2-B649-8585F32F746B}"/>
            </c:ext>
          </c:extLst>
        </c:ser>
        <c:ser>
          <c:idx val="1"/>
          <c:order val="1"/>
          <c:tx>
            <c:strRef>
              <c:f>Plots!$C$253</c:f>
              <c:strCache>
                <c:ptCount val="1"/>
                <c:pt idx="0">
                  <c:v>Birc2</c:v>
                </c:pt>
              </c:strCache>
            </c:strRef>
          </c:tx>
          <c:spPr>
            <a:ln w="28575" cap="rnd">
              <a:solidFill>
                <a:schemeClr val="accent2"/>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Plots!$D$253:$H$253</c:f>
              <c:numCache>
                <c:formatCode>0.000</c:formatCode>
                <c:ptCount val="5"/>
                <c:pt idx="0" formatCode="General">
                  <c:v>0</c:v>
                </c:pt>
                <c:pt idx="1">
                  <c:v>0.1184614929019402</c:v>
                </c:pt>
                <c:pt idx="2">
                  <c:v>0.15940273161085788</c:v>
                </c:pt>
                <c:pt idx="3">
                  <c:v>0.38857902859017279</c:v>
                </c:pt>
                <c:pt idx="4">
                  <c:v>-0.1273926654373104</c:v>
                </c:pt>
              </c:numCache>
            </c:numRef>
          </c:val>
          <c:smooth val="0"/>
          <c:extLst>
            <c:ext xmlns:c16="http://schemas.microsoft.com/office/drawing/2014/chart" uri="{C3380CC4-5D6E-409C-BE32-E72D297353CC}">
              <c16:uniqueId val="{00000001-B24F-4CE2-B649-8585F32F746B}"/>
            </c:ext>
          </c:extLst>
        </c:ser>
        <c:ser>
          <c:idx val="2"/>
          <c:order val="2"/>
          <c:tx>
            <c:strRef>
              <c:f>Plots!$C$254</c:f>
              <c:strCache>
                <c:ptCount val="1"/>
                <c:pt idx="0">
                  <c:v>Birc3</c:v>
                </c:pt>
              </c:strCache>
            </c:strRef>
          </c:tx>
          <c:spPr>
            <a:ln w="28575" cap="rnd">
              <a:solidFill>
                <a:schemeClr val="accent3"/>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Plots!$D$254:$H$254</c:f>
              <c:numCache>
                <c:formatCode>0.000</c:formatCode>
                <c:ptCount val="5"/>
                <c:pt idx="0" formatCode="General">
                  <c:v>0</c:v>
                </c:pt>
                <c:pt idx="1">
                  <c:v>1.1050421498574581</c:v>
                </c:pt>
                <c:pt idx="2">
                  <c:v>0.91635868564276235</c:v>
                </c:pt>
                <c:pt idx="3">
                  <c:v>1.5019546449619328</c:v>
                </c:pt>
                <c:pt idx="4">
                  <c:v>1.4459521329457898</c:v>
                </c:pt>
              </c:numCache>
            </c:numRef>
          </c:val>
          <c:smooth val="0"/>
          <c:extLst>
            <c:ext xmlns:c16="http://schemas.microsoft.com/office/drawing/2014/chart" uri="{C3380CC4-5D6E-409C-BE32-E72D297353CC}">
              <c16:uniqueId val="{00000002-B24F-4CE2-B649-8585F32F746B}"/>
            </c:ext>
          </c:extLst>
        </c:ser>
        <c:ser>
          <c:idx val="3"/>
          <c:order val="3"/>
          <c:tx>
            <c:strRef>
              <c:f>Plots!$C$255</c:f>
              <c:strCache>
                <c:ptCount val="1"/>
                <c:pt idx="0">
                  <c:v>Birc5</c:v>
                </c:pt>
              </c:strCache>
            </c:strRef>
          </c:tx>
          <c:spPr>
            <a:ln w="28575" cap="rnd">
              <a:solidFill>
                <a:schemeClr val="accent4"/>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Plots!$D$255:$H$255</c:f>
              <c:numCache>
                <c:formatCode>0.000</c:formatCode>
                <c:ptCount val="5"/>
                <c:pt idx="0" formatCode="General">
                  <c:v>0</c:v>
                </c:pt>
                <c:pt idx="1">
                  <c:v>0.430247448341465</c:v>
                </c:pt>
                <c:pt idx="2">
                  <c:v>1.7446506997429709</c:v>
                </c:pt>
                <c:pt idx="3">
                  <c:v>3.3425704289675826</c:v>
                </c:pt>
                <c:pt idx="4">
                  <c:v>1.6375417228362834</c:v>
                </c:pt>
              </c:numCache>
            </c:numRef>
          </c:val>
          <c:smooth val="0"/>
          <c:extLst>
            <c:ext xmlns:c16="http://schemas.microsoft.com/office/drawing/2014/chart" uri="{C3380CC4-5D6E-409C-BE32-E72D297353CC}">
              <c16:uniqueId val="{00000003-B24F-4CE2-B649-8585F32F746B}"/>
            </c:ext>
          </c:extLst>
        </c:ser>
        <c:ser>
          <c:idx val="4"/>
          <c:order val="4"/>
          <c:tx>
            <c:strRef>
              <c:f>Plots!$C$256</c:f>
              <c:strCache>
                <c:ptCount val="1"/>
                <c:pt idx="0">
                  <c:v>Cflar</c:v>
                </c:pt>
              </c:strCache>
            </c:strRef>
          </c:tx>
          <c:spPr>
            <a:ln w="28575" cap="rnd">
              <a:solidFill>
                <a:schemeClr val="accent5"/>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Plots!$D$256:$H$256</c:f>
              <c:numCache>
                <c:formatCode>0.000</c:formatCode>
                <c:ptCount val="5"/>
                <c:pt idx="0" formatCode="General">
                  <c:v>0</c:v>
                </c:pt>
                <c:pt idx="1">
                  <c:v>-0.15963091484316627</c:v>
                </c:pt>
                <c:pt idx="2">
                  <c:v>0.10745489905625166</c:v>
                </c:pt>
                <c:pt idx="3">
                  <c:v>7.5677881182904513E-2</c:v>
                </c:pt>
                <c:pt idx="4">
                  <c:v>-0.20681445163782483</c:v>
                </c:pt>
              </c:numCache>
            </c:numRef>
          </c:val>
          <c:smooth val="0"/>
          <c:extLst>
            <c:ext xmlns:c16="http://schemas.microsoft.com/office/drawing/2014/chart" uri="{C3380CC4-5D6E-409C-BE32-E72D297353CC}">
              <c16:uniqueId val="{00000004-B24F-4CE2-B649-8585F32F746B}"/>
            </c:ext>
          </c:extLst>
        </c:ser>
        <c:ser>
          <c:idx val="5"/>
          <c:order val="5"/>
          <c:tx>
            <c:strRef>
              <c:f>Plots!$C$257</c:f>
              <c:strCache>
                <c:ptCount val="1"/>
                <c:pt idx="0">
                  <c:v>Xiap</c:v>
                </c:pt>
              </c:strCache>
            </c:strRef>
          </c:tx>
          <c:spPr>
            <a:ln w="28575" cap="rnd">
              <a:solidFill>
                <a:schemeClr val="accent6"/>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Plots!$D$257:$H$257</c:f>
              <c:numCache>
                <c:formatCode>0.000</c:formatCode>
                <c:ptCount val="5"/>
                <c:pt idx="0" formatCode="General">
                  <c:v>0</c:v>
                </c:pt>
                <c:pt idx="1">
                  <c:v>0.12272317109538763</c:v>
                </c:pt>
                <c:pt idx="2">
                  <c:v>0.16630013762355822</c:v>
                </c:pt>
                <c:pt idx="3">
                  <c:v>-0.22804226046718779</c:v>
                </c:pt>
                <c:pt idx="4">
                  <c:v>-0.18485834193923331</c:v>
                </c:pt>
              </c:numCache>
            </c:numRef>
          </c:val>
          <c:smooth val="0"/>
          <c:extLst>
            <c:ext xmlns:c16="http://schemas.microsoft.com/office/drawing/2014/chart" uri="{C3380CC4-5D6E-409C-BE32-E72D297353CC}">
              <c16:uniqueId val="{00000005-B24F-4CE2-B649-8585F32F746B}"/>
            </c:ext>
          </c:extLst>
        </c:ser>
        <c:ser>
          <c:idx val="6"/>
          <c:order val="6"/>
          <c:tx>
            <c:strRef>
              <c:f>Plots!$C$258</c:f>
              <c:strCache>
                <c:ptCount val="1"/>
                <c:pt idx="0">
                  <c:v>Bcl2l1</c:v>
                </c:pt>
              </c:strCache>
            </c:strRef>
          </c:tx>
          <c:spPr>
            <a:ln w="28575" cap="rnd">
              <a:solidFill>
                <a:schemeClr val="accent1">
                  <a:lumMod val="6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Plots!$D$258:$H$258</c:f>
              <c:numCache>
                <c:formatCode>0.000</c:formatCode>
                <c:ptCount val="5"/>
                <c:pt idx="0" formatCode="General">
                  <c:v>0</c:v>
                </c:pt>
                <c:pt idx="1">
                  <c:v>0.55438272675209654</c:v>
                </c:pt>
                <c:pt idx="2">
                  <c:v>4.3483808954227592E-2</c:v>
                </c:pt>
                <c:pt idx="3">
                  <c:v>-0.11061917267993064</c:v>
                </c:pt>
                <c:pt idx="4">
                  <c:v>-0.10020201478602637</c:v>
                </c:pt>
              </c:numCache>
            </c:numRef>
          </c:val>
          <c:smooth val="0"/>
          <c:extLst>
            <c:ext xmlns:c16="http://schemas.microsoft.com/office/drawing/2014/chart" uri="{C3380CC4-5D6E-409C-BE32-E72D297353CC}">
              <c16:uniqueId val="{00000006-B24F-4CE2-B649-8585F32F746B}"/>
            </c:ext>
          </c:extLst>
        </c:ser>
        <c:ser>
          <c:idx val="7"/>
          <c:order val="7"/>
          <c:tx>
            <c:strRef>
              <c:f>Plots!$C$259</c:f>
              <c:strCache>
                <c:ptCount val="1"/>
                <c:pt idx="0">
                  <c:v>Bcl2l12</c:v>
                </c:pt>
              </c:strCache>
            </c:strRef>
          </c:tx>
          <c:spPr>
            <a:ln w="28575" cap="rnd">
              <a:solidFill>
                <a:schemeClr val="accent2">
                  <a:lumMod val="6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Plots!$D$259:$H$259</c:f>
              <c:numCache>
                <c:formatCode>0.000</c:formatCode>
                <c:ptCount val="5"/>
                <c:pt idx="0" formatCode="General">
                  <c:v>0</c:v>
                </c:pt>
                <c:pt idx="1">
                  <c:v>0.74211159536189897</c:v>
                </c:pt>
                <c:pt idx="2">
                  <c:v>0.41572662995394299</c:v>
                </c:pt>
                <c:pt idx="3">
                  <c:v>0.32695446670305711</c:v>
                </c:pt>
                <c:pt idx="4">
                  <c:v>0.25955508727225596</c:v>
                </c:pt>
              </c:numCache>
            </c:numRef>
          </c:val>
          <c:smooth val="0"/>
          <c:extLst>
            <c:ext xmlns:c16="http://schemas.microsoft.com/office/drawing/2014/chart" uri="{C3380CC4-5D6E-409C-BE32-E72D297353CC}">
              <c16:uniqueId val="{00000007-B24F-4CE2-B649-8585F32F746B}"/>
            </c:ext>
          </c:extLst>
        </c:ser>
        <c:ser>
          <c:idx val="8"/>
          <c:order val="8"/>
          <c:tx>
            <c:strRef>
              <c:f>Plots!$C$260</c:f>
              <c:strCache>
                <c:ptCount val="1"/>
                <c:pt idx="0">
                  <c:v>Bcl2l13</c:v>
                </c:pt>
              </c:strCache>
            </c:strRef>
          </c:tx>
          <c:spPr>
            <a:ln w="28575" cap="rnd">
              <a:solidFill>
                <a:schemeClr val="accent3">
                  <a:lumMod val="6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Plots!$D$260:$H$260</c:f>
              <c:numCache>
                <c:formatCode>0.000</c:formatCode>
                <c:ptCount val="5"/>
                <c:pt idx="0" formatCode="General">
                  <c:v>0</c:v>
                </c:pt>
                <c:pt idx="1">
                  <c:v>-0.21816252708698175</c:v>
                </c:pt>
                <c:pt idx="2">
                  <c:v>0.14188097773861691</c:v>
                </c:pt>
                <c:pt idx="3">
                  <c:v>0.37220445838522226</c:v>
                </c:pt>
                <c:pt idx="4">
                  <c:v>-1.317492879040064E-2</c:v>
                </c:pt>
              </c:numCache>
            </c:numRef>
          </c:val>
          <c:smooth val="0"/>
          <c:extLst>
            <c:ext xmlns:c16="http://schemas.microsoft.com/office/drawing/2014/chart" uri="{C3380CC4-5D6E-409C-BE32-E72D297353CC}">
              <c16:uniqueId val="{00000008-B24F-4CE2-B649-8585F32F746B}"/>
            </c:ext>
          </c:extLst>
        </c:ser>
        <c:ser>
          <c:idx val="9"/>
          <c:order val="9"/>
          <c:tx>
            <c:strRef>
              <c:f>Plots!$C$261</c:f>
              <c:strCache>
                <c:ptCount val="1"/>
                <c:pt idx="0">
                  <c:v>Gadd45b</c:v>
                </c:pt>
              </c:strCache>
            </c:strRef>
          </c:tx>
          <c:spPr>
            <a:ln w="28575" cap="rnd">
              <a:solidFill>
                <a:schemeClr val="accent4">
                  <a:lumMod val="6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Plots!$D$261:$H$261</c:f>
              <c:numCache>
                <c:formatCode>0.000</c:formatCode>
                <c:ptCount val="5"/>
                <c:pt idx="0" formatCode="General">
                  <c:v>0</c:v>
                </c:pt>
                <c:pt idx="1">
                  <c:v>0.16682371968896947</c:v>
                </c:pt>
                <c:pt idx="2">
                  <c:v>-0.96597834834810137</c:v>
                </c:pt>
                <c:pt idx="3">
                  <c:v>-0.56463642237076483</c:v>
                </c:pt>
                <c:pt idx="4">
                  <c:v>-0.7790080445345211</c:v>
                </c:pt>
              </c:numCache>
            </c:numRef>
          </c:val>
          <c:smooth val="0"/>
          <c:extLst>
            <c:ext xmlns:c16="http://schemas.microsoft.com/office/drawing/2014/chart" uri="{C3380CC4-5D6E-409C-BE32-E72D297353CC}">
              <c16:uniqueId val="{00000009-B24F-4CE2-B649-8585F32F746B}"/>
            </c:ext>
          </c:extLst>
        </c:ser>
        <c:ser>
          <c:idx val="10"/>
          <c:order val="10"/>
          <c:tx>
            <c:strRef>
              <c:f>Plots!$C$262</c:f>
              <c:strCache>
                <c:ptCount val="1"/>
                <c:pt idx="0">
                  <c:v>Bcl2a1</c:v>
                </c:pt>
              </c:strCache>
            </c:strRef>
          </c:tx>
          <c:spPr>
            <a:ln w="28575" cap="rnd">
              <a:solidFill>
                <a:schemeClr val="accent5">
                  <a:lumMod val="6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Plots!$D$262:$H$262</c:f>
              <c:numCache>
                <c:formatCode>0.000</c:formatCode>
                <c:ptCount val="5"/>
                <c:pt idx="0" formatCode="General">
                  <c:v>0</c:v>
                </c:pt>
                <c:pt idx="1">
                  <c:v>-1.9906013019977506</c:v>
                </c:pt>
                <c:pt idx="2">
                  <c:v>-7.7133470928740067E-2</c:v>
                </c:pt>
                <c:pt idx="3">
                  <c:v>-1.4570936472294105</c:v>
                </c:pt>
                <c:pt idx="4">
                  <c:v>1.2248301653267357</c:v>
                </c:pt>
              </c:numCache>
            </c:numRef>
          </c:val>
          <c:smooth val="0"/>
          <c:extLst>
            <c:ext xmlns:c16="http://schemas.microsoft.com/office/drawing/2014/chart" uri="{C3380CC4-5D6E-409C-BE32-E72D297353CC}">
              <c16:uniqueId val="{0000000A-B24F-4CE2-B649-8585F32F746B}"/>
            </c:ext>
          </c:extLst>
        </c:ser>
        <c:ser>
          <c:idx val="11"/>
          <c:order val="11"/>
          <c:tx>
            <c:strRef>
              <c:f>Plots!$C$263</c:f>
              <c:strCache>
                <c:ptCount val="1"/>
                <c:pt idx="0">
                  <c:v>Nfkb2</c:v>
                </c:pt>
              </c:strCache>
            </c:strRef>
          </c:tx>
          <c:spPr>
            <a:ln w="28575" cap="rnd">
              <a:solidFill>
                <a:schemeClr val="accent6">
                  <a:lumMod val="6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Plots!$D$263:$H$263</c:f>
              <c:numCache>
                <c:formatCode>0.000</c:formatCode>
                <c:ptCount val="5"/>
                <c:pt idx="0" formatCode="General">
                  <c:v>0</c:v>
                </c:pt>
                <c:pt idx="1">
                  <c:v>0.30707496679300483</c:v>
                </c:pt>
                <c:pt idx="2">
                  <c:v>0.64421845782857901</c:v>
                </c:pt>
                <c:pt idx="3">
                  <c:v>1.2064312287801229</c:v>
                </c:pt>
                <c:pt idx="4">
                  <c:v>1.0938543045232614</c:v>
                </c:pt>
              </c:numCache>
            </c:numRef>
          </c:val>
          <c:smooth val="0"/>
          <c:extLst>
            <c:ext xmlns:c16="http://schemas.microsoft.com/office/drawing/2014/chart" uri="{C3380CC4-5D6E-409C-BE32-E72D297353CC}">
              <c16:uniqueId val="{0000000B-B24F-4CE2-B649-8585F32F746B}"/>
            </c:ext>
          </c:extLst>
        </c:ser>
        <c:ser>
          <c:idx val="12"/>
          <c:order val="12"/>
          <c:tx>
            <c:strRef>
              <c:f>Plots!$C$264</c:f>
              <c:strCache>
                <c:ptCount val="1"/>
                <c:pt idx="0">
                  <c:v>Tnfaip1</c:v>
                </c:pt>
              </c:strCache>
            </c:strRef>
          </c:tx>
          <c:spPr>
            <a:ln w="28575" cap="rnd">
              <a:solidFill>
                <a:schemeClr val="accent1">
                  <a:lumMod val="80000"/>
                  <a:lumOff val="2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Plots!$D$264:$H$264</c:f>
              <c:numCache>
                <c:formatCode>0.000</c:formatCode>
                <c:ptCount val="5"/>
                <c:pt idx="0" formatCode="General">
                  <c:v>0</c:v>
                </c:pt>
                <c:pt idx="1">
                  <c:v>-0.13857572073762744</c:v>
                </c:pt>
                <c:pt idx="2">
                  <c:v>-7.2685816472253181E-2</c:v>
                </c:pt>
                <c:pt idx="3">
                  <c:v>9.4355467123251736E-4</c:v>
                </c:pt>
                <c:pt idx="4">
                  <c:v>-6.9756613913911442E-2</c:v>
                </c:pt>
              </c:numCache>
            </c:numRef>
          </c:val>
          <c:smooth val="0"/>
          <c:extLst>
            <c:ext xmlns:c16="http://schemas.microsoft.com/office/drawing/2014/chart" uri="{C3380CC4-5D6E-409C-BE32-E72D297353CC}">
              <c16:uniqueId val="{0000000C-B24F-4CE2-B649-8585F32F746B}"/>
            </c:ext>
          </c:extLst>
        </c:ser>
        <c:ser>
          <c:idx val="13"/>
          <c:order val="13"/>
          <c:tx>
            <c:strRef>
              <c:f>Plots!$C$265</c:f>
              <c:strCache>
                <c:ptCount val="1"/>
                <c:pt idx="0">
                  <c:v>Tnfaip2</c:v>
                </c:pt>
              </c:strCache>
            </c:strRef>
          </c:tx>
          <c:spPr>
            <a:ln w="28575" cap="rnd">
              <a:solidFill>
                <a:schemeClr val="accent2">
                  <a:lumMod val="80000"/>
                  <a:lumOff val="2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Plots!$D$265:$H$265</c:f>
              <c:numCache>
                <c:formatCode>0.000</c:formatCode>
                <c:ptCount val="5"/>
                <c:pt idx="0" formatCode="General">
                  <c:v>0</c:v>
                </c:pt>
                <c:pt idx="1">
                  <c:v>0.73099131543783458</c:v>
                </c:pt>
                <c:pt idx="2">
                  <c:v>0.5813724874559727</c:v>
                </c:pt>
                <c:pt idx="3">
                  <c:v>-2.33042647860153E-2</c:v>
                </c:pt>
                <c:pt idx="4">
                  <c:v>0.48180374558152095</c:v>
                </c:pt>
              </c:numCache>
            </c:numRef>
          </c:val>
          <c:smooth val="0"/>
          <c:extLst>
            <c:ext xmlns:c16="http://schemas.microsoft.com/office/drawing/2014/chart" uri="{C3380CC4-5D6E-409C-BE32-E72D297353CC}">
              <c16:uniqueId val="{0000000D-B24F-4CE2-B649-8585F32F746B}"/>
            </c:ext>
          </c:extLst>
        </c:ser>
        <c:ser>
          <c:idx val="14"/>
          <c:order val="14"/>
          <c:tx>
            <c:strRef>
              <c:f>Plots!$C$266</c:f>
              <c:strCache>
                <c:ptCount val="1"/>
                <c:pt idx="0">
                  <c:v>Tnfaip8</c:v>
                </c:pt>
              </c:strCache>
            </c:strRef>
          </c:tx>
          <c:spPr>
            <a:ln w="28575" cap="rnd">
              <a:solidFill>
                <a:schemeClr val="accent3">
                  <a:lumMod val="80000"/>
                  <a:lumOff val="2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Plots!$D$266:$H$266</c:f>
              <c:numCache>
                <c:formatCode>0.000</c:formatCode>
                <c:ptCount val="5"/>
                <c:pt idx="0" formatCode="General">
                  <c:v>0</c:v>
                </c:pt>
                <c:pt idx="1">
                  <c:v>0.30229878893538886</c:v>
                </c:pt>
                <c:pt idx="2">
                  <c:v>0.23832741077769945</c:v>
                </c:pt>
                <c:pt idx="3">
                  <c:v>-0.23950911116856419</c:v>
                </c:pt>
                <c:pt idx="4">
                  <c:v>-0.17623712190521157</c:v>
                </c:pt>
              </c:numCache>
            </c:numRef>
          </c:val>
          <c:smooth val="0"/>
          <c:extLst>
            <c:ext xmlns:c16="http://schemas.microsoft.com/office/drawing/2014/chart" uri="{C3380CC4-5D6E-409C-BE32-E72D297353CC}">
              <c16:uniqueId val="{0000000E-B24F-4CE2-B649-8585F32F746B}"/>
            </c:ext>
          </c:extLst>
        </c:ser>
        <c:ser>
          <c:idx val="15"/>
          <c:order val="15"/>
          <c:tx>
            <c:strRef>
              <c:f>Plots!$C$267</c:f>
              <c:strCache>
                <c:ptCount val="1"/>
                <c:pt idx="0">
                  <c:v>Tnfaip8l1</c:v>
                </c:pt>
              </c:strCache>
            </c:strRef>
          </c:tx>
          <c:spPr>
            <a:ln w="28575" cap="rnd">
              <a:solidFill>
                <a:schemeClr val="accent4">
                  <a:lumMod val="80000"/>
                  <a:lumOff val="2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Plots!$D$267:$H$267</c:f>
              <c:numCache>
                <c:formatCode>0.000</c:formatCode>
                <c:ptCount val="5"/>
                <c:pt idx="0" formatCode="General">
                  <c:v>0</c:v>
                </c:pt>
                <c:pt idx="1">
                  <c:v>0.1594782140071965</c:v>
                </c:pt>
                <c:pt idx="2">
                  <c:v>0.4373925928768323</c:v>
                </c:pt>
                <c:pt idx="3">
                  <c:v>3.1469178461329843</c:v>
                </c:pt>
                <c:pt idx="4">
                  <c:v>1.5462623371716537</c:v>
                </c:pt>
              </c:numCache>
            </c:numRef>
          </c:val>
          <c:smooth val="0"/>
          <c:extLst>
            <c:ext xmlns:c16="http://schemas.microsoft.com/office/drawing/2014/chart" uri="{C3380CC4-5D6E-409C-BE32-E72D297353CC}">
              <c16:uniqueId val="{0000000F-B24F-4CE2-B649-8585F32F746B}"/>
            </c:ext>
          </c:extLst>
        </c:ser>
        <c:ser>
          <c:idx val="16"/>
          <c:order val="16"/>
          <c:tx>
            <c:strRef>
              <c:f>Plots!$C$268</c:f>
              <c:strCache>
                <c:ptCount val="1"/>
                <c:pt idx="0">
                  <c:v>Plau</c:v>
                </c:pt>
              </c:strCache>
            </c:strRef>
          </c:tx>
          <c:spPr>
            <a:ln w="28575" cap="rnd">
              <a:solidFill>
                <a:schemeClr val="accent5">
                  <a:lumMod val="80000"/>
                  <a:lumOff val="20000"/>
                </a:schemeClr>
              </a:solidFill>
              <a:round/>
            </a:ln>
            <a:effectLst/>
          </c:spPr>
          <c:marker>
            <c:symbol val="none"/>
          </c:marker>
          <c:cat>
            <c:strRef>
              <c:f>Plots!$D$251:$H$251</c:f>
              <c:strCache>
                <c:ptCount val="5"/>
                <c:pt idx="0">
                  <c:v>0 hr</c:v>
                </c:pt>
                <c:pt idx="1">
                  <c:v>12 hr</c:v>
                </c:pt>
                <c:pt idx="2">
                  <c:v>24 hr</c:v>
                </c:pt>
                <c:pt idx="3">
                  <c:v>36 hr</c:v>
                </c:pt>
                <c:pt idx="4">
                  <c:v>72 hr</c:v>
                </c:pt>
              </c:strCache>
            </c:strRef>
          </c:cat>
          <c:val>
            <c:numRef>
              <c:f>Plots!$D$268:$H$268</c:f>
              <c:numCache>
                <c:formatCode>0.000</c:formatCode>
                <c:ptCount val="5"/>
                <c:pt idx="0" formatCode="General">
                  <c:v>0</c:v>
                </c:pt>
                <c:pt idx="1">
                  <c:v>-0.73210315793651515</c:v>
                </c:pt>
                <c:pt idx="2">
                  <c:v>-0.26359218470828066</c:v>
                </c:pt>
                <c:pt idx="3">
                  <c:v>-0.39917896194250457</c:v>
                </c:pt>
                <c:pt idx="4">
                  <c:v>0.63122156225176185</c:v>
                </c:pt>
              </c:numCache>
            </c:numRef>
          </c:val>
          <c:smooth val="0"/>
          <c:extLst>
            <c:ext xmlns:c16="http://schemas.microsoft.com/office/drawing/2014/chart" uri="{C3380CC4-5D6E-409C-BE32-E72D297353CC}">
              <c16:uniqueId val="{00000010-B24F-4CE2-B649-8585F32F746B}"/>
            </c:ext>
          </c:extLst>
        </c:ser>
        <c:dLbls>
          <c:showLegendKey val="0"/>
          <c:showVal val="0"/>
          <c:showCatName val="0"/>
          <c:showSerName val="0"/>
          <c:showPercent val="0"/>
          <c:showBubbleSize val="0"/>
        </c:dLbls>
        <c:smooth val="0"/>
        <c:axId val="442497416"/>
        <c:axId val="439434664"/>
      </c:lineChart>
      <c:catAx>
        <c:axId val="442497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434664"/>
        <c:crosses val="autoZero"/>
        <c:auto val="1"/>
        <c:lblAlgn val="ctr"/>
        <c:lblOffset val="100"/>
        <c:noMultiLvlLbl val="0"/>
      </c:catAx>
      <c:valAx>
        <c:axId val="439434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497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Plots!$C$220</c:f>
              <c:strCache>
                <c:ptCount val="1"/>
                <c:pt idx="0">
                  <c:v>Cebpd</c:v>
                </c:pt>
              </c:strCache>
            </c:strRef>
          </c:tx>
          <c:spPr>
            <a:ln w="28575" cap="rnd">
              <a:solidFill>
                <a:schemeClr val="accent1"/>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Plots!$D$220:$H$220</c:f>
              <c:numCache>
                <c:formatCode>0.000</c:formatCode>
                <c:ptCount val="5"/>
                <c:pt idx="0" formatCode="General">
                  <c:v>0</c:v>
                </c:pt>
                <c:pt idx="1">
                  <c:v>-0.3134931090198359</c:v>
                </c:pt>
                <c:pt idx="2">
                  <c:v>-0.59220512946586623</c:v>
                </c:pt>
                <c:pt idx="3">
                  <c:v>-0.8950824439994024</c:v>
                </c:pt>
                <c:pt idx="4">
                  <c:v>0.20364017609378068</c:v>
                </c:pt>
              </c:numCache>
            </c:numRef>
          </c:val>
          <c:smooth val="0"/>
          <c:extLst>
            <c:ext xmlns:c16="http://schemas.microsoft.com/office/drawing/2014/chart" uri="{C3380CC4-5D6E-409C-BE32-E72D297353CC}">
              <c16:uniqueId val="{00000000-273F-4B29-B0E2-650C8D749763}"/>
            </c:ext>
          </c:extLst>
        </c:ser>
        <c:ser>
          <c:idx val="1"/>
          <c:order val="1"/>
          <c:tx>
            <c:strRef>
              <c:f>Plots!$C$221</c:f>
              <c:strCache>
                <c:ptCount val="1"/>
                <c:pt idx="0">
                  <c:v>Rela</c:v>
                </c:pt>
              </c:strCache>
            </c:strRef>
          </c:tx>
          <c:spPr>
            <a:ln w="28575" cap="rnd">
              <a:solidFill>
                <a:schemeClr val="accent2"/>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Plots!$D$221:$H$221</c:f>
              <c:numCache>
                <c:formatCode>0.000</c:formatCode>
                <c:ptCount val="5"/>
                <c:pt idx="0" formatCode="General">
                  <c:v>0</c:v>
                </c:pt>
                <c:pt idx="1">
                  <c:v>0.2482450131553611</c:v>
                </c:pt>
                <c:pt idx="2">
                  <c:v>5.6882184097620823E-2</c:v>
                </c:pt>
                <c:pt idx="3">
                  <c:v>6.2666607388809525E-2</c:v>
                </c:pt>
                <c:pt idx="4">
                  <c:v>1.6194504177422075E-2</c:v>
                </c:pt>
              </c:numCache>
            </c:numRef>
          </c:val>
          <c:smooth val="0"/>
          <c:extLst>
            <c:ext xmlns:c16="http://schemas.microsoft.com/office/drawing/2014/chart" uri="{C3380CC4-5D6E-409C-BE32-E72D297353CC}">
              <c16:uniqueId val="{00000001-273F-4B29-B0E2-650C8D749763}"/>
            </c:ext>
          </c:extLst>
        </c:ser>
        <c:ser>
          <c:idx val="2"/>
          <c:order val="2"/>
          <c:tx>
            <c:strRef>
              <c:f>Plots!$C$222</c:f>
              <c:strCache>
                <c:ptCount val="1"/>
                <c:pt idx="0">
                  <c:v>Relb</c:v>
                </c:pt>
              </c:strCache>
            </c:strRef>
          </c:tx>
          <c:spPr>
            <a:ln w="28575" cap="rnd">
              <a:solidFill>
                <a:schemeClr val="accent3"/>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Plots!$D$222:$H$222</c:f>
              <c:numCache>
                <c:formatCode>0.000</c:formatCode>
                <c:ptCount val="5"/>
                <c:pt idx="0" formatCode="General">
                  <c:v>0</c:v>
                </c:pt>
                <c:pt idx="1">
                  <c:v>0.25320104806052429</c:v>
                </c:pt>
                <c:pt idx="2">
                  <c:v>0.80609290561244917</c:v>
                </c:pt>
                <c:pt idx="3">
                  <c:v>1.0560213829686393</c:v>
                </c:pt>
                <c:pt idx="4">
                  <c:v>1.4150023777775327</c:v>
                </c:pt>
              </c:numCache>
            </c:numRef>
          </c:val>
          <c:smooth val="0"/>
          <c:extLst>
            <c:ext xmlns:c16="http://schemas.microsoft.com/office/drawing/2014/chart" uri="{C3380CC4-5D6E-409C-BE32-E72D297353CC}">
              <c16:uniqueId val="{00000002-273F-4B29-B0E2-650C8D749763}"/>
            </c:ext>
          </c:extLst>
        </c:ser>
        <c:ser>
          <c:idx val="3"/>
          <c:order val="3"/>
          <c:tx>
            <c:strRef>
              <c:f>Plots!$C$223</c:f>
              <c:strCache>
                <c:ptCount val="1"/>
                <c:pt idx="0">
                  <c:v>Elf3</c:v>
                </c:pt>
              </c:strCache>
            </c:strRef>
          </c:tx>
          <c:spPr>
            <a:ln w="28575" cap="rnd">
              <a:solidFill>
                <a:schemeClr val="accent4"/>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Plots!$D$223:$H$223</c:f>
              <c:numCache>
                <c:formatCode>0.000</c:formatCode>
                <c:ptCount val="5"/>
                <c:pt idx="0" formatCode="General">
                  <c:v>0</c:v>
                </c:pt>
                <c:pt idx="1">
                  <c:v>0.17876566680460099</c:v>
                </c:pt>
                <c:pt idx="2">
                  <c:v>0.12615318940528356</c:v>
                </c:pt>
                <c:pt idx="3">
                  <c:v>-0.3019992269614451</c:v>
                </c:pt>
                <c:pt idx="4">
                  <c:v>0.12197071295690919</c:v>
                </c:pt>
              </c:numCache>
            </c:numRef>
          </c:val>
          <c:smooth val="0"/>
          <c:extLst>
            <c:ext xmlns:c16="http://schemas.microsoft.com/office/drawing/2014/chart" uri="{C3380CC4-5D6E-409C-BE32-E72D297353CC}">
              <c16:uniqueId val="{00000003-273F-4B29-B0E2-650C8D749763}"/>
            </c:ext>
          </c:extLst>
        </c:ser>
        <c:ser>
          <c:idx val="4"/>
          <c:order val="4"/>
          <c:tx>
            <c:strRef>
              <c:f>Plots!$C$224</c:f>
              <c:strCache>
                <c:ptCount val="1"/>
                <c:pt idx="0">
                  <c:v>Elk1</c:v>
                </c:pt>
              </c:strCache>
            </c:strRef>
          </c:tx>
          <c:spPr>
            <a:ln w="28575" cap="rnd">
              <a:solidFill>
                <a:schemeClr val="accent5"/>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Plots!$D$224:$H$224</c:f>
              <c:numCache>
                <c:formatCode>0.000</c:formatCode>
                <c:ptCount val="5"/>
                <c:pt idx="0" formatCode="General">
                  <c:v>0</c:v>
                </c:pt>
                <c:pt idx="1">
                  <c:v>-0.34285648034083827</c:v>
                </c:pt>
                <c:pt idx="2">
                  <c:v>-0.17841360732716066</c:v>
                </c:pt>
                <c:pt idx="3">
                  <c:v>-1.448701791751973E-2</c:v>
                </c:pt>
                <c:pt idx="4">
                  <c:v>-0.12344730389269493</c:v>
                </c:pt>
              </c:numCache>
            </c:numRef>
          </c:val>
          <c:smooth val="0"/>
          <c:extLst>
            <c:ext xmlns:c16="http://schemas.microsoft.com/office/drawing/2014/chart" uri="{C3380CC4-5D6E-409C-BE32-E72D297353CC}">
              <c16:uniqueId val="{00000004-273F-4B29-B0E2-650C8D749763}"/>
            </c:ext>
          </c:extLst>
        </c:ser>
        <c:ser>
          <c:idx val="5"/>
          <c:order val="5"/>
          <c:tx>
            <c:strRef>
              <c:f>Plots!$C$225</c:f>
              <c:strCache>
                <c:ptCount val="1"/>
                <c:pt idx="0">
                  <c:v>Ier3</c:v>
                </c:pt>
              </c:strCache>
            </c:strRef>
          </c:tx>
          <c:spPr>
            <a:ln w="28575" cap="rnd">
              <a:solidFill>
                <a:schemeClr val="accent6"/>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Plots!$D$225:$H$225</c:f>
              <c:numCache>
                <c:formatCode>0.000</c:formatCode>
                <c:ptCount val="5"/>
                <c:pt idx="0" formatCode="General">
                  <c:v>0</c:v>
                </c:pt>
                <c:pt idx="1">
                  <c:v>6.0779847562000069E-2</c:v>
                </c:pt>
                <c:pt idx="2">
                  <c:v>-1.5931177600077029</c:v>
                </c:pt>
                <c:pt idx="3">
                  <c:v>-1.0405368728157098</c:v>
                </c:pt>
                <c:pt idx="4">
                  <c:v>-1.174732409926551</c:v>
                </c:pt>
              </c:numCache>
            </c:numRef>
          </c:val>
          <c:smooth val="0"/>
          <c:extLst>
            <c:ext xmlns:c16="http://schemas.microsoft.com/office/drawing/2014/chart" uri="{C3380CC4-5D6E-409C-BE32-E72D297353CC}">
              <c16:uniqueId val="{00000005-273F-4B29-B0E2-650C8D749763}"/>
            </c:ext>
          </c:extLst>
        </c:ser>
        <c:ser>
          <c:idx val="6"/>
          <c:order val="6"/>
          <c:tx>
            <c:strRef>
              <c:f>Plots!$C$226</c:f>
              <c:strCache>
                <c:ptCount val="1"/>
                <c:pt idx="0">
                  <c:v>Gata3</c:v>
                </c:pt>
              </c:strCache>
            </c:strRef>
          </c:tx>
          <c:spPr>
            <a:ln w="28575" cap="rnd">
              <a:solidFill>
                <a:schemeClr val="accent1">
                  <a:lumMod val="6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Plots!$D$226:$H$226</c:f>
              <c:numCache>
                <c:formatCode>0.000</c:formatCode>
                <c:ptCount val="5"/>
                <c:pt idx="0" formatCode="General">
                  <c:v>0</c:v>
                </c:pt>
                <c:pt idx="1">
                  <c:v>-6.6249183900997143E-3</c:v>
                </c:pt>
                <c:pt idx="2">
                  <c:v>0.25696843195380992</c:v>
                </c:pt>
                <c:pt idx="3">
                  <c:v>-0.13999052123485634</c:v>
                </c:pt>
                <c:pt idx="4">
                  <c:v>5.703951892417277E-2</c:v>
                </c:pt>
              </c:numCache>
            </c:numRef>
          </c:val>
          <c:smooth val="0"/>
          <c:extLst>
            <c:ext xmlns:c16="http://schemas.microsoft.com/office/drawing/2014/chart" uri="{C3380CC4-5D6E-409C-BE32-E72D297353CC}">
              <c16:uniqueId val="{00000006-273F-4B29-B0E2-650C8D749763}"/>
            </c:ext>
          </c:extLst>
        </c:ser>
        <c:ser>
          <c:idx val="7"/>
          <c:order val="7"/>
          <c:tx>
            <c:strRef>
              <c:f>Plots!$C$227</c:f>
              <c:strCache>
                <c:ptCount val="1"/>
                <c:pt idx="0">
                  <c:v>Nr3c1</c:v>
                </c:pt>
              </c:strCache>
            </c:strRef>
          </c:tx>
          <c:spPr>
            <a:ln w="28575" cap="rnd">
              <a:solidFill>
                <a:schemeClr val="accent2">
                  <a:lumMod val="6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Plots!$D$227:$H$227</c:f>
              <c:numCache>
                <c:formatCode>0.000</c:formatCode>
                <c:ptCount val="5"/>
                <c:pt idx="0" formatCode="General">
                  <c:v>0</c:v>
                </c:pt>
                <c:pt idx="1">
                  <c:v>4.4699807470814486E-2</c:v>
                </c:pt>
                <c:pt idx="2">
                  <c:v>-0.46452771446027524</c:v>
                </c:pt>
                <c:pt idx="3">
                  <c:v>0.14790000018071384</c:v>
                </c:pt>
                <c:pt idx="4">
                  <c:v>-0.30194256431922917</c:v>
                </c:pt>
              </c:numCache>
            </c:numRef>
          </c:val>
          <c:smooth val="0"/>
          <c:extLst>
            <c:ext xmlns:c16="http://schemas.microsoft.com/office/drawing/2014/chart" uri="{C3380CC4-5D6E-409C-BE32-E72D297353CC}">
              <c16:uniqueId val="{00000007-273F-4B29-B0E2-650C8D749763}"/>
            </c:ext>
          </c:extLst>
        </c:ser>
        <c:ser>
          <c:idx val="8"/>
          <c:order val="8"/>
          <c:tx>
            <c:strRef>
              <c:f>Plots!$C$228</c:f>
              <c:strCache>
                <c:ptCount val="1"/>
                <c:pt idx="0">
                  <c:v>Hif1a</c:v>
                </c:pt>
              </c:strCache>
            </c:strRef>
          </c:tx>
          <c:spPr>
            <a:ln w="28575" cap="rnd">
              <a:solidFill>
                <a:schemeClr val="accent3">
                  <a:lumMod val="6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Plots!$D$228:$H$228</c:f>
              <c:numCache>
                <c:formatCode>0.000</c:formatCode>
                <c:ptCount val="5"/>
                <c:pt idx="0" formatCode="General">
                  <c:v>0</c:v>
                </c:pt>
                <c:pt idx="1">
                  <c:v>0.13269423737835981</c:v>
                </c:pt>
                <c:pt idx="2">
                  <c:v>-0.24909858106953411</c:v>
                </c:pt>
                <c:pt idx="3">
                  <c:v>-0.30037266294859799</c:v>
                </c:pt>
                <c:pt idx="4">
                  <c:v>-0.43865528550673971</c:v>
                </c:pt>
              </c:numCache>
            </c:numRef>
          </c:val>
          <c:smooth val="0"/>
          <c:extLst>
            <c:ext xmlns:c16="http://schemas.microsoft.com/office/drawing/2014/chart" uri="{C3380CC4-5D6E-409C-BE32-E72D297353CC}">
              <c16:uniqueId val="{00000008-273F-4B29-B0E2-650C8D749763}"/>
            </c:ext>
          </c:extLst>
        </c:ser>
        <c:ser>
          <c:idx val="9"/>
          <c:order val="9"/>
          <c:tx>
            <c:strRef>
              <c:f>Plots!$C$229</c:f>
              <c:strCache>
                <c:ptCount val="1"/>
                <c:pt idx="0">
                  <c:v>Irf1</c:v>
                </c:pt>
              </c:strCache>
            </c:strRef>
          </c:tx>
          <c:spPr>
            <a:ln w="28575" cap="rnd">
              <a:solidFill>
                <a:schemeClr val="accent4">
                  <a:lumMod val="6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Plots!$D$229:$H$229</c:f>
              <c:numCache>
                <c:formatCode>0.000</c:formatCode>
                <c:ptCount val="5"/>
                <c:pt idx="0" formatCode="General">
                  <c:v>0</c:v>
                </c:pt>
                <c:pt idx="1">
                  <c:v>0.37647529269696939</c:v>
                </c:pt>
                <c:pt idx="2">
                  <c:v>0.35905573038453953</c:v>
                </c:pt>
                <c:pt idx="3">
                  <c:v>0.18469397635980969</c:v>
                </c:pt>
                <c:pt idx="4">
                  <c:v>1.0365028565202754</c:v>
                </c:pt>
              </c:numCache>
            </c:numRef>
          </c:val>
          <c:smooth val="0"/>
          <c:extLst>
            <c:ext xmlns:c16="http://schemas.microsoft.com/office/drawing/2014/chart" uri="{C3380CC4-5D6E-409C-BE32-E72D297353CC}">
              <c16:uniqueId val="{00000009-273F-4B29-B0E2-650C8D749763}"/>
            </c:ext>
          </c:extLst>
        </c:ser>
        <c:ser>
          <c:idx val="10"/>
          <c:order val="10"/>
          <c:tx>
            <c:strRef>
              <c:f>Plots!$C$230</c:f>
              <c:strCache>
                <c:ptCount val="1"/>
                <c:pt idx="0">
                  <c:v>Irf2</c:v>
                </c:pt>
              </c:strCache>
            </c:strRef>
          </c:tx>
          <c:spPr>
            <a:ln w="28575" cap="rnd">
              <a:solidFill>
                <a:schemeClr val="accent5">
                  <a:lumMod val="6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Plots!$D$230:$H$230</c:f>
              <c:numCache>
                <c:formatCode>0.000</c:formatCode>
                <c:ptCount val="5"/>
                <c:pt idx="0" formatCode="General">
                  <c:v>0</c:v>
                </c:pt>
                <c:pt idx="1">
                  <c:v>0.36002788482225467</c:v>
                </c:pt>
                <c:pt idx="2">
                  <c:v>0.21458871444771158</c:v>
                </c:pt>
                <c:pt idx="3">
                  <c:v>-0.15194482510194582</c:v>
                </c:pt>
                <c:pt idx="4">
                  <c:v>-0.18469973442064819</c:v>
                </c:pt>
              </c:numCache>
            </c:numRef>
          </c:val>
          <c:smooth val="0"/>
          <c:extLst>
            <c:ext xmlns:c16="http://schemas.microsoft.com/office/drawing/2014/chart" uri="{C3380CC4-5D6E-409C-BE32-E72D297353CC}">
              <c16:uniqueId val="{0000000A-273F-4B29-B0E2-650C8D749763}"/>
            </c:ext>
          </c:extLst>
        </c:ser>
        <c:ser>
          <c:idx val="11"/>
          <c:order val="11"/>
          <c:tx>
            <c:strRef>
              <c:f>Plots!$C$231</c:f>
              <c:strCache>
                <c:ptCount val="1"/>
                <c:pt idx="0">
                  <c:v>Nfkb1</c:v>
                </c:pt>
              </c:strCache>
            </c:strRef>
          </c:tx>
          <c:spPr>
            <a:ln w="28575" cap="rnd">
              <a:solidFill>
                <a:schemeClr val="accent6">
                  <a:lumMod val="6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Plots!$D$231:$H$231</c:f>
              <c:numCache>
                <c:formatCode>0.000</c:formatCode>
                <c:ptCount val="5"/>
                <c:pt idx="0" formatCode="General">
                  <c:v>0</c:v>
                </c:pt>
                <c:pt idx="1">
                  <c:v>-0.15474801988561354</c:v>
                </c:pt>
                <c:pt idx="2">
                  <c:v>0.22209045699248398</c:v>
                </c:pt>
                <c:pt idx="3">
                  <c:v>0.22700550087803981</c:v>
                </c:pt>
                <c:pt idx="4">
                  <c:v>0.16364581575415355</c:v>
                </c:pt>
              </c:numCache>
            </c:numRef>
          </c:val>
          <c:smooth val="0"/>
          <c:extLst>
            <c:ext xmlns:c16="http://schemas.microsoft.com/office/drawing/2014/chart" uri="{C3380CC4-5D6E-409C-BE32-E72D297353CC}">
              <c16:uniqueId val="{0000000B-273F-4B29-B0E2-650C8D749763}"/>
            </c:ext>
          </c:extLst>
        </c:ser>
        <c:ser>
          <c:idx val="12"/>
          <c:order val="12"/>
          <c:tx>
            <c:strRef>
              <c:f>Plots!$C$232</c:f>
              <c:strCache>
                <c:ptCount val="1"/>
                <c:pt idx="0">
                  <c:v>Nfkb2</c:v>
                </c:pt>
              </c:strCache>
            </c:strRef>
          </c:tx>
          <c:spPr>
            <a:ln w="28575" cap="rnd">
              <a:solidFill>
                <a:schemeClr val="accent1">
                  <a:lumMod val="80000"/>
                  <a:lumOff val="2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Plots!$D$232:$H$232</c:f>
              <c:numCache>
                <c:formatCode>0.000</c:formatCode>
                <c:ptCount val="5"/>
                <c:pt idx="0" formatCode="General">
                  <c:v>0</c:v>
                </c:pt>
                <c:pt idx="1">
                  <c:v>0.30707496679300483</c:v>
                </c:pt>
                <c:pt idx="2">
                  <c:v>0.64421845782857901</c:v>
                </c:pt>
                <c:pt idx="3">
                  <c:v>1.2064312287801229</c:v>
                </c:pt>
                <c:pt idx="4">
                  <c:v>1.0938543045232614</c:v>
                </c:pt>
              </c:numCache>
            </c:numRef>
          </c:val>
          <c:smooth val="0"/>
          <c:extLst>
            <c:ext xmlns:c16="http://schemas.microsoft.com/office/drawing/2014/chart" uri="{C3380CC4-5D6E-409C-BE32-E72D297353CC}">
              <c16:uniqueId val="{0000000C-273F-4B29-B0E2-650C8D749763}"/>
            </c:ext>
          </c:extLst>
        </c:ser>
        <c:ser>
          <c:idx val="13"/>
          <c:order val="13"/>
          <c:tx>
            <c:strRef>
              <c:f>Plots!$C$233</c:f>
              <c:strCache>
                <c:ptCount val="1"/>
                <c:pt idx="0">
                  <c:v>Nfkbia</c:v>
                </c:pt>
              </c:strCache>
            </c:strRef>
          </c:tx>
          <c:spPr>
            <a:ln w="28575" cap="rnd">
              <a:solidFill>
                <a:schemeClr val="accent2">
                  <a:lumMod val="80000"/>
                  <a:lumOff val="2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Plots!$D$233:$H$233</c:f>
              <c:numCache>
                <c:formatCode>0.000</c:formatCode>
                <c:ptCount val="5"/>
                <c:pt idx="0" formatCode="General">
                  <c:v>0</c:v>
                </c:pt>
                <c:pt idx="1">
                  <c:v>0.20082780869132771</c:v>
                </c:pt>
                <c:pt idx="2">
                  <c:v>0.27131522116269385</c:v>
                </c:pt>
                <c:pt idx="3">
                  <c:v>0.5705961650617779</c:v>
                </c:pt>
                <c:pt idx="4">
                  <c:v>0.28627098913473242</c:v>
                </c:pt>
              </c:numCache>
            </c:numRef>
          </c:val>
          <c:smooth val="0"/>
          <c:extLst>
            <c:ext xmlns:c16="http://schemas.microsoft.com/office/drawing/2014/chart" uri="{C3380CC4-5D6E-409C-BE32-E72D297353CC}">
              <c16:uniqueId val="{0000000D-273F-4B29-B0E2-650C8D749763}"/>
            </c:ext>
          </c:extLst>
        </c:ser>
        <c:ser>
          <c:idx val="14"/>
          <c:order val="14"/>
          <c:tx>
            <c:strRef>
              <c:f>Plots!$C$234</c:f>
              <c:strCache>
                <c:ptCount val="1"/>
                <c:pt idx="0">
                  <c:v>Nfkbib</c:v>
                </c:pt>
              </c:strCache>
            </c:strRef>
          </c:tx>
          <c:spPr>
            <a:ln w="28575" cap="rnd">
              <a:solidFill>
                <a:schemeClr val="accent3">
                  <a:lumMod val="80000"/>
                  <a:lumOff val="2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Plots!$D$234:$H$234</c:f>
              <c:numCache>
                <c:formatCode>0.000</c:formatCode>
                <c:ptCount val="5"/>
                <c:pt idx="0" formatCode="General">
                  <c:v>0</c:v>
                </c:pt>
                <c:pt idx="1">
                  <c:v>-0.13525107201855585</c:v>
                </c:pt>
                <c:pt idx="2">
                  <c:v>-0.58737060517091488</c:v>
                </c:pt>
                <c:pt idx="3">
                  <c:v>1.574550221419024E-2</c:v>
                </c:pt>
                <c:pt idx="4">
                  <c:v>3.7718145610305856E-2</c:v>
                </c:pt>
              </c:numCache>
            </c:numRef>
          </c:val>
          <c:smooth val="0"/>
          <c:extLst>
            <c:ext xmlns:c16="http://schemas.microsoft.com/office/drawing/2014/chart" uri="{C3380CC4-5D6E-409C-BE32-E72D297353CC}">
              <c16:uniqueId val="{0000000E-273F-4B29-B0E2-650C8D749763}"/>
            </c:ext>
          </c:extLst>
        </c:ser>
        <c:ser>
          <c:idx val="15"/>
          <c:order val="15"/>
          <c:tx>
            <c:strRef>
              <c:f>Plots!$C$235</c:f>
              <c:strCache>
                <c:ptCount val="1"/>
                <c:pt idx="0">
                  <c:v>Junb</c:v>
                </c:pt>
              </c:strCache>
            </c:strRef>
          </c:tx>
          <c:spPr>
            <a:ln w="28575" cap="rnd">
              <a:solidFill>
                <a:schemeClr val="accent4">
                  <a:lumMod val="80000"/>
                  <a:lumOff val="2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Plots!$D$235:$H$235</c:f>
              <c:numCache>
                <c:formatCode>0.000</c:formatCode>
                <c:ptCount val="5"/>
                <c:pt idx="0" formatCode="General">
                  <c:v>0</c:v>
                </c:pt>
                <c:pt idx="1">
                  <c:v>-4.0734311144339772E-2</c:v>
                </c:pt>
                <c:pt idx="2">
                  <c:v>-1.2753961816267283</c:v>
                </c:pt>
                <c:pt idx="3">
                  <c:v>-0.62094177498319703</c:v>
                </c:pt>
                <c:pt idx="4">
                  <c:v>-1.2221988397395576</c:v>
                </c:pt>
              </c:numCache>
            </c:numRef>
          </c:val>
          <c:smooth val="0"/>
          <c:extLst>
            <c:ext xmlns:c16="http://schemas.microsoft.com/office/drawing/2014/chart" uri="{C3380CC4-5D6E-409C-BE32-E72D297353CC}">
              <c16:uniqueId val="{0000000F-273F-4B29-B0E2-650C8D749763}"/>
            </c:ext>
          </c:extLst>
        </c:ser>
        <c:ser>
          <c:idx val="16"/>
          <c:order val="16"/>
          <c:tx>
            <c:strRef>
              <c:f>Plots!$C$236</c:f>
              <c:strCache>
                <c:ptCount val="1"/>
                <c:pt idx="0">
                  <c:v>Creb3</c:v>
                </c:pt>
              </c:strCache>
            </c:strRef>
          </c:tx>
          <c:spPr>
            <a:ln w="28575" cap="rnd">
              <a:solidFill>
                <a:schemeClr val="accent5">
                  <a:lumMod val="80000"/>
                  <a:lumOff val="2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Plots!$D$236:$H$236</c:f>
              <c:numCache>
                <c:formatCode>0.000</c:formatCode>
                <c:ptCount val="5"/>
                <c:pt idx="0" formatCode="General">
                  <c:v>0</c:v>
                </c:pt>
                <c:pt idx="1">
                  <c:v>0.20934593255301187</c:v>
                </c:pt>
                <c:pt idx="2">
                  <c:v>-0.42200916886518453</c:v>
                </c:pt>
                <c:pt idx="3">
                  <c:v>0.22386651469131003</c:v>
                </c:pt>
                <c:pt idx="4">
                  <c:v>4.7860266358700512E-2</c:v>
                </c:pt>
              </c:numCache>
            </c:numRef>
          </c:val>
          <c:smooth val="0"/>
          <c:extLst>
            <c:ext xmlns:c16="http://schemas.microsoft.com/office/drawing/2014/chart" uri="{C3380CC4-5D6E-409C-BE32-E72D297353CC}">
              <c16:uniqueId val="{00000010-273F-4B29-B0E2-650C8D749763}"/>
            </c:ext>
          </c:extLst>
        </c:ser>
        <c:ser>
          <c:idx val="17"/>
          <c:order val="17"/>
          <c:tx>
            <c:strRef>
              <c:f>Plots!$C$237</c:f>
              <c:strCache>
                <c:ptCount val="1"/>
                <c:pt idx="0">
                  <c:v>Tp53</c:v>
                </c:pt>
              </c:strCache>
            </c:strRef>
          </c:tx>
          <c:spPr>
            <a:ln w="28575" cap="rnd">
              <a:solidFill>
                <a:schemeClr val="accent6">
                  <a:lumMod val="80000"/>
                  <a:lumOff val="2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Plots!$D$237:$H$237</c:f>
              <c:numCache>
                <c:formatCode>0.000</c:formatCode>
                <c:ptCount val="5"/>
                <c:pt idx="0" formatCode="General">
                  <c:v>0</c:v>
                </c:pt>
                <c:pt idx="1">
                  <c:v>0.58904890699500789</c:v>
                </c:pt>
                <c:pt idx="2">
                  <c:v>0.78890516999793781</c:v>
                </c:pt>
                <c:pt idx="3">
                  <c:v>0.96234580939272951</c:v>
                </c:pt>
                <c:pt idx="4">
                  <c:v>0.90478969637067563</c:v>
                </c:pt>
              </c:numCache>
            </c:numRef>
          </c:val>
          <c:smooth val="0"/>
          <c:extLst>
            <c:ext xmlns:c16="http://schemas.microsoft.com/office/drawing/2014/chart" uri="{C3380CC4-5D6E-409C-BE32-E72D297353CC}">
              <c16:uniqueId val="{00000011-273F-4B29-B0E2-650C8D749763}"/>
            </c:ext>
          </c:extLst>
        </c:ser>
        <c:ser>
          <c:idx val="18"/>
          <c:order val="18"/>
          <c:tx>
            <c:strRef>
              <c:f>Plots!$C$238</c:f>
              <c:strCache>
                <c:ptCount val="1"/>
                <c:pt idx="0">
                  <c:v>Yy1</c:v>
                </c:pt>
              </c:strCache>
            </c:strRef>
          </c:tx>
          <c:spPr>
            <a:ln w="28575" cap="rnd">
              <a:solidFill>
                <a:schemeClr val="accent1">
                  <a:lumMod val="80000"/>
                </a:schemeClr>
              </a:solidFill>
              <a:round/>
            </a:ln>
            <a:effectLst/>
          </c:spPr>
          <c:marker>
            <c:symbol val="none"/>
          </c:marker>
          <c:cat>
            <c:strRef>
              <c:f>Plots!$D$219:$H$219</c:f>
              <c:strCache>
                <c:ptCount val="5"/>
                <c:pt idx="0">
                  <c:v>0 hr</c:v>
                </c:pt>
                <c:pt idx="1">
                  <c:v>12 hr</c:v>
                </c:pt>
                <c:pt idx="2">
                  <c:v>24 hr</c:v>
                </c:pt>
                <c:pt idx="3">
                  <c:v>36 hr</c:v>
                </c:pt>
                <c:pt idx="4">
                  <c:v>72 hr</c:v>
                </c:pt>
              </c:strCache>
            </c:strRef>
          </c:cat>
          <c:val>
            <c:numRef>
              <c:f>Plots!$D$238:$H$238</c:f>
              <c:numCache>
                <c:formatCode>0.000</c:formatCode>
                <c:ptCount val="5"/>
                <c:pt idx="0" formatCode="General">
                  <c:v>0</c:v>
                </c:pt>
                <c:pt idx="1">
                  <c:v>-0.1546409067138538</c:v>
                </c:pt>
                <c:pt idx="2">
                  <c:v>7.1349843932796225E-2</c:v>
                </c:pt>
                <c:pt idx="3">
                  <c:v>0.32192809488736235</c:v>
                </c:pt>
                <c:pt idx="4">
                  <c:v>-0.12242840261911254</c:v>
                </c:pt>
              </c:numCache>
            </c:numRef>
          </c:val>
          <c:smooth val="0"/>
          <c:extLst>
            <c:ext xmlns:c16="http://schemas.microsoft.com/office/drawing/2014/chart" uri="{C3380CC4-5D6E-409C-BE32-E72D297353CC}">
              <c16:uniqueId val="{00000012-273F-4B29-B0E2-650C8D749763}"/>
            </c:ext>
          </c:extLst>
        </c:ser>
        <c:dLbls>
          <c:showLegendKey val="0"/>
          <c:showVal val="0"/>
          <c:showCatName val="0"/>
          <c:showSerName val="0"/>
          <c:showPercent val="0"/>
          <c:showBubbleSize val="0"/>
        </c:dLbls>
        <c:smooth val="0"/>
        <c:axId val="539191592"/>
        <c:axId val="539185360"/>
      </c:lineChart>
      <c:catAx>
        <c:axId val="53919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185360"/>
        <c:crosses val="autoZero"/>
        <c:auto val="1"/>
        <c:lblAlgn val="ctr"/>
        <c:lblOffset val="100"/>
        <c:noMultiLvlLbl val="0"/>
      </c:catAx>
      <c:valAx>
        <c:axId val="539185360"/>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191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Plots!$C$19</c:f>
              <c:strCache>
                <c:ptCount val="1"/>
                <c:pt idx="0">
                  <c:v>Aqp2</c:v>
                </c:pt>
              </c:strCache>
            </c:strRef>
          </c:tx>
          <c:spPr>
            <a:ln w="28575" cap="rnd">
              <a:solidFill>
                <a:schemeClr val="accent1"/>
              </a:solidFill>
              <a:round/>
            </a:ln>
            <a:effectLst/>
          </c:spPr>
          <c:marker>
            <c:symbol val="none"/>
          </c:marker>
          <c:cat>
            <c:strRef>
              <c:f>Plots!$D$18:$H$18</c:f>
              <c:strCache>
                <c:ptCount val="5"/>
                <c:pt idx="0">
                  <c:v>0 hr</c:v>
                </c:pt>
                <c:pt idx="1">
                  <c:v>12 hr</c:v>
                </c:pt>
                <c:pt idx="2">
                  <c:v>24 hr</c:v>
                </c:pt>
                <c:pt idx="3">
                  <c:v>36 hr</c:v>
                </c:pt>
                <c:pt idx="4">
                  <c:v>72 hr</c:v>
                </c:pt>
              </c:strCache>
            </c:strRef>
          </c:cat>
          <c:val>
            <c:numRef>
              <c:f>Plots!$D$19:$H$19</c:f>
              <c:numCache>
                <c:formatCode>0.000</c:formatCode>
                <c:ptCount val="5"/>
                <c:pt idx="0" formatCode="General">
                  <c:v>0</c:v>
                </c:pt>
                <c:pt idx="1">
                  <c:v>-0.88154941930717645</c:v>
                </c:pt>
                <c:pt idx="2">
                  <c:v>-0.46855089569453701</c:v>
                </c:pt>
                <c:pt idx="3">
                  <c:v>-1.6132642823855654</c:v>
                </c:pt>
                <c:pt idx="4">
                  <c:v>-0.37041394495021712</c:v>
                </c:pt>
              </c:numCache>
            </c:numRef>
          </c:val>
          <c:smooth val="0"/>
          <c:extLst>
            <c:ext xmlns:c16="http://schemas.microsoft.com/office/drawing/2014/chart" uri="{C3380CC4-5D6E-409C-BE32-E72D297353CC}">
              <c16:uniqueId val="{00000000-A600-4BA6-A592-1AB1037ACED3}"/>
            </c:ext>
          </c:extLst>
        </c:ser>
        <c:ser>
          <c:idx val="1"/>
          <c:order val="1"/>
          <c:tx>
            <c:strRef>
              <c:f>Plots!$C$20</c:f>
              <c:strCache>
                <c:ptCount val="1"/>
                <c:pt idx="0">
                  <c:v>Aqp3</c:v>
                </c:pt>
              </c:strCache>
            </c:strRef>
          </c:tx>
          <c:spPr>
            <a:ln w="28575" cap="rnd">
              <a:solidFill>
                <a:schemeClr val="accent2"/>
              </a:solidFill>
              <a:round/>
            </a:ln>
            <a:effectLst/>
          </c:spPr>
          <c:marker>
            <c:symbol val="none"/>
          </c:marker>
          <c:cat>
            <c:strRef>
              <c:f>Plots!$D$18:$H$18</c:f>
              <c:strCache>
                <c:ptCount val="5"/>
                <c:pt idx="0">
                  <c:v>0 hr</c:v>
                </c:pt>
                <c:pt idx="1">
                  <c:v>12 hr</c:v>
                </c:pt>
                <c:pt idx="2">
                  <c:v>24 hr</c:v>
                </c:pt>
                <c:pt idx="3">
                  <c:v>36 hr</c:v>
                </c:pt>
                <c:pt idx="4">
                  <c:v>72 hr</c:v>
                </c:pt>
              </c:strCache>
            </c:strRef>
          </c:cat>
          <c:val>
            <c:numRef>
              <c:f>Plots!$D$20:$H$20</c:f>
              <c:numCache>
                <c:formatCode>0.000</c:formatCode>
                <c:ptCount val="5"/>
                <c:pt idx="0" formatCode="General">
                  <c:v>0</c:v>
                </c:pt>
                <c:pt idx="1">
                  <c:v>-0.46959113519484891</c:v>
                </c:pt>
                <c:pt idx="2">
                  <c:v>1.7991494036040372E-2</c:v>
                </c:pt>
                <c:pt idx="3">
                  <c:v>-0.79752871696849104</c:v>
                </c:pt>
                <c:pt idx="4">
                  <c:v>-3.6380840630487243E-2</c:v>
                </c:pt>
              </c:numCache>
            </c:numRef>
          </c:val>
          <c:smooth val="0"/>
          <c:extLst>
            <c:ext xmlns:c16="http://schemas.microsoft.com/office/drawing/2014/chart" uri="{C3380CC4-5D6E-409C-BE32-E72D297353CC}">
              <c16:uniqueId val="{00000001-A600-4BA6-A592-1AB1037ACED3}"/>
            </c:ext>
          </c:extLst>
        </c:ser>
        <c:ser>
          <c:idx val="2"/>
          <c:order val="2"/>
          <c:tx>
            <c:strRef>
              <c:f>Plots!$C$21</c:f>
              <c:strCache>
                <c:ptCount val="1"/>
                <c:pt idx="0">
                  <c:v>Scnn1a</c:v>
                </c:pt>
              </c:strCache>
            </c:strRef>
          </c:tx>
          <c:spPr>
            <a:ln w="28575" cap="rnd">
              <a:solidFill>
                <a:schemeClr val="accent3"/>
              </a:solidFill>
              <a:round/>
            </a:ln>
            <a:effectLst/>
          </c:spPr>
          <c:marker>
            <c:symbol val="none"/>
          </c:marker>
          <c:cat>
            <c:strRef>
              <c:f>Plots!$D$18:$H$18</c:f>
              <c:strCache>
                <c:ptCount val="5"/>
                <c:pt idx="0">
                  <c:v>0 hr</c:v>
                </c:pt>
                <c:pt idx="1">
                  <c:v>12 hr</c:v>
                </c:pt>
                <c:pt idx="2">
                  <c:v>24 hr</c:v>
                </c:pt>
                <c:pt idx="3">
                  <c:v>36 hr</c:v>
                </c:pt>
                <c:pt idx="4">
                  <c:v>72 hr</c:v>
                </c:pt>
              </c:strCache>
            </c:strRef>
          </c:cat>
          <c:val>
            <c:numRef>
              <c:f>Plots!$D$21:$H$21</c:f>
              <c:numCache>
                <c:formatCode>0.000</c:formatCode>
                <c:ptCount val="5"/>
                <c:pt idx="0" formatCode="General">
                  <c:v>0</c:v>
                </c:pt>
                <c:pt idx="1">
                  <c:v>-7.2088767711739457E-2</c:v>
                </c:pt>
                <c:pt idx="2">
                  <c:v>-0.51766943602320148</c:v>
                </c:pt>
                <c:pt idx="3">
                  <c:v>-0.85658399348035774</c:v>
                </c:pt>
                <c:pt idx="4">
                  <c:v>-0.81427503155437608</c:v>
                </c:pt>
              </c:numCache>
            </c:numRef>
          </c:val>
          <c:smooth val="0"/>
          <c:extLst>
            <c:ext xmlns:c16="http://schemas.microsoft.com/office/drawing/2014/chart" uri="{C3380CC4-5D6E-409C-BE32-E72D297353CC}">
              <c16:uniqueId val="{00000002-A600-4BA6-A592-1AB1037ACED3}"/>
            </c:ext>
          </c:extLst>
        </c:ser>
        <c:ser>
          <c:idx val="3"/>
          <c:order val="3"/>
          <c:tx>
            <c:strRef>
              <c:f>Plots!$C$22</c:f>
              <c:strCache>
                <c:ptCount val="1"/>
                <c:pt idx="0">
                  <c:v>Scnn1b</c:v>
                </c:pt>
              </c:strCache>
            </c:strRef>
          </c:tx>
          <c:spPr>
            <a:ln w="28575" cap="rnd">
              <a:solidFill>
                <a:schemeClr val="accent4"/>
              </a:solidFill>
              <a:round/>
            </a:ln>
            <a:effectLst/>
          </c:spPr>
          <c:marker>
            <c:symbol val="none"/>
          </c:marker>
          <c:cat>
            <c:strRef>
              <c:f>Plots!$D$18:$H$18</c:f>
              <c:strCache>
                <c:ptCount val="5"/>
                <c:pt idx="0">
                  <c:v>0 hr</c:v>
                </c:pt>
                <c:pt idx="1">
                  <c:v>12 hr</c:v>
                </c:pt>
                <c:pt idx="2">
                  <c:v>24 hr</c:v>
                </c:pt>
                <c:pt idx="3">
                  <c:v>36 hr</c:v>
                </c:pt>
                <c:pt idx="4">
                  <c:v>72 hr</c:v>
                </c:pt>
              </c:strCache>
            </c:strRef>
          </c:cat>
          <c:val>
            <c:numRef>
              <c:f>Plots!$D$22:$H$22</c:f>
              <c:numCache>
                <c:formatCode>0.000</c:formatCode>
                <c:ptCount val="5"/>
                <c:pt idx="0" formatCode="General">
                  <c:v>0</c:v>
                </c:pt>
                <c:pt idx="1">
                  <c:v>-0.50161625327090198</c:v>
                </c:pt>
                <c:pt idx="2">
                  <c:v>-0.5603877233529978</c:v>
                </c:pt>
                <c:pt idx="3">
                  <c:v>-1.5921838808100892</c:v>
                </c:pt>
                <c:pt idx="4">
                  <c:v>-0.81938841354428127</c:v>
                </c:pt>
              </c:numCache>
            </c:numRef>
          </c:val>
          <c:smooth val="0"/>
          <c:extLst>
            <c:ext xmlns:c16="http://schemas.microsoft.com/office/drawing/2014/chart" uri="{C3380CC4-5D6E-409C-BE32-E72D297353CC}">
              <c16:uniqueId val="{00000003-A600-4BA6-A592-1AB1037ACED3}"/>
            </c:ext>
          </c:extLst>
        </c:ser>
        <c:ser>
          <c:idx val="4"/>
          <c:order val="4"/>
          <c:tx>
            <c:strRef>
              <c:f>Plots!$C$23</c:f>
              <c:strCache>
                <c:ptCount val="1"/>
                <c:pt idx="0">
                  <c:v>Scnn1g</c:v>
                </c:pt>
              </c:strCache>
            </c:strRef>
          </c:tx>
          <c:spPr>
            <a:ln w="28575" cap="rnd">
              <a:solidFill>
                <a:schemeClr val="accent5"/>
              </a:solidFill>
              <a:round/>
            </a:ln>
            <a:effectLst/>
          </c:spPr>
          <c:marker>
            <c:symbol val="none"/>
          </c:marker>
          <c:cat>
            <c:strRef>
              <c:f>Plots!$D$18:$H$18</c:f>
              <c:strCache>
                <c:ptCount val="5"/>
                <c:pt idx="0">
                  <c:v>0 hr</c:v>
                </c:pt>
                <c:pt idx="1">
                  <c:v>12 hr</c:v>
                </c:pt>
                <c:pt idx="2">
                  <c:v>24 hr</c:v>
                </c:pt>
                <c:pt idx="3">
                  <c:v>36 hr</c:v>
                </c:pt>
                <c:pt idx="4">
                  <c:v>72 hr</c:v>
                </c:pt>
              </c:strCache>
            </c:strRef>
          </c:cat>
          <c:val>
            <c:numRef>
              <c:f>Plots!$D$23:$H$23</c:f>
              <c:numCache>
                <c:formatCode>0.000</c:formatCode>
                <c:ptCount val="5"/>
                <c:pt idx="0" formatCode="General">
                  <c:v>0</c:v>
                </c:pt>
                <c:pt idx="1">
                  <c:v>-0.25343037108970734</c:v>
                </c:pt>
                <c:pt idx="2">
                  <c:v>-0.19959576284949102</c:v>
                </c:pt>
                <c:pt idx="3">
                  <c:v>-0.66658588499612148</c:v>
                </c:pt>
                <c:pt idx="4">
                  <c:v>-0.3422634645863662</c:v>
                </c:pt>
              </c:numCache>
            </c:numRef>
          </c:val>
          <c:smooth val="0"/>
          <c:extLst>
            <c:ext xmlns:c16="http://schemas.microsoft.com/office/drawing/2014/chart" uri="{C3380CC4-5D6E-409C-BE32-E72D297353CC}">
              <c16:uniqueId val="{00000004-A600-4BA6-A592-1AB1037ACED3}"/>
            </c:ext>
          </c:extLst>
        </c:ser>
        <c:ser>
          <c:idx val="5"/>
          <c:order val="5"/>
          <c:tx>
            <c:strRef>
              <c:f>Plots!$C$24</c:f>
              <c:strCache>
                <c:ptCount val="1"/>
                <c:pt idx="0">
                  <c:v>Kcnj1</c:v>
                </c:pt>
              </c:strCache>
            </c:strRef>
          </c:tx>
          <c:spPr>
            <a:ln w="28575" cap="rnd">
              <a:solidFill>
                <a:schemeClr val="accent6"/>
              </a:solidFill>
              <a:round/>
            </a:ln>
            <a:effectLst/>
          </c:spPr>
          <c:marker>
            <c:symbol val="none"/>
          </c:marker>
          <c:cat>
            <c:strRef>
              <c:f>Plots!$D$18:$H$18</c:f>
              <c:strCache>
                <c:ptCount val="5"/>
                <c:pt idx="0">
                  <c:v>0 hr</c:v>
                </c:pt>
                <c:pt idx="1">
                  <c:v>12 hr</c:v>
                </c:pt>
                <c:pt idx="2">
                  <c:v>24 hr</c:v>
                </c:pt>
                <c:pt idx="3">
                  <c:v>36 hr</c:v>
                </c:pt>
                <c:pt idx="4">
                  <c:v>72 hr</c:v>
                </c:pt>
              </c:strCache>
            </c:strRef>
          </c:cat>
          <c:val>
            <c:numRef>
              <c:f>Plots!$D$24:$H$24</c:f>
              <c:numCache>
                <c:formatCode>0.000</c:formatCode>
                <c:ptCount val="5"/>
                <c:pt idx="0" formatCode="General">
                  <c:v>0</c:v>
                </c:pt>
                <c:pt idx="1">
                  <c:v>-1.2109971812602423</c:v>
                </c:pt>
                <c:pt idx="2">
                  <c:v>0.14426133247720693</c:v>
                </c:pt>
                <c:pt idx="3">
                  <c:v>-1.2079485700647026</c:v>
                </c:pt>
                <c:pt idx="4">
                  <c:v>-0.32300654887722158</c:v>
                </c:pt>
              </c:numCache>
            </c:numRef>
          </c:val>
          <c:smooth val="0"/>
          <c:extLst>
            <c:ext xmlns:c16="http://schemas.microsoft.com/office/drawing/2014/chart" uri="{C3380CC4-5D6E-409C-BE32-E72D297353CC}">
              <c16:uniqueId val="{00000005-A600-4BA6-A592-1AB1037ACED3}"/>
            </c:ext>
          </c:extLst>
        </c:ser>
        <c:ser>
          <c:idx val="6"/>
          <c:order val="6"/>
          <c:tx>
            <c:strRef>
              <c:f>Plots!$C$25</c:f>
              <c:strCache>
                <c:ptCount val="1"/>
                <c:pt idx="0">
                  <c:v>Clcnkb</c:v>
                </c:pt>
              </c:strCache>
            </c:strRef>
          </c:tx>
          <c:spPr>
            <a:ln w="28575" cap="rnd">
              <a:solidFill>
                <a:schemeClr val="accent1">
                  <a:lumMod val="60000"/>
                </a:schemeClr>
              </a:solidFill>
              <a:round/>
            </a:ln>
            <a:effectLst/>
          </c:spPr>
          <c:marker>
            <c:symbol val="none"/>
          </c:marker>
          <c:cat>
            <c:strRef>
              <c:f>Plots!$D$18:$H$18</c:f>
              <c:strCache>
                <c:ptCount val="5"/>
                <c:pt idx="0">
                  <c:v>0 hr</c:v>
                </c:pt>
                <c:pt idx="1">
                  <c:v>12 hr</c:v>
                </c:pt>
                <c:pt idx="2">
                  <c:v>24 hr</c:v>
                </c:pt>
                <c:pt idx="3">
                  <c:v>36 hr</c:v>
                </c:pt>
                <c:pt idx="4">
                  <c:v>72 hr</c:v>
                </c:pt>
              </c:strCache>
            </c:strRef>
          </c:cat>
          <c:val>
            <c:numRef>
              <c:f>Plots!$D$25:$H$25</c:f>
              <c:numCache>
                <c:formatCode>0.000</c:formatCode>
                <c:ptCount val="5"/>
                <c:pt idx="0" formatCode="General">
                  <c:v>0</c:v>
                </c:pt>
                <c:pt idx="1">
                  <c:v>-3.6721295692661096E-2</c:v>
                </c:pt>
                <c:pt idx="2">
                  <c:v>2.2015222764526876E-3</c:v>
                </c:pt>
                <c:pt idx="3">
                  <c:v>-0.20667490202942143</c:v>
                </c:pt>
                <c:pt idx="4">
                  <c:v>-0.51718973266112556</c:v>
                </c:pt>
              </c:numCache>
            </c:numRef>
          </c:val>
          <c:smooth val="0"/>
          <c:extLst>
            <c:ext xmlns:c16="http://schemas.microsoft.com/office/drawing/2014/chart" uri="{C3380CC4-5D6E-409C-BE32-E72D297353CC}">
              <c16:uniqueId val="{00000006-A600-4BA6-A592-1AB1037ACED3}"/>
            </c:ext>
          </c:extLst>
        </c:ser>
        <c:dLbls>
          <c:showLegendKey val="0"/>
          <c:showVal val="0"/>
          <c:showCatName val="0"/>
          <c:showSerName val="0"/>
          <c:showPercent val="0"/>
          <c:showBubbleSize val="0"/>
        </c:dLbls>
        <c:smooth val="0"/>
        <c:axId val="465733080"/>
        <c:axId val="464381896"/>
      </c:lineChart>
      <c:catAx>
        <c:axId val="465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381896"/>
        <c:crossesAt val="0"/>
        <c:auto val="1"/>
        <c:lblAlgn val="ctr"/>
        <c:lblOffset val="100"/>
        <c:noMultiLvlLbl val="0"/>
      </c:catAx>
      <c:valAx>
        <c:axId val="464381896"/>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733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Plots!$C$102</c:f>
              <c:strCache>
                <c:ptCount val="1"/>
                <c:pt idx="0">
                  <c:v>Kcnj1</c:v>
                </c:pt>
              </c:strCache>
            </c:strRef>
          </c:tx>
          <c:spPr>
            <a:ln w="28575" cap="rnd">
              <a:solidFill>
                <a:schemeClr val="accent1"/>
              </a:solidFill>
              <a:round/>
            </a:ln>
            <a:effectLst/>
          </c:spPr>
          <c:marker>
            <c:symbol val="none"/>
          </c:marker>
          <c:cat>
            <c:strRef>
              <c:f>Plots!$D$101:$H$101</c:f>
              <c:strCache>
                <c:ptCount val="5"/>
                <c:pt idx="0">
                  <c:v>0 hr</c:v>
                </c:pt>
                <c:pt idx="1">
                  <c:v>12 hr</c:v>
                </c:pt>
                <c:pt idx="2">
                  <c:v>24 hr</c:v>
                </c:pt>
                <c:pt idx="3">
                  <c:v>36 hr</c:v>
                </c:pt>
                <c:pt idx="4">
                  <c:v>72 hr</c:v>
                </c:pt>
              </c:strCache>
            </c:strRef>
          </c:cat>
          <c:val>
            <c:numRef>
              <c:f>Plots!$D$102:$H$102</c:f>
              <c:numCache>
                <c:formatCode>0.000</c:formatCode>
                <c:ptCount val="5"/>
                <c:pt idx="0" formatCode="General">
                  <c:v>0</c:v>
                </c:pt>
                <c:pt idx="1">
                  <c:v>-1.2109971812602423</c:v>
                </c:pt>
                <c:pt idx="2">
                  <c:v>0.14426133247720693</c:v>
                </c:pt>
                <c:pt idx="3">
                  <c:v>-1.2079485700647026</c:v>
                </c:pt>
                <c:pt idx="4">
                  <c:v>-0.32300654887722158</c:v>
                </c:pt>
              </c:numCache>
            </c:numRef>
          </c:val>
          <c:smooth val="0"/>
          <c:extLst>
            <c:ext xmlns:c16="http://schemas.microsoft.com/office/drawing/2014/chart" uri="{C3380CC4-5D6E-409C-BE32-E72D297353CC}">
              <c16:uniqueId val="{00000000-A625-4ED8-9AF0-0625AEA14425}"/>
            </c:ext>
          </c:extLst>
        </c:ser>
        <c:ser>
          <c:idx val="1"/>
          <c:order val="1"/>
          <c:tx>
            <c:strRef>
              <c:f>Plots!$C$103</c:f>
              <c:strCache>
                <c:ptCount val="1"/>
                <c:pt idx="0">
                  <c:v>Kcnj13</c:v>
                </c:pt>
              </c:strCache>
            </c:strRef>
          </c:tx>
          <c:spPr>
            <a:ln w="28575" cap="rnd">
              <a:solidFill>
                <a:schemeClr val="accent2"/>
              </a:solidFill>
              <a:round/>
            </a:ln>
            <a:effectLst/>
          </c:spPr>
          <c:marker>
            <c:symbol val="none"/>
          </c:marker>
          <c:cat>
            <c:strRef>
              <c:f>Plots!$D$101:$H$101</c:f>
              <c:strCache>
                <c:ptCount val="5"/>
                <c:pt idx="0">
                  <c:v>0 hr</c:v>
                </c:pt>
                <c:pt idx="1">
                  <c:v>12 hr</c:v>
                </c:pt>
                <c:pt idx="2">
                  <c:v>24 hr</c:v>
                </c:pt>
                <c:pt idx="3">
                  <c:v>36 hr</c:v>
                </c:pt>
                <c:pt idx="4">
                  <c:v>72 hr</c:v>
                </c:pt>
              </c:strCache>
            </c:strRef>
          </c:cat>
          <c:val>
            <c:numRef>
              <c:f>Plots!$D$103:$H$103</c:f>
              <c:numCache>
                <c:formatCode>0.000</c:formatCode>
                <c:ptCount val="5"/>
                <c:pt idx="0" formatCode="General">
                  <c:v>0</c:v>
                </c:pt>
                <c:pt idx="1">
                  <c:v>-0.22813372673689344</c:v>
                </c:pt>
                <c:pt idx="2">
                  <c:v>-0.14344928741219135</c:v>
                </c:pt>
                <c:pt idx="3">
                  <c:v>-1.6943747430048712</c:v>
                </c:pt>
                <c:pt idx="4">
                  <c:v>-1.4081205470633558</c:v>
                </c:pt>
              </c:numCache>
            </c:numRef>
          </c:val>
          <c:smooth val="0"/>
          <c:extLst>
            <c:ext xmlns:c16="http://schemas.microsoft.com/office/drawing/2014/chart" uri="{C3380CC4-5D6E-409C-BE32-E72D297353CC}">
              <c16:uniqueId val="{00000001-A625-4ED8-9AF0-0625AEA14425}"/>
            </c:ext>
          </c:extLst>
        </c:ser>
        <c:ser>
          <c:idx val="2"/>
          <c:order val="2"/>
          <c:tx>
            <c:strRef>
              <c:f>Plots!$C$104</c:f>
              <c:strCache>
                <c:ptCount val="1"/>
                <c:pt idx="0">
                  <c:v>Kcnj16</c:v>
                </c:pt>
              </c:strCache>
            </c:strRef>
          </c:tx>
          <c:spPr>
            <a:ln w="28575" cap="rnd">
              <a:solidFill>
                <a:schemeClr val="accent3"/>
              </a:solidFill>
              <a:round/>
            </a:ln>
            <a:effectLst/>
          </c:spPr>
          <c:marker>
            <c:symbol val="none"/>
          </c:marker>
          <c:cat>
            <c:strRef>
              <c:f>Plots!$D$101:$H$101</c:f>
              <c:strCache>
                <c:ptCount val="5"/>
                <c:pt idx="0">
                  <c:v>0 hr</c:v>
                </c:pt>
                <c:pt idx="1">
                  <c:v>12 hr</c:v>
                </c:pt>
                <c:pt idx="2">
                  <c:v>24 hr</c:v>
                </c:pt>
                <c:pt idx="3">
                  <c:v>36 hr</c:v>
                </c:pt>
                <c:pt idx="4">
                  <c:v>72 hr</c:v>
                </c:pt>
              </c:strCache>
            </c:strRef>
          </c:cat>
          <c:val>
            <c:numRef>
              <c:f>Plots!$D$104:$H$104</c:f>
              <c:numCache>
                <c:formatCode>0.000</c:formatCode>
                <c:ptCount val="5"/>
                <c:pt idx="0" formatCode="General">
                  <c:v>0</c:v>
                </c:pt>
                <c:pt idx="1">
                  <c:v>0.23449788161619256</c:v>
                </c:pt>
                <c:pt idx="2">
                  <c:v>1.0028146233248088</c:v>
                </c:pt>
                <c:pt idx="3">
                  <c:v>1.0149528407319552</c:v>
                </c:pt>
                <c:pt idx="4">
                  <c:v>0.56552251824970101</c:v>
                </c:pt>
              </c:numCache>
            </c:numRef>
          </c:val>
          <c:smooth val="0"/>
          <c:extLst>
            <c:ext xmlns:c16="http://schemas.microsoft.com/office/drawing/2014/chart" uri="{C3380CC4-5D6E-409C-BE32-E72D297353CC}">
              <c16:uniqueId val="{00000002-A625-4ED8-9AF0-0625AEA14425}"/>
            </c:ext>
          </c:extLst>
        </c:ser>
        <c:ser>
          <c:idx val="3"/>
          <c:order val="3"/>
          <c:tx>
            <c:strRef>
              <c:f>Plots!$C$105</c:f>
              <c:strCache>
                <c:ptCount val="1"/>
                <c:pt idx="0">
                  <c:v>Kcnma1</c:v>
                </c:pt>
              </c:strCache>
            </c:strRef>
          </c:tx>
          <c:spPr>
            <a:ln w="28575" cap="rnd">
              <a:solidFill>
                <a:schemeClr val="accent4"/>
              </a:solidFill>
              <a:round/>
            </a:ln>
            <a:effectLst/>
          </c:spPr>
          <c:marker>
            <c:symbol val="none"/>
          </c:marker>
          <c:cat>
            <c:strRef>
              <c:f>Plots!$D$101:$H$101</c:f>
              <c:strCache>
                <c:ptCount val="5"/>
                <c:pt idx="0">
                  <c:v>0 hr</c:v>
                </c:pt>
                <c:pt idx="1">
                  <c:v>12 hr</c:v>
                </c:pt>
                <c:pt idx="2">
                  <c:v>24 hr</c:v>
                </c:pt>
                <c:pt idx="3">
                  <c:v>36 hr</c:v>
                </c:pt>
                <c:pt idx="4">
                  <c:v>72 hr</c:v>
                </c:pt>
              </c:strCache>
            </c:strRef>
          </c:cat>
          <c:val>
            <c:numRef>
              <c:f>Plots!$D$105:$H$105</c:f>
              <c:numCache>
                <c:formatCode>0.000</c:formatCode>
                <c:ptCount val="5"/>
                <c:pt idx="0" formatCode="General">
                  <c:v>0</c:v>
                </c:pt>
                <c:pt idx="1">
                  <c:v>-0.6874727149595129</c:v>
                </c:pt>
                <c:pt idx="2">
                  <c:v>0.18168297231848426</c:v>
                </c:pt>
                <c:pt idx="3">
                  <c:v>0.10135339848638998</c:v>
                </c:pt>
                <c:pt idx="4">
                  <c:v>-5.4932388184004782E-2</c:v>
                </c:pt>
              </c:numCache>
            </c:numRef>
          </c:val>
          <c:smooth val="0"/>
          <c:extLst>
            <c:ext xmlns:c16="http://schemas.microsoft.com/office/drawing/2014/chart" uri="{C3380CC4-5D6E-409C-BE32-E72D297353CC}">
              <c16:uniqueId val="{00000003-A625-4ED8-9AF0-0625AEA14425}"/>
            </c:ext>
          </c:extLst>
        </c:ser>
        <c:dLbls>
          <c:showLegendKey val="0"/>
          <c:showVal val="0"/>
          <c:showCatName val="0"/>
          <c:showSerName val="0"/>
          <c:showPercent val="0"/>
          <c:showBubbleSize val="0"/>
        </c:dLbls>
        <c:smooth val="0"/>
        <c:axId val="439790216"/>
        <c:axId val="439790544"/>
      </c:lineChart>
      <c:catAx>
        <c:axId val="439790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790544"/>
        <c:crosses val="autoZero"/>
        <c:auto val="1"/>
        <c:lblAlgn val="ctr"/>
        <c:lblOffset val="100"/>
        <c:noMultiLvlLbl val="0"/>
      </c:catAx>
      <c:valAx>
        <c:axId val="439790544"/>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790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Plots!$C$141</c:f>
              <c:strCache>
                <c:ptCount val="1"/>
                <c:pt idx="0">
                  <c:v>Id1</c:v>
                </c:pt>
              </c:strCache>
            </c:strRef>
          </c:tx>
          <c:spPr>
            <a:ln w="28575" cap="rnd">
              <a:solidFill>
                <a:schemeClr val="accent1"/>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Plots!$D$141:$H$141</c:f>
              <c:numCache>
                <c:formatCode>0.000</c:formatCode>
                <c:ptCount val="5"/>
                <c:pt idx="0" formatCode="General">
                  <c:v>0</c:v>
                </c:pt>
                <c:pt idx="1">
                  <c:v>3.3024606510522734</c:v>
                </c:pt>
                <c:pt idx="2">
                  <c:v>-0.1150005740625373</c:v>
                </c:pt>
                <c:pt idx="3">
                  <c:v>0.31350831454702877</c:v>
                </c:pt>
                <c:pt idx="4">
                  <c:v>-2.0693061981978125</c:v>
                </c:pt>
              </c:numCache>
            </c:numRef>
          </c:val>
          <c:smooth val="0"/>
          <c:extLst>
            <c:ext xmlns:c16="http://schemas.microsoft.com/office/drawing/2014/chart" uri="{C3380CC4-5D6E-409C-BE32-E72D297353CC}">
              <c16:uniqueId val="{00000000-5B8D-41D9-B832-E3229A6A2392}"/>
            </c:ext>
          </c:extLst>
        </c:ser>
        <c:ser>
          <c:idx val="1"/>
          <c:order val="1"/>
          <c:tx>
            <c:strRef>
              <c:f>Plots!$C$142</c:f>
              <c:strCache>
                <c:ptCount val="1"/>
                <c:pt idx="0">
                  <c:v>Id2</c:v>
                </c:pt>
              </c:strCache>
            </c:strRef>
          </c:tx>
          <c:spPr>
            <a:ln w="28575" cap="rnd">
              <a:solidFill>
                <a:schemeClr val="accent2"/>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Plots!$D$142:$H$142</c:f>
              <c:numCache>
                <c:formatCode>0.000</c:formatCode>
                <c:ptCount val="5"/>
                <c:pt idx="0" formatCode="General">
                  <c:v>0</c:v>
                </c:pt>
                <c:pt idx="1">
                  <c:v>0.45866284452005029</c:v>
                </c:pt>
                <c:pt idx="2">
                  <c:v>-0.46641750557891515</c:v>
                </c:pt>
                <c:pt idx="3">
                  <c:v>-0.59110886626202508</c:v>
                </c:pt>
                <c:pt idx="4">
                  <c:v>-0.8501223332193738</c:v>
                </c:pt>
              </c:numCache>
            </c:numRef>
          </c:val>
          <c:smooth val="0"/>
          <c:extLst>
            <c:ext xmlns:c16="http://schemas.microsoft.com/office/drawing/2014/chart" uri="{C3380CC4-5D6E-409C-BE32-E72D297353CC}">
              <c16:uniqueId val="{00000001-5B8D-41D9-B832-E3229A6A2392}"/>
            </c:ext>
          </c:extLst>
        </c:ser>
        <c:ser>
          <c:idx val="2"/>
          <c:order val="2"/>
          <c:tx>
            <c:strRef>
              <c:f>Plots!$C$143</c:f>
              <c:strCache>
                <c:ptCount val="1"/>
                <c:pt idx="0">
                  <c:v>Id3</c:v>
                </c:pt>
              </c:strCache>
            </c:strRef>
          </c:tx>
          <c:spPr>
            <a:ln w="28575" cap="rnd">
              <a:solidFill>
                <a:schemeClr val="accent3"/>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Plots!$D$143:$H$143</c:f>
              <c:numCache>
                <c:formatCode>0.000</c:formatCode>
                <c:ptCount val="5"/>
                <c:pt idx="0" formatCode="General">
                  <c:v>0</c:v>
                </c:pt>
                <c:pt idx="1">
                  <c:v>2.594328236598693</c:v>
                </c:pt>
                <c:pt idx="2">
                  <c:v>9.8204673052279839E-2</c:v>
                </c:pt>
                <c:pt idx="3">
                  <c:v>0.2008680487221754</c:v>
                </c:pt>
                <c:pt idx="4">
                  <c:v>-2.6341290717719126</c:v>
                </c:pt>
              </c:numCache>
            </c:numRef>
          </c:val>
          <c:smooth val="0"/>
          <c:extLst>
            <c:ext xmlns:c16="http://schemas.microsoft.com/office/drawing/2014/chart" uri="{C3380CC4-5D6E-409C-BE32-E72D297353CC}">
              <c16:uniqueId val="{00000002-5B8D-41D9-B832-E3229A6A2392}"/>
            </c:ext>
          </c:extLst>
        </c:ser>
        <c:ser>
          <c:idx val="3"/>
          <c:order val="3"/>
          <c:tx>
            <c:strRef>
              <c:f>Plots!$C$144</c:f>
              <c:strCache>
                <c:ptCount val="1"/>
                <c:pt idx="0">
                  <c:v>Id4</c:v>
                </c:pt>
              </c:strCache>
            </c:strRef>
          </c:tx>
          <c:spPr>
            <a:ln w="28575" cap="rnd">
              <a:solidFill>
                <a:schemeClr val="accent4"/>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Plots!$D$144:$H$144</c:f>
              <c:numCache>
                <c:formatCode>0.000</c:formatCode>
                <c:ptCount val="5"/>
                <c:pt idx="0" formatCode="General">
                  <c:v>0</c:v>
                </c:pt>
                <c:pt idx="1">
                  <c:v>0.56743016030394433</c:v>
                </c:pt>
                <c:pt idx="2">
                  <c:v>0.19278732984051339</c:v>
                </c:pt>
                <c:pt idx="3">
                  <c:v>1.4839767609433171E-2</c:v>
                </c:pt>
                <c:pt idx="4">
                  <c:v>-0.90868086096335732</c:v>
                </c:pt>
              </c:numCache>
            </c:numRef>
          </c:val>
          <c:smooth val="0"/>
          <c:extLst>
            <c:ext xmlns:c16="http://schemas.microsoft.com/office/drawing/2014/chart" uri="{C3380CC4-5D6E-409C-BE32-E72D297353CC}">
              <c16:uniqueId val="{00000003-5B8D-41D9-B832-E3229A6A2392}"/>
            </c:ext>
          </c:extLst>
        </c:ser>
        <c:ser>
          <c:idx val="4"/>
          <c:order val="4"/>
          <c:tx>
            <c:strRef>
              <c:f>Plots!$C$145</c:f>
              <c:strCache>
                <c:ptCount val="1"/>
                <c:pt idx="0">
                  <c:v>Nr4a1</c:v>
                </c:pt>
              </c:strCache>
            </c:strRef>
          </c:tx>
          <c:spPr>
            <a:ln w="28575" cap="rnd">
              <a:solidFill>
                <a:schemeClr val="accent5"/>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Plots!$D$145:$H$145</c:f>
              <c:numCache>
                <c:formatCode>0.000</c:formatCode>
                <c:ptCount val="5"/>
                <c:pt idx="0" formatCode="General">
                  <c:v>0</c:v>
                </c:pt>
                <c:pt idx="1">
                  <c:v>0.54597761273600043</c:v>
                </c:pt>
                <c:pt idx="2">
                  <c:v>-1.4039012775481647</c:v>
                </c:pt>
                <c:pt idx="3">
                  <c:v>0.56863389801565822</c:v>
                </c:pt>
                <c:pt idx="4">
                  <c:v>-0.31953630903374014</c:v>
                </c:pt>
              </c:numCache>
            </c:numRef>
          </c:val>
          <c:smooth val="0"/>
          <c:extLst>
            <c:ext xmlns:c16="http://schemas.microsoft.com/office/drawing/2014/chart" uri="{C3380CC4-5D6E-409C-BE32-E72D297353CC}">
              <c16:uniqueId val="{00000004-5B8D-41D9-B832-E3229A6A2392}"/>
            </c:ext>
          </c:extLst>
        </c:ser>
        <c:ser>
          <c:idx val="5"/>
          <c:order val="5"/>
          <c:tx>
            <c:strRef>
              <c:f>Plots!$C$146</c:f>
              <c:strCache>
                <c:ptCount val="1"/>
                <c:pt idx="0">
                  <c:v>Fos</c:v>
                </c:pt>
              </c:strCache>
            </c:strRef>
          </c:tx>
          <c:spPr>
            <a:ln w="28575" cap="rnd">
              <a:solidFill>
                <a:schemeClr val="accent6"/>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Plots!$D$146:$H$146</c:f>
              <c:numCache>
                <c:formatCode>0.000</c:formatCode>
                <c:ptCount val="5"/>
                <c:pt idx="0" formatCode="General">
                  <c:v>0</c:v>
                </c:pt>
                <c:pt idx="1">
                  <c:v>0.12024263660448231</c:v>
                </c:pt>
                <c:pt idx="2">
                  <c:v>-1.454524289705355</c:v>
                </c:pt>
                <c:pt idx="3">
                  <c:v>-0.47141581434044633</c:v>
                </c:pt>
                <c:pt idx="4">
                  <c:v>-1.051853715942942</c:v>
                </c:pt>
              </c:numCache>
            </c:numRef>
          </c:val>
          <c:smooth val="0"/>
          <c:extLst>
            <c:ext xmlns:c16="http://schemas.microsoft.com/office/drawing/2014/chart" uri="{C3380CC4-5D6E-409C-BE32-E72D297353CC}">
              <c16:uniqueId val="{00000005-5B8D-41D9-B832-E3229A6A2392}"/>
            </c:ext>
          </c:extLst>
        </c:ser>
        <c:ser>
          <c:idx val="6"/>
          <c:order val="6"/>
          <c:tx>
            <c:strRef>
              <c:f>Plots!$C$147</c:f>
              <c:strCache>
                <c:ptCount val="1"/>
                <c:pt idx="0">
                  <c:v>Fosb</c:v>
                </c:pt>
              </c:strCache>
            </c:strRef>
          </c:tx>
          <c:spPr>
            <a:ln w="28575" cap="rnd">
              <a:solidFill>
                <a:schemeClr val="accent1">
                  <a:lumMod val="60000"/>
                </a:schemeClr>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Plots!$D$147:$H$147</c:f>
              <c:numCache>
                <c:formatCode>0.000</c:formatCode>
                <c:ptCount val="5"/>
                <c:pt idx="0" formatCode="General">
                  <c:v>0</c:v>
                </c:pt>
                <c:pt idx="1">
                  <c:v>1.9538194308024726</c:v>
                </c:pt>
                <c:pt idx="2">
                  <c:v>-0.25301597511625457</c:v>
                </c:pt>
                <c:pt idx="3">
                  <c:v>0.43541642063343738</c:v>
                </c:pt>
                <c:pt idx="4">
                  <c:v>-0.29370445701169939</c:v>
                </c:pt>
              </c:numCache>
            </c:numRef>
          </c:val>
          <c:smooth val="0"/>
          <c:extLst>
            <c:ext xmlns:c16="http://schemas.microsoft.com/office/drawing/2014/chart" uri="{C3380CC4-5D6E-409C-BE32-E72D297353CC}">
              <c16:uniqueId val="{00000006-5B8D-41D9-B832-E3229A6A2392}"/>
            </c:ext>
          </c:extLst>
        </c:ser>
        <c:ser>
          <c:idx val="7"/>
          <c:order val="7"/>
          <c:tx>
            <c:strRef>
              <c:f>Plots!$C$148</c:f>
              <c:strCache>
                <c:ptCount val="1"/>
                <c:pt idx="0">
                  <c:v>Jun</c:v>
                </c:pt>
              </c:strCache>
            </c:strRef>
          </c:tx>
          <c:spPr>
            <a:ln w="28575" cap="rnd">
              <a:solidFill>
                <a:schemeClr val="accent2">
                  <a:lumMod val="60000"/>
                </a:schemeClr>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Plots!$D$148:$H$148</c:f>
              <c:numCache>
                <c:formatCode>0.000</c:formatCode>
                <c:ptCount val="5"/>
                <c:pt idx="0" formatCode="General">
                  <c:v>0</c:v>
                </c:pt>
                <c:pt idx="1">
                  <c:v>-0.12634775377049243</c:v>
                </c:pt>
                <c:pt idx="2">
                  <c:v>-1.2211944388620521</c:v>
                </c:pt>
                <c:pt idx="3">
                  <c:v>-0.61240159192148114</c:v>
                </c:pt>
                <c:pt idx="4">
                  <c:v>-0.75100409336594298</c:v>
                </c:pt>
              </c:numCache>
            </c:numRef>
          </c:val>
          <c:smooth val="0"/>
          <c:extLst>
            <c:ext xmlns:c16="http://schemas.microsoft.com/office/drawing/2014/chart" uri="{C3380CC4-5D6E-409C-BE32-E72D297353CC}">
              <c16:uniqueId val="{00000007-5B8D-41D9-B832-E3229A6A2392}"/>
            </c:ext>
          </c:extLst>
        </c:ser>
        <c:ser>
          <c:idx val="8"/>
          <c:order val="8"/>
          <c:tx>
            <c:strRef>
              <c:f>Plots!$C$149</c:f>
              <c:strCache>
                <c:ptCount val="1"/>
                <c:pt idx="0">
                  <c:v>Junb</c:v>
                </c:pt>
              </c:strCache>
            </c:strRef>
          </c:tx>
          <c:spPr>
            <a:ln w="28575" cap="rnd">
              <a:solidFill>
                <a:schemeClr val="accent3">
                  <a:lumMod val="60000"/>
                </a:schemeClr>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Plots!$D$149:$H$149</c:f>
              <c:numCache>
                <c:formatCode>0.000</c:formatCode>
                <c:ptCount val="5"/>
                <c:pt idx="0" formatCode="General">
                  <c:v>0</c:v>
                </c:pt>
                <c:pt idx="1">
                  <c:v>-4.0734311144339772E-2</c:v>
                </c:pt>
                <c:pt idx="2">
                  <c:v>-1.2753961816267283</c:v>
                </c:pt>
                <c:pt idx="3">
                  <c:v>-0.62094177498319703</c:v>
                </c:pt>
                <c:pt idx="4">
                  <c:v>-1.2221988397395576</c:v>
                </c:pt>
              </c:numCache>
            </c:numRef>
          </c:val>
          <c:smooth val="0"/>
          <c:extLst>
            <c:ext xmlns:c16="http://schemas.microsoft.com/office/drawing/2014/chart" uri="{C3380CC4-5D6E-409C-BE32-E72D297353CC}">
              <c16:uniqueId val="{00000008-5B8D-41D9-B832-E3229A6A2392}"/>
            </c:ext>
          </c:extLst>
        </c:ser>
        <c:ser>
          <c:idx val="9"/>
          <c:order val="9"/>
          <c:tx>
            <c:strRef>
              <c:f>Plots!$C$150</c:f>
              <c:strCache>
                <c:ptCount val="1"/>
                <c:pt idx="0">
                  <c:v>Jund</c:v>
                </c:pt>
              </c:strCache>
            </c:strRef>
          </c:tx>
          <c:spPr>
            <a:ln w="28575" cap="rnd">
              <a:solidFill>
                <a:schemeClr val="accent4">
                  <a:lumMod val="60000"/>
                </a:schemeClr>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Plots!$D$150:$H$150</c:f>
              <c:numCache>
                <c:formatCode>0.000</c:formatCode>
                <c:ptCount val="5"/>
                <c:pt idx="0" formatCode="General">
                  <c:v>0</c:v>
                </c:pt>
                <c:pt idx="1">
                  <c:v>0.22487028201975534</c:v>
                </c:pt>
                <c:pt idx="2">
                  <c:v>-0.82541653440201523</c:v>
                </c:pt>
                <c:pt idx="3">
                  <c:v>5.5756700226643918E-2</c:v>
                </c:pt>
                <c:pt idx="4">
                  <c:v>-0.38408720114097883</c:v>
                </c:pt>
              </c:numCache>
            </c:numRef>
          </c:val>
          <c:smooth val="0"/>
          <c:extLst>
            <c:ext xmlns:c16="http://schemas.microsoft.com/office/drawing/2014/chart" uri="{C3380CC4-5D6E-409C-BE32-E72D297353CC}">
              <c16:uniqueId val="{00000009-5B8D-41D9-B832-E3229A6A2392}"/>
            </c:ext>
          </c:extLst>
        </c:ser>
        <c:ser>
          <c:idx val="10"/>
          <c:order val="10"/>
          <c:tx>
            <c:strRef>
              <c:f>Plots!$C$151</c:f>
              <c:strCache>
                <c:ptCount val="1"/>
                <c:pt idx="0">
                  <c:v>Egr1</c:v>
                </c:pt>
              </c:strCache>
            </c:strRef>
          </c:tx>
          <c:spPr>
            <a:ln w="28575" cap="rnd">
              <a:solidFill>
                <a:schemeClr val="accent5">
                  <a:lumMod val="60000"/>
                </a:schemeClr>
              </a:solidFill>
              <a:round/>
            </a:ln>
            <a:effectLst/>
          </c:spPr>
          <c:marker>
            <c:symbol val="none"/>
          </c:marker>
          <c:cat>
            <c:strRef>
              <c:f>Plots!$D$140:$H$140</c:f>
              <c:strCache>
                <c:ptCount val="5"/>
                <c:pt idx="0">
                  <c:v>0 hr</c:v>
                </c:pt>
                <c:pt idx="1">
                  <c:v>12 hr</c:v>
                </c:pt>
                <c:pt idx="2">
                  <c:v>24 hr</c:v>
                </c:pt>
                <c:pt idx="3">
                  <c:v>36 hr</c:v>
                </c:pt>
                <c:pt idx="4">
                  <c:v>72 hr</c:v>
                </c:pt>
              </c:strCache>
            </c:strRef>
          </c:cat>
          <c:val>
            <c:numRef>
              <c:f>Plots!$D$151:$H$151</c:f>
              <c:numCache>
                <c:formatCode>0.000</c:formatCode>
                <c:ptCount val="5"/>
                <c:pt idx="0" formatCode="General">
                  <c:v>0</c:v>
                </c:pt>
                <c:pt idx="1">
                  <c:v>-0.13500309295547358</c:v>
                </c:pt>
                <c:pt idx="2">
                  <c:v>-1.0878421228015764</c:v>
                </c:pt>
                <c:pt idx="3">
                  <c:v>-0.51581302498438553</c:v>
                </c:pt>
                <c:pt idx="4">
                  <c:v>-1.2758204925778049</c:v>
                </c:pt>
              </c:numCache>
            </c:numRef>
          </c:val>
          <c:smooth val="0"/>
          <c:extLst>
            <c:ext xmlns:c16="http://schemas.microsoft.com/office/drawing/2014/chart" uri="{C3380CC4-5D6E-409C-BE32-E72D297353CC}">
              <c16:uniqueId val="{0000000A-5B8D-41D9-B832-E3229A6A2392}"/>
            </c:ext>
          </c:extLst>
        </c:ser>
        <c:dLbls>
          <c:showLegendKey val="0"/>
          <c:showVal val="0"/>
          <c:showCatName val="0"/>
          <c:showSerName val="0"/>
          <c:showPercent val="0"/>
          <c:showBubbleSize val="0"/>
        </c:dLbls>
        <c:smooth val="0"/>
        <c:axId val="438957584"/>
        <c:axId val="438966112"/>
      </c:lineChart>
      <c:catAx>
        <c:axId val="43895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966112"/>
        <c:crosses val="autoZero"/>
        <c:auto val="1"/>
        <c:lblAlgn val="ctr"/>
        <c:lblOffset val="100"/>
        <c:noMultiLvlLbl val="0"/>
      </c:catAx>
      <c:valAx>
        <c:axId val="438966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957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Plots!$C$50</c:f>
              <c:strCache>
                <c:ptCount val="1"/>
                <c:pt idx="0">
                  <c:v>Ccl2</c:v>
                </c:pt>
              </c:strCache>
            </c:strRef>
          </c:tx>
          <c:spPr>
            <a:ln w="28575" cap="rnd">
              <a:solidFill>
                <a:schemeClr val="accent1"/>
              </a:solidFill>
              <a:round/>
            </a:ln>
            <a:effectLst/>
          </c:spPr>
          <c:marker>
            <c:symbol val="none"/>
          </c:marker>
          <c:cat>
            <c:strRef>
              <c:f>Plots!$D$49:$H$49</c:f>
              <c:strCache>
                <c:ptCount val="5"/>
                <c:pt idx="0">
                  <c:v>0 hr</c:v>
                </c:pt>
                <c:pt idx="1">
                  <c:v>12 hr</c:v>
                </c:pt>
                <c:pt idx="2">
                  <c:v>24 hr</c:v>
                </c:pt>
                <c:pt idx="3">
                  <c:v>36 hr</c:v>
                </c:pt>
                <c:pt idx="4">
                  <c:v>72 hr</c:v>
                </c:pt>
              </c:strCache>
            </c:strRef>
          </c:cat>
          <c:val>
            <c:numRef>
              <c:f>Plots!$D$50:$H$50</c:f>
              <c:numCache>
                <c:formatCode>0.000</c:formatCode>
                <c:ptCount val="5"/>
                <c:pt idx="0" formatCode="General">
                  <c:v>0</c:v>
                </c:pt>
                <c:pt idx="1">
                  <c:v>5.7766680181999384</c:v>
                </c:pt>
                <c:pt idx="2">
                  <c:v>1.2473100535407773</c:v>
                </c:pt>
                <c:pt idx="3">
                  <c:v>2.8395353278067543</c:v>
                </c:pt>
                <c:pt idx="4">
                  <c:v>5.2151765171932958</c:v>
                </c:pt>
              </c:numCache>
            </c:numRef>
          </c:val>
          <c:smooth val="0"/>
          <c:extLst>
            <c:ext xmlns:c16="http://schemas.microsoft.com/office/drawing/2014/chart" uri="{C3380CC4-5D6E-409C-BE32-E72D297353CC}">
              <c16:uniqueId val="{00000000-13C8-4EFC-8BE1-5D0F13CC7FE4}"/>
            </c:ext>
          </c:extLst>
        </c:ser>
        <c:ser>
          <c:idx val="1"/>
          <c:order val="1"/>
          <c:tx>
            <c:strRef>
              <c:f>Plots!$C$51</c:f>
              <c:strCache>
                <c:ptCount val="1"/>
                <c:pt idx="0">
                  <c:v>Ccl20</c:v>
                </c:pt>
              </c:strCache>
            </c:strRef>
          </c:tx>
          <c:spPr>
            <a:ln w="28575" cap="rnd">
              <a:solidFill>
                <a:schemeClr val="accent2"/>
              </a:solidFill>
              <a:round/>
            </a:ln>
            <a:effectLst/>
          </c:spPr>
          <c:marker>
            <c:symbol val="none"/>
          </c:marker>
          <c:cat>
            <c:strRef>
              <c:f>Plots!$D$49:$H$49</c:f>
              <c:strCache>
                <c:ptCount val="5"/>
                <c:pt idx="0">
                  <c:v>0 hr</c:v>
                </c:pt>
                <c:pt idx="1">
                  <c:v>12 hr</c:v>
                </c:pt>
                <c:pt idx="2">
                  <c:v>24 hr</c:v>
                </c:pt>
                <c:pt idx="3">
                  <c:v>36 hr</c:v>
                </c:pt>
                <c:pt idx="4">
                  <c:v>72 hr</c:v>
                </c:pt>
              </c:strCache>
            </c:strRef>
          </c:cat>
          <c:val>
            <c:numRef>
              <c:f>Plots!$D$51:$H$51</c:f>
              <c:numCache>
                <c:formatCode>0.000</c:formatCode>
                <c:ptCount val="5"/>
                <c:pt idx="0" formatCode="General">
                  <c:v>0</c:v>
                </c:pt>
                <c:pt idx="1">
                  <c:v>2.3716421614971095</c:v>
                </c:pt>
                <c:pt idx="2">
                  <c:v>-1.8263270412498376</c:v>
                </c:pt>
                <c:pt idx="3">
                  <c:v>5.5856087247144428</c:v>
                </c:pt>
                <c:pt idx="4">
                  <c:v>5.05742521592376</c:v>
                </c:pt>
              </c:numCache>
            </c:numRef>
          </c:val>
          <c:smooth val="0"/>
          <c:extLst>
            <c:ext xmlns:c16="http://schemas.microsoft.com/office/drawing/2014/chart" uri="{C3380CC4-5D6E-409C-BE32-E72D297353CC}">
              <c16:uniqueId val="{00000001-13C8-4EFC-8BE1-5D0F13CC7FE4}"/>
            </c:ext>
          </c:extLst>
        </c:ser>
        <c:ser>
          <c:idx val="2"/>
          <c:order val="2"/>
          <c:tx>
            <c:strRef>
              <c:f>Plots!$C$52</c:f>
              <c:strCache>
                <c:ptCount val="1"/>
                <c:pt idx="0">
                  <c:v>Ccl5</c:v>
                </c:pt>
              </c:strCache>
            </c:strRef>
          </c:tx>
          <c:spPr>
            <a:ln w="28575" cap="rnd">
              <a:solidFill>
                <a:schemeClr val="accent3"/>
              </a:solidFill>
              <a:round/>
            </a:ln>
            <a:effectLst/>
          </c:spPr>
          <c:marker>
            <c:symbol val="none"/>
          </c:marker>
          <c:cat>
            <c:strRef>
              <c:f>Plots!$D$49:$H$49</c:f>
              <c:strCache>
                <c:ptCount val="5"/>
                <c:pt idx="0">
                  <c:v>0 hr</c:v>
                </c:pt>
                <c:pt idx="1">
                  <c:v>12 hr</c:v>
                </c:pt>
                <c:pt idx="2">
                  <c:v>24 hr</c:v>
                </c:pt>
                <c:pt idx="3">
                  <c:v>36 hr</c:v>
                </c:pt>
                <c:pt idx="4">
                  <c:v>72 hr</c:v>
                </c:pt>
              </c:strCache>
            </c:strRef>
          </c:cat>
          <c:val>
            <c:numRef>
              <c:f>Plots!$D$52:$H$52</c:f>
              <c:numCache>
                <c:formatCode>0.000</c:formatCode>
                <c:ptCount val="5"/>
                <c:pt idx="0" formatCode="General">
                  <c:v>0</c:v>
                </c:pt>
                <c:pt idx="1">
                  <c:v>0.52436626532349873</c:v>
                </c:pt>
                <c:pt idx="2">
                  <c:v>-0.86860959997667742</c:v>
                </c:pt>
                <c:pt idx="3">
                  <c:v>-0.17071443787289345</c:v>
                </c:pt>
                <c:pt idx="4">
                  <c:v>2.8093794310527027</c:v>
                </c:pt>
              </c:numCache>
            </c:numRef>
          </c:val>
          <c:smooth val="0"/>
          <c:extLst>
            <c:ext xmlns:c16="http://schemas.microsoft.com/office/drawing/2014/chart" uri="{C3380CC4-5D6E-409C-BE32-E72D297353CC}">
              <c16:uniqueId val="{00000002-13C8-4EFC-8BE1-5D0F13CC7FE4}"/>
            </c:ext>
          </c:extLst>
        </c:ser>
        <c:ser>
          <c:idx val="3"/>
          <c:order val="3"/>
          <c:tx>
            <c:strRef>
              <c:f>Plots!$C$53</c:f>
              <c:strCache>
                <c:ptCount val="1"/>
                <c:pt idx="0">
                  <c:v>Ccl27</c:v>
                </c:pt>
              </c:strCache>
            </c:strRef>
          </c:tx>
          <c:spPr>
            <a:ln w="28575" cap="rnd">
              <a:solidFill>
                <a:schemeClr val="accent4"/>
              </a:solidFill>
              <a:round/>
            </a:ln>
            <a:effectLst/>
          </c:spPr>
          <c:marker>
            <c:symbol val="none"/>
          </c:marker>
          <c:cat>
            <c:strRef>
              <c:f>Plots!$D$49:$H$49</c:f>
              <c:strCache>
                <c:ptCount val="5"/>
                <c:pt idx="0">
                  <c:v>0 hr</c:v>
                </c:pt>
                <c:pt idx="1">
                  <c:v>12 hr</c:v>
                </c:pt>
                <c:pt idx="2">
                  <c:v>24 hr</c:v>
                </c:pt>
                <c:pt idx="3">
                  <c:v>36 hr</c:v>
                </c:pt>
                <c:pt idx="4">
                  <c:v>72 hr</c:v>
                </c:pt>
              </c:strCache>
            </c:strRef>
          </c:cat>
          <c:val>
            <c:numRef>
              <c:f>Plots!$D$53:$H$53</c:f>
              <c:numCache>
                <c:formatCode>0.000</c:formatCode>
                <c:ptCount val="5"/>
                <c:pt idx="0" formatCode="General">
                  <c:v>0</c:v>
                </c:pt>
                <c:pt idx="1">
                  <c:v>3.0486921531378684E-2</c:v>
                </c:pt>
                <c:pt idx="2">
                  <c:v>0.94733861734126878</c:v>
                </c:pt>
                <c:pt idx="3">
                  <c:v>0.60334103003601069</c:v>
                </c:pt>
                <c:pt idx="4">
                  <c:v>0.42633234615251814</c:v>
                </c:pt>
              </c:numCache>
            </c:numRef>
          </c:val>
          <c:smooth val="0"/>
          <c:extLst>
            <c:ext xmlns:c16="http://schemas.microsoft.com/office/drawing/2014/chart" uri="{C3380CC4-5D6E-409C-BE32-E72D297353CC}">
              <c16:uniqueId val="{00000003-13C8-4EFC-8BE1-5D0F13CC7FE4}"/>
            </c:ext>
          </c:extLst>
        </c:ser>
        <c:ser>
          <c:idx val="4"/>
          <c:order val="4"/>
          <c:tx>
            <c:strRef>
              <c:f>Plots!$C$54</c:f>
              <c:strCache>
                <c:ptCount val="1"/>
                <c:pt idx="0">
                  <c:v>Ccl28</c:v>
                </c:pt>
              </c:strCache>
            </c:strRef>
          </c:tx>
          <c:spPr>
            <a:ln w="28575" cap="rnd">
              <a:solidFill>
                <a:schemeClr val="accent5"/>
              </a:solidFill>
              <a:round/>
            </a:ln>
            <a:effectLst/>
          </c:spPr>
          <c:marker>
            <c:symbol val="none"/>
          </c:marker>
          <c:cat>
            <c:strRef>
              <c:f>Plots!$D$49:$H$49</c:f>
              <c:strCache>
                <c:ptCount val="5"/>
                <c:pt idx="0">
                  <c:v>0 hr</c:v>
                </c:pt>
                <c:pt idx="1">
                  <c:v>12 hr</c:v>
                </c:pt>
                <c:pt idx="2">
                  <c:v>24 hr</c:v>
                </c:pt>
                <c:pt idx="3">
                  <c:v>36 hr</c:v>
                </c:pt>
                <c:pt idx="4">
                  <c:v>72 hr</c:v>
                </c:pt>
              </c:strCache>
            </c:strRef>
          </c:cat>
          <c:val>
            <c:numRef>
              <c:f>Plots!$D$54:$H$54</c:f>
              <c:numCache>
                <c:formatCode>0.000</c:formatCode>
                <c:ptCount val="5"/>
                <c:pt idx="0" formatCode="General">
                  <c:v>0</c:v>
                </c:pt>
                <c:pt idx="1">
                  <c:v>0.56413137220642007</c:v>
                </c:pt>
                <c:pt idx="2">
                  <c:v>0.2177624589516195</c:v>
                </c:pt>
                <c:pt idx="3">
                  <c:v>-0.2096325275315564</c:v>
                </c:pt>
                <c:pt idx="4">
                  <c:v>-8.2766028886758408E-2</c:v>
                </c:pt>
              </c:numCache>
            </c:numRef>
          </c:val>
          <c:smooth val="0"/>
          <c:extLst>
            <c:ext xmlns:c16="http://schemas.microsoft.com/office/drawing/2014/chart" uri="{C3380CC4-5D6E-409C-BE32-E72D297353CC}">
              <c16:uniqueId val="{00000004-13C8-4EFC-8BE1-5D0F13CC7FE4}"/>
            </c:ext>
          </c:extLst>
        </c:ser>
        <c:ser>
          <c:idx val="5"/>
          <c:order val="5"/>
          <c:tx>
            <c:strRef>
              <c:f>Plots!$C$55</c:f>
              <c:strCache>
                <c:ptCount val="1"/>
                <c:pt idx="0">
                  <c:v>Cxcl10</c:v>
                </c:pt>
              </c:strCache>
            </c:strRef>
          </c:tx>
          <c:spPr>
            <a:ln w="28575" cap="rnd">
              <a:solidFill>
                <a:schemeClr val="accent6"/>
              </a:solidFill>
              <a:round/>
            </a:ln>
            <a:effectLst/>
          </c:spPr>
          <c:marker>
            <c:symbol val="none"/>
          </c:marker>
          <c:cat>
            <c:strRef>
              <c:f>Plots!$D$49:$H$49</c:f>
              <c:strCache>
                <c:ptCount val="5"/>
                <c:pt idx="0">
                  <c:v>0 hr</c:v>
                </c:pt>
                <c:pt idx="1">
                  <c:v>12 hr</c:v>
                </c:pt>
                <c:pt idx="2">
                  <c:v>24 hr</c:v>
                </c:pt>
                <c:pt idx="3">
                  <c:v>36 hr</c:v>
                </c:pt>
                <c:pt idx="4">
                  <c:v>72 hr</c:v>
                </c:pt>
              </c:strCache>
            </c:strRef>
          </c:cat>
          <c:val>
            <c:numRef>
              <c:f>Plots!$D$55:$H$55</c:f>
              <c:numCache>
                <c:formatCode>0.000</c:formatCode>
                <c:ptCount val="5"/>
                <c:pt idx="0" formatCode="General">
                  <c:v>0</c:v>
                </c:pt>
                <c:pt idx="1">
                  <c:v>1.9725116748994549</c:v>
                </c:pt>
                <c:pt idx="2">
                  <c:v>2.1126878147090458</c:v>
                </c:pt>
                <c:pt idx="3">
                  <c:v>4.5190530607079031</c:v>
                </c:pt>
                <c:pt idx="4">
                  <c:v>3.4991721124667667</c:v>
                </c:pt>
              </c:numCache>
            </c:numRef>
          </c:val>
          <c:smooth val="0"/>
          <c:extLst>
            <c:ext xmlns:c16="http://schemas.microsoft.com/office/drawing/2014/chart" uri="{C3380CC4-5D6E-409C-BE32-E72D297353CC}">
              <c16:uniqueId val="{00000005-13C8-4EFC-8BE1-5D0F13CC7FE4}"/>
            </c:ext>
          </c:extLst>
        </c:ser>
        <c:ser>
          <c:idx val="6"/>
          <c:order val="6"/>
          <c:tx>
            <c:strRef>
              <c:f>Plots!$C$56</c:f>
              <c:strCache>
                <c:ptCount val="1"/>
                <c:pt idx="0">
                  <c:v>Cxcl11</c:v>
                </c:pt>
              </c:strCache>
            </c:strRef>
          </c:tx>
          <c:spPr>
            <a:ln w="28575" cap="rnd">
              <a:solidFill>
                <a:schemeClr val="accent1">
                  <a:lumMod val="60000"/>
                </a:schemeClr>
              </a:solidFill>
              <a:round/>
            </a:ln>
            <a:effectLst/>
          </c:spPr>
          <c:marker>
            <c:symbol val="none"/>
          </c:marker>
          <c:cat>
            <c:strRef>
              <c:f>Plots!$D$49:$H$49</c:f>
              <c:strCache>
                <c:ptCount val="5"/>
                <c:pt idx="0">
                  <c:v>0 hr</c:v>
                </c:pt>
                <c:pt idx="1">
                  <c:v>12 hr</c:v>
                </c:pt>
                <c:pt idx="2">
                  <c:v>24 hr</c:v>
                </c:pt>
                <c:pt idx="3">
                  <c:v>36 hr</c:v>
                </c:pt>
                <c:pt idx="4">
                  <c:v>72 hr</c:v>
                </c:pt>
              </c:strCache>
            </c:strRef>
          </c:cat>
          <c:val>
            <c:numRef>
              <c:f>Plots!$D$56:$H$56</c:f>
              <c:numCache>
                <c:formatCode>0.000</c:formatCode>
                <c:ptCount val="5"/>
                <c:pt idx="0" formatCode="General">
                  <c:v>0</c:v>
                </c:pt>
                <c:pt idx="1">
                  <c:v>4.829584869441069</c:v>
                </c:pt>
                <c:pt idx="2">
                  <c:v>1.1975108331142117</c:v>
                </c:pt>
                <c:pt idx="3">
                  <c:v>2.7723992876607912</c:v>
                </c:pt>
                <c:pt idx="4">
                  <c:v>3.7342856431528864</c:v>
                </c:pt>
              </c:numCache>
            </c:numRef>
          </c:val>
          <c:smooth val="0"/>
          <c:extLst>
            <c:ext xmlns:c16="http://schemas.microsoft.com/office/drawing/2014/chart" uri="{C3380CC4-5D6E-409C-BE32-E72D297353CC}">
              <c16:uniqueId val="{00000006-13C8-4EFC-8BE1-5D0F13CC7FE4}"/>
            </c:ext>
          </c:extLst>
        </c:ser>
        <c:ser>
          <c:idx val="7"/>
          <c:order val="7"/>
          <c:tx>
            <c:strRef>
              <c:f>Plots!$C$57</c:f>
              <c:strCache>
                <c:ptCount val="1"/>
                <c:pt idx="0">
                  <c:v>Cxcl16</c:v>
                </c:pt>
              </c:strCache>
            </c:strRef>
          </c:tx>
          <c:spPr>
            <a:ln w="28575" cap="rnd">
              <a:solidFill>
                <a:schemeClr val="accent2">
                  <a:lumMod val="60000"/>
                </a:schemeClr>
              </a:solidFill>
              <a:round/>
            </a:ln>
            <a:effectLst/>
          </c:spPr>
          <c:marker>
            <c:symbol val="none"/>
          </c:marker>
          <c:cat>
            <c:strRef>
              <c:f>Plots!$D$49:$H$49</c:f>
              <c:strCache>
                <c:ptCount val="5"/>
                <c:pt idx="0">
                  <c:v>0 hr</c:v>
                </c:pt>
                <c:pt idx="1">
                  <c:v>12 hr</c:v>
                </c:pt>
                <c:pt idx="2">
                  <c:v>24 hr</c:v>
                </c:pt>
                <c:pt idx="3">
                  <c:v>36 hr</c:v>
                </c:pt>
                <c:pt idx="4">
                  <c:v>72 hr</c:v>
                </c:pt>
              </c:strCache>
            </c:strRef>
          </c:cat>
          <c:val>
            <c:numRef>
              <c:f>Plots!$D$57:$H$57</c:f>
              <c:numCache>
                <c:formatCode>0.000</c:formatCode>
                <c:ptCount val="5"/>
                <c:pt idx="0" formatCode="General">
                  <c:v>0</c:v>
                </c:pt>
                <c:pt idx="1">
                  <c:v>0.92945252654792365</c:v>
                </c:pt>
                <c:pt idx="2">
                  <c:v>1.0551588995098695</c:v>
                </c:pt>
                <c:pt idx="3">
                  <c:v>1.6601150427576006</c:v>
                </c:pt>
                <c:pt idx="4">
                  <c:v>1.7766579392677992</c:v>
                </c:pt>
              </c:numCache>
            </c:numRef>
          </c:val>
          <c:smooth val="0"/>
          <c:extLst>
            <c:ext xmlns:c16="http://schemas.microsoft.com/office/drawing/2014/chart" uri="{C3380CC4-5D6E-409C-BE32-E72D297353CC}">
              <c16:uniqueId val="{00000007-13C8-4EFC-8BE1-5D0F13CC7FE4}"/>
            </c:ext>
          </c:extLst>
        </c:ser>
        <c:dLbls>
          <c:showLegendKey val="0"/>
          <c:showVal val="0"/>
          <c:showCatName val="0"/>
          <c:showSerName val="0"/>
          <c:showPercent val="0"/>
          <c:showBubbleSize val="0"/>
        </c:dLbls>
        <c:smooth val="0"/>
        <c:axId val="507915400"/>
        <c:axId val="507929176"/>
      </c:lineChart>
      <c:catAx>
        <c:axId val="507915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929176"/>
        <c:crosses val="autoZero"/>
        <c:auto val="1"/>
        <c:lblAlgn val="ctr"/>
        <c:lblOffset val="100"/>
        <c:noMultiLvlLbl val="0"/>
      </c:catAx>
      <c:valAx>
        <c:axId val="507929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915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Plots!$C$61</c:f>
              <c:strCache>
                <c:ptCount val="1"/>
                <c:pt idx="0">
                  <c:v>Mcm2</c:v>
                </c:pt>
              </c:strCache>
            </c:strRef>
          </c:tx>
          <c:spPr>
            <a:ln w="28575" cap="rnd">
              <a:solidFill>
                <a:schemeClr val="accent1"/>
              </a:solidFill>
              <a:round/>
            </a:ln>
            <a:effectLst/>
          </c:spPr>
          <c:marker>
            <c:symbol val="none"/>
          </c:marker>
          <c:cat>
            <c:strRef>
              <c:f>Plots!$D$60:$H$60</c:f>
              <c:strCache>
                <c:ptCount val="5"/>
                <c:pt idx="0">
                  <c:v>0 hr</c:v>
                </c:pt>
                <c:pt idx="1">
                  <c:v>12 hr</c:v>
                </c:pt>
                <c:pt idx="2">
                  <c:v>24 hr</c:v>
                </c:pt>
                <c:pt idx="3">
                  <c:v>36 hr</c:v>
                </c:pt>
                <c:pt idx="4">
                  <c:v>72 hr</c:v>
                </c:pt>
              </c:strCache>
            </c:strRef>
          </c:cat>
          <c:val>
            <c:numRef>
              <c:f>Plots!$D$61:$H$61</c:f>
              <c:numCache>
                <c:formatCode>0.000</c:formatCode>
                <c:ptCount val="5"/>
                <c:pt idx="0" formatCode="General">
                  <c:v>0</c:v>
                </c:pt>
                <c:pt idx="1">
                  <c:v>1.2993800778789977</c:v>
                </c:pt>
                <c:pt idx="2">
                  <c:v>2.0111991554448556</c:v>
                </c:pt>
                <c:pt idx="3">
                  <c:v>2.003295162493508</c:v>
                </c:pt>
                <c:pt idx="4">
                  <c:v>0.95507894334085641</c:v>
                </c:pt>
              </c:numCache>
            </c:numRef>
          </c:val>
          <c:smooth val="0"/>
          <c:extLst>
            <c:ext xmlns:c16="http://schemas.microsoft.com/office/drawing/2014/chart" uri="{C3380CC4-5D6E-409C-BE32-E72D297353CC}">
              <c16:uniqueId val="{00000000-E470-4D9C-B71E-C6CAE76C1D50}"/>
            </c:ext>
          </c:extLst>
        </c:ser>
        <c:ser>
          <c:idx val="1"/>
          <c:order val="1"/>
          <c:tx>
            <c:strRef>
              <c:f>Plots!$C$62</c:f>
              <c:strCache>
                <c:ptCount val="1"/>
                <c:pt idx="0">
                  <c:v>Mcm3</c:v>
                </c:pt>
              </c:strCache>
            </c:strRef>
          </c:tx>
          <c:spPr>
            <a:ln w="28575" cap="rnd">
              <a:solidFill>
                <a:schemeClr val="accent2"/>
              </a:solidFill>
              <a:round/>
            </a:ln>
            <a:effectLst/>
          </c:spPr>
          <c:marker>
            <c:symbol val="none"/>
          </c:marker>
          <c:cat>
            <c:strRef>
              <c:f>Plots!$D$60:$H$60</c:f>
              <c:strCache>
                <c:ptCount val="5"/>
                <c:pt idx="0">
                  <c:v>0 hr</c:v>
                </c:pt>
                <c:pt idx="1">
                  <c:v>12 hr</c:v>
                </c:pt>
                <c:pt idx="2">
                  <c:v>24 hr</c:v>
                </c:pt>
                <c:pt idx="3">
                  <c:v>36 hr</c:v>
                </c:pt>
                <c:pt idx="4">
                  <c:v>72 hr</c:v>
                </c:pt>
              </c:strCache>
            </c:strRef>
          </c:cat>
          <c:val>
            <c:numRef>
              <c:f>Plots!$D$62:$H$62</c:f>
              <c:numCache>
                <c:formatCode>0.000</c:formatCode>
                <c:ptCount val="5"/>
                <c:pt idx="0" formatCode="General">
                  <c:v>0</c:v>
                </c:pt>
                <c:pt idx="1">
                  <c:v>2.0483569496253513</c:v>
                </c:pt>
                <c:pt idx="2">
                  <c:v>3.41375664875572</c:v>
                </c:pt>
                <c:pt idx="3">
                  <c:v>3.2377963672886785</c:v>
                </c:pt>
                <c:pt idx="4">
                  <c:v>1.8102891227543325</c:v>
                </c:pt>
              </c:numCache>
            </c:numRef>
          </c:val>
          <c:smooth val="0"/>
          <c:extLst>
            <c:ext xmlns:c16="http://schemas.microsoft.com/office/drawing/2014/chart" uri="{C3380CC4-5D6E-409C-BE32-E72D297353CC}">
              <c16:uniqueId val="{00000001-E470-4D9C-B71E-C6CAE76C1D50}"/>
            </c:ext>
          </c:extLst>
        </c:ser>
        <c:ser>
          <c:idx val="2"/>
          <c:order val="2"/>
          <c:tx>
            <c:strRef>
              <c:f>Plots!$C$63</c:f>
              <c:strCache>
                <c:ptCount val="1"/>
                <c:pt idx="0">
                  <c:v>Mcm4</c:v>
                </c:pt>
              </c:strCache>
            </c:strRef>
          </c:tx>
          <c:spPr>
            <a:ln w="28575" cap="rnd">
              <a:solidFill>
                <a:schemeClr val="accent3"/>
              </a:solidFill>
              <a:round/>
            </a:ln>
            <a:effectLst/>
          </c:spPr>
          <c:marker>
            <c:symbol val="none"/>
          </c:marker>
          <c:cat>
            <c:strRef>
              <c:f>Plots!$D$60:$H$60</c:f>
              <c:strCache>
                <c:ptCount val="5"/>
                <c:pt idx="0">
                  <c:v>0 hr</c:v>
                </c:pt>
                <c:pt idx="1">
                  <c:v>12 hr</c:v>
                </c:pt>
                <c:pt idx="2">
                  <c:v>24 hr</c:v>
                </c:pt>
                <c:pt idx="3">
                  <c:v>36 hr</c:v>
                </c:pt>
                <c:pt idx="4">
                  <c:v>72 hr</c:v>
                </c:pt>
              </c:strCache>
            </c:strRef>
          </c:cat>
          <c:val>
            <c:numRef>
              <c:f>Plots!$D$63:$H$63</c:f>
              <c:numCache>
                <c:formatCode>0.000</c:formatCode>
                <c:ptCount val="5"/>
                <c:pt idx="0" formatCode="General">
                  <c:v>0</c:v>
                </c:pt>
                <c:pt idx="1">
                  <c:v>1.2549382272653962</c:v>
                </c:pt>
                <c:pt idx="2">
                  <c:v>2.6975970782009844</c:v>
                </c:pt>
                <c:pt idx="3">
                  <c:v>2.4853396973815398</c:v>
                </c:pt>
                <c:pt idx="4">
                  <c:v>1.3245996052266953</c:v>
                </c:pt>
              </c:numCache>
            </c:numRef>
          </c:val>
          <c:smooth val="0"/>
          <c:extLst>
            <c:ext xmlns:c16="http://schemas.microsoft.com/office/drawing/2014/chart" uri="{C3380CC4-5D6E-409C-BE32-E72D297353CC}">
              <c16:uniqueId val="{00000002-E470-4D9C-B71E-C6CAE76C1D50}"/>
            </c:ext>
          </c:extLst>
        </c:ser>
        <c:ser>
          <c:idx val="3"/>
          <c:order val="3"/>
          <c:tx>
            <c:strRef>
              <c:f>Plots!$C$64</c:f>
              <c:strCache>
                <c:ptCount val="1"/>
                <c:pt idx="0">
                  <c:v>Mcm5</c:v>
                </c:pt>
              </c:strCache>
            </c:strRef>
          </c:tx>
          <c:spPr>
            <a:ln w="28575" cap="rnd">
              <a:solidFill>
                <a:schemeClr val="accent4"/>
              </a:solidFill>
              <a:round/>
            </a:ln>
            <a:effectLst/>
          </c:spPr>
          <c:marker>
            <c:symbol val="none"/>
          </c:marker>
          <c:cat>
            <c:strRef>
              <c:f>Plots!$D$60:$H$60</c:f>
              <c:strCache>
                <c:ptCount val="5"/>
                <c:pt idx="0">
                  <c:v>0 hr</c:v>
                </c:pt>
                <c:pt idx="1">
                  <c:v>12 hr</c:v>
                </c:pt>
                <c:pt idx="2">
                  <c:v>24 hr</c:v>
                </c:pt>
                <c:pt idx="3">
                  <c:v>36 hr</c:v>
                </c:pt>
                <c:pt idx="4">
                  <c:v>72 hr</c:v>
                </c:pt>
              </c:strCache>
            </c:strRef>
          </c:cat>
          <c:val>
            <c:numRef>
              <c:f>Plots!$D$64:$H$64</c:f>
              <c:numCache>
                <c:formatCode>0.000</c:formatCode>
                <c:ptCount val="5"/>
                <c:pt idx="0" formatCode="General">
                  <c:v>0</c:v>
                </c:pt>
                <c:pt idx="1">
                  <c:v>2.0424561896713866</c:v>
                </c:pt>
                <c:pt idx="2">
                  <c:v>3.4022403369779188</c:v>
                </c:pt>
                <c:pt idx="3">
                  <c:v>3.0633204159707548</c:v>
                </c:pt>
                <c:pt idx="4">
                  <c:v>2.0349965187034478</c:v>
                </c:pt>
              </c:numCache>
            </c:numRef>
          </c:val>
          <c:smooth val="0"/>
          <c:extLst>
            <c:ext xmlns:c16="http://schemas.microsoft.com/office/drawing/2014/chart" uri="{C3380CC4-5D6E-409C-BE32-E72D297353CC}">
              <c16:uniqueId val="{00000003-E470-4D9C-B71E-C6CAE76C1D50}"/>
            </c:ext>
          </c:extLst>
        </c:ser>
        <c:ser>
          <c:idx val="4"/>
          <c:order val="4"/>
          <c:tx>
            <c:strRef>
              <c:f>Plots!$C$65</c:f>
              <c:strCache>
                <c:ptCount val="1"/>
                <c:pt idx="0">
                  <c:v>Mcm6</c:v>
                </c:pt>
              </c:strCache>
            </c:strRef>
          </c:tx>
          <c:spPr>
            <a:ln w="28575" cap="rnd">
              <a:solidFill>
                <a:schemeClr val="accent5"/>
              </a:solidFill>
              <a:round/>
            </a:ln>
            <a:effectLst/>
          </c:spPr>
          <c:marker>
            <c:symbol val="none"/>
          </c:marker>
          <c:cat>
            <c:strRef>
              <c:f>Plots!$D$60:$H$60</c:f>
              <c:strCache>
                <c:ptCount val="5"/>
                <c:pt idx="0">
                  <c:v>0 hr</c:v>
                </c:pt>
                <c:pt idx="1">
                  <c:v>12 hr</c:v>
                </c:pt>
                <c:pt idx="2">
                  <c:v>24 hr</c:v>
                </c:pt>
                <c:pt idx="3">
                  <c:v>36 hr</c:v>
                </c:pt>
                <c:pt idx="4">
                  <c:v>72 hr</c:v>
                </c:pt>
              </c:strCache>
            </c:strRef>
          </c:cat>
          <c:val>
            <c:numRef>
              <c:f>Plots!$D$65:$H$65</c:f>
              <c:numCache>
                <c:formatCode>0.000</c:formatCode>
                <c:ptCount val="5"/>
                <c:pt idx="0" formatCode="General">
                  <c:v>0</c:v>
                </c:pt>
                <c:pt idx="1">
                  <c:v>1.5015094633401582</c:v>
                </c:pt>
                <c:pt idx="2">
                  <c:v>3.0853485401889258</c:v>
                </c:pt>
                <c:pt idx="3">
                  <c:v>2.5168706280667159</c:v>
                </c:pt>
                <c:pt idx="4">
                  <c:v>1.7028414811550872</c:v>
                </c:pt>
              </c:numCache>
            </c:numRef>
          </c:val>
          <c:smooth val="0"/>
          <c:extLst>
            <c:ext xmlns:c16="http://schemas.microsoft.com/office/drawing/2014/chart" uri="{C3380CC4-5D6E-409C-BE32-E72D297353CC}">
              <c16:uniqueId val="{00000004-E470-4D9C-B71E-C6CAE76C1D50}"/>
            </c:ext>
          </c:extLst>
        </c:ser>
        <c:ser>
          <c:idx val="5"/>
          <c:order val="5"/>
          <c:tx>
            <c:strRef>
              <c:f>Plots!$C$66</c:f>
              <c:strCache>
                <c:ptCount val="1"/>
                <c:pt idx="0">
                  <c:v>Mcm7</c:v>
                </c:pt>
              </c:strCache>
            </c:strRef>
          </c:tx>
          <c:spPr>
            <a:ln w="28575" cap="rnd">
              <a:solidFill>
                <a:schemeClr val="accent6"/>
              </a:solidFill>
              <a:round/>
            </a:ln>
            <a:effectLst/>
          </c:spPr>
          <c:marker>
            <c:symbol val="none"/>
          </c:marker>
          <c:cat>
            <c:strRef>
              <c:f>Plots!$D$60:$H$60</c:f>
              <c:strCache>
                <c:ptCount val="5"/>
                <c:pt idx="0">
                  <c:v>0 hr</c:v>
                </c:pt>
                <c:pt idx="1">
                  <c:v>12 hr</c:v>
                </c:pt>
                <c:pt idx="2">
                  <c:v>24 hr</c:v>
                </c:pt>
                <c:pt idx="3">
                  <c:v>36 hr</c:v>
                </c:pt>
                <c:pt idx="4">
                  <c:v>72 hr</c:v>
                </c:pt>
              </c:strCache>
            </c:strRef>
          </c:cat>
          <c:val>
            <c:numRef>
              <c:f>Plots!$D$66:$H$66</c:f>
              <c:numCache>
                <c:formatCode>0.000</c:formatCode>
                <c:ptCount val="5"/>
                <c:pt idx="0" formatCode="General">
                  <c:v>0</c:v>
                </c:pt>
                <c:pt idx="1">
                  <c:v>1.1324186971266481</c:v>
                </c:pt>
                <c:pt idx="2">
                  <c:v>2.3230597763962084</c:v>
                </c:pt>
                <c:pt idx="3">
                  <c:v>1.9506076398609216</c:v>
                </c:pt>
                <c:pt idx="4">
                  <c:v>0.97178575656980337</c:v>
                </c:pt>
              </c:numCache>
            </c:numRef>
          </c:val>
          <c:smooth val="0"/>
          <c:extLst>
            <c:ext xmlns:c16="http://schemas.microsoft.com/office/drawing/2014/chart" uri="{C3380CC4-5D6E-409C-BE32-E72D297353CC}">
              <c16:uniqueId val="{00000005-E470-4D9C-B71E-C6CAE76C1D50}"/>
            </c:ext>
          </c:extLst>
        </c:ser>
        <c:dLbls>
          <c:showLegendKey val="0"/>
          <c:showVal val="0"/>
          <c:showCatName val="0"/>
          <c:showSerName val="0"/>
          <c:showPercent val="0"/>
          <c:showBubbleSize val="0"/>
        </c:dLbls>
        <c:smooth val="0"/>
        <c:axId val="475501624"/>
        <c:axId val="475501952"/>
      </c:lineChart>
      <c:catAx>
        <c:axId val="475501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501952"/>
        <c:crosses val="autoZero"/>
        <c:auto val="1"/>
        <c:lblAlgn val="ctr"/>
        <c:lblOffset val="100"/>
        <c:noMultiLvlLbl val="0"/>
      </c:catAx>
      <c:valAx>
        <c:axId val="475501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501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Plots!$C$122</c:f>
              <c:strCache>
                <c:ptCount val="1"/>
                <c:pt idx="0">
                  <c:v>Pola1</c:v>
                </c:pt>
              </c:strCache>
            </c:strRef>
          </c:tx>
          <c:spPr>
            <a:ln w="28575" cap="rnd">
              <a:solidFill>
                <a:schemeClr val="accent1"/>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Plots!$D$122:$H$122</c:f>
              <c:numCache>
                <c:formatCode>0.000</c:formatCode>
                <c:ptCount val="5"/>
                <c:pt idx="0" formatCode="General">
                  <c:v>0</c:v>
                </c:pt>
                <c:pt idx="1">
                  <c:v>0.83638642174978672</c:v>
                </c:pt>
                <c:pt idx="2">
                  <c:v>2.5192669632662916</c:v>
                </c:pt>
                <c:pt idx="3">
                  <c:v>2.1997966790623593</c:v>
                </c:pt>
                <c:pt idx="4">
                  <c:v>0.80671111767619563</c:v>
                </c:pt>
              </c:numCache>
            </c:numRef>
          </c:val>
          <c:smooth val="0"/>
          <c:extLst>
            <c:ext xmlns:c16="http://schemas.microsoft.com/office/drawing/2014/chart" uri="{C3380CC4-5D6E-409C-BE32-E72D297353CC}">
              <c16:uniqueId val="{00000000-0E41-4967-8B04-E2435071827A}"/>
            </c:ext>
          </c:extLst>
        </c:ser>
        <c:ser>
          <c:idx val="1"/>
          <c:order val="1"/>
          <c:tx>
            <c:strRef>
              <c:f>Plots!$C$123</c:f>
              <c:strCache>
                <c:ptCount val="1"/>
                <c:pt idx="0">
                  <c:v>Pola2</c:v>
                </c:pt>
              </c:strCache>
            </c:strRef>
          </c:tx>
          <c:spPr>
            <a:ln w="28575" cap="rnd">
              <a:solidFill>
                <a:schemeClr val="accent2"/>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Plots!$D$123:$H$123</c:f>
              <c:numCache>
                <c:formatCode>0.000</c:formatCode>
                <c:ptCount val="5"/>
                <c:pt idx="0" formatCode="General">
                  <c:v>0</c:v>
                </c:pt>
                <c:pt idx="1">
                  <c:v>1.2266908313132812</c:v>
                </c:pt>
                <c:pt idx="2">
                  <c:v>1.8518658950987132</c:v>
                </c:pt>
                <c:pt idx="3">
                  <c:v>1.9771751412039853</c:v>
                </c:pt>
                <c:pt idx="4">
                  <c:v>0.85377397979305114</c:v>
                </c:pt>
              </c:numCache>
            </c:numRef>
          </c:val>
          <c:smooth val="0"/>
          <c:extLst>
            <c:ext xmlns:c16="http://schemas.microsoft.com/office/drawing/2014/chart" uri="{C3380CC4-5D6E-409C-BE32-E72D297353CC}">
              <c16:uniqueId val="{00000001-0E41-4967-8B04-E2435071827A}"/>
            </c:ext>
          </c:extLst>
        </c:ser>
        <c:ser>
          <c:idx val="2"/>
          <c:order val="2"/>
          <c:tx>
            <c:strRef>
              <c:f>Plots!$C$124</c:f>
              <c:strCache>
                <c:ptCount val="1"/>
                <c:pt idx="0">
                  <c:v>Polb</c:v>
                </c:pt>
              </c:strCache>
            </c:strRef>
          </c:tx>
          <c:spPr>
            <a:ln w="28575" cap="rnd">
              <a:solidFill>
                <a:schemeClr val="accent3"/>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Plots!$D$124:$H$124</c:f>
              <c:numCache>
                <c:formatCode>0.000</c:formatCode>
                <c:ptCount val="5"/>
                <c:pt idx="0" formatCode="General">
                  <c:v>0</c:v>
                </c:pt>
                <c:pt idx="1">
                  <c:v>0.17317658273381037</c:v>
                </c:pt>
                <c:pt idx="2">
                  <c:v>3.9560884051863407E-2</c:v>
                </c:pt>
                <c:pt idx="3">
                  <c:v>0.57052132065168482</c:v>
                </c:pt>
                <c:pt idx="4">
                  <c:v>0.15500697170291675</c:v>
                </c:pt>
              </c:numCache>
            </c:numRef>
          </c:val>
          <c:smooth val="0"/>
          <c:extLst>
            <c:ext xmlns:c16="http://schemas.microsoft.com/office/drawing/2014/chart" uri="{C3380CC4-5D6E-409C-BE32-E72D297353CC}">
              <c16:uniqueId val="{00000002-0E41-4967-8B04-E2435071827A}"/>
            </c:ext>
          </c:extLst>
        </c:ser>
        <c:ser>
          <c:idx val="3"/>
          <c:order val="3"/>
          <c:tx>
            <c:strRef>
              <c:f>Plots!$C$125</c:f>
              <c:strCache>
                <c:ptCount val="1"/>
                <c:pt idx="0">
                  <c:v>Pold1</c:v>
                </c:pt>
              </c:strCache>
            </c:strRef>
          </c:tx>
          <c:spPr>
            <a:ln w="28575" cap="rnd">
              <a:solidFill>
                <a:schemeClr val="accent4"/>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Plots!$D$125:$H$125</c:f>
              <c:numCache>
                <c:formatCode>0.000</c:formatCode>
                <c:ptCount val="5"/>
                <c:pt idx="0" formatCode="General">
                  <c:v>0</c:v>
                </c:pt>
                <c:pt idx="1">
                  <c:v>1.3717810957883172</c:v>
                </c:pt>
                <c:pt idx="2">
                  <c:v>2.4701666074646527</c:v>
                </c:pt>
                <c:pt idx="3">
                  <c:v>2.0976562574371802</c:v>
                </c:pt>
                <c:pt idx="4">
                  <c:v>0.97037723212678095</c:v>
                </c:pt>
              </c:numCache>
            </c:numRef>
          </c:val>
          <c:smooth val="0"/>
          <c:extLst>
            <c:ext xmlns:c16="http://schemas.microsoft.com/office/drawing/2014/chart" uri="{C3380CC4-5D6E-409C-BE32-E72D297353CC}">
              <c16:uniqueId val="{00000003-0E41-4967-8B04-E2435071827A}"/>
            </c:ext>
          </c:extLst>
        </c:ser>
        <c:ser>
          <c:idx val="4"/>
          <c:order val="4"/>
          <c:tx>
            <c:strRef>
              <c:f>Plots!$C$126</c:f>
              <c:strCache>
                <c:ptCount val="1"/>
                <c:pt idx="0">
                  <c:v>Pold2</c:v>
                </c:pt>
              </c:strCache>
            </c:strRef>
          </c:tx>
          <c:spPr>
            <a:ln w="28575" cap="rnd">
              <a:solidFill>
                <a:schemeClr val="accent5"/>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Plots!$D$126:$H$126</c:f>
              <c:numCache>
                <c:formatCode>0.000</c:formatCode>
                <c:ptCount val="5"/>
                <c:pt idx="0" formatCode="General">
                  <c:v>0</c:v>
                </c:pt>
                <c:pt idx="1">
                  <c:v>0.89713004582447231</c:v>
                </c:pt>
                <c:pt idx="2">
                  <c:v>1.3886240519346984</c:v>
                </c:pt>
                <c:pt idx="3">
                  <c:v>1.6337244882648594</c:v>
                </c:pt>
                <c:pt idx="4">
                  <c:v>0.68515486168508877</c:v>
                </c:pt>
              </c:numCache>
            </c:numRef>
          </c:val>
          <c:smooth val="0"/>
          <c:extLst>
            <c:ext xmlns:c16="http://schemas.microsoft.com/office/drawing/2014/chart" uri="{C3380CC4-5D6E-409C-BE32-E72D297353CC}">
              <c16:uniqueId val="{00000004-0E41-4967-8B04-E2435071827A}"/>
            </c:ext>
          </c:extLst>
        </c:ser>
        <c:ser>
          <c:idx val="5"/>
          <c:order val="5"/>
          <c:tx>
            <c:strRef>
              <c:f>Plots!$C$127</c:f>
              <c:strCache>
                <c:ptCount val="1"/>
                <c:pt idx="0">
                  <c:v>Pold3</c:v>
                </c:pt>
              </c:strCache>
            </c:strRef>
          </c:tx>
          <c:spPr>
            <a:ln w="28575" cap="rnd">
              <a:solidFill>
                <a:schemeClr val="accent6"/>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Plots!$D$127:$H$127</c:f>
              <c:numCache>
                <c:formatCode>0.000</c:formatCode>
                <c:ptCount val="5"/>
                <c:pt idx="0" formatCode="General">
                  <c:v>0</c:v>
                </c:pt>
                <c:pt idx="1">
                  <c:v>0.60771243401164821</c:v>
                </c:pt>
                <c:pt idx="2">
                  <c:v>1.1035267010227174</c:v>
                </c:pt>
                <c:pt idx="3">
                  <c:v>0.99410606621490438</c:v>
                </c:pt>
                <c:pt idx="4">
                  <c:v>0.33353948698427299</c:v>
                </c:pt>
              </c:numCache>
            </c:numRef>
          </c:val>
          <c:smooth val="0"/>
          <c:extLst>
            <c:ext xmlns:c16="http://schemas.microsoft.com/office/drawing/2014/chart" uri="{C3380CC4-5D6E-409C-BE32-E72D297353CC}">
              <c16:uniqueId val="{00000005-0E41-4967-8B04-E2435071827A}"/>
            </c:ext>
          </c:extLst>
        </c:ser>
        <c:ser>
          <c:idx val="6"/>
          <c:order val="6"/>
          <c:tx>
            <c:strRef>
              <c:f>Plots!$C$128</c:f>
              <c:strCache>
                <c:ptCount val="1"/>
                <c:pt idx="0">
                  <c:v>Pold4</c:v>
                </c:pt>
              </c:strCache>
            </c:strRef>
          </c:tx>
          <c:spPr>
            <a:ln w="28575" cap="rnd">
              <a:solidFill>
                <a:schemeClr val="accent1">
                  <a:lumMod val="60000"/>
                </a:schemeClr>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Plots!$D$128:$H$128</c:f>
              <c:numCache>
                <c:formatCode>0.000</c:formatCode>
                <c:ptCount val="5"/>
                <c:pt idx="0" formatCode="General">
                  <c:v>0</c:v>
                </c:pt>
                <c:pt idx="1">
                  <c:v>-0.27143917893860631</c:v>
                </c:pt>
                <c:pt idx="2">
                  <c:v>-0.36475996004643391</c:v>
                </c:pt>
                <c:pt idx="3">
                  <c:v>-0.55864412182132328</c:v>
                </c:pt>
                <c:pt idx="4">
                  <c:v>-0.30011789873127992</c:v>
                </c:pt>
              </c:numCache>
            </c:numRef>
          </c:val>
          <c:smooth val="0"/>
          <c:extLst>
            <c:ext xmlns:c16="http://schemas.microsoft.com/office/drawing/2014/chart" uri="{C3380CC4-5D6E-409C-BE32-E72D297353CC}">
              <c16:uniqueId val="{00000006-0E41-4967-8B04-E2435071827A}"/>
            </c:ext>
          </c:extLst>
        </c:ser>
        <c:ser>
          <c:idx val="7"/>
          <c:order val="7"/>
          <c:tx>
            <c:strRef>
              <c:f>Plots!$C$129</c:f>
              <c:strCache>
                <c:ptCount val="1"/>
                <c:pt idx="0">
                  <c:v>Pole</c:v>
                </c:pt>
              </c:strCache>
            </c:strRef>
          </c:tx>
          <c:spPr>
            <a:ln w="28575" cap="rnd">
              <a:solidFill>
                <a:schemeClr val="accent2">
                  <a:lumMod val="60000"/>
                </a:schemeClr>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Plots!$D$129:$H$129</c:f>
              <c:numCache>
                <c:formatCode>0.000</c:formatCode>
                <c:ptCount val="5"/>
                <c:pt idx="0" formatCode="General">
                  <c:v>0</c:v>
                </c:pt>
                <c:pt idx="1">
                  <c:v>1.3110243487686273</c:v>
                </c:pt>
                <c:pt idx="2">
                  <c:v>3.0075891550116829</c:v>
                </c:pt>
                <c:pt idx="3">
                  <c:v>2.7936637631652288</c:v>
                </c:pt>
                <c:pt idx="4">
                  <c:v>1.7523184062195005</c:v>
                </c:pt>
              </c:numCache>
            </c:numRef>
          </c:val>
          <c:smooth val="0"/>
          <c:extLst>
            <c:ext xmlns:c16="http://schemas.microsoft.com/office/drawing/2014/chart" uri="{C3380CC4-5D6E-409C-BE32-E72D297353CC}">
              <c16:uniqueId val="{00000007-0E41-4967-8B04-E2435071827A}"/>
            </c:ext>
          </c:extLst>
        </c:ser>
        <c:ser>
          <c:idx val="8"/>
          <c:order val="8"/>
          <c:tx>
            <c:strRef>
              <c:f>Plots!$C$130</c:f>
              <c:strCache>
                <c:ptCount val="1"/>
                <c:pt idx="0">
                  <c:v>Pole2</c:v>
                </c:pt>
              </c:strCache>
            </c:strRef>
          </c:tx>
          <c:spPr>
            <a:ln w="28575" cap="rnd">
              <a:solidFill>
                <a:schemeClr val="accent3">
                  <a:lumMod val="60000"/>
                </a:schemeClr>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Plots!$D$130:$H$130</c:f>
              <c:numCache>
                <c:formatCode>0.000</c:formatCode>
                <c:ptCount val="5"/>
                <c:pt idx="0" formatCode="General">
                  <c:v>0</c:v>
                </c:pt>
                <c:pt idx="1">
                  <c:v>1.5624095672486464</c:v>
                </c:pt>
                <c:pt idx="2">
                  <c:v>3.0706152962591386</c:v>
                </c:pt>
                <c:pt idx="3">
                  <c:v>3.512404562915497</c:v>
                </c:pt>
                <c:pt idx="4">
                  <c:v>1.9289698386205332</c:v>
                </c:pt>
              </c:numCache>
            </c:numRef>
          </c:val>
          <c:smooth val="0"/>
          <c:extLst>
            <c:ext xmlns:c16="http://schemas.microsoft.com/office/drawing/2014/chart" uri="{C3380CC4-5D6E-409C-BE32-E72D297353CC}">
              <c16:uniqueId val="{00000008-0E41-4967-8B04-E2435071827A}"/>
            </c:ext>
          </c:extLst>
        </c:ser>
        <c:ser>
          <c:idx val="9"/>
          <c:order val="9"/>
          <c:tx>
            <c:strRef>
              <c:f>Plots!$C$131</c:f>
              <c:strCache>
                <c:ptCount val="1"/>
                <c:pt idx="0">
                  <c:v>Pole4</c:v>
                </c:pt>
              </c:strCache>
            </c:strRef>
          </c:tx>
          <c:spPr>
            <a:ln w="28575" cap="rnd">
              <a:solidFill>
                <a:schemeClr val="accent4">
                  <a:lumMod val="60000"/>
                </a:schemeClr>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Plots!$D$131:$H$131</c:f>
              <c:numCache>
                <c:formatCode>0.000</c:formatCode>
                <c:ptCount val="5"/>
                <c:pt idx="0" formatCode="General">
                  <c:v>0</c:v>
                </c:pt>
                <c:pt idx="1">
                  <c:v>0.21018216793675043</c:v>
                </c:pt>
                <c:pt idx="2">
                  <c:v>0.20659788260358306</c:v>
                </c:pt>
                <c:pt idx="3">
                  <c:v>0.11979882698102844</c:v>
                </c:pt>
                <c:pt idx="4">
                  <c:v>-0.10195563003346841</c:v>
                </c:pt>
              </c:numCache>
            </c:numRef>
          </c:val>
          <c:smooth val="0"/>
          <c:extLst>
            <c:ext xmlns:c16="http://schemas.microsoft.com/office/drawing/2014/chart" uri="{C3380CC4-5D6E-409C-BE32-E72D297353CC}">
              <c16:uniqueId val="{00000009-0E41-4967-8B04-E2435071827A}"/>
            </c:ext>
          </c:extLst>
        </c:ser>
        <c:ser>
          <c:idx val="10"/>
          <c:order val="10"/>
          <c:tx>
            <c:strRef>
              <c:f>Plots!$C$132</c:f>
              <c:strCache>
                <c:ptCount val="1"/>
                <c:pt idx="0">
                  <c:v>Polg</c:v>
                </c:pt>
              </c:strCache>
            </c:strRef>
          </c:tx>
          <c:spPr>
            <a:ln w="28575" cap="rnd">
              <a:solidFill>
                <a:schemeClr val="accent5">
                  <a:lumMod val="60000"/>
                </a:schemeClr>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Plots!$D$132:$H$132</c:f>
              <c:numCache>
                <c:formatCode>0.000</c:formatCode>
                <c:ptCount val="5"/>
                <c:pt idx="0" formatCode="General">
                  <c:v>0</c:v>
                </c:pt>
                <c:pt idx="1">
                  <c:v>-4.5479518280222835E-2</c:v>
                </c:pt>
                <c:pt idx="2">
                  <c:v>0.31153512173487091</c:v>
                </c:pt>
                <c:pt idx="3">
                  <c:v>0.44354067607682895</c:v>
                </c:pt>
                <c:pt idx="4">
                  <c:v>0.10554748757626028</c:v>
                </c:pt>
              </c:numCache>
            </c:numRef>
          </c:val>
          <c:smooth val="0"/>
          <c:extLst>
            <c:ext xmlns:c16="http://schemas.microsoft.com/office/drawing/2014/chart" uri="{C3380CC4-5D6E-409C-BE32-E72D297353CC}">
              <c16:uniqueId val="{0000000A-0E41-4967-8B04-E2435071827A}"/>
            </c:ext>
          </c:extLst>
        </c:ser>
        <c:ser>
          <c:idx val="11"/>
          <c:order val="11"/>
          <c:tx>
            <c:strRef>
              <c:f>Plots!$C$133</c:f>
              <c:strCache>
                <c:ptCount val="1"/>
                <c:pt idx="0">
                  <c:v>Polh</c:v>
                </c:pt>
              </c:strCache>
            </c:strRef>
          </c:tx>
          <c:spPr>
            <a:ln w="28575" cap="rnd">
              <a:solidFill>
                <a:schemeClr val="accent6">
                  <a:lumMod val="60000"/>
                </a:schemeClr>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Plots!$D$133:$H$133</c:f>
              <c:numCache>
                <c:formatCode>0.000</c:formatCode>
                <c:ptCount val="5"/>
                <c:pt idx="0" formatCode="General">
                  <c:v>0</c:v>
                </c:pt>
                <c:pt idx="1">
                  <c:v>0.15788432657575258</c:v>
                </c:pt>
                <c:pt idx="2">
                  <c:v>1.2009870577331772</c:v>
                </c:pt>
                <c:pt idx="3">
                  <c:v>1.4825926868643946</c:v>
                </c:pt>
                <c:pt idx="4">
                  <c:v>0.63940280394717075</c:v>
                </c:pt>
              </c:numCache>
            </c:numRef>
          </c:val>
          <c:smooth val="0"/>
          <c:extLst>
            <c:ext xmlns:c16="http://schemas.microsoft.com/office/drawing/2014/chart" uri="{C3380CC4-5D6E-409C-BE32-E72D297353CC}">
              <c16:uniqueId val="{0000000B-0E41-4967-8B04-E2435071827A}"/>
            </c:ext>
          </c:extLst>
        </c:ser>
        <c:ser>
          <c:idx val="12"/>
          <c:order val="12"/>
          <c:tx>
            <c:strRef>
              <c:f>Plots!$C$134</c:f>
              <c:strCache>
                <c:ptCount val="1"/>
                <c:pt idx="0">
                  <c:v>Poll</c:v>
                </c:pt>
              </c:strCache>
            </c:strRef>
          </c:tx>
          <c:spPr>
            <a:ln w="28575" cap="rnd">
              <a:solidFill>
                <a:schemeClr val="accent1">
                  <a:lumMod val="80000"/>
                  <a:lumOff val="20000"/>
                </a:schemeClr>
              </a:solidFill>
              <a:round/>
            </a:ln>
            <a:effectLst/>
          </c:spPr>
          <c:marker>
            <c:symbol val="none"/>
          </c:marker>
          <c:cat>
            <c:strRef>
              <c:f>Plots!$D$121:$H$121</c:f>
              <c:strCache>
                <c:ptCount val="5"/>
                <c:pt idx="0">
                  <c:v>0 hr</c:v>
                </c:pt>
                <c:pt idx="1">
                  <c:v>12 hr</c:v>
                </c:pt>
                <c:pt idx="2">
                  <c:v>24 hr</c:v>
                </c:pt>
                <c:pt idx="3">
                  <c:v>36 hr</c:v>
                </c:pt>
                <c:pt idx="4">
                  <c:v>72 hr</c:v>
                </c:pt>
              </c:strCache>
            </c:strRef>
          </c:cat>
          <c:val>
            <c:numRef>
              <c:f>Plots!$D$134:$H$134</c:f>
              <c:numCache>
                <c:formatCode>0.000</c:formatCode>
                <c:ptCount val="5"/>
                <c:pt idx="0" formatCode="General">
                  <c:v>0</c:v>
                </c:pt>
                <c:pt idx="1">
                  <c:v>1.6601785961944484E-3</c:v>
                </c:pt>
                <c:pt idx="2">
                  <c:v>-8.4016721612257553E-2</c:v>
                </c:pt>
                <c:pt idx="3">
                  <c:v>-0.44530440170858615</c:v>
                </c:pt>
                <c:pt idx="4">
                  <c:v>2.8789657347990036E-2</c:v>
                </c:pt>
              </c:numCache>
            </c:numRef>
          </c:val>
          <c:smooth val="0"/>
          <c:extLst>
            <c:ext xmlns:c16="http://schemas.microsoft.com/office/drawing/2014/chart" uri="{C3380CC4-5D6E-409C-BE32-E72D297353CC}">
              <c16:uniqueId val="{0000000C-0E41-4967-8B04-E2435071827A}"/>
            </c:ext>
          </c:extLst>
        </c:ser>
        <c:dLbls>
          <c:showLegendKey val="0"/>
          <c:showVal val="0"/>
          <c:showCatName val="0"/>
          <c:showSerName val="0"/>
          <c:showPercent val="0"/>
          <c:showBubbleSize val="0"/>
        </c:dLbls>
        <c:smooth val="0"/>
        <c:axId val="438952008"/>
        <c:axId val="438963488"/>
      </c:lineChart>
      <c:catAx>
        <c:axId val="438952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963488"/>
        <c:crosses val="autoZero"/>
        <c:auto val="1"/>
        <c:lblAlgn val="ctr"/>
        <c:lblOffset val="100"/>
        <c:noMultiLvlLbl val="0"/>
      </c:catAx>
      <c:valAx>
        <c:axId val="438963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952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Plots!$C$110</c:f>
              <c:strCache>
                <c:ptCount val="1"/>
                <c:pt idx="0">
                  <c:v>Polr2a</c:v>
                </c:pt>
              </c:strCache>
            </c:strRef>
          </c:tx>
          <c:spPr>
            <a:ln w="28575" cap="rnd">
              <a:solidFill>
                <a:schemeClr val="accent1"/>
              </a:solidFill>
              <a:round/>
            </a:ln>
            <a:effectLst/>
          </c:spPr>
          <c:marker>
            <c:symbol val="none"/>
          </c:marker>
          <c:cat>
            <c:strRef>
              <c:f>Plots!$D$109:$H$109</c:f>
              <c:strCache>
                <c:ptCount val="5"/>
                <c:pt idx="0">
                  <c:v>0 hr</c:v>
                </c:pt>
                <c:pt idx="1">
                  <c:v>12 hr</c:v>
                </c:pt>
                <c:pt idx="2">
                  <c:v>24 hr</c:v>
                </c:pt>
                <c:pt idx="3">
                  <c:v>36 hr</c:v>
                </c:pt>
                <c:pt idx="4">
                  <c:v>72 hr</c:v>
                </c:pt>
              </c:strCache>
            </c:strRef>
          </c:cat>
          <c:val>
            <c:numRef>
              <c:f>Plots!$D$110:$H$110</c:f>
              <c:numCache>
                <c:formatCode>0.000</c:formatCode>
                <c:ptCount val="5"/>
                <c:pt idx="0" formatCode="General">
                  <c:v>0</c:v>
                </c:pt>
                <c:pt idx="1">
                  <c:v>2.7581774684797753E-2</c:v>
                </c:pt>
                <c:pt idx="2">
                  <c:v>0.43305801662000698</c:v>
                </c:pt>
                <c:pt idx="3">
                  <c:v>4.1411797337316807E-2</c:v>
                </c:pt>
                <c:pt idx="4">
                  <c:v>-0.1871215453071671</c:v>
                </c:pt>
              </c:numCache>
            </c:numRef>
          </c:val>
          <c:smooth val="0"/>
          <c:extLst>
            <c:ext xmlns:c16="http://schemas.microsoft.com/office/drawing/2014/chart" uri="{C3380CC4-5D6E-409C-BE32-E72D297353CC}">
              <c16:uniqueId val="{00000000-17EC-4678-A37A-6B3FA2C7EE3C}"/>
            </c:ext>
          </c:extLst>
        </c:ser>
        <c:ser>
          <c:idx val="1"/>
          <c:order val="1"/>
          <c:tx>
            <c:strRef>
              <c:f>Plots!$C$111</c:f>
              <c:strCache>
                <c:ptCount val="1"/>
                <c:pt idx="0">
                  <c:v>Polr2b</c:v>
                </c:pt>
              </c:strCache>
            </c:strRef>
          </c:tx>
          <c:spPr>
            <a:ln w="28575" cap="rnd">
              <a:solidFill>
                <a:schemeClr val="accent2"/>
              </a:solidFill>
              <a:round/>
            </a:ln>
            <a:effectLst/>
          </c:spPr>
          <c:marker>
            <c:symbol val="none"/>
          </c:marker>
          <c:cat>
            <c:strRef>
              <c:f>Plots!$D$109:$H$109</c:f>
              <c:strCache>
                <c:ptCount val="5"/>
                <c:pt idx="0">
                  <c:v>0 hr</c:v>
                </c:pt>
                <c:pt idx="1">
                  <c:v>12 hr</c:v>
                </c:pt>
                <c:pt idx="2">
                  <c:v>24 hr</c:v>
                </c:pt>
                <c:pt idx="3">
                  <c:v>36 hr</c:v>
                </c:pt>
                <c:pt idx="4">
                  <c:v>72 hr</c:v>
                </c:pt>
              </c:strCache>
            </c:strRef>
          </c:cat>
          <c:val>
            <c:numRef>
              <c:f>Plots!$D$111:$H$111</c:f>
              <c:numCache>
                <c:formatCode>0.000</c:formatCode>
                <c:ptCount val="5"/>
                <c:pt idx="0" formatCode="General">
                  <c:v>0</c:v>
                </c:pt>
                <c:pt idx="1">
                  <c:v>2.6012538991125114E-3</c:v>
                </c:pt>
                <c:pt idx="2">
                  <c:v>0.2606956746691389</c:v>
                </c:pt>
                <c:pt idx="3">
                  <c:v>0.33218635421810078</c:v>
                </c:pt>
                <c:pt idx="4">
                  <c:v>0.12479090814112559</c:v>
                </c:pt>
              </c:numCache>
            </c:numRef>
          </c:val>
          <c:smooth val="0"/>
          <c:extLst>
            <c:ext xmlns:c16="http://schemas.microsoft.com/office/drawing/2014/chart" uri="{C3380CC4-5D6E-409C-BE32-E72D297353CC}">
              <c16:uniqueId val="{00000001-17EC-4678-A37A-6B3FA2C7EE3C}"/>
            </c:ext>
          </c:extLst>
        </c:ser>
        <c:ser>
          <c:idx val="2"/>
          <c:order val="2"/>
          <c:tx>
            <c:strRef>
              <c:f>Plots!$C$112</c:f>
              <c:strCache>
                <c:ptCount val="1"/>
                <c:pt idx="0">
                  <c:v>Polr2c</c:v>
                </c:pt>
              </c:strCache>
            </c:strRef>
          </c:tx>
          <c:spPr>
            <a:ln w="28575" cap="rnd">
              <a:solidFill>
                <a:schemeClr val="accent3"/>
              </a:solidFill>
              <a:round/>
            </a:ln>
            <a:effectLst/>
          </c:spPr>
          <c:marker>
            <c:symbol val="none"/>
          </c:marker>
          <c:cat>
            <c:strRef>
              <c:f>Plots!$D$109:$H$109</c:f>
              <c:strCache>
                <c:ptCount val="5"/>
                <c:pt idx="0">
                  <c:v>0 hr</c:v>
                </c:pt>
                <c:pt idx="1">
                  <c:v>12 hr</c:v>
                </c:pt>
                <c:pt idx="2">
                  <c:v>24 hr</c:v>
                </c:pt>
                <c:pt idx="3">
                  <c:v>36 hr</c:v>
                </c:pt>
                <c:pt idx="4">
                  <c:v>72 hr</c:v>
                </c:pt>
              </c:strCache>
            </c:strRef>
          </c:cat>
          <c:val>
            <c:numRef>
              <c:f>Plots!$D$112:$H$112</c:f>
              <c:numCache>
                <c:formatCode>0.000</c:formatCode>
                <c:ptCount val="5"/>
                <c:pt idx="0" formatCode="General">
                  <c:v>0</c:v>
                </c:pt>
                <c:pt idx="1">
                  <c:v>0.31437282012471673</c:v>
                </c:pt>
                <c:pt idx="2">
                  <c:v>0.16627264338646719</c:v>
                </c:pt>
                <c:pt idx="3">
                  <c:v>0.28250164086183976</c:v>
                </c:pt>
                <c:pt idx="4">
                  <c:v>7.1349215346361336E-2</c:v>
                </c:pt>
              </c:numCache>
            </c:numRef>
          </c:val>
          <c:smooth val="0"/>
          <c:extLst>
            <c:ext xmlns:c16="http://schemas.microsoft.com/office/drawing/2014/chart" uri="{C3380CC4-5D6E-409C-BE32-E72D297353CC}">
              <c16:uniqueId val="{00000002-17EC-4678-A37A-6B3FA2C7EE3C}"/>
            </c:ext>
          </c:extLst>
        </c:ser>
        <c:ser>
          <c:idx val="3"/>
          <c:order val="3"/>
          <c:tx>
            <c:strRef>
              <c:f>Plots!$C$113</c:f>
              <c:strCache>
                <c:ptCount val="1"/>
                <c:pt idx="0">
                  <c:v>Polr2d</c:v>
                </c:pt>
              </c:strCache>
            </c:strRef>
          </c:tx>
          <c:spPr>
            <a:ln w="28575" cap="rnd">
              <a:solidFill>
                <a:schemeClr val="accent4"/>
              </a:solidFill>
              <a:round/>
            </a:ln>
            <a:effectLst/>
          </c:spPr>
          <c:marker>
            <c:symbol val="none"/>
          </c:marker>
          <c:cat>
            <c:strRef>
              <c:f>Plots!$D$109:$H$109</c:f>
              <c:strCache>
                <c:ptCount val="5"/>
                <c:pt idx="0">
                  <c:v>0 hr</c:v>
                </c:pt>
                <c:pt idx="1">
                  <c:v>12 hr</c:v>
                </c:pt>
                <c:pt idx="2">
                  <c:v>24 hr</c:v>
                </c:pt>
                <c:pt idx="3">
                  <c:v>36 hr</c:v>
                </c:pt>
                <c:pt idx="4">
                  <c:v>72 hr</c:v>
                </c:pt>
              </c:strCache>
            </c:strRef>
          </c:cat>
          <c:val>
            <c:numRef>
              <c:f>Plots!$D$113:$H$113</c:f>
              <c:numCache>
                <c:formatCode>0.000</c:formatCode>
                <c:ptCount val="5"/>
                <c:pt idx="0" formatCode="General">
                  <c:v>0</c:v>
                </c:pt>
                <c:pt idx="1">
                  <c:v>0.46508245073268722</c:v>
                </c:pt>
                <c:pt idx="2">
                  <c:v>0.36659650052417692</c:v>
                </c:pt>
                <c:pt idx="3">
                  <c:v>4.1858852031285976E-2</c:v>
                </c:pt>
                <c:pt idx="4">
                  <c:v>0.1329588297484465</c:v>
                </c:pt>
              </c:numCache>
            </c:numRef>
          </c:val>
          <c:smooth val="0"/>
          <c:extLst>
            <c:ext xmlns:c16="http://schemas.microsoft.com/office/drawing/2014/chart" uri="{C3380CC4-5D6E-409C-BE32-E72D297353CC}">
              <c16:uniqueId val="{00000003-17EC-4678-A37A-6B3FA2C7EE3C}"/>
            </c:ext>
          </c:extLst>
        </c:ser>
        <c:ser>
          <c:idx val="4"/>
          <c:order val="4"/>
          <c:tx>
            <c:strRef>
              <c:f>Plots!$C$114</c:f>
              <c:strCache>
                <c:ptCount val="1"/>
                <c:pt idx="0">
                  <c:v>Polr2e</c:v>
                </c:pt>
              </c:strCache>
            </c:strRef>
          </c:tx>
          <c:spPr>
            <a:ln w="28575" cap="rnd">
              <a:solidFill>
                <a:schemeClr val="accent5"/>
              </a:solidFill>
              <a:round/>
            </a:ln>
            <a:effectLst/>
          </c:spPr>
          <c:marker>
            <c:symbol val="none"/>
          </c:marker>
          <c:cat>
            <c:strRef>
              <c:f>Plots!$D$109:$H$109</c:f>
              <c:strCache>
                <c:ptCount val="5"/>
                <c:pt idx="0">
                  <c:v>0 hr</c:v>
                </c:pt>
                <c:pt idx="1">
                  <c:v>12 hr</c:v>
                </c:pt>
                <c:pt idx="2">
                  <c:v>24 hr</c:v>
                </c:pt>
                <c:pt idx="3">
                  <c:v>36 hr</c:v>
                </c:pt>
                <c:pt idx="4">
                  <c:v>72 hr</c:v>
                </c:pt>
              </c:strCache>
            </c:strRef>
          </c:cat>
          <c:val>
            <c:numRef>
              <c:f>Plots!$D$114:$H$114</c:f>
              <c:numCache>
                <c:formatCode>0.000</c:formatCode>
                <c:ptCount val="5"/>
                <c:pt idx="0" formatCode="General">
                  <c:v>0</c:v>
                </c:pt>
                <c:pt idx="1">
                  <c:v>0.45141654461241754</c:v>
                </c:pt>
                <c:pt idx="2">
                  <c:v>0.41368535287018143</c:v>
                </c:pt>
                <c:pt idx="3">
                  <c:v>0.21325610313398624</c:v>
                </c:pt>
                <c:pt idx="4">
                  <c:v>0.12192941130877274</c:v>
                </c:pt>
              </c:numCache>
            </c:numRef>
          </c:val>
          <c:smooth val="0"/>
          <c:extLst>
            <c:ext xmlns:c16="http://schemas.microsoft.com/office/drawing/2014/chart" uri="{C3380CC4-5D6E-409C-BE32-E72D297353CC}">
              <c16:uniqueId val="{00000004-17EC-4678-A37A-6B3FA2C7EE3C}"/>
            </c:ext>
          </c:extLst>
        </c:ser>
        <c:ser>
          <c:idx val="5"/>
          <c:order val="5"/>
          <c:tx>
            <c:strRef>
              <c:f>Plots!$C$115</c:f>
              <c:strCache>
                <c:ptCount val="1"/>
                <c:pt idx="0">
                  <c:v>Polr2f</c:v>
                </c:pt>
              </c:strCache>
            </c:strRef>
          </c:tx>
          <c:spPr>
            <a:ln w="28575" cap="rnd">
              <a:solidFill>
                <a:schemeClr val="accent6"/>
              </a:solidFill>
              <a:round/>
            </a:ln>
            <a:effectLst/>
          </c:spPr>
          <c:marker>
            <c:symbol val="none"/>
          </c:marker>
          <c:cat>
            <c:strRef>
              <c:f>Plots!$D$109:$H$109</c:f>
              <c:strCache>
                <c:ptCount val="5"/>
                <c:pt idx="0">
                  <c:v>0 hr</c:v>
                </c:pt>
                <c:pt idx="1">
                  <c:v>12 hr</c:v>
                </c:pt>
                <c:pt idx="2">
                  <c:v>24 hr</c:v>
                </c:pt>
                <c:pt idx="3">
                  <c:v>36 hr</c:v>
                </c:pt>
                <c:pt idx="4">
                  <c:v>72 hr</c:v>
                </c:pt>
              </c:strCache>
            </c:strRef>
          </c:cat>
          <c:val>
            <c:numRef>
              <c:f>Plots!$D$115:$H$115</c:f>
              <c:numCache>
                <c:formatCode>0.000</c:formatCode>
                <c:ptCount val="5"/>
                <c:pt idx="0" formatCode="General">
                  <c:v>0</c:v>
                </c:pt>
                <c:pt idx="1">
                  <c:v>0.71551966686879465</c:v>
                </c:pt>
                <c:pt idx="2">
                  <c:v>0.24540210361708878</c:v>
                </c:pt>
                <c:pt idx="3">
                  <c:v>0.58564644591198878</c:v>
                </c:pt>
                <c:pt idx="4">
                  <c:v>0.30465781289289645</c:v>
                </c:pt>
              </c:numCache>
            </c:numRef>
          </c:val>
          <c:smooth val="0"/>
          <c:extLst>
            <c:ext xmlns:c16="http://schemas.microsoft.com/office/drawing/2014/chart" uri="{C3380CC4-5D6E-409C-BE32-E72D297353CC}">
              <c16:uniqueId val="{00000005-17EC-4678-A37A-6B3FA2C7EE3C}"/>
            </c:ext>
          </c:extLst>
        </c:ser>
        <c:ser>
          <c:idx val="6"/>
          <c:order val="6"/>
          <c:tx>
            <c:strRef>
              <c:f>Plots!$C$116</c:f>
              <c:strCache>
                <c:ptCount val="1"/>
                <c:pt idx="0">
                  <c:v>Polr2g</c:v>
                </c:pt>
              </c:strCache>
            </c:strRef>
          </c:tx>
          <c:spPr>
            <a:ln w="28575" cap="rnd">
              <a:solidFill>
                <a:schemeClr val="accent1">
                  <a:lumMod val="60000"/>
                </a:schemeClr>
              </a:solidFill>
              <a:round/>
            </a:ln>
            <a:effectLst/>
          </c:spPr>
          <c:marker>
            <c:symbol val="none"/>
          </c:marker>
          <c:cat>
            <c:strRef>
              <c:f>Plots!$D$109:$H$109</c:f>
              <c:strCache>
                <c:ptCount val="5"/>
                <c:pt idx="0">
                  <c:v>0 hr</c:v>
                </c:pt>
                <c:pt idx="1">
                  <c:v>12 hr</c:v>
                </c:pt>
                <c:pt idx="2">
                  <c:v>24 hr</c:v>
                </c:pt>
                <c:pt idx="3">
                  <c:v>36 hr</c:v>
                </c:pt>
                <c:pt idx="4">
                  <c:v>72 hr</c:v>
                </c:pt>
              </c:strCache>
            </c:strRef>
          </c:cat>
          <c:val>
            <c:numRef>
              <c:f>Plots!$D$116:$H$116</c:f>
              <c:numCache>
                <c:formatCode>0.000</c:formatCode>
                <c:ptCount val="5"/>
                <c:pt idx="0" formatCode="General">
                  <c:v>0</c:v>
                </c:pt>
                <c:pt idx="1">
                  <c:v>0.28618497802335618</c:v>
                </c:pt>
                <c:pt idx="2">
                  <c:v>0.20767305117841753</c:v>
                </c:pt>
                <c:pt idx="3">
                  <c:v>0.17517341255548174</c:v>
                </c:pt>
                <c:pt idx="4">
                  <c:v>0.10247499255091562</c:v>
                </c:pt>
              </c:numCache>
            </c:numRef>
          </c:val>
          <c:smooth val="0"/>
          <c:extLst>
            <c:ext xmlns:c16="http://schemas.microsoft.com/office/drawing/2014/chart" uri="{C3380CC4-5D6E-409C-BE32-E72D297353CC}">
              <c16:uniqueId val="{00000006-17EC-4678-A37A-6B3FA2C7EE3C}"/>
            </c:ext>
          </c:extLst>
        </c:ser>
        <c:ser>
          <c:idx val="7"/>
          <c:order val="7"/>
          <c:tx>
            <c:strRef>
              <c:f>Plots!$C$117</c:f>
              <c:strCache>
                <c:ptCount val="1"/>
                <c:pt idx="0">
                  <c:v>Polr2j</c:v>
                </c:pt>
              </c:strCache>
            </c:strRef>
          </c:tx>
          <c:spPr>
            <a:ln w="28575" cap="rnd">
              <a:solidFill>
                <a:schemeClr val="accent2">
                  <a:lumMod val="60000"/>
                </a:schemeClr>
              </a:solidFill>
              <a:round/>
            </a:ln>
            <a:effectLst/>
          </c:spPr>
          <c:marker>
            <c:symbol val="none"/>
          </c:marker>
          <c:cat>
            <c:strRef>
              <c:f>Plots!$D$109:$H$109</c:f>
              <c:strCache>
                <c:ptCount val="5"/>
                <c:pt idx="0">
                  <c:v>0 hr</c:v>
                </c:pt>
                <c:pt idx="1">
                  <c:v>12 hr</c:v>
                </c:pt>
                <c:pt idx="2">
                  <c:v>24 hr</c:v>
                </c:pt>
                <c:pt idx="3">
                  <c:v>36 hr</c:v>
                </c:pt>
                <c:pt idx="4">
                  <c:v>72 hr</c:v>
                </c:pt>
              </c:strCache>
            </c:strRef>
          </c:cat>
          <c:val>
            <c:numRef>
              <c:f>Plots!$D$117:$H$117</c:f>
              <c:numCache>
                <c:formatCode>0.000</c:formatCode>
                <c:ptCount val="5"/>
                <c:pt idx="0" formatCode="General">
                  <c:v>0</c:v>
                </c:pt>
                <c:pt idx="1">
                  <c:v>0.17297717742080287</c:v>
                </c:pt>
                <c:pt idx="2">
                  <c:v>2.9033718301861633E-2</c:v>
                </c:pt>
                <c:pt idx="3">
                  <c:v>-4.6772587861873868E-2</c:v>
                </c:pt>
                <c:pt idx="4">
                  <c:v>4.5119780084365763E-2</c:v>
                </c:pt>
              </c:numCache>
            </c:numRef>
          </c:val>
          <c:smooth val="0"/>
          <c:extLst>
            <c:ext xmlns:c16="http://schemas.microsoft.com/office/drawing/2014/chart" uri="{C3380CC4-5D6E-409C-BE32-E72D297353CC}">
              <c16:uniqueId val="{00000007-17EC-4678-A37A-6B3FA2C7EE3C}"/>
            </c:ext>
          </c:extLst>
        </c:ser>
        <c:ser>
          <c:idx val="8"/>
          <c:order val="8"/>
          <c:tx>
            <c:strRef>
              <c:f>Plots!$C$118</c:f>
              <c:strCache>
                <c:ptCount val="1"/>
                <c:pt idx="0">
                  <c:v>Polr2k</c:v>
                </c:pt>
              </c:strCache>
            </c:strRef>
          </c:tx>
          <c:spPr>
            <a:ln w="28575" cap="rnd">
              <a:solidFill>
                <a:schemeClr val="accent3">
                  <a:lumMod val="60000"/>
                </a:schemeClr>
              </a:solidFill>
              <a:round/>
            </a:ln>
            <a:effectLst/>
          </c:spPr>
          <c:marker>
            <c:symbol val="none"/>
          </c:marker>
          <c:cat>
            <c:strRef>
              <c:f>Plots!$D$109:$H$109</c:f>
              <c:strCache>
                <c:ptCount val="5"/>
                <c:pt idx="0">
                  <c:v>0 hr</c:v>
                </c:pt>
                <c:pt idx="1">
                  <c:v>12 hr</c:v>
                </c:pt>
                <c:pt idx="2">
                  <c:v>24 hr</c:v>
                </c:pt>
                <c:pt idx="3">
                  <c:v>36 hr</c:v>
                </c:pt>
                <c:pt idx="4">
                  <c:v>72 hr</c:v>
                </c:pt>
              </c:strCache>
            </c:strRef>
          </c:cat>
          <c:val>
            <c:numRef>
              <c:f>Plots!$D$118:$H$118</c:f>
              <c:numCache>
                <c:formatCode>0.000</c:formatCode>
                <c:ptCount val="5"/>
                <c:pt idx="0" formatCode="General">
                  <c:v>0</c:v>
                </c:pt>
                <c:pt idx="1">
                  <c:v>0.22938050241931784</c:v>
                </c:pt>
                <c:pt idx="2">
                  <c:v>-0.12439432809446987</c:v>
                </c:pt>
                <c:pt idx="3">
                  <c:v>0.21451109309674227</c:v>
                </c:pt>
                <c:pt idx="4">
                  <c:v>2.7433568370294772E-3</c:v>
                </c:pt>
              </c:numCache>
            </c:numRef>
          </c:val>
          <c:smooth val="0"/>
          <c:extLst>
            <c:ext xmlns:c16="http://schemas.microsoft.com/office/drawing/2014/chart" uri="{C3380CC4-5D6E-409C-BE32-E72D297353CC}">
              <c16:uniqueId val="{00000008-17EC-4678-A37A-6B3FA2C7EE3C}"/>
            </c:ext>
          </c:extLst>
        </c:ser>
        <c:dLbls>
          <c:showLegendKey val="0"/>
          <c:showVal val="0"/>
          <c:showCatName val="0"/>
          <c:showSerName val="0"/>
          <c:showPercent val="0"/>
          <c:showBubbleSize val="0"/>
        </c:dLbls>
        <c:smooth val="0"/>
        <c:axId val="432792152"/>
        <c:axId val="432790184"/>
      </c:lineChart>
      <c:catAx>
        <c:axId val="432792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90184"/>
        <c:crosses val="autoZero"/>
        <c:auto val="1"/>
        <c:lblAlgn val="ctr"/>
        <c:lblOffset val="100"/>
        <c:noMultiLvlLbl val="0"/>
      </c:catAx>
      <c:valAx>
        <c:axId val="432790184"/>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92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Plots!$C$162</c:f>
              <c:strCache>
                <c:ptCount val="1"/>
                <c:pt idx="0">
                  <c:v>Aurka</c:v>
                </c:pt>
              </c:strCache>
            </c:strRef>
          </c:tx>
          <c:spPr>
            <a:ln w="28575" cap="rnd">
              <a:solidFill>
                <a:schemeClr val="accent1"/>
              </a:solidFill>
              <a:round/>
            </a:ln>
            <a:effectLst/>
          </c:spPr>
          <c:marker>
            <c:symbol val="none"/>
          </c:marker>
          <c:cat>
            <c:strRef>
              <c:f>Plots!$D$161:$H$161</c:f>
              <c:strCache>
                <c:ptCount val="5"/>
                <c:pt idx="0">
                  <c:v>0 hr</c:v>
                </c:pt>
                <c:pt idx="1">
                  <c:v>12 hr</c:v>
                </c:pt>
                <c:pt idx="2">
                  <c:v>24 hr</c:v>
                </c:pt>
                <c:pt idx="3">
                  <c:v>36 hr</c:v>
                </c:pt>
                <c:pt idx="4">
                  <c:v>72 hr</c:v>
                </c:pt>
              </c:strCache>
            </c:strRef>
          </c:cat>
          <c:val>
            <c:numRef>
              <c:f>Plots!$D$162:$H$162</c:f>
              <c:numCache>
                <c:formatCode>0.000</c:formatCode>
                <c:ptCount val="5"/>
                <c:pt idx="0" formatCode="General">
                  <c:v>0</c:v>
                </c:pt>
                <c:pt idx="1">
                  <c:v>1.1357663033196344E-2</c:v>
                </c:pt>
                <c:pt idx="2">
                  <c:v>1.1979532739313596</c:v>
                </c:pt>
                <c:pt idx="3">
                  <c:v>2.9139784637486246</c:v>
                </c:pt>
                <c:pt idx="4">
                  <c:v>1.358823965761137</c:v>
                </c:pt>
              </c:numCache>
            </c:numRef>
          </c:val>
          <c:smooth val="0"/>
          <c:extLst>
            <c:ext xmlns:c16="http://schemas.microsoft.com/office/drawing/2014/chart" uri="{C3380CC4-5D6E-409C-BE32-E72D297353CC}">
              <c16:uniqueId val="{00000000-84CA-4032-837D-4298B6F01CB7}"/>
            </c:ext>
          </c:extLst>
        </c:ser>
        <c:ser>
          <c:idx val="1"/>
          <c:order val="1"/>
          <c:tx>
            <c:strRef>
              <c:f>Plots!$C$163</c:f>
              <c:strCache>
                <c:ptCount val="1"/>
                <c:pt idx="0">
                  <c:v>Aurkb</c:v>
                </c:pt>
              </c:strCache>
            </c:strRef>
          </c:tx>
          <c:spPr>
            <a:ln w="28575" cap="rnd">
              <a:solidFill>
                <a:schemeClr val="accent2"/>
              </a:solidFill>
              <a:round/>
            </a:ln>
            <a:effectLst/>
          </c:spPr>
          <c:marker>
            <c:symbol val="none"/>
          </c:marker>
          <c:cat>
            <c:strRef>
              <c:f>Plots!$D$161:$H$161</c:f>
              <c:strCache>
                <c:ptCount val="5"/>
                <c:pt idx="0">
                  <c:v>0 hr</c:v>
                </c:pt>
                <c:pt idx="1">
                  <c:v>12 hr</c:v>
                </c:pt>
                <c:pt idx="2">
                  <c:v>24 hr</c:v>
                </c:pt>
                <c:pt idx="3">
                  <c:v>36 hr</c:v>
                </c:pt>
                <c:pt idx="4">
                  <c:v>72 hr</c:v>
                </c:pt>
              </c:strCache>
            </c:strRef>
          </c:cat>
          <c:val>
            <c:numRef>
              <c:f>Plots!$D$163:$H$163</c:f>
              <c:numCache>
                <c:formatCode>0.000</c:formatCode>
                <c:ptCount val="5"/>
                <c:pt idx="0" formatCode="General">
                  <c:v>0</c:v>
                </c:pt>
                <c:pt idx="1">
                  <c:v>1.6689662752899303E-2</c:v>
                </c:pt>
                <c:pt idx="2">
                  <c:v>1.9616243681424739</c:v>
                </c:pt>
                <c:pt idx="3">
                  <c:v>4.0832034480806474</c:v>
                </c:pt>
                <c:pt idx="4">
                  <c:v>1.5822844177769144</c:v>
                </c:pt>
              </c:numCache>
            </c:numRef>
          </c:val>
          <c:smooth val="0"/>
          <c:extLst>
            <c:ext xmlns:c16="http://schemas.microsoft.com/office/drawing/2014/chart" uri="{C3380CC4-5D6E-409C-BE32-E72D297353CC}">
              <c16:uniqueId val="{00000001-84CA-4032-837D-4298B6F01CB7}"/>
            </c:ext>
          </c:extLst>
        </c:ser>
        <c:ser>
          <c:idx val="2"/>
          <c:order val="2"/>
          <c:tx>
            <c:strRef>
              <c:f>Plots!$C$164</c:f>
              <c:strCache>
                <c:ptCount val="1"/>
                <c:pt idx="0">
                  <c:v>Cdk1</c:v>
                </c:pt>
              </c:strCache>
            </c:strRef>
          </c:tx>
          <c:spPr>
            <a:ln w="28575" cap="rnd">
              <a:solidFill>
                <a:schemeClr val="accent3"/>
              </a:solidFill>
              <a:round/>
            </a:ln>
            <a:effectLst/>
          </c:spPr>
          <c:marker>
            <c:symbol val="none"/>
          </c:marker>
          <c:cat>
            <c:strRef>
              <c:f>Plots!$D$161:$H$161</c:f>
              <c:strCache>
                <c:ptCount val="5"/>
                <c:pt idx="0">
                  <c:v>0 hr</c:v>
                </c:pt>
                <c:pt idx="1">
                  <c:v>12 hr</c:v>
                </c:pt>
                <c:pt idx="2">
                  <c:v>24 hr</c:v>
                </c:pt>
                <c:pt idx="3">
                  <c:v>36 hr</c:v>
                </c:pt>
                <c:pt idx="4">
                  <c:v>72 hr</c:v>
                </c:pt>
              </c:strCache>
            </c:strRef>
          </c:cat>
          <c:val>
            <c:numRef>
              <c:f>Plots!$D$164:$H$164</c:f>
              <c:numCache>
                <c:formatCode>0.000</c:formatCode>
                <c:ptCount val="5"/>
                <c:pt idx="0" formatCode="General">
                  <c:v>0</c:v>
                </c:pt>
                <c:pt idx="1">
                  <c:v>0.55424284828972425</c:v>
                </c:pt>
                <c:pt idx="2">
                  <c:v>1.828767540930379</c:v>
                </c:pt>
                <c:pt idx="3">
                  <c:v>3.0428390556196141</c:v>
                </c:pt>
                <c:pt idx="4">
                  <c:v>1.6008074700381369</c:v>
                </c:pt>
              </c:numCache>
            </c:numRef>
          </c:val>
          <c:smooth val="0"/>
          <c:extLst>
            <c:ext xmlns:c16="http://schemas.microsoft.com/office/drawing/2014/chart" uri="{C3380CC4-5D6E-409C-BE32-E72D297353CC}">
              <c16:uniqueId val="{00000002-84CA-4032-837D-4298B6F01CB7}"/>
            </c:ext>
          </c:extLst>
        </c:ser>
        <c:ser>
          <c:idx val="3"/>
          <c:order val="3"/>
          <c:tx>
            <c:strRef>
              <c:f>Plots!$C$165</c:f>
              <c:strCache>
                <c:ptCount val="1"/>
                <c:pt idx="0">
                  <c:v>Cdk2</c:v>
                </c:pt>
              </c:strCache>
            </c:strRef>
          </c:tx>
          <c:spPr>
            <a:ln w="28575" cap="rnd">
              <a:solidFill>
                <a:schemeClr val="accent4"/>
              </a:solidFill>
              <a:round/>
            </a:ln>
            <a:effectLst/>
          </c:spPr>
          <c:marker>
            <c:symbol val="none"/>
          </c:marker>
          <c:cat>
            <c:strRef>
              <c:f>Plots!$D$161:$H$161</c:f>
              <c:strCache>
                <c:ptCount val="5"/>
                <c:pt idx="0">
                  <c:v>0 hr</c:v>
                </c:pt>
                <c:pt idx="1">
                  <c:v>12 hr</c:v>
                </c:pt>
                <c:pt idx="2">
                  <c:v>24 hr</c:v>
                </c:pt>
                <c:pt idx="3">
                  <c:v>36 hr</c:v>
                </c:pt>
                <c:pt idx="4">
                  <c:v>72 hr</c:v>
                </c:pt>
              </c:strCache>
            </c:strRef>
          </c:cat>
          <c:val>
            <c:numRef>
              <c:f>Plots!$D$165:$H$165</c:f>
              <c:numCache>
                <c:formatCode>0.000</c:formatCode>
                <c:ptCount val="5"/>
                <c:pt idx="0" formatCode="General">
                  <c:v>0</c:v>
                </c:pt>
                <c:pt idx="1">
                  <c:v>0.47119276397694049</c:v>
                </c:pt>
                <c:pt idx="2">
                  <c:v>1.0978194111630959</c:v>
                </c:pt>
                <c:pt idx="3">
                  <c:v>1.2917416338131322</c:v>
                </c:pt>
                <c:pt idx="4">
                  <c:v>0.56430154302602586</c:v>
                </c:pt>
              </c:numCache>
            </c:numRef>
          </c:val>
          <c:smooth val="0"/>
          <c:extLst>
            <c:ext xmlns:c16="http://schemas.microsoft.com/office/drawing/2014/chart" uri="{C3380CC4-5D6E-409C-BE32-E72D297353CC}">
              <c16:uniqueId val="{00000003-84CA-4032-837D-4298B6F01CB7}"/>
            </c:ext>
          </c:extLst>
        </c:ser>
        <c:ser>
          <c:idx val="4"/>
          <c:order val="4"/>
          <c:tx>
            <c:strRef>
              <c:f>Plots!$C$166</c:f>
              <c:strCache>
                <c:ptCount val="1"/>
                <c:pt idx="0">
                  <c:v>Plk1</c:v>
                </c:pt>
              </c:strCache>
            </c:strRef>
          </c:tx>
          <c:spPr>
            <a:ln w="28575" cap="rnd">
              <a:solidFill>
                <a:schemeClr val="accent5"/>
              </a:solidFill>
              <a:round/>
            </a:ln>
            <a:effectLst/>
          </c:spPr>
          <c:marker>
            <c:symbol val="none"/>
          </c:marker>
          <c:cat>
            <c:strRef>
              <c:f>Plots!$D$161:$H$161</c:f>
              <c:strCache>
                <c:ptCount val="5"/>
                <c:pt idx="0">
                  <c:v>0 hr</c:v>
                </c:pt>
                <c:pt idx="1">
                  <c:v>12 hr</c:v>
                </c:pt>
                <c:pt idx="2">
                  <c:v>24 hr</c:v>
                </c:pt>
                <c:pt idx="3">
                  <c:v>36 hr</c:v>
                </c:pt>
                <c:pt idx="4">
                  <c:v>72 hr</c:v>
                </c:pt>
              </c:strCache>
            </c:strRef>
          </c:cat>
          <c:val>
            <c:numRef>
              <c:f>Plots!$D$166:$H$166</c:f>
              <c:numCache>
                <c:formatCode>0.000</c:formatCode>
                <c:ptCount val="5"/>
                <c:pt idx="0" formatCode="General">
                  <c:v>0</c:v>
                </c:pt>
                <c:pt idx="1">
                  <c:v>-0.25727513654510886</c:v>
                </c:pt>
                <c:pt idx="2">
                  <c:v>1.6789785952278833</c:v>
                </c:pt>
                <c:pt idx="3">
                  <c:v>3.5713429875984626</c:v>
                </c:pt>
                <c:pt idx="4">
                  <c:v>1.4559193089606246</c:v>
                </c:pt>
              </c:numCache>
            </c:numRef>
          </c:val>
          <c:smooth val="0"/>
          <c:extLst>
            <c:ext xmlns:c16="http://schemas.microsoft.com/office/drawing/2014/chart" uri="{C3380CC4-5D6E-409C-BE32-E72D297353CC}">
              <c16:uniqueId val="{00000004-84CA-4032-837D-4298B6F01CB7}"/>
            </c:ext>
          </c:extLst>
        </c:ser>
        <c:ser>
          <c:idx val="5"/>
          <c:order val="5"/>
          <c:tx>
            <c:strRef>
              <c:f>Plots!$C$167</c:f>
              <c:strCache>
                <c:ptCount val="1"/>
                <c:pt idx="0">
                  <c:v>Plk2</c:v>
                </c:pt>
              </c:strCache>
            </c:strRef>
          </c:tx>
          <c:spPr>
            <a:ln w="28575" cap="rnd">
              <a:solidFill>
                <a:schemeClr val="accent6"/>
              </a:solidFill>
              <a:round/>
            </a:ln>
            <a:effectLst/>
          </c:spPr>
          <c:marker>
            <c:symbol val="none"/>
          </c:marker>
          <c:cat>
            <c:strRef>
              <c:f>Plots!$D$161:$H$161</c:f>
              <c:strCache>
                <c:ptCount val="5"/>
                <c:pt idx="0">
                  <c:v>0 hr</c:v>
                </c:pt>
                <c:pt idx="1">
                  <c:v>12 hr</c:v>
                </c:pt>
                <c:pt idx="2">
                  <c:v>24 hr</c:v>
                </c:pt>
                <c:pt idx="3">
                  <c:v>36 hr</c:v>
                </c:pt>
                <c:pt idx="4">
                  <c:v>72 hr</c:v>
                </c:pt>
              </c:strCache>
            </c:strRef>
          </c:cat>
          <c:val>
            <c:numRef>
              <c:f>Plots!$D$167:$H$167</c:f>
              <c:numCache>
                <c:formatCode>0.000</c:formatCode>
                <c:ptCount val="5"/>
                <c:pt idx="0" formatCode="General">
                  <c:v>0</c:v>
                </c:pt>
                <c:pt idx="1">
                  <c:v>1.2076517133318287</c:v>
                </c:pt>
                <c:pt idx="2">
                  <c:v>1.6905545357516845</c:v>
                </c:pt>
                <c:pt idx="3">
                  <c:v>2.354073432270563</c:v>
                </c:pt>
                <c:pt idx="4">
                  <c:v>1.7116641002038753</c:v>
                </c:pt>
              </c:numCache>
            </c:numRef>
          </c:val>
          <c:smooth val="0"/>
          <c:extLst>
            <c:ext xmlns:c16="http://schemas.microsoft.com/office/drawing/2014/chart" uri="{C3380CC4-5D6E-409C-BE32-E72D297353CC}">
              <c16:uniqueId val="{00000005-84CA-4032-837D-4298B6F01CB7}"/>
            </c:ext>
          </c:extLst>
        </c:ser>
        <c:ser>
          <c:idx val="6"/>
          <c:order val="6"/>
          <c:tx>
            <c:strRef>
              <c:f>Plots!$C$168</c:f>
              <c:strCache>
                <c:ptCount val="1"/>
                <c:pt idx="0">
                  <c:v>Plk4</c:v>
                </c:pt>
              </c:strCache>
            </c:strRef>
          </c:tx>
          <c:spPr>
            <a:ln w="28575" cap="rnd">
              <a:solidFill>
                <a:schemeClr val="accent1">
                  <a:lumMod val="60000"/>
                </a:schemeClr>
              </a:solidFill>
              <a:round/>
            </a:ln>
            <a:effectLst/>
          </c:spPr>
          <c:marker>
            <c:symbol val="none"/>
          </c:marker>
          <c:cat>
            <c:strRef>
              <c:f>Plots!$D$161:$H$161</c:f>
              <c:strCache>
                <c:ptCount val="5"/>
                <c:pt idx="0">
                  <c:v>0 hr</c:v>
                </c:pt>
                <c:pt idx="1">
                  <c:v>12 hr</c:v>
                </c:pt>
                <c:pt idx="2">
                  <c:v>24 hr</c:v>
                </c:pt>
                <c:pt idx="3">
                  <c:v>36 hr</c:v>
                </c:pt>
                <c:pt idx="4">
                  <c:v>72 hr</c:v>
                </c:pt>
              </c:strCache>
            </c:strRef>
          </c:cat>
          <c:val>
            <c:numRef>
              <c:f>Plots!$D$168:$H$168</c:f>
              <c:numCache>
                <c:formatCode>0.000</c:formatCode>
                <c:ptCount val="5"/>
                <c:pt idx="0" formatCode="General">
                  <c:v>0</c:v>
                </c:pt>
                <c:pt idx="1">
                  <c:v>0.69204083469542121</c:v>
                </c:pt>
                <c:pt idx="2">
                  <c:v>2.2377650816134649</c:v>
                </c:pt>
                <c:pt idx="3">
                  <c:v>3.4903500056974561</c:v>
                </c:pt>
                <c:pt idx="4">
                  <c:v>1.5894171915972723</c:v>
                </c:pt>
              </c:numCache>
            </c:numRef>
          </c:val>
          <c:smooth val="0"/>
          <c:extLst>
            <c:ext xmlns:c16="http://schemas.microsoft.com/office/drawing/2014/chart" uri="{C3380CC4-5D6E-409C-BE32-E72D297353CC}">
              <c16:uniqueId val="{00000006-84CA-4032-837D-4298B6F01CB7}"/>
            </c:ext>
          </c:extLst>
        </c:ser>
        <c:ser>
          <c:idx val="7"/>
          <c:order val="7"/>
          <c:tx>
            <c:strRef>
              <c:f>Plots!$C$169</c:f>
              <c:strCache>
                <c:ptCount val="1"/>
                <c:pt idx="0">
                  <c:v>Plk5</c:v>
                </c:pt>
              </c:strCache>
            </c:strRef>
          </c:tx>
          <c:spPr>
            <a:ln w="28575" cap="rnd">
              <a:solidFill>
                <a:schemeClr val="accent2">
                  <a:lumMod val="60000"/>
                </a:schemeClr>
              </a:solidFill>
              <a:round/>
            </a:ln>
            <a:effectLst/>
          </c:spPr>
          <c:marker>
            <c:symbol val="none"/>
          </c:marker>
          <c:cat>
            <c:strRef>
              <c:f>Plots!$D$161:$H$161</c:f>
              <c:strCache>
                <c:ptCount val="5"/>
                <c:pt idx="0">
                  <c:v>0 hr</c:v>
                </c:pt>
                <c:pt idx="1">
                  <c:v>12 hr</c:v>
                </c:pt>
                <c:pt idx="2">
                  <c:v>24 hr</c:v>
                </c:pt>
                <c:pt idx="3">
                  <c:v>36 hr</c:v>
                </c:pt>
                <c:pt idx="4">
                  <c:v>72 hr</c:v>
                </c:pt>
              </c:strCache>
            </c:strRef>
          </c:cat>
          <c:val>
            <c:numRef>
              <c:f>Plots!$D$169:$H$169</c:f>
              <c:numCache>
                <c:formatCode>0.000</c:formatCode>
                <c:ptCount val="5"/>
                <c:pt idx="0" formatCode="General">
                  <c:v>0</c:v>
                </c:pt>
                <c:pt idx="1">
                  <c:v>0.67618373707902968</c:v>
                </c:pt>
                <c:pt idx="2">
                  <c:v>1.8834169419287194</c:v>
                </c:pt>
                <c:pt idx="3">
                  <c:v>3.0995996213819077</c:v>
                </c:pt>
                <c:pt idx="4">
                  <c:v>1.1713477551012599</c:v>
                </c:pt>
              </c:numCache>
            </c:numRef>
          </c:val>
          <c:smooth val="0"/>
          <c:extLst>
            <c:ext xmlns:c16="http://schemas.microsoft.com/office/drawing/2014/chart" uri="{C3380CC4-5D6E-409C-BE32-E72D297353CC}">
              <c16:uniqueId val="{00000007-84CA-4032-837D-4298B6F01CB7}"/>
            </c:ext>
          </c:extLst>
        </c:ser>
        <c:ser>
          <c:idx val="8"/>
          <c:order val="8"/>
          <c:tx>
            <c:strRef>
              <c:f>Plots!$C$170</c:f>
              <c:strCache>
                <c:ptCount val="1"/>
                <c:pt idx="0">
                  <c:v>Wee1</c:v>
                </c:pt>
              </c:strCache>
            </c:strRef>
          </c:tx>
          <c:spPr>
            <a:ln w="28575" cap="rnd">
              <a:solidFill>
                <a:schemeClr val="accent3">
                  <a:lumMod val="60000"/>
                </a:schemeClr>
              </a:solidFill>
              <a:round/>
            </a:ln>
            <a:effectLst/>
          </c:spPr>
          <c:marker>
            <c:symbol val="none"/>
          </c:marker>
          <c:cat>
            <c:strRef>
              <c:f>Plots!$D$161:$H$161</c:f>
              <c:strCache>
                <c:ptCount val="5"/>
                <c:pt idx="0">
                  <c:v>0 hr</c:v>
                </c:pt>
                <c:pt idx="1">
                  <c:v>12 hr</c:v>
                </c:pt>
                <c:pt idx="2">
                  <c:v>24 hr</c:v>
                </c:pt>
                <c:pt idx="3">
                  <c:v>36 hr</c:v>
                </c:pt>
                <c:pt idx="4">
                  <c:v>72 hr</c:v>
                </c:pt>
              </c:strCache>
            </c:strRef>
          </c:cat>
          <c:val>
            <c:numRef>
              <c:f>Plots!$D$170:$H$170</c:f>
              <c:numCache>
                <c:formatCode>0.000</c:formatCode>
                <c:ptCount val="5"/>
                <c:pt idx="0" formatCode="General">
                  <c:v>0</c:v>
                </c:pt>
                <c:pt idx="1">
                  <c:v>0.95290710469780038</c:v>
                </c:pt>
                <c:pt idx="2">
                  <c:v>1.1879068413696263</c:v>
                </c:pt>
                <c:pt idx="3">
                  <c:v>1.9770788726726318</c:v>
                </c:pt>
                <c:pt idx="4">
                  <c:v>0.37410089076344805</c:v>
                </c:pt>
              </c:numCache>
            </c:numRef>
          </c:val>
          <c:smooth val="0"/>
          <c:extLst>
            <c:ext xmlns:c16="http://schemas.microsoft.com/office/drawing/2014/chart" uri="{C3380CC4-5D6E-409C-BE32-E72D297353CC}">
              <c16:uniqueId val="{00000008-84CA-4032-837D-4298B6F01CB7}"/>
            </c:ext>
          </c:extLst>
        </c:ser>
        <c:dLbls>
          <c:showLegendKey val="0"/>
          <c:showVal val="0"/>
          <c:showCatName val="0"/>
          <c:showSerName val="0"/>
          <c:showPercent val="0"/>
          <c:showBubbleSize val="0"/>
        </c:dLbls>
        <c:smooth val="0"/>
        <c:axId val="487696488"/>
        <c:axId val="510911832"/>
      </c:lineChart>
      <c:catAx>
        <c:axId val="487696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0911832"/>
        <c:crosses val="autoZero"/>
        <c:auto val="1"/>
        <c:lblAlgn val="ctr"/>
        <c:lblOffset val="100"/>
        <c:noMultiLvlLbl val="0"/>
      </c:catAx>
      <c:valAx>
        <c:axId val="510911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96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xdr:rowOff>
    </xdr:from>
    <xdr:to>
      <xdr:col>15</xdr:col>
      <xdr:colOff>19049</xdr:colOff>
      <xdr:row>17</xdr:row>
      <xdr:rowOff>1</xdr:rowOff>
    </xdr:to>
    <xdr:graphicFrame macro="">
      <xdr:nvGraphicFramePr>
        <xdr:cNvPr id="4" name="Chart 3">
          <a:extLst>
            <a:ext uri="{FF2B5EF4-FFF2-40B4-BE49-F238E27FC236}">
              <a16:creationId xmlns:a16="http://schemas.microsoft.com/office/drawing/2014/main" id="{5CAE2A94-293F-49DB-8784-073F037B94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17</xdr:row>
      <xdr:rowOff>9524</xdr:rowOff>
    </xdr:from>
    <xdr:to>
      <xdr:col>15</xdr:col>
      <xdr:colOff>19050</xdr:colOff>
      <xdr:row>29</xdr:row>
      <xdr:rowOff>190499</xdr:rowOff>
    </xdr:to>
    <xdr:graphicFrame macro="">
      <xdr:nvGraphicFramePr>
        <xdr:cNvPr id="6" name="Chart 5">
          <a:extLst>
            <a:ext uri="{FF2B5EF4-FFF2-40B4-BE49-F238E27FC236}">
              <a16:creationId xmlns:a16="http://schemas.microsoft.com/office/drawing/2014/main" id="{F7EEB1C0-30CF-4EAE-842E-D4FD936ECA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9524</xdr:colOff>
      <xdr:row>91</xdr:row>
      <xdr:rowOff>9525</xdr:rowOff>
    </xdr:from>
    <xdr:to>
      <xdr:col>14</xdr:col>
      <xdr:colOff>609599</xdr:colOff>
      <xdr:row>104</xdr:row>
      <xdr:rowOff>157162</xdr:rowOff>
    </xdr:to>
    <xdr:graphicFrame macro="">
      <xdr:nvGraphicFramePr>
        <xdr:cNvPr id="7" name="Chart 6">
          <a:extLst>
            <a:ext uri="{FF2B5EF4-FFF2-40B4-BE49-F238E27FC236}">
              <a16:creationId xmlns:a16="http://schemas.microsoft.com/office/drawing/2014/main" id="{7A09FB06-9D0C-40C0-8E0C-139872ABE3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xdr:colOff>
      <xdr:row>138</xdr:row>
      <xdr:rowOff>180975</xdr:rowOff>
    </xdr:from>
    <xdr:to>
      <xdr:col>14</xdr:col>
      <xdr:colOff>609599</xdr:colOff>
      <xdr:row>152</xdr:row>
      <xdr:rowOff>180975</xdr:rowOff>
    </xdr:to>
    <xdr:graphicFrame macro="">
      <xdr:nvGraphicFramePr>
        <xdr:cNvPr id="11" name="Chart 10">
          <a:extLst>
            <a:ext uri="{FF2B5EF4-FFF2-40B4-BE49-F238E27FC236}">
              <a16:creationId xmlns:a16="http://schemas.microsoft.com/office/drawing/2014/main" id="{D806E84C-45AC-465D-AE44-7FE4855E19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9524</xdr:colOff>
      <xdr:row>52</xdr:row>
      <xdr:rowOff>0</xdr:rowOff>
    </xdr:from>
    <xdr:to>
      <xdr:col>14</xdr:col>
      <xdr:colOff>609599</xdr:colOff>
      <xdr:row>64</xdr:row>
      <xdr:rowOff>0</xdr:rowOff>
    </xdr:to>
    <xdr:graphicFrame macro="">
      <xdr:nvGraphicFramePr>
        <xdr:cNvPr id="12" name="Chart 11">
          <a:extLst>
            <a:ext uri="{FF2B5EF4-FFF2-40B4-BE49-F238E27FC236}">
              <a16:creationId xmlns:a16="http://schemas.microsoft.com/office/drawing/2014/main" id="{8F0F4D0D-61BD-4A8F-BF5E-C9C1725CDB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9526</xdr:colOff>
      <xdr:row>64</xdr:row>
      <xdr:rowOff>114300</xdr:rowOff>
    </xdr:from>
    <xdr:to>
      <xdr:col>14</xdr:col>
      <xdr:colOff>590550</xdr:colOff>
      <xdr:row>74</xdr:row>
      <xdr:rowOff>123825</xdr:rowOff>
    </xdr:to>
    <xdr:graphicFrame macro="">
      <xdr:nvGraphicFramePr>
        <xdr:cNvPr id="13" name="Chart 12">
          <a:extLst>
            <a:ext uri="{FF2B5EF4-FFF2-40B4-BE49-F238E27FC236}">
              <a16:creationId xmlns:a16="http://schemas.microsoft.com/office/drawing/2014/main" id="{ED6B092E-7522-4630-83F4-5F8F247943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19050</xdr:colOff>
      <xdr:row>120</xdr:row>
      <xdr:rowOff>9526</xdr:rowOff>
    </xdr:from>
    <xdr:to>
      <xdr:col>15</xdr:col>
      <xdr:colOff>0</xdr:colOff>
      <xdr:row>134</xdr:row>
      <xdr:rowOff>142876</xdr:rowOff>
    </xdr:to>
    <xdr:graphicFrame macro="">
      <xdr:nvGraphicFramePr>
        <xdr:cNvPr id="14" name="Chart 13">
          <a:extLst>
            <a:ext uri="{FF2B5EF4-FFF2-40B4-BE49-F238E27FC236}">
              <a16:creationId xmlns:a16="http://schemas.microsoft.com/office/drawing/2014/main" id="{BA9FDD1F-9391-46C8-ADE8-012498E9F8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590550</xdr:colOff>
      <xdr:row>106</xdr:row>
      <xdr:rowOff>9526</xdr:rowOff>
    </xdr:from>
    <xdr:to>
      <xdr:col>14</xdr:col>
      <xdr:colOff>600074</xdr:colOff>
      <xdr:row>118</xdr:row>
      <xdr:rowOff>161926</xdr:rowOff>
    </xdr:to>
    <xdr:graphicFrame macro="">
      <xdr:nvGraphicFramePr>
        <xdr:cNvPr id="17" name="Chart 16">
          <a:extLst>
            <a:ext uri="{FF2B5EF4-FFF2-40B4-BE49-F238E27FC236}">
              <a16:creationId xmlns:a16="http://schemas.microsoft.com/office/drawing/2014/main" id="{D3B47B85-5E3F-4135-8430-424FFDF3E5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600075</xdr:colOff>
      <xdr:row>155</xdr:row>
      <xdr:rowOff>9524</xdr:rowOff>
    </xdr:from>
    <xdr:to>
      <xdr:col>15</xdr:col>
      <xdr:colOff>9524</xdr:colOff>
      <xdr:row>167</xdr:row>
      <xdr:rowOff>157161</xdr:rowOff>
    </xdr:to>
    <xdr:graphicFrame macro="">
      <xdr:nvGraphicFramePr>
        <xdr:cNvPr id="18" name="Chart 17">
          <a:extLst>
            <a:ext uri="{FF2B5EF4-FFF2-40B4-BE49-F238E27FC236}">
              <a16:creationId xmlns:a16="http://schemas.microsoft.com/office/drawing/2014/main" id="{1473A204-4238-4A6E-B153-6F0E4804C8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xdr:colOff>
      <xdr:row>180</xdr:row>
      <xdr:rowOff>0</xdr:rowOff>
    </xdr:from>
    <xdr:to>
      <xdr:col>15</xdr:col>
      <xdr:colOff>9525</xdr:colOff>
      <xdr:row>192</xdr:row>
      <xdr:rowOff>47625</xdr:rowOff>
    </xdr:to>
    <xdr:graphicFrame macro="">
      <xdr:nvGraphicFramePr>
        <xdr:cNvPr id="19" name="Chart 18">
          <a:extLst>
            <a:ext uri="{FF2B5EF4-FFF2-40B4-BE49-F238E27FC236}">
              <a16:creationId xmlns:a16="http://schemas.microsoft.com/office/drawing/2014/main" id="{0BAE84AE-C62C-4405-876C-F8FC89E131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581025</xdr:colOff>
      <xdr:row>169</xdr:row>
      <xdr:rowOff>0</xdr:rowOff>
    </xdr:from>
    <xdr:to>
      <xdr:col>14</xdr:col>
      <xdr:colOff>600074</xdr:colOff>
      <xdr:row>179</xdr:row>
      <xdr:rowOff>157161</xdr:rowOff>
    </xdr:to>
    <xdr:graphicFrame macro="">
      <xdr:nvGraphicFramePr>
        <xdr:cNvPr id="20" name="Chart 19">
          <a:extLst>
            <a:ext uri="{FF2B5EF4-FFF2-40B4-BE49-F238E27FC236}">
              <a16:creationId xmlns:a16="http://schemas.microsoft.com/office/drawing/2014/main" id="{D0598B09-0725-4480-AB3F-F5A1AF0FFB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600074</xdr:colOff>
      <xdr:row>75</xdr:row>
      <xdr:rowOff>19050</xdr:rowOff>
    </xdr:from>
    <xdr:to>
      <xdr:col>15</xdr:col>
      <xdr:colOff>19049</xdr:colOff>
      <xdr:row>92</xdr:row>
      <xdr:rowOff>19050</xdr:rowOff>
    </xdr:to>
    <xdr:graphicFrame macro="">
      <xdr:nvGraphicFramePr>
        <xdr:cNvPr id="21" name="Chart 20">
          <a:extLst>
            <a:ext uri="{FF2B5EF4-FFF2-40B4-BE49-F238E27FC236}">
              <a16:creationId xmlns:a16="http://schemas.microsoft.com/office/drawing/2014/main" id="{338BA720-58D4-43C9-A709-0612E6893B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38099</xdr:colOff>
      <xdr:row>40</xdr:row>
      <xdr:rowOff>19050</xdr:rowOff>
    </xdr:from>
    <xdr:to>
      <xdr:col>15</xdr:col>
      <xdr:colOff>47624</xdr:colOff>
      <xdr:row>51</xdr:row>
      <xdr:rowOff>171450</xdr:rowOff>
    </xdr:to>
    <xdr:graphicFrame macro="">
      <xdr:nvGraphicFramePr>
        <xdr:cNvPr id="23" name="Chart 22">
          <a:extLst>
            <a:ext uri="{FF2B5EF4-FFF2-40B4-BE49-F238E27FC236}">
              <a16:creationId xmlns:a16="http://schemas.microsoft.com/office/drawing/2014/main" id="{09E3C7C1-25DC-4662-88B0-5A8D6C414C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28575</xdr:colOff>
      <xdr:row>29</xdr:row>
      <xdr:rowOff>9526</xdr:rowOff>
    </xdr:from>
    <xdr:to>
      <xdr:col>20</xdr:col>
      <xdr:colOff>0</xdr:colOff>
      <xdr:row>40</xdr:row>
      <xdr:rowOff>38100</xdr:rowOff>
    </xdr:to>
    <xdr:graphicFrame macro="">
      <xdr:nvGraphicFramePr>
        <xdr:cNvPr id="24" name="Chart 23">
          <a:extLst>
            <a:ext uri="{FF2B5EF4-FFF2-40B4-BE49-F238E27FC236}">
              <a16:creationId xmlns:a16="http://schemas.microsoft.com/office/drawing/2014/main" id="{0E2DF0F4-8CAA-42D2-A8E9-1567BBCC6C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590550</xdr:colOff>
      <xdr:row>193</xdr:row>
      <xdr:rowOff>9524</xdr:rowOff>
    </xdr:from>
    <xdr:to>
      <xdr:col>15</xdr:col>
      <xdr:colOff>9524</xdr:colOff>
      <xdr:row>203</xdr:row>
      <xdr:rowOff>19050</xdr:rowOff>
    </xdr:to>
    <xdr:graphicFrame macro="">
      <xdr:nvGraphicFramePr>
        <xdr:cNvPr id="25" name="Chart 24">
          <a:extLst>
            <a:ext uri="{FF2B5EF4-FFF2-40B4-BE49-F238E27FC236}">
              <a16:creationId xmlns:a16="http://schemas.microsoft.com/office/drawing/2014/main" id="{4B4A8232-0B94-46E9-80BF-621A2916B3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202</xdr:row>
      <xdr:rowOff>161925</xdr:rowOff>
    </xdr:from>
    <xdr:to>
      <xdr:col>15</xdr:col>
      <xdr:colOff>9524</xdr:colOff>
      <xdr:row>215</xdr:row>
      <xdr:rowOff>9525</xdr:rowOff>
    </xdr:to>
    <xdr:graphicFrame macro="">
      <xdr:nvGraphicFramePr>
        <xdr:cNvPr id="26" name="Chart 25">
          <a:extLst>
            <a:ext uri="{FF2B5EF4-FFF2-40B4-BE49-F238E27FC236}">
              <a16:creationId xmlns:a16="http://schemas.microsoft.com/office/drawing/2014/main" id="{37DB5ED5-CC53-404A-8D2F-487F9ED0D1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583405</xdr:colOff>
      <xdr:row>233</xdr:row>
      <xdr:rowOff>166687</xdr:rowOff>
    </xdr:from>
    <xdr:to>
      <xdr:col>15</xdr:col>
      <xdr:colOff>35718</xdr:colOff>
      <xdr:row>246</xdr:row>
      <xdr:rowOff>44052</xdr:rowOff>
    </xdr:to>
    <xdr:graphicFrame macro="">
      <xdr:nvGraphicFramePr>
        <xdr:cNvPr id="27" name="Chart 26">
          <a:extLst>
            <a:ext uri="{FF2B5EF4-FFF2-40B4-BE49-F238E27FC236}">
              <a16:creationId xmlns:a16="http://schemas.microsoft.com/office/drawing/2014/main" id="{D5A53C86-1EDC-4858-8979-BB62464CD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11906</xdr:colOff>
      <xdr:row>250</xdr:row>
      <xdr:rowOff>539352</xdr:rowOff>
    </xdr:from>
    <xdr:to>
      <xdr:col>16</xdr:col>
      <xdr:colOff>11906</xdr:colOff>
      <xdr:row>268</xdr:row>
      <xdr:rowOff>0</xdr:rowOff>
    </xdr:to>
    <xdr:graphicFrame macro="">
      <xdr:nvGraphicFramePr>
        <xdr:cNvPr id="28" name="Chart 27">
          <a:extLst>
            <a:ext uri="{FF2B5EF4-FFF2-40B4-BE49-F238E27FC236}">
              <a16:creationId xmlns:a16="http://schemas.microsoft.com/office/drawing/2014/main" id="{85A8F771-7543-459E-BDE0-1B7F26322F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35718</xdr:colOff>
      <xdr:row>215</xdr:row>
      <xdr:rowOff>35719</xdr:rowOff>
    </xdr:from>
    <xdr:to>
      <xdr:col>15</xdr:col>
      <xdr:colOff>11905</xdr:colOff>
      <xdr:row>234</xdr:row>
      <xdr:rowOff>35719</xdr:rowOff>
    </xdr:to>
    <xdr:graphicFrame macro="">
      <xdr:nvGraphicFramePr>
        <xdr:cNvPr id="29" name="Chart 28">
          <a:extLst>
            <a:ext uri="{FF2B5EF4-FFF2-40B4-BE49-F238E27FC236}">
              <a16:creationId xmlns:a16="http://schemas.microsoft.com/office/drawing/2014/main" id="{ECF385A5-96B5-4CF0-AD57-B84A9F1874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xdr:row>
      <xdr:rowOff>123825</xdr:rowOff>
    </xdr:from>
    <xdr:to>
      <xdr:col>6</xdr:col>
      <xdr:colOff>447675</xdr:colOff>
      <xdr:row>16</xdr:row>
      <xdr:rowOff>93461</xdr:rowOff>
    </xdr:to>
    <xdr:pic>
      <xdr:nvPicPr>
        <xdr:cNvPr id="2" name="Picture 1">
          <a:extLst>
            <a:ext uri="{FF2B5EF4-FFF2-40B4-BE49-F238E27FC236}">
              <a16:creationId xmlns:a16="http://schemas.microsoft.com/office/drawing/2014/main" id="{37E1C639-0AC5-4BB4-831A-0086609A714C}"/>
            </a:ext>
          </a:extLst>
        </xdr:cNvPr>
        <xdr:cNvPicPr>
          <a:picLocks noChangeAspect="1"/>
        </xdr:cNvPicPr>
      </xdr:nvPicPr>
      <xdr:blipFill rotWithShape="1">
        <a:blip xmlns:r="http://schemas.openxmlformats.org/officeDocument/2006/relationships" r:embed="rId1"/>
        <a:srcRect l="16192" t="26670" r="38505" b="25895"/>
        <a:stretch/>
      </xdr:blipFill>
      <xdr:spPr>
        <a:xfrm>
          <a:off x="76200" y="504825"/>
          <a:ext cx="4029075" cy="2636636"/>
        </a:xfrm>
        <a:prstGeom prst="rect">
          <a:avLst/>
        </a:prstGeom>
      </xdr:spPr>
    </xdr:pic>
    <xdr:clientData/>
  </xdr:twoCellAnchor>
  <xdr:twoCellAnchor editAs="oneCell">
    <xdr:from>
      <xdr:col>0</xdr:col>
      <xdr:colOff>76200</xdr:colOff>
      <xdr:row>19</xdr:row>
      <xdr:rowOff>190499</xdr:rowOff>
    </xdr:from>
    <xdr:to>
      <xdr:col>7</xdr:col>
      <xdr:colOff>85762</xdr:colOff>
      <xdr:row>36</xdr:row>
      <xdr:rowOff>76200</xdr:rowOff>
    </xdr:to>
    <xdr:pic>
      <xdr:nvPicPr>
        <xdr:cNvPr id="3" name="Picture 2">
          <a:extLst>
            <a:ext uri="{FF2B5EF4-FFF2-40B4-BE49-F238E27FC236}">
              <a16:creationId xmlns:a16="http://schemas.microsoft.com/office/drawing/2014/main" id="{E713B976-59F2-44FF-B17F-F2784ED172EB}"/>
            </a:ext>
          </a:extLst>
        </xdr:cNvPr>
        <xdr:cNvPicPr>
          <a:picLocks noChangeAspect="1"/>
        </xdr:cNvPicPr>
      </xdr:nvPicPr>
      <xdr:blipFill rotWithShape="1">
        <a:blip xmlns:r="http://schemas.openxmlformats.org/officeDocument/2006/relationships" r:embed="rId2"/>
        <a:srcRect l="16967" t="29242" r="39516" b="19895"/>
        <a:stretch/>
      </xdr:blipFill>
      <xdr:spPr>
        <a:xfrm>
          <a:off x="76200" y="3809999"/>
          <a:ext cx="4276762" cy="3124201"/>
        </a:xfrm>
        <a:prstGeom prst="rect">
          <a:avLst/>
        </a:prstGeom>
      </xdr:spPr>
    </xdr:pic>
    <xdr:clientData/>
  </xdr:twoCellAnchor>
  <xdr:twoCellAnchor editAs="oneCell">
    <xdr:from>
      <xdr:col>7</xdr:col>
      <xdr:colOff>228600</xdr:colOff>
      <xdr:row>1</xdr:row>
      <xdr:rowOff>127298</xdr:rowOff>
    </xdr:from>
    <xdr:to>
      <xdr:col>15</xdr:col>
      <xdr:colOff>43773</xdr:colOff>
      <xdr:row>18</xdr:row>
      <xdr:rowOff>123825</xdr:rowOff>
    </xdr:to>
    <xdr:pic>
      <xdr:nvPicPr>
        <xdr:cNvPr id="4" name="Picture 3">
          <a:extLst>
            <a:ext uri="{FF2B5EF4-FFF2-40B4-BE49-F238E27FC236}">
              <a16:creationId xmlns:a16="http://schemas.microsoft.com/office/drawing/2014/main" id="{3675CC8A-1069-4491-B756-6CA43723E5CA}"/>
            </a:ext>
          </a:extLst>
        </xdr:cNvPr>
        <xdr:cNvPicPr>
          <a:picLocks noChangeAspect="1"/>
        </xdr:cNvPicPr>
      </xdr:nvPicPr>
      <xdr:blipFill rotWithShape="1">
        <a:blip xmlns:r="http://schemas.openxmlformats.org/officeDocument/2006/relationships" r:embed="rId3"/>
        <a:srcRect l="16907" t="28004" r="40791" b="25331"/>
        <a:stretch/>
      </xdr:blipFill>
      <xdr:spPr>
        <a:xfrm>
          <a:off x="4495800" y="317798"/>
          <a:ext cx="4691973" cy="3235027"/>
        </a:xfrm>
        <a:prstGeom prst="rect">
          <a:avLst/>
        </a:prstGeom>
      </xdr:spPr>
    </xdr:pic>
    <xdr:clientData/>
  </xdr:twoCellAnchor>
  <xdr:twoCellAnchor editAs="oneCell">
    <xdr:from>
      <xdr:col>7</xdr:col>
      <xdr:colOff>200025</xdr:colOff>
      <xdr:row>20</xdr:row>
      <xdr:rowOff>11342</xdr:rowOff>
    </xdr:from>
    <xdr:to>
      <xdr:col>15</xdr:col>
      <xdr:colOff>209551</xdr:colOff>
      <xdr:row>37</xdr:row>
      <xdr:rowOff>123825</xdr:rowOff>
    </xdr:to>
    <xdr:pic>
      <xdr:nvPicPr>
        <xdr:cNvPr id="5" name="Picture 4">
          <a:extLst>
            <a:ext uri="{FF2B5EF4-FFF2-40B4-BE49-F238E27FC236}">
              <a16:creationId xmlns:a16="http://schemas.microsoft.com/office/drawing/2014/main" id="{0A022017-6AAB-47BD-9D4A-30049B5AF4F7}"/>
            </a:ext>
          </a:extLst>
        </xdr:cNvPr>
        <xdr:cNvPicPr>
          <a:picLocks noChangeAspect="1"/>
        </xdr:cNvPicPr>
      </xdr:nvPicPr>
      <xdr:blipFill rotWithShape="1">
        <a:blip xmlns:r="http://schemas.openxmlformats.org/officeDocument/2006/relationships" r:embed="rId4"/>
        <a:srcRect l="17027" t="25908" r="39036" b="25881"/>
        <a:stretch/>
      </xdr:blipFill>
      <xdr:spPr>
        <a:xfrm>
          <a:off x="4467225" y="3821342"/>
          <a:ext cx="4886326" cy="3350983"/>
        </a:xfrm>
        <a:prstGeom prst="rect">
          <a:avLst/>
        </a:prstGeom>
      </xdr:spPr>
    </xdr:pic>
    <xdr:clientData/>
  </xdr:twoCellAnchor>
  <xdr:twoCellAnchor editAs="oneCell">
    <xdr:from>
      <xdr:col>7</xdr:col>
      <xdr:colOff>180976</xdr:colOff>
      <xdr:row>40</xdr:row>
      <xdr:rowOff>57151</xdr:rowOff>
    </xdr:from>
    <xdr:to>
      <xdr:col>16</xdr:col>
      <xdr:colOff>219076</xdr:colOff>
      <xdr:row>60</xdr:row>
      <xdr:rowOff>6165</xdr:rowOff>
    </xdr:to>
    <xdr:pic>
      <xdr:nvPicPr>
        <xdr:cNvPr id="6" name="Picture 5">
          <a:extLst>
            <a:ext uri="{FF2B5EF4-FFF2-40B4-BE49-F238E27FC236}">
              <a16:creationId xmlns:a16="http://schemas.microsoft.com/office/drawing/2014/main" id="{0F723A6B-7267-4FBD-88EC-982D6C459751}"/>
            </a:ext>
          </a:extLst>
        </xdr:cNvPr>
        <xdr:cNvPicPr>
          <a:picLocks noChangeAspect="1"/>
        </xdr:cNvPicPr>
      </xdr:nvPicPr>
      <xdr:blipFill rotWithShape="1">
        <a:blip xmlns:r="http://schemas.openxmlformats.org/officeDocument/2006/relationships" r:embed="rId5"/>
        <a:srcRect l="16967" t="28004" r="38325" b="23324"/>
        <a:stretch/>
      </xdr:blipFill>
      <xdr:spPr>
        <a:xfrm>
          <a:off x="4448176" y="7677151"/>
          <a:ext cx="5524500" cy="37590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17" Type="http://schemas.openxmlformats.org/officeDocument/2006/relationships/hyperlink" Target="http://www.ncbi.nlm.nih.gov/entrez/dispomim.cgi?id=147620" TargetMode="External"/><Relationship Id="rId671" Type="http://schemas.openxmlformats.org/officeDocument/2006/relationships/hyperlink" Target="http://www.ncbi.nlm.nih.gov/entrez/query.fcgi?cmd=search&amp;db=pubmed&amp;term=" TargetMode="External"/><Relationship Id="rId769" Type="http://schemas.openxmlformats.org/officeDocument/2006/relationships/hyperlink" Target="http://bioinfo.lifl.fr/NM_fasta/NM_002648.fa" TargetMode="External"/><Relationship Id="rId21" Type="http://schemas.openxmlformats.org/officeDocument/2006/relationships/hyperlink" Target="http://www.ncbi.nlm.nih.gov/entrez/query.fcgi?cmd=search&amp;db=pubmed&amp;term=12374807" TargetMode="External"/><Relationship Id="rId324" Type="http://schemas.openxmlformats.org/officeDocument/2006/relationships/hyperlink" Target="http://bioinfo.lifl.fr/NM_fasta/NM_002658.fa" TargetMode="External"/><Relationship Id="rId531" Type="http://schemas.openxmlformats.org/officeDocument/2006/relationships/hyperlink" Target="http://www.ncbi.nlm.nih.gov/entrez/query.fcgi?cmd=search&amp;db=pubmed&amp;term=" TargetMode="External"/><Relationship Id="rId629" Type="http://schemas.openxmlformats.org/officeDocument/2006/relationships/hyperlink" Target="http://bioinfo.lifl.fr/NM_fasta/NM_002984.fa" TargetMode="External"/><Relationship Id="rId170" Type="http://schemas.openxmlformats.org/officeDocument/2006/relationships/hyperlink" Target="http://www.ncbi.nlm.nih.gov/entrez/query.fcgi?db=Nucleotide&amp;cmd=search&amp;term=NM_013541" TargetMode="External"/><Relationship Id="rId836" Type="http://schemas.openxmlformats.org/officeDocument/2006/relationships/hyperlink" Target="http://www.ncbi.nlm.nih.gov/entrez/query.fcgi?cmd=search&amp;db=pubmed&amp;term=7999086" TargetMode="External"/><Relationship Id="rId268" Type="http://schemas.openxmlformats.org/officeDocument/2006/relationships/hyperlink" Target="http://www.ncbi.nlm.nih.gov/entrez/query.fcgi?db=Nucleotide&amp;cmd=search&amp;term=NM_002160" TargetMode="External"/><Relationship Id="rId475" Type="http://schemas.openxmlformats.org/officeDocument/2006/relationships/hyperlink" Target="http://www.ncbi.nlm.nih.gov/entrez/query.fcgi?db=Nucleotide&amp;cmd=search&amp;term=NM_011313" TargetMode="External"/><Relationship Id="rId682" Type="http://schemas.openxmlformats.org/officeDocument/2006/relationships/hyperlink" Target="http://www.ncbi.nlm.nih.gov/entrez/dispomim.cgi?id=" TargetMode="External"/><Relationship Id="rId32" Type="http://schemas.openxmlformats.org/officeDocument/2006/relationships/hyperlink" Target="http://www.ncbi.nlm.nih.gov/entrez/dispomim.cgi?id=131195" TargetMode="External"/><Relationship Id="rId128" Type="http://schemas.openxmlformats.org/officeDocument/2006/relationships/hyperlink" Target="http://www.ncbi.nlm.nih.gov/entrez/query.fcgi?db=Nucleotide&amp;cmd=search&amp;term=NM_000625" TargetMode="External"/><Relationship Id="rId335" Type="http://schemas.openxmlformats.org/officeDocument/2006/relationships/hyperlink" Target="http://www.ncbi.nlm.nih.gov/entrez/query.fcgi?db=Nucleotide&amp;cmd=search&amp;term=" TargetMode="External"/><Relationship Id="rId542" Type="http://schemas.openxmlformats.org/officeDocument/2006/relationships/hyperlink" Target="http://www.ncbi.nlm.nih.gov/entrez/dispomim.cgi?id=" TargetMode="External"/><Relationship Id="rId181" Type="http://schemas.openxmlformats.org/officeDocument/2006/relationships/hyperlink" Target="http://www.ncbi.nlm.nih.gov/entrez/query.fcgi?cmd=search&amp;db=pubmed&amp;term=10403752" TargetMode="External"/><Relationship Id="rId402" Type="http://schemas.openxmlformats.org/officeDocument/2006/relationships/hyperlink" Target="http://www.ncbi.nlm.nih.gov/entrez/dispomim.cgi?id=604534" TargetMode="External"/><Relationship Id="rId847" Type="http://schemas.openxmlformats.org/officeDocument/2006/relationships/hyperlink" Target="http://www.ncbi.nlm.nih.gov/entrez/dispomim.cgi?id=165161" TargetMode="External"/><Relationship Id="rId279" Type="http://schemas.openxmlformats.org/officeDocument/2006/relationships/hyperlink" Target="http://bioinfo.lifl.fr/NM_fasta/NM_002188.fa" TargetMode="External"/><Relationship Id="rId486" Type="http://schemas.openxmlformats.org/officeDocument/2006/relationships/hyperlink" Target="http://www.ncbi.nlm.nih.gov/entrez/query.fcgi?cmd=search&amp;db=pubmed&amp;term=12957386" TargetMode="External"/><Relationship Id="rId693" Type="http://schemas.openxmlformats.org/officeDocument/2006/relationships/hyperlink" Target="http://www.ncbi.nlm.nih.gov/entrez/query.fcgi?db=Nucleotide&amp;cmd=search&amp;term=NM_000378" TargetMode="External"/><Relationship Id="rId707" Type="http://schemas.openxmlformats.org/officeDocument/2006/relationships/hyperlink" Target="http://www.ncbi.nlm.nih.gov/entrez/dispomim.cgi?id=138600" TargetMode="External"/><Relationship Id="rId43" Type="http://schemas.openxmlformats.org/officeDocument/2006/relationships/hyperlink" Target="http://www.ncbi.nlm.nih.gov/entrez/query.fcgi?db=Nucleotide&amp;cmd=search&amp;term=NM_000367" TargetMode="External"/><Relationship Id="rId139" Type="http://schemas.openxmlformats.org/officeDocument/2006/relationships/hyperlink" Target="http://bioinfo.lifl.fr/NM_fasta/NM_000639.fa" TargetMode="External"/><Relationship Id="rId346" Type="http://schemas.openxmlformats.org/officeDocument/2006/relationships/hyperlink" Target="http://www.ncbi.nlm.nih.gov/entrez/query.fcgi?cmd=search&amp;db=pubmed&amp;term=11076795" TargetMode="External"/><Relationship Id="rId553" Type="http://schemas.openxmlformats.org/officeDocument/2006/relationships/hyperlink" Target="http://www.ncbi.nlm.nih.gov/entrez/query.fcgi?db=Nucleotide&amp;cmd=search&amp;term=NM_000044" TargetMode="External"/><Relationship Id="rId760" Type="http://schemas.openxmlformats.org/officeDocument/2006/relationships/hyperlink" Target="http://www.ncbi.nlm.nih.gov/entrez/query.fcgi?db=Nucleotide&amp;cmd=search&amp;term=NM_008611" TargetMode="External"/><Relationship Id="rId192" Type="http://schemas.openxmlformats.org/officeDocument/2006/relationships/hyperlink" Target="http://www.ncbi.nlm.nih.gov/entrez/dispomim.cgi?id=600228" TargetMode="External"/><Relationship Id="rId206" Type="http://schemas.openxmlformats.org/officeDocument/2006/relationships/hyperlink" Target="http://www.ncbi.nlm.nih.gov/entrez/query.fcgi?cmd=search&amp;db=pubmed&amp;term=7729529" TargetMode="External"/><Relationship Id="rId413" Type="http://schemas.openxmlformats.org/officeDocument/2006/relationships/hyperlink" Target="http://www.ncbi.nlm.nih.gov/entrez/query.fcgi?db=Nucleotide&amp;cmd=search&amp;term=NM_004433" TargetMode="External"/><Relationship Id="rId858" Type="http://schemas.openxmlformats.org/officeDocument/2006/relationships/hyperlink" Target="http://www.ncbi.nlm.nih.gov/entrez/query.fcgi?db=Nucleotide&amp;cmd=search&amp;term=NM_002543" TargetMode="External"/><Relationship Id="rId497" Type="http://schemas.openxmlformats.org/officeDocument/2006/relationships/hyperlink" Target="http://www.ncbi.nlm.nih.gov/entrez/dispomim.cgi?id=168461" TargetMode="External"/><Relationship Id="rId620" Type="http://schemas.openxmlformats.org/officeDocument/2006/relationships/hyperlink" Target="http://www.ncbi.nlm.nih.gov/entrez/query.fcgi?db=Nucleotide&amp;cmd=search&amp;term=NM_009140" TargetMode="External"/><Relationship Id="rId718" Type="http://schemas.openxmlformats.org/officeDocument/2006/relationships/hyperlink" Target="http://www.ncbi.nlm.nih.gov/entrez/query.fcgi?db=Nucleotide&amp;cmd=search&amp;term=NM_000715" TargetMode="External"/><Relationship Id="rId357" Type="http://schemas.openxmlformats.org/officeDocument/2006/relationships/hyperlink" Target="http://www.ncbi.nlm.nih.gov/entrez/dispomim.cgi?id=173610" TargetMode="External"/><Relationship Id="rId54" Type="http://schemas.openxmlformats.org/officeDocument/2006/relationships/hyperlink" Target="http://bioinfo.lifl.fr/NM_fasta/NM_000450.fa" TargetMode="External"/><Relationship Id="rId217" Type="http://schemas.openxmlformats.org/officeDocument/2006/relationships/hyperlink" Target="http://www.ncbi.nlm.nih.gov/entrez/dispomim.cgi?id=109535" TargetMode="External"/><Relationship Id="rId564" Type="http://schemas.openxmlformats.org/officeDocument/2006/relationships/hyperlink" Target="http://bioinfo.lifl.fr/NM_fasta/NM_000479.fa" TargetMode="External"/><Relationship Id="rId771" Type="http://schemas.openxmlformats.org/officeDocument/2006/relationships/hyperlink" Target="http://www.ncbi.nlm.nih.gov/entrez/query.fcgi?cmd=search&amp;db=pubmed&amp;term=2284104" TargetMode="External"/><Relationship Id="rId869" Type="http://schemas.openxmlformats.org/officeDocument/2006/relationships/hyperlink" Target="http://bioinfo.lifl.fr/NM_fasta/NM_020396.fa" TargetMode="External"/><Relationship Id="rId424" Type="http://schemas.openxmlformats.org/officeDocument/2006/relationships/hyperlink" Target="http://bioinfo.lifl.fr/NM_fasta/NM_004942.fa" TargetMode="External"/><Relationship Id="rId631" Type="http://schemas.openxmlformats.org/officeDocument/2006/relationships/hyperlink" Target="http://www.ncbi.nlm.nih.gov/entrez/query.fcgi?cmd=search&amp;db=pubmed&amp;term=" TargetMode="External"/><Relationship Id="rId729" Type="http://schemas.openxmlformats.org/officeDocument/2006/relationships/hyperlink" Target="http://bioinfo.lifl.fr/NM_fasta/NM_001166.fa" TargetMode="External"/><Relationship Id="rId270" Type="http://schemas.openxmlformats.org/officeDocument/2006/relationships/hyperlink" Target="http://www.ncbi.nlm.nih.gov/entrez/query.fcgi?db=Nucleotide&amp;cmd=search&amp;term=NM_011607" TargetMode="External"/><Relationship Id="rId65" Type="http://schemas.openxmlformats.org/officeDocument/2006/relationships/hyperlink" Target="http://www.ncbi.nlm.nih.gov/entrez/query.fcgi?db=Nucleotide&amp;cmd=search&amp;term=NM_007768" TargetMode="External"/><Relationship Id="rId130" Type="http://schemas.openxmlformats.org/officeDocument/2006/relationships/hyperlink" Target="http://www.ncbi.nlm.nih.gov/entrez/query.fcgi?db=Nucleotide&amp;cmd=search&amp;term=NM_010927" TargetMode="External"/><Relationship Id="rId368" Type="http://schemas.openxmlformats.org/officeDocument/2006/relationships/hyperlink" Target="http://www.ncbi.nlm.nih.gov/entrez/query.fcgi?db=Nucleotide&amp;cmd=search&amp;term=NM_003152" TargetMode="External"/><Relationship Id="rId575" Type="http://schemas.openxmlformats.org/officeDocument/2006/relationships/hyperlink" Target="http://www.ncbi.nlm.nih.gov/entrez/query.fcgi?db=Nucleotide&amp;cmd=search&amp;term=%20NM_010934" TargetMode="External"/><Relationship Id="rId782" Type="http://schemas.openxmlformats.org/officeDocument/2006/relationships/hyperlink" Target="http://www.ncbi.nlm.nih.gov/entrez/dispomim.cgi?id=182284" TargetMode="External"/><Relationship Id="rId228" Type="http://schemas.openxmlformats.org/officeDocument/2006/relationships/hyperlink" Target="http://www.ncbi.nlm.nih.gov/entrez/query.fcgi?db=Nucleotide&amp;cmd=search&amp;term=NM_004030" TargetMode="External"/><Relationship Id="rId435" Type="http://schemas.openxmlformats.org/officeDocument/2006/relationships/hyperlink" Target="http://www.ncbi.nlm.nih.gov/entrez/query.fcgi?db=Nucleotide&amp;cmd=search&amp;term=NM_033601" TargetMode="External"/><Relationship Id="rId642" Type="http://schemas.openxmlformats.org/officeDocument/2006/relationships/hyperlink" Target="http://www.ncbi.nlm.nih.gov/entrez/dispomim.cgi?id=604699" TargetMode="External"/><Relationship Id="rId281" Type="http://schemas.openxmlformats.org/officeDocument/2006/relationships/hyperlink" Target="http://www.ncbi.nlm.nih.gov/entrez/query.fcgi?cmd=search&amp;db=pubmed&amp;term=11160322" TargetMode="External"/><Relationship Id="rId502" Type="http://schemas.openxmlformats.org/officeDocument/2006/relationships/hyperlink" Target="http://www.ncbi.nlm.nih.gov/entrez/dispomim.cgi?id=176820" TargetMode="External"/><Relationship Id="rId76" Type="http://schemas.openxmlformats.org/officeDocument/2006/relationships/hyperlink" Target="http://www.ncbi.nlm.nih.gov/entrez/query.fcgi?cmd=search&amp;db=pubmed&amp;term=7930581" TargetMode="External"/><Relationship Id="rId141" Type="http://schemas.openxmlformats.org/officeDocument/2006/relationships/hyperlink" Target="http://www.ncbi.nlm.nih.gov/entrez/query.fcgi?cmd=search&amp;db=pubmed&amp;term=9191851" TargetMode="External"/><Relationship Id="rId379" Type="http://schemas.openxmlformats.org/officeDocument/2006/relationships/hyperlink" Target="http://bioinfo.lifl.fr/NM_fasta/NM_003897.fa" TargetMode="External"/><Relationship Id="rId586" Type="http://schemas.openxmlformats.org/officeDocument/2006/relationships/hyperlink" Target="http://www.ncbi.nlm.nih.gov/entrez/query.fcgi?cmd=search&amp;db=pubmed&amp;term=" TargetMode="External"/><Relationship Id="rId793" Type="http://schemas.openxmlformats.org/officeDocument/2006/relationships/hyperlink" Target="http://www.ncbi.nlm.nih.gov/entrez/query.fcgi?db=Nucleotide&amp;cmd=search&amp;term=NM_004324" TargetMode="External"/><Relationship Id="rId807" Type="http://schemas.openxmlformats.org/officeDocument/2006/relationships/hyperlink" Target="http://www.ncbi.nlm.nih.gov/entrez/dispomim.cgi?id=601711" TargetMode="External"/><Relationship Id="rId7" Type="http://schemas.openxmlformats.org/officeDocument/2006/relationships/hyperlink" Target="http://www.ncbi.nlm.nih.gov/entrez/dispomim.cgi?id=147120" TargetMode="External"/><Relationship Id="rId239" Type="http://schemas.openxmlformats.org/officeDocument/2006/relationships/hyperlink" Target="http://bioinfo.lifl.fr/NM_fasta/NM_001778.fa" TargetMode="External"/><Relationship Id="rId446" Type="http://schemas.openxmlformats.org/officeDocument/2006/relationships/hyperlink" Target="http://www.ncbi.nlm.nih.gov/entrez/query.fcgi?cmd=search&amp;db=pubmed&amp;term=14550290" TargetMode="External"/><Relationship Id="rId653" Type="http://schemas.openxmlformats.org/officeDocument/2006/relationships/hyperlink" Target="http://www.ncbi.nlm.nih.gov/entrez/query.fcgi?db=Nucleotide&amp;cmd=search&amp;term=NM_006211" TargetMode="External"/><Relationship Id="rId250" Type="http://schemas.openxmlformats.org/officeDocument/2006/relationships/hyperlink" Target="http://www.ncbi.nlm.nih.gov/entrez/query.fcgi?db=Nucleotide&amp;cmd=search&amp;term=NM_007719" TargetMode="External"/><Relationship Id="rId292" Type="http://schemas.openxmlformats.org/officeDocument/2006/relationships/hyperlink" Target="http://www.ncbi.nlm.nih.gov/entrez/dispomim.cgi?id=147576" TargetMode="External"/><Relationship Id="rId306" Type="http://schemas.openxmlformats.org/officeDocument/2006/relationships/hyperlink" Target="http://www.ncbi.nlm.nih.gov/entrez/query.fcgi?cmd=search&amp;db=pubmed&amp;term=11306700" TargetMode="External"/><Relationship Id="rId488" Type="http://schemas.openxmlformats.org/officeDocument/2006/relationships/hyperlink" Target="http://www.ncbi.nlm.nih.gov/entrez/query.fcgi?db=Nucleotide&amp;cmd=search&amp;term=NM_021155" TargetMode="External"/><Relationship Id="rId695" Type="http://schemas.openxmlformats.org/officeDocument/2006/relationships/hyperlink" Target="http://www.ncbi.nlm.nih.gov/entrez/query.fcgi?db=Nucleotide&amp;cmd=search&amp;term=NM_144783" TargetMode="External"/><Relationship Id="rId709" Type="http://schemas.openxmlformats.org/officeDocument/2006/relationships/hyperlink" Target="http://bioinfo.lifl.fr/NM_fasta/NM_000607.fa" TargetMode="External"/><Relationship Id="rId860" Type="http://schemas.openxmlformats.org/officeDocument/2006/relationships/hyperlink" Target="http://www.ncbi.nlm.nih.gov/entrez/query.fcgi?db=Nucleotide&amp;cmd=search&amp;term=NM_138648" TargetMode="External"/><Relationship Id="rId45" Type="http://schemas.openxmlformats.org/officeDocument/2006/relationships/hyperlink" Target="http://www.ncbi.nlm.nih.gov/entrez/query.fcgi?db=Nucleotide&amp;cmd=search&amp;term=NM_016785" TargetMode="External"/><Relationship Id="rId87" Type="http://schemas.openxmlformats.org/officeDocument/2006/relationships/hyperlink" Target="http://www.ncbi.nlm.nih.gov/entrez/dispomim.cgi?id=146930" TargetMode="External"/><Relationship Id="rId110" Type="http://schemas.openxmlformats.org/officeDocument/2006/relationships/hyperlink" Target="http://www.ncbi.nlm.nih.gov/entrez/query.fcgi?db=Nucleotide&amp;cmd=search&amp;term=NM_013693" TargetMode="External"/><Relationship Id="rId348" Type="http://schemas.openxmlformats.org/officeDocument/2006/relationships/hyperlink" Target="http://www.ncbi.nlm.nih.gov/entrez/query.fcgi?db=Nucleotide&amp;cmd=search&amp;term=NM_002986" TargetMode="External"/><Relationship Id="rId513" Type="http://schemas.openxmlformats.org/officeDocument/2006/relationships/hyperlink" Target="http://www.ncbi.nlm.nih.gov/entrez/query.fcgi?db=Nucleotide&amp;cmd=search&amp;term=NM_173173" TargetMode="External"/><Relationship Id="rId555" Type="http://schemas.openxmlformats.org/officeDocument/2006/relationships/hyperlink" Target="http://www.ncbi.nlm.nih.gov/entrez/query.fcgi?db=Nucleotide&amp;cmd=search&amp;term=NM_013476" TargetMode="External"/><Relationship Id="rId597" Type="http://schemas.openxmlformats.org/officeDocument/2006/relationships/hyperlink" Target="http://www.ncbi.nlm.nih.gov/entrez/dispomim.cgi?id=186930" TargetMode="External"/><Relationship Id="rId720" Type="http://schemas.openxmlformats.org/officeDocument/2006/relationships/hyperlink" Target="http://www.ncbi.nlm.nih.gov/entrez/query.fcgi?db=Nucleotide&amp;cmd=search&amp;term=NM_007576" TargetMode="External"/><Relationship Id="rId762" Type="http://schemas.openxmlformats.org/officeDocument/2006/relationships/hyperlink" Target="http://www.ncbi.nlm.nih.gov/entrez/dispomim.cgi?id=158370" TargetMode="External"/><Relationship Id="rId818" Type="http://schemas.openxmlformats.org/officeDocument/2006/relationships/hyperlink" Target="http://www.ncbi.nlm.nih.gov/entrez/query.fcgi?db=Nucleotide&amp;cmd=search&amp;term=NM_014452" TargetMode="External"/><Relationship Id="rId152" Type="http://schemas.openxmlformats.org/officeDocument/2006/relationships/hyperlink" Target="http://www.ncbi.nlm.nih.gov/entrez/dispomim.cgi?id=120420" TargetMode="External"/><Relationship Id="rId194" Type="http://schemas.openxmlformats.org/officeDocument/2006/relationships/hyperlink" Target="http://bioinfo.lifl.fr/NM_fasta/NM_001038.fa" TargetMode="External"/><Relationship Id="rId208" Type="http://schemas.openxmlformats.org/officeDocument/2006/relationships/hyperlink" Target="http://www.ncbi.nlm.nih.gov/entrez/query.fcgi?db=Nucleotide&amp;cmd=search&amp;term=NM_000697" TargetMode="External"/><Relationship Id="rId415" Type="http://schemas.openxmlformats.org/officeDocument/2006/relationships/hyperlink" Target="http://www.ncbi.nlm.nih.gov/entrez/query.fcgi?db=Nucleotide&amp;cmd=search&amp;term=NM_007921" TargetMode="External"/><Relationship Id="rId457" Type="http://schemas.openxmlformats.org/officeDocument/2006/relationships/hyperlink" Target="http://www.ncbi.nlm.nih.gov/entrez/dispomim.cgi?id=604758" TargetMode="External"/><Relationship Id="rId622" Type="http://schemas.openxmlformats.org/officeDocument/2006/relationships/hyperlink" Target="http://www.ncbi.nlm.nih.gov/entrez/dispomim.cgi?id=601704" TargetMode="External"/><Relationship Id="rId261" Type="http://schemas.openxmlformats.org/officeDocument/2006/relationships/hyperlink" Target="http://www.ncbi.nlm.nih.gov/entrez/query.fcgi?cmd=search&amp;db=pubmed&amp;term=8016102" TargetMode="External"/><Relationship Id="rId499" Type="http://schemas.openxmlformats.org/officeDocument/2006/relationships/hyperlink" Target="http://bioinfo.lifl.fr/NM_fasta/NM_053056.fa" TargetMode="External"/><Relationship Id="rId664" Type="http://schemas.openxmlformats.org/officeDocument/2006/relationships/hyperlink" Target="http://bioinfo.lifl.fr/NM_fasta/NM_031419.fa" TargetMode="External"/><Relationship Id="rId871" Type="http://schemas.openxmlformats.org/officeDocument/2006/relationships/hyperlink" Target="http://www.ncbi.nlm.nih.gov/entrez/query.fcgi?cmd=search&amp;db=pubmed&amp;term=" TargetMode="External"/><Relationship Id="rId14" Type="http://schemas.openxmlformats.org/officeDocument/2006/relationships/hyperlink" Target="http://bioinfo.lifl.fr/NM_fasta/NM_000040.fa" TargetMode="External"/><Relationship Id="rId56" Type="http://schemas.openxmlformats.org/officeDocument/2006/relationships/hyperlink" Target="http://www.ncbi.nlm.nih.gov/entrez/query.fcgi?cmd=search&amp;db=pubmed&amp;term=8051093" TargetMode="External"/><Relationship Id="rId317" Type="http://schemas.openxmlformats.org/officeDocument/2006/relationships/hyperlink" Target="http://www.ncbi.nlm.nih.gov/entrez/dispomim.cgi?id=190040" TargetMode="External"/><Relationship Id="rId359" Type="http://schemas.openxmlformats.org/officeDocument/2006/relationships/hyperlink" Target="http://bioinfo.lifl.fr/NM_fasta/NM_003005.fa" TargetMode="External"/><Relationship Id="rId524" Type="http://schemas.openxmlformats.org/officeDocument/2006/relationships/hyperlink" Target="http://bioinfo.lifl.fr/NM_fasta/.fa" TargetMode="External"/><Relationship Id="rId566" Type="http://schemas.openxmlformats.org/officeDocument/2006/relationships/hyperlink" Target="http://www.ncbi.nlm.nih.gov/entrez/query.fcgi?cmd=search&amp;db=pubmed&amp;term=" TargetMode="External"/><Relationship Id="rId731" Type="http://schemas.openxmlformats.org/officeDocument/2006/relationships/hyperlink" Target="http://www.ncbi.nlm.nih.gov/entrez/query.fcgi?cmd=search&amp;db=pubmed&amp;term=9990294" TargetMode="External"/><Relationship Id="rId773" Type="http://schemas.openxmlformats.org/officeDocument/2006/relationships/hyperlink" Target="http://www.ncbi.nlm.nih.gov/entrez/query.fcgi?db=Nucleotide&amp;cmd=search&amp;term=NM_002908" TargetMode="External"/><Relationship Id="rId98" Type="http://schemas.openxmlformats.org/officeDocument/2006/relationships/hyperlink" Target="http://www.ncbi.nlm.nih.gov/entrez/query.fcgi?db=Nucleotide&amp;cmd=search&amp;term=NM_000590" TargetMode="External"/><Relationship Id="rId121" Type="http://schemas.openxmlformats.org/officeDocument/2006/relationships/hyperlink" Target="http://www.ncbi.nlm.nih.gov/entrez/query.fcgi?cmd=search&amp;db=pubmed&amp;term=12208876" TargetMode="External"/><Relationship Id="rId163" Type="http://schemas.openxmlformats.org/officeDocument/2006/relationships/hyperlink" Target="http://www.ncbi.nlm.nih.gov/entrez/query.fcgi?db=Nucleotide&amp;cmd=search&amp;term=NM_000759" TargetMode="External"/><Relationship Id="rId219" Type="http://schemas.openxmlformats.org/officeDocument/2006/relationships/hyperlink" Target="http://bioinfo.lifl.fr/NM_fasta/NM_001250.fa" TargetMode="External"/><Relationship Id="rId370" Type="http://schemas.openxmlformats.org/officeDocument/2006/relationships/hyperlink" Target="http://www.ncbi.nlm.nih.gov/entrez/query.fcgi?db=Nucleotide&amp;cmd=search&amp;term=NM_011488" TargetMode="External"/><Relationship Id="rId426" Type="http://schemas.openxmlformats.org/officeDocument/2006/relationships/hyperlink" Target="http://www.ncbi.nlm.nih.gov/entrez/query.fcgi?cmd=search&amp;db=pubmed&amp;term=8631874" TargetMode="External"/><Relationship Id="rId633" Type="http://schemas.openxmlformats.org/officeDocument/2006/relationships/hyperlink" Target="http://www.ncbi.nlm.nih.gov/entrez/query.fcgi?db=Nucleotide&amp;cmd=search&amp;term=NM_003034" TargetMode="External"/><Relationship Id="rId829" Type="http://schemas.openxmlformats.org/officeDocument/2006/relationships/hyperlink" Target="http://bioinfo.lifl.fr/NM_fasta/NM_021138.fa" TargetMode="External"/><Relationship Id="rId230" Type="http://schemas.openxmlformats.org/officeDocument/2006/relationships/hyperlink" Target="http://www.ncbi.nlm.nih.gov/entrez/query.fcgi?db=Nucleotide&amp;cmd=search&amp;term=NM_016850" TargetMode="External"/><Relationship Id="rId468" Type="http://schemas.openxmlformats.org/officeDocument/2006/relationships/hyperlink" Target="http://www.ncbi.nlm.nih.gov/entrez/query.fcgi?db=Nucleotide&amp;cmd=search&amp;term=NM_000657" TargetMode="External"/><Relationship Id="rId675" Type="http://schemas.openxmlformats.org/officeDocument/2006/relationships/hyperlink" Target="http://www.ncbi.nlm.nih.gov/entrez/query.fcgi?db=Nucleotide&amp;cmd=search&amp;term=NM_009318" TargetMode="External"/><Relationship Id="rId840" Type="http://schemas.openxmlformats.org/officeDocument/2006/relationships/hyperlink" Target="http://www.ncbi.nlm.nih.gov/entrez/query.fcgi?db=Nucleotide&amp;cmd=search&amp;term=NM_008869" TargetMode="External"/><Relationship Id="rId25" Type="http://schemas.openxmlformats.org/officeDocument/2006/relationships/hyperlink" Target="http://www.ncbi.nlm.nih.gov/entrez/query.fcgi?db=Nucleotide&amp;cmd=search&amp;term=NM_009850" TargetMode="External"/><Relationship Id="rId67" Type="http://schemas.openxmlformats.org/officeDocument/2006/relationships/hyperlink" Target="http://www.ncbi.nlm.nih.gov/entrez/dispomim.cgi?id=147760" TargetMode="External"/><Relationship Id="rId272" Type="http://schemas.openxmlformats.org/officeDocument/2006/relationships/hyperlink" Target="http://www.ncbi.nlm.nih.gov/entrez/dispomim.cgi?id=147640" TargetMode="External"/><Relationship Id="rId328" Type="http://schemas.openxmlformats.org/officeDocument/2006/relationships/hyperlink" Target="http://www.ncbi.nlm.nih.gov/entrez/query.fcgi?db=Nucleotide&amp;cmd=search&amp;term=NM_002800" TargetMode="External"/><Relationship Id="rId535" Type="http://schemas.openxmlformats.org/officeDocument/2006/relationships/hyperlink" Target="http://www.ncbi.nlm.nih.gov/entrez/query.fcgi?db=Nucleotide&amp;cmd=search&amp;term=" TargetMode="External"/><Relationship Id="rId577" Type="http://schemas.openxmlformats.org/officeDocument/2006/relationships/hyperlink" Target="http://www.ncbi.nlm.nih.gov/entrez/dispomim.cgi?id=171050" TargetMode="External"/><Relationship Id="rId700" Type="http://schemas.openxmlformats.org/officeDocument/2006/relationships/hyperlink" Target="http://www.ncbi.nlm.nih.gov/entrez/query.fcgi?db=Nucleotide&amp;cmd=search&amp;term=NM_008062" TargetMode="External"/><Relationship Id="rId742" Type="http://schemas.openxmlformats.org/officeDocument/2006/relationships/hyperlink" Target="http://www.ncbi.nlm.nih.gov/entrez/dispomim.cgi?id=135600" TargetMode="External"/><Relationship Id="rId132" Type="http://schemas.openxmlformats.org/officeDocument/2006/relationships/hyperlink" Target="http://www.ncbi.nlm.nih.gov/entrez/dispomim.cgi?id=147460" TargetMode="External"/><Relationship Id="rId174" Type="http://schemas.openxmlformats.org/officeDocument/2006/relationships/hyperlink" Target="http://bioinfo.lifl.fr/NM_fasta/NM_000903.fa" TargetMode="External"/><Relationship Id="rId381" Type="http://schemas.openxmlformats.org/officeDocument/2006/relationships/hyperlink" Target="http://www.ncbi.nlm.nih.gov/entrez/query.fcgi?cmd=search&amp;db=pubmed&amp;term=1740105" TargetMode="External"/><Relationship Id="rId602" Type="http://schemas.openxmlformats.org/officeDocument/2006/relationships/hyperlink" Target="http://www.ncbi.nlm.nih.gov/entrez/dispomim.cgi?id=147310" TargetMode="External"/><Relationship Id="rId784" Type="http://schemas.openxmlformats.org/officeDocument/2006/relationships/hyperlink" Target="http://bioinfo.lifl.fr/NM_fasta/NM_002984.fa" TargetMode="External"/><Relationship Id="rId241" Type="http://schemas.openxmlformats.org/officeDocument/2006/relationships/hyperlink" Target="http://www.ncbi.nlm.nih.gov/entrez/query.fcgi?cmd=search&amp;db=pubmed&amp;term=7665567" TargetMode="External"/><Relationship Id="rId437" Type="http://schemas.openxmlformats.org/officeDocument/2006/relationships/hyperlink" Target="http://www.ncbi.nlm.nih.gov/entrez/dispomim.cgi?id=112203" TargetMode="External"/><Relationship Id="rId479" Type="http://schemas.openxmlformats.org/officeDocument/2006/relationships/hyperlink" Target="http://bioinfo.lifl.fr/NM_fasta/NM_015727.fa" TargetMode="External"/><Relationship Id="rId644" Type="http://schemas.openxmlformats.org/officeDocument/2006/relationships/hyperlink" Target="http://bioinfo.lifl.fr/NM_fasta/NM_003224.fa" TargetMode="External"/><Relationship Id="rId686" Type="http://schemas.openxmlformats.org/officeDocument/2006/relationships/hyperlink" Target="http://www.ncbi.nlm.nih.gov/entrez/query.fcgi?cmd=search&amp;db=pubmed&amp;term=2106065" TargetMode="External"/><Relationship Id="rId851" Type="http://schemas.openxmlformats.org/officeDocument/2006/relationships/hyperlink" Target="http://www.ncbi.nlm.nih.gov/entrez/query.fcgi?cmd=search&amp;db=pubmed&amp;term=" TargetMode="External"/><Relationship Id="rId36" Type="http://schemas.openxmlformats.org/officeDocument/2006/relationships/hyperlink" Target="http://www.ncbi.nlm.nih.gov/entrez/query.fcgi?cmd=search&amp;db=pubmed&amp;term=8970974" TargetMode="External"/><Relationship Id="rId283" Type="http://schemas.openxmlformats.org/officeDocument/2006/relationships/hyperlink" Target="http://www.ncbi.nlm.nih.gov/entrez/query.fcgi?db=Nucleotide&amp;cmd=search&amp;term=NM_172200" TargetMode="External"/><Relationship Id="rId339" Type="http://schemas.openxmlformats.org/officeDocument/2006/relationships/hyperlink" Target="http://bioinfo.lifl.fr/NM_fasta/NM_002982.fa" TargetMode="External"/><Relationship Id="rId490" Type="http://schemas.openxmlformats.org/officeDocument/2006/relationships/hyperlink" Target="http://www.ncbi.nlm.nih.gov/entrez/query.fcgi?db=Nucleotide&amp;cmd=search&amp;term=NM_133238" TargetMode="External"/><Relationship Id="rId504" Type="http://schemas.openxmlformats.org/officeDocument/2006/relationships/hyperlink" Target="http://bioinfo.lifl.fr/NM_fasta/NM_145864.fa" TargetMode="External"/><Relationship Id="rId546" Type="http://schemas.openxmlformats.org/officeDocument/2006/relationships/hyperlink" Target="http://www.ncbi.nlm.nih.gov/entrez/query.fcgi?cmd=search&amp;db=pubmed&amp;term=" TargetMode="External"/><Relationship Id="rId711" Type="http://schemas.openxmlformats.org/officeDocument/2006/relationships/hyperlink" Target="http://www.ncbi.nlm.nih.gov/entrez/query.fcgi?cmd=search&amp;db=pubmed&amp;term=9547356" TargetMode="External"/><Relationship Id="rId753" Type="http://schemas.openxmlformats.org/officeDocument/2006/relationships/hyperlink" Target="http://www.ncbi.nlm.nih.gov/entrez/query.fcgi?db=Nucleotide&amp;cmd=search&amp;term=NM_002306" TargetMode="External"/><Relationship Id="rId78" Type="http://schemas.openxmlformats.org/officeDocument/2006/relationships/hyperlink" Target="http://www.ncbi.nlm.nih.gov/entrez/query.fcgi?db=Nucleotide&amp;cmd=search&amp;term=NM_000577" TargetMode="External"/><Relationship Id="rId101" Type="http://schemas.openxmlformats.org/officeDocument/2006/relationships/hyperlink" Target="http://www.ncbi.nlm.nih.gov/entrez/query.fcgi?cmd=search&amp;db=pubmed&amp;term=7699330" TargetMode="External"/><Relationship Id="rId143" Type="http://schemas.openxmlformats.org/officeDocument/2006/relationships/hyperlink" Target="http://www.ncbi.nlm.nih.gov/entrez/query.fcgi?db=Nucleotide&amp;cmd=search&amp;term=NM_000641" TargetMode="External"/><Relationship Id="rId185" Type="http://schemas.openxmlformats.org/officeDocument/2006/relationships/hyperlink" Target="http://www.ncbi.nlm.nih.gov/entrez/query.fcgi?db=Nucleotide&amp;cmd=search&amp;term=" TargetMode="External"/><Relationship Id="rId350" Type="http://schemas.openxmlformats.org/officeDocument/2006/relationships/hyperlink" Target="http://www.ncbi.nlm.nih.gov/entrez/query.fcgi?db=Nucleotide&amp;cmd=search&amp;term=NM_011330" TargetMode="External"/><Relationship Id="rId406" Type="http://schemas.openxmlformats.org/officeDocument/2006/relationships/hyperlink" Target="http://www.ncbi.nlm.nih.gov/entrez/query.fcgi?cmd=search&amp;db=pubmed&amp;term=8164652" TargetMode="External"/><Relationship Id="rId588" Type="http://schemas.openxmlformats.org/officeDocument/2006/relationships/hyperlink" Target="http://www.ncbi.nlm.nih.gov/entrez/query.fcgi?db=Nucleotide&amp;cmd=search&amp;term=NM_001200" TargetMode="External"/><Relationship Id="rId795" Type="http://schemas.openxmlformats.org/officeDocument/2006/relationships/hyperlink" Target="http://www.ncbi.nlm.nih.gov/entrez/query.fcgi?db=Nucleotide&amp;cmd=search&amp;term=NM_007527" TargetMode="External"/><Relationship Id="rId809" Type="http://schemas.openxmlformats.org/officeDocument/2006/relationships/hyperlink" Target="http://bioinfo.lifl.fr/NM_fasta/NM_005658.fa" TargetMode="External"/><Relationship Id="rId9" Type="http://schemas.openxmlformats.org/officeDocument/2006/relationships/hyperlink" Target="http://bioinfo.lifl.fr/NM_fasta/M12958.fa" TargetMode="External"/><Relationship Id="rId210" Type="http://schemas.openxmlformats.org/officeDocument/2006/relationships/hyperlink" Target="http://www.ncbi.nlm.nih.gov/entrez/query.fcgi?db=Nucleotide&amp;cmd=search&amp;term=NM_009659" TargetMode="External"/><Relationship Id="rId392" Type="http://schemas.openxmlformats.org/officeDocument/2006/relationships/hyperlink" Target="http://www.ncbi.nlm.nih.gov/entrez/dispomim.cgi?id=601056" TargetMode="External"/><Relationship Id="rId448" Type="http://schemas.openxmlformats.org/officeDocument/2006/relationships/hyperlink" Target="http://www.ncbi.nlm.nih.gov/entrez/query.fcgi?db=Nucleotide&amp;cmd=search&amp;term=NM_006225" TargetMode="External"/><Relationship Id="rId613" Type="http://schemas.openxmlformats.org/officeDocument/2006/relationships/hyperlink" Target="http://www.ncbi.nlm.nih.gov/entrez/query.fcgi?db=Nucleotide&amp;cmd=search&amp;term=NM_002032" TargetMode="External"/><Relationship Id="rId655" Type="http://schemas.openxmlformats.org/officeDocument/2006/relationships/hyperlink" Target="http://www.ncbi.nlm.nih.gov/entrez/query.fcgi?db=Nucleotide&amp;cmd=search&amp;term=" TargetMode="External"/><Relationship Id="rId697" Type="http://schemas.openxmlformats.org/officeDocument/2006/relationships/hyperlink" Target="http://www.ncbi.nlm.nih.gov/entrez/dispomim.cgi?id=305900" TargetMode="External"/><Relationship Id="rId820" Type="http://schemas.openxmlformats.org/officeDocument/2006/relationships/hyperlink" Target="http://www.ncbi.nlm.nih.gov/entrez/query.fcgi?db=Nucleotide&amp;cmd=search&amp;term=NM_178589" TargetMode="External"/><Relationship Id="rId862" Type="http://schemas.openxmlformats.org/officeDocument/2006/relationships/hyperlink" Target="http://www.ncbi.nlm.nih.gov/entrez/dispomim.cgi?id=150292" TargetMode="External"/><Relationship Id="rId252" Type="http://schemas.openxmlformats.org/officeDocument/2006/relationships/hyperlink" Target="http://www.ncbi.nlm.nih.gov/entrez/dispomim.cgi?id=120650" TargetMode="External"/><Relationship Id="rId294" Type="http://schemas.openxmlformats.org/officeDocument/2006/relationships/hyperlink" Target="http://bioinfo.lifl.fr/NM_fasta/NM_002199.fa" TargetMode="External"/><Relationship Id="rId308" Type="http://schemas.openxmlformats.org/officeDocument/2006/relationships/hyperlink" Target="http://www.ncbi.nlm.nih.gov/entrez/query.fcgi?db=Nucleotide&amp;cmd=search&amp;term=NM_002467" TargetMode="External"/><Relationship Id="rId515" Type="http://schemas.openxmlformats.org/officeDocument/2006/relationships/hyperlink" Target="http://www.ncbi.nlm.nih.gov/entrez/query.fcgi?db=Nucleotide&amp;cmd=search&amp;term=NM_013613" TargetMode="External"/><Relationship Id="rId722" Type="http://schemas.openxmlformats.org/officeDocument/2006/relationships/hyperlink" Target="http://www.ncbi.nlm.nih.gov/entrez/dispomim.cgi?id=133170" TargetMode="External"/><Relationship Id="rId47" Type="http://schemas.openxmlformats.org/officeDocument/2006/relationships/hyperlink" Target="http://www.ncbi.nlm.nih.gov/entrez/dispomim.cgi?id=147730" TargetMode="External"/><Relationship Id="rId89" Type="http://schemas.openxmlformats.org/officeDocument/2006/relationships/hyperlink" Target="http://bioinfo.lifl.fr/NM_fasta/NM_000584.fa" TargetMode="External"/><Relationship Id="rId112" Type="http://schemas.openxmlformats.org/officeDocument/2006/relationships/hyperlink" Target="http://www.ncbi.nlm.nih.gov/entrez/dispomim.cgi?id=153440" TargetMode="External"/><Relationship Id="rId154" Type="http://schemas.openxmlformats.org/officeDocument/2006/relationships/hyperlink" Target="http://bioinfo.lifl.fr/NM_fasta/NM_172212.fa" TargetMode="External"/><Relationship Id="rId361" Type="http://schemas.openxmlformats.org/officeDocument/2006/relationships/hyperlink" Target="http://www.ncbi.nlm.nih.gov/entrez/query.fcgi?cmd=search&amp;db=pubmed&amp;term=12208876" TargetMode="External"/><Relationship Id="rId557" Type="http://schemas.openxmlformats.org/officeDocument/2006/relationships/hyperlink" Target="http://www.ncbi.nlm.nih.gov/entrez/dispomim.cgi?id=107400" TargetMode="External"/><Relationship Id="rId599" Type="http://schemas.openxmlformats.org/officeDocument/2006/relationships/hyperlink" Target="http://bioinfo.lifl.fr/NM_fasta/NM_001333.fa" TargetMode="External"/><Relationship Id="rId764" Type="http://schemas.openxmlformats.org/officeDocument/2006/relationships/hyperlink" Target="http://bioinfo.lifl.fr/NM_fasta/NM_002457.fa" TargetMode="External"/><Relationship Id="rId196" Type="http://schemas.openxmlformats.org/officeDocument/2006/relationships/hyperlink" Target="http://www.ncbi.nlm.nih.gov/entrez/query.fcgi?cmd=search&amp;db=pubmed&amp;term=1379595" TargetMode="External"/><Relationship Id="rId417" Type="http://schemas.openxmlformats.org/officeDocument/2006/relationships/hyperlink" Target="http://www.ncbi.nlm.nih.gov/entrez/dispomim.cgi?id=190196" TargetMode="External"/><Relationship Id="rId459" Type="http://schemas.openxmlformats.org/officeDocument/2006/relationships/hyperlink" Target="http://bioinfo.lifl.fr/NM_fasta/NM_006509.fa" TargetMode="External"/><Relationship Id="rId624" Type="http://schemas.openxmlformats.org/officeDocument/2006/relationships/hyperlink" Target="http://bioinfo.lifl.fr/NM_fasta/NM_002416.fa" TargetMode="External"/><Relationship Id="rId666" Type="http://schemas.openxmlformats.org/officeDocument/2006/relationships/hyperlink" Target="http://www.ncbi.nlm.nih.gov/entrez/query.fcgi?cmd=search&amp;db=pubmed&amp;term=" TargetMode="External"/><Relationship Id="rId831" Type="http://schemas.openxmlformats.org/officeDocument/2006/relationships/hyperlink" Target="http://www.ncbi.nlm.nih.gov/entrez/query.fcgi?cmd=search&amp;db=pubmed&amp;term=7968369" TargetMode="External"/><Relationship Id="rId873" Type="http://schemas.openxmlformats.org/officeDocument/2006/relationships/hyperlink" Target="http://www.ncbi.nlm.nih.gov/entrez/query.fcgi?db=Nucleotide&amp;cmd=search&amp;term=NM_031419" TargetMode="External"/><Relationship Id="rId16" Type="http://schemas.openxmlformats.org/officeDocument/2006/relationships/hyperlink" Target="http://www.ncbi.nlm.nih.gov/entrez/query.fcgi?cmd=search&amp;db=pubmed&amp;term=10022897" TargetMode="External"/><Relationship Id="rId221" Type="http://schemas.openxmlformats.org/officeDocument/2006/relationships/hyperlink" Target="http://www.ncbi.nlm.nih.gov/entrez/query.fcgi?cmd=search&amp;db=pubmed&amp;term=12706838" TargetMode="External"/><Relationship Id="rId263" Type="http://schemas.openxmlformats.org/officeDocument/2006/relationships/hyperlink" Target="http://www.ncbi.nlm.nih.gov/entrez/query.fcgi?db=Nucleotide&amp;cmd=search&amp;term=NM_002133" TargetMode="External"/><Relationship Id="rId319" Type="http://schemas.openxmlformats.org/officeDocument/2006/relationships/hyperlink" Target="http://bioinfo.lifl.fr/NM_fasta/NM_002608.fa" TargetMode="External"/><Relationship Id="rId470" Type="http://schemas.openxmlformats.org/officeDocument/2006/relationships/hyperlink" Target="http://www.ncbi.nlm.nih.gov/entrez/query.fcgi?db=Nucleotide&amp;cmd=search&amp;term=NM_009741" TargetMode="External"/><Relationship Id="rId526" Type="http://schemas.openxmlformats.org/officeDocument/2006/relationships/hyperlink" Target="http://www.ncbi.nlm.nih.gov/entrez/query.fcgi?cmd=search&amp;db=pubmed&amp;term=" TargetMode="External"/><Relationship Id="rId58" Type="http://schemas.openxmlformats.org/officeDocument/2006/relationships/hyperlink" Target="http://www.ncbi.nlm.nih.gov/entrez/query.fcgi?db=Nucleotide&amp;cmd=search&amp;term=NM_000546" TargetMode="External"/><Relationship Id="rId123" Type="http://schemas.openxmlformats.org/officeDocument/2006/relationships/hyperlink" Target="http://www.ncbi.nlm.nih.gov/entrez/query.fcgi?db=Nucleotide&amp;cmd=search&amp;term=NM_000610" TargetMode="External"/><Relationship Id="rId330" Type="http://schemas.openxmlformats.org/officeDocument/2006/relationships/hyperlink" Target="http://www.ncbi.nlm.nih.gov/entrez/query.fcgi?db=Nucleotide&amp;cmd=search&amp;term=NM_013585" TargetMode="External"/><Relationship Id="rId568" Type="http://schemas.openxmlformats.org/officeDocument/2006/relationships/hyperlink" Target="http://www.ncbi.nlm.nih.gov/entrez/query.fcgi?db=Nucleotide&amp;cmd=search&amp;term=NM_000667" TargetMode="External"/><Relationship Id="rId733" Type="http://schemas.openxmlformats.org/officeDocument/2006/relationships/hyperlink" Target="http://www.ncbi.nlm.nih.gov/entrez/query.fcgi?db=Nucleotide&amp;cmd=search&amp;term=NM_001523" TargetMode="External"/><Relationship Id="rId775" Type="http://schemas.openxmlformats.org/officeDocument/2006/relationships/hyperlink" Target="http://www.ncbi.nlm.nih.gov/entrez/query.fcgi?db=Nucleotide&amp;cmd=search&amp;term=NM_009044" TargetMode="External"/><Relationship Id="rId165" Type="http://schemas.openxmlformats.org/officeDocument/2006/relationships/hyperlink" Target="http://www.ncbi.nlm.nih.gov/entrez/query.fcgi?db=Nucleotide&amp;cmd=search&amp;term=NM_009971" TargetMode="External"/><Relationship Id="rId372" Type="http://schemas.openxmlformats.org/officeDocument/2006/relationships/hyperlink" Target="http://www.ncbi.nlm.nih.gov/entrez/dispomim.cgi?id=193060" TargetMode="External"/><Relationship Id="rId428" Type="http://schemas.openxmlformats.org/officeDocument/2006/relationships/hyperlink" Target="http://www.ncbi.nlm.nih.gov/entrez/query.fcgi?db=Nucleotide&amp;cmd=search&amp;term=NM_004994" TargetMode="External"/><Relationship Id="rId635" Type="http://schemas.openxmlformats.org/officeDocument/2006/relationships/hyperlink" Target="http://www.ncbi.nlm.nih.gov/entrez/query.fcgi?db=Nucleotide&amp;cmd=search&amp;term=NM_011374" TargetMode="External"/><Relationship Id="rId677" Type="http://schemas.openxmlformats.org/officeDocument/2006/relationships/hyperlink" Target="http://www.ncbi.nlm.nih.gov/entrez/dispomim.cgi?id=" TargetMode="External"/><Relationship Id="rId800" Type="http://schemas.openxmlformats.org/officeDocument/2006/relationships/hyperlink" Target="http://www.ncbi.nlm.nih.gov/entrez/query.fcgi?db=Nucleotide&amp;cmd=search&amp;term=NM_011073" TargetMode="External"/><Relationship Id="rId842" Type="http://schemas.openxmlformats.org/officeDocument/2006/relationships/hyperlink" Target="http://www.ncbi.nlm.nih.gov/entrez/dispomim.cgi?id=120820" TargetMode="External"/><Relationship Id="rId232" Type="http://schemas.openxmlformats.org/officeDocument/2006/relationships/hyperlink" Target="http://www.ncbi.nlm.nih.gov/entrez/dispomim.cgi?id=601613" TargetMode="External"/><Relationship Id="rId274" Type="http://schemas.openxmlformats.org/officeDocument/2006/relationships/hyperlink" Target="http://bioinfo.lifl.fr/NM_fasta/NM_002176.fa" TargetMode="External"/><Relationship Id="rId481" Type="http://schemas.openxmlformats.org/officeDocument/2006/relationships/hyperlink" Target="http://www.ncbi.nlm.nih.gov/entrez/query.fcgi?cmd=search&amp;db=pubmed&amp;term=12208876" TargetMode="External"/><Relationship Id="rId702" Type="http://schemas.openxmlformats.org/officeDocument/2006/relationships/hyperlink" Target="http://www.ncbi.nlm.nih.gov/entrez/dispomim.cgi?id=124092" TargetMode="External"/><Relationship Id="rId27" Type="http://schemas.openxmlformats.org/officeDocument/2006/relationships/hyperlink" Target="http://www.ncbi.nlm.nih.gov/entrez/dispomim.cgi?id=300386" TargetMode="External"/><Relationship Id="rId69" Type="http://schemas.openxmlformats.org/officeDocument/2006/relationships/hyperlink" Target="http://bioinfo.lifl.fr/NM_fasta/NM_000575.fa" TargetMode="External"/><Relationship Id="rId134" Type="http://schemas.openxmlformats.org/officeDocument/2006/relationships/hyperlink" Target="http://bioinfo.lifl.fr/NM_fasta/NM_000636.fa" TargetMode="External"/><Relationship Id="rId537" Type="http://schemas.openxmlformats.org/officeDocument/2006/relationships/hyperlink" Target="http://www.ncbi.nlm.nih.gov/entrez/dispomim.cgi?id=" TargetMode="External"/><Relationship Id="rId579" Type="http://schemas.openxmlformats.org/officeDocument/2006/relationships/hyperlink" Target="http://bioinfo.lifl.fr/NM_fasta/NM_000927.fa" TargetMode="External"/><Relationship Id="rId744" Type="http://schemas.openxmlformats.org/officeDocument/2006/relationships/hyperlink" Target="http://bioinfo.lifl.fr/NM_fasta/NM_002026.fa" TargetMode="External"/><Relationship Id="rId786" Type="http://schemas.openxmlformats.org/officeDocument/2006/relationships/hyperlink" Target="http://www.ncbi.nlm.nih.gov/entrez/query.fcgi?cmd=search&amp;db=pubmed&amp;term=11875461+11359904" TargetMode="External"/><Relationship Id="rId80" Type="http://schemas.openxmlformats.org/officeDocument/2006/relationships/hyperlink" Target="http://www.ncbi.nlm.nih.gov/entrez/query.fcgi?db=Nucleotide&amp;cmd=search&amp;term=NM_031167" TargetMode="External"/><Relationship Id="rId176" Type="http://schemas.openxmlformats.org/officeDocument/2006/relationships/hyperlink" Target="http://www.ncbi.nlm.nih.gov/entrez/query.fcgi?cmd=search&amp;db=pubmed&amp;term=14500744" TargetMode="External"/><Relationship Id="rId341" Type="http://schemas.openxmlformats.org/officeDocument/2006/relationships/hyperlink" Target="http://www.ncbi.nlm.nih.gov/entrez/query.fcgi?cmd=search&amp;db=pubmed&amp;term=9120310" TargetMode="External"/><Relationship Id="rId383" Type="http://schemas.openxmlformats.org/officeDocument/2006/relationships/hyperlink" Target="http://www.ncbi.nlm.nih.gov/entrez/query.fcgi?db=Nucleotide&amp;cmd=search&amp;term=NM_003998" TargetMode="External"/><Relationship Id="rId439" Type="http://schemas.openxmlformats.org/officeDocument/2006/relationships/hyperlink" Target="http://bioinfo.lifl.fr/NM_fasta/NM_005191.fa" TargetMode="External"/><Relationship Id="rId590" Type="http://schemas.openxmlformats.org/officeDocument/2006/relationships/hyperlink" Target="http://www.ncbi.nlm.nih.gov/entrez/query.fcgi?db=Nucleotide&amp;cmd=search&amp;term=NM_007553" TargetMode="External"/><Relationship Id="rId604" Type="http://schemas.openxmlformats.org/officeDocument/2006/relationships/hyperlink" Target="http://bioinfo.lifl.fr/NM_fasta/NM_001565.fa" TargetMode="External"/><Relationship Id="rId646" Type="http://schemas.openxmlformats.org/officeDocument/2006/relationships/hyperlink" Target="http://www.ncbi.nlm.nih.gov/entrez/query.fcgi?cmd=search&amp;db=pubmed&amp;term=" TargetMode="External"/><Relationship Id="rId811" Type="http://schemas.openxmlformats.org/officeDocument/2006/relationships/hyperlink" Target="http://www.ncbi.nlm.nih.gov/entrez/query.fcgi?cmd=search&amp;db=pubmed&amp;term=12221085" TargetMode="External"/><Relationship Id="rId201" Type="http://schemas.openxmlformats.org/officeDocument/2006/relationships/hyperlink" Target="http://www.ncbi.nlm.nih.gov/entrez/query.fcgi?cmd=search&amp;db=pubmed&amp;term=10829018,%209195959" TargetMode="External"/><Relationship Id="rId243" Type="http://schemas.openxmlformats.org/officeDocument/2006/relationships/hyperlink" Target="http://www.ncbi.nlm.nih.gov/entrez/query.fcgi?db=Nucleotide&amp;cmd=search&amp;term=NM_001781" TargetMode="External"/><Relationship Id="rId285" Type="http://schemas.openxmlformats.org/officeDocument/2006/relationships/hyperlink" Target="http://www.ncbi.nlm.nih.gov/entrez/query.fcgi?db=Nucleotide&amp;cmd=search&amp;term=NM_008358" TargetMode="External"/><Relationship Id="rId450" Type="http://schemas.openxmlformats.org/officeDocument/2006/relationships/hyperlink" Target="http://www.ncbi.nlm.nih.gov/entrez/query.fcgi?db=Nucleotide&amp;cmd=search&amp;term=NM_019676" TargetMode="External"/><Relationship Id="rId506" Type="http://schemas.openxmlformats.org/officeDocument/2006/relationships/hyperlink" Target="http://www.ncbi.nlm.nih.gov/entrez/query.fcgi?cmd=search&amp;db=pubmed&amp;term=9482906" TargetMode="External"/><Relationship Id="rId688" Type="http://schemas.openxmlformats.org/officeDocument/2006/relationships/hyperlink" Target="http://www.ncbi.nlm.nih.gov/entrez/query.fcgi?db=Nucleotide&amp;cmd=search&amp;term=NM_000029" TargetMode="External"/><Relationship Id="rId853" Type="http://schemas.openxmlformats.org/officeDocument/2006/relationships/hyperlink" Target="http://www.ncbi.nlm.nih.gov/entrez/query.fcgi?db=Nucleotide&amp;cmd=search&amp;term=NM_002424" TargetMode="External"/><Relationship Id="rId38" Type="http://schemas.openxmlformats.org/officeDocument/2006/relationships/hyperlink" Target="http://www.ncbi.nlm.nih.gov/entrez/query.fcgi?db=Nucleotide&amp;cmd=search&amp;term=NM_000201" TargetMode="External"/><Relationship Id="rId103" Type="http://schemas.openxmlformats.org/officeDocument/2006/relationships/hyperlink" Target="http://www.ncbi.nlm.nih.gov/entrez/query.fcgi?db=Nucleotide&amp;cmd=search&amp;term=NM_000593" TargetMode="External"/><Relationship Id="rId310" Type="http://schemas.openxmlformats.org/officeDocument/2006/relationships/hyperlink" Target="http://www.ncbi.nlm.nih.gov/entrez/query.fcgi?db=Nucleotide&amp;cmd=search&amp;term=NM_010849" TargetMode="External"/><Relationship Id="rId492" Type="http://schemas.openxmlformats.org/officeDocument/2006/relationships/hyperlink" Target="http://www.ncbi.nlm.nih.gov/entrez/dispomim.cgi?id=605956" TargetMode="External"/><Relationship Id="rId548" Type="http://schemas.openxmlformats.org/officeDocument/2006/relationships/hyperlink" Target="http://www.ncbi.nlm.nih.gov/entrez/query.fcgi?db=Nucleotide&amp;cmd=search&amp;term=" TargetMode="External"/><Relationship Id="rId713" Type="http://schemas.openxmlformats.org/officeDocument/2006/relationships/hyperlink" Target="http://www.ncbi.nlm.nih.gov/entrez/query.fcgi?db=Nucleotide&amp;cmd=search&amp;term=NM_000674" TargetMode="External"/><Relationship Id="rId755" Type="http://schemas.openxmlformats.org/officeDocument/2006/relationships/hyperlink" Target="http://www.ncbi.nlm.nih.gov/entrez/query.fcgi?db=Nucleotide&amp;cmd=search&amp;term=NM_010705" TargetMode="External"/><Relationship Id="rId797" Type="http://schemas.openxmlformats.org/officeDocument/2006/relationships/hyperlink" Target="http://www.ncbi.nlm.nih.gov/entrez/dispomim.cgi?id=170280" TargetMode="External"/><Relationship Id="rId91" Type="http://schemas.openxmlformats.org/officeDocument/2006/relationships/hyperlink" Target="http://www.ncbi.nlm.nih.gov/entrez/query.fcgi?cmd=search&amp;db=pubmed&amp;term=2497518" TargetMode="External"/><Relationship Id="rId145" Type="http://schemas.openxmlformats.org/officeDocument/2006/relationships/hyperlink" Target="http://www.ncbi.nlm.nih.gov/entrez/query.fcgi?db=Nucleotide&amp;cmd=search&amp;term=NM_008350" TargetMode="External"/><Relationship Id="rId187" Type="http://schemas.openxmlformats.org/officeDocument/2006/relationships/hyperlink" Target="http://www.ncbi.nlm.nih.gov/entrez/dispomim.cgi?id=600262" TargetMode="External"/><Relationship Id="rId352" Type="http://schemas.openxmlformats.org/officeDocument/2006/relationships/hyperlink" Target="http://www.ncbi.nlm.nih.gov/entrez/dispomim.cgi?id=600324" TargetMode="External"/><Relationship Id="rId394" Type="http://schemas.openxmlformats.org/officeDocument/2006/relationships/hyperlink" Target="http://bioinfo.lifl.fr/NM_fasta/NM_004049.fa" TargetMode="External"/><Relationship Id="rId408" Type="http://schemas.openxmlformats.org/officeDocument/2006/relationships/hyperlink" Target="http://www.ncbi.nlm.nih.gov/entrez/query.fcgi?db=Nucleotide&amp;cmd=search&amp;term=NM_004355" TargetMode="External"/><Relationship Id="rId615" Type="http://schemas.openxmlformats.org/officeDocument/2006/relationships/hyperlink" Target="http://www.ncbi.nlm.nih.gov/entrez/query.fcgi?db=Nucleotide&amp;cmd=search&amp;term=NM_010239%20" TargetMode="External"/><Relationship Id="rId822" Type="http://schemas.openxmlformats.org/officeDocument/2006/relationships/hyperlink" Target="http://www.ncbi.nlm.nih.gov/entrez/dispomim.cgi?id=604948" TargetMode="External"/><Relationship Id="rId212" Type="http://schemas.openxmlformats.org/officeDocument/2006/relationships/hyperlink" Target="http://www.ncbi.nlm.nih.gov/entrez/dispomim.cgi?id=600039" TargetMode="External"/><Relationship Id="rId254" Type="http://schemas.openxmlformats.org/officeDocument/2006/relationships/hyperlink" Target="http://bioinfo.lifl.fr/NM_fasta/NM_001877.fa" TargetMode="External"/><Relationship Id="rId657" Type="http://schemas.openxmlformats.org/officeDocument/2006/relationships/hyperlink" Target="http://www.ncbi.nlm.nih.gov/entrez/dispomim.cgi?id=600522" TargetMode="External"/><Relationship Id="rId699" Type="http://schemas.openxmlformats.org/officeDocument/2006/relationships/hyperlink" Target="http://bioinfo.lifl.fr/NM_fasta/NM_000402.fa" TargetMode="External"/><Relationship Id="rId864" Type="http://schemas.openxmlformats.org/officeDocument/2006/relationships/hyperlink" Target="http://bioinfo.lifl.fr/NM_fasta/NM_005562.fa" TargetMode="External"/><Relationship Id="rId49" Type="http://schemas.openxmlformats.org/officeDocument/2006/relationships/hyperlink" Target="http://bioinfo.lifl.fr/NM_fasta/NM_000417.fa" TargetMode="External"/><Relationship Id="rId114" Type="http://schemas.openxmlformats.org/officeDocument/2006/relationships/hyperlink" Target="http://bioinfo.lifl.fr/NM_fasta/NM_000595.fa" TargetMode="External"/><Relationship Id="rId296" Type="http://schemas.openxmlformats.org/officeDocument/2006/relationships/hyperlink" Target="http://www.ncbi.nlm.nih.gov/entrez/query.fcgi?cmd=search&amp;db=pubmed&amp;term=8786306" TargetMode="External"/><Relationship Id="rId461" Type="http://schemas.openxmlformats.org/officeDocument/2006/relationships/hyperlink" Target="http://www.ncbi.nlm.nih.gov/entrez/query.fcgi?cmd=search&amp;db=pubmed&amp;term=11978801+12208876" TargetMode="External"/><Relationship Id="rId517" Type="http://schemas.openxmlformats.org/officeDocument/2006/relationships/hyperlink" Target="http://www.ncbi.nlm.nih.gov/entrez/dispomim.cgi?id=" TargetMode="External"/><Relationship Id="rId559" Type="http://schemas.openxmlformats.org/officeDocument/2006/relationships/hyperlink" Target="http://bioinfo.lifl.fr/NM_fasta/NM_000295.fa" TargetMode="External"/><Relationship Id="rId724" Type="http://schemas.openxmlformats.org/officeDocument/2006/relationships/hyperlink" Target="http://bioinfo.lifl.fr/NM_fasta/NM_000799.fa" TargetMode="External"/><Relationship Id="rId766" Type="http://schemas.openxmlformats.org/officeDocument/2006/relationships/hyperlink" Target="http://www.ncbi.nlm.nih.gov/entrez/query.fcgi?cmd=search&amp;db=pubmed&amp;term=11777968%20" TargetMode="External"/><Relationship Id="rId60" Type="http://schemas.openxmlformats.org/officeDocument/2006/relationships/hyperlink" Target="http://www.ncbi.nlm.nih.gov/entrez/query.fcgi?db=Nucleotide&amp;cmd=search&amp;term=NM_011640" TargetMode="External"/><Relationship Id="rId156" Type="http://schemas.openxmlformats.org/officeDocument/2006/relationships/hyperlink" Target="http://www.ncbi.nlm.nih.gov/entrez/query.fcgi?cmd=search&amp;db=pubmed&amp;term=2406568+11418664" TargetMode="External"/><Relationship Id="rId198" Type="http://schemas.openxmlformats.org/officeDocument/2006/relationships/hyperlink" Target="http://www.ncbi.nlm.nih.gov/entrez/query.fcgi?db=Nucleotide&amp;cmd=search&amp;term=NM_001078" TargetMode="External"/><Relationship Id="rId321" Type="http://schemas.openxmlformats.org/officeDocument/2006/relationships/hyperlink" Target="http://www.ncbi.nlm.nih.gov/entrez/query.fcgi?cmd=search&amp;db=pubmed&amp;term=10824110" TargetMode="External"/><Relationship Id="rId363" Type="http://schemas.openxmlformats.org/officeDocument/2006/relationships/hyperlink" Target="http://www.ncbi.nlm.nih.gov/entrez/query.fcgi?db=Nucleotide&amp;cmd=search&amp;term=NM_003039" TargetMode="External"/><Relationship Id="rId419" Type="http://schemas.openxmlformats.org/officeDocument/2006/relationships/hyperlink" Target="http://bioinfo.lifl.fr/NM_fasta/NM_004613.fa" TargetMode="External"/><Relationship Id="rId570" Type="http://schemas.openxmlformats.org/officeDocument/2006/relationships/hyperlink" Target="http://www.ncbi.nlm.nih.gov/entrez/query.fcgi?db=Nucleotide&amp;cmd=search&amp;term=NM_007409" TargetMode="External"/><Relationship Id="rId626" Type="http://schemas.openxmlformats.org/officeDocument/2006/relationships/hyperlink" Target="http://www.ncbi.nlm.nih.gov/entrez/query.fcgi?cmd=search&amp;db=pubmed&amp;term=" TargetMode="External"/><Relationship Id="rId223" Type="http://schemas.openxmlformats.org/officeDocument/2006/relationships/hyperlink" Target="http://www.ncbi.nlm.nih.gov/entrez/query.fcgi?db=Nucleotide&amp;cmd=search&amp;term=NM_001561" TargetMode="External"/><Relationship Id="rId430" Type="http://schemas.openxmlformats.org/officeDocument/2006/relationships/hyperlink" Target="http://www.ncbi.nlm.nih.gov/entrez/query.fcgi?db=Nucleotide&amp;cmd=search&amp;term=NM_013599" TargetMode="External"/><Relationship Id="rId668" Type="http://schemas.openxmlformats.org/officeDocument/2006/relationships/hyperlink" Target="http://www.ncbi.nlm.nih.gov/entrez/query.fcgi?db=Nucleotide&amp;cmd=search&amp;term=NM_130760" TargetMode="External"/><Relationship Id="rId833" Type="http://schemas.openxmlformats.org/officeDocument/2006/relationships/hyperlink" Target="http://www.ncbi.nlm.nih.gov/entrez/query.fcgi?db=Nucleotide&amp;cmd=search&amp;term=NM_024411" TargetMode="External"/><Relationship Id="rId875" Type="http://schemas.openxmlformats.org/officeDocument/2006/relationships/hyperlink" Target="http://www.ncbi.nlm.nih.gov/entrez/query.fcgi?db=Nucleotide&amp;cmd=search&amp;term=NM_030612" TargetMode="External"/><Relationship Id="rId18" Type="http://schemas.openxmlformats.org/officeDocument/2006/relationships/hyperlink" Target="http://www.ncbi.nlm.nih.gov/entrez/query.fcgi?db=Nucleotide&amp;cmd=search&amp;term=NM_000043" TargetMode="External"/><Relationship Id="rId265" Type="http://schemas.openxmlformats.org/officeDocument/2006/relationships/hyperlink" Target="http://www.ncbi.nlm.nih.gov/entrez/query.fcgi?db=Nucleotide&amp;cmd=search&amp;term=NM_010442" TargetMode="External"/><Relationship Id="rId472" Type="http://schemas.openxmlformats.org/officeDocument/2006/relationships/hyperlink" Target="http://www.ncbi.nlm.nih.gov/entrez/dispomim.cgi?id=114110" TargetMode="External"/><Relationship Id="rId528" Type="http://schemas.openxmlformats.org/officeDocument/2006/relationships/hyperlink" Target="http://www.ncbi.nlm.nih.gov/entrez/query.fcgi?db=Nucleotide&amp;cmd=search&amp;term=" TargetMode="External"/><Relationship Id="rId735" Type="http://schemas.openxmlformats.org/officeDocument/2006/relationships/hyperlink" Target="http://www.ncbi.nlm.nih.gov/entrez/query.fcgi?db=Nucleotide&amp;cmd=search&amp;term=NM_008215" TargetMode="External"/><Relationship Id="rId125" Type="http://schemas.openxmlformats.org/officeDocument/2006/relationships/hyperlink" Target="http://www.ncbi.nlm.nih.gov/entrez/query.fcgi?db=Nucleotide&amp;cmd=search&amp;term=" TargetMode="External"/><Relationship Id="rId167" Type="http://schemas.openxmlformats.org/officeDocument/2006/relationships/hyperlink" Target="http://www.ncbi.nlm.nih.gov/entrez/dispomim.cgi?id=134660" TargetMode="External"/><Relationship Id="rId332" Type="http://schemas.openxmlformats.org/officeDocument/2006/relationships/hyperlink" Target="http://www.ncbi.nlm.nih.gov/entrez/dispomim.cgi?id=602492" TargetMode="External"/><Relationship Id="rId374" Type="http://schemas.openxmlformats.org/officeDocument/2006/relationships/hyperlink" Target="http://bioinfo.lifl.fr/NM_fasta/NM_003380.fa" TargetMode="External"/><Relationship Id="rId581" Type="http://schemas.openxmlformats.org/officeDocument/2006/relationships/hyperlink" Target="http://www.ncbi.nlm.nih.gov/entrez/query.fcgi?cmd=search&amp;db=pubmed&amp;term=" TargetMode="External"/><Relationship Id="rId777" Type="http://schemas.openxmlformats.org/officeDocument/2006/relationships/hyperlink" Target="http://www.ncbi.nlm.nih.gov/entrez/dispomim.cgi?id=182283" TargetMode="External"/><Relationship Id="rId71" Type="http://schemas.openxmlformats.org/officeDocument/2006/relationships/hyperlink" Target="http://www.ncbi.nlm.nih.gov/entrez/query.fcgi?cmd=search&amp;db=pubmed&amp;term=8413223" TargetMode="External"/><Relationship Id="rId234" Type="http://schemas.openxmlformats.org/officeDocument/2006/relationships/hyperlink" Target="http://bioinfo.lifl.fr/NM_fasta/NM_001716.fa" TargetMode="External"/><Relationship Id="rId637" Type="http://schemas.openxmlformats.org/officeDocument/2006/relationships/hyperlink" Target="http://www.ncbi.nlm.nih.gov/entrez/dispomim.cgi?id=187270" TargetMode="External"/><Relationship Id="rId679" Type="http://schemas.openxmlformats.org/officeDocument/2006/relationships/hyperlink" Target="http://bioinfo.lifl.fr/NM_fasta/.fa" TargetMode="External"/><Relationship Id="rId802" Type="http://schemas.openxmlformats.org/officeDocument/2006/relationships/hyperlink" Target="http://www.ncbi.nlm.nih.gov/entrez/dispomim.cgi?id=142100" TargetMode="External"/><Relationship Id="rId844" Type="http://schemas.openxmlformats.org/officeDocument/2006/relationships/hyperlink" Target="http://bioinfo.lifl.fr/NM_fasta/NM_000592.fa" TargetMode="External"/><Relationship Id="rId2" Type="http://schemas.openxmlformats.org/officeDocument/2006/relationships/hyperlink" Target="http://www.ncbi.nlm.nih.gov/entrez/dispomim.cgi?id=147130" TargetMode="External"/><Relationship Id="rId29" Type="http://schemas.openxmlformats.org/officeDocument/2006/relationships/hyperlink" Target="http://bioinfo.lifl.fr/NM_fasta/NM_000074.fa" TargetMode="External"/><Relationship Id="rId276" Type="http://schemas.openxmlformats.org/officeDocument/2006/relationships/hyperlink" Target="http://www.ncbi.nlm.nih.gov/entrez/query.fcgi?cmd=search&amp;db=pubmed&amp;term=12208876" TargetMode="External"/><Relationship Id="rId441" Type="http://schemas.openxmlformats.org/officeDocument/2006/relationships/hyperlink" Target="http://www.ncbi.nlm.nih.gov/entrez/query.fcgi?cmd=search&amp;db=pubmed&amp;term=12471041" TargetMode="External"/><Relationship Id="rId483" Type="http://schemas.openxmlformats.org/officeDocument/2006/relationships/hyperlink" Target="http://www.ncbi.nlm.nih.gov/entrez/query.fcgi?db=Nucleotide&amp;cmd=search&amp;term=NM_020529" TargetMode="External"/><Relationship Id="rId539" Type="http://schemas.openxmlformats.org/officeDocument/2006/relationships/hyperlink" Target="http://bioinfo.lifl.fr/NM_fasta/.fa" TargetMode="External"/><Relationship Id="rId690" Type="http://schemas.openxmlformats.org/officeDocument/2006/relationships/hyperlink" Target="http://www.ncbi.nlm.nih.gov/entrez/query.fcgi?db=Nucleotide&amp;cmd=search&amp;term=NM_007428" TargetMode="External"/><Relationship Id="rId704" Type="http://schemas.openxmlformats.org/officeDocument/2006/relationships/hyperlink" Target="http://bioinfo.lifl.fr/NM_fasta/NM_000572.fa" TargetMode="External"/><Relationship Id="rId746" Type="http://schemas.openxmlformats.org/officeDocument/2006/relationships/hyperlink" Target="http://www.ncbi.nlm.nih.gov/entrez/query.fcgi?cmd=search&amp;db=pubmed&amp;term=10874048" TargetMode="External"/><Relationship Id="rId40" Type="http://schemas.openxmlformats.org/officeDocument/2006/relationships/hyperlink" Target="http://www.ncbi.nlm.nih.gov/entrez/query.fcgi?db=Nucleotide&amp;cmd=search&amp;term=NM_010493" TargetMode="External"/><Relationship Id="rId136" Type="http://schemas.openxmlformats.org/officeDocument/2006/relationships/hyperlink" Target="http://www.ncbi.nlm.nih.gov/entrez/query.fcgi?cmd=search&amp;db=pubmed&amp;term=10744679" TargetMode="External"/><Relationship Id="rId178" Type="http://schemas.openxmlformats.org/officeDocument/2006/relationships/hyperlink" Target="http://www.ncbi.nlm.nih.gov/entrez/query.fcgi?db=Nucleotide&amp;cmd=search&amp;term=NM_000914" TargetMode="External"/><Relationship Id="rId301" Type="http://schemas.openxmlformats.org/officeDocument/2006/relationships/hyperlink" Target="http://www.ncbi.nlm.nih.gov/entrez/query.fcgi?cmd=search&amp;db=pubmed&amp;term=12218129" TargetMode="External"/><Relationship Id="rId343" Type="http://schemas.openxmlformats.org/officeDocument/2006/relationships/hyperlink" Target="http://www.ncbi.nlm.nih.gov/entrez/query.fcgi?db=Nucleotide&amp;cmd=search&amp;term=NM_002985" TargetMode="External"/><Relationship Id="rId550" Type="http://schemas.openxmlformats.org/officeDocument/2006/relationships/hyperlink" Target="http://www.ncbi.nlm.nih.gov/entrez/query.fcgi?db=Nucleotide&amp;cmd=search&amp;term=" TargetMode="External"/><Relationship Id="rId788" Type="http://schemas.openxmlformats.org/officeDocument/2006/relationships/hyperlink" Target="http://www.ncbi.nlm.nih.gov/entrez/query.fcgi?db=Nucleotide&amp;cmd=search&amp;term=NM_003879" TargetMode="External"/><Relationship Id="rId82" Type="http://schemas.openxmlformats.org/officeDocument/2006/relationships/hyperlink" Target="http://www.ncbi.nlm.nih.gov/entrez/dispomim.cgi?id=601373" TargetMode="External"/><Relationship Id="rId203" Type="http://schemas.openxmlformats.org/officeDocument/2006/relationships/hyperlink" Target="http://www.ncbi.nlm.nih.gov/entrez/query.fcgi?db=Nucleotide&amp;cmd=search&amp;term=NM_172197" TargetMode="External"/><Relationship Id="rId385" Type="http://schemas.openxmlformats.org/officeDocument/2006/relationships/hyperlink" Target="http://www.ncbi.nlm.nih.gov/entrez/query.fcgi?db=Nucleotide&amp;cmd=search&amp;term=NM_008689" TargetMode="External"/><Relationship Id="rId592" Type="http://schemas.openxmlformats.org/officeDocument/2006/relationships/hyperlink" Target="http://www.ncbi.nlm.nih.gov/entrez/dispomim.cgi?id=602664" TargetMode="External"/><Relationship Id="rId606" Type="http://schemas.openxmlformats.org/officeDocument/2006/relationships/hyperlink" Target="http://www.ncbi.nlm.nih.gov/entrez/query.fcgi?cmd=search&amp;db=pubmed&amp;term=" TargetMode="External"/><Relationship Id="rId648" Type="http://schemas.openxmlformats.org/officeDocument/2006/relationships/hyperlink" Target="http://www.ncbi.nlm.nih.gov/entrez/query.fcgi?db=Nucleotide&amp;cmd=search&amp;term=NM_005375" TargetMode="External"/><Relationship Id="rId813" Type="http://schemas.openxmlformats.org/officeDocument/2006/relationships/hyperlink" Target="http://www.ncbi.nlm.nih.gov/entrez/query.fcgi?db=Nucleotide&amp;cmd=search&amp;term=NM_006273" TargetMode="External"/><Relationship Id="rId855" Type="http://schemas.openxmlformats.org/officeDocument/2006/relationships/hyperlink" Target="http://www.ncbi.nlm.nih.gov/entrez/query.fcgi?db=Nucleotide&amp;cmd=search&amp;term=NM_008611" TargetMode="External"/><Relationship Id="rId245" Type="http://schemas.openxmlformats.org/officeDocument/2006/relationships/hyperlink" Target="http://www.ncbi.nlm.nih.gov/entrez/query.fcgi?db=Nucleotide&amp;cmd=search&amp;term=" TargetMode="External"/><Relationship Id="rId287" Type="http://schemas.openxmlformats.org/officeDocument/2006/relationships/hyperlink" Target="http://www.ncbi.nlm.nih.gov/entrez/dispomim.cgi?id=147575" TargetMode="External"/><Relationship Id="rId410" Type="http://schemas.openxmlformats.org/officeDocument/2006/relationships/hyperlink" Target="http://www.ncbi.nlm.nih.gov/entrez/query.fcgi?db=Nucleotide&amp;cmd=search&amp;term=NM_010545" TargetMode="External"/><Relationship Id="rId452" Type="http://schemas.openxmlformats.org/officeDocument/2006/relationships/hyperlink" Target="http://www.ncbi.nlm.nih.gov/entrez/dispomim.cgi?id=191163" TargetMode="External"/><Relationship Id="rId494" Type="http://schemas.openxmlformats.org/officeDocument/2006/relationships/hyperlink" Target="http://bioinfo.lifl.fr/NM_fasta/NM_022162.fa" TargetMode="External"/><Relationship Id="rId508" Type="http://schemas.openxmlformats.org/officeDocument/2006/relationships/hyperlink" Target="http://www.ncbi.nlm.nih.gov/entrez/query.fcgi?db=Nucleotide&amp;cmd=search&amp;term=NM_172174" TargetMode="External"/><Relationship Id="rId715" Type="http://schemas.openxmlformats.org/officeDocument/2006/relationships/hyperlink" Target="http://www.ncbi.nlm.nih.gov/entrez/query.fcgi?db=Nucleotide&amp;cmd=search&amp;term=" TargetMode="External"/><Relationship Id="rId105" Type="http://schemas.openxmlformats.org/officeDocument/2006/relationships/hyperlink" Target="http://www.ncbi.nlm.nih.gov/entrez/query.fcgi?db=Nucleotide&amp;cmd=search&amp;term=NM_013683" TargetMode="External"/><Relationship Id="rId147" Type="http://schemas.openxmlformats.org/officeDocument/2006/relationships/hyperlink" Target="http://www.ncbi.nlm.nih.gov/entrez/dispomim.cgi?id=600337" TargetMode="External"/><Relationship Id="rId312" Type="http://schemas.openxmlformats.org/officeDocument/2006/relationships/hyperlink" Target="http://www.ncbi.nlm.nih.gov/entrez/dispomim.cgi?id=164012" TargetMode="External"/><Relationship Id="rId354" Type="http://schemas.openxmlformats.org/officeDocument/2006/relationships/hyperlink" Target="http://bioinfo.lifl.fr/NM_fasta/NM_002994.fa" TargetMode="External"/><Relationship Id="rId757" Type="http://schemas.openxmlformats.org/officeDocument/2006/relationships/hyperlink" Target="http://www.ncbi.nlm.nih.gov/entrez/dispomim.cgi?id=120355" TargetMode="External"/><Relationship Id="rId799" Type="http://schemas.openxmlformats.org/officeDocument/2006/relationships/hyperlink" Target="http://bioinfo.lifl.fr/NM_fasta/NM_005041.fa" TargetMode="External"/><Relationship Id="rId51" Type="http://schemas.openxmlformats.org/officeDocument/2006/relationships/hyperlink" Target="http://www.ncbi.nlm.nih.gov/entrez/query.fcgi?cmd=search&amp;db=pubmed&amp;term=1710341" TargetMode="External"/><Relationship Id="rId93" Type="http://schemas.openxmlformats.org/officeDocument/2006/relationships/hyperlink" Target="http://www.ncbi.nlm.nih.gov/entrez/query.fcgi?db=Nucleotide&amp;cmd=search&amp;term=NM_000586" TargetMode="External"/><Relationship Id="rId189" Type="http://schemas.openxmlformats.org/officeDocument/2006/relationships/hyperlink" Target="http://bioinfo.lifl.fr/NM_fasta/NM_000963.fa" TargetMode="External"/><Relationship Id="rId396" Type="http://schemas.openxmlformats.org/officeDocument/2006/relationships/hyperlink" Target="http://www.ncbi.nlm.nih.gov/entrez/query.fcgi?cmd=search&amp;db=pubmed&amp;term=12414801" TargetMode="External"/><Relationship Id="rId561" Type="http://schemas.openxmlformats.org/officeDocument/2006/relationships/hyperlink" Target="http://www.ncbi.nlm.nih.gov/entrez/query.fcgi?cmd=search&amp;db=pubmed&amp;term=" TargetMode="External"/><Relationship Id="rId617" Type="http://schemas.openxmlformats.org/officeDocument/2006/relationships/hyperlink" Target="http://www.ncbi.nlm.nih.gov/entrez/dispomim.cgi?id=139110" TargetMode="External"/><Relationship Id="rId659" Type="http://schemas.openxmlformats.org/officeDocument/2006/relationships/hyperlink" Target="http://bioinfo.lifl.fr/NM_fasta/NM_024420.fa" TargetMode="External"/><Relationship Id="rId824" Type="http://schemas.openxmlformats.org/officeDocument/2006/relationships/hyperlink" Target="http://bioinfo.lifl.fr/NM_fasta/NM_015675.fa" TargetMode="External"/><Relationship Id="rId866" Type="http://schemas.openxmlformats.org/officeDocument/2006/relationships/hyperlink" Target="http://www.ncbi.nlm.nih.gov/entrez/query.fcgi?cmd=search&amp;db=pubmed&amp;term=" TargetMode="External"/><Relationship Id="rId214" Type="http://schemas.openxmlformats.org/officeDocument/2006/relationships/hyperlink" Target="http://bioinfo.lifl.fr/NM_fasta/NM_001191.fa" TargetMode="External"/><Relationship Id="rId256" Type="http://schemas.openxmlformats.org/officeDocument/2006/relationships/hyperlink" Target="http://www.ncbi.nlm.nih.gov/entrez/query.fcgi?cmd=search&amp;db=pubmed&amp;term=1744583" TargetMode="External"/><Relationship Id="rId298" Type="http://schemas.openxmlformats.org/officeDocument/2006/relationships/hyperlink" Target="http://www.ncbi.nlm.nih.gov/entrez/query.fcgi?db=Nucleotide&amp;cmd=search&amp;term=NM_009588" TargetMode="External"/><Relationship Id="rId421" Type="http://schemas.openxmlformats.org/officeDocument/2006/relationships/hyperlink" Target="http://www.ncbi.nlm.nih.gov/entrez/query.fcgi?cmd=search&amp;db=pubmed&amp;term=12958190" TargetMode="External"/><Relationship Id="rId463" Type="http://schemas.openxmlformats.org/officeDocument/2006/relationships/hyperlink" Target="http://www.ncbi.nlm.nih.gov/entrez/query.fcgi?db=Nucleotide&amp;cmd=search&amp;term=NM_006528" TargetMode="External"/><Relationship Id="rId519" Type="http://schemas.openxmlformats.org/officeDocument/2006/relationships/hyperlink" Target="http://bioinfo.lifl.fr/NM_fasta/NM_002787.fa" TargetMode="External"/><Relationship Id="rId670" Type="http://schemas.openxmlformats.org/officeDocument/2006/relationships/hyperlink" Target="http://www.ncbi.nlm.nih.gov/entrez/query.fcgi?db=Nucleotide&amp;cmd=search&amp;term=NM_013591" TargetMode="External"/><Relationship Id="rId116" Type="http://schemas.openxmlformats.org/officeDocument/2006/relationships/hyperlink" Target="http://www.ncbi.nlm.nih.gov/entrez/query.fcgi?cmd=search&amp;db=pubmed&amp;term=8972179" TargetMode="External"/><Relationship Id="rId158" Type="http://schemas.openxmlformats.org/officeDocument/2006/relationships/hyperlink" Target="http://www.ncbi.nlm.nih.gov/entrez/query.fcgi?db=Nucleotide&amp;cmd=search&amp;term=NM_000758" TargetMode="External"/><Relationship Id="rId323" Type="http://schemas.openxmlformats.org/officeDocument/2006/relationships/hyperlink" Target="http://www.ncbi.nlm.nih.gov/entrez/query.fcgi?db=Nucleotide&amp;cmd=search&amp;term=NM_002658" TargetMode="External"/><Relationship Id="rId530" Type="http://schemas.openxmlformats.org/officeDocument/2006/relationships/hyperlink" Target="http://www.ncbi.nlm.nih.gov/entrez/query.fcgi?db=Nucleotide&amp;cmd=search&amp;term=" TargetMode="External"/><Relationship Id="rId726" Type="http://schemas.openxmlformats.org/officeDocument/2006/relationships/hyperlink" Target="http://www.ncbi.nlm.nih.gov/entrez/query.fcgi?cmd=search&amp;db=pubmed&amp;term=12411322" TargetMode="External"/><Relationship Id="rId768" Type="http://schemas.openxmlformats.org/officeDocument/2006/relationships/hyperlink" Target="http://www.ncbi.nlm.nih.gov/entrez/query.fcgi?db=Nucleotide&amp;cmd=search&amp;term=NM_002648" TargetMode="External"/><Relationship Id="rId20" Type="http://schemas.openxmlformats.org/officeDocument/2006/relationships/hyperlink" Target="http://www.ncbi.nlm.nih.gov/entrez/query.fcgi?db=Nucleotide&amp;cmd=search&amp;term=NM_007987" TargetMode="External"/><Relationship Id="rId62" Type="http://schemas.openxmlformats.org/officeDocument/2006/relationships/hyperlink" Target="http://www.ncbi.nlm.nih.gov/entrez/dispomim.cgi?id=123260" TargetMode="External"/><Relationship Id="rId365" Type="http://schemas.openxmlformats.org/officeDocument/2006/relationships/hyperlink" Target="http://www.ncbi.nlm.nih.gov/entrez/query.fcgi?db=Nucleotide&amp;cmd=search&amp;term=NM_019741" TargetMode="External"/><Relationship Id="rId572" Type="http://schemas.openxmlformats.org/officeDocument/2006/relationships/hyperlink" Target="http://www.ncbi.nlm.nih.gov/entrez/dispomim.cgi?id=162641" TargetMode="External"/><Relationship Id="rId628" Type="http://schemas.openxmlformats.org/officeDocument/2006/relationships/hyperlink" Target="http://www.ncbi.nlm.nih.gov/entrez/query.fcgi?db=Nucleotide&amp;cmd=search&amp;term=NM_002984" TargetMode="External"/><Relationship Id="rId835" Type="http://schemas.openxmlformats.org/officeDocument/2006/relationships/hyperlink" Target="http://www.ncbi.nlm.nih.gov/entrez/query.fcgi?db=Nucleotide&amp;cmd=search&amp;term=NM_018863" TargetMode="External"/><Relationship Id="rId225" Type="http://schemas.openxmlformats.org/officeDocument/2006/relationships/hyperlink" Target="http://www.ncbi.nlm.nih.gov/entrez/query.fcgi?db=Nucleotide&amp;cmd=search&amp;term=NM_011612" TargetMode="External"/><Relationship Id="rId267" Type="http://schemas.openxmlformats.org/officeDocument/2006/relationships/hyperlink" Target="http://www.ncbi.nlm.nih.gov/entrez/dispomim.cgi?id=187380" TargetMode="External"/><Relationship Id="rId432" Type="http://schemas.openxmlformats.org/officeDocument/2006/relationships/hyperlink" Target="http://www.ncbi.nlm.nih.gov/entrez/dispomim.cgi?id=109560" TargetMode="External"/><Relationship Id="rId474" Type="http://schemas.openxmlformats.org/officeDocument/2006/relationships/hyperlink" Target="http://bioinfo.lifl.fr/NM_fasta/NM_014624.fa" TargetMode="External"/><Relationship Id="rId877" Type="http://schemas.openxmlformats.org/officeDocument/2006/relationships/hyperlink" Target="http://www.ncbi.nlm.nih.gov/entrez/dispomim.cgi?id=" TargetMode="External"/><Relationship Id="rId127" Type="http://schemas.openxmlformats.org/officeDocument/2006/relationships/hyperlink" Target="http://www.ncbi.nlm.nih.gov/entrez/dispomim.cgi?id=163730" TargetMode="External"/><Relationship Id="rId681" Type="http://schemas.openxmlformats.org/officeDocument/2006/relationships/hyperlink" Target="http://www.ncbi.nlm.nih.gov/entrez/query.fcgi?cmd=search&amp;db=pubmed&amp;term=" TargetMode="External"/><Relationship Id="rId737" Type="http://schemas.openxmlformats.org/officeDocument/2006/relationships/hyperlink" Target="http://www.ncbi.nlm.nih.gov/entrez/dispomim.cgi?id=151445" TargetMode="External"/><Relationship Id="rId779" Type="http://schemas.openxmlformats.org/officeDocument/2006/relationships/hyperlink" Target="http://bioinfo.lifl.fr/NM_fasta/NM_002983.fa" TargetMode="External"/><Relationship Id="rId31" Type="http://schemas.openxmlformats.org/officeDocument/2006/relationships/hyperlink" Target="http://www.ncbi.nlm.nih.gov/entrez/query.fcgi?cmd=search&amp;db=pubmed&amp;term=9845534" TargetMode="External"/><Relationship Id="rId73" Type="http://schemas.openxmlformats.org/officeDocument/2006/relationships/hyperlink" Target="http://www.ncbi.nlm.nih.gov/entrez/query.fcgi?db=Nucleotide&amp;cmd=search&amp;term=NM_000576" TargetMode="External"/><Relationship Id="rId169" Type="http://schemas.openxmlformats.org/officeDocument/2006/relationships/hyperlink" Target="http://bioinfo.lifl.fr/NM_fasta/NM_000852.fa" TargetMode="External"/><Relationship Id="rId334" Type="http://schemas.openxmlformats.org/officeDocument/2006/relationships/hyperlink" Target="http://bioinfo.lifl.fr/NM_fasta/NM_002852.fa" TargetMode="External"/><Relationship Id="rId376" Type="http://schemas.openxmlformats.org/officeDocument/2006/relationships/hyperlink" Target="http://www.ncbi.nlm.nih.gov/entrez/query.fcgi?cmd=search&amp;db=pubmed&amp;term=12360408" TargetMode="External"/><Relationship Id="rId541" Type="http://schemas.openxmlformats.org/officeDocument/2006/relationships/hyperlink" Target="http://www.ncbi.nlm.nih.gov/entrez/query.fcgi?cmd=search&amp;db=pubmed&amp;term=" TargetMode="External"/><Relationship Id="rId583" Type="http://schemas.openxmlformats.org/officeDocument/2006/relationships/hyperlink" Target="http://www.ncbi.nlm.nih.gov/entrez/query.fcgi?db=Nucleotide&amp;cmd=search&amp;term=NM_000954" TargetMode="External"/><Relationship Id="rId639" Type="http://schemas.openxmlformats.org/officeDocument/2006/relationships/hyperlink" Target="http://bioinfo.lifl.fr/NM_fasta/NM_003219.fa" TargetMode="External"/><Relationship Id="rId790" Type="http://schemas.openxmlformats.org/officeDocument/2006/relationships/hyperlink" Target="http://www.ncbi.nlm.nih.gov/entrez/query.fcgi?db=Nucleotide&amp;cmd=search&amp;term=NM_009805" TargetMode="External"/><Relationship Id="rId804" Type="http://schemas.openxmlformats.org/officeDocument/2006/relationships/hyperlink" Target="http://bioinfo.lifl.fr/NM_fasta/NM_005330.fa" TargetMode="External"/><Relationship Id="rId4" Type="http://schemas.openxmlformats.org/officeDocument/2006/relationships/hyperlink" Target="http://bioinfo.lifl.fr/NM_fasta/K01316.fa" TargetMode="External"/><Relationship Id="rId180" Type="http://schemas.openxmlformats.org/officeDocument/2006/relationships/hyperlink" Target="http://www.ncbi.nlm.nih.gov/entrez/query.fcgi?db=Nucleotide&amp;cmd=search&amp;term=NM_011013" TargetMode="External"/><Relationship Id="rId236" Type="http://schemas.openxmlformats.org/officeDocument/2006/relationships/hyperlink" Target="http://www.ncbi.nlm.nih.gov/entrez/query.fcgi?cmd=search&amp;db=pubmed&amp;term=7815555" TargetMode="External"/><Relationship Id="rId278" Type="http://schemas.openxmlformats.org/officeDocument/2006/relationships/hyperlink" Target="http://www.ncbi.nlm.nih.gov/entrez/query.fcgi?db=Nucleotide&amp;cmd=search&amp;term=NM_002188" TargetMode="External"/><Relationship Id="rId401" Type="http://schemas.openxmlformats.org/officeDocument/2006/relationships/hyperlink" Target="http://www.ncbi.nlm.nih.gov/entrez/query.fcgi?cmd=search&amp;db=pubmed&amp;term=11275263+12182451" TargetMode="External"/><Relationship Id="rId443" Type="http://schemas.openxmlformats.org/officeDocument/2006/relationships/hyperlink" Target="http://www.ncbi.nlm.nih.gov/entrez/query.fcgi?db=Nucleotide&amp;cmd=search&amp;term=NM_005429" TargetMode="External"/><Relationship Id="rId650" Type="http://schemas.openxmlformats.org/officeDocument/2006/relationships/hyperlink" Target="http://www.ncbi.nlm.nih.gov/entrez/query.fcgi?db=Nucleotide&amp;cmd=search&amp;term=NM_010848" TargetMode="External"/><Relationship Id="rId846" Type="http://schemas.openxmlformats.org/officeDocument/2006/relationships/hyperlink" Target="http://www.ncbi.nlm.nih.gov/entrez/query.fcgi?cmd=search&amp;db=pubmed&amp;term=" TargetMode="External"/><Relationship Id="rId303" Type="http://schemas.openxmlformats.org/officeDocument/2006/relationships/hyperlink" Target="http://www.ncbi.nlm.nih.gov/entrez/query.fcgi?db=Nucleotide&amp;cmd=search&amp;term=NM_002460" TargetMode="External"/><Relationship Id="rId485" Type="http://schemas.openxmlformats.org/officeDocument/2006/relationships/hyperlink" Target="http://www.ncbi.nlm.nih.gov/entrez/query.fcgi?db=Nucleotide&amp;cmd=search&amp;term=NM_010907" TargetMode="External"/><Relationship Id="rId692" Type="http://schemas.openxmlformats.org/officeDocument/2006/relationships/hyperlink" Target="http://www.ncbi.nlm.nih.gov/entrez/dispomim.cgi?id=607102" TargetMode="External"/><Relationship Id="rId706" Type="http://schemas.openxmlformats.org/officeDocument/2006/relationships/hyperlink" Target="http://www.ncbi.nlm.nih.gov/entrez/query.fcgi?cmd=search&amp;db=pubmed&amp;term=" TargetMode="External"/><Relationship Id="rId748" Type="http://schemas.openxmlformats.org/officeDocument/2006/relationships/hyperlink" Target="http://www.ncbi.nlm.nih.gov/entrez/query.fcgi?db=Nucleotide&amp;cmd=search&amp;term=NM_002229" TargetMode="External"/><Relationship Id="rId42" Type="http://schemas.openxmlformats.org/officeDocument/2006/relationships/hyperlink" Target="http://www.ncbi.nlm.nih.gov/entrez/dispomim.cgi?id=187680" TargetMode="External"/><Relationship Id="rId84" Type="http://schemas.openxmlformats.org/officeDocument/2006/relationships/hyperlink" Target="http://bioinfo.lifl.fr/NM_fasta/NM_000579.fa" TargetMode="External"/><Relationship Id="rId138" Type="http://schemas.openxmlformats.org/officeDocument/2006/relationships/hyperlink" Target="http://www.ncbi.nlm.nih.gov/entrez/query.fcgi?db=Nucleotide&amp;cmd=search&amp;term=NM_000639" TargetMode="External"/><Relationship Id="rId345" Type="http://schemas.openxmlformats.org/officeDocument/2006/relationships/hyperlink" Target="http://www.ncbi.nlm.nih.gov/entrez/query.fcgi?db=Nucleotide&amp;cmd=search&amp;term=" TargetMode="External"/><Relationship Id="rId387" Type="http://schemas.openxmlformats.org/officeDocument/2006/relationships/hyperlink" Target="http://www.ncbi.nlm.nih.gov/entrez/dispomim.cgi?id=109700" TargetMode="External"/><Relationship Id="rId510" Type="http://schemas.openxmlformats.org/officeDocument/2006/relationships/hyperlink" Target="http://www.ncbi.nlm.nih.gov/entrez/query.fcgi?db=Nucleotide&amp;cmd=search&amp;term=NM_008357" TargetMode="External"/><Relationship Id="rId552" Type="http://schemas.openxmlformats.org/officeDocument/2006/relationships/hyperlink" Target="http://www.ncbi.nlm.nih.gov/entrez/dispomim.cgi?id=313700" TargetMode="External"/><Relationship Id="rId594" Type="http://schemas.openxmlformats.org/officeDocument/2006/relationships/hyperlink" Target="http://bioinfo.lifl.fr/NM_fasta/NM_001225.fa" TargetMode="External"/><Relationship Id="rId608" Type="http://schemas.openxmlformats.org/officeDocument/2006/relationships/hyperlink" Target="http://www.ncbi.nlm.nih.gov/entrez/query.fcgi?db=Nucleotide&amp;cmd=search&amp;term=NM_002026" TargetMode="External"/><Relationship Id="rId815" Type="http://schemas.openxmlformats.org/officeDocument/2006/relationships/hyperlink" Target="http://www.ncbi.nlm.nih.gov/entrez/query.fcgi?db=Nucleotide&amp;cmd=search&amp;term=NM_013654" TargetMode="External"/><Relationship Id="rId191" Type="http://schemas.openxmlformats.org/officeDocument/2006/relationships/hyperlink" Target="http://www.ncbi.nlm.nih.gov/entrez/query.fcgi?cmd=search&amp;db=pubmed&amp;term=12023897" TargetMode="External"/><Relationship Id="rId205" Type="http://schemas.openxmlformats.org/officeDocument/2006/relationships/hyperlink" Target="http://www.ncbi.nlm.nih.gov/entrez/query.fcgi?db=Nucleotide&amp;cmd=search&amp;term=NM_007425" TargetMode="External"/><Relationship Id="rId247" Type="http://schemas.openxmlformats.org/officeDocument/2006/relationships/hyperlink" Target="http://www.ncbi.nlm.nih.gov/entrez/dispomim.cgi?id=600242" TargetMode="External"/><Relationship Id="rId412" Type="http://schemas.openxmlformats.org/officeDocument/2006/relationships/hyperlink" Target="http://www.ncbi.nlm.nih.gov/entrez/dispomim.cgi?id=602191" TargetMode="External"/><Relationship Id="rId857" Type="http://schemas.openxmlformats.org/officeDocument/2006/relationships/hyperlink" Target="http://www.ncbi.nlm.nih.gov/entrez/dispomim.cgi?id=602601" TargetMode="External"/><Relationship Id="rId107" Type="http://schemas.openxmlformats.org/officeDocument/2006/relationships/hyperlink" Target="http://www.ncbi.nlm.nih.gov/entrez/dispomim.cgi?id=191160" TargetMode="External"/><Relationship Id="rId289" Type="http://schemas.openxmlformats.org/officeDocument/2006/relationships/hyperlink" Target="http://bioinfo.lifl.fr/NM_fasta/NM_002198.fa" TargetMode="External"/><Relationship Id="rId454" Type="http://schemas.openxmlformats.org/officeDocument/2006/relationships/hyperlink" Target="http://bioinfo.lifl.fr/NM_fasta/NM_006290.fa" TargetMode="External"/><Relationship Id="rId496" Type="http://schemas.openxmlformats.org/officeDocument/2006/relationships/hyperlink" Target="http://www.ncbi.nlm.nih.gov/entrez/query.fcgi?cmd=search&amp;db=pubmed&amp;term=10082535+10409765" TargetMode="External"/><Relationship Id="rId661" Type="http://schemas.openxmlformats.org/officeDocument/2006/relationships/hyperlink" Target="http://www.ncbi.nlm.nih.gov/entrez/query.fcgi?cmd=search&amp;db=pubmed&amp;term=" TargetMode="External"/><Relationship Id="rId717" Type="http://schemas.openxmlformats.org/officeDocument/2006/relationships/hyperlink" Target="http://www.ncbi.nlm.nih.gov/entrez/dispomim.cgi?id=120830" TargetMode="External"/><Relationship Id="rId759" Type="http://schemas.openxmlformats.org/officeDocument/2006/relationships/hyperlink" Target="http://bioinfo.lifl.fr/NM_fasta/NM_002424.fa" TargetMode="External"/><Relationship Id="rId11" Type="http://schemas.openxmlformats.org/officeDocument/2006/relationships/hyperlink" Target="http://www.ncbi.nlm.nih.gov/entrez/query.fcgi?cmd=search&amp;db=pubmed&amp;term=8036173" TargetMode="External"/><Relationship Id="rId53" Type="http://schemas.openxmlformats.org/officeDocument/2006/relationships/hyperlink" Target="http://www.ncbi.nlm.nih.gov/entrez/query.fcgi?db=Nucleotide&amp;cmd=search&amp;term=NM_000450" TargetMode="External"/><Relationship Id="rId149" Type="http://schemas.openxmlformats.org/officeDocument/2006/relationships/hyperlink" Target="http://bioinfo.lifl.fr/NM_fasta/NM_000710.fa" TargetMode="External"/><Relationship Id="rId314" Type="http://schemas.openxmlformats.org/officeDocument/2006/relationships/hyperlink" Target="http://bioinfo.lifl.fr/NM_fasta/NM_002502.fa" TargetMode="External"/><Relationship Id="rId356" Type="http://schemas.openxmlformats.org/officeDocument/2006/relationships/hyperlink" Target="http://www.ncbi.nlm.nih.gov/entrez/query.fcgi?cmd=search&amp;db=pubmed&amp;term=7559449" TargetMode="External"/><Relationship Id="rId398" Type="http://schemas.openxmlformats.org/officeDocument/2006/relationships/hyperlink" Target="http://www.ncbi.nlm.nih.gov/entrez/query.fcgi?db=Nucleotide&amp;cmd=search&amp;term=NM_004591" TargetMode="External"/><Relationship Id="rId521" Type="http://schemas.openxmlformats.org/officeDocument/2006/relationships/hyperlink" Target="http://www.ncbi.nlm.nih.gov/entrez/query.fcgi?cmd=search&amp;db=pubmed&amp;term=" TargetMode="External"/><Relationship Id="rId563" Type="http://schemas.openxmlformats.org/officeDocument/2006/relationships/hyperlink" Target="http://www.ncbi.nlm.nih.gov/entrez/query.fcgi?db=Nucleotide&amp;cmd=search&amp;term=NM_000479" TargetMode="External"/><Relationship Id="rId619" Type="http://schemas.openxmlformats.org/officeDocument/2006/relationships/hyperlink" Target="http://bioinfo.lifl.fr/NM_fasta/NM_002089.fa" TargetMode="External"/><Relationship Id="rId770" Type="http://schemas.openxmlformats.org/officeDocument/2006/relationships/hyperlink" Target="http://www.ncbi.nlm.nih.gov/entrez/query.fcgi?db=Nucleotide&amp;cmd=search&amp;term=NM_008842" TargetMode="External"/><Relationship Id="rId95" Type="http://schemas.openxmlformats.org/officeDocument/2006/relationships/hyperlink" Target="http://www.ncbi.nlm.nih.gov/entrez/query.fcgi?db=Nucleotide&amp;cmd=search&amp;term=NM_008366" TargetMode="External"/><Relationship Id="rId160" Type="http://schemas.openxmlformats.org/officeDocument/2006/relationships/hyperlink" Target="http://www.ncbi.nlm.nih.gov/entrez/query.fcgi?db=Nucleotide&amp;cmd=search&amp;term=NM_009969" TargetMode="External"/><Relationship Id="rId216" Type="http://schemas.openxmlformats.org/officeDocument/2006/relationships/hyperlink" Target="http://www.ncbi.nlm.nih.gov/entrez/query.fcgi?cmd=search&amp;db=pubmed&amp;term=11313274" TargetMode="External"/><Relationship Id="rId423" Type="http://schemas.openxmlformats.org/officeDocument/2006/relationships/hyperlink" Target="http://www.ncbi.nlm.nih.gov/entrez/query.fcgi?db=Nucleotide&amp;cmd=search&amp;term=NM_004942" TargetMode="External"/><Relationship Id="rId826" Type="http://schemas.openxmlformats.org/officeDocument/2006/relationships/hyperlink" Target="http://www.ncbi.nlm.nih.gov/entrez/query.fcgi?cmd=search&amp;db=pubmed&amp;term=9733516" TargetMode="External"/><Relationship Id="rId868" Type="http://schemas.openxmlformats.org/officeDocument/2006/relationships/hyperlink" Target="http://www.ncbi.nlm.nih.gov/entrez/query.fcgi?db=Nucleotide&amp;cmd=search&amp;term=NM_020396" TargetMode="External"/><Relationship Id="rId258" Type="http://schemas.openxmlformats.org/officeDocument/2006/relationships/hyperlink" Target="http://www.ncbi.nlm.nih.gov/entrez/query.fcgi?db=Nucleotide&amp;cmd=search&amp;term=NM_001993" TargetMode="External"/><Relationship Id="rId465" Type="http://schemas.openxmlformats.org/officeDocument/2006/relationships/hyperlink" Target="http://www.ncbi.nlm.nih.gov/entrez/query.fcgi?db=Nucleotide&amp;cmd=search&amp;term=NM_009364" TargetMode="External"/><Relationship Id="rId630" Type="http://schemas.openxmlformats.org/officeDocument/2006/relationships/hyperlink" Target="http://www.ncbi.nlm.nih.gov/entrez/query.fcgi?db=Nucleotide&amp;cmd=search&amp;term=NM_013652" TargetMode="External"/><Relationship Id="rId672" Type="http://schemas.openxmlformats.org/officeDocument/2006/relationships/hyperlink" Target="http://www.ncbi.nlm.nih.gov/entrez/dispomim.cgi?id=601962" TargetMode="External"/><Relationship Id="rId728" Type="http://schemas.openxmlformats.org/officeDocument/2006/relationships/hyperlink" Target="http://www.ncbi.nlm.nih.gov/entrez/query.fcgi?db=Nucleotide&amp;cmd=search&amp;term=NM_001166" TargetMode="External"/><Relationship Id="rId22" Type="http://schemas.openxmlformats.org/officeDocument/2006/relationships/hyperlink" Target="http://www.ncbi.nlm.nih.gov/entrez/dispomim.cgi?id=186740" TargetMode="External"/><Relationship Id="rId64" Type="http://schemas.openxmlformats.org/officeDocument/2006/relationships/hyperlink" Target="http://bioinfo.lifl.fr/NM_fasta/NM_000567.fa" TargetMode="External"/><Relationship Id="rId118" Type="http://schemas.openxmlformats.org/officeDocument/2006/relationships/hyperlink" Target="http://www.ncbi.nlm.nih.gov/entrez/query.fcgi?db=Nucleotide&amp;cmd=search&amp;term=NM_000600" TargetMode="External"/><Relationship Id="rId325" Type="http://schemas.openxmlformats.org/officeDocument/2006/relationships/hyperlink" Target="http://www.ncbi.nlm.nih.gov/entrez/query.fcgi?db=Nucleotide&amp;cmd=search&amp;term=NM_008873" TargetMode="External"/><Relationship Id="rId367" Type="http://schemas.openxmlformats.org/officeDocument/2006/relationships/hyperlink" Target="http://www.ncbi.nlm.nih.gov/entrez/dispomim.cgi?id=601511" TargetMode="External"/><Relationship Id="rId532" Type="http://schemas.openxmlformats.org/officeDocument/2006/relationships/hyperlink" Target="http://www.ncbi.nlm.nih.gov/entrez/dispomim.cgi?id=" TargetMode="External"/><Relationship Id="rId574" Type="http://schemas.openxmlformats.org/officeDocument/2006/relationships/hyperlink" Target="http://bioinfo.lifl.fr/NM_fasta/NM_000909.fa" TargetMode="External"/><Relationship Id="rId171" Type="http://schemas.openxmlformats.org/officeDocument/2006/relationships/hyperlink" Target="http://www.ncbi.nlm.nih.gov/entrez/query.fcgi?cmd=search&amp;db=pubmed&amp;term=9058597" TargetMode="External"/><Relationship Id="rId227" Type="http://schemas.openxmlformats.org/officeDocument/2006/relationships/hyperlink" Target="http://www.ncbi.nlm.nih.gov/entrez/dispomim.cgi?id=605047" TargetMode="External"/><Relationship Id="rId781" Type="http://schemas.openxmlformats.org/officeDocument/2006/relationships/hyperlink" Target="http://www.ncbi.nlm.nih.gov/entrez/query.fcgi?cmd=search&amp;db=pubmed&amp;term=12378635%20" TargetMode="External"/><Relationship Id="rId837" Type="http://schemas.openxmlformats.org/officeDocument/2006/relationships/hyperlink" Target="http://www.ncbi.nlm.nih.gov/entrez/dispomim.cgi?id=600522" TargetMode="External"/><Relationship Id="rId879" Type="http://schemas.openxmlformats.org/officeDocument/2006/relationships/hyperlink" Target="http://bioinfo.lifl.fr/NM_fasta/.fa" TargetMode="External"/><Relationship Id="rId269" Type="http://schemas.openxmlformats.org/officeDocument/2006/relationships/hyperlink" Target="http://bioinfo.lifl.fr/NM_fasta/NM_002160.fa" TargetMode="External"/><Relationship Id="rId434" Type="http://schemas.openxmlformats.org/officeDocument/2006/relationships/hyperlink" Target="http://bioinfo.lifl.fr/NM_fasta/NM_005178.fa" TargetMode="External"/><Relationship Id="rId476" Type="http://schemas.openxmlformats.org/officeDocument/2006/relationships/hyperlink" Target="http://www.ncbi.nlm.nih.gov/entrez/query.fcgi?cmd=search&amp;db=pubmed&amp;term=12594338" TargetMode="External"/><Relationship Id="rId641" Type="http://schemas.openxmlformats.org/officeDocument/2006/relationships/hyperlink" Target="http://www.ncbi.nlm.nih.gov/entrez/query.fcgi?cmd=search&amp;db=pubmed&amp;term=" TargetMode="External"/><Relationship Id="rId683" Type="http://schemas.openxmlformats.org/officeDocument/2006/relationships/hyperlink" Target="http://www.ncbi.nlm.nih.gov/entrez/query.fcgi?db=Nucleotide&amp;cmd=search&amp;term=" TargetMode="External"/><Relationship Id="rId739" Type="http://schemas.openxmlformats.org/officeDocument/2006/relationships/hyperlink" Target="http://bioinfo.lifl.fr/NM_fasta/NM_002002.fa" TargetMode="External"/><Relationship Id="rId33" Type="http://schemas.openxmlformats.org/officeDocument/2006/relationships/hyperlink" Target="http://www.ncbi.nlm.nih.gov/entrez/query.fcgi?db=Nucleotide&amp;cmd=search&amp;term=NM_000118" TargetMode="External"/><Relationship Id="rId129" Type="http://schemas.openxmlformats.org/officeDocument/2006/relationships/hyperlink" Target="http://bioinfo.lifl.fr/NM_fasta/NM_000625.fa" TargetMode="External"/><Relationship Id="rId280" Type="http://schemas.openxmlformats.org/officeDocument/2006/relationships/hyperlink" Target="http://www.ncbi.nlm.nih.gov/entrez/query.fcgi?db=Nucleotide&amp;cmd=search&amp;term=NM_008355" TargetMode="External"/><Relationship Id="rId336" Type="http://schemas.openxmlformats.org/officeDocument/2006/relationships/hyperlink" Target="http://www.ncbi.nlm.nih.gov/entrez/query.fcgi?cmd=search&amp;db=pubmed&amp;term=8051410,%209174597" TargetMode="External"/><Relationship Id="rId501" Type="http://schemas.openxmlformats.org/officeDocument/2006/relationships/hyperlink" Target="http://www.ncbi.nlm.nih.gov/entrez/query.fcgi?cmd=search&amp;db=pubmed&amp;term=11909978" TargetMode="External"/><Relationship Id="rId543" Type="http://schemas.openxmlformats.org/officeDocument/2006/relationships/hyperlink" Target="http://www.ncbi.nlm.nih.gov/entrez/query.fcgi?db=Nucleotide&amp;cmd=search&amp;term=" TargetMode="External"/><Relationship Id="rId75" Type="http://schemas.openxmlformats.org/officeDocument/2006/relationships/hyperlink" Target="http://www.ncbi.nlm.nih.gov/entrez/query.fcgi?db=Nucleotide&amp;cmd=search&amp;term=NM_008361" TargetMode="External"/><Relationship Id="rId140" Type="http://schemas.openxmlformats.org/officeDocument/2006/relationships/hyperlink" Target="http://www.ncbi.nlm.nih.gov/entrez/query.fcgi?db=Nucleotide&amp;cmd=search&amp;term=NM_010177" TargetMode="External"/><Relationship Id="rId182" Type="http://schemas.openxmlformats.org/officeDocument/2006/relationships/hyperlink" Target="http://www.ncbi.nlm.nih.gov/entrez/dispomim.cgi?id=173393" TargetMode="External"/><Relationship Id="rId378" Type="http://schemas.openxmlformats.org/officeDocument/2006/relationships/hyperlink" Target="http://www.ncbi.nlm.nih.gov/entrez/query.fcgi?db=Nucleotide&amp;cmd=search&amp;term=NM_003897" TargetMode="External"/><Relationship Id="rId403" Type="http://schemas.openxmlformats.org/officeDocument/2006/relationships/hyperlink" Target="http://www.ncbi.nlm.nih.gov/entrez/query.fcgi?db=Nucleotide&amp;cmd=search&amp;term=NM_004233" TargetMode="External"/><Relationship Id="rId585" Type="http://schemas.openxmlformats.org/officeDocument/2006/relationships/hyperlink" Target="http://www.ncbi.nlm.nih.gov/entrez/query.fcgi?db=Nucleotide&amp;cmd=search&amp;term=NM_008963" TargetMode="External"/><Relationship Id="rId750" Type="http://schemas.openxmlformats.org/officeDocument/2006/relationships/hyperlink" Target="http://www.ncbi.nlm.nih.gov/entrez/query.fcgi?db=Nucleotide&amp;cmd=search&amp;term=NM_008416" TargetMode="External"/><Relationship Id="rId792" Type="http://schemas.openxmlformats.org/officeDocument/2006/relationships/hyperlink" Target="http://www.ncbi.nlm.nih.gov/entrez/dispomim.cgi?id=600040" TargetMode="External"/><Relationship Id="rId806" Type="http://schemas.openxmlformats.org/officeDocument/2006/relationships/hyperlink" Target="http://www.ncbi.nlm.nih.gov/entrez/query.fcgi?cmd=search&amp;db=pubmed&amp;term=9733516" TargetMode="External"/><Relationship Id="rId848" Type="http://schemas.openxmlformats.org/officeDocument/2006/relationships/hyperlink" Target="http://www.ncbi.nlm.nih.gov/entrez/query.fcgi?db=Nucleotide&amp;cmd=search&amp;term=NM_002229" TargetMode="External"/><Relationship Id="rId6" Type="http://schemas.openxmlformats.org/officeDocument/2006/relationships/hyperlink" Target="http://www.ncbi.nlm.nih.gov/entrez/query.fcgi?cmd=search&amp;db=pubmed&amp;term=10760789" TargetMode="External"/><Relationship Id="rId238" Type="http://schemas.openxmlformats.org/officeDocument/2006/relationships/hyperlink" Target="http://www.ncbi.nlm.nih.gov/entrez/query.fcgi?db=Nucleotide&amp;cmd=search&amp;term=NM_001778" TargetMode="External"/><Relationship Id="rId445" Type="http://schemas.openxmlformats.org/officeDocument/2006/relationships/hyperlink" Target="http://www.ncbi.nlm.nih.gov/entrez/query.fcgi?db=Nucleotide&amp;cmd=search&amp;term=NM_009506" TargetMode="External"/><Relationship Id="rId487" Type="http://schemas.openxmlformats.org/officeDocument/2006/relationships/hyperlink" Target="http://www.ncbi.nlm.nih.gov/entrez/dispomim.cgi?id=604672" TargetMode="External"/><Relationship Id="rId610" Type="http://schemas.openxmlformats.org/officeDocument/2006/relationships/hyperlink" Target="http://www.ncbi.nlm.nih.gov/entrez/query.fcgi?db=Nucleotide&amp;cmd=search&amp;term=" TargetMode="External"/><Relationship Id="rId652" Type="http://schemas.openxmlformats.org/officeDocument/2006/relationships/hyperlink" Target="http://www.ncbi.nlm.nih.gov/entrez/dispomim.cgi?id=131330" TargetMode="External"/><Relationship Id="rId694" Type="http://schemas.openxmlformats.org/officeDocument/2006/relationships/hyperlink" Target="http://bioinfo.lifl.fr/NM_fasta/NM_000378.fa" TargetMode="External"/><Relationship Id="rId708" Type="http://schemas.openxmlformats.org/officeDocument/2006/relationships/hyperlink" Target="http://www.ncbi.nlm.nih.gov/entrez/query.fcgi?db=Nucleotide&amp;cmd=search&amp;term=NM_000607" TargetMode="External"/><Relationship Id="rId291" Type="http://schemas.openxmlformats.org/officeDocument/2006/relationships/hyperlink" Target="http://www.ncbi.nlm.nih.gov/entrez/query.fcgi?cmd=search&amp;db=pubmed&amp;term=7507207" TargetMode="External"/><Relationship Id="rId305" Type="http://schemas.openxmlformats.org/officeDocument/2006/relationships/hyperlink" Target="http://www.ncbi.nlm.nih.gov/entrez/query.fcgi?db=Nucleotide&amp;cmd=search&amp;term=NM_013674" TargetMode="External"/><Relationship Id="rId347" Type="http://schemas.openxmlformats.org/officeDocument/2006/relationships/hyperlink" Target="http://www.ncbi.nlm.nih.gov/entrez/dispomim.cgi?id=601156" TargetMode="External"/><Relationship Id="rId512" Type="http://schemas.openxmlformats.org/officeDocument/2006/relationships/hyperlink" Target="http://www.ncbi.nlm.nih.gov/entrez/dispomim.cgi?id=601828" TargetMode="External"/><Relationship Id="rId44" Type="http://schemas.openxmlformats.org/officeDocument/2006/relationships/hyperlink" Target="http://bioinfo.lifl.fr/NM_fasta/NM_000367.fa" TargetMode="External"/><Relationship Id="rId86" Type="http://schemas.openxmlformats.org/officeDocument/2006/relationships/hyperlink" Target="http://www.ncbi.nlm.nih.gov/entrez/query.fcgi?cmd=search&amp;db=pubmed&amp;term=8207232" TargetMode="External"/><Relationship Id="rId151" Type="http://schemas.openxmlformats.org/officeDocument/2006/relationships/hyperlink" Target="http://www.ncbi.nlm.nih.gov/entrez/query.fcgi?cmd=search&amp;db=pubmed&amp;term=1912581" TargetMode="External"/><Relationship Id="rId389" Type="http://schemas.openxmlformats.org/officeDocument/2006/relationships/hyperlink" Target="http://bioinfo.lifl.fr/NM_fasta/NM_004048.fa" TargetMode="External"/><Relationship Id="rId554" Type="http://schemas.openxmlformats.org/officeDocument/2006/relationships/hyperlink" Target="http://bioinfo.lifl.fr/NM_fasta/NM_000044.fa" TargetMode="External"/><Relationship Id="rId596" Type="http://schemas.openxmlformats.org/officeDocument/2006/relationships/hyperlink" Target="http://www.ncbi.nlm.nih.gov/entrez/query.fcgi?cmd=search&amp;db=pubmed&amp;term=" TargetMode="External"/><Relationship Id="rId761" Type="http://schemas.openxmlformats.org/officeDocument/2006/relationships/hyperlink" Target="http://www.ncbi.nlm.nih.gov/entrez/query.fcgi?cmd=search&amp;db=pubmed&amp;term=12237307+12077118" TargetMode="External"/><Relationship Id="rId817" Type="http://schemas.openxmlformats.org/officeDocument/2006/relationships/hyperlink" Target="http://www.ncbi.nlm.nih.gov/entrez/dispomim.cgi?id=605732" TargetMode="External"/><Relationship Id="rId859" Type="http://schemas.openxmlformats.org/officeDocument/2006/relationships/hyperlink" Target="http://bioinfo.lifl.fr/NM_fasta/NM_002543.fa" TargetMode="External"/><Relationship Id="rId193" Type="http://schemas.openxmlformats.org/officeDocument/2006/relationships/hyperlink" Target="http://www.ncbi.nlm.nih.gov/entrez/query.fcgi?db=Nucleotide&amp;cmd=search&amp;term=NM_001038" TargetMode="External"/><Relationship Id="rId207" Type="http://schemas.openxmlformats.org/officeDocument/2006/relationships/hyperlink" Target="http://www.ncbi.nlm.nih.gov/entrez/dispomim.cgi?id=603741" TargetMode="External"/><Relationship Id="rId249" Type="http://schemas.openxmlformats.org/officeDocument/2006/relationships/hyperlink" Target="http://bioinfo.lifl.fr/NM_fasta/NM_001838.fa" TargetMode="External"/><Relationship Id="rId414" Type="http://schemas.openxmlformats.org/officeDocument/2006/relationships/hyperlink" Target="http://bioinfo.lifl.fr/NM_fasta/NM_004433.fa" TargetMode="External"/><Relationship Id="rId456" Type="http://schemas.openxmlformats.org/officeDocument/2006/relationships/hyperlink" Target="http://www.ncbi.nlm.nih.gov/entrez/query.fcgi?cmd=search&amp;db=pubmed&amp;term=11753650" TargetMode="External"/><Relationship Id="rId498" Type="http://schemas.openxmlformats.org/officeDocument/2006/relationships/hyperlink" Target="http://www.ncbi.nlm.nih.gov/entrez/query.fcgi?db=Nucleotide&amp;cmd=search&amp;term=NM_053056" TargetMode="External"/><Relationship Id="rId621" Type="http://schemas.openxmlformats.org/officeDocument/2006/relationships/hyperlink" Target="http://www.ncbi.nlm.nih.gov/entrez/query.fcgi?cmd=search&amp;db=pubmed&amp;term=" TargetMode="External"/><Relationship Id="rId663" Type="http://schemas.openxmlformats.org/officeDocument/2006/relationships/hyperlink" Target="http://www.ncbi.nlm.nih.gov/entrez/query.fcgi?db=Nucleotide&amp;cmd=search&amp;term=NM_031419" TargetMode="External"/><Relationship Id="rId870" Type="http://schemas.openxmlformats.org/officeDocument/2006/relationships/hyperlink" Target="http://www.ncbi.nlm.nih.gov/entrez/query.fcgi?db=Nucleotide&amp;cmd=search&amp;term=NM_013479" TargetMode="External"/><Relationship Id="rId13" Type="http://schemas.openxmlformats.org/officeDocument/2006/relationships/hyperlink" Target="http://www.ncbi.nlm.nih.gov/entrez/query.fcgi?db=Nucleotide&amp;cmd=search&amp;term=NM_000040" TargetMode="External"/><Relationship Id="rId109" Type="http://schemas.openxmlformats.org/officeDocument/2006/relationships/hyperlink" Target="http://bioinfo.lifl.fr/NM_fasta/NM_000594.fa" TargetMode="External"/><Relationship Id="rId260" Type="http://schemas.openxmlformats.org/officeDocument/2006/relationships/hyperlink" Target="http://www.ncbi.nlm.nih.gov/entrez/query.fcgi?db=Nucleotide&amp;cmd=search&amp;term=NM_010171" TargetMode="External"/><Relationship Id="rId316" Type="http://schemas.openxmlformats.org/officeDocument/2006/relationships/hyperlink" Target="http://www.ncbi.nlm.nih.gov/entrez/query.fcgi?cmd=search&amp;db=pubmed&amp;term=7635955" TargetMode="External"/><Relationship Id="rId523" Type="http://schemas.openxmlformats.org/officeDocument/2006/relationships/hyperlink" Target="http://www.ncbi.nlm.nih.gov/entrez/query.fcgi?db=Nucleotide&amp;cmd=search&amp;term=" TargetMode="External"/><Relationship Id="rId719" Type="http://schemas.openxmlformats.org/officeDocument/2006/relationships/hyperlink" Target="http://bioinfo.lifl.fr/NM_fasta/NM_000715.fa" TargetMode="External"/><Relationship Id="rId55" Type="http://schemas.openxmlformats.org/officeDocument/2006/relationships/hyperlink" Target="http://www.ncbi.nlm.nih.gov/entrez/query.fcgi?db=Nucleotide&amp;cmd=search&amp;term=NM_011345" TargetMode="External"/><Relationship Id="rId97" Type="http://schemas.openxmlformats.org/officeDocument/2006/relationships/hyperlink" Target="http://www.ncbi.nlm.nih.gov/entrez/dispomim.cgi?id=146931" TargetMode="External"/><Relationship Id="rId120" Type="http://schemas.openxmlformats.org/officeDocument/2006/relationships/hyperlink" Target="http://www.ncbi.nlm.nih.gov/entrez/query.fcgi?db=Nucleotide&amp;cmd=search&amp;term=" TargetMode="External"/><Relationship Id="rId358" Type="http://schemas.openxmlformats.org/officeDocument/2006/relationships/hyperlink" Target="http://www.ncbi.nlm.nih.gov/entrez/query.fcgi?db=Nucleotide&amp;cmd=search&amp;term=NM_003005" TargetMode="External"/><Relationship Id="rId565" Type="http://schemas.openxmlformats.org/officeDocument/2006/relationships/hyperlink" Target="http://www.ncbi.nlm.nih.gov/entrez/query.fcgi?db=Nucleotide&amp;cmd=search&amp;term=NM_007445" TargetMode="External"/><Relationship Id="rId730" Type="http://schemas.openxmlformats.org/officeDocument/2006/relationships/hyperlink" Target="http://www.ncbi.nlm.nih.gov/entrez/query.fcgi?db=Nucleotide&amp;cmd=search&amp;term=NM_007465" TargetMode="External"/><Relationship Id="rId772" Type="http://schemas.openxmlformats.org/officeDocument/2006/relationships/hyperlink" Target="http://www.ncbi.nlm.nih.gov/entrez/dispomim.cgi?id=164910" TargetMode="External"/><Relationship Id="rId828" Type="http://schemas.openxmlformats.org/officeDocument/2006/relationships/hyperlink" Target="http://www.ncbi.nlm.nih.gov/entrez/query.fcgi?db=Nucleotide&amp;cmd=search&amp;term=NM_021138" TargetMode="External"/><Relationship Id="rId162" Type="http://schemas.openxmlformats.org/officeDocument/2006/relationships/hyperlink" Target="http://www.ncbi.nlm.nih.gov/entrez/dispomim.cgi?id=138970" TargetMode="External"/><Relationship Id="rId218" Type="http://schemas.openxmlformats.org/officeDocument/2006/relationships/hyperlink" Target="http://www.ncbi.nlm.nih.gov/entrez/query.fcgi?db=Nucleotide&amp;cmd=search&amp;term=NM_001250" TargetMode="External"/><Relationship Id="rId425" Type="http://schemas.openxmlformats.org/officeDocument/2006/relationships/hyperlink" Target="http://www.ncbi.nlm.nih.gov/entrez/query.fcgi?db=Nucleotide&amp;cmd=search&amp;term=NM_019728" TargetMode="External"/><Relationship Id="rId467" Type="http://schemas.openxmlformats.org/officeDocument/2006/relationships/hyperlink" Target="http://www.ncbi.nlm.nih.gov/entrez/dispomim.cgi?id=151430" TargetMode="External"/><Relationship Id="rId632" Type="http://schemas.openxmlformats.org/officeDocument/2006/relationships/hyperlink" Target="http://www.ncbi.nlm.nih.gov/entrez/dispomim.cgi?id=601123" TargetMode="External"/><Relationship Id="rId271" Type="http://schemas.openxmlformats.org/officeDocument/2006/relationships/hyperlink" Target="http://www.ncbi.nlm.nih.gov/entrez/query.fcgi?cmd=search&amp;db=pubmed&amp;term=2542571" TargetMode="External"/><Relationship Id="rId674" Type="http://schemas.openxmlformats.org/officeDocument/2006/relationships/hyperlink" Target="http://bioinfo.lifl.fr/NM_fasta/NM_172209.fa" TargetMode="External"/><Relationship Id="rId881" Type="http://schemas.openxmlformats.org/officeDocument/2006/relationships/hyperlink" Target="http://bioinfo.lifl.fr/NF-KB/" TargetMode="External"/><Relationship Id="rId24" Type="http://schemas.openxmlformats.org/officeDocument/2006/relationships/hyperlink" Target="http://bioinfo.lifl.fr/NM_fasta/NM_000073.fa" TargetMode="External"/><Relationship Id="rId66" Type="http://schemas.openxmlformats.org/officeDocument/2006/relationships/hyperlink" Target="http://www.ncbi.nlm.nih.gov/entrez/query.fcgi?cmd=search&amp;db=pubmed&amp;term=8605359" TargetMode="External"/><Relationship Id="rId131" Type="http://schemas.openxmlformats.org/officeDocument/2006/relationships/hyperlink" Target="http://www.ncbi.nlm.nih.gov/entrez/query.fcgi?cmd=search&amp;db=pubmed&amp;term=10492402" TargetMode="External"/><Relationship Id="rId327" Type="http://schemas.openxmlformats.org/officeDocument/2006/relationships/hyperlink" Target="http://www.ncbi.nlm.nih.gov/entrez/dispomim.cgi?id=177045" TargetMode="External"/><Relationship Id="rId369" Type="http://schemas.openxmlformats.org/officeDocument/2006/relationships/hyperlink" Target="http://bioinfo.lifl.fr/NM_fasta/NM_003152.fa" TargetMode="External"/><Relationship Id="rId534" Type="http://schemas.openxmlformats.org/officeDocument/2006/relationships/hyperlink" Target="http://bioinfo.lifl.fr/NM_fasta/.fa" TargetMode="External"/><Relationship Id="rId576" Type="http://schemas.openxmlformats.org/officeDocument/2006/relationships/hyperlink" Target="http://www.ncbi.nlm.nih.gov/entrez/query.fcgi?cmd=search&amp;db=pubmed&amp;term=" TargetMode="External"/><Relationship Id="rId741" Type="http://schemas.openxmlformats.org/officeDocument/2006/relationships/hyperlink" Target="http://www.ncbi.nlm.nih.gov/entrez/query.fcgi?cmd=search&amp;db=pubmed&amp;term=12388107%20" TargetMode="External"/><Relationship Id="rId783" Type="http://schemas.openxmlformats.org/officeDocument/2006/relationships/hyperlink" Target="http://www.ncbi.nlm.nih.gov/entrez/query.fcgi?db=Nucleotide&amp;cmd=search&amp;term=NM_002984" TargetMode="External"/><Relationship Id="rId839" Type="http://schemas.openxmlformats.org/officeDocument/2006/relationships/hyperlink" Target="http://bioinfo.lifl.fr/NM_fasta/NM_024420.fa" TargetMode="External"/><Relationship Id="rId173" Type="http://schemas.openxmlformats.org/officeDocument/2006/relationships/hyperlink" Target="http://www.ncbi.nlm.nih.gov/entrez/query.fcgi?db=Nucleotide&amp;cmd=search&amp;term=NM_000903" TargetMode="External"/><Relationship Id="rId229" Type="http://schemas.openxmlformats.org/officeDocument/2006/relationships/hyperlink" Target="http://bioinfo.lifl.fr/NM_fasta/NM_004030.fa" TargetMode="External"/><Relationship Id="rId380" Type="http://schemas.openxmlformats.org/officeDocument/2006/relationships/hyperlink" Target="http://www.ncbi.nlm.nih.gov/entrez/query.fcgi?db=Nucleotide&amp;cmd=search&amp;term=NM_133662" TargetMode="External"/><Relationship Id="rId436" Type="http://schemas.openxmlformats.org/officeDocument/2006/relationships/hyperlink" Target="http://www.ncbi.nlm.nih.gov/entrez/query.fcgi?cmd=search&amp;db=pubmed&amp;term=8642282+890682" TargetMode="External"/><Relationship Id="rId601" Type="http://schemas.openxmlformats.org/officeDocument/2006/relationships/hyperlink" Target="http://www.ncbi.nlm.nih.gov/entrez/query.fcgi?cmd=search&amp;db=pubmed&amp;term=" TargetMode="External"/><Relationship Id="rId643" Type="http://schemas.openxmlformats.org/officeDocument/2006/relationships/hyperlink" Target="http://www.ncbi.nlm.nih.gov/entrez/query.fcgi?db=Nucleotide&amp;cmd=search&amp;term=NM_003224" TargetMode="External"/><Relationship Id="rId240" Type="http://schemas.openxmlformats.org/officeDocument/2006/relationships/hyperlink" Target="http://www.ncbi.nlm.nih.gov/entrez/query.fcgi?db=Nucleotide&amp;cmd=search&amp;term=NM_007649" TargetMode="External"/><Relationship Id="rId478" Type="http://schemas.openxmlformats.org/officeDocument/2006/relationships/hyperlink" Target="http://www.ncbi.nlm.nih.gov/entrez/query.fcgi?db=Nucleotide&amp;cmd=search&amp;term=NM_015727" TargetMode="External"/><Relationship Id="rId685" Type="http://schemas.openxmlformats.org/officeDocument/2006/relationships/hyperlink" Target="http://www.ncbi.nlm.nih.gov/entrez/query.fcgi?db=Nucleotide&amp;cmd=search&amp;term=" TargetMode="External"/><Relationship Id="rId850" Type="http://schemas.openxmlformats.org/officeDocument/2006/relationships/hyperlink" Target="http://www.ncbi.nlm.nih.gov/entrez/query.fcgi?db=Nucleotide&amp;cmd=search&amp;term=NM_008416" TargetMode="External"/><Relationship Id="rId35" Type="http://schemas.openxmlformats.org/officeDocument/2006/relationships/hyperlink" Target="http://www.ncbi.nlm.nih.gov/entrez/query.fcgi?db=Nucleotide&amp;cmd=search&amp;term=NM_007932" TargetMode="External"/><Relationship Id="rId77" Type="http://schemas.openxmlformats.org/officeDocument/2006/relationships/hyperlink" Target="http://www.ncbi.nlm.nih.gov/entrez/dispomim.cgi?id=147679" TargetMode="External"/><Relationship Id="rId100" Type="http://schemas.openxmlformats.org/officeDocument/2006/relationships/hyperlink" Target="http://www.ncbi.nlm.nih.gov/entrez/query.fcgi?db=Nucleotide&amp;cmd=search&amp;term=NM_008373" TargetMode="External"/><Relationship Id="rId282" Type="http://schemas.openxmlformats.org/officeDocument/2006/relationships/hyperlink" Target="http://www.ncbi.nlm.nih.gov/entrez/dispomim.cgi?id=601070" TargetMode="External"/><Relationship Id="rId338" Type="http://schemas.openxmlformats.org/officeDocument/2006/relationships/hyperlink" Target="http://www.ncbi.nlm.nih.gov/entrez/query.fcgi?db=Nucleotide&amp;cmd=search&amp;term=NM_002982" TargetMode="External"/><Relationship Id="rId503" Type="http://schemas.openxmlformats.org/officeDocument/2006/relationships/hyperlink" Target="http://www.ncbi.nlm.nih.gov/entrez/query.fcgi?db=Nucleotide&amp;cmd=search&amp;term=NM_145864" TargetMode="External"/><Relationship Id="rId545" Type="http://schemas.openxmlformats.org/officeDocument/2006/relationships/hyperlink" Target="http://www.ncbi.nlm.nih.gov/entrez/query.fcgi?db=Nucleotide&amp;cmd=search&amp;term=" TargetMode="External"/><Relationship Id="rId587" Type="http://schemas.openxmlformats.org/officeDocument/2006/relationships/hyperlink" Target="http://www.ncbi.nlm.nih.gov/entrez/dispomim.cgi?id=112261" TargetMode="External"/><Relationship Id="rId710" Type="http://schemas.openxmlformats.org/officeDocument/2006/relationships/hyperlink" Target="http://www.ncbi.nlm.nih.gov/entrez/query.fcgi?db=Nucleotide&amp;cmd=search&amp;term=NM_008768" TargetMode="External"/><Relationship Id="rId752" Type="http://schemas.openxmlformats.org/officeDocument/2006/relationships/hyperlink" Target="http://www.ncbi.nlm.nih.gov/entrez/dispomim.cgi?id=153619" TargetMode="External"/><Relationship Id="rId808" Type="http://schemas.openxmlformats.org/officeDocument/2006/relationships/hyperlink" Target="http://www.ncbi.nlm.nih.gov/entrez/query.fcgi?db=Nucleotide&amp;cmd=search&amp;term=NM_005658" TargetMode="External"/><Relationship Id="rId8" Type="http://schemas.openxmlformats.org/officeDocument/2006/relationships/hyperlink" Target="http://www.ncbi.nlm.nih.gov/entrez/query.fcgi?db=Nucleotide&amp;cmd=search&amp;term=M12958" TargetMode="External"/><Relationship Id="rId142" Type="http://schemas.openxmlformats.org/officeDocument/2006/relationships/hyperlink" Target="http://www.ncbi.nlm.nih.gov/entrez/dispomim.cgi?id=147681" TargetMode="External"/><Relationship Id="rId184" Type="http://schemas.openxmlformats.org/officeDocument/2006/relationships/hyperlink" Target="http://bioinfo.lifl.fr/NM_fasta/NM_000952.fa" TargetMode="External"/><Relationship Id="rId391" Type="http://schemas.openxmlformats.org/officeDocument/2006/relationships/hyperlink" Target="http://www.ncbi.nlm.nih.gov/entrez/query.fcgi?cmd=search&amp;db=pubmed&amp;term=10049353" TargetMode="External"/><Relationship Id="rId405" Type="http://schemas.openxmlformats.org/officeDocument/2006/relationships/hyperlink" Target="http://www.ncbi.nlm.nih.gov/entrez/query.fcgi?db=Nucleotide&amp;cmd=search&amp;term=NM_009856" TargetMode="External"/><Relationship Id="rId447" Type="http://schemas.openxmlformats.org/officeDocument/2006/relationships/hyperlink" Target="http://www.ncbi.nlm.nih.gov/entrez/dispomim.cgi?id=602142" TargetMode="External"/><Relationship Id="rId612" Type="http://schemas.openxmlformats.org/officeDocument/2006/relationships/hyperlink" Target="http://www.ncbi.nlm.nih.gov/entrez/dispomim.cgi?id=134770" TargetMode="External"/><Relationship Id="rId794" Type="http://schemas.openxmlformats.org/officeDocument/2006/relationships/hyperlink" Target="http://bioinfo.lifl.fr/NM_fasta/NM_004324.fa" TargetMode="External"/><Relationship Id="rId251" Type="http://schemas.openxmlformats.org/officeDocument/2006/relationships/hyperlink" Target="http://www.ncbi.nlm.nih.gov/entrez/query.fcgi?cmd=search&amp;db=pubmed&amp;term=12444129" TargetMode="External"/><Relationship Id="rId489" Type="http://schemas.openxmlformats.org/officeDocument/2006/relationships/hyperlink" Target="http://bioinfo.lifl.fr/NM_fasta/NM_021155.fa" TargetMode="External"/><Relationship Id="rId654" Type="http://schemas.openxmlformats.org/officeDocument/2006/relationships/hyperlink" Target="http://bioinfo.lifl.fr/NM_fasta/NM_006211.fa" TargetMode="External"/><Relationship Id="rId696" Type="http://schemas.openxmlformats.org/officeDocument/2006/relationships/hyperlink" Target="http://www.ncbi.nlm.nih.gov/entrez/query.fcgi?cmd=search&amp;db=pubmed&amp;term=10098886" TargetMode="External"/><Relationship Id="rId861" Type="http://schemas.openxmlformats.org/officeDocument/2006/relationships/hyperlink" Target="http://www.ncbi.nlm.nih.gov/entrez/query.fcgi?cmd=search&amp;db=pubmed&amp;term=" TargetMode="External"/><Relationship Id="rId46" Type="http://schemas.openxmlformats.org/officeDocument/2006/relationships/hyperlink" Target="http://www.ncbi.nlm.nih.gov/entrez/query.fcgi?cmd=search&amp;db=pubmed&amp;term=1508203" TargetMode="External"/><Relationship Id="rId293" Type="http://schemas.openxmlformats.org/officeDocument/2006/relationships/hyperlink" Target="http://www.ncbi.nlm.nih.gov/entrez/query.fcgi?db=Nucleotide&amp;cmd=search&amp;term=NM_002199" TargetMode="External"/><Relationship Id="rId307" Type="http://schemas.openxmlformats.org/officeDocument/2006/relationships/hyperlink" Target="http://www.ncbi.nlm.nih.gov/entrez/dispomim.cgi?id=190080" TargetMode="External"/><Relationship Id="rId349" Type="http://schemas.openxmlformats.org/officeDocument/2006/relationships/hyperlink" Target="http://bioinfo.lifl.fr/NM_fasta/NM_002986.fa" TargetMode="External"/><Relationship Id="rId514" Type="http://schemas.openxmlformats.org/officeDocument/2006/relationships/hyperlink" Target="http://bioinfo.lifl.fr/NM_fasta/NM_173173.fa" TargetMode="External"/><Relationship Id="rId556" Type="http://schemas.openxmlformats.org/officeDocument/2006/relationships/hyperlink" Target="http://www.ncbi.nlm.nih.gov/entrez/query.fcgi?cmd=search&amp;db=pubmed&amp;term=" TargetMode="External"/><Relationship Id="rId721" Type="http://schemas.openxmlformats.org/officeDocument/2006/relationships/hyperlink" Target="http://www.ncbi.nlm.nih.gov/entrez/query.fcgi?cmd=search&amp;db=pubmed&amp;term=12482504" TargetMode="External"/><Relationship Id="rId763" Type="http://schemas.openxmlformats.org/officeDocument/2006/relationships/hyperlink" Target="http://www.ncbi.nlm.nih.gov/entrez/query.fcgi?db=Nucleotide&amp;cmd=search&amp;term=NM_002457" TargetMode="External"/><Relationship Id="rId88" Type="http://schemas.openxmlformats.org/officeDocument/2006/relationships/hyperlink" Target="http://www.ncbi.nlm.nih.gov/entrez/query.fcgi?db=Nucleotide&amp;cmd=search&amp;term=NM_000584" TargetMode="External"/><Relationship Id="rId111" Type="http://schemas.openxmlformats.org/officeDocument/2006/relationships/hyperlink" Target="http://www.ncbi.nlm.nih.gov/entrez/query.fcgi?cmd=search&amp;db=pubmed&amp;term=9541585" TargetMode="External"/><Relationship Id="rId153" Type="http://schemas.openxmlformats.org/officeDocument/2006/relationships/hyperlink" Target="http://www.ncbi.nlm.nih.gov/entrez/query.fcgi?db=Nucleotide&amp;cmd=search&amp;term=NM_172212" TargetMode="External"/><Relationship Id="rId195" Type="http://schemas.openxmlformats.org/officeDocument/2006/relationships/hyperlink" Target="http://www.ncbi.nlm.nih.gov/entrez/query.fcgi?db=Nucleotide&amp;cmd=search&amp;term=NM_011324" TargetMode="External"/><Relationship Id="rId209" Type="http://schemas.openxmlformats.org/officeDocument/2006/relationships/hyperlink" Target="http://bioinfo.lifl.fr/NM_fasta/NM_000697.fa" TargetMode="External"/><Relationship Id="rId360" Type="http://schemas.openxmlformats.org/officeDocument/2006/relationships/hyperlink" Target="http://www.ncbi.nlm.nih.gov/entrez/query.fcgi?db=Nucleotide&amp;cmd=search&amp;term=NM_011347" TargetMode="External"/><Relationship Id="rId416" Type="http://schemas.openxmlformats.org/officeDocument/2006/relationships/hyperlink" Target="http://www.ncbi.nlm.nih.gov/entrez/query.fcgi?cmd=search&amp;db=pubmed&amp;term=9486175" TargetMode="External"/><Relationship Id="rId598" Type="http://schemas.openxmlformats.org/officeDocument/2006/relationships/hyperlink" Target="http://www.ncbi.nlm.nih.gov/entrez/query.fcgi?db=Nucleotide&amp;cmd=search&amp;term=NM_001333" TargetMode="External"/><Relationship Id="rId819" Type="http://schemas.openxmlformats.org/officeDocument/2006/relationships/hyperlink" Target="http://bioinfo.lifl.fr/NM_fasta/NM_014452.fa" TargetMode="External"/><Relationship Id="rId220" Type="http://schemas.openxmlformats.org/officeDocument/2006/relationships/hyperlink" Target="http://www.ncbi.nlm.nih.gov/entrez/query.fcgi?db=Nucleotide&amp;cmd=search&amp;term=NM_011611" TargetMode="External"/><Relationship Id="rId458" Type="http://schemas.openxmlformats.org/officeDocument/2006/relationships/hyperlink" Target="http://www.ncbi.nlm.nih.gov/entrez/query.fcgi?db=Nucleotide&amp;cmd=search&amp;term=NM_006509" TargetMode="External"/><Relationship Id="rId623" Type="http://schemas.openxmlformats.org/officeDocument/2006/relationships/hyperlink" Target="http://www.ncbi.nlm.nih.gov/entrez/query.fcgi?db=Nucleotide&amp;cmd=search&amp;term=NM_002416" TargetMode="External"/><Relationship Id="rId665" Type="http://schemas.openxmlformats.org/officeDocument/2006/relationships/hyperlink" Target="http://www.ncbi.nlm.nih.gov/entrez/query.fcgi?db=Nucleotide&amp;cmd=search&amp;term=NM_030612" TargetMode="External"/><Relationship Id="rId830" Type="http://schemas.openxmlformats.org/officeDocument/2006/relationships/hyperlink" Target="http://www.ncbi.nlm.nih.gov/entrez/query.fcgi?db=Nucleotide&amp;cmd=search&amp;term=NM_009422" TargetMode="External"/><Relationship Id="rId872" Type="http://schemas.openxmlformats.org/officeDocument/2006/relationships/hyperlink" Target="http://www.ncbi.nlm.nih.gov/entrez/dispomim.cgi?id=608004" TargetMode="External"/><Relationship Id="rId15" Type="http://schemas.openxmlformats.org/officeDocument/2006/relationships/hyperlink" Target="http://www.ncbi.nlm.nih.gov/entrez/query.fcgi?db=Nucleotide&amp;cmd=search&amp;term=NM_023114" TargetMode="External"/><Relationship Id="rId57" Type="http://schemas.openxmlformats.org/officeDocument/2006/relationships/hyperlink" Target="http://www.ncbi.nlm.nih.gov/entrez/dispomim.cgi?id=191170" TargetMode="External"/><Relationship Id="rId262" Type="http://schemas.openxmlformats.org/officeDocument/2006/relationships/hyperlink" Target="http://www.ncbi.nlm.nih.gov/entrez/dispomim.cgi?id=141250" TargetMode="External"/><Relationship Id="rId318" Type="http://schemas.openxmlformats.org/officeDocument/2006/relationships/hyperlink" Target="http://www.ncbi.nlm.nih.gov/entrez/query.fcgi?db=Nucleotide&amp;cmd=search&amp;term=NM_002608" TargetMode="External"/><Relationship Id="rId525" Type="http://schemas.openxmlformats.org/officeDocument/2006/relationships/hyperlink" Target="http://www.ncbi.nlm.nih.gov/entrez/query.fcgi?db=Nucleotide&amp;cmd=search&amp;term=" TargetMode="External"/><Relationship Id="rId567" Type="http://schemas.openxmlformats.org/officeDocument/2006/relationships/hyperlink" Target="http://www.ncbi.nlm.nih.gov/entrez/dispomim.cgi?id=103700" TargetMode="External"/><Relationship Id="rId732" Type="http://schemas.openxmlformats.org/officeDocument/2006/relationships/hyperlink" Target="http://www.ncbi.nlm.nih.gov/entrez/dispomim.cgi?id=601463" TargetMode="External"/><Relationship Id="rId99" Type="http://schemas.openxmlformats.org/officeDocument/2006/relationships/hyperlink" Target="http://bioinfo.lifl.fr/NM_fasta/NM_000590.fa" TargetMode="External"/><Relationship Id="rId122" Type="http://schemas.openxmlformats.org/officeDocument/2006/relationships/hyperlink" Target="http://www.ncbi.nlm.nih.gov/entrez/dispomim.cgi?id=107269" TargetMode="External"/><Relationship Id="rId164" Type="http://schemas.openxmlformats.org/officeDocument/2006/relationships/hyperlink" Target="http://bioinfo.lifl.fr/NM_fasta/NM_000759.fa" TargetMode="External"/><Relationship Id="rId371" Type="http://schemas.openxmlformats.org/officeDocument/2006/relationships/hyperlink" Target="http://www.ncbi.nlm.nih.gov/entrez/query.fcgi?cmd=search&amp;db=pubmed&amp;term=8420985" TargetMode="External"/><Relationship Id="rId774" Type="http://schemas.openxmlformats.org/officeDocument/2006/relationships/hyperlink" Target="http://bioinfo.lifl.fr/NM_fasta/NM_002908.fa" TargetMode="External"/><Relationship Id="rId427" Type="http://schemas.openxmlformats.org/officeDocument/2006/relationships/hyperlink" Target="http://www.ncbi.nlm.nih.gov/entrez/dispomim.cgi?id=120361" TargetMode="External"/><Relationship Id="rId469" Type="http://schemas.openxmlformats.org/officeDocument/2006/relationships/hyperlink" Target="http://bioinfo.lifl.fr/NM_fasta/NM_000657.fa" TargetMode="External"/><Relationship Id="rId634" Type="http://schemas.openxmlformats.org/officeDocument/2006/relationships/hyperlink" Target="http://bioinfo.lifl.fr/NM_fasta/NM_003034.fa" TargetMode="External"/><Relationship Id="rId676" Type="http://schemas.openxmlformats.org/officeDocument/2006/relationships/hyperlink" Target="http://www.ncbi.nlm.nih.gov/entrez/query.fcgi?cmd=search&amp;db=pubmed&amp;term=12505312%20" TargetMode="External"/><Relationship Id="rId841" Type="http://schemas.openxmlformats.org/officeDocument/2006/relationships/hyperlink" Target="http://www.ncbi.nlm.nih.gov/entrez/query.fcgi?cmd=search&amp;db=pubmed&amp;term=" TargetMode="External"/><Relationship Id="rId26" Type="http://schemas.openxmlformats.org/officeDocument/2006/relationships/hyperlink" Target="http://www.ncbi.nlm.nih.gov/entrez/query.fcgi?cmd=search&amp;db=pubmed&amp;term=11751888" TargetMode="External"/><Relationship Id="rId231" Type="http://schemas.openxmlformats.org/officeDocument/2006/relationships/hyperlink" Target="http://www.ncbi.nlm.nih.gov/entrez/query.fcgi?cmd=search&amp;db=pubmed&amp;term=9786883" TargetMode="External"/><Relationship Id="rId273" Type="http://schemas.openxmlformats.org/officeDocument/2006/relationships/hyperlink" Target="http://www.ncbi.nlm.nih.gov/entrez/query.fcgi?db=Nucleotide&amp;cmd=search&amp;term=NM_002176" TargetMode="External"/><Relationship Id="rId329" Type="http://schemas.openxmlformats.org/officeDocument/2006/relationships/hyperlink" Target="http://bioinfo.lifl.fr/NM_fasta/NM_002800.fa" TargetMode="External"/><Relationship Id="rId480" Type="http://schemas.openxmlformats.org/officeDocument/2006/relationships/hyperlink" Target="http://www.ncbi.nlm.nih.gov/entrez/query.fcgi?db=Nucleotide&amp;cmd=search&amp;term=NM_009313" TargetMode="External"/><Relationship Id="rId536" Type="http://schemas.openxmlformats.org/officeDocument/2006/relationships/hyperlink" Target="http://www.ncbi.nlm.nih.gov/entrez/query.fcgi?cmd=search&amp;db=pubmed&amp;term=" TargetMode="External"/><Relationship Id="rId701" Type="http://schemas.openxmlformats.org/officeDocument/2006/relationships/hyperlink" Target="http://www.ncbi.nlm.nih.gov/entrez/query.fcgi?cmd=search&amp;db=pubmed&amp;term=12471121" TargetMode="External"/><Relationship Id="rId68" Type="http://schemas.openxmlformats.org/officeDocument/2006/relationships/hyperlink" Target="http://www.ncbi.nlm.nih.gov/entrez/query.fcgi?db=Nucleotide&amp;cmd=search&amp;term=NM_000575" TargetMode="External"/><Relationship Id="rId133" Type="http://schemas.openxmlformats.org/officeDocument/2006/relationships/hyperlink" Target="http://www.ncbi.nlm.nih.gov/entrez/query.fcgi?db=Nucleotide&amp;cmd=search&amp;term=NM_000636" TargetMode="External"/><Relationship Id="rId175" Type="http://schemas.openxmlformats.org/officeDocument/2006/relationships/hyperlink" Target="http://www.ncbi.nlm.nih.gov/entrez/query.fcgi?db=Nucleotide&amp;cmd=search&amp;term=NM_008706" TargetMode="External"/><Relationship Id="rId340" Type="http://schemas.openxmlformats.org/officeDocument/2006/relationships/hyperlink" Target="http://www.ncbi.nlm.nih.gov/entrez/query.fcgi?db=Nucleotide&amp;cmd=search&amp;term=NM_011333" TargetMode="External"/><Relationship Id="rId578" Type="http://schemas.openxmlformats.org/officeDocument/2006/relationships/hyperlink" Target="http://www.ncbi.nlm.nih.gov/entrez/query.fcgi?db=Nucleotide&amp;cmd=search&amp;term=NM_000927" TargetMode="External"/><Relationship Id="rId743" Type="http://schemas.openxmlformats.org/officeDocument/2006/relationships/hyperlink" Target="http://www.ncbi.nlm.nih.gov/entrez/query.fcgi?db=Nucleotide&amp;cmd=search&amp;term=NM_002026" TargetMode="External"/><Relationship Id="rId785" Type="http://schemas.openxmlformats.org/officeDocument/2006/relationships/hyperlink" Target="http://www.ncbi.nlm.nih.gov/entrez/query.fcgi?db=Nucleotide&amp;cmd=search&amp;term=NM_013652" TargetMode="External"/><Relationship Id="rId200" Type="http://schemas.openxmlformats.org/officeDocument/2006/relationships/hyperlink" Target="http://www.ncbi.nlm.nih.gov/entrez/query.fcgi?db=Nucleotide&amp;cmd=search&amp;term=NM_011693" TargetMode="External"/><Relationship Id="rId382" Type="http://schemas.openxmlformats.org/officeDocument/2006/relationships/hyperlink" Target="http://www.ncbi.nlm.nih.gov/entrez/dispomim.cgi?id=164011" TargetMode="External"/><Relationship Id="rId438" Type="http://schemas.openxmlformats.org/officeDocument/2006/relationships/hyperlink" Target="http://www.ncbi.nlm.nih.gov/entrez/query.fcgi?db=Nucleotide&amp;cmd=search&amp;term=NM_005191" TargetMode="External"/><Relationship Id="rId603" Type="http://schemas.openxmlformats.org/officeDocument/2006/relationships/hyperlink" Target="http://www.ncbi.nlm.nih.gov/entrez/query.fcgi?db=Nucleotide&amp;cmd=search&amp;term=NM_001565" TargetMode="External"/><Relationship Id="rId645" Type="http://schemas.openxmlformats.org/officeDocument/2006/relationships/hyperlink" Target="http://www.ncbi.nlm.nih.gov/entrez/query.fcgi?db=Nucleotide&amp;cmd=search&amp;term=NM_029702" TargetMode="External"/><Relationship Id="rId687" Type="http://schemas.openxmlformats.org/officeDocument/2006/relationships/hyperlink" Target="http://www.ncbi.nlm.nih.gov/entrez/dispomim.cgi?id=106150" TargetMode="External"/><Relationship Id="rId810" Type="http://schemas.openxmlformats.org/officeDocument/2006/relationships/hyperlink" Target="http://www.ncbi.nlm.nih.gov/entrez/query.fcgi?db=Nucleotide&amp;cmd=search&amp;term=NM_009421" TargetMode="External"/><Relationship Id="rId852" Type="http://schemas.openxmlformats.org/officeDocument/2006/relationships/hyperlink" Target="http://www.ncbi.nlm.nih.gov/entrez/dispomim.cgi?id=120355" TargetMode="External"/><Relationship Id="rId242" Type="http://schemas.openxmlformats.org/officeDocument/2006/relationships/hyperlink" Target="http://www.ncbi.nlm.nih.gov/entrez/dispomim.cgi?id=107273" TargetMode="External"/><Relationship Id="rId284" Type="http://schemas.openxmlformats.org/officeDocument/2006/relationships/hyperlink" Target="http://bioinfo.lifl.fr/NM_fasta/NM_172200.fa" TargetMode="External"/><Relationship Id="rId491" Type="http://schemas.openxmlformats.org/officeDocument/2006/relationships/hyperlink" Target="http://www.ncbi.nlm.nih.gov/entrez/query.fcgi?cmd=search&amp;db=pubmed&amp;term=12194982" TargetMode="External"/><Relationship Id="rId505" Type="http://schemas.openxmlformats.org/officeDocument/2006/relationships/hyperlink" Target="http://www.ncbi.nlm.nih.gov/entrez/query.fcgi?db=Nucleotide&amp;cmd=search&amp;term=" TargetMode="External"/><Relationship Id="rId712" Type="http://schemas.openxmlformats.org/officeDocument/2006/relationships/hyperlink" Target="http://www.ncbi.nlm.nih.gov/entrez/dispomim.cgi?id=102775" TargetMode="External"/><Relationship Id="rId37" Type="http://schemas.openxmlformats.org/officeDocument/2006/relationships/hyperlink" Target="http://www.ncbi.nlm.nih.gov/entrez/dispomim.cgi?id=147840" TargetMode="External"/><Relationship Id="rId79" Type="http://schemas.openxmlformats.org/officeDocument/2006/relationships/hyperlink" Target="http://bioinfo.lifl.fr/NM_fasta/NM_000577.fa" TargetMode="External"/><Relationship Id="rId102" Type="http://schemas.openxmlformats.org/officeDocument/2006/relationships/hyperlink" Target="http://www.ncbi.nlm.nih.gov/entrez/dispomim.cgi?id=170260" TargetMode="External"/><Relationship Id="rId144" Type="http://schemas.openxmlformats.org/officeDocument/2006/relationships/hyperlink" Target="http://bioinfo.lifl.fr/NM_fasta/NM_000641.fa" TargetMode="External"/><Relationship Id="rId547" Type="http://schemas.openxmlformats.org/officeDocument/2006/relationships/hyperlink" Target="http://www.ncbi.nlm.nih.gov/entrez/dispomim.cgi?id=" TargetMode="External"/><Relationship Id="rId589" Type="http://schemas.openxmlformats.org/officeDocument/2006/relationships/hyperlink" Target="http://bioinfo.lifl.fr/NM_fasta/NM_001200.fa" TargetMode="External"/><Relationship Id="rId754" Type="http://schemas.openxmlformats.org/officeDocument/2006/relationships/hyperlink" Target="http://bioinfo.lifl.fr/NM_fasta/NM_002306.fa" TargetMode="External"/><Relationship Id="rId796" Type="http://schemas.openxmlformats.org/officeDocument/2006/relationships/hyperlink" Target="http://www.ncbi.nlm.nih.gov/entrez/query.fcgi?cmd=search&amp;db=pubmed&amp;term=12133954" TargetMode="External"/><Relationship Id="rId90" Type="http://schemas.openxmlformats.org/officeDocument/2006/relationships/hyperlink" Target="http://www.ncbi.nlm.nih.gov/entrez/query.fcgi?db=Nucleotide&amp;cmd=search&amp;term=" TargetMode="External"/><Relationship Id="rId186" Type="http://schemas.openxmlformats.org/officeDocument/2006/relationships/hyperlink" Target="http://www.ncbi.nlm.nih.gov/entrez/query.fcgi?cmd=search&amp;db=pubmed&amp;term=9514889+12471036" TargetMode="External"/><Relationship Id="rId351" Type="http://schemas.openxmlformats.org/officeDocument/2006/relationships/hyperlink" Target="http://www.ncbi.nlm.nih.gov/entrez/query.fcgi?cmd=search&amp;db=pubmed&amp;term=11559712" TargetMode="External"/><Relationship Id="rId393" Type="http://schemas.openxmlformats.org/officeDocument/2006/relationships/hyperlink" Target="http://www.ncbi.nlm.nih.gov/entrez/query.fcgi?db=Nucleotide&amp;cmd=search&amp;term=NM_004049" TargetMode="External"/><Relationship Id="rId407" Type="http://schemas.openxmlformats.org/officeDocument/2006/relationships/hyperlink" Target="http://www.ncbi.nlm.nih.gov/entrez/dispomim.cgi?id=142790" TargetMode="External"/><Relationship Id="rId449" Type="http://schemas.openxmlformats.org/officeDocument/2006/relationships/hyperlink" Target="http://bioinfo.lifl.fr/NM_fasta/NM_006225.fa" TargetMode="External"/><Relationship Id="rId614" Type="http://schemas.openxmlformats.org/officeDocument/2006/relationships/hyperlink" Target="http://bioinfo.lifl.fr/NM_fasta/NM_002032.fa" TargetMode="External"/><Relationship Id="rId656" Type="http://schemas.openxmlformats.org/officeDocument/2006/relationships/hyperlink" Target="http://www.ncbi.nlm.nih.gov/entrez/query.fcgi?cmd=search&amp;db=pubmed&amp;term=" TargetMode="External"/><Relationship Id="rId821" Type="http://schemas.openxmlformats.org/officeDocument/2006/relationships/hyperlink" Target="http://www.ncbi.nlm.nih.gov/entrez/query.fcgi?cmd=search&amp;db=pubmed&amp;term=11713530" TargetMode="External"/><Relationship Id="rId863" Type="http://schemas.openxmlformats.org/officeDocument/2006/relationships/hyperlink" Target="http://www.ncbi.nlm.nih.gov/entrez/query.fcgi?db=Nucleotide&amp;cmd=search&amp;term=NM_005562" TargetMode="External"/><Relationship Id="rId211" Type="http://schemas.openxmlformats.org/officeDocument/2006/relationships/hyperlink" Target="http://www.ncbi.nlm.nih.gov/entrez/query.fcgi?cmd=search&amp;db=pubmed&amp;term=12226754" TargetMode="External"/><Relationship Id="rId253" Type="http://schemas.openxmlformats.org/officeDocument/2006/relationships/hyperlink" Target="http://www.ncbi.nlm.nih.gov/entrez/query.fcgi?db=Nucleotide&amp;cmd=search&amp;term=NM_001877" TargetMode="External"/><Relationship Id="rId295" Type="http://schemas.openxmlformats.org/officeDocument/2006/relationships/hyperlink" Target="http://www.ncbi.nlm.nih.gov/entrez/query.fcgi?db=Nucleotide&amp;cmd=search&amp;term=NM_008391" TargetMode="External"/><Relationship Id="rId309" Type="http://schemas.openxmlformats.org/officeDocument/2006/relationships/hyperlink" Target="http://bioinfo.lifl.fr/NM_fasta/NM_002467.fa" TargetMode="External"/><Relationship Id="rId460" Type="http://schemas.openxmlformats.org/officeDocument/2006/relationships/hyperlink" Target="http://www.ncbi.nlm.nih.gov/entrez/query.fcgi?db=Nucleotide&amp;cmd=search&amp;term=NM_009046" TargetMode="External"/><Relationship Id="rId516" Type="http://schemas.openxmlformats.org/officeDocument/2006/relationships/hyperlink" Target="http://www.ncbi.nlm.nih.gov/entrez/query.fcgi?cmd=search&amp;db=pubmed&amp;term=10867022" TargetMode="External"/><Relationship Id="rId698" Type="http://schemas.openxmlformats.org/officeDocument/2006/relationships/hyperlink" Target="http://www.ncbi.nlm.nih.gov/entrez/query.fcgi?db=Nucleotide&amp;cmd=search&amp;term=NM_000402" TargetMode="External"/><Relationship Id="rId48" Type="http://schemas.openxmlformats.org/officeDocument/2006/relationships/hyperlink" Target="http://www.ncbi.nlm.nih.gov/entrez/query.fcgi?db=Nucleotide&amp;cmd=search&amp;term=NM_000417" TargetMode="External"/><Relationship Id="rId113" Type="http://schemas.openxmlformats.org/officeDocument/2006/relationships/hyperlink" Target="http://www.ncbi.nlm.nih.gov/entrez/query.fcgi?db=Nucleotide&amp;cmd=search&amp;term=NM_000595" TargetMode="External"/><Relationship Id="rId320" Type="http://schemas.openxmlformats.org/officeDocument/2006/relationships/hyperlink" Target="http://www.ncbi.nlm.nih.gov/entrez/query.fcgi?db=Nucleotide&amp;cmd=search&amp;term=NM_011057" TargetMode="External"/><Relationship Id="rId558" Type="http://schemas.openxmlformats.org/officeDocument/2006/relationships/hyperlink" Target="http://www.ncbi.nlm.nih.gov/entrez/query.fcgi?db=Nucleotide&amp;cmd=search&amp;term=NM_000295" TargetMode="External"/><Relationship Id="rId723" Type="http://schemas.openxmlformats.org/officeDocument/2006/relationships/hyperlink" Target="http://www.ncbi.nlm.nih.gov/entrez/query.fcgi?db=Nucleotide&amp;cmd=search&amp;term=NM_000799" TargetMode="External"/><Relationship Id="rId765" Type="http://schemas.openxmlformats.org/officeDocument/2006/relationships/hyperlink" Target="http://www.ncbi.nlm.nih.gov/entrez/query.fcgi?db=Nucleotide&amp;cmd=search&amp;term=" TargetMode="External"/><Relationship Id="rId155" Type="http://schemas.openxmlformats.org/officeDocument/2006/relationships/hyperlink" Target="http://www.ncbi.nlm.nih.gov/entrez/query.fcgi?db=Nucleotide&amp;cmd=search&amp;term=NM_007778" TargetMode="External"/><Relationship Id="rId197" Type="http://schemas.openxmlformats.org/officeDocument/2006/relationships/hyperlink" Target="http://www.ncbi.nlm.nih.gov/entrez/dispomim.cgi?id=192225" TargetMode="External"/><Relationship Id="rId362" Type="http://schemas.openxmlformats.org/officeDocument/2006/relationships/hyperlink" Target="http://www.ncbi.nlm.nih.gov/entrez/dispomim.cgi?id=138230" TargetMode="External"/><Relationship Id="rId418" Type="http://schemas.openxmlformats.org/officeDocument/2006/relationships/hyperlink" Target="http://www.ncbi.nlm.nih.gov/entrez/query.fcgi?db=Nucleotide&amp;cmd=search&amp;term=NM_004613" TargetMode="External"/><Relationship Id="rId625" Type="http://schemas.openxmlformats.org/officeDocument/2006/relationships/hyperlink" Target="http://www.ncbi.nlm.nih.gov/entrez/query.fcgi?db=Nucleotide&amp;cmd=search&amp;term=NM_008599" TargetMode="External"/><Relationship Id="rId832" Type="http://schemas.openxmlformats.org/officeDocument/2006/relationships/hyperlink" Target="http://www.ncbi.nlm.nih.gov/entrez/dispomim.cgi?id=131340" TargetMode="External"/><Relationship Id="rId222" Type="http://schemas.openxmlformats.org/officeDocument/2006/relationships/hyperlink" Target="http://www.ncbi.nlm.nih.gov/entrez/dispomim.cgi?id=602250" TargetMode="External"/><Relationship Id="rId264" Type="http://schemas.openxmlformats.org/officeDocument/2006/relationships/hyperlink" Target="http://bioinfo.lifl.fr/NM_fasta/NM_002133.fa" TargetMode="External"/><Relationship Id="rId471" Type="http://schemas.openxmlformats.org/officeDocument/2006/relationships/hyperlink" Target="http://www.ncbi.nlm.nih.gov/entrez/query.fcgi?cmd=search&amp;db=pubmed&amp;term=12859951" TargetMode="External"/><Relationship Id="rId667" Type="http://schemas.openxmlformats.org/officeDocument/2006/relationships/hyperlink" Target="http://www.ncbi.nlm.nih.gov/entrez/dispomim.cgi?id=102670" TargetMode="External"/><Relationship Id="rId874" Type="http://schemas.openxmlformats.org/officeDocument/2006/relationships/hyperlink" Target="http://bioinfo.lifl.fr/NM_fasta/NM_031419.fa" TargetMode="External"/><Relationship Id="rId17" Type="http://schemas.openxmlformats.org/officeDocument/2006/relationships/hyperlink" Target="http://www.ncbi.nlm.nih.gov/entrez/dispomim.cgi?id=134637" TargetMode="External"/><Relationship Id="rId59" Type="http://schemas.openxmlformats.org/officeDocument/2006/relationships/hyperlink" Target="http://bioinfo.lifl.fr/NM_fasta/NM_000546.fa" TargetMode="External"/><Relationship Id="rId124" Type="http://schemas.openxmlformats.org/officeDocument/2006/relationships/hyperlink" Target="http://bioinfo.lifl.fr/NM_fasta/NM_000610.fa" TargetMode="External"/><Relationship Id="rId527" Type="http://schemas.openxmlformats.org/officeDocument/2006/relationships/hyperlink" Target="http://www.ncbi.nlm.nih.gov/entrez/dispomim.cgi?id=" TargetMode="External"/><Relationship Id="rId569" Type="http://schemas.openxmlformats.org/officeDocument/2006/relationships/hyperlink" Target="http://bioinfo.lifl.fr/NM_fasta/NM_000667.fa" TargetMode="External"/><Relationship Id="rId734" Type="http://schemas.openxmlformats.org/officeDocument/2006/relationships/hyperlink" Target="http://bioinfo.lifl.fr/NM_fasta/NM_001523.fa" TargetMode="External"/><Relationship Id="rId776" Type="http://schemas.openxmlformats.org/officeDocument/2006/relationships/hyperlink" Target="http://www.ncbi.nlm.nih.gov/entrez/query.fcgi?cmd=search&amp;db=pubmed&amp;term=11342414%20" TargetMode="External"/><Relationship Id="rId70" Type="http://schemas.openxmlformats.org/officeDocument/2006/relationships/hyperlink" Target="http://www.ncbi.nlm.nih.gov/entrez/query.fcgi?db=Nucleotide&amp;cmd=search&amp;term=NM_010554" TargetMode="External"/><Relationship Id="rId166" Type="http://schemas.openxmlformats.org/officeDocument/2006/relationships/hyperlink" Target="http://www.ncbi.nlm.nih.gov/entrez/query.fcgi?cmd=search&amp;db=pubmed&amp;term=8546677" TargetMode="External"/><Relationship Id="rId331" Type="http://schemas.openxmlformats.org/officeDocument/2006/relationships/hyperlink" Target="http://www.ncbi.nlm.nih.gov/entrez/query.fcgi?cmd=search&amp;db=pubmed&amp;term=9079634" TargetMode="External"/><Relationship Id="rId373" Type="http://schemas.openxmlformats.org/officeDocument/2006/relationships/hyperlink" Target="http://www.ncbi.nlm.nih.gov/entrez/query.fcgi?db=Nucleotide&amp;cmd=search&amp;term=NM_003380" TargetMode="External"/><Relationship Id="rId429" Type="http://schemas.openxmlformats.org/officeDocument/2006/relationships/hyperlink" Target="http://bioinfo.lifl.fr/NM_fasta/NM_004994.fa" TargetMode="External"/><Relationship Id="rId580" Type="http://schemas.openxmlformats.org/officeDocument/2006/relationships/hyperlink" Target="http://www.ncbi.nlm.nih.gov/entrez/query.fcgi?db=Nucleotide&amp;cmd=search&amp;term=NM_011076" TargetMode="External"/><Relationship Id="rId636" Type="http://schemas.openxmlformats.org/officeDocument/2006/relationships/hyperlink" Target="http://www.ncbi.nlm.nih.gov/entrez/query.fcgi?cmd=search&amp;db=pubmed&amp;term=" TargetMode="External"/><Relationship Id="rId801" Type="http://schemas.openxmlformats.org/officeDocument/2006/relationships/hyperlink" Target="http://www.ncbi.nlm.nih.gov/entrez/query.fcgi?cmd=search&amp;db=pubmed&amp;term=11942414%20" TargetMode="External"/><Relationship Id="rId1" Type="http://schemas.openxmlformats.org/officeDocument/2006/relationships/hyperlink" Target="http://www.ncbi.nlm.nih.gov/entrez/query.fcgi?cmd=search&amp;db=pubmed&amp;term=11922943" TargetMode="External"/><Relationship Id="rId233" Type="http://schemas.openxmlformats.org/officeDocument/2006/relationships/hyperlink" Target="http://www.ncbi.nlm.nih.gov/entrez/query.fcgi?db=Nucleotide&amp;cmd=search&amp;term=NM_001716" TargetMode="External"/><Relationship Id="rId440" Type="http://schemas.openxmlformats.org/officeDocument/2006/relationships/hyperlink" Target="http://www.ncbi.nlm.nih.gov/entrez/query.fcgi?db=Nucleotide&amp;cmd=search&amp;term=NM_009855" TargetMode="External"/><Relationship Id="rId678" Type="http://schemas.openxmlformats.org/officeDocument/2006/relationships/hyperlink" Target="http://www.ncbi.nlm.nih.gov/entrez/query.fcgi?db=Nucleotide&amp;cmd=search&amp;term=" TargetMode="External"/><Relationship Id="rId843" Type="http://schemas.openxmlformats.org/officeDocument/2006/relationships/hyperlink" Target="http://www.ncbi.nlm.nih.gov/entrez/query.fcgi?db=Nucleotide&amp;cmd=search&amp;term=NM_000592" TargetMode="External"/><Relationship Id="rId28" Type="http://schemas.openxmlformats.org/officeDocument/2006/relationships/hyperlink" Target="http://www.ncbi.nlm.nih.gov/entrez/query.fcgi?db=Nucleotide&amp;cmd=search&amp;term=NM_000074" TargetMode="External"/><Relationship Id="rId275" Type="http://schemas.openxmlformats.org/officeDocument/2006/relationships/hyperlink" Target="http://www.ncbi.nlm.nih.gov/entrez/query.fcgi?db=Nucleotide&amp;cmd=search&amp;term=NM_010510" TargetMode="External"/><Relationship Id="rId300" Type="http://schemas.openxmlformats.org/officeDocument/2006/relationships/hyperlink" Target="http://www.ncbi.nlm.nih.gov/entrez/query.fcgi?db=Nucleotide&amp;cmd=search&amp;term=NM_008518" TargetMode="External"/><Relationship Id="rId482" Type="http://schemas.openxmlformats.org/officeDocument/2006/relationships/hyperlink" Target="http://www.ncbi.nlm.nih.gov/entrez/dispomim.cgi?id=164008" TargetMode="External"/><Relationship Id="rId538" Type="http://schemas.openxmlformats.org/officeDocument/2006/relationships/hyperlink" Target="http://www.ncbi.nlm.nih.gov/entrez/query.fcgi?db=Nucleotide&amp;cmd=search&amp;term=" TargetMode="External"/><Relationship Id="rId703" Type="http://schemas.openxmlformats.org/officeDocument/2006/relationships/hyperlink" Target="http://www.ncbi.nlm.nih.gov/entrez/query.fcgi?db=Nucleotide&amp;cmd=search&amp;term=NM_000572" TargetMode="External"/><Relationship Id="rId745" Type="http://schemas.openxmlformats.org/officeDocument/2006/relationships/hyperlink" Target="http://www.ncbi.nlm.nih.gov/entrez/query.fcgi?db=Nucleotide&amp;cmd=search&amp;term=" TargetMode="External"/><Relationship Id="rId81" Type="http://schemas.openxmlformats.org/officeDocument/2006/relationships/hyperlink" Target="http://www.ncbi.nlm.nih.gov/entrez/query.fcgi?cmd=search&amp;db=pubmed&amp;term=9840284" TargetMode="External"/><Relationship Id="rId135" Type="http://schemas.openxmlformats.org/officeDocument/2006/relationships/hyperlink" Target="http://www.ncbi.nlm.nih.gov/entrez/query.fcgi?db=Nucleotide&amp;cmd=search&amp;term=NM_013671" TargetMode="External"/><Relationship Id="rId177" Type="http://schemas.openxmlformats.org/officeDocument/2006/relationships/hyperlink" Target="http://www.ncbi.nlm.nih.gov/entrez/dispomim.cgi?id=600018" TargetMode="External"/><Relationship Id="rId342" Type="http://schemas.openxmlformats.org/officeDocument/2006/relationships/hyperlink" Target="http://www.ncbi.nlm.nih.gov/entrez/dispomim.cgi?id=187011" TargetMode="External"/><Relationship Id="rId384" Type="http://schemas.openxmlformats.org/officeDocument/2006/relationships/hyperlink" Target="http://bioinfo.lifl.fr/NM_fasta/NM_003998.fa" TargetMode="External"/><Relationship Id="rId591" Type="http://schemas.openxmlformats.org/officeDocument/2006/relationships/hyperlink" Target="http://www.ncbi.nlm.nih.gov/entrez/query.fcgi?cmd=search&amp;db=pubmed&amp;term=" TargetMode="External"/><Relationship Id="rId605" Type="http://schemas.openxmlformats.org/officeDocument/2006/relationships/hyperlink" Target="http://www.ncbi.nlm.nih.gov/entrez/query.fcgi?db=Nucleotide&amp;cmd=search&amp;term=NM_021274" TargetMode="External"/><Relationship Id="rId787" Type="http://schemas.openxmlformats.org/officeDocument/2006/relationships/hyperlink" Target="http://www.ncbi.nlm.nih.gov/entrez/dispomim.cgi?id=603599" TargetMode="External"/><Relationship Id="rId812" Type="http://schemas.openxmlformats.org/officeDocument/2006/relationships/hyperlink" Target="http://www.ncbi.nlm.nih.gov/entrez/dispomim.cgi?id=" TargetMode="External"/><Relationship Id="rId202" Type="http://schemas.openxmlformats.org/officeDocument/2006/relationships/hyperlink" Target="http://www.ncbi.nlm.nih.gov/entrez/dispomim.cgi?id=600214" TargetMode="External"/><Relationship Id="rId244" Type="http://schemas.openxmlformats.org/officeDocument/2006/relationships/hyperlink" Target="http://bioinfo.lifl.fr/NM_fasta/NM_001781.fa" TargetMode="External"/><Relationship Id="rId647" Type="http://schemas.openxmlformats.org/officeDocument/2006/relationships/hyperlink" Target="http://www.ncbi.nlm.nih.gov/entrez/dispomim.cgi?id=189990" TargetMode="External"/><Relationship Id="rId689" Type="http://schemas.openxmlformats.org/officeDocument/2006/relationships/hyperlink" Target="http://bioinfo.lifl.fr/NM_fasta/NM_000029.fa" TargetMode="External"/><Relationship Id="rId854" Type="http://schemas.openxmlformats.org/officeDocument/2006/relationships/hyperlink" Target="http://bioinfo.lifl.fr/NM_fasta/NM_002424.fa" TargetMode="External"/><Relationship Id="rId39" Type="http://schemas.openxmlformats.org/officeDocument/2006/relationships/hyperlink" Target="http://bioinfo.lifl.fr/NM_fasta/NM_000201.fa" TargetMode="External"/><Relationship Id="rId286" Type="http://schemas.openxmlformats.org/officeDocument/2006/relationships/hyperlink" Target="http://www.ncbi.nlm.nih.gov/entrez/query.fcgi?cmd=search&amp;db=pubmed&amp;term=7507207" TargetMode="External"/><Relationship Id="rId451" Type="http://schemas.openxmlformats.org/officeDocument/2006/relationships/hyperlink" Target="http://www.ncbi.nlm.nih.gov/entrez/query.fcgi?cmd=search&amp;db=pubmed&amp;term=1381359" TargetMode="External"/><Relationship Id="rId493" Type="http://schemas.openxmlformats.org/officeDocument/2006/relationships/hyperlink" Target="http://www.ncbi.nlm.nih.gov/entrez/query.fcgi?db=Nucleotide&amp;cmd=search&amp;term=NM_022162" TargetMode="External"/><Relationship Id="rId507" Type="http://schemas.openxmlformats.org/officeDocument/2006/relationships/hyperlink" Target="http://www.ncbi.nlm.nih.gov/entrez/dispomim.cgi?id=600554" TargetMode="External"/><Relationship Id="rId549" Type="http://schemas.openxmlformats.org/officeDocument/2006/relationships/hyperlink" Target="http://bioinfo.lifl.fr/NM_fasta/.fa" TargetMode="External"/><Relationship Id="rId714" Type="http://schemas.openxmlformats.org/officeDocument/2006/relationships/hyperlink" Target="http://bioinfo.lifl.fr/NM_fasta/NM_000674.fa" TargetMode="External"/><Relationship Id="rId756" Type="http://schemas.openxmlformats.org/officeDocument/2006/relationships/hyperlink" Target="http://www.ncbi.nlm.nih.gov/entrez/query.fcgi?cmd=search&amp;db=pubmed&amp;term=12483727" TargetMode="External"/><Relationship Id="rId50" Type="http://schemas.openxmlformats.org/officeDocument/2006/relationships/hyperlink" Target="http://www.ncbi.nlm.nih.gov/entrez/query.fcgi?db=Nucleotide&amp;cmd=search&amp;term=NM_008367" TargetMode="External"/><Relationship Id="rId104" Type="http://schemas.openxmlformats.org/officeDocument/2006/relationships/hyperlink" Target="http://bioinfo.lifl.fr/NM_fasta/NM_000593.fa" TargetMode="External"/><Relationship Id="rId146" Type="http://schemas.openxmlformats.org/officeDocument/2006/relationships/hyperlink" Target="http://www.ncbi.nlm.nih.gov/entrez/query.fcgi?cmd=search&amp;db=pubmed&amp;term=9446586" TargetMode="External"/><Relationship Id="rId188" Type="http://schemas.openxmlformats.org/officeDocument/2006/relationships/hyperlink" Target="http://www.ncbi.nlm.nih.gov/entrez/query.fcgi?db=Nucleotide&amp;cmd=search&amp;term=NM_000963" TargetMode="External"/><Relationship Id="rId311" Type="http://schemas.openxmlformats.org/officeDocument/2006/relationships/hyperlink" Target="http://www.ncbi.nlm.nih.gov/entrez/query.fcgi?cmd=search&amp;db=pubmed&amp;term=7541912" TargetMode="External"/><Relationship Id="rId353" Type="http://schemas.openxmlformats.org/officeDocument/2006/relationships/hyperlink" Target="http://www.ncbi.nlm.nih.gov/entrez/query.fcgi?db=Nucleotide&amp;cmd=search&amp;term=NM_002994" TargetMode="External"/><Relationship Id="rId395" Type="http://schemas.openxmlformats.org/officeDocument/2006/relationships/hyperlink" Target="http://www.ncbi.nlm.nih.gov/entrez/query.fcgi?db=Nucleotide&amp;cmd=search&amp;term=NM_009742" TargetMode="External"/><Relationship Id="rId409" Type="http://schemas.openxmlformats.org/officeDocument/2006/relationships/hyperlink" Target="http://bioinfo.lifl.fr/NM_fasta/NM_004355.fa" TargetMode="External"/><Relationship Id="rId560" Type="http://schemas.openxmlformats.org/officeDocument/2006/relationships/hyperlink" Target="http://www.ncbi.nlm.nih.gov/entrez/query.fcgi?db=Nucleotide&amp;cmd=search&amp;term=NM_009245" TargetMode="External"/><Relationship Id="rId798" Type="http://schemas.openxmlformats.org/officeDocument/2006/relationships/hyperlink" Target="http://www.ncbi.nlm.nih.gov/entrez/query.fcgi?db=Nucleotide&amp;cmd=search&amp;term=NM_005041" TargetMode="External"/><Relationship Id="rId92" Type="http://schemas.openxmlformats.org/officeDocument/2006/relationships/hyperlink" Target="http://www.ncbi.nlm.nih.gov/entrez/dispomim.cgi?id=147680" TargetMode="External"/><Relationship Id="rId213" Type="http://schemas.openxmlformats.org/officeDocument/2006/relationships/hyperlink" Target="http://www.ncbi.nlm.nih.gov/entrez/query.fcgi?db=Nucleotide&amp;cmd=search&amp;term=NM_001191" TargetMode="External"/><Relationship Id="rId420" Type="http://schemas.openxmlformats.org/officeDocument/2006/relationships/hyperlink" Target="http://www.ncbi.nlm.nih.gov/entrez/query.fcgi?db=Nucleotide&amp;cmd=search&amp;term=NM_009373" TargetMode="External"/><Relationship Id="rId616" Type="http://schemas.openxmlformats.org/officeDocument/2006/relationships/hyperlink" Target="http://www.ncbi.nlm.nih.gov/entrez/query.fcgi?cmd=search&amp;db=pubmed&amp;term=" TargetMode="External"/><Relationship Id="rId658" Type="http://schemas.openxmlformats.org/officeDocument/2006/relationships/hyperlink" Target="http://www.ncbi.nlm.nih.gov/entrez/query.fcgi?db=Nucleotide&amp;cmd=search&amp;term=NM_024420" TargetMode="External"/><Relationship Id="rId823" Type="http://schemas.openxmlformats.org/officeDocument/2006/relationships/hyperlink" Target="http://www.ncbi.nlm.nih.gov/entrez/query.fcgi?db=Nucleotide&amp;cmd=search&amp;term=NM_015675" TargetMode="External"/><Relationship Id="rId865" Type="http://schemas.openxmlformats.org/officeDocument/2006/relationships/hyperlink" Target="http://www.ncbi.nlm.nih.gov/entrez/query.fcgi?db=Nucleotide&amp;cmd=search&amp;term=NM_008485" TargetMode="External"/><Relationship Id="rId255" Type="http://schemas.openxmlformats.org/officeDocument/2006/relationships/hyperlink" Target="http://www.ncbi.nlm.nih.gov/entrez/query.fcgi?db=Nucleotide&amp;cmd=search&amp;term=NM_007758" TargetMode="External"/><Relationship Id="rId297" Type="http://schemas.openxmlformats.org/officeDocument/2006/relationships/hyperlink" Target="http://www.ncbi.nlm.nih.gov/entrez/dispomim.cgi?id=600978" TargetMode="External"/><Relationship Id="rId462" Type="http://schemas.openxmlformats.org/officeDocument/2006/relationships/hyperlink" Target="http://www.ncbi.nlm.nih.gov/entrez/dispomim.cgi?id=600033" TargetMode="External"/><Relationship Id="rId518" Type="http://schemas.openxmlformats.org/officeDocument/2006/relationships/hyperlink" Target="http://www.ncbi.nlm.nih.gov/entrez/query.fcgi?db=Nucleotide&amp;cmd=search&amp;term=NM_002787.fa" TargetMode="External"/><Relationship Id="rId725" Type="http://schemas.openxmlformats.org/officeDocument/2006/relationships/hyperlink" Target="http://www.ncbi.nlm.nih.gov/entrez/query.fcgi?db=Nucleotide&amp;cmd=search&amp;term=NM_007942" TargetMode="External"/><Relationship Id="rId115" Type="http://schemas.openxmlformats.org/officeDocument/2006/relationships/hyperlink" Target="http://www.ncbi.nlm.nih.gov/entrez/query.fcgi?db=Nucleotide&amp;cmd=search&amp;term=NM_010735" TargetMode="External"/><Relationship Id="rId157" Type="http://schemas.openxmlformats.org/officeDocument/2006/relationships/hyperlink" Target="http://www.ncbi.nlm.nih.gov/entrez/dispomim.cgi?id=138960" TargetMode="External"/><Relationship Id="rId322" Type="http://schemas.openxmlformats.org/officeDocument/2006/relationships/hyperlink" Target="http://www.ncbi.nlm.nih.gov/entrez/dispomim.cgi?id=173391" TargetMode="External"/><Relationship Id="rId364" Type="http://schemas.openxmlformats.org/officeDocument/2006/relationships/hyperlink" Target="http://bioinfo.lifl.fr/NM_fasta/NM_003039.fa" TargetMode="External"/><Relationship Id="rId767" Type="http://schemas.openxmlformats.org/officeDocument/2006/relationships/hyperlink" Target="http://www.ncbi.nlm.nih.gov/entrez/dispomim.cgi?id=164960" TargetMode="External"/><Relationship Id="rId61" Type="http://schemas.openxmlformats.org/officeDocument/2006/relationships/hyperlink" Target="http://www.ncbi.nlm.nih.gov/entrez/query.fcgi?cmd=search&amp;db=pubmed&amp;term=11035101" TargetMode="External"/><Relationship Id="rId199" Type="http://schemas.openxmlformats.org/officeDocument/2006/relationships/hyperlink" Target="http://bioinfo.lifl.fr/NM_fasta/NM_001078.fa" TargetMode="External"/><Relationship Id="rId571" Type="http://schemas.openxmlformats.org/officeDocument/2006/relationships/hyperlink" Target="http://www.ncbi.nlm.nih.gov/entrez/query.fcgi?cmd=search&amp;db=pubmed&amp;term=" TargetMode="External"/><Relationship Id="rId627" Type="http://schemas.openxmlformats.org/officeDocument/2006/relationships/hyperlink" Target="http://www.ncbi.nlm.nih.gov/entrez/dispomim.cgi?id=182284" TargetMode="External"/><Relationship Id="rId669" Type="http://schemas.openxmlformats.org/officeDocument/2006/relationships/hyperlink" Target="http://bioinfo.lifl.fr/NM_fasta/NM_130760.fa" TargetMode="External"/><Relationship Id="rId834" Type="http://schemas.openxmlformats.org/officeDocument/2006/relationships/hyperlink" Target="http://bioinfo.lifl.fr/NM_fasta/NM_024411.fa" TargetMode="External"/><Relationship Id="rId876" Type="http://schemas.openxmlformats.org/officeDocument/2006/relationships/hyperlink" Target="http://www.ncbi.nlm.nih.gov/entrez/query.fcgi?cmd=search&amp;db=pubmed&amp;term=" TargetMode="External"/><Relationship Id="rId19" Type="http://schemas.openxmlformats.org/officeDocument/2006/relationships/hyperlink" Target="http://bioinfo.lifl.fr/NM_fasta/NM_000043.fa" TargetMode="External"/><Relationship Id="rId224" Type="http://schemas.openxmlformats.org/officeDocument/2006/relationships/hyperlink" Target="http://bioinfo.lifl.fr/NM_fasta/NM_001561.fa" TargetMode="External"/><Relationship Id="rId266" Type="http://schemas.openxmlformats.org/officeDocument/2006/relationships/hyperlink" Target="http://www.ncbi.nlm.nih.gov/entrez/query.fcgi?cmd=search&amp;db=pubmed&amp;term=9154819" TargetMode="External"/><Relationship Id="rId431" Type="http://schemas.openxmlformats.org/officeDocument/2006/relationships/hyperlink" Target="http://www.ncbi.nlm.nih.gov/entrez/query.fcgi?cmd=search&amp;db=pubmed&amp;term=11387332" TargetMode="External"/><Relationship Id="rId473" Type="http://schemas.openxmlformats.org/officeDocument/2006/relationships/hyperlink" Target="http://www.ncbi.nlm.nih.gov/entrez/query.fcgi?db=Nucleotide&amp;cmd=search&amp;term=NM_014624" TargetMode="External"/><Relationship Id="rId529" Type="http://schemas.openxmlformats.org/officeDocument/2006/relationships/hyperlink" Target="http://bioinfo.lifl.fr/NM_fasta/.fa" TargetMode="External"/><Relationship Id="rId680" Type="http://schemas.openxmlformats.org/officeDocument/2006/relationships/hyperlink" Target="http://www.ncbi.nlm.nih.gov/entrez/query.fcgi?db=Nucleotide&amp;cmd=search&amp;term=" TargetMode="External"/><Relationship Id="rId736" Type="http://schemas.openxmlformats.org/officeDocument/2006/relationships/hyperlink" Target="http://www.ncbi.nlm.nih.gov/entrez/query.fcgi?cmd=search&amp;db=pubmed&amp;term=12070780" TargetMode="External"/><Relationship Id="rId30" Type="http://schemas.openxmlformats.org/officeDocument/2006/relationships/hyperlink" Target="http://www.ncbi.nlm.nih.gov/entrez/query.fcgi?db=Nucleotide&amp;cmd=search&amp;term=NM_011616" TargetMode="External"/><Relationship Id="rId126" Type="http://schemas.openxmlformats.org/officeDocument/2006/relationships/hyperlink" Target="http://www.ncbi.nlm.nih.gov/entrez/query.fcgi?cmd=search&amp;db=pubmed&amp;term=8607810" TargetMode="External"/><Relationship Id="rId168" Type="http://schemas.openxmlformats.org/officeDocument/2006/relationships/hyperlink" Target="http://www.ncbi.nlm.nih.gov/entrez/query.fcgi?db=Nucleotide&amp;cmd=search&amp;term=NM_000852" TargetMode="External"/><Relationship Id="rId333" Type="http://schemas.openxmlformats.org/officeDocument/2006/relationships/hyperlink" Target="http://www.ncbi.nlm.nih.gov/entrez/query.fcgi?db=Nucleotide&amp;cmd=search&amp;term=NM_002852" TargetMode="External"/><Relationship Id="rId540" Type="http://schemas.openxmlformats.org/officeDocument/2006/relationships/hyperlink" Target="http://www.ncbi.nlm.nih.gov/entrez/query.fcgi?db=Nucleotide&amp;cmd=search&amp;term=" TargetMode="External"/><Relationship Id="rId778" Type="http://schemas.openxmlformats.org/officeDocument/2006/relationships/hyperlink" Target="http://www.ncbi.nlm.nih.gov/entrez/query.fcgi?db=Nucleotide&amp;cmd=search&amp;term=NM_002983" TargetMode="External"/><Relationship Id="rId72" Type="http://schemas.openxmlformats.org/officeDocument/2006/relationships/hyperlink" Target="http://www.ncbi.nlm.nih.gov/entrez/dispomim.cgi?id=147720" TargetMode="External"/><Relationship Id="rId375" Type="http://schemas.openxmlformats.org/officeDocument/2006/relationships/hyperlink" Target="http://www.ncbi.nlm.nih.gov/entrez/query.fcgi?db=Nucleotide&amp;cmd=search&amp;term=NM_011701" TargetMode="External"/><Relationship Id="rId582" Type="http://schemas.openxmlformats.org/officeDocument/2006/relationships/hyperlink" Target="http://www.ncbi.nlm.nih.gov/entrez/dispomim.cgi?id=176803" TargetMode="External"/><Relationship Id="rId638" Type="http://schemas.openxmlformats.org/officeDocument/2006/relationships/hyperlink" Target="http://www.ncbi.nlm.nih.gov/entrez/query.fcgi?db=Nucleotide&amp;cmd=search&amp;term=NM_003219" TargetMode="External"/><Relationship Id="rId803" Type="http://schemas.openxmlformats.org/officeDocument/2006/relationships/hyperlink" Target="http://www.ncbi.nlm.nih.gov/entrez/query.fcgi?db=Nucleotide&amp;cmd=search&amp;term=NM_005330" TargetMode="External"/><Relationship Id="rId845" Type="http://schemas.openxmlformats.org/officeDocument/2006/relationships/hyperlink" Target="http://www.ncbi.nlm.nih.gov/entrez/query.fcgi?db=Nucleotide&amp;cmd=search&amp;term=NM_009780" TargetMode="External"/><Relationship Id="rId3" Type="http://schemas.openxmlformats.org/officeDocument/2006/relationships/hyperlink" Target="http://www.ncbi.nlm.nih.gov/entrez/query.fcgi?db=Nucleotide&amp;cmd=search&amp;term=K01316" TargetMode="External"/><Relationship Id="rId235" Type="http://schemas.openxmlformats.org/officeDocument/2006/relationships/hyperlink" Target="http://www.ncbi.nlm.nih.gov/entrez/query.fcgi?db=Nucleotide&amp;cmd=search&amp;term=NM_007551" TargetMode="External"/><Relationship Id="rId277" Type="http://schemas.openxmlformats.org/officeDocument/2006/relationships/hyperlink" Target="http://www.ncbi.nlm.nih.gov/entrez/dispomim.cgi?id=147683" TargetMode="External"/><Relationship Id="rId400" Type="http://schemas.openxmlformats.org/officeDocument/2006/relationships/hyperlink" Target="http://www.ncbi.nlm.nih.gov/entrez/query.fcgi?db=Nucleotide&amp;cmd=search&amp;term=NM_001690" TargetMode="External"/><Relationship Id="rId442" Type="http://schemas.openxmlformats.org/officeDocument/2006/relationships/hyperlink" Target="http://www.ncbi.nlm.nih.gov/entrez/dispomim.cgi?id=601528" TargetMode="External"/><Relationship Id="rId484" Type="http://schemas.openxmlformats.org/officeDocument/2006/relationships/hyperlink" Target="http://bioinfo.lifl.fr/NM_fasta/NM_020529.fa" TargetMode="External"/><Relationship Id="rId705" Type="http://schemas.openxmlformats.org/officeDocument/2006/relationships/hyperlink" Target="http://www.ncbi.nlm.nih.gov/entrez/query.fcgi?db=Nucleotide&amp;cmd=search&amp;term=NM_010548" TargetMode="External"/><Relationship Id="rId137" Type="http://schemas.openxmlformats.org/officeDocument/2006/relationships/hyperlink" Target="http://www.ncbi.nlm.nih.gov/entrez/dispomim.cgi?id=134638" TargetMode="External"/><Relationship Id="rId302" Type="http://schemas.openxmlformats.org/officeDocument/2006/relationships/hyperlink" Target="http://www.ncbi.nlm.nih.gov/entrez/dispomim.cgi?id=601900" TargetMode="External"/><Relationship Id="rId344" Type="http://schemas.openxmlformats.org/officeDocument/2006/relationships/hyperlink" Target="http://bioinfo.lifl.fr/NM_fasta/NM_002985.fa" TargetMode="External"/><Relationship Id="rId691" Type="http://schemas.openxmlformats.org/officeDocument/2006/relationships/hyperlink" Target="http://www.ncbi.nlm.nih.gov/entrez/query.fcgi?cmd=search&amp;db=pubmed&amp;term=12513753" TargetMode="External"/><Relationship Id="rId747" Type="http://schemas.openxmlformats.org/officeDocument/2006/relationships/hyperlink" Target="http://www.ncbi.nlm.nih.gov/entrez/dispomim.cgi?id=165161" TargetMode="External"/><Relationship Id="rId789" Type="http://schemas.openxmlformats.org/officeDocument/2006/relationships/hyperlink" Target="http://bioinfo.lifl.fr/NM_fasta/NM_003879.fa" TargetMode="External"/><Relationship Id="rId41" Type="http://schemas.openxmlformats.org/officeDocument/2006/relationships/hyperlink" Target="http://www.ncbi.nlm.nih.gov/entrez/query.fcgi?cmd=search&amp;db=pubmed&amp;term=12208876" TargetMode="External"/><Relationship Id="rId83" Type="http://schemas.openxmlformats.org/officeDocument/2006/relationships/hyperlink" Target="http://www.ncbi.nlm.nih.gov/entrez/query.fcgi?db=Nucleotide&amp;cmd=search&amp;term=NM_000579" TargetMode="External"/><Relationship Id="rId179" Type="http://schemas.openxmlformats.org/officeDocument/2006/relationships/hyperlink" Target="http://bioinfo.lifl.fr/NM_fasta/NM_000914.fa" TargetMode="External"/><Relationship Id="rId386" Type="http://schemas.openxmlformats.org/officeDocument/2006/relationships/hyperlink" Target="http://www.ncbi.nlm.nih.gov/entrez/query.fcgi?cmd=search&amp;db=pubmed&amp;term=12480693" TargetMode="External"/><Relationship Id="rId551" Type="http://schemas.openxmlformats.org/officeDocument/2006/relationships/hyperlink" Target="http://www.ncbi.nlm.nih.gov/entrez/query.fcgi?cmd=search&amp;db=pubmed&amp;term=" TargetMode="External"/><Relationship Id="rId593" Type="http://schemas.openxmlformats.org/officeDocument/2006/relationships/hyperlink" Target="http://www.ncbi.nlm.nih.gov/entrez/query.fcgi?db=Nucleotide&amp;cmd=search&amp;term=NM_001225" TargetMode="External"/><Relationship Id="rId607" Type="http://schemas.openxmlformats.org/officeDocument/2006/relationships/hyperlink" Target="http://www.ncbi.nlm.nih.gov/entrez/dispomim.cgi?id=135600" TargetMode="External"/><Relationship Id="rId649" Type="http://schemas.openxmlformats.org/officeDocument/2006/relationships/hyperlink" Target="http://bioinfo.lifl.fr/NM_fasta/NM_005375.fa" TargetMode="External"/><Relationship Id="rId814" Type="http://schemas.openxmlformats.org/officeDocument/2006/relationships/hyperlink" Target="http://bioinfo.lifl.fr/NM_fasta/NM_006273.fa" TargetMode="External"/><Relationship Id="rId856" Type="http://schemas.openxmlformats.org/officeDocument/2006/relationships/hyperlink" Target="http://www.ncbi.nlm.nih.gov/entrez/query.fcgi?cmd=search&amp;db=pubmed&amp;term=" TargetMode="External"/><Relationship Id="rId190" Type="http://schemas.openxmlformats.org/officeDocument/2006/relationships/hyperlink" Target="http://www.ncbi.nlm.nih.gov/entrez/query.fcgi?db=Nucleotide&amp;cmd=search&amp;term=NM_011198" TargetMode="External"/><Relationship Id="rId204" Type="http://schemas.openxmlformats.org/officeDocument/2006/relationships/hyperlink" Target="http://bioinfo.lifl.fr/NM_fasta/NM_172197.fa" TargetMode="External"/><Relationship Id="rId246" Type="http://schemas.openxmlformats.org/officeDocument/2006/relationships/hyperlink" Target="http://www.ncbi.nlm.nih.gov/entrez/query.fcgi?cmd=search&amp;db=pubmed&amp;term=12208876" TargetMode="External"/><Relationship Id="rId288" Type="http://schemas.openxmlformats.org/officeDocument/2006/relationships/hyperlink" Target="http://www.ncbi.nlm.nih.gov/entrez/query.fcgi?db=Nucleotide&amp;cmd=search&amp;term=NM_002198" TargetMode="External"/><Relationship Id="rId411" Type="http://schemas.openxmlformats.org/officeDocument/2006/relationships/hyperlink" Target="http://www.ncbi.nlm.nih.gov/entrez/query.fcgi?cmd=search&amp;db=pubmed&amp;term=12746898" TargetMode="External"/><Relationship Id="rId453" Type="http://schemas.openxmlformats.org/officeDocument/2006/relationships/hyperlink" Target="http://www.ncbi.nlm.nih.gov/entrez/query.fcgi?db=Nucleotide&amp;cmd=search&amp;term=NM_006290" TargetMode="External"/><Relationship Id="rId509" Type="http://schemas.openxmlformats.org/officeDocument/2006/relationships/hyperlink" Target="http://bioinfo.lifl.fr/NM_fasta/NM_172174.fa" TargetMode="External"/><Relationship Id="rId660" Type="http://schemas.openxmlformats.org/officeDocument/2006/relationships/hyperlink" Target="http://www.ncbi.nlm.nih.gov/entrez/query.fcgi?db=Nucleotide&amp;cmd=search&amp;term=NM_008869" TargetMode="External"/><Relationship Id="rId106" Type="http://schemas.openxmlformats.org/officeDocument/2006/relationships/hyperlink" Target="http://www.ncbi.nlm.nih.gov/entrez/query.fcgi?cmd=search&amp;db=pubmed&amp;term=2104921+1715367+2263628" TargetMode="External"/><Relationship Id="rId313" Type="http://schemas.openxmlformats.org/officeDocument/2006/relationships/hyperlink" Target="http://www.ncbi.nlm.nih.gov/entrez/query.fcgi?db=Nucleotide&amp;cmd=search&amp;term=NM_002502" TargetMode="External"/><Relationship Id="rId495" Type="http://schemas.openxmlformats.org/officeDocument/2006/relationships/hyperlink" Target="http://www.ncbi.nlm.nih.gov/entrez/query.fcgi?db=Nucleotide&amp;cmd=search&amp;term=NM_145857" TargetMode="External"/><Relationship Id="rId716" Type="http://schemas.openxmlformats.org/officeDocument/2006/relationships/hyperlink" Target="http://www.ncbi.nlm.nih.gov/entrez/query.fcgi?cmd=search&amp;db=pubmed&amp;term=2550553" TargetMode="External"/><Relationship Id="rId758" Type="http://schemas.openxmlformats.org/officeDocument/2006/relationships/hyperlink" Target="http://www.ncbi.nlm.nih.gov/entrez/query.fcgi?db=Nucleotide&amp;cmd=search&amp;term=NM_002424" TargetMode="External"/><Relationship Id="rId10" Type="http://schemas.openxmlformats.org/officeDocument/2006/relationships/hyperlink" Target="http://www.ncbi.nlm.nih.gov/entrez/query.fcgi?db=Nucleotide&amp;cmd=search&amp;term=" TargetMode="External"/><Relationship Id="rId52" Type="http://schemas.openxmlformats.org/officeDocument/2006/relationships/hyperlink" Target="http://www.ncbi.nlm.nih.gov/entrez/dispomim.cgi?id=131210" TargetMode="External"/><Relationship Id="rId94" Type="http://schemas.openxmlformats.org/officeDocument/2006/relationships/hyperlink" Target="http://bioinfo.lifl.fr/NM_fasta/NM_000586.fa" TargetMode="External"/><Relationship Id="rId148" Type="http://schemas.openxmlformats.org/officeDocument/2006/relationships/hyperlink" Target="http://www.ncbi.nlm.nih.gov/entrez/query.fcgi?db=Nucleotide&amp;cmd=search&amp;term=NM_000710" TargetMode="External"/><Relationship Id="rId355" Type="http://schemas.openxmlformats.org/officeDocument/2006/relationships/hyperlink" Target="http://www.ncbi.nlm.nih.gov/entrez/query.fcgi?db=Nucleotide&amp;cmd=search&amp;term=NM_009141" TargetMode="External"/><Relationship Id="rId397" Type="http://schemas.openxmlformats.org/officeDocument/2006/relationships/hyperlink" Target="http://www.ncbi.nlm.nih.gov/entrez/dispomim.cgi?id=601393" TargetMode="External"/><Relationship Id="rId520" Type="http://schemas.openxmlformats.org/officeDocument/2006/relationships/hyperlink" Target="http://www.ncbi.nlm.nih.gov/entrez/query.fcgi?db=Nucleotide&amp;cmd=search&amp;term=NM_008944" TargetMode="External"/><Relationship Id="rId562" Type="http://schemas.openxmlformats.org/officeDocument/2006/relationships/hyperlink" Target="http://www.ncbi.nlm.nih.gov/entrez/dispomim.cgi?id=600957" TargetMode="External"/><Relationship Id="rId618" Type="http://schemas.openxmlformats.org/officeDocument/2006/relationships/hyperlink" Target="http://www.ncbi.nlm.nih.gov/entrez/query.fcgi?db=Nucleotide&amp;cmd=search&amp;term=NM_002089" TargetMode="External"/><Relationship Id="rId825" Type="http://schemas.openxmlformats.org/officeDocument/2006/relationships/hyperlink" Target="http://www.ncbi.nlm.nih.gov/entrez/query.fcgi?db=Nucleotide&amp;cmd=search&amp;term=NM_008655" TargetMode="External"/><Relationship Id="rId215" Type="http://schemas.openxmlformats.org/officeDocument/2006/relationships/hyperlink" Target="http://www.ncbi.nlm.nih.gov/entrez/query.fcgi?db=Nucleotide&amp;cmd=search&amp;term=NM_009743" TargetMode="External"/><Relationship Id="rId257" Type="http://schemas.openxmlformats.org/officeDocument/2006/relationships/hyperlink" Target="http://www.ncbi.nlm.nih.gov/entrez/dispomim.cgi?id=134390" TargetMode="External"/><Relationship Id="rId422" Type="http://schemas.openxmlformats.org/officeDocument/2006/relationships/hyperlink" Target="http://www.ncbi.nlm.nih.gov/entrez/dispomim.cgi?id=602056" TargetMode="External"/><Relationship Id="rId464" Type="http://schemas.openxmlformats.org/officeDocument/2006/relationships/hyperlink" Target="http://bioinfo.lifl.fr/NM_fasta/NM_006528.fa" TargetMode="External"/><Relationship Id="rId867" Type="http://schemas.openxmlformats.org/officeDocument/2006/relationships/hyperlink" Target="http://www.ncbi.nlm.nih.gov/entrez/dispomim.cgi?id=606910" TargetMode="External"/><Relationship Id="rId299" Type="http://schemas.openxmlformats.org/officeDocument/2006/relationships/hyperlink" Target="http://bioinfo.lifl.fr/NM_fasta/NM_009588.fa" TargetMode="External"/><Relationship Id="rId727" Type="http://schemas.openxmlformats.org/officeDocument/2006/relationships/hyperlink" Target="http://www.ncbi.nlm.nih.gov/entrez/dispomim.cgi?id=601712" TargetMode="External"/><Relationship Id="rId63" Type="http://schemas.openxmlformats.org/officeDocument/2006/relationships/hyperlink" Target="http://www.ncbi.nlm.nih.gov/entrez/query.fcgi?db=Nucleotide&amp;cmd=search&amp;term=NM_000567" TargetMode="External"/><Relationship Id="rId159" Type="http://schemas.openxmlformats.org/officeDocument/2006/relationships/hyperlink" Target="http://bioinfo.lifl.fr/NM_fasta/NM_000758.fa" TargetMode="External"/><Relationship Id="rId366" Type="http://schemas.openxmlformats.org/officeDocument/2006/relationships/hyperlink" Target="http://www.ncbi.nlm.nih.gov/entrez/query.fcgi?cmd=search&amp;db=pubmed&amp;term=12208876+12208876" TargetMode="External"/><Relationship Id="rId573" Type="http://schemas.openxmlformats.org/officeDocument/2006/relationships/hyperlink" Target="http://www.ncbi.nlm.nih.gov/entrez/query.fcgi?db=Nucleotide&amp;cmd=search&amp;term=NM_000909" TargetMode="External"/><Relationship Id="rId780" Type="http://schemas.openxmlformats.org/officeDocument/2006/relationships/hyperlink" Target="http://www.ncbi.nlm.nih.gov/entrez/query.fcgi?db=Nucleotide&amp;cmd=search&amp;term=NM_011337" TargetMode="External"/><Relationship Id="rId226" Type="http://schemas.openxmlformats.org/officeDocument/2006/relationships/hyperlink" Target="http://www.ncbi.nlm.nih.gov/entrez/query.fcgi?cmd=search&amp;db=pubmed&amp;term=11877397" TargetMode="External"/><Relationship Id="rId433" Type="http://schemas.openxmlformats.org/officeDocument/2006/relationships/hyperlink" Target="http://www.ncbi.nlm.nih.gov/entrez/query.fcgi?db=Nucleotide&amp;cmd=search&amp;term=NM_005178" TargetMode="External"/><Relationship Id="rId878" Type="http://schemas.openxmlformats.org/officeDocument/2006/relationships/hyperlink" Target="http://www.ncbi.nlm.nih.gov/entrez/query.fcgi?db=Nucleotide&amp;cmd=search&amp;term=" TargetMode="External"/><Relationship Id="rId640" Type="http://schemas.openxmlformats.org/officeDocument/2006/relationships/hyperlink" Target="http://www.ncbi.nlm.nih.gov/entrez/query.fcgi?db=Nucleotide&amp;cmd=search&amp;term=NM_009354" TargetMode="External"/><Relationship Id="rId738" Type="http://schemas.openxmlformats.org/officeDocument/2006/relationships/hyperlink" Target="http://www.ncbi.nlm.nih.gov/entrez/query.fcgi?db=Nucleotide&amp;cmd=search&amp;term=NM_002002" TargetMode="External"/><Relationship Id="rId74" Type="http://schemas.openxmlformats.org/officeDocument/2006/relationships/hyperlink" Target="http://bioinfo.lifl.fr/NM_fasta/NM_000576.fa" TargetMode="External"/><Relationship Id="rId377" Type="http://schemas.openxmlformats.org/officeDocument/2006/relationships/hyperlink" Target="http://www.ncbi.nlm.nih.gov/entrez/dispomim.cgi?id=602996" TargetMode="External"/><Relationship Id="rId500" Type="http://schemas.openxmlformats.org/officeDocument/2006/relationships/hyperlink" Target="http://www.ncbi.nlm.nih.gov/entrez/query.fcgi?db=Nucleotide&amp;cmd=search&amp;term=NM_007631" TargetMode="External"/><Relationship Id="rId584" Type="http://schemas.openxmlformats.org/officeDocument/2006/relationships/hyperlink" Target="http://bioinfo.lifl.fr/NM_fasta/NM_000954.fa" TargetMode="External"/><Relationship Id="rId805" Type="http://schemas.openxmlformats.org/officeDocument/2006/relationships/hyperlink" Target="http://www.ncbi.nlm.nih.gov/entrez/query.fcgi?db=Nucleotide&amp;cmd=search&amp;term=" TargetMode="External"/><Relationship Id="rId5" Type="http://schemas.openxmlformats.org/officeDocument/2006/relationships/hyperlink" Target="http://www.ncbi.nlm.nih.gov/entrez/query.fcgi?db=Nucleotide&amp;cmd=search&amp;term=" TargetMode="External"/><Relationship Id="rId237" Type="http://schemas.openxmlformats.org/officeDocument/2006/relationships/hyperlink" Target="http://www.ncbi.nlm.nih.gov/entrez/dispomim.cgi?id=109530" TargetMode="External"/><Relationship Id="rId791" Type="http://schemas.openxmlformats.org/officeDocument/2006/relationships/hyperlink" Target="http://www.ncbi.nlm.nih.gov/entrez/query.fcgi?cmd=search&amp;db=pubmed&amp;term=11875461" TargetMode="External"/><Relationship Id="rId444" Type="http://schemas.openxmlformats.org/officeDocument/2006/relationships/hyperlink" Target="http://bioinfo.lifl.fr/NM_fasta/NM_005429.fa" TargetMode="External"/><Relationship Id="rId651" Type="http://schemas.openxmlformats.org/officeDocument/2006/relationships/hyperlink" Target="http://www.ncbi.nlm.nih.gov/entrez/query.fcgi?cmd=search&amp;db=pubmed&amp;term=" TargetMode="External"/><Relationship Id="rId749" Type="http://schemas.openxmlformats.org/officeDocument/2006/relationships/hyperlink" Target="http://bioinfo.lifl.fr/NM_fasta/NM_002229.fa" TargetMode="External"/><Relationship Id="rId290" Type="http://schemas.openxmlformats.org/officeDocument/2006/relationships/hyperlink" Target="http://www.ncbi.nlm.nih.gov/entrez/query.fcgi?db=Nucleotide&amp;cmd=search&amp;term=NM_008390" TargetMode="External"/><Relationship Id="rId304" Type="http://schemas.openxmlformats.org/officeDocument/2006/relationships/hyperlink" Target="http://bioinfo.lifl.fr/NM_fasta/NM_002460.fa" TargetMode="External"/><Relationship Id="rId388" Type="http://schemas.openxmlformats.org/officeDocument/2006/relationships/hyperlink" Target="http://www.ncbi.nlm.nih.gov/entrez/query.fcgi?db=Nucleotide&amp;cmd=search&amp;term=NM_004048" TargetMode="External"/><Relationship Id="rId511" Type="http://schemas.openxmlformats.org/officeDocument/2006/relationships/hyperlink" Target="http://www.ncbi.nlm.nih.gov/entrez/query.fcgi?cmd=search&amp;db=pubmed&amp;term=11884470" TargetMode="External"/><Relationship Id="rId609" Type="http://schemas.openxmlformats.org/officeDocument/2006/relationships/hyperlink" Target="http://bioinfo.lifl.fr/NM_fasta/NM_002026.fa" TargetMode="External"/><Relationship Id="rId85" Type="http://schemas.openxmlformats.org/officeDocument/2006/relationships/hyperlink" Target="http://www.ncbi.nlm.nih.gov/entrez/query.fcgi?db=Nucleotide&amp;cmd=search&amp;term=NM_009917" TargetMode="External"/><Relationship Id="rId150" Type="http://schemas.openxmlformats.org/officeDocument/2006/relationships/hyperlink" Target="http://www.ncbi.nlm.nih.gov/entrez/query.fcgi?db=Nucleotide&amp;cmd=search&amp;term=NM_007539" TargetMode="External"/><Relationship Id="rId595" Type="http://schemas.openxmlformats.org/officeDocument/2006/relationships/hyperlink" Target="http://www.ncbi.nlm.nih.gov/entrez/query.fcgi?db=Nucleotide&amp;cmd=search&amp;term=NM_007609" TargetMode="External"/><Relationship Id="rId816" Type="http://schemas.openxmlformats.org/officeDocument/2006/relationships/hyperlink" Target="http://www.ncbi.nlm.nih.gov/entrez/query.fcgi?cmd=search&amp;db=pubmed&amp;term=11875461" TargetMode="External"/><Relationship Id="rId248" Type="http://schemas.openxmlformats.org/officeDocument/2006/relationships/hyperlink" Target="http://www.ncbi.nlm.nih.gov/entrez/query.fcgi?db=Nucleotide&amp;cmd=search&amp;term=NM_001838" TargetMode="External"/><Relationship Id="rId455" Type="http://schemas.openxmlformats.org/officeDocument/2006/relationships/hyperlink" Target="http://www.ncbi.nlm.nih.gov/entrez/query.fcgi?db=Nucleotide&amp;cmd=search&amp;term=NM_009397" TargetMode="External"/><Relationship Id="rId662" Type="http://schemas.openxmlformats.org/officeDocument/2006/relationships/hyperlink" Target="http://www.ncbi.nlm.nih.gov/entrez/dispomim.cgi?id=608004" TargetMode="External"/><Relationship Id="rId12" Type="http://schemas.openxmlformats.org/officeDocument/2006/relationships/hyperlink" Target="http://www.ncbi.nlm.nih.gov/entrez/dispomim.cgi?id=107720" TargetMode="External"/><Relationship Id="rId108" Type="http://schemas.openxmlformats.org/officeDocument/2006/relationships/hyperlink" Target="http://www.ncbi.nlm.nih.gov/entrez/query.fcgi?db=Nucleotide&amp;cmd=search&amp;term=NM_000594" TargetMode="External"/><Relationship Id="rId315" Type="http://schemas.openxmlformats.org/officeDocument/2006/relationships/hyperlink" Target="http://www.ncbi.nlm.nih.gov/entrez/query.fcgi?db=Nucleotide&amp;cmd=search&amp;term=NM_019408" TargetMode="External"/><Relationship Id="rId522" Type="http://schemas.openxmlformats.org/officeDocument/2006/relationships/hyperlink" Target="http://www.ncbi.nlm.nih.gov/entrez/dispomim.cgi?id=" TargetMode="External"/><Relationship Id="rId96" Type="http://schemas.openxmlformats.org/officeDocument/2006/relationships/hyperlink" Target="http://www.ncbi.nlm.nih.gov/entrez/query.fcgi?cmd=search&amp;db=pubmed&amp;term=8663174" TargetMode="External"/><Relationship Id="rId161" Type="http://schemas.openxmlformats.org/officeDocument/2006/relationships/hyperlink" Target="http://www.ncbi.nlm.nih.gov/entrez/query.fcgi?cmd=search&amp;db=pubmed&amp;term=7513199" TargetMode="External"/><Relationship Id="rId399" Type="http://schemas.openxmlformats.org/officeDocument/2006/relationships/hyperlink" Target="http://bioinfo.lifl.fr/NM_fasta/NM_004591.fa" TargetMode="External"/><Relationship Id="rId827" Type="http://schemas.openxmlformats.org/officeDocument/2006/relationships/hyperlink" Target="http://www.ncbi.nlm.nih.gov/entrez/dispomim.cgi?id=601895" TargetMode="External"/><Relationship Id="rId259" Type="http://schemas.openxmlformats.org/officeDocument/2006/relationships/hyperlink" Target="http://bioinfo.lifl.fr/NM_fasta/NM_001993.fa" TargetMode="External"/><Relationship Id="rId466" Type="http://schemas.openxmlformats.org/officeDocument/2006/relationships/hyperlink" Target="http://www.ncbi.nlm.nih.gov/entrez/query.fcgi?cmd=search&amp;db=pubmed&amp;term=12835724+10733571" TargetMode="External"/><Relationship Id="rId673" Type="http://schemas.openxmlformats.org/officeDocument/2006/relationships/hyperlink" Target="http://www.ncbi.nlm.nih.gov/entrez/query.fcgi?db=Nucleotide&amp;cmd=search&amp;term=NM_172209" TargetMode="External"/><Relationship Id="rId880" Type="http://schemas.openxmlformats.org/officeDocument/2006/relationships/hyperlink" Target="http://www.ncbi.nlm.nih.gov/entrez/query.fcgi?db=Nucleotide&amp;cmd=search&amp;term=" TargetMode="External"/><Relationship Id="rId23" Type="http://schemas.openxmlformats.org/officeDocument/2006/relationships/hyperlink" Target="http://www.ncbi.nlm.nih.gov/entrez/query.fcgi?db=Nucleotide&amp;cmd=search&amp;term=NM_000073" TargetMode="External"/><Relationship Id="rId119" Type="http://schemas.openxmlformats.org/officeDocument/2006/relationships/hyperlink" Target="http://bioinfo.lifl.fr/NM_fasta/NM_000600.fa" TargetMode="External"/><Relationship Id="rId326" Type="http://schemas.openxmlformats.org/officeDocument/2006/relationships/hyperlink" Target="http://www.ncbi.nlm.nih.gov/entrez/query.fcgi?cmd=search&amp;db=pubmed&amp;term=7699330" TargetMode="External"/><Relationship Id="rId533" Type="http://schemas.openxmlformats.org/officeDocument/2006/relationships/hyperlink" Target="http://www.ncbi.nlm.nih.gov/entrez/query.fcgi?db=Nucleotide&amp;cmd=search&amp;term=" TargetMode="External"/><Relationship Id="rId740" Type="http://schemas.openxmlformats.org/officeDocument/2006/relationships/hyperlink" Target="http://www.ncbi.nlm.nih.gov/entrez/query.fcgi?db=Nucleotide&amp;cmd=search&amp;term=NM_013517" TargetMode="External"/><Relationship Id="rId838" Type="http://schemas.openxmlformats.org/officeDocument/2006/relationships/hyperlink" Target="http://www.ncbi.nlm.nih.gov/entrez/query.fcgi?db=Nucleotide&amp;cmd=search&amp;term=NM_024420" TargetMode="External"/><Relationship Id="rId172" Type="http://schemas.openxmlformats.org/officeDocument/2006/relationships/hyperlink" Target="http://www.ncbi.nlm.nih.gov/entrez/dispomim.cgi?id=125860" TargetMode="External"/><Relationship Id="rId477" Type="http://schemas.openxmlformats.org/officeDocument/2006/relationships/hyperlink" Target="http://www.ncbi.nlm.nih.gov/entrez/dispomim.cgi?id=162323" TargetMode="External"/><Relationship Id="rId600" Type="http://schemas.openxmlformats.org/officeDocument/2006/relationships/hyperlink" Target="http://www.ncbi.nlm.nih.gov/entrez/query.fcgi?db=Nucleotide&amp;cmd=search&amp;term=NM_009984" TargetMode="External"/><Relationship Id="rId684" Type="http://schemas.openxmlformats.org/officeDocument/2006/relationships/hyperlink" Target="http://bioinfo.lifl.fr/NM_fasta/.fa" TargetMode="External"/><Relationship Id="rId337" Type="http://schemas.openxmlformats.org/officeDocument/2006/relationships/hyperlink" Target="http://www.ncbi.nlm.nih.gov/entrez/dispomim.cgi?id=158105" TargetMode="External"/><Relationship Id="rId34" Type="http://schemas.openxmlformats.org/officeDocument/2006/relationships/hyperlink" Target="http://bioinfo.lifl.fr/NM_fasta/NM_000118.fa" TargetMode="External"/><Relationship Id="rId544" Type="http://schemas.openxmlformats.org/officeDocument/2006/relationships/hyperlink" Target="http://bioinfo.lifl.fr/NM_fasta/.fa" TargetMode="External"/><Relationship Id="rId751" Type="http://schemas.openxmlformats.org/officeDocument/2006/relationships/hyperlink" Target="http://www.ncbi.nlm.nih.gov/entrez/query.fcgi?cmd=search&amp;db=pubmed&amp;term=8623933" TargetMode="External"/><Relationship Id="rId849" Type="http://schemas.openxmlformats.org/officeDocument/2006/relationships/hyperlink" Target="http://bioinfo.lifl.fr/NM_fasta/NM_002229.fa" TargetMode="External"/><Relationship Id="rId183" Type="http://schemas.openxmlformats.org/officeDocument/2006/relationships/hyperlink" Target="http://www.ncbi.nlm.nih.gov/entrez/query.fcgi?db=Nucleotide&amp;cmd=search&amp;term=NM_000952" TargetMode="External"/><Relationship Id="rId390" Type="http://schemas.openxmlformats.org/officeDocument/2006/relationships/hyperlink" Target="http://www.ncbi.nlm.nih.gov/entrez/query.fcgi?db=Nucleotide&amp;cmd=search&amp;term=" TargetMode="External"/><Relationship Id="rId404" Type="http://schemas.openxmlformats.org/officeDocument/2006/relationships/hyperlink" Target="http://bioinfo.lifl.fr/NM_fasta/NM_004233.fa" TargetMode="External"/><Relationship Id="rId611" Type="http://schemas.openxmlformats.org/officeDocument/2006/relationships/hyperlink" Target="http://www.ncbi.nlm.nih.gov/entrez/query.fcgi?cmd=search&amp;db=pubmed&amp;term="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ncbi.nlm.nih.gov/entrez/query.fcgi?cmd=Retrieve&amp;db=pubmed&amp;dopt=Abstract&amp;list_uids=16219537&amp;query_hl=1" TargetMode="External"/><Relationship Id="rId671" Type="http://schemas.openxmlformats.org/officeDocument/2006/relationships/hyperlink" Target="http://www.ncbi.nlm.nih.gov/entrez/viewer.fcgi?db=nucleotide&amp;val=48762938" TargetMode="External"/><Relationship Id="rId769" Type="http://schemas.openxmlformats.org/officeDocument/2006/relationships/hyperlink" Target="http://www.ncbi.nlm.nih.gov/entrez/viewer.fcgi?db=nuccore&amp;val=30410791" TargetMode="External"/><Relationship Id="rId21" Type="http://schemas.openxmlformats.org/officeDocument/2006/relationships/hyperlink" Target="http://www.ncbi.nlm.nih.gov/entrez/query.fcgi?cmd=Retrieve&amp;db=pubmed&amp;dopt=Abstract&amp;list_uids=9299399" TargetMode="External"/><Relationship Id="rId324" Type="http://schemas.openxmlformats.org/officeDocument/2006/relationships/hyperlink" Target="http://www.ncbi.nlm.nih.gov/entrez/query.fcgi?cmd=Retrieve&amp;db=pubmed&amp;dopt=Abstract&amp;list_uids=10090728" TargetMode="External"/><Relationship Id="rId531" Type="http://schemas.openxmlformats.org/officeDocument/2006/relationships/hyperlink" Target="http://www.ncbi.nlm.nih.gov/entrez/viewer.fcgi?db=nuccore&amp;val=165377240" TargetMode="External"/><Relationship Id="rId629" Type="http://schemas.openxmlformats.org/officeDocument/2006/relationships/hyperlink" Target="http://www.ncbi.nlm.nih.gov/entrez/viewer.fcgi?db=nuccore&amp;val=6755569" TargetMode="External"/><Relationship Id="rId170" Type="http://schemas.openxmlformats.org/officeDocument/2006/relationships/hyperlink" Target="http://www.ncbi.nlm.nih.gov/entrez/query.fcgi?cmd=Retrieve&amp;db=pubmed&amp;dopt=Abstract&amp;list_uids=15294971" TargetMode="External"/><Relationship Id="rId836" Type="http://schemas.openxmlformats.org/officeDocument/2006/relationships/hyperlink" Target="http://www.ncbi.nlm.nih.gov/entrez/viewer.fcgi?db=nucleotide&amp;val=50363216" TargetMode="External"/><Relationship Id="rId268" Type="http://schemas.openxmlformats.org/officeDocument/2006/relationships/hyperlink" Target="http://www.ncbi.nlm.nih.gov/entrez/viewer.fcgi?db=nucleotide&amp;val=156142194" TargetMode="External"/><Relationship Id="rId475" Type="http://schemas.openxmlformats.org/officeDocument/2006/relationships/hyperlink" Target="http://www.ncbi.nlm.nih.gov/entrez/viewer.fcgi?db=nucleotide&amp;val=34577121" TargetMode="External"/><Relationship Id="rId682" Type="http://schemas.openxmlformats.org/officeDocument/2006/relationships/hyperlink" Target="http://www.ncbi.nlm.nih.gov/entrez/query.fcgi?cmd=Retrieve&amp;db=pubmed&amp;dopt=Abstract&amp;list_uids=12761501" TargetMode="External"/><Relationship Id="rId32" Type="http://schemas.openxmlformats.org/officeDocument/2006/relationships/hyperlink" Target="http://www.ncbi.nlm.nih.gov/entrez/query.fcgi?cmd=Retrieve&amp;db=pubmed&amp;dopt=Abstract&amp;list_uids=12753665" TargetMode="External"/><Relationship Id="rId128" Type="http://schemas.openxmlformats.org/officeDocument/2006/relationships/hyperlink" Target="http://www.ncbi.nlm.nih.gov/entrez/viewer.fcgi?db=nuccore&amp;id=91208429" TargetMode="External"/><Relationship Id="rId335" Type="http://schemas.openxmlformats.org/officeDocument/2006/relationships/hyperlink" Target="http://www.ncbi.nlm.nih.gov/entrez/viewer.fcgi?db=nucleotide&amp;val=53759116" TargetMode="External"/><Relationship Id="rId542" Type="http://schemas.openxmlformats.org/officeDocument/2006/relationships/hyperlink" Target="http://www.ncbi.nlm.nih.gov/entrez/query.fcgi?cmd=Retrieve&amp;db=pubmed&amp;dopt=Abstract&amp;list_uids=16177180&amp;query_hl=1" TargetMode="External"/><Relationship Id="rId181" Type="http://schemas.openxmlformats.org/officeDocument/2006/relationships/hyperlink" Target="http://www.ncbi.nlm.nih.gov/entrez/viewer.fcgi?db=nucleotide&amp;val=54792122" TargetMode="External"/><Relationship Id="rId402" Type="http://schemas.openxmlformats.org/officeDocument/2006/relationships/hyperlink" Target="http://www.ncbi.nlm.nih.gov/entrez/query.fcgi?cmd=Retrieve&amp;db=pubmed&amp;dopt=Abstract&amp;list_uids=12673210" TargetMode="External"/><Relationship Id="rId847" Type="http://schemas.openxmlformats.org/officeDocument/2006/relationships/hyperlink" Target="http://www.ncbi.nlm.nih.gov/entrez/query.fcgi?cmd=Retrieve&amp;db=pubmed&amp;dopt=Abstract&amp;list_uids=8474179" TargetMode="External"/><Relationship Id="rId279" Type="http://schemas.openxmlformats.org/officeDocument/2006/relationships/hyperlink" Target="http://www.ncbi.nlm.nih.gov/entrez/viewer.fcgi?db=nucleotide&amp;val=4502680" TargetMode="External"/><Relationship Id="rId486" Type="http://schemas.openxmlformats.org/officeDocument/2006/relationships/hyperlink" Target="http://www.ncbi.nlm.nih.gov/nuccore/NM_001080547.1?report+genbank" TargetMode="External"/><Relationship Id="rId693" Type="http://schemas.openxmlformats.org/officeDocument/2006/relationships/hyperlink" Target="http://www.ncbi.nlm.nih.gov/entrez/viewer.fcgi?db=nucleotide&amp;val=16950656" TargetMode="External"/><Relationship Id="rId707" Type="http://schemas.openxmlformats.org/officeDocument/2006/relationships/hyperlink" Target="http://www.ncbi.nlm.nih.gov/entrez/viewer.fcgi?db=nucleotide&amp;val=10518504" TargetMode="External"/><Relationship Id="rId43" Type="http://schemas.openxmlformats.org/officeDocument/2006/relationships/hyperlink" Target="http://www.ncbi.nlm.nih.gov/entrez/viewer.fcgi?db=nuccore&amp;id=155369258" TargetMode="External"/><Relationship Id="rId139" Type="http://schemas.openxmlformats.org/officeDocument/2006/relationships/hyperlink" Target="http://www.ncbi.nlm.nih.gov/entrez/viewer.fcgi?db=nucleotide&amp;val=163310739" TargetMode="External"/><Relationship Id="rId346" Type="http://schemas.openxmlformats.org/officeDocument/2006/relationships/hyperlink" Target="http://www.ncbi.nlm.nih.gov/pubmed/18245482?ordinalpos=1&amp;itool=EntrezSystem2.PEntrez.Pubmed.Pubmed_ResultsPanel.Pubmed_RVDocSum" TargetMode="External"/><Relationship Id="rId553" Type="http://schemas.openxmlformats.org/officeDocument/2006/relationships/hyperlink" Target="http://www.ncbi.nlm.nih.gov/entrez/query.fcgi?cmd=Retrieve&amp;db=pubmed&amp;dopt=Abstract&amp;list_uids=8546677" TargetMode="External"/><Relationship Id="rId760" Type="http://schemas.openxmlformats.org/officeDocument/2006/relationships/hyperlink" Target="http://www.ncbi.nlm.nih.gov/entrez/query.fcgi?cmd=Retrieve&amp;db=pubmed&amp;dopt=Abstract&amp;list_uids=14662866" TargetMode="External"/><Relationship Id="rId192" Type="http://schemas.openxmlformats.org/officeDocument/2006/relationships/hyperlink" Target="http://www.ncbi.nlm.nih.gov/entrez/viewer.fcgi?db=nucleotide&amp;val=4557554" TargetMode="External"/><Relationship Id="rId206" Type="http://schemas.openxmlformats.org/officeDocument/2006/relationships/hyperlink" Target="http://www.ncbi.nlm.nih.gov/pubmed/18362142?ordinalpos=64&amp;itool=EntrezSystem2.PEntrez.Pubmed.Pubmed_ResultsPanel.Pubmed_RVDocSum" TargetMode="External"/><Relationship Id="rId413" Type="http://schemas.openxmlformats.org/officeDocument/2006/relationships/hyperlink" Target="http://www.ncbi.nlm.nih.gov/entrez/viewer.fcgi?db=nucleotide&amp;val=26051241" TargetMode="External"/><Relationship Id="rId497" Type="http://schemas.openxmlformats.org/officeDocument/2006/relationships/hyperlink" Target="http://www.ncbi.nlm.nih.gov/entrez/viewer.fcgi?db=nucleotide&amp;val=65507713" TargetMode="External"/><Relationship Id="rId620" Type="http://schemas.openxmlformats.org/officeDocument/2006/relationships/hyperlink" Target="http://www.ncbi.nlm.nih.gov/pubmed/18281274?ordinalpos=85&amp;itool=EntrezSystem2.PEntrez.Pubmed.Pubmed_ResultsPanel.Pubmed_RVDocSum" TargetMode="External"/><Relationship Id="rId718" Type="http://schemas.openxmlformats.org/officeDocument/2006/relationships/hyperlink" Target="http://www.ncbi.nlm.nih.gov/entrez/viewer.fcgi?db=nuccore&amp;val=4503938" TargetMode="External"/><Relationship Id="rId357" Type="http://schemas.openxmlformats.org/officeDocument/2006/relationships/hyperlink" Target="http://www.ncbi.nlm.nih.gov/entrez/query.fcgi?cmd=Retrieve&amp;db=pubmed&amp;dopt=Abstract&amp;list_uids=16277606&amp;query_hl=16" TargetMode="External"/><Relationship Id="rId54" Type="http://schemas.openxmlformats.org/officeDocument/2006/relationships/hyperlink" Target="http://www.ncbi.nlm.nih.gov/entrez/viewer.fcgi?db=nuccore&amp;id=26787977" TargetMode="External"/><Relationship Id="rId217" Type="http://schemas.openxmlformats.org/officeDocument/2006/relationships/hyperlink" Target="http://www.ncbi.nlm.nih.gov/entrez/query.fcgi?cmd=Retrieve&amp;db=pubmed&amp;dopt=Abstract&amp;list_uids=8524934" TargetMode="External"/><Relationship Id="rId564" Type="http://schemas.openxmlformats.org/officeDocument/2006/relationships/hyperlink" Target="http://www.ncbi.nlm.nih.gov/entrez/query.fcgi?db=pubmed&amp;cmd=Retrieve&amp;dopt=AbstractPlus&amp;list_uids=17311939&amp;query_hl=1&amp;itool=pubmed_docsum" TargetMode="External"/><Relationship Id="rId771" Type="http://schemas.openxmlformats.org/officeDocument/2006/relationships/hyperlink" Target="http://www.ncbi.nlm.nih.gov/entrez/viewer.fcgi?db=nucleotide&amp;val=10835158" TargetMode="External"/><Relationship Id="rId424" Type="http://schemas.openxmlformats.org/officeDocument/2006/relationships/hyperlink" Target="http://www.ncbi.nlm.nih.gov/entrez/query.fcgi?cmd=Retrieve&amp;db=pubmed&amp;dopt=Abstract&amp;list_uids=15178099" TargetMode="External"/><Relationship Id="rId631" Type="http://schemas.openxmlformats.org/officeDocument/2006/relationships/hyperlink" Target="http://www.ncbi.nlm.nih.gov/entrez/viewer.fcgi?db=nuccore&amp;val=89037491" TargetMode="External"/><Relationship Id="rId729" Type="http://schemas.openxmlformats.org/officeDocument/2006/relationships/hyperlink" Target="http://www.ncbi.nlm.nih.gov/entrez/viewer.fcgi?db=nuccore&amp;val=48255932" TargetMode="External"/><Relationship Id="rId270" Type="http://schemas.openxmlformats.org/officeDocument/2006/relationships/hyperlink" Target="http://www.ncbi.nlm.nih.gov/entrez/viewer.fcgi?db=nucleotide&amp;val=73747891" TargetMode="External"/><Relationship Id="rId65" Type="http://schemas.openxmlformats.org/officeDocument/2006/relationships/hyperlink" Target="http://www.ncbi.nlm.nih.gov/entrez/viewer.fcgi?db=nuccore&amp;val=50593016" TargetMode="External"/><Relationship Id="rId130" Type="http://schemas.openxmlformats.org/officeDocument/2006/relationships/hyperlink" Target="http://www.ncbi.nlm.nih.gov/entrez/viewer.fcgi?db=nuccore&amp;id=61744474" TargetMode="External"/><Relationship Id="rId368" Type="http://schemas.openxmlformats.org/officeDocument/2006/relationships/hyperlink" Target="http://www.ncbi.nlm.nih.gov/entrez/query.fcgi?cmd=Retrieve&amp;db=pubmed&amp;dopt=Abstract&amp;list_uids=12482504" TargetMode="External"/><Relationship Id="rId575" Type="http://schemas.openxmlformats.org/officeDocument/2006/relationships/hyperlink" Target="http://www.ncbi.nlm.nih.gov/entrez/viewer.fcgi?db=nuccore&amp;val=4504338" TargetMode="External"/><Relationship Id="rId740" Type="http://schemas.openxmlformats.org/officeDocument/2006/relationships/hyperlink" Target="http://www.ncbi.nlm.nih.gov/entrez/query.fcgi?cmd=Retrieve&amp;db=pubmed&amp;dopt=Abstract&amp;list_uids=15935571&amp;query_hl=1" TargetMode="External"/><Relationship Id="rId782" Type="http://schemas.openxmlformats.org/officeDocument/2006/relationships/hyperlink" Target="http://www.ncbi.nlm.nih.gov/entrez/viewer.fcgi?db=nuccore&amp;id=9506480" TargetMode="External"/><Relationship Id="rId838" Type="http://schemas.openxmlformats.org/officeDocument/2006/relationships/hyperlink" Target="http://www.ncbi.nlm.nih.gov/entrez/viewer.fcgi?db=nucleotide&amp;val=4504152" TargetMode="External"/><Relationship Id="rId172" Type="http://schemas.openxmlformats.org/officeDocument/2006/relationships/hyperlink" Target="http://www.ncbi.nlm.nih.gov/entrez/query.fcgi?cmd=Retrieve&amp;db=pubmed&amp;dopt=Abstract&amp;list_uids=8702885" TargetMode="External"/><Relationship Id="rId228" Type="http://schemas.openxmlformats.org/officeDocument/2006/relationships/hyperlink" Target="http://www.ncbi.nlm.nih.gov/entrez/query.fcgi?cmd=Retrieve&amp;db=pubmed&amp;dopt=Abstract&amp;list_uids=15345327" TargetMode="External"/><Relationship Id="rId435" Type="http://schemas.openxmlformats.org/officeDocument/2006/relationships/hyperlink" Target="http://www.ncbi.nlm.nih.gov/sites/entrez?Db=pubmed&amp;Cmd=ShowDetailView&amp;TermToSearch=17546045&amp;ordinalpos=4&amp;itool=EntrezSystem2.PEntrez.Pubmed.Pubmed_ResultsPanel.Pubmed_RVDocSum" TargetMode="External"/><Relationship Id="rId477" Type="http://schemas.openxmlformats.org/officeDocument/2006/relationships/hyperlink" Target="http://www.ncbi.nlm.nih.gov/entrez/viewer.fcgi?db=nucleotide&amp;val=142375467" TargetMode="External"/><Relationship Id="rId600" Type="http://schemas.openxmlformats.org/officeDocument/2006/relationships/hyperlink" Target="http://www.ncbi.nlm.nih.gov/entrez/query.fcgi?cmd=Retrieve&amp;db=pubmed&amp;dopt=Abstract&amp;list_uids=12737631" TargetMode="External"/><Relationship Id="rId642" Type="http://schemas.openxmlformats.org/officeDocument/2006/relationships/hyperlink" Target="http://www.ncbi.nlm.nih.gov/entrez/viewer.fcgi?db=nuccore&amp;val=110611244" TargetMode="External"/><Relationship Id="rId684" Type="http://schemas.openxmlformats.org/officeDocument/2006/relationships/hyperlink" Target="http://www.ncbi.nlm.nih.gov/entrez/query.fcgi?cmd=Retrieve&amp;db=pubmed&amp;dopt=Abstract&amp;list_uids=12761501" TargetMode="External"/><Relationship Id="rId281" Type="http://schemas.openxmlformats.org/officeDocument/2006/relationships/hyperlink" Target="http://www.ncbi.nlm.nih.gov/entrez/viewer.fcgi?db=nucleotide&amp;val=41327737" TargetMode="External"/><Relationship Id="rId337" Type="http://schemas.openxmlformats.org/officeDocument/2006/relationships/hyperlink" Target="http://www.ncbi.nlm.nih.gov/entrez/viewer.fcgi?db=nucleotide&amp;val=42544228" TargetMode="External"/><Relationship Id="rId502" Type="http://schemas.openxmlformats.org/officeDocument/2006/relationships/hyperlink" Target="http://www.ncbi.nlm.nih.gov/entrez/query.fcgi?cmd=Retrieve&amp;db=pubmed&amp;dopt=Abstract&amp;list_uids=12913295" TargetMode="External"/><Relationship Id="rId34" Type="http://schemas.openxmlformats.org/officeDocument/2006/relationships/hyperlink" Target="http://www.ncbi.nlm.nih.gov/entrez/viewer.fcgi?db=nuccore&amp;id=56786137" TargetMode="External"/><Relationship Id="rId76" Type="http://schemas.openxmlformats.org/officeDocument/2006/relationships/hyperlink" Target="http://www.ncbi.nlm.nih.gov/entrez/viewer.fcgi?db=nuccore&amp;id=6806892" TargetMode="External"/><Relationship Id="rId141" Type="http://schemas.openxmlformats.org/officeDocument/2006/relationships/hyperlink" Target="http://www.ncbi.nlm.nih.gov/entrez/viewer.fcgi?db=nuccore&amp;id=32483379" TargetMode="External"/><Relationship Id="rId379" Type="http://schemas.openxmlformats.org/officeDocument/2006/relationships/hyperlink" Target="http://www.ncbi.nlm.nih.gov/entrez/viewer.fcgi?db=nuccore&amp;val=7669545" TargetMode="External"/><Relationship Id="rId544" Type="http://schemas.openxmlformats.org/officeDocument/2006/relationships/hyperlink" Target="http://www.ncbi.nlm.nih.gov/entrez/query.fcgi?cmd=Retrieve&amp;db=pubmed&amp;dopt=Abstract&amp;list_uids=12239319" TargetMode="External"/><Relationship Id="rId586" Type="http://schemas.openxmlformats.org/officeDocument/2006/relationships/hyperlink" Target="http://www.ncbi.nlm.nih.gov/entrez/query.fcgi?cmd=Retrieve&amp;db=pubmed&amp;dopt=Abstract&amp;list_uids=8546707" TargetMode="External"/><Relationship Id="rId751" Type="http://schemas.openxmlformats.org/officeDocument/2006/relationships/hyperlink" Target="http://www.ncbi.nlm.nih.gov/entrez/query.fcgi?cmd=Retrieve&amp;db=pubmed&amp;dopt=Abstract&amp;list_uids=10861849" TargetMode="External"/><Relationship Id="rId793" Type="http://schemas.openxmlformats.org/officeDocument/2006/relationships/hyperlink" Target="http://www.ncbi.nlm.nih.gov/entrez/query.fcgi?db=pubmed&amp;cmd=Retrieve&amp;dopt=AbstractPlus&amp;list_uids=17244783&amp;query_hl=7&amp;itool=pubmed_docsum" TargetMode="External"/><Relationship Id="rId807" Type="http://schemas.openxmlformats.org/officeDocument/2006/relationships/hyperlink" Target="http://www.ncbi.nlm.nih.gov/entrez/query.fcgi?cmd=Retrieve&amp;db=pubmed&amp;dopt=Abstract&amp;list_uids=15139970" TargetMode="External"/><Relationship Id="rId7" Type="http://schemas.openxmlformats.org/officeDocument/2006/relationships/hyperlink" Target="http://www.ncbi.nlm.nih.gov/entrez/viewer.fcgi?db=nuccore&amp;id=34335180" TargetMode="External"/><Relationship Id="rId183" Type="http://schemas.openxmlformats.org/officeDocument/2006/relationships/hyperlink" Target="http://www.ncbi.nlm.nih.gov/entrez/viewer.fcgi?db=nucleotide&amp;val=53759115" TargetMode="External"/><Relationship Id="rId239" Type="http://schemas.openxmlformats.org/officeDocument/2006/relationships/hyperlink" Target="http://www.ncbi.nlm.nih.gov/entrez/viewer.fcgi?db=nucleotide&amp;val=153792589" TargetMode="External"/><Relationship Id="rId390" Type="http://schemas.openxmlformats.org/officeDocument/2006/relationships/hyperlink" Target="http://www.ncbi.nlm.nih.gov/entrez/viewer.fcgi?db=nuccore&amp;id=40254835" TargetMode="External"/><Relationship Id="rId404" Type="http://schemas.openxmlformats.org/officeDocument/2006/relationships/hyperlink" Target="http://www.ncbi.nlm.nih.gov/entrez/query.fcgi?cmd=Retrieve&amp;db=pubmed&amp;dopt=Abstract&amp;list_uids=12673210" TargetMode="External"/><Relationship Id="rId446" Type="http://schemas.openxmlformats.org/officeDocument/2006/relationships/hyperlink" Target="http://www.ncbi.nlm.nih.gov/entrez/viewer.fcgi?db=nucleotide&amp;val=50541958" TargetMode="External"/><Relationship Id="rId611" Type="http://schemas.openxmlformats.org/officeDocument/2006/relationships/hyperlink" Target="http://www.ncbi.nlm.nih.gov/nuccore/NM_002730.3?report=genbank" TargetMode="External"/><Relationship Id="rId653" Type="http://schemas.openxmlformats.org/officeDocument/2006/relationships/hyperlink" Target="http://www.ncbi.nlm.nih.gov/entrez/query.fcgi?cmd=Retrieve&amp;db=pubmed&amp;dopt=Abstract&amp;list_uids=16428624&amp;query_hl=16&amp;itool=pubmed_docsum" TargetMode="External"/><Relationship Id="rId250" Type="http://schemas.openxmlformats.org/officeDocument/2006/relationships/hyperlink" Target="http://www.ncbi.nlm.nih.gov/entrez/viewer.fcgi?db=nucleotide&amp;val=48762945" TargetMode="External"/><Relationship Id="rId292" Type="http://schemas.openxmlformats.org/officeDocument/2006/relationships/hyperlink" Target="http://www.ncbi.nlm.nih.gov/entrez/viewer.fcgi?db=nuccore&amp;val=164598157" TargetMode="External"/><Relationship Id="rId306" Type="http://schemas.openxmlformats.org/officeDocument/2006/relationships/hyperlink" Target="http://www.ncbi.nlm.nih.gov/entrez/viewer.fcgi?db=nucleotide&amp;val=42741658" TargetMode="External"/><Relationship Id="rId488" Type="http://schemas.openxmlformats.org/officeDocument/2006/relationships/hyperlink" Target="http://www.ncbi.nlm.nih.gov/entrez/viewer.fcgi?db=nucleotide&amp;val=35493877" TargetMode="External"/><Relationship Id="rId695" Type="http://schemas.openxmlformats.org/officeDocument/2006/relationships/hyperlink" Target="http://www.ncbi.nlm.nih.gov/entrez/viewer.fcgi?db=nucleotide&amp;val=16950657" TargetMode="External"/><Relationship Id="rId709" Type="http://schemas.openxmlformats.org/officeDocument/2006/relationships/hyperlink" Target="http://www.ncbi.nlm.nih.gov/entrez/viewer.fcgi?db=nuccore&amp;val=56682958" TargetMode="External"/><Relationship Id="rId45" Type="http://schemas.openxmlformats.org/officeDocument/2006/relationships/hyperlink" Target="http://www.ncbi.nlm.nih.gov/entrez/viewer.fcgi?db=nuccore&amp;id=10834979" TargetMode="External"/><Relationship Id="rId87" Type="http://schemas.openxmlformats.org/officeDocument/2006/relationships/hyperlink" Target="http://www.ncbi.nlm.nih.gov/entrez/viewer.fcgi?db=nuccore&amp;val=4759075" TargetMode="External"/><Relationship Id="rId110" Type="http://schemas.openxmlformats.org/officeDocument/2006/relationships/hyperlink" Target="http://www.ncbi.nlm.nih.gov/entrez/query.fcgi?db=pubmed&amp;cmd=Retrieve&amp;dopt=AbstractPlus&amp;list_uids=17533374&amp;query_hl=1&amp;itool=pubmed_docsum" TargetMode="External"/><Relationship Id="rId348" Type="http://schemas.openxmlformats.org/officeDocument/2006/relationships/hyperlink" Target="http://www.ncbi.nlm.nih.gov/sites/entrez?Db=pubmed&amp;Cmd=ShowDetailView&amp;TermToSearch=18040799&amp;ordinalpos=33&amp;itool=EntrezSystem2.PEntrez.Pubmed.Pubmed_ResultsPanel.Pubmed_RVDocSum" TargetMode="External"/><Relationship Id="rId513" Type="http://schemas.openxmlformats.org/officeDocument/2006/relationships/hyperlink" Target="http://www.ncbi.nlm.nih.gov/entrez/viewer.fcgi?db=nuccore&amp;val=13904857" TargetMode="External"/><Relationship Id="rId555" Type="http://schemas.openxmlformats.org/officeDocument/2006/relationships/hyperlink" Target="http://www.ncbi.nlm.nih.gov/entrez/viewer.fcgi?db=nuccore&amp;val=45359851" TargetMode="External"/><Relationship Id="rId597" Type="http://schemas.openxmlformats.org/officeDocument/2006/relationships/hyperlink" Target="http://www.ncbi.nlm.nih.gov/pubmed/18323526?ordinalpos=11&amp;itool=EntrezSystem2.PEntrez.Pubmed.Pubmed_ResultsPanel.Pubmed_RVDocSum" TargetMode="External"/><Relationship Id="rId720" Type="http://schemas.openxmlformats.org/officeDocument/2006/relationships/hyperlink" Target="http://www.ncbi.nlm.nih.gov/entrez/query.fcgi?cmd=Search&amp;db=pubmed&amp;term=wang+z%2C+liebhaber+sa+1999&amp;tool=fuzzy&amp;ot=wang+z%2C+leibhaber+sa+1999" TargetMode="External"/><Relationship Id="rId762" Type="http://schemas.openxmlformats.org/officeDocument/2006/relationships/hyperlink" Target="http://www.ncbi.nlm.nih.gov/entrez/query.fcgi?cmd=Retrieve&amp;db=pubmed&amp;dopt=Abstract&amp;list_uids=15527968" TargetMode="External"/><Relationship Id="rId818" Type="http://schemas.openxmlformats.org/officeDocument/2006/relationships/hyperlink" Target="http://www.ncbi.nlm.nih.gov/entrez/viewer.fcgi?db=nuccore&amp;val=88999598" TargetMode="External"/><Relationship Id="rId152" Type="http://schemas.openxmlformats.org/officeDocument/2006/relationships/hyperlink" Target="http://www.ncbi.nlm.nih.gov/entrez/query.fcgi?cmd=Retrieve&amp;db=pubmed&amp;dopt=Abstract&amp;list_uids=3096580" TargetMode="External"/><Relationship Id="rId194" Type="http://schemas.openxmlformats.org/officeDocument/2006/relationships/hyperlink" Target="http://www.ncbi.nlm.nih.gov/entrez/viewer.fcgi?db=nucleotide&amp;val=4557877" TargetMode="External"/><Relationship Id="rId208" Type="http://schemas.openxmlformats.org/officeDocument/2006/relationships/hyperlink" Target="http://www.ncbi.nlm.nih.gov/entrez/query.fcgi?cmd=Retrieve&amp;db=pubmed&amp;dopt=Abstract&amp;list_uids=1339286" TargetMode="External"/><Relationship Id="rId415" Type="http://schemas.openxmlformats.org/officeDocument/2006/relationships/hyperlink" Target="http://www.ncbi.nlm.nih.gov/entrez/viewer.fcgi?db=nuccore&amp;val=142388677" TargetMode="External"/><Relationship Id="rId457" Type="http://schemas.openxmlformats.org/officeDocument/2006/relationships/hyperlink" Target="http://www.ncbi.nlm.nih.gov/entrez/viewer.fcgi?db=nucleotide&amp;val=98985820" TargetMode="External"/><Relationship Id="rId622" Type="http://schemas.openxmlformats.org/officeDocument/2006/relationships/hyperlink" Target="http://www.ncbi.nlm.nih.gov/sites/entrez?Db=pubmed&amp;Cmd=ShowDetailView&amp;TermToSearch=17554373&amp;ordinalpos=11&amp;itool=EntrezSystem2.PEntrez.Pubmed.Pubmed_ResultsPanel.Pubmed_RVDocSum" TargetMode="External"/><Relationship Id="rId261" Type="http://schemas.openxmlformats.org/officeDocument/2006/relationships/hyperlink" Target="http://www.ncbi.nlm.nih.gov/entrez/viewer.fcgi?db=nucleotide&amp;val=45439347" TargetMode="External"/><Relationship Id="rId499" Type="http://schemas.openxmlformats.org/officeDocument/2006/relationships/hyperlink" Target="http://www.ncbi.nlm.nih.gov/entrez/viewer.fcgi?db=nucleotide&amp;val=21464104" TargetMode="External"/><Relationship Id="rId664" Type="http://schemas.openxmlformats.org/officeDocument/2006/relationships/hyperlink" Target="http://www.ncbi.nlm.nih.gov/entrez/viewer.fcgi?db=nuccore&amp;val=41406053" TargetMode="External"/><Relationship Id="rId14" Type="http://schemas.openxmlformats.org/officeDocument/2006/relationships/hyperlink" Target="http://www.ncbi.nlm.nih.gov/entrez/query.fcgi?db=pubmed&amp;cmd=Retrieve&amp;dopt=AbstractPlus&amp;list_uids=17368823&amp;query_hl=4&amp;itool=pubmed_docsum" TargetMode="External"/><Relationship Id="rId56" Type="http://schemas.openxmlformats.org/officeDocument/2006/relationships/hyperlink" Target="http://www.ncbi.nlm.nih.gov/entrez/viewer.fcgi?db=nuccore&amp;id=26787983" TargetMode="External"/><Relationship Id="rId317" Type="http://schemas.openxmlformats.org/officeDocument/2006/relationships/hyperlink" Target="http://www.ncbi.nlm.nih.gov/pubmed/18281283?ordinalpos=3&amp;itool=EntrezSystem2.PEntrez.Pubmed.Pubmed_ResultsPanel.Pubmed_DefaultReportPanel.Pubmed_RVDocSum" TargetMode="External"/><Relationship Id="rId359" Type="http://schemas.openxmlformats.org/officeDocument/2006/relationships/hyperlink" Target="http://www.ncbi.nlm.nih.gov/entrez/query.fcgi?cmd=Retrieve&amp;db=pubmed&amp;dopt=Abstract&amp;list_uids=16683270&amp;query_hl=1&amp;itool=pubmed_docsum" TargetMode="External"/><Relationship Id="rId524" Type="http://schemas.openxmlformats.org/officeDocument/2006/relationships/hyperlink" Target="http://www.ncbi.nlm.nih.gov/entrez/viewer.fcgi?db=nucleotide&amp;val=125987605" TargetMode="External"/><Relationship Id="rId566" Type="http://schemas.openxmlformats.org/officeDocument/2006/relationships/hyperlink" Target="http://www.ncbi.nlm.nih.gov/entrez/query.fcgi?db=pubmed&amp;cmd=Retrieve&amp;dopt=AbstractPlus&amp;list_uids=17451432&amp;query_hl=11&amp;itool=pubmed_docsum" TargetMode="External"/><Relationship Id="rId731" Type="http://schemas.openxmlformats.org/officeDocument/2006/relationships/hyperlink" Target="http://www.ncbi.nlm.nih.gov/entrez/viewer.fcgi?db=nuccore&amp;val=94721244" TargetMode="External"/><Relationship Id="rId773" Type="http://schemas.openxmlformats.org/officeDocument/2006/relationships/hyperlink" Target="http://www.ncbi.nlm.nih.gov/entrez/viewer.fcgi?db=nuccore&amp;val=81295799" TargetMode="External"/><Relationship Id="rId98" Type="http://schemas.openxmlformats.org/officeDocument/2006/relationships/hyperlink" Target="http://www.ncbi.nlm.nih.gov/entrez/viewer.fcgi?db=nuccore&amp;val=23510439" TargetMode="External"/><Relationship Id="rId121" Type="http://schemas.openxmlformats.org/officeDocument/2006/relationships/hyperlink" Target="http://www.ncbi.nlm.nih.gov/entrez/viewer.fcgi?db=nuccore&amp;id=38454325" TargetMode="External"/><Relationship Id="rId163" Type="http://schemas.openxmlformats.org/officeDocument/2006/relationships/hyperlink" Target="http://www.ncbi.nlm.nih.gov/entrez/viewer.fcgi?db=nuccore&amp;val=10303247" TargetMode="External"/><Relationship Id="rId219" Type="http://schemas.openxmlformats.org/officeDocument/2006/relationships/hyperlink" Target="http://www.ncbi.nlm.nih.gov/entrez/query.fcgi?cmd=Retrieve&amp;db=pubmed&amp;dopt=Abstract&amp;list_uids=9079634" TargetMode="External"/><Relationship Id="rId370" Type="http://schemas.openxmlformats.org/officeDocument/2006/relationships/hyperlink" Target="http://www.ncbi.nlm.nih.gov/entrez/query.fcgi?cmd=Retrieve&amp;db=pubmed&amp;dopt=Abstract&amp;list_uids=10070049" TargetMode="External"/><Relationship Id="rId426" Type="http://schemas.openxmlformats.org/officeDocument/2006/relationships/hyperlink" Target="http://www.ncbi.nlm.nih.gov/entrez/query.fcgi?cmd=Retrieve&amp;db=pubmed&amp;dopt=Abstract&amp;list_uids=7706314" TargetMode="External"/><Relationship Id="rId633" Type="http://schemas.openxmlformats.org/officeDocument/2006/relationships/hyperlink" Target="http://www.ncbi.nlm.nih.gov/entrez/viewer.fcgi?db=nuccore&amp;val=27765090" TargetMode="External"/><Relationship Id="rId829" Type="http://schemas.openxmlformats.org/officeDocument/2006/relationships/hyperlink" Target="http://www.ncbi.nlm.nih.gov/entrez/viewer.fcgi?db=nuccore&amp;val=13259540" TargetMode="External"/><Relationship Id="rId230" Type="http://schemas.openxmlformats.org/officeDocument/2006/relationships/hyperlink" Target="http://www.ncbi.nlm.nih.gov/entrez/query.fcgi?cmd=Retrieve&amp;db=pubmed&amp;dopt=Abstract&amp;list_uids=12505312" TargetMode="External"/><Relationship Id="rId468" Type="http://schemas.openxmlformats.org/officeDocument/2006/relationships/hyperlink" Target="http://www.ncbi.nlm.nih.gov/entrez/viewer.fcgi?db=nucleotide&amp;val=19923451" TargetMode="External"/><Relationship Id="rId675" Type="http://schemas.openxmlformats.org/officeDocument/2006/relationships/hyperlink" Target="http://www.ncbi.nlm.nih.gov/entrez/viewer.fcgi?db=nuccore&amp;val=34304351" TargetMode="External"/><Relationship Id="rId840" Type="http://schemas.openxmlformats.org/officeDocument/2006/relationships/hyperlink" Target="http://www.ncbi.nlm.nih.gov/entrez/query.fcgi?cmd=Retrieve&amp;db=pubmed&amp;dopt=Abstract&amp;list_uids=8627783" TargetMode="External"/><Relationship Id="rId25" Type="http://schemas.openxmlformats.org/officeDocument/2006/relationships/hyperlink" Target="http://www.ncbi.nlm.nih.gov/entrez/viewer.fcgi?db=nucleotide&amp;val=4504152" TargetMode="External"/><Relationship Id="rId67" Type="http://schemas.openxmlformats.org/officeDocument/2006/relationships/hyperlink" Target="http://www.ncbi.nlm.nih.gov/entrez/viewer.fcgi?db=nuccore&amp;val=41872613" TargetMode="External"/><Relationship Id="rId272" Type="http://schemas.openxmlformats.org/officeDocument/2006/relationships/hyperlink" Target="http://www.ncbi.nlm.nih.gov/entrez/query.fcgi?cmd=Retrieve&amp;db=pubmed&amp;dopt=Abstract&amp;list_uids=15037199" TargetMode="External"/><Relationship Id="rId328" Type="http://schemas.openxmlformats.org/officeDocument/2006/relationships/hyperlink" Target="http://www.ncbi.nlm.nih.gov/pubmed/18607384?ordinalpos=17&amp;itool=EntrezSystem2.PEntrez.Pubmed.Pubmed_ResultsPanel.Pubmed_RVDocSum" TargetMode="External"/><Relationship Id="rId535" Type="http://schemas.openxmlformats.org/officeDocument/2006/relationships/hyperlink" Target="http://www.ncbi.nlm.nih.gov/entrez/viewer.fcgi?db=nuccore&amp;val=13027798" TargetMode="External"/><Relationship Id="rId577" Type="http://schemas.openxmlformats.org/officeDocument/2006/relationships/hyperlink" Target="http://www.ncbi.nlm.nih.gov/entrez/viewer.fcgi?db=nuccore&amp;val=119392082" TargetMode="External"/><Relationship Id="rId700" Type="http://schemas.openxmlformats.org/officeDocument/2006/relationships/hyperlink" Target="http://www.ncbi.nlm.nih.gov/sites/entrez?Db=pubmed&amp;Cmd=ShowDetailView&amp;TermToSearch=11472979&amp;ordinalpos=3&amp;itool=EntrezSystem2.PEntrez.Pubmed.Pubmed_ResultsPanel.Pubmed_RVDocSum" TargetMode="External"/><Relationship Id="rId742" Type="http://schemas.openxmlformats.org/officeDocument/2006/relationships/hyperlink" Target="http://www.ncbi.nlm.nih.gov/entrez/query.fcgi?cmd=Retrieve&amp;db=pubmed&amp;dopt=Abstract&amp;list_uids=7864166" TargetMode="External"/><Relationship Id="rId132" Type="http://schemas.openxmlformats.org/officeDocument/2006/relationships/hyperlink" Target="http://www.ncbi.nlm.nih.gov/entrez/viewer.fcgi?db=nuccore&amp;val=23312366" TargetMode="External"/><Relationship Id="rId174" Type="http://schemas.openxmlformats.org/officeDocument/2006/relationships/hyperlink" Target="http://www.ncbi.nlm.nih.gov/sites/entrez?Db=pubmed&amp;Cmd=ShowDetailView&amp;TermToSearch=17634956&amp;ordinalpos=32&amp;itool=EntrezSystem2.PEntrez.Pubmed.Pubmed_ResultsPanel.Pubmed_RVDocSum" TargetMode="External"/><Relationship Id="rId381" Type="http://schemas.openxmlformats.org/officeDocument/2006/relationships/hyperlink" Target="http://www.ncbi.nlm.nih.gov/entrez/viewer.fcgi?db=nuccore&amp;val=61658637" TargetMode="External"/><Relationship Id="rId602" Type="http://schemas.openxmlformats.org/officeDocument/2006/relationships/hyperlink" Target="http://www.ncbi.nlm.nih.gov/entrez/query.fcgi?cmd=Retrieve&amp;db=pubmed&amp;dopt=Abstract&amp;list_uids=11777968" TargetMode="External"/><Relationship Id="rId784" Type="http://schemas.openxmlformats.org/officeDocument/2006/relationships/hyperlink" Target="http://www.ncbi.nlm.nih.gov/entrez/viewer.fcgi?db=nuccore&amp;val=32483402" TargetMode="External"/><Relationship Id="rId241" Type="http://schemas.openxmlformats.org/officeDocument/2006/relationships/hyperlink" Target="http://www.ncbi.nlm.nih.gov/entrez/viewer.fcgi?db=nucleotide&amp;val=113421969" TargetMode="External"/><Relationship Id="rId437" Type="http://schemas.openxmlformats.org/officeDocument/2006/relationships/hyperlink" Target="http://www.ncbi.nlm.nih.gov/entrez/query.fcgi?cmd=Retrieve&amp;db=pubmed&amp;dopt=Abstract&amp;list_uids=14627988" TargetMode="External"/><Relationship Id="rId479" Type="http://schemas.openxmlformats.org/officeDocument/2006/relationships/hyperlink" Target="http://www.ncbi.nlm.nih.gov/entrez/viewer.fcgi?db=nucleotide&amp;val=27894347" TargetMode="External"/><Relationship Id="rId644" Type="http://schemas.openxmlformats.org/officeDocument/2006/relationships/hyperlink" Target="http://www.ncbi.nlm.nih.gov/entrez/viewer.fcgi?val=NM_004613.2&amp;dopt=gb" TargetMode="External"/><Relationship Id="rId686" Type="http://schemas.openxmlformats.org/officeDocument/2006/relationships/hyperlink" Target="http://www.ncbi.nlm.nih.gov/entrez/viewer.fcgi?val=NM_000389" TargetMode="External"/><Relationship Id="rId36" Type="http://schemas.openxmlformats.org/officeDocument/2006/relationships/hyperlink" Target="http://www.ncbi.nlm.nih.gov/entrez/viewer.fcgi?db=nuccore&amp;id=27894329" TargetMode="External"/><Relationship Id="rId283" Type="http://schemas.openxmlformats.org/officeDocument/2006/relationships/hyperlink" Target="http://www.ncbi.nlm.nih.gov/entrez/viewer.fcgi?db=nucleotide&amp;val=54792097" TargetMode="External"/><Relationship Id="rId339" Type="http://schemas.openxmlformats.org/officeDocument/2006/relationships/hyperlink" Target="http://www.ncbi.nlm.nih.gov/entrez/viewer.fcgi?db=nuccore&amp;val=38202233" TargetMode="External"/><Relationship Id="rId490" Type="http://schemas.openxmlformats.org/officeDocument/2006/relationships/hyperlink" Target="http://www.ncbi.nlm.nih.gov/entrez/query.fcgi?cmd=Retrieve&amp;db=pubmed&amp;dopt=Abstract&amp;list_uids=10652367" TargetMode="External"/><Relationship Id="rId504" Type="http://schemas.openxmlformats.org/officeDocument/2006/relationships/hyperlink" Target="http://www.ncbi.nlm.nih.gov/entrez/query.fcgi?cmd=Retrieve&amp;db=pubmed&amp;dopt=Abstract&amp;list_uids=12454009" TargetMode="External"/><Relationship Id="rId546" Type="http://schemas.openxmlformats.org/officeDocument/2006/relationships/hyperlink" Target="http://www.ncbi.nlm.nih.gov/entrez/query.fcgi?cmd=Retrieve&amp;db=pubmed&amp;dopt=Abstract&amp;list_uids=8985122" TargetMode="External"/><Relationship Id="rId711" Type="http://schemas.openxmlformats.org/officeDocument/2006/relationships/hyperlink" Target="http://www.ncbi.nlm.nih.gov/entrez/query.fcgi?cmd=Retrieve&amp;db=pubmed&amp;dopt=Abstract&amp;list_uids=15640523" TargetMode="External"/><Relationship Id="rId753" Type="http://schemas.openxmlformats.org/officeDocument/2006/relationships/hyperlink" Target="http://www.ncbi.nlm.nih.gov/entrez/viewer.fcgi?db=nuccore&amp;val=116284391" TargetMode="External"/><Relationship Id="rId78" Type="http://schemas.openxmlformats.org/officeDocument/2006/relationships/hyperlink" Target="http://www.ncbi.nlm.nih.gov/entrez/viewer.fcgi?db=nucleotide&amp;val=4505034" TargetMode="External"/><Relationship Id="rId101" Type="http://schemas.openxmlformats.org/officeDocument/2006/relationships/hyperlink" Target="http://www.ncbi.nlm.nih.gov/entrez/query.fcgi?cmd=Retrieve&amp;db=pubmed&amp;dopt=Abstract&amp;list_uids=15702971" TargetMode="External"/><Relationship Id="rId143" Type="http://schemas.openxmlformats.org/officeDocument/2006/relationships/hyperlink" Target="http://www.ncbi.nlm.nih.gov/entrez/viewer.fcgi?db=nuccore&amp;id=4557666" TargetMode="External"/><Relationship Id="rId185" Type="http://schemas.openxmlformats.org/officeDocument/2006/relationships/hyperlink" Target="http://www.ncbi.nlm.nih.gov/entrez/viewer.fcgi?db=nuccore&amp;id=27436892" TargetMode="External"/><Relationship Id="rId350" Type="http://schemas.openxmlformats.org/officeDocument/2006/relationships/hyperlink" Target="http://www.ncbi.nlm.nih.gov/entrez/query.fcgi?cmd=Retrieve&amp;db=pubmed&amp;dopt=Abstract&amp;list_uids=16497967&amp;query_hl=1&amp;itool=pubmed_docsum" TargetMode="External"/><Relationship Id="rId406" Type="http://schemas.openxmlformats.org/officeDocument/2006/relationships/hyperlink" Target="http://www.ncbi.nlm.nih.gov/entrez/query.fcgi?cmd=Retrieve&amp;db=pubmed&amp;dopt=Abstract&amp;list_uids=9781666" TargetMode="External"/><Relationship Id="rId588" Type="http://schemas.openxmlformats.org/officeDocument/2006/relationships/hyperlink" Target="http://www.ncbi.nlm.nih.gov/entrez/query.fcgi?cmd=Retrieve&amp;db=pubmed&amp;dopt=Abstract&amp;list_uids=16274753&amp;query_hl=1" TargetMode="External"/><Relationship Id="rId795" Type="http://schemas.openxmlformats.org/officeDocument/2006/relationships/hyperlink" Target="http://www.ncbi.nlm.nih.gov/entrez/query.fcgi?cmd=Retrieve&amp;db=pubmed&amp;dopt=Abstract&amp;list_uids=12761501" TargetMode="External"/><Relationship Id="rId809" Type="http://schemas.openxmlformats.org/officeDocument/2006/relationships/hyperlink" Target="http://www.ncbi.nlm.nih.gov/entrez/query.fcgi?cmd=Retrieve&amp;db=pubmed&amp;dopt=Abstract&amp;list_uids=15051482" TargetMode="External"/><Relationship Id="rId9" Type="http://schemas.openxmlformats.org/officeDocument/2006/relationships/hyperlink" Target="http://www.ncbi.nlm.nih.gov/entrez/query.fcgi?db=pubmed&amp;cmd=Retrieve&amp;dopt=AbstractPlus&amp;list_uids=17182562&amp;query_hl=1&amp;itool=pubmed_docsum" TargetMode="External"/><Relationship Id="rId210" Type="http://schemas.openxmlformats.org/officeDocument/2006/relationships/hyperlink" Target="http://www.ncbi.nlm.nih.gov/entrez/query.fcgi?cmd=Retrieve&amp;db=pubmed&amp;dopt=Abstract&amp;list_uids=2174104" TargetMode="External"/><Relationship Id="rId392" Type="http://schemas.openxmlformats.org/officeDocument/2006/relationships/hyperlink" Target="http://www.ncbi.nlm.nih.gov/entrez/viewer.fcgi?db=nuccore&amp;id=141802236" TargetMode="External"/><Relationship Id="rId448" Type="http://schemas.openxmlformats.org/officeDocument/2006/relationships/hyperlink" Target="http://www.ncbi.nlm.nih.gov/entrez/viewer.fcgi?db=nucleotide&amp;val=66528192" TargetMode="External"/><Relationship Id="rId613" Type="http://schemas.openxmlformats.org/officeDocument/2006/relationships/hyperlink" Target="http://www.ncbi.nlm.nih.gov/entrez/viewer.fcgi?db=nuccore&amp;val=47157323" TargetMode="External"/><Relationship Id="rId655" Type="http://schemas.openxmlformats.org/officeDocument/2006/relationships/hyperlink" Target="http://www.ncbi.nlm.nih.gov/entrez/query.fcgi?cmd=Retrieve&amp;db=pubmed&amp;dopt=Abstract&amp;list_uids=15798210" TargetMode="External"/><Relationship Id="rId697" Type="http://schemas.openxmlformats.org/officeDocument/2006/relationships/hyperlink" Target="http://www.ncbi.nlm.nih.gov/entrez/viewer.fcgi?db=nuccore&amp;val=119964722" TargetMode="External"/><Relationship Id="rId820" Type="http://schemas.openxmlformats.org/officeDocument/2006/relationships/hyperlink" Target="http://www.ncbi.nlm.nih.gov/entrez/query.fcgi?cmd=Retrieve&amp;db=pubmed&amp;dopt=Abstract&amp;list_uids=15663777" TargetMode="External"/><Relationship Id="rId252" Type="http://schemas.openxmlformats.org/officeDocument/2006/relationships/hyperlink" Target="http://www.ncbi.nlm.nih.gov/entrez/viewer.fcgi?db=nucleotide&amp;val=48762945" TargetMode="External"/><Relationship Id="rId294" Type="http://schemas.openxmlformats.org/officeDocument/2006/relationships/hyperlink" Target="http://www.ncbi.nlm.nih.gov/entrez/viewer.fcgi?db=nucleotide&amp;val=66529099" TargetMode="External"/><Relationship Id="rId308" Type="http://schemas.openxmlformats.org/officeDocument/2006/relationships/hyperlink" Target="http://www.ncbi.nlm.nih.gov/entrez/viewer.fcgi?db=nucleotide&amp;val=26787960" TargetMode="External"/><Relationship Id="rId515" Type="http://schemas.openxmlformats.org/officeDocument/2006/relationships/hyperlink" Target="http://www.ncbi.nlm.nih.gov/entrez/viewer.fcgi?db=nuccore&amp;val=158634471" TargetMode="External"/><Relationship Id="rId722" Type="http://schemas.openxmlformats.org/officeDocument/2006/relationships/hyperlink" Target="http://www.ncbi.nlm.nih.gov/entrez/query.fcgi?cmd=Retrieve&amp;db=pubmed&amp;dopt=Abstract&amp;list_uids=12239319" TargetMode="External"/><Relationship Id="rId47" Type="http://schemas.openxmlformats.org/officeDocument/2006/relationships/hyperlink" Target="http://www.ncbi.nlm.nih.gov/entrez/query.fcgi?cmd=Retrieve&amp;db=pubmed&amp;dopt=Abstract&amp;list_uids=9191851" TargetMode="External"/><Relationship Id="rId89" Type="http://schemas.openxmlformats.org/officeDocument/2006/relationships/hyperlink" Target="http://www.ncbi.nlm.nih.gov/entrez/viewer.fcgi?db=nuccore&amp;val=149999381" TargetMode="External"/><Relationship Id="rId112" Type="http://schemas.openxmlformats.org/officeDocument/2006/relationships/hyperlink" Target="http://www.ncbi.nlm.nih.gov/entrez/query.fcgi?db=pubmed&amp;cmd=Retrieve&amp;dopt=AbstractPlus&amp;list_uids=17533374&amp;query_hl=1&amp;itool=pubmed_docsum" TargetMode="External"/><Relationship Id="rId154" Type="http://schemas.openxmlformats.org/officeDocument/2006/relationships/hyperlink" Target="http://www.ncbi.nlm.nih.gov/entrez/query.fcgi?cmd=Retrieve&amp;db=pubmed&amp;dopt=Abstract&amp;list_uids=2115119" TargetMode="External"/><Relationship Id="rId361" Type="http://schemas.openxmlformats.org/officeDocument/2006/relationships/hyperlink" Target="http://www.ncbi.nlm.nih.gov/entrez/query.fcgi?db=pubmed&amp;cmd=Retrieve&amp;dopt=AbstractPlus&amp;list_uids=17395406&amp;query_hl=1&amp;itool=pubmed_docsum" TargetMode="External"/><Relationship Id="rId557" Type="http://schemas.openxmlformats.org/officeDocument/2006/relationships/hyperlink" Target="http://www.ncbi.nlm.nih.gov/entrez/viewer.fcgi?db=nuccore&amp;val=45359851" TargetMode="External"/><Relationship Id="rId599" Type="http://schemas.openxmlformats.org/officeDocument/2006/relationships/hyperlink" Target="http://www.ncbi.nlm.nih.gov/entrez/viewer.fcgi?db=nuccore&amp;val=10835172" TargetMode="External"/><Relationship Id="rId764" Type="http://schemas.openxmlformats.org/officeDocument/2006/relationships/hyperlink" Target="http://www.ncbi.nlm.nih.gov/entrez/query.fcgi?cmd=Retrieve&amp;db=pubmed&amp;dopt=Abstract&amp;list_uids=12801640" TargetMode="External"/><Relationship Id="rId196" Type="http://schemas.openxmlformats.org/officeDocument/2006/relationships/hyperlink" Target="http://www.ncbi.nlm.nih.gov/entrez/viewer.fcgi?db=nuccore&amp;val=109633021" TargetMode="External"/><Relationship Id="rId417" Type="http://schemas.openxmlformats.org/officeDocument/2006/relationships/hyperlink" Target="http://www.ncbi.nlm.nih.gov/entrez/viewer.fcgi?db=nucleotide&amp;val=21322251" TargetMode="External"/><Relationship Id="rId459" Type="http://schemas.openxmlformats.org/officeDocument/2006/relationships/hyperlink" Target="http://www.ncbi.nlm.nih.gov/entrez/viewer.fcgi?db=nucleotide&amp;val=10092618" TargetMode="External"/><Relationship Id="rId624" Type="http://schemas.openxmlformats.org/officeDocument/2006/relationships/hyperlink" Target="http://www.ncbi.nlm.nih.gov/entrez/query.fcgi?cmd=Retrieve&amp;db=pubmed&amp;dopt=Abstract&amp;list_uids=14645685" TargetMode="External"/><Relationship Id="rId666" Type="http://schemas.openxmlformats.org/officeDocument/2006/relationships/hyperlink" Target="http://www.ncbi.nlm.nih.gov/entrez/viewer.fcgi?db=nuccore&amp;val=42544183" TargetMode="External"/><Relationship Id="rId831" Type="http://schemas.openxmlformats.org/officeDocument/2006/relationships/hyperlink" Target="http://www.ncbi.nlm.nih.gov/entrez/viewer.fcgi?db=nuccore&amp;val=49619236" TargetMode="External"/><Relationship Id="rId16" Type="http://schemas.openxmlformats.org/officeDocument/2006/relationships/hyperlink" Target="http://www.ncbi.nlm.nih.gov/entrez/query.fcgi?cmd=Retrieve&amp;db=pubmed&amp;dopt=Abstract&amp;list_uids=15246961" TargetMode="External"/><Relationship Id="rId221" Type="http://schemas.openxmlformats.org/officeDocument/2006/relationships/hyperlink" Target="http://www.ncbi.nlm.nih.gov/entrez/viewer.fcgi?db=nuccore&amp;val=133930781" TargetMode="External"/><Relationship Id="rId263" Type="http://schemas.openxmlformats.org/officeDocument/2006/relationships/hyperlink" Target="http://www.ncbi.nlm.nih.gov/entrez/viewer.fcgi?db=nuccore&amp;val=21536375" TargetMode="External"/><Relationship Id="rId319" Type="http://schemas.openxmlformats.org/officeDocument/2006/relationships/hyperlink" Target="http://www.ncbi.nlm.nih.gov/entrez/query.fcgi?cmd=Retrieve&amp;db=pubmed&amp;dopt=Abstract&amp;list_uids=16085391&amp;query_hl=3" TargetMode="External"/><Relationship Id="rId470" Type="http://schemas.openxmlformats.org/officeDocument/2006/relationships/hyperlink" Target="http://www.ncbi.nlm.nih.gov/entrez/viewer.fcgi?db=nucleotide&amp;val=38327637" TargetMode="External"/><Relationship Id="rId526" Type="http://schemas.openxmlformats.org/officeDocument/2006/relationships/hyperlink" Target="http://www.ncbi.nlm.nih.gov/entrez/query.fcgi?cmd=Retrieve&amp;db=pubmed&amp;dopt=Abstract&amp;list_uids=9623774" TargetMode="External"/><Relationship Id="rId58" Type="http://schemas.openxmlformats.org/officeDocument/2006/relationships/hyperlink" Target="http://www.ncbi.nlm.nih.gov/entrez/viewer.fcgi?db=nuccore&amp;id=27477085" TargetMode="External"/><Relationship Id="rId123" Type="http://schemas.openxmlformats.org/officeDocument/2006/relationships/hyperlink" Target="http://www.ncbi.nlm.nih.gov/entrez/viewer.fcgi?db=nuccore&amp;id=91105420" TargetMode="External"/><Relationship Id="rId330" Type="http://schemas.openxmlformats.org/officeDocument/2006/relationships/hyperlink" Target="http://www.ncbi.nlm.nih.gov/entrez/viewer.fcgi?db=nucleotide&amp;val=5453991" TargetMode="External"/><Relationship Id="rId568" Type="http://schemas.openxmlformats.org/officeDocument/2006/relationships/hyperlink" Target="http://www.ncbi.nlm.nih.gov/entrez/query.fcgi?cmd=Retrieve&amp;db=pubmed&amp;dopt=Abstract&amp;list_uids=16547254&amp;query_hl=5&amp;itool=pubmed_DocSum" TargetMode="External"/><Relationship Id="rId733" Type="http://schemas.openxmlformats.org/officeDocument/2006/relationships/hyperlink" Target="http://www.ncbi.nlm.nih.gov/entrez/viewer.fcgi?db=nuccore&amp;val=55925575" TargetMode="External"/><Relationship Id="rId775" Type="http://schemas.openxmlformats.org/officeDocument/2006/relationships/hyperlink" Target="http://www.ncbi.nlm.nih.gov/entrez/viewer.fcgi?db=nuccore&amp;val=4506330" TargetMode="External"/><Relationship Id="rId165" Type="http://schemas.openxmlformats.org/officeDocument/2006/relationships/hyperlink" Target="http://www.ncbi.nlm.nih.gov/entrez/viewer.fcgi?db=nucleotide&amp;val=4827035" TargetMode="External"/><Relationship Id="rId372" Type="http://schemas.openxmlformats.org/officeDocument/2006/relationships/hyperlink" Target="http://www.ncbi.nlm.nih.gov/entrez/query.fcgi?cmd=Retrieve&amp;db=pubmed&amp;dopt=Abstract&amp;list_uids=9990287" TargetMode="External"/><Relationship Id="rId428" Type="http://schemas.openxmlformats.org/officeDocument/2006/relationships/hyperlink" Target="http://www.ncbi.nlm.nih.gov/entrez/query.fcgi?cmd=Retrieve&amp;db=pubmed&amp;dopt=Abstract&amp;list_uids=2191300" TargetMode="External"/><Relationship Id="rId635" Type="http://schemas.openxmlformats.org/officeDocument/2006/relationships/hyperlink" Target="http://www.ncbi.nlm.nih.gov/entrez/viewer.fcgi?db=nuccore&amp;val=13569921" TargetMode="External"/><Relationship Id="rId677" Type="http://schemas.openxmlformats.org/officeDocument/2006/relationships/hyperlink" Target="http://www.ncbi.nlm.nih.gov/entrez/viewer.fcgi?db=nucleotide&amp;val=119395733" TargetMode="External"/><Relationship Id="rId800" Type="http://schemas.openxmlformats.org/officeDocument/2006/relationships/hyperlink" Target="http://www.ncbi.nlm.nih.gov/entrez/viewer.fcgi?db=nuccore&amp;val=52352807" TargetMode="External"/><Relationship Id="rId842" Type="http://schemas.openxmlformats.org/officeDocument/2006/relationships/hyperlink" Target="http://www.ncbi.nlm.nih.gov/entrez/query.fcgi?cmd=Retrieve&amp;db=pubmed&amp;dopt=Abstract&amp;list_uids=2556267" TargetMode="External"/><Relationship Id="rId232" Type="http://schemas.openxmlformats.org/officeDocument/2006/relationships/hyperlink" Target="http://www.ncbi.nlm.nih.gov/entrez/query.fcgi?cmd=Retrieve&amp;db=pubmed&amp;dopt=Abstract&amp;list_uids=16277680&amp;query_hl=16" TargetMode="External"/><Relationship Id="rId274" Type="http://schemas.openxmlformats.org/officeDocument/2006/relationships/hyperlink" Target="http://www.ncbi.nlm.nih.gov/entrez/query.fcgi?cmd=Retrieve&amp;db=pubmed&amp;dopt=Abstract&amp;list_uids=9446586" TargetMode="External"/><Relationship Id="rId481" Type="http://schemas.openxmlformats.org/officeDocument/2006/relationships/hyperlink" Target="http://www.ncbi.nlm.nih.gov/entrez/viewer.fcgi?db=nuccore&amp;val=19071561" TargetMode="External"/><Relationship Id="rId702" Type="http://schemas.openxmlformats.org/officeDocument/2006/relationships/hyperlink" Target="http://www.ncbi.nlm.nih.gov/entrez/query.fcgi?cmd=Retrieve&amp;db=pubmed&amp;dopt=Abstract&amp;list_uids=10969841&amp;query_hl=26" TargetMode="External"/><Relationship Id="rId27" Type="http://schemas.openxmlformats.org/officeDocument/2006/relationships/hyperlink" Target="http://www.ncbi.nlm.nih.gov/entrez/viewer.fcgi?db=protein&amp;val=30023530" TargetMode="External"/><Relationship Id="rId69" Type="http://schemas.openxmlformats.org/officeDocument/2006/relationships/hyperlink" Target="http://www.ncbi.nlm.nih.gov/entrez/viewer.fcgi?db=nuccore&amp;id=1176424" TargetMode="External"/><Relationship Id="rId134" Type="http://schemas.openxmlformats.org/officeDocument/2006/relationships/hyperlink" Target="http://www.ncbi.nlm.nih.gov/entrez/viewer.fcgi?db=nuccore&amp;id=21464105" TargetMode="External"/><Relationship Id="rId537" Type="http://schemas.openxmlformats.org/officeDocument/2006/relationships/hyperlink" Target="http://www.ncbi.nlm.nih.gov/entrez/viewer.fcgi?db=nuccore&amp;val=56121816" TargetMode="External"/><Relationship Id="rId579" Type="http://schemas.openxmlformats.org/officeDocument/2006/relationships/hyperlink" Target="http://www.ncbi.nlm.nih.gov/entrez/viewer.fcgi?db=nuccore&amp;val=20143980" TargetMode="External"/><Relationship Id="rId744" Type="http://schemas.openxmlformats.org/officeDocument/2006/relationships/hyperlink" Target="http://www.ncbi.nlm.nih.gov/entrez/query.fcgi?cmd=Retrieve&amp;db=pubmed&amp;dopt=Abstract&amp;list_uids=16322095&amp;query_hl=51" TargetMode="External"/><Relationship Id="rId786" Type="http://schemas.openxmlformats.org/officeDocument/2006/relationships/hyperlink" Target="http://www.ncbi.nlm.nih.gov/entrez/viewer.fcgi?db=nucleotide&amp;val=71834852" TargetMode="External"/><Relationship Id="rId80" Type="http://schemas.openxmlformats.org/officeDocument/2006/relationships/hyperlink" Target="http://www.ncbi.nlm.nih.gov/pubmed/19215923?ordinalpos=1&amp;itool=EntrezSystem2.PEntrez.Pubmed.Pubmed_ResultsPanel.Pubmed_DefaultReportPanel.Pubmed_RVDocSum" TargetMode="External"/><Relationship Id="rId176" Type="http://schemas.openxmlformats.org/officeDocument/2006/relationships/hyperlink" Target="http://www.ncbi.nlm.nih.gov/entrez/query.fcgi?cmd=Retrieve&amp;db=pubmed&amp;dopt=Abstract&amp;list_uids=12193734" TargetMode="External"/><Relationship Id="rId341" Type="http://schemas.openxmlformats.org/officeDocument/2006/relationships/hyperlink" Target="http://www.ncbi.nlm.nih.gov/entrez/viewer.fcgi?db=nucleotide&amp;val=32528298" TargetMode="External"/><Relationship Id="rId383" Type="http://schemas.openxmlformats.org/officeDocument/2006/relationships/hyperlink" Target="http://www.ncbi.nlm.nih.gov/entrez/viewer.fcgi?db=nucleotide&amp;val=116006964" TargetMode="External"/><Relationship Id="rId439" Type="http://schemas.openxmlformats.org/officeDocument/2006/relationships/hyperlink" Target="http://www.ncbi.nlm.nih.gov/entrez/query.fcgi?cmd=Retrieve&amp;db=pubmed&amp;dopt=Abstract&amp;list_uids=15556300" TargetMode="External"/><Relationship Id="rId590" Type="http://schemas.openxmlformats.org/officeDocument/2006/relationships/hyperlink" Target="http://www.ncbi.nlm.nih.gov/entrez/query.fcgi?cmd=Retrieve&amp;db=pubmed&amp;dopt=Abstract&amp;list_uids=12673210" TargetMode="External"/><Relationship Id="rId604" Type="http://schemas.openxmlformats.org/officeDocument/2006/relationships/hyperlink" Target="http://www.ncbi.nlm.nih.gov/entrez/query.fcgi?cmd=Retrieve&amp;db=pubmed&amp;dopt=Abstract&amp;list_uids=15671037" TargetMode="External"/><Relationship Id="rId646" Type="http://schemas.openxmlformats.org/officeDocument/2006/relationships/hyperlink" Target="http://www.ncbi.nlm.nih.gov/entrez/viewer.fcgi?db=nuccore&amp;val=140560949" TargetMode="External"/><Relationship Id="rId811" Type="http://schemas.openxmlformats.org/officeDocument/2006/relationships/hyperlink" Target="http://www.ncbi.nlm.nih.gov/entrez/query.fcgi?db=pubmed&amp;cmd=Retrieve&amp;dopt=AbstractPlus&amp;list_uids=17258784&amp;query_hl=4&amp;itool=pubmed_docsum" TargetMode="External"/><Relationship Id="rId201" Type="http://schemas.openxmlformats.org/officeDocument/2006/relationships/hyperlink" Target="http://www.ncbi.nlm.nih.gov/entrez/query.fcgi?cmd=Retrieve&amp;db=pubmed&amp;dopt=Abstract&amp;list_uids=9154819" TargetMode="External"/><Relationship Id="rId243" Type="http://schemas.openxmlformats.org/officeDocument/2006/relationships/hyperlink" Target="http://www.ncbi.nlm.nih.gov/entrez/viewer.fcgi?db=nuccore&amp;val=154426291" TargetMode="External"/><Relationship Id="rId285" Type="http://schemas.openxmlformats.org/officeDocument/2006/relationships/hyperlink" Target="http://www.ncbi.nlm.nih.gov/entrez/viewer.fcgi?db=nucleotide&amp;val=116829963" TargetMode="External"/><Relationship Id="rId450" Type="http://schemas.openxmlformats.org/officeDocument/2006/relationships/hyperlink" Target="http://www.ncbi.nlm.nih.gov/sites/entrez?Db=pubmed&amp;Cmd=ShowDetailView&amp;TermToSearch=18068911&amp;ordinalpos=20&amp;itool=EntrezSystem2.PEntrez.Pubmed.Pubmed_ResultsPanel.Pubmed_RVDocSum" TargetMode="External"/><Relationship Id="rId506" Type="http://schemas.openxmlformats.org/officeDocument/2006/relationships/hyperlink" Target="http://www.ncbi.nlm.nih.gov/entrez/viewer.fcgi?db=nuccore&amp;val=10190699" TargetMode="External"/><Relationship Id="rId688" Type="http://schemas.openxmlformats.org/officeDocument/2006/relationships/hyperlink" Target="http://www.ncbi.nlm.nih.gov/entrez/viewer.fcgi?db=nuccore&amp;val=38455423" TargetMode="External"/><Relationship Id="rId38" Type="http://schemas.openxmlformats.org/officeDocument/2006/relationships/hyperlink" Target="http://www.ncbi.nlm.nih.gov/entrez/viewer.fcgi?db=nuccore&amp;id=27894305" TargetMode="External"/><Relationship Id="rId103" Type="http://schemas.openxmlformats.org/officeDocument/2006/relationships/hyperlink" Target="http://www.ncbi.nlm.nih.gov/entrez/viewer.fcgi?db=nuccore&amp;id=113722122" TargetMode="External"/><Relationship Id="rId310" Type="http://schemas.openxmlformats.org/officeDocument/2006/relationships/hyperlink" Target="http://www.ncbi.nlm.nih.gov/entrez/viewer.fcgi?db=nucleotide&amp;val=22035618" TargetMode="External"/><Relationship Id="rId492" Type="http://schemas.openxmlformats.org/officeDocument/2006/relationships/hyperlink" Target="http://www.ncbi.nlm.nih.gov/entrez/query.fcgi?cmd=Retrieve&amp;db=pubmed&amp;dopt=Abstract&amp;list_uids=12208876" TargetMode="External"/><Relationship Id="rId548" Type="http://schemas.openxmlformats.org/officeDocument/2006/relationships/hyperlink" Target="http://www.ncbi.nlm.nih.gov/entrez/viewer.fcgi?db=nuccore&amp;val=28373095" TargetMode="External"/><Relationship Id="rId713" Type="http://schemas.openxmlformats.org/officeDocument/2006/relationships/hyperlink" Target="http://www.ncbi.nlm.nih.gov/entrez/query.fcgi?cmd=Retrieve&amp;db=pubmed&amp;dopt=Abstract&amp;list_uids=12673201" TargetMode="External"/><Relationship Id="rId755" Type="http://schemas.openxmlformats.org/officeDocument/2006/relationships/hyperlink" Target="http://www.ncbi.nlm.nih.gov/entrez/viewer.fcgi?db=nucleotide&amp;val=68509929" TargetMode="External"/><Relationship Id="rId797" Type="http://schemas.openxmlformats.org/officeDocument/2006/relationships/hyperlink" Target="http://www.ncbi.nlm.nih.gov/entrez/query.fcgi?cmd=Retrieve&amp;db=pubmed&amp;dopt=Abstract&amp;list_uids=16697375&amp;query_hl=1&amp;itool=pubmed_docsum" TargetMode="External"/><Relationship Id="rId91" Type="http://schemas.openxmlformats.org/officeDocument/2006/relationships/hyperlink" Target="http://www.ncbi.nlm.nih.gov/entrez/viewer.fcgi?db=nuccore&amp;val=41872613" TargetMode="External"/><Relationship Id="rId145" Type="http://schemas.openxmlformats.org/officeDocument/2006/relationships/hyperlink" Target="http://www.ncbi.nlm.nih.gov/entrez/viewer.fcgi?db=nucleotide&amp;val=184750" TargetMode="External"/><Relationship Id="rId187" Type="http://schemas.openxmlformats.org/officeDocument/2006/relationships/hyperlink" Target="http://www.ncbi.nlm.nih.gov/entrez/viewer.fcgi?tool=portal&amp;db=protein&amp;term=NP%5F000601%2E3&amp;query%5Fkey=4&amp;dopt=gp&amp;dispmax=20&amp;page=1&amp;qty=1" TargetMode="External"/><Relationship Id="rId352" Type="http://schemas.openxmlformats.org/officeDocument/2006/relationships/hyperlink" Target="http://www.ncbi.nlm.nih.gov/pubmed/18245482?ordinalpos=1&amp;itool=EntrezSystem2.PEntrez.Pubmed.Pubmed_ResultsPanel.Pubmed_RVDocSum" TargetMode="External"/><Relationship Id="rId394" Type="http://schemas.openxmlformats.org/officeDocument/2006/relationships/hyperlink" Target="http://www.ncbi.nlm.nih.gov/entrez/query.fcgi?cmd=Retrieve&amp;db=pubmed&amp;dopt=Abstract&amp;list_uids=14683523" TargetMode="External"/><Relationship Id="rId408" Type="http://schemas.openxmlformats.org/officeDocument/2006/relationships/hyperlink" Target="http://www.ncbi.nlm.nih.gov/entrez/query.fcgi?cmd=Retrieve&amp;db=pubmed&amp;dopt=Abstract&amp;list_uids=9762895" TargetMode="External"/><Relationship Id="rId615" Type="http://schemas.openxmlformats.org/officeDocument/2006/relationships/hyperlink" Target="http://www.ncbi.nlm.nih.gov/entrez/viewer.fcgi?db=nuccore&amp;val=90265804" TargetMode="External"/><Relationship Id="rId822" Type="http://schemas.openxmlformats.org/officeDocument/2006/relationships/hyperlink" Target="http://www.ncbi.nlm.nih.gov/entrez/query.fcgi?cmd=Retrieve&amp;db=pubmed&amp;dopt=Abstract&amp;list_uids=14960149" TargetMode="External"/><Relationship Id="rId212" Type="http://schemas.openxmlformats.org/officeDocument/2006/relationships/hyperlink" Target="http://www.ncbi.nlm.nih.gov/entrez/query.fcgi?cmd=Retrieve&amp;db=pubmed&amp;dopt=Abstract&amp;list_uids=2550553" TargetMode="External"/><Relationship Id="rId254" Type="http://schemas.openxmlformats.org/officeDocument/2006/relationships/hyperlink" Target="http://www.ncbi.nlm.nih.gov/entrez/query.fcgi?db=pubmed&amp;cmd=Retrieve&amp;dopt=AbstractPlus&amp;list_uids=14729264&amp;query_hl=7&amp;itool=pubmed_docsum" TargetMode="External"/><Relationship Id="rId657" Type="http://schemas.openxmlformats.org/officeDocument/2006/relationships/hyperlink" Target="http://www.ncbi.nlm.nih.gov/entrez/query.fcgi?cmd=Retrieve&amp;db=pubmed&amp;dopt=Abstract&amp;list_uids=9920738" TargetMode="External"/><Relationship Id="rId699" Type="http://schemas.openxmlformats.org/officeDocument/2006/relationships/hyperlink" Target="http://www.ncbi.nlm.nih.gov/entrez/viewer.fcgi?db=nuccore&amp;val=10835168" TargetMode="External"/><Relationship Id="rId49" Type="http://schemas.openxmlformats.org/officeDocument/2006/relationships/hyperlink" Target="http://www.ncbi.nlm.nih.gov/entrez/query.fcgi?cmd=Retrieve&amp;db=pubmed&amp;dopt=Abstract&amp;list_uids=7565674" TargetMode="External"/><Relationship Id="rId114" Type="http://schemas.openxmlformats.org/officeDocument/2006/relationships/hyperlink" Target="http://www.ncbi.nlm.nih.gov/entrez/query.fcgi?cmd=Retrieve&amp;db=pubmed&amp;dopt=Abstract&amp;list_uids=12706838" TargetMode="External"/><Relationship Id="rId296" Type="http://schemas.openxmlformats.org/officeDocument/2006/relationships/hyperlink" Target="http://www.ncbi.nlm.nih.gov/entrez/viewer.fcgi?db=nucleotide&amp;val=41350310" TargetMode="External"/><Relationship Id="rId461" Type="http://schemas.openxmlformats.org/officeDocument/2006/relationships/hyperlink" Target="http://www.ncbi.nlm.nih.gov/entrez/query.fcgi?cmd=Retrieve&amp;db=pubmed&amp;dopt=Abstract&amp;list_uids=8096091" TargetMode="External"/><Relationship Id="rId517" Type="http://schemas.openxmlformats.org/officeDocument/2006/relationships/hyperlink" Target="http://www.ncbi.nlm.nih.gov/entrez/viewer.fcgi?db=nucleotide&amp;val=73858562" TargetMode="External"/><Relationship Id="rId559" Type="http://schemas.openxmlformats.org/officeDocument/2006/relationships/hyperlink" Target="http://www.ncbi.nlm.nih.gov/entrez/viewer.fcgi?db=nuccore&amp;val=53759142" TargetMode="External"/><Relationship Id="rId724" Type="http://schemas.openxmlformats.org/officeDocument/2006/relationships/hyperlink" Target="http://www.ncbi.nlm.nih.gov/sites/entrez?Db=pubmed&amp;Cmd=ShowDetailView&amp;TermToSearch=18021261&amp;ordinalpos=65&amp;itool=EntrezSystem2.PEntrez.Pubmed.Pubmed_ResultsPanel.Pubmed_RVDocSum" TargetMode="External"/><Relationship Id="rId766" Type="http://schemas.openxmlformats.org/officeDocument/2006/relationships/hyperlink" Target="http://www.ncbi.nlm.nih.gov/entrez/query.fcgi?cmd=Retrieve&amp;db=pubmed&amp;dopt=Abstract&amp;list_uids=15944286&amp;query_hl=1" TargetMode="External"/><Relationship Id="rId60" Type="http://schemas.openxmlformats.org/officeDocument/2006/relationships/hyperlink" Target="http://www.ncbi.nlm.nih.gov/entrez/query.fcgi?db=pubmed&amp;cmd=Retrieve&amp;dopt=AbstractPlus&amp;list_uids=17227910&amp;query_hl=14&amp;itool=pubmed_docsum" TargetMode="External"/><Relationship Id="rId156" Type="http://schemas.openxmlformats.org/officeDocument/2006/relationships/hyperlink" Target="http://www.ncbi.nlm.nih.gov/entrez/viewer.fcgi?db=nuccore&amp;val=20544171" TargetMode="External"/><Relationship Id="rId198" Type="http://schemas.openxmlformats.org/officeDocument/2006/relationships/hyperlink" Target="http://www.ncbi.nlm.nih.gov/entrez/viewer.fcgi?db=nucleotide&amp;val=117320538" TargetMode="External"/><Relationship Id="rId321" Type="http://schemas.openxmlformats.org/officeDocument/2006/relationships/hyperlink" Target="http://www.ncbi.nlm.nih.gov/entrez/viewer.fcgi?db=nucleotide&amp;val=7669480" TargetMode="External"/><Relationship Id="rId363" Type="http://schemas.openxmlformats.org/officeDocument/2006/relationships/hyperlink" Target="http://www.ncbi.nlm.nih.gov/entrez/query.fcgi?cmd=Retrieve&amp;db=pubmed&amp;dopt=Abstract&amp;list_uids=1691438" TargetMode="External"/><Relationship Id="rId419" Type="http://schemas.openxmlformats.org/officeDocument/2006/relationships/hyperlink" Target="http://www.ncbi.nlm.nih.gov/entrez/viewer.fcgi?db=nucleotide&amp;val=148277050" TargetMode="External"/><Relationship Id="rId570" Type="http://schemas.openxmlformats.org/officeDocument/2006/relationships/hyperlink" Target="http://www.ncbi.nlm.nih.gov/entrez/query.fcgi?cmd=Retrieve&amp;db=pubmed&amp;dopt=Abstract&amp;list_uids=14715267" TargetMode="External"/><Relationship Id="rId626" Type="http://schemas.openxmlformats.org/officeDocument/2006/relationships/hyperlink" Target="http://www.ncbi.nlm.nih.gov/entrez/query.fcgi?cmd=Retrieve&amp;db=pubmed&amp;dopt=Abstract&amp;list_uids=15135640" TargetMode="External"/><Relationship Id="rId223" Type="http://schemas.openxmlformats.org/officeDocument/2006/relationships/hyperlink" Target="http://www.ncbi.nlm.nih.gov/entrez/viewer.fcgi?db=nuccore&amp;id=241222" TargetMode="External"/><Relationship Id="rId430" Type="http://schemas.openxmlformats.org/officeDocument/2006/relationships/hyperlink" Target="http://www.ncbi.nlm.nih.gov/entrez/viewer.fcgi?db=nucleotide&amp;val=56550118" TargetMode="External"/><Relationship Id="rId668" Type="http://schemas.openxmlformats.org/officeDocument/2006/relationships/hyperlink" Target="http://www.ncbi.nlm.nih.gov/entrez/viewer.fcgi?db=nucleotide&amp;val=4557322" TargetMode="External"/><Relationship Id="rId833" Type="http://schemas.openxmlformats.org/officeDocument/2006/relationships/hyperlink" Target="http://www.ncbi.nlm.nih.gov/entrez/viewer.fcgi?db=nuccore&amp;val=74099700" TargetMode="External"/><Relationship Id="rId18" Type="http://schemas.openxmlformats.org/officeDocument/2006/relationships/hyperlink" Target="http://www.ncbi.nlm.nih.gov/entrez/viewer.fcgi?db=nucleotide&amp;val=4504152" TargetMode="External"/><Relationship Id="rId265" Type="http://schemas.openxmlformats.org/officeDocument/2006/relationships/hyperlink" Target="http://genome.ucsc.edu/cgi-bin/hgTracks?Submit=Submit&amp;position=NM_001171&amp;rn=1" TargetMode="External"/><Relationship Id="rId472" Type="http://schemas.openxmlformats.org/officeDocument/2006/relationships/hyperlink" Target="http://www.ncbi.nlm.nih.gov/entrez/query.fcgi?cmd=Retrieve&amp;db=pubmed&amp;dopt=Abstract&amp;list_uids=7541912" TargetMode="External"/><Relationship Id="rId528" Type="http://schemas.openxmlformats.org/officeDocument/2006/relationships/hyperlink" Target="http://www.ncbi.nlm.nih.gov/entrez/query.fcgi?cmd=Retrieve&amp;db=pubmed&amp;dopt=Abstract&amp;list_uids=16234240&amp;query_hl=1" TargetMode="External"/><Relationship Id="rId735" Type="http://schemas.openxmlformats.org/officeDocument/2006/relationships/hyperlink" Target="http://www.ncbi.nlm.nih.gov/entrez/viewer.fcgi?db=nuccore&amp;val=109148551" TargetMode="External"/><Relationship Id="rId125" Type="http://schemas.openxmlformats.org/officeDocument/2006/relationships/hyperlink" Target="http://www.ncbi.nlm.nih.gov/entrez/viewer.fcgi?db=nuccore&amp;id=21361570" TargetMode="External"/><Relationship Id="rId167" Type="http://schemas.openxmlformats.org/officeDocument/2006/relationships/hyperlink" Target="http://www.ncbi.nlm.nih.gov/entrez/query.fcgi?cmd=Retrieve&amp;db=pubmed&amp;dopt=Abstract&amp;list_uids=12374807" TargetMode="External"/><Relationship Id="rId332" Type="http://schemas.openxmlformats.org/officeDocument/2006/relationships/hyperlink" Target="http://www.ncbi.nlm.nih.gov/entrez/query.fcgi?cmd=Retrieve&amp;db=pubmed&amp;dopt=Abstract&amp;list_uids=9703517" TargetMode="External"/><Relationship Id="rId374" Type="http://schemas.openxmlformats.org/officeDocument/2006/relationships/hyperlink" Target="http://www.ncbi.nlm.nih.gov/entrez/viewer.fcgi?db=nucleotide&amp;val=27262660" TargetMode="External"/><Relationship Id="rId581" Type="http://schemas.openxmlformats.org/officeDocument/2006/relationships/hyperlink" Target="http://www.ncbi.nlm.nih.gov/entrez/viewer.fcgi?db=nuccore&amp;val=148277090" TargetMode="External"/><Relationship Id="rId777" Type="http://schemas.openxmlformats.org/officeDocument/2006/relationships/hyperlink" Target="http://www.ncbi.nlm.nih.gov/entrez/viewer.fcgi?db=nuccore&amp;val=133908619" TargetMode="External"/><Relationship Id="rId71" Type="http://schemas.openxmlformats.org/officeDocument/2006/relationships/hyperlink" Target="http://www.ncbi.nlm.nih.gov/entrez/viewer.fcgi?db=nuccore&amp;id=49274636" TargetMode="External"/><Relationship Id="rId234" Type="http://schemas.openxmlformats.org/officeDocument/2006/relationships/hyperlink" Target="http://www.ncbi.nlm.nih.gov/pubmed/12466023?ordinalpos=20&amp;itool=EntrezSystem2.PEntrez.Pubmed.Pubmed_ResultsPanel.Pubmed_DefaultReportPanel.Pubmed_RVDocSum" TargetMode="External"/><Relationship Id="rId637" Type="http://schemas.openxmlformats.org/officeDocument/2006/relationships/hyperlink" Target="http://www.ncbi.nlm.nih.gov/entrez/viewer.fcgi?db=nuccore&amp;val=4506788" TargetMode="External"/><Relationship Id="rId679" Type="http://schemas.openxmlformats.org/officeDocument/2006/relationships/hyperlink" Target="http://www.ncbi.nlm.nih.gov/entrez/viewer.fcgi?db=nuccore&amp;val=21359948" TargetMode="External"/><Relationship Id="rId802" Type="http://schemas.openxmlformats.org/officeDocument/2006/relationships/hyperlink" Target="http://www.ncbi.nlm.nih.gov/entrez/viewer.fcgi?db=nuccore&amp;val=4506924" TargetMode="External"/><Relationship Id="rId844" Type="http://schemas.openxmlformats.org/officeDocument/2006/relationships/hyperlink" Target="http://www.ncbi.nlm.nih.gov/entrez/query.fcgi?cmd=Retrieve&amp;db=pubmed&amp;dopt=Abstract&amp;list_uids=12234098" TargetMode="External"/><Relationship Id="rId2" Type="http://schemas.openxmlformats.org/officeDocument/2006/relationships/hyperlink" Target="http://www.ncbi.nlm.nih.gov/entrez/viewer.fcgi?db=nucleotide&amp;val=23510443" TargetMode="External"/><Relationship Id="rId29" Type="http://schemas.openxmlformats.org/officeDocument/2006/relationships/hyperlink" Target="http://www.ncbi.nlm.nih.gov/entrez/viewer.fcgi?db=protein&amp;val=30023531" TargetMode="External"/><Relationship Id="rId276" Type="http://schemas.openxmlformats.org/officeDocument/2006/relationships/hyperlink" Target="http://www.ncbi.nlm.nih.gov/entrez/query.fcgi?cmd=Retrieve&amp;db=pubmed&amp;dopt=Abstract&amp;list_uids=9796920" TargetMode="External"/><Relationship Id="rId441" Type="http://schemas.openxmlformats.org/officeDocument/2006/relationships/hyperlink" Target="http://www.ncbi.nlm.nih.gov/entrez/query.fcgi?cmd=Retrieve&amp;db=pubmed&amp;dopt=Abstract&amp;list_uids=12745078" TargetMode="External"/><Relationship Id="rId483" Type="http://schemas.openxmlformats.org/officeDocument/2006/relationships/hyperlink" Target="http://www.ncbi.nlm.nih.gov/entrez/query.fcgi?cmd=Retrieve&amp;db=pubmed&amp;dopt=Abstract&amp;list_uids=16339279&amp;query_hl=1" TargetMode="External"/><Relationship Id="rId539" Type="http://schemas.openxmlformats.org/officeDocument/2006/relationships/hyperlink" Target="http://www.ncbi.nlm.nih.gov/entrez/viewer.fcgi?db=nuccore&amp;val=119943097" TargetMode="External"/><Relationship Id="rId690" Type="http://schemas.openxmlformats.org/officeDocument/2006/relationships/hyperlink" Target="http://www.ncbi.nlm.nih.gov/entrez/query.fcgi?cmd=Retrieve&amp;db=pubmed&amp;dopt=Abstract&amp;list_uids=15350541" TargetMode="External"/><Relationship Id="rId704" Type="http://schemas.openxmlformats.org/officeDocument/2006/relationships/hyperlink" Target="http://www.ncbi.nlm.nih.gov/entrez/query.fcgi?cmd=Retrieve&amp;db=pubmed&amp;dopt=Abstract&amp;list_uids=12213581" TargetMode="External"/><Relationship Id="rId746" Type="http://schemas.openxmlformats.org/officeDocument/2006/relationships/hyperlink" Target="http://www.ncbi.nlm.nih.gov/entrez/query.fcgi?cmd=Retrieve&amp;db=pubmed&amp;dopt=Abstract&amp;list_uids=9030539" TargetMode="External"/><Relationship Id="rId40" Type="http://schemas.openxmlformats.org/officeDocument/2006/relationships/hyperlink" Target="http://www.ncbi.nlm.nih.gov/entrez/viewer.fcgi?db=nuccore&amp;val=27894318" TargetMode="External"/><Relationship Id="rId136" Type="http://schemas.openxmlformats.org/officeDocument/2006/relationships/hyperlink" Target="http://www.ncbi.nlm.nih.gov/entrez/viewer.fcgi?db=nuccore&amp;val=34222296" TargetMode="External"/><Relationship Id="rId178" Type="http://schemas.openxmlformats.org/officeDocument/2006/relationships/hyperlink" Target="http://www.ncbi.nlm.nih.gov/entrez/query.fcgi?cmd=Retrieve&amp;db=pubmed&amp;dopt=Abstract&amp;list_uids=10068525" TargetMode="External"/><Relationship Id="rId301" Type="http://schemas.openxmlformats.org/officeDocument/2006/relationships/hyperlink" Target="http://www.ncbi.nlm.nih.gov/entrez/query.fcgi?cmd=Retrieve&amp;db=pubmed&amp;dopt=Abstract&amp;list_uids=16569740&amp;query_hl=1&amp;itool=pubmed_docsum" TargetMode="External"/><Relationship Id="rId343" Type="http://schemas.openxmlformats.org/officeDocument/2006/relationships/hyperlink" Target="http://www.ncbi.nlm.nih.gov/entrez/viewer.fcgi?db=nuccore&amp;val=62953137" TargetMode="External"/><Relationship Id="rId550" Type="http://schemas.openxmlformats.org/officeDocument/2006/relationships/hyperlink" Target="http://www.ncbi.nlm.nih.gov/entrez/viewer.fcgi?db=nucleotide&amp;val=148536872" TargetMode="External"/><Relationship Id="rId788" Type="http://schemas.openxmlformats.org/officeDocument/2006/relationships/hyperlink" Target="http://www.ncbi.nlm.nih.gov/entrez/viewer.fcgi?db=nucleotide&amp;val=110224474" TargetMode="External"/><Relationship Id="rId82" Type="http://schemas.openxmlformats.org/officeDocument/2006/relationships/hyperlink" Target="http://www.ncbi.nlm.nih.gov/entrez/viewer.fcgi?db=nuccore&amp;id=4505186" TargetMode="External"/><Relationship Id="rId203" Type="http://schemas.openxmlformats.org/officeDocument/2006/relationships/hyperlink" Target="http://www.ncbi.nlm.nih.gov/entrez/query.fcgi?cmd=Retrieve&amp;db=pubmed&amp;dopt=Abstract&amp;list_uids=1379595" TargetMode="External"/><Relationship Id="rId385" Type="http://schemas.openxmlformats.org/officeDocument/2006/relationships/hyperlink" Target="http://www.ncbi.nlm.nih.gov/entrez/viewer.fcgi?db=nuccore&amp;val=91206461" TargetMode="External"/><Relationship Id="rId592" Type="http://schemas.openxmlformats.org/officeDocument/2006/relationships/hyperlink" Target="http://www.ncbi.nlm.nih.gov/entrez/query.fcgi?cmd=Retrieve&amp;db=pubmed&amp;dopt=Abstract&amp;list_uids=15003528" TargetMode="External"/><Relationship Id="rId606" Type="http://schemas.openxmlformats.org/officeDocument/2006/relationships/hyperlink" Target="http://www.ncbi.nlm.nih.gov/pubmed/18335034?ordinalpos=15&amp;itool=EntrezSystem2.PEntrez.Pubmed.Pubmed_ResultsPanel.Pubmed_RVDocSum" TargetMode="External"/><Relationship Id="rId648" Type="http://schemas.openxmlformats.org/officeDocument/2006/relationships/hyperlink" Target="http://www.ncbi.nlm.nih.gov/entrez/viewer.fcgi?db=nuccore&amp;val=31742506" TargetMode="External"/><Relationship Id="rId813" Type="http://schemas.openxmlformats.org/officeDocument/2006/relationships/hyperlink" Target="http://www.ncbi.nlm.nih.gov/entrez/query.fcgi?cmd=Retrieve&amp;db=pubmed&amp;dopt=Abstract&amp;list_uids=10329676" TargetMode="External"/><Relationship Id="rId245" Type="http://schemas.openxmlformats.org/officeDocument/2006/relationships/hyperlink" Target="http://www.ncbi.nlm.nih.gov/entrez/viewer.fcgi?db=nucleotide&amp;val=24041028" TargetMode="External"/><Relationship Id="rId287" Type="http://schemas.openxmlformats.org/officeDocument/2006/relationships/hyperlink" Target="http://www.ncbi.nlm.nih.gov/entrez/viewer.fcgi?db=nucleotide&amp;val=119392084" TargetMode="External"/><Relationship Id="rId410" Type="http://schemas.openxmlformats.org/officeDocument/2006/relationships/hyperlink" Target="http://www.ncbi.nlm.nih.gov/entrez/query.fcgi?cmd=Retrieve&amp;db=pubmed&amp;dopt=Abstract&amp;list_uids=12673210" TargetMode="External"/><Relationship Id="rId452" Type="http://schemas.openxmlformats.org/officeDocument/2006/relationships/hyperlink" Target="http://www.ncbi.nlm.nih.gov/entrez/viewer.fcgi?db=nucleotide&amp;val=4504720" TargetMode="External"/><Relationship Id="rId494" Type="http://schemas.openxmlformats.org/officeDocument/2006/relationships/hyperlink" Target="http://www.ncbi.nlm.nih.gov/entrez/query.fcgi?cmd=Retrieve&amp;db=pubmed&amp;dopt=Abstract&amp;list_uids=15908341&amp;query_hl=1" TargetMode="External"/><Relationship Id="rId508" Type="http://schemas.openxmlformats.org/officeDocument/2006/relationships/hyperlink" Target="http://www.ncbi.nlm.nih.gov/entrez/viewer.fcgi?db=nucleotide&amp;val=42794624" TargetMode="External"/><Relationship Id="rId715" Type="http://schemas.openxmlformats.org/officeDocument/2006/relationships/hyperlink" Target="http://www.ncbi.nlm.nih.gov/entrez/query.fcgi?cmd=Retrieve&amp;db=pubmed&amp;dopt=Abstract&amp;list_uids=8623933" TargetMode="External"/><Relationship Id="rId105" Type="http://schemas.openxmlformats.org/officeDocument/2006/relationships/hyperlink" Target="http://www.ncbi.nlm.nih.gov/entrez/viewer.fcgi?db=nucleotide&amp;val=14589867" TargetMode="External"/><Relationship Id="rId147" Type="http://schemas.openxmlformats.org/officeDocument/2006/relationships/hyperlink" Target="http://www.ncbi.nlm.nih.gov/entrez/viewer.fcgi?db=nucleotide&amp;val=184739" TargetMode="External"/><Relationship Id="rId312" Type="http://schemas.openxmlformats.org/officeDocument/2006/relationships/hyperlink" Target="http://www.ncbi.nlm.nih.gov/entrez/viewer.fcgi?db=nucleotide&amp;val=34335114" TargetMode="External"/><Relationship Id="rId354" Type="http://schemas.openxmlformats.org/officeDocument/2006/relationships/hyperlink" Target="http://www.ncbi.nlm.nih.gov/entrez/viewer.fcgi?db=nucleotide&amp;val=80861484" TargetMode="External"/><Relationship Id="rId757" Type="http://schemas.openxmlformats.org/officeDocument/2006/relationships/hyperlink" Target="http://www.ncbi.nlm.nih.gov/entrez/viewer.fcgi?db=nuccore&amp;val=115583684" TargetMode="External"/><Relationship Id="rId799" Type="http://schemas.openxmlformats.org/officeDocument/2006/relationships/hyperlink" Target="http://www.ncbi.nlm.nih.gov/entrez/query.fcgi?cmd=Retrieve&amp;db=pubmed&amp;dopt=Abstract&amp;list_uids=12859951" TargetMode="External"/><Relationship Id="rId51" Type="http://schemas.openxmlformats.org/officeDocument/2006/relationships/hyperlink" Target="http://www.ncbi.nlm.nih.gov/sites/entrez?Db=pubmed&amp;Cmd=ShowDetailView&amp;TermToSearch=17892401&amp;ordinalpos=5&amp;itool=EntrezSystem2.PEntrez.Pubmed.Pubmed_ResultsPanel.Pubmed_RVDocSum" TargetMode="External"/><Relationship Id="rId93" Type="http://schemas.openxmlformats.org/officeDocument/2006/relationships/hyperlink" Target="http://www.ncbi.nlm.nih.gov/entrez/viewer.fcgi?db=nuccore&amp;id=22538813" TargetMode="External"/><Relationship Id="rId189" Type="http://schemas.openxmlformats.org/officeDocument/2006/relationships/hyperlink" Target="http://www.ncbi.nlm.nih.gov/entrez/viewer.fcgi?db=nucleotide&amp;val=22095359" TargetMode="External"/><Relationship Id="rId396" Type="http://schemas.openxmlformats.org/officeDocument/2006/relationships/hyperlink" Target="http://www.ncbi.nlm.nih.gov/entrez/query.fcgi?cmd=Retrieve&amp;db=pubmed&amp;dopt=Abstract&amp;list_uids=9249061" TargetMode="External"/><Relationship Id="rId561" Type="http://schemas.openxmlformats.org/officeDocument/2006/relationships/hyperlink" Target="http://www.ncbi.nlm.nih.gov/entrez/viewer.fcgi?db=nuccore&amp;val=45359851" TargetMode="External"/><Relationship Id="rId617" Type="http://schemas.openxmlformats.org/officeDocument/2006/relationships/hyperlink" Target="http://www.ncbi.nlm.nih.gov/entrez/viewer.fcgi?db=nuccore&amp;val=61676177" TargetMode="External"/><Relationship Id="rId659" Type="http://schemas.openxmlformats.org/officeDocument/2006/relationships/hyperlink" Target="http://www.ncbi.nlm.nih.gov/entrez/query.fcgi?cmd=Retrieve&amp;db=pubmed&amp;dopt=Abstract&amp;list_uids=15466196" TargetMode="External"/><Relationship Id="rId824" Type="http://schemas.openxmlformats.org/officeDocument/2006/relationships/hyperlink" Target="http://www.ncbi.nlm.nih.gov/entrez/query.fcgi?db=pubmed&amp;cmd=Retrieve&amp;dopt=AbstractPlus&amp;list_uids=16709572&amp;query_hl=1&amp;itool=pubmed_docsum" TargetMode="External"/><Relationship Id="rId214" Type="http://schemas.openxmlformats.org/officeDocument/2006/relationships/hyperlink" Target="http://www.ncbi.nlm.nih.gov/entrez/viewer.fcgi?db=nucleotide&amp;val=55770841" TargetMode="External"/><Relationship Id="rId256" Type="http://schemas.openxmlformats.org/officeDocument/2006/relationships/hyperlink" Target="http://www.ncbi.nlm.nih.gov/entrez/query.fcgi?cmd=Retrieve&amp;db=pubmed&amp;dopt=Abstract&amp;list_uids=7857313" TargetMode="External"/><Relationship Id="rId298" Type="http://schemas.openxmlformats.org/officeDocument/2006/relationships/hyperlink" Target="http://www.ncbi.nlm.nih.gov/entrez/viewer.fcgi?db=nuccore&amp;id=6006002" TargetMode="External"/><Relationship Id="rId421" Type="http://schemas.openxmlformats.org/officeDocument/2006/relationships/hyperlink" Target="http://www.ncbi.nlm.nih.gov/entrez/viewer.fcgi?db=nucleotide&amp;val=39725706" TargetMode="External"/><Relationship Id="rId463" Type="http://schemas.openxmlformats.org/officeDocument/2006/relationships/hyperlink" Target="http://www.ncbi.nlm.nih.gov/entrez/viewer.fcgi?db=nucleotide&amp;val=71274108" TargetMode="External"/><Relationship Id="rId519" Type="http://schemas.openxmlformats.org/officeDocument/2006/relationships/hyperlink" Target="http://www.ncbi.nlm.nih.gov/pubmed/18292289?ordinalpos=82&amp;itool=EntrezSystem2.PEntrez.Pubmed.Pubmed_ResultsPanel.Pubmed_RVDocSum" TargetMode="External"/><Relationship Id="rId670" Type="http://schemas.openxmlformats.org/officeDocument/2006/relationships/hyperlink" Target="http://www.ncbi.nlm.nih.gov/entrez/viewer.fcgi?db=nuccore&amp;val=68161527" TargetMode="External"/><Relationship Id="rId116" Type="http://schemas.openxmlformats.org/officeDocument/2006/relationships/hyperlink" Target="http://www.ncbi.nlm.nih.gov/entrez/viewer.fcgi?db=nuccore&amp;val=58331233" TargetMode="External"/><Relationship Id="rId158" Type="http://schemas.openxmlformats.org/officeDocument/2006/relationships/hyperlink" Target="http://www.ncbi.nlm.nih.gov/entrez/viewer.fcgi?db=nuccore&amp;id=52426771" TargetMode="External"/><Relationship Id="rId323" Type="http://schemas.openxmlformats.org/officeDocument/2006/relationships/hyperlink" Target="http://www.ncbi.nlm.nih.gov/entrez/viewer.fcgi?db=nuccore&amp;val=73622123" TargetMode="External"/><Relationship Id="rId530" Type="http://schemas.openxmlformats.org/officeDocument/2006/relationships/hyperlink" Target="http://www.ncbi.nlm.nih.gov/entrez/query.fcgi?cmd=Retrieve&amp;db=pubmed&amp;dopt=Abstract&amp;list_uids=11674995" TargetMode="External"/><Relationship Id="rId726" Type="http://schemas.openxmlformats.org/officeDocument/2006/relationships/hyperlink" Target="http://www.ncbi.nlm.nih.gov/entrez/query.fcgi?db=pubmed&amp;cmd=Retrieve&amp;dopt=AbstractPlus&amp;list_uids=16953216&amp;query_hl=1&amp;itool=pubmed_docsum" TargetMode="External"/><Relationship Id="rId768" Type="http://schemas.openxmlformats.org/officeDocument/2006/relationships/hyperlink" Target="http://www.ncbi.nlm.nih.gov/entrez/query.fcgi?cmd=Retrieve&amp;db=pubmed&amp;dopt=Abstract&amp;list_uids=15944286&amp;query_hl=1" TargetMode="External"/><Relationship Id="rId20" Type="http://schemas.openxmlformats.org/officeDocument/2006/relationships/hyperlink" Target="http://www.ncbi.nlm.nih.gov/entrez/viewer.fcgi?db=nuccore&amp;id=14790145" TargetMode="External"/><Relationship Id="rId62" Type="http://schemas.openxmlformats.org/officeDocument/2006/relationships/hyperlink" Target="http://www.ncbi.nlm.nih.gov/pubmed/18336908?ordinalpos=19&amp;itool=EntrezSystem2.PEntrez.Pubmed.Pubmed_ResultsPanel.Pubmed_RVDocSum" TargetMode="External"/><Relationship Id="rId365" Type="http://schemas.openxmlformats.org/officeDocument/2006/relationships/hyperlink" Target="http://www.ncbi.nlm.nih.gov/entrez/viewer.fcgi?db=nucleotide&amp;val=27437029" TargetMode="External"/><Relationship Id="rId572" Type="http://schemas.openxmlformats.org/officeDocument/2006/relationships/hyperlink" Target="http://www.ncbi.nlm.nih.gov/entrez/query.fcgi?cmd=Retrieve&amp;db=pubmed&amp;dopt=Abstract&amp;list_uids=15682491" TargetMode="External"/><Relationship Id="rId628" Type="http://schemas.openxmlformats.org/officeDocument/2006/relationships/hyperlink" Target="http://www.ncbi.nlm.nih.gov/entrez/query.fcgi?db=pubmed&amp;cmd=Retrieve&amp;dopt=AbstractPlus&amp;list_uids=17434208&amp;query_hl=1&amp;itool=pubmed_docsum" TargetMode="External"/><Relationship Id="rId835" Type="http://schemas.openxmlformats.org/officeDocument/2006/relationships/hyperlink" Target="http://www.ncbi.nlm.nih.gov/entrez/query.fcgi?cmd=Retrieve&amp;db=pubmed&amp;dopt=Abstract&amp;list_uids=7493948" TargetMode="External"/><Relationship Id="rId225" Type="http://schemas.openxmlformats.org/officeDocument/2006/relationships/hyperlink" Target="http://www.ncbi.nlm.nih.gov/entrez/viewer.fcgi?db=nuccore&amp;val=10518499" TargetMode="External"/><Relationship Id="rId267" Type="http://schemas.openxmlformats.org/officeDocument/2006/relationships/hyperlink" Target="http://www.ncbi.nlm.nih.gov/entrez/query.fcgi?db=pubmed&amp;cmd=Retrieve&amp;dopt=AbstractPlus&amp;list_uids=17082635&amp;query_hl=2&amp;itool=pubmed_docsum" TargetMode="External"/><Relationship Id="rId432" Type="http://schemas.openxmlformats.org/officeDocument/2006/relationships/hyperlink" Target="http://www.ncbi.nlm.nih.gov/entrez/viewer.fcgi?db=nucleotide&amp;val=125661056" TargetMode="External"/><Relationship Id="rId474" Type="http://schemas.openxmlformats.org/officeDocument/2006/relationships/hyperlink" Target="http://www.ncbi.nlm.nih.gov/entrez/query.fcgi?cmd=Retrieve&amp;db=pubmed&amp;dopt=Abstract&amp;list_uids=1740105" TargetMode="External"/><Relationship Id="rId127" Type="http://schemas.openxmlformats.org/officeDocument/2006/relationships/hyperlink" Target="http://www.ncbi.nlm.nih.gov/entrez/query.fcgi?cmd=Retrieve&amp;db=pubmed&amp;dopt=Abstract&amp;list_uids=15895390&amp;query_hl=1" TargetMode="External"/><Relationship Id="rId681" Type="http://schemas.openxmlformats.org/officeDocument/2006/relationships/hyperlink" Target="http://www.ncbi.nlm.nih.gov/entrez/viewer.fcgi?db=nuccore&amp;val=15451855" TargetMode="External"/><Relationship Id="rId737" Type="http://schemas.openxmlformats.org/officeDocument/2006/relationships/hyperlink" Target="http://www.ncbi.nlm.nih.gov/entrez/viewer.fcgi?db=nuccore&amp;val=119703752" TargetMode="External"/><Relationship Id="rId779" Type="http://schemas.openxmlformats.org/officeDocument/2006/relationships/hyperlink" Target="http://www.ncbi.nlm.nih.gov/entrez/viewer.fcgi?db=nucleotide&amp;val=22095338" TargetMode="External"/><Relationship Id="rId31" Type="http://schemas.openxmlformats.org/officeDocument/2006/relationships/hyperlink" Target="http://www.ncbi.nlm.nih.gov/entrez/viewer.fcgi?db=nucleotide&amp;val=4504152" TargetMode="External"/><Relationship Id="rId73" Type="http://schemas.openxmlformats.org/officeDocument/2006/relationships/hyperlink" Target="http://www.ncbi.nlm.nih.gov/entrez/query.fcgi?cmd=Retrieve&amp;db=pubmed&amp;dopt=Abstract&amp;list_uids=12439624" TargetMode="External"/><Relationship Id="rId169" Type="http://schemas.openxmlformats.org/officeDocument/2006/relationships/hyperlink" Target="http://www.ncbi.nlm.nih.gov/entrez/viewer.fcgi?db=nuccore&amp;id=68160956" TargetMode="External"/><Relationship Id="rId334" Type="http://schemas.openxmlformats.org/officeDocument/2006/relationships/hyperlink" Target="http://www.ncbi.nlm.nih.gov/entrez/query.fcgi?cmd=Retrieve&amp;db=pubmed&amp;dopt=Abstract&amp;list_uids=10383449" TargetMode="External"/><Relationship Id="rId376" Type="http://schemas.openxmlformats.org/officeDocument/2006/relationships/hyperlink" Target="http://www.ncbi.nlm.nih.gov/entrez/viewer.fcgi?val=NM_001012334.1&amp;dopt=gb" TargetMode="External"/><Relationship Id="rId541" Type="http://schemas.openxmlformats.org/officeDocument/2006/relationships/hyperlink" Target="http://www.ncbi.nlm.nih.gov/entrez/viewer.fcgi?db=nuccore&amp;val=41393584" TargetMode="External"/><Relationship Id="rId583" Type="http://schemas.openxmlformats.org/officeDocument/2006/relationships/hyperlink" Target="http://www.ncbi.nlm.nih.gov/nuccore/156071492?report=genbank" TargetMode="External"/><Relationship Id="rId639" Type="http://schemas.openxmlformats.org/officeDocument/2006/relationships/hyperlink" Target="http://www.ncbi.nlm.nih.gov/entrez/viewer.fcgi?db=nuccore&amp;val=142366966" TargetMode="External"/><Relationship Id="rId790" Type="http://schemas.openxmlformats.org/officeDocument/2006/relationships/hyperlink" Target="http://www.ncbi.nlm.nih.gov/entrez/viewer.fcgi?db=nuccore&amp;val=4557840" TargetMode="External"/><Relationship Id="rId804" Type="http://schemas.openxmlformats.org/officeDocument/2006/relationships/hyperlink" Target="http://www.ncbi.nlm.nih.gov/entrez/viewer.fcgi?db=nuccore&amp;val=25777644" TargetMode="External"/><Relationship Id="rId4" Type="http://schemas.openxmlformats.org/officeDocument/2006/relationships/hyperlink" Target="http://www.ncbi.nlm.nih.gov/entrez/viewer.fcgi?view=gb&amp;query_key=1&amp;db=nuccore&amp;dopt=GenBank&amp;WebEnv=08UOrpL3N_bn1FL4MMiKAI-9JEHPiYfrhQFi2eftocr7nGVQXodsfzDhExI%40256268D26FD7F210_0039SID&amp;WebEnvRq=1&amp;term=&amp;tool=query&amp;qty=1" TargetMode="External"/><Relationship Id="rId180" Type="http://schemas.openxmlformats.org/officeDocument/2006/relationships/hyperlink" Target="http://www.ncbi.nlm.nih.gov/entrez/query.fcgi?cmd=Retrieve&amp;db=pubmed&amp;dopt=Abstract&amp;list_uids=12444129" TargetMode="External"/><Relationship Id="rId236" Type="http://schemas.openxmlformats.org/officeDocument/2006/relationships/hyperlink" Target="http://www.ncbi.nlm.nih.gov/entrez/query.fcgi?cmd=Retrieve&amp;db=pubmed&amp;dopt=Abstract&amp;list_uids=7797515" TargetMode="External"/><Relationship Id="rId278" Type="http://schemas.openxmlformats.org/officeDocument/2006/relationships/hyperlink" Target="http://www.ncbi.nlm.nih.gov/entrez/query.fcgi?cmd=Retrieve&amp;db=pubmed&amp;dopt=Abstract&amp;list_uids=7665567" TargetMode="External"/><Relationship Id="rId401" Type="http://schemas.openxmlformats.org/officeDocument/2006/relationships/hyperlink" Target="http://www.ncbi.nlm.nih.gov/entrez/viewer.fcgi?db=nucleotide&amp;val=16936521" TargetMode="External"/><Relationship Id="rId443" Type="http://schemas.openxmlformats.org/officeDocument/2006/relationships/hyperlink" Target="http://www.ncbi.nlm.nih.gov/entrez/query.fcgi?cmd=Retrieve&amp;db=pubmed&amp;dopt=Abstract&amp;list_uids=12673210" TargetMode="External"/><Relationship Id="rId650" Type="http://schemas.openxmlformats.org/officeDocument/2006/relationships/hyperlink" Target="http://www.ncbi.nlm.nih.gov/entrez/viewer.fcgi?db=nuccore&amp;val=91823270" TargetMode="External"/><Relationship Id="rId846" Type="http://schemas.openxmlformats.org/officeDocument/2006/relationships/hyperlink" Target="http://www.ncbi.nlm.nih.gov/entrez/query.fcgi?cmd=Retrieve&amp;db=pubmed&amp;dopt=Abstract&amp;list_uids=10873747" TargetMode="External"/><Relationship Id="rId303" Type="http://schemas.openxmlformats.org/officeDocument/2006/relationships/hyperlink" Target="http://www.ncbi.nlm.nih.gov/entrez/query.fcgi?cmd=Retrieve&amp;db=pubmed&amp;dopt=Abstract&amp;list_uids=7802642" TargetMode="External"/><Relationship Id="rId485" Type="http://schemas.openxmlformats.org/officeDocument/2006/relationships/hyperlink" Target="http://www.ncbi.nlm.nih.gov/pubmed/19966852?itool=EntrezSystem2.PEntrez.Pubmed.Pubmed_ResultsPanel.Pubmed_RVDocSum&amp;ordinalpos=1" TargetMode="External"/><Relationship Id="rId692" Type="http://schemas.openxmlformats.org/officeDocument/2006/relationships/hyperlink" Target="http://www.ncbi.nlm.nih.gov/entrez/viewer.fcgi?db=nucleotide&amp;val=77628152" TargetMode="External"/><Relationship Id="rId706" Type="http://schemas.openxmlformats.org/officeDocument/2006/relationships/hyperlink" Target="http://www.ncbi.nlm.nih.gov/entrez/query.fcgi?cmd=Retrieve&amp;db=pubmed&amp;dopt=Abstract&amp;list_uids=7744832" TargetMode="External"/><Relationship Id="rId748" Type="http://schemas.openxmlformats.org/officeDocument/2006/relationships/hyperlink" Target="http://www.ncbi.nlm.nih.gov/sites/entrez?Db=pubmed&amp;Cmd=ShowDetailView&amp;TermToSearch=17911593&amp;ordinalpos=27&amp;itool=EntrezSystem2.PEntrez.Pubmed.Pubmed_ResultsPanel.Pubmed_RVDocSum" TargetMode="External"/><Relationship Id="rId42" Type="http://schemas.openxmlformats.org/officeDocument/2006/relationships/hyperlink" Target="http://www.ncbi.nlm.nih.gov/pubmed/18209571?ordinalpos=39&amp;itool=EntrezSystem2.PEntrez.Pubmed.Pubmed_ResultsPanel.Pubmed_RVDocSum" TargetMode="External"/><Relationship Id="rId84" Type="http://schemas.openxmlformats.org/officeDocument/2006/relationships/hyperlink" Target="http://www.ncbi.nlm.nih.gov/entrez/viewer.fcgi?db=nuccore&amp;id=90704850" TargetMode="External"/><Relationship Id="rId138" Type="http://schemas.openxmlformats.org/officeDocument/2006/relationships/hyperlink" Target="http://www.ncbi.nlm.nih.gov/entrez/query.fcgi?db=pubmed&amp;cmd=Retrieve&amp;dopt=AbstractPlus&amp;list_uids=17333165&amp;query_hl=1&amp;itool=pubmed_docsum" TargetMode="External"/><Relationship Id="rId345" Type="http://schemas.openxmlformats.org/officeDocument/2006/relationships/hyperlink" Target="http://www.ncbi.nlm.nih.gov/entrez/viewer.fcgi?db=nucleotide&amp;val=21328452" TargetMode="External"/><Relationship Id="rId387" Type="http://schemas.openxmlformats.org/officeDocument/2006/relationships/hyperlink" Target="http://www.ncbi.nlm.nih.gov/entrez/query.fcgi?cmd=Retrieve&amp;db=pubmed&amp;dopt=Abstract&amp;list_uids=16164411&amp;query_hl=1" TargetMode="External"/><Relationship Id="rId510" Type="http://schemas.openxmlformats.org/officeDocument/2006/relationships/hyperlink" Target="http://www.ncbi.nlm.nih.gov/entrez/viewer.fcgi?db=nuccore&amp;val=33466360" TargetMode="External"/><Relationship Id="rId552" Type="http://schemas.openxmlformats.org/officeDocument/2006/relationships/hyperlink" Target="http://www.ncbi.nlm.nih.gov/entrez/viewer.fcgi?db=nuccore&amp;val=74272286" TargetMode="External"/><Relationship Id="rId594" Type="http://schemas.openxmlformats.org/officeDocument/2006/relationships/hyperlink" Target="http://www.ncbi.nlm.nih.gov/entrez/viewer.fcgi?db=nuccore&amp;val=74272286" TargetMode="External"/><Relationship Id="rId608" Type="http://schemas.openxmlformats.org/officeDocument/2006/relationships/hyperlink" Target="http://www.ncbi.nlm.nih.gov/entrez/query.fcgi?cmd=Retrieve&amp;db=pubmed&amp;dopt=Abstract&amp;list_uids=12761501" TargetMode="External"/><Relationship Id="rId815" Type="http://schemas.openxmlformats.org/officeDocument/2006/relationships/hyperlink" Target="http://www.ncbi.nlm.nih.gov/entrez/query.fcgi?cmd=Retrieve&amp;db=pubmed&amp;dopt=Abstract&amp;list_uids=15907840&amp;query_hl=1" TargetMode="External"/><Relationship Id="rId191" Type="http://schemas.openxmlformats.org/officeDocument/2006/relationships/hyperlink" Target="http://www.ncbi.nlm.nih.gov/entrez/query.fcgi?cmd=Retrieve&amp;db=pubmed&amp;dopt=Abstract&amp;list_uids=12433697" TargetMode="External"/><Relationship Id="rId205" Type="http://schemas.openxmlformats.org/officeDocument/2006/relationships/hyperlink" Target="http://www.ncbi.nlm.nih.gov/entrez/viewer.fcgi?db=nucleotide&amp;val=73622269" TargetMode="External"/><Relationship Id="rId247" Type="http://schemas.openxmlformats.org/officeDocument/2006/relationships/hyperlink" Target="http://www.ncbi.nlm.nih.gov/entrez/viewer.fcgi?db=nuccore&amp;id=110611907" TargetMode="External"/><Relationship Id="rId412" Type="http://schemas.openxmlformats.org/officeDocument/2006/relationships/hyperlink" Target="http://www.ncbi.nlm.nih.gov/entrez/query.fcgi?cmd=Retrieve&amp;db=pubmed&amp;dopt=Abstract&amp;list_uids=1381359" TargetMode="External"/><Relationship Id="rId107" Type="http://schemas.openxmlformats.org/officeDocument/2006/relationships/hyperlink" Target="http://www.ncbi.nlm.nih.gov/entrez/viewer.fcgi?db=nuccore&amp;id=154091329" TargetMode="External"/><Relationship Id="rId289" Type="http://schemas.openxmlformats.org/officeDocument/2006/relationships/hyperlink" Target="http://www.ncbi.nlm.nih.gov/entrez/viewer.fcgi?db=nuccore&amp;val=115292441" TargetMode="External"/><Relationship Id="rId454" Type="http://schemas.openxmlformats.org/officeDocument/2006/relationships/hyperlink" Target="http://www.ncbi.nlm.nih.gov/entrez/viewer.fcgi?db=nucleotide&amp;val=153082751" TargetMode="External"/><Relationship Id="rId496" Type="http://schemas.openxmlformats.org/officeDocument/2006/relationships/hyperlink" Target="http://www.ncbi.nlm.nih.gov/entrez/viewer.fcgi?db=nucleotide&amp;val=68160957" TargetMode="External"/><Relationship Id="rId661" Type="http://schemas.openxmlformats.org/officeDocument/2006/relationships/hyperlink" Target="http://www.ncbi.nlm.nih.gov/entrez/query.fcgi?cmd=Retrieve&amp;db=pubmed&amp;dopt=Abstract&amp;list_uids=12554789" TargetMode="External"/><Relationship Id="rId717" Type="http://schemas.openxmlformats.org/officeDocument/2006/relationships/hyperlink" Target="http://www.ncbi.nlm.nih.gov/entrez/query.fcgi?cmd=Retrieve&amp;db=pubmed&amp;dopt=Abstract&amp;list_uids=14741045" TargetMode="External"/><Relationship Id="rId759" Type="http://schemas.openxmlformats.org/officeDocument/2006/relationships/hyperlink" Target="http://www.ncbi.nlm.nih.gov/entrez/viewer.fcgi?db=nuccore&amp;val=116256480" TargetMode="External"/><Relationship Id="rId11" Type="http://schemas.openxmlformats.org/officeDocument/2006/relationships/hyperlink" Target="http://www.ncbi.nlm.nih.gov/entrez/viewer.fcgi?db=nuccore&amp;val=4759075" TargetMode="External"/><Relationship Id="rId53" Type="http://schemas.openxmlformats.org/officeDocument/2006/relationships/hyperlink" Target="http://www.ncbi.nlm.nih.gov/entrez/query.fcgi?cmd=Retrieve&amp;db=pubmed&amp;dopt=Abstract&amp;list_uids=12208876" TargetMode="External"/><Relationship Id="rId149" Type="http://schemas.openxmlformats.org/officeDocument/2006/relationships/hyperlink" Target="http://www.ncbi.nlm.nih.gov/entrez/viewer.fcgi?db=nuccore&amp;val=184751" TargetMode="External"/><Relationship Id="rId314" Type="http://schemas.openxmlformats.org/officeDocument/2006/relationships/hyperlink" Target="http://www.ncbi.nlm.nih.gov/entrez/viewer.fcgi?db=nuccore&amp;val=20336334" TargetMode="External"/><Relationship Id="rId356" Type="http://schemas.openxmlformats.org/officeDocument/2006/relationships/hyperlink" Target="http://www.ncbi.nlm.nih.gov/entrez/viewer.fcgi?db=nucleotide&amp;val=157276592" TargetMode="External"/><Relationship Id="rId398" Type="http://schemas.openxmlformats.org/officeDocument/2006/relationships/hyperlink" Target="http://www.ncbi.nlm.nih.gov/entrez/query.fcgi?cmd=Retrieve&amp;db=pubmed&amp;dopt=Abstract&amp;list_uids=9312130" TargetMode="External"/><Relationship Id="rId521" Type="http://schemas.openxmlformats.org/officeDocument/2006/relationships/hyperlink" Target="http://www.ncbi.nlm.nih.gov/entrez/query.fcgi?cmd=Retrieve&amp;db=pubmed&amp;dopt=Abstract&amp;list_uids=15102937" TargetMode="External"/><Relationship Id="rId563" Type="http://schemas.openxmlformats.org/officeDocument/2006/relationships/hyperlink" Target="http://www.ncbi.nlm.nih.gov/entrez/viewer.fcgi?db=nucleotide&amp;val=108773794" TargetMode="External"/><Relationship Id="rId619" Type="http://schemas.openxmlformats.org/officeDocument/2006/relationships/hyperlink" Target="http://www.ncbi.nlm.nih.gov/entrez/viewer.fcgi?db=nuccore&amp;val=38505195" TargetMode="External"/><Relationship Id="rId770" Type="http://schemas.openxmlformats.org/officeDocument/2006/relationships/hyperlink" Target="http://www.ncbi.nlm.nih.gov/entrez/query.fcgi?cmd=Retrieve&amp;db=pubmed&amp;dopt=Abstract&amp;list_uids=14963043" TargetMode="External"/><Relationship Id="rId95" Type="http://schemas.openxmlformats.org/officeDocument/2006/relationships/hyperlink" Target="http://www.ncbi.nlm.nih.gov/entrez/viewer.fcgi?db=nuccore&amp;val=4506832" TargetMode="External"/><Relationship Id="rId160" Type="http://schemas.openxmlformats.org/officeDocument/2006/relationships/hyperlink" Target="http://www.ncbi.nlm.nih.gov/entrez/query.fcgi?cmd=Retrieve&amp;db=pubmed&amp;dopt=Abstract&amp;list_uids=12194982" TargetMode="External"/><Relationship Id="rId216" Type="http://schemas.openxmlformats.org/officeDocument/2006/relationships/hyperlink" Target="http://www.ncbi.nlm.nih.gov/entrez/viewer.fcgi?db=nuccore&amp;id=50541944" TargetMode="External"/><Relationship Id="rId423" Type="http://schemas.openxmlformats.org/officeDocument/2006/relationships/hyperlink" Target="http://www.ncbi.nlm.nih.gov/entrez/viewer.fcgi?db=nucleotide&amp;val=121114295" TargetMode="External"/><Relationship Id="rId826" Type="http://schemas.openxmlformats.org/officeDocument/2006/relationships/hyperlink" Target="http://www.ncbi.nlm.nih.gov/entrez/query.fcgi?cmd=Retrieve&amp;db=pubmed&amp;dopt=Abstract&amp;list_uids=12239319" TargetMode="External"/><Relationship Id="rId258" Type="http://schemas.openxmlformats.org/officeDocument/2006/relationships/hyperlink" Target="http://www.ncbi.nlm.nih.gov/entrez/query.fcgi?cmd=Retrieve&amp;db=pubmed&amp;dopt=Abstract&amp;list_uids=7999086" TargetMode="External"/><Relationship Id="rId465" Type="http://schemas.openxmlformats.org/officeDocument/2006/relationships/hyperlink" Target="http://www.ncbi.nlm.nih.gov/entrez/viewer.fcgi?db=nucleotide&amp;val=44921611" TargetMode="External"/><Relationship Id="rId630" Type="http://schemas.openxmlformats.org/officeDocument/2006/relationships/hyperlink" Target="http://www.ncbi.nlm.nih.gov/entrez/query.fcgi?cmd=Retrieve&amp;db=pubmed&amp;dopt=Abstract&amp;list_uids=11920240" TargetMode="External"/><Relationship Id="rId672" Type="http://schemas.openxmlformats.org/officeDocument/2006/relationships/hyperlink" Target="http://www.ncbi.nlm.nih.gov/entrez/query.fcgi?db=pubmed&amp;cmd=Retrieve&amp;dopt=AbstractPlus&amp;list_uids=16987239&amp;query_hl=1&amp;itool=pubmed_docsum" TargetMode="External"/><Relationship Id="rId728" Type="http://schemas.openxmlformats.org/officeDocument/2006/relationships/hyperlink" Target="http://www.ncbi.nlm.nih.gov/entrez/query.fcgi?cmd=Retrieve&amp;db=pubmed&amp;dopt=Abstract&amp;list_uids=8700510" TargetMode="External"/><Relationship Id="rId22" Type="http://schemas.openxmlformats.org/officeDocument/2006/relationships/hyperlink" Target="http://www.ncbi.nlm.nih.gov/entrez/viewer.fcgi?db=nuccore&amp;val=149999381" TargetMode="External"/><Relationship Id="rId64" Type="http://schemas.openxmlformats.org/officeDocument/2006/relationships/hyperlink" Target="http://www.ncbi.nlm.nih.gov/entrez/query.fcgi?cmd=Retrieve&amp;db=pubmed&amp;dopt=Abstract&amp;list_uids=2542571" TargetMode="External"/><Relationship Id="rId118" Type="http://schemas.openxmlformats.org/officeDocument/2006/relationships/hyperlink" Target="http://www.ncbi.nlm.nih.gov/entrez/viewer.fcgi?db=nuccore&amp;val=4557428" TargetMode="External"/><Relationship Id="rId325" Type="http://schemas.openxmlformats.org/officeDocument/2006/relationships/hyperlink" Target="http://www.ncbi.nlm.nih.gov/entrez/query.fcgi?cmd=Retrieve&amp;db=pubmed&amp;dopt=Abstract&amp;list_uids=11359904" TargetMode="External"/><Relationship Id="rId367" Type="http://schemas.openxmlformats.org/officeDocument/2006/relationships/hyperlink" Target="http://www.ncbi.nlm.nih.gov/entrez/viewer.fcgi?db=nucleotide&amp;val=58533168" TargetMode="External"/><Relationship Id="rId532" Type="http://schemas.openxmlformats.org/officeDocument/2006/relationships/hyperlink" Target="http://www.ncbi.nlm.nih.gov/entrez/query.fcgi?cmd=Retrieve&amp;db=pubmed&amp;dopt=Abstract&amp;list_uids=10876094" TargetMode="External"/><Relationship Id="rId574" Type="http://schemas.openxmlformats.org/officeDocument/2006/relationships/hyperlink" Target="http://www.ncbi.nlm.nih.gov/entrez/viewer.fcgi?db=nuccore&amp;val=4504436" TargetMode="External"/><Relationship Id="rId171" Type="http://schemas.openxmlformats.org/officeDocument/2006/relationships/hyperlink" Target="http://www.ncbi.nlm.nih.gov/entrez/viewer.fcgi?db=nuccore&amp;id=20302169" TargetMode="External"/><Relationship Id="rId227" Type="http://schemas.openxmlformats.org/officeDocument/2006/relationships/hyperlink" Target="http://www.ncbi.nlm.nih.gov/entrez/viewer.fcgi?db=nucleotide&amp;val=53729348" TargetMode="External"/><Relationship Id="rId781" Type="http://schemas.openxmlformats.org/officeDocument/2006/relationships/hyperlink" Target="http://www.ncbi.nlm.nih.gov/entrez/query.fcgi?cmd=Retrieve&amp;db=pubmed&amp;dopt=Abstract&amp;list_uids=11673260" TargetMode="External"/><Relationship Id="rId837" Type="http://schemas.openxmlformats.org/officeDocument/2006/relationships/hyperlink" Target="http://www.ncbi.nlm.nih.gov/entrez/query.fcgi?cmd=Retrieve&amp;db=pubmed&amp;dopt=Abstract&amp;list_uids=7675306" TargetMode="External"/><Relationship Id="rId269" Type="http://schemas.openxmlformats.org/officeDocument/2006/relationships/hyperlink" Target="http://www.ncbi.nlm.nih.gov/entrez/query.fcgi?cmd=Retrieve&amp;db=pubmed&amp;dopt=Abstract&amp;list_uids=15896713&amp;query_hl=1" TargetMode="External"/><Relationship Id="rId434" Type="http://schemas.openxmlformats.org/officeDocument/2006/relationships/hyperlink" Target="http://www.ncbi.nlm.nih.gov/entrez/viewer.fcgi?db=nuccore&amp;val=22749278" TargetMode="External"/><Relationship Id="rId476" Type="http://schemas.openxmlformats.org/officeDocument/2006/relationships/hyperlink" Target="http://www.ncbi.nlm.nih.gov/sites/entrez?Db=pubmed&amp;Cmd=ShowDetailView&amp;TermToSearch=18056399&amp;ordinalpos=49&amp;itool=EntrezSystem2.PEntrez.Pubmed.Pubmed_ResultsPanel.Pubmed_RVDocSum" TargetMode="External"/><Relationship Id="rId641" Type="http://schemas.openxmlformats.org/officeDocument/2006/relationships/hyperlink" Target="http://www.ncbi.nlm.nih.gov/entrez/query.fcgi?cmd=Retrieve&amp;db=pubmed&amp;dopt=Abstract&amp;list_uids=9124352" TargetMode="External"/><Relationship Id="rId683" Type="http://schemas.openxmlformats.org/officeDocument/2006/relationships/hyperlink" Target="http://www.ncbi.nlm.nih.gov/entrez/query.fcgi?cmd=Retrieve&amp;db=pubmed&amp;dopt=Abstract&amp;list_uids=12761501" TargetMode="External"/><Relationship Id="rId739" Type="http://schemas.openxmlformats.org/officeDocument/2006/relationships/hyperlink" Target="http://www.ncbi.nlm.nih.gov/entrez/viewer.fcgi?db=nuccore&amp;val=24430189" TargetMode="External"/><Relationship Id="rId33" Type="http://schemas.openxmlformats.org/officeDocument/2006/relationships/hyperlink" Target="http://www.ncbi.nlm.nih.gov/entrez/viewer.fcgi?db=nuccore&amp;id=32483379" TargetMode="External"/><Relationship Id="rId129" Type="http://schemas.openxmlformats.org/officeDocument/2006/relationships/hyperlink" Target="http://www.ncbi.nlm.nih.gov/entrez/query.fcgi?db=pubmed&amp;cmd=Retrieve&amp;dopt=AbstractPlus&amp;list_uids=17023546&amp;query_hl=1&amp;itool=pubmed_docsum" TargetMode="External"/><Relationship Id="rId280" Type="http://schemas.openxmlformats.org/officeDocument/2006/relationships/hyperlink" Target="http://www.ncbi.nlm.nih.gov/entrez/viewer.fcgi?db=nuccore&amp;val=63477961" TargetMode="External"/><Relationship Id="rId336" Type="http://schemas.openxmlformats.org/officeDocument/2006/relationships/hyperlink" Target="http://www.ncbi.nlm.nih.gov/entrez/query.fcgi?cmd=Retrieve&amp;db=pubmed&amp;dopt=Abstract&amp;list_uids=9733516" TargetMode="External"/><Relationship Id="rId501" Type="http://schemas.openxmlformats.org/officeDocument/2006/relationships/hyperlink" Target="http://www.ncbi.nlm.nih.gov/entrez/viewer.fcgi?db=nuccore&amp;val=156071447" TargetMode="External"/><Relationship Id="rId543" Type="http://schemas.openxmlformats.org/officeDocument/2006/relationships/hyperlink" Target="http://www.ncbi.nlm.nih.gov/entrez/viewer.fcgi?db=nuccore&amp;val=62422575" TargetMode="External"/><Relationship Id="rId75" Type="http://schemas.openxmlformats.org/officeDocument/2006/relationships/hyperlink" Target="http://www.ncbi.nlm.nih.gov/entrez/query.fcgi?cmd=Retrieve&amp;db=pubmed&amp;dopt=Abstract&amp;list_uids=9541585" TargetMode="External"/><Relationship Id="rId140" Type="http://schemas.openxmlformats.org/officeDocument/2006/relationships/hyperlink" Target="http://www.ncbi.nlm.nih.gov/entrez/query.fcgi?cmd=Retrieve&amp;db=pubmed&amp;dopt=Abstract&amp;list_uids=16081771&amp;query_hl=1" TargetMode="External"/><Relationship Id="rId182" Type="http://schemas.openxmlformats.org/officeDocument/2006/relationships/hyperlink" Target="http://www.ncbi.nlm.nih.gov/entrez/viewer.fcgi?db=nucleotide&amp;val=73747923" TargetMode="External"/><Relationship Id="rId378" Type="http://schemas.openxmlformats.org/officeDocument/2006/relationships/hyperlink" Target="http://www.ncbi.nlm.nih.gov/entrez/viewer.fcgi?db=nucleotide&amp;val=70995318" TargetMode="External"/><Relationship Id="rId403" Type="http://schemas.openxmlformats.org/officeDocument/2006/relationships/hyperlink" Target="http://www.ncbi.nlm.nih.gov/entrez/viewer.fcgi?db=nuccore&amp;val=26051239" TargetMode="External"/><Relationship Id="rId585" Type="http://schemas.openxmlformats.org/officeDocument/2006/relationships/hyperlink" Target="http://www.ncbi.nlm.nih.gov/entrez/viewer.fcgi?db=nuccore&amp;val=38505192" TargetMode="External"/><Relationship Id="rId750" Type="http://schemas.openxmlformats.org/officeDocument/2006/relationships/hyperlink" Target="http://www.ncbi.nlm.nih.gov/sites/entrez?Db=pubmed&amp;Cmd=ShowDetailView&amp;TermToSearch=17911593&amp;ordinalpos=27&amp;itool=EntrezSystem2.PEntrez.Pubmed.Pubmed_ResultsPanel.Pubmed_RVDocSum" TargetMode="External"/><Relationship Id="rId792" Type="http://schemas.openxmlformats.org/officeDocument/2006/relationships/hyperlink" Target="http://www.ncbi.nlm.nih.gov/entrez/viewer.fcgi?db=nuccore&amp;val=151301079" TargetMode="External"/><Relationship Id="rId806" Type="http://schemas.openxmlformats.org/officeDocument/2006/relationships/hyperlink" Target="http://www.ncbi.nlm.nih.gov/entrez/viewer.fcgi?db=nuccore&amp;val=16306594" TargetMode="External"/><Relationship Id="rId848" Type="http://schemas.openxmlformats.org/officeDocument/2006/relationships/hyperlink" Target="http://www.ncbi.nlm.nih.gov/entrez/query.fcgi?cmd=Retrieve&amp;db=pubmed&amp;dopt=Abstract&amp;list_uids=2556264" TargetMode="External"/><Relationship Id="rId6" Type="http://schemas.openxmlformats.org/officeDocument/2006/relationships/hyperlink" Target="http://www.ncbi.nlm.nih.gov/entrez/viewer.fcgi?db=nuccore&amp;id=22538813" TargetMode="External"/><Relationship Id="rId238" Type="http://schemas.openxmlformats.org/officeDocument/2006/relationships/hyperlink" Target="http://www.ncbi.nlm.nih.gov/sites/entrez?Db=pubmed&amp;Cmd=ShowDetailView&amp;TermToSearch=17724475&amp;ordinalpos=2&amp;itool=EntrezSystem2.PEntrez.Pubmed.Pubmed_ResultsPanel.Pubmed_RVDocSum" TargetMode="External"/><Relationship Id="rId445" Type="http://schemas.openxmlformats.org/officeDocument/2006/relationships/hyperlink" Target="http://www.ncbi.nlm.nih.gov/entrez/query.fcgi?cmd=Retrieve&amp;db=pubmed&amp;dopt=Abstract&amp;list_uids=16081776&amp;query_hl=1" TargetMode="External"/><Relationship Id="rId487" Type="http://schemas.openxmlformats.org/officeDocument/2006/relationships/hyperlink" Target="http://www.ncbi.nlm.nih.gov/entrez/query.fcgi?cmd=Retrieve&amp;db=pubmed&amp;dopt=Abstract&amp;list_uids=11753650" TargetMode="External"/><Relationship Id="rId610" Type="http://schemas.openxmlformats.org/officeDocument/2006/relationships/hyperlink" Target="http://www.ncbi.nlm.nih.gov/pubmed/16581769?ordinalpos=11&amp;itool=EntrezSystem2.PEntrez.Pubmed.Pubmed_ResultsPanel.Pubmed_DefaultReportPanel.Pubmed_RVDocSum" TargetMode="External"/><Relationship Id="rId652" Type="http://schemas.openxmlformats.org/officeDocument/2006/relationships/hyperlink" Target="http://www.ncbi.nlm.nih.gov/entrez/viewer.fcgi?db=nuccore&amp;val=14141174" TargetMode="External"/><Relationship Id="rId694" Type="http://schemas.openxmlformats.org/officeDocument/2006/relationships/hyperlink" Target="http://www.ncbi.nlm.nih.gov/entrez/query.fcgi?cmd=Retrieve&amp;db=pubmed&amp;dopt=Abstract&amp;list_uids=8661116" TargetMode="External"/><Relationship Id="rId708" Type="http://schemas.openxmlformats.org/officeDocument/2006/relationships/hyperlink" Target="http://www.ncbi.nlm.nih.gov/entrez/query.fcgi?cmd=Retrieve&amp;db=pubmed&amp;dopt=Abstract&amp;list_uids=7797515&amp;query_hl=36" TargetMode="External"/><Relationship Id="rId291" Type="http://schemas.openxmlformats.org/officeDocument/2006/relationships/hyperlink" Target="http://www.ncbi.nlm.nih.gov/entrez/query.fcgi?cmd=Retrieve&amp;db=pubmed&amp;dopt=Abstract&amp;list_uids=14500744" TargetMode="External"/><Relationship Id="rId305" Type="http://schemas.openxmlformats.org/officeDocument/2006/relationships/hyperlink" Target="http://www.ncbi.nlm.nih.gov/sites/entrez?Db=pubmed&amp;Cmd=ShowDetailView&amp;TermToSearch=17956668&amp;ordinalpos=31&amp;itool=EntrezSystem2.PEntrez.Pubmed.Pubmed_ResultsPanel.Pubmed_RVDocSum" TargetMode="External"/><Relationship Id="rId347" Type="http://schemas.openxmlformats.org/officeDocument/2006/relationships/hyperlink" Target="http://www.ncbi.nlm.nih.gov/entrez/viewer.fcgi?val=NM_152309.2" TargetMode="External"/><Relationship Id="rId512" Type="http://schemas.openxmlformats.org/officeDocument/2006/relationships/hyperlink" Target="http://www.ncbi.nlm.nih.gov/entrez/query.fcgi?cmd=Retrieve&amp;db=pubmed&amp;dopt=Abstract&amp;list_uids=15820746" TargetMode="External"/><Relationship Id="rId44" Type="http://schemas.openxmlformats.org/officeDocument/2006/relationships/hyperlink" Target="http://www.ncbi.nlm.nih.gov/entrez/viewer.fcgi?db=nuccore&amp;id=28610153" TargetMode="External"/><Relationship Id="rId86" Type="http://schemas.openxmlformats.org/officeDocument/2006/relationships/hyperlink" Target="http://www.ncbi.nlm.nih.gov/entrez/viewer.fcgi?db=nuccore&amp;val=54144649" TargetMode="External"/><Relationship Id="rId151" Type="http://schemas.openxmlformats.org/officeDocument/2006/relationships/hyperlink" Target="http://www.ncbi.nlm.nih.gov/entrez/viewer.fcgi?db=nucleotide&amp;val=184755" TargetMode="External"/><Relationship Id="rId389" Type="http://schemas.openxmlformats.org/officeDocument/2006/relationships/hyperlink" Target="http://www.ncbi.nlm.nih.gov/entrez/query.fcgi?cmd=Retrieve&amp;db=pubmed&amp;dopt=Abstract&amp;list_uids=1990263" TargetMode="External"/><Relationship Id="rId554" Type="http://schemas.openxmlformats.org/officeDocument/2006/relationships/hyperlink" Target="http://www.ncbi.nlm.nih.gov/entrez/viewer.fcgi?db=nucleotide&amp;val=6552334" TargetMode="External"/><Relationship Id="rId596" Type="http://schemas.openxmlformats.org/officeDocument/2006/relationships/hyperlink" Target="http://www.ncbi.nlm.nih.gov/entrez/viewer.fcgi?db=nuccore&amp;val=116008191" TargetMode="External"/><Relationship Id="rId761" Type="http://schemas.openxmlformats.org/officeDocument/2006/relationships/hyperlink" Target="http://www.ncbi.nlm.nih.gov/entrez/viewer.fcgi?db=nucleotide&amp;val=108936956" TargetMode="External"/><Relationship Id="rId817" Type="http://schemas.openxmlformats.org/officeDocument/2006/relationships/hyperlink" Target="http://www.ncbi.nlm.nih.gov/entrez/query.fcgi?cmd=Retrieve&amp;db=pubmed&amp;dopt=Abstract&amp;list_uids=16168386&amp;query_hl=1" TargetMode="External"/><Relationship Id="rId193" Type="http://schemas.openxmlformats.org/officeDocument/2006/relationships/hyperlink" Target="http://www.ncbi.nlm.nih.gov/entrez/viewer.fcgi?db=nucleotide&amp;val=47132558" TargetMode="External"/><Relationship Id="rId207" Type="http://schemas.openxmlformats.org/officeDocument/2006/relationships/hyperlink" Target="http://www.ncbi.nlm.nih.gov/entrez/viewer.fcgi?db=nuccore&amp;val=3510599" TargetMode="External"/><Relationship Id="rId249" Type="http://schemas.openxmlformats.org/officeDocument/2006/relationships/hyperlink" Target="http://www.ncbi.nlm.nih.gov/entrez/query.fcgi?cmd=Retrieve&amp;db=pubmed&amp;dopt=Abstract&amp;list_uids=15317858" TargetMode="External"/><Relationship Id="rId414" Type="http://schemas.openxmlformats.org/officeDocument/2006/relationships/hyperlink" Target="http://www.ncbi.nlm.nih.gov/sites/entrez?Db=pubmed&amp;Cmd=ShowDetailView&amp;TermToSearch=18081698&amp;ordinalpos=12&amp;itool=EntrezSystem2.PEntrez.Pubmed.Pubmed_ResultsPanel.Pubmed_RVDocSum" TargetMode="External"/><Relationship Id="rId456" Type="http://schemas.openxmlformats.org/officeDocument/2006/relationships/hyperlink" Target="http://www.ncbi.nlm.nih.gov/entrez/query.fcgi?cmd=Retrieve&amp;db=pubmed&amp;dopt=Abstract&amp;list_uids=11877397" TargetMode="External"/><Relationship Id="rId498" Type="http://schemas.openxmlformats.org/officeDocument/2006/relationships/hyperlink" Target="http://www.ncbi.nlm.nih.gov/entrez/query.fcgi?db=pubmed&amp;cmd=Retrieve&amp;dopt=AbstractPlus&amp;list_uids=17438126&amp;query_hl=3&amp;itool=pubmed_docsum" TargetMode="External"/><Relationship Id="rId621" Type="http://schemas.openxmlformats.org/officeDocument/2006/relationships/hyperlink" Target="http://www.ncbi.nlm.nih.gov/sites/entrez?Db=gene&amp;Cmd=ShowDetailView&amp;TermToSearch=5770&amp;ordinalpos=1&amp;itool=EntrezSystem2.PEntrez.Gene.Gene_ResultsPanel.Gene_RVDocSum" TargetMode="External"/><Relationship Id="rId663" Type="http://schemas.openxmlformats.org/officeDocument/2006/relationships/hyperlink" Target="http://www.ncbi.nlm.nih.gov/entrez/query.fcgi?cmd=Retrieve&amp;db=pubmed&amp;dopt=Abstract&amp;list_uids=9841227" TargetMode="External"/><Relationship Id="rId13" Type="http://schemas.openxmlformats.org/officeDocument/2006/relationships/hyperlink" Target="http://www.ncbi.nlm.nih.gov/entrez/viewer.fcgi?db=nuccore&amp;id=22538803" TargetMode="External"/><Relationship Id="rId109" Type="http://schemas.openxmlformats.org/officeDocument/2006/relationships/hyperlink" Target="http://www.ncbi.nlm.nih.gov/entrez/viewer.fcgi?db=nuccore&amp;id=30795213" TargetMode="External"/><Relationship Id="rId260" Type="http://schemas.openxmlformats.org/officeDocument/2006/relationships/hyperlink" Target="http://www.ncbi.nlm.nih.gov/entrez/query.fcgi?cmd=Retrieve&amp;db=pubmed&amp;dopt=Abstract&amp;list_uids=16574427&amp;query_hl=1&amp;itool=pubmed_DocSum" TargetMode="External"/><Relationship Id="rId316" Type="http://schemas.openxmlformats.org/officeDocument/2006/relationships/hyperlink" Target="http://www.ncbi.nlm.nih.gov/entrez/viewer.fcgi?db=nucleotide&amp;val=72198188" TargetMode="External"/><Relationship Id="rId523" Type="http://schemas.openxmlformats.org/officeDocument/2006/relationships/hyperlink" Target="http://www.ncbi.nlm.nih.gov/entrez/query.fcgi?cmd=Retrieve&amp;db=pubmed&amp;dopt=Abstract&amp;list_uids=14636995" TargetMode="External"/><Relationship Id="rId719" Type="http://schemas.openxmlformats.org/officeDocument/2006/relationships/hyperlink" Target="http://www.ncbi.nlm.nih.gov/entrez/viewer.fcgi?db=nuccore&amp;val=28302129" TargetMode="External"/><Relationship Id="rId55" Type="http://schemas.openxmlformats.org/officeDocument/2006/relationships/hyperlink" Target="http://www.ncbi.nlm.nih.gov/entrez/query.fcgi?cmd=Retrieve&amp;db=pubmed&amp;dopt=Abstract&amp;list_uids=9482906" TargetMode="External"/><Relationship Id="rId97" Type="http://schemas.openxmlformats.org/officeDocument/2006/relationships/hyperlink" Target="http://www.ncbi.nlm.nih.gov/entrez/viewer.fcgi?db=nuccore&amp;id=6806892" TargetMode="External"/><Relationship Id="rId120" Type="http://schemas.openxmlformats.org/officeDocument/2006/relationships/hyperlink" Target="http://www.ncbi.nlm.nih.gov/entrez/viewer.fcgi?db=nuccore&amp;val=54792122" TargetMode="External"/><Relationship Id="rId358" Type="http://schemas.openxmlformats.org/officeDocument/2006/relationships/hyperlink" Target="http://www.ncbi.nlm.nih.gov/entrez/viewer.fcgi?db=nuccore&amp;id=45439360" TargetMode="External"/><Relationship Id="rId565" Type="http://schemas.openxmlformats.org/officeDocument/2006/relationships/hyperlink" Target="http://www.ncbi.nlm.nih.gov/entrez/viewer.fcgi?db=nuccore&amp;val=119393889" TargetMode="External"/><Relationship Id="rId730" Type="http://schemas.openxmlformats.org/officeDocument/2006/relationships/hyperlink" Target="http://www.ncbi.nlm.nih.gov/sites/entrez?Db=pubmed&amp;Cmd=ShowDetailView&amp;TermToSearch=17909007&amp;ordinalpos=10&amp;itool=EntrezSystem2.PEntrez.Pubmed.Pubmed_ResultsPanel.Pubmed_RVDocSum" TargetMode="External"/><Relationship Id="rId772" Type="http://schemas.openxmlformats.org/officeDocument/2006/relationships/hyperlink" Target="http://www.ncbi.nlm.nih.gov/entrez/query.fcgi?cmd=Retrieve&amp;db=pubmed&amp;dopt=Abstract&amp;list_uids=9205117" TargetMode="External"/><Relationship Id="rId828" Type="http://schemas.openxmlformats.org/officeDocument/2006/relationships/hyperlink" Target="http://www.ncbi.nlm.nih.gov/entrez/query.fcgi?cmd=Retrieve&amp;db=pubmed&amp;dopt=Abstract&amp;list_uids=10051468" TargetMode="External"/><Relationship Id="rId162" Type="http://schemas.openxmlformats.org/officeDocument/2006/relationships/hyperlink" Target="http://www.ncbi.nlm.nih.gov/entrez/query.fcgi?cmd=Retrieve&amp;db=pubmed&amp;dopt=Abstract&amp;list_uids=11714807" TargetMode="External"/><Relationship Id="rId218" Type="http://schemas.openxmlformats.org/officeDocument/2006/relationships/hyperlink" Target="http://www.ncbi.nlm.nih.gov/entrez/viewer.fcgi?db=nuccore&amp;id=31652248" TargetMode="External"/><Relationship Id="rId425" Type="http://schemas.openxmlformats.org/officeDocument/2006/relationships/hyperlink" Target="http://www.ncbi.nlm.nih.gov/entrez/viewer.fcgi?db=nucleotide&amp;val=6552332" TargetMode="External"/><Relationship Id="rId467" Type="http://schemas.openxmlformats.org/officeDocument/2006/relationships/hyperlink" Target="http://www.ncbi.nlm.nih.gov/entrez/query.fcgi?db=pubmed&amp;cmd=Retrieve&amp;dopt=AbstractPlus&amp;list_uids=17445771&amp;query_hl=2&amp;itool=pubmed_docsum" TargetMode="External"/><Relationship Id="rId632" Type="http://schemas.openxmlformats.org/officeDocument/2006/relationships/hyperlink" Target="http://www.ncbi.nlm.nih.gov/entrez/query.fcgi?cmd=Retrieve&amp;db=pubmed&amp;dopt=Abstract&amp;list_uids=10460832" TargetMode="External"/><Relationship Id="rId271" Type="http://schemas.openxmlformats.org/officeDocument/2006/relationships/hyperlink" Target="http://www.ncbi.nlm.nih.gov/entrez/viewer.fcgi?db=nucleotide&amp;val=47834319" TargetMode="External"/><Relationship Id="rId674" Type="http://schemas.openxmlformats.org/officeDocument/2006/relationships/hyperlink" Target="http://www.ncbi.nlm.nih.gov/entrez/query.fcgi?cmd=Retrieve&amp;db=pubmed&amp;dopt=Abstract&amp;list_uids=8662974" TargetMode="External"/><Relationship Id="rId24" Type="http://schemas.openxmlformats.org/officeDocument/2006/relationships/hyperlink" Target="http://www.ncbi.nlm.nih.gov/entrez/query.fcgi?cmd=Retrieve&amp;db=pubmed&amp;dopt=Abstract&amp;list_uids=1906501" TargetMode="External"/><Relationship Id="rId66" Type="http://schemas.openxmlformats.org/officeDocument/2006/relationships/hyperlink" Target="http://www.ncbi.nlm.nih.gov/entrez/query.fcgi?cmd=Retrieve&amp;db=pubmed&amp;dopt=Abstract&amp;list_uids=2495183" TargetMode="External"/><Relationship Id="rId131" Type="http://schemas.openxmlformats.org/officeDocument/2006/relationships/hyperlink" Target="http://www.ncbi.nlm.nih.gov/sites/entrez?Db=pubmed&amp;Cmd=ShowDetailView&amp;TermToSearch=17641042&amp;ordinalpos=10&amp;itool=EntrezSystem2.PEntrez.Pubmed.Pubmed_ResultsPanel.Pubmed_RVDocSum" TargetMode="External"/><Relationship Id="rId327" Type="http://schemas.openxmlformats.org/officeDocument/2006/relationships/hyperlink" Target="http://www.ncbi.nlm.nih.gov/entrez/viewer.fcgi?db=nucleotide&amp;val=23510419" TargetMode="External"/><Relationship Id="rId369" Type="http://schemas.openxmlformats.org/officeDocument/2006/relationships/hyperlink" Target="http://www.ncbi.nlm.nih.gov/entrez/viewer.fcgi?db=nucleotide&amp;val=62240996" TargetMode="External"/><Relationship Id="rId534" Type="http://schemas.openxmlformats.org/officeDocument/2006/relationships/hyperlink" Target="http://www.ncbi.nlm.nih.gov/entrez/query.fcgi?cmd=Retrieve&amp;db=pubmed&amp;dopt=Abstract&amp;list_uids=9811054" TargetMode="External"/><Relationship Id="rId576" Type="http://schemas.openxmlformats.org/officeDocument/2006/relationships/hyperlink" Target="http://www.ncbi.nlm.nih.gov/entrez/query.fcgi?cmd=Retrieve&amp;db=pubmed&amp;dopt=Abstract&amp;list_uids=15659537" TargetMode="External"/><Relationship Id="rId741" Type="http://schemas.openxmlformats.org/officeDocument/2006/relationships/hyperlink" Target="http://www.ncbi.nlm.nih.gov/entrez/viewer.fcgi?db=nucleotide&amp;val=54607119" TargetMode="External"/><Relationship Id="rId783" Type="http://schemas.openxmlformats.org/officeDocument/2006/relationships/hyperlink" Target="http://www.ncbi.nlm.nih.gov/entrez/query.fcgi?cmd=Retrieve&amp;db=pubmed&amp;dopt=Abstract&amp;list_uids=7968369" TargetMode="External"/><Relationship Id="rId839" Type="http://schemas.openxmlformats.org/officeDocument/2006/relationships/hyperlink" Target="http://www.ncbi.nlm.nih.gov/entrez/query.fcgi?cmd=Retrieve&amp;db=pubmed&amp;dopt=Abstract&amp;list_uids=2148290" TargetMode="External"/><Relationship Id="rId173" Type="http://schemas.openxmlformats.org/officeDocument/2006/relationships/hyperlink" Target="http://www.ncbi.nlm.nih.gov/entrez/viewer.fcgi?db=nuccore&amp;val=23312365" TargetMode="External"/><Relationship Id="rId229" Type="http://schemas.openxmlformats.org/officeDocument/2006/relationships/hyperlink" Target="http://www.ncbi.nlm.nih.gov/entrez/viewer.fcgi?db=nuccore&amp;val=75709190" TargetMode="External"/><Relationship Id="rId380" Type="http://schemas.openxmlformats.org/officeDocument/2006/relationships/hyperlink" Target="http://www.ncbi.nlm.nih.gov/entrez/query.fcgi?cmd=Retrieve&amp;db=pubmed&amp;dopt=Abstract&amp;list_uids=12673210" TargetMode="External"/><Relationship Id="rId436" Type="http://schemas.openxmlformats.org/officeDocument/2006/relationships/hyperlink" Target="http://www.ncbi.nlm.nih.gov/entrez/viewer.fcgi?db=nucleotide&amp;val=121256620" TargetMode="External"/><Relationship Id="rId601" Type="http://schemas.openxmlformats.org/officeDocument/2006/relationships/hyperlink" Target="http://www.ncbi.nlm.nih.gov/entrez/viewer.fcgi?db=nuccore&amp;val=24429565" TargetMode="External"/><Relationship Id="rId643" Type="http://schemas.openxmlformats.org/officeDocument/2006/relationships/hyperlink" Target="http://www.ncbi.nlm.nih.gov/pubmed/18295389?ordinalpos=63&amp;itool=EntrezSystem2.PEntrez.Pubmed.Pubmed_ResultsPanel.Pubmed_RVDocSum" TargetMode="External"/><Relationship Id="rId240" Type="http://schemas.openxmlformats.org/officeDocument/2006/relationships/hyperlink" Target="http://www.ncbi.nlm.nih.gov/entrez/query.fcgi?cmd=Retrieve&amp;db=pubmed&amp;dopt=Abstract&amp;list_uids=1610345" TargetMode="External"/><Relationship Id="rId478" Type="http://schemas.openxmlformats.org/officeDocument/2006/relationships/hyperlink" Target="http://www.ncbi.nlm.nih.gov/entrez/query.fcgi?cmd=Retrieve&amp;db=pubmed&amp;dopt=Abstract&amp;list_uids=11884470" TargetMode="External"/><Relationship Id="rId685" Type="http://schemas.openxmlformats.org/officeDocument/2006/relationships/hyperlink" Target="http://www.ncbi.nlm.nih.gov/entrez/query.fcgi?cmd=Retrieve&amp;db=pubmed&amp;dopt=Abstract&amp;list_uids=12673201" TargetMode="External"/><Relationship Id="rId35" Type="http://schemas.openxmlformats.org/officeDocument/2006/relationships/hyperlink" Target="http://www.ncbi.nlm.nih.gov/entrez/query.fcgi?cmd=Retrieve&amp;db=pubmed&amp;dopt=Abstract&amp;list_uids=8605359" TargetMode="External"/><Relationship Id="rId77" Type="http://schemas.openxmlformats.org/officeDocument/2006/relationships/hyperlink" Target="http://www.ncbi.nlm.nih.gov/entrez/query.fcgi?cmd=Retrieve&amp;db=pubmed&amp;dopt=Abstract&amp;list_uids=8786306" TargetMode="External"/><Relationship Id="rId100" Type="http://schemas.openxmlformats.org/officeDocument/2006/relationships/hyperlink" Target="http://www.ncbi.nlm.nih.gov/entrez/viewer.fcgi?db=nuccore&amp;id=48928026" TargetMode="External"/><Relationship Id="rId282" Type="http://schemas.openxmlformats.org/officeDocument/2006/relationships/hyperlink" Target="http://www.ncbi.nlm.nih.gov/entrez/query.fcgi?cmd=Retrieve&amp;db=pubmed&amp;dopt=Abstract&amp;list_uids=15743888" TargetMode="External"/><Relationship Id="rId338" Type="http://schemas.openxmlformats.org/officeDocument/2006/relationships/hyperlink" Target="http://www.ncbi.nlm.nih.gov/entrez/query.fcgi?cmd=Retrieve&amp;db=pubmed&amp;dopt=Abstract&amp;list_uids=15797480" TargetMode="External"/><Relationship Id="rId503" Type="http://schemas.openxmlformats.org/officeDocument/2006/relationships/hyperlink" Target="http://www.ncbi.nlm.nih.gov/entrez/viewer.fcgi?db=nuccore&amp;val=148277030" TargetMode="External"/><Relationship Id="rId545" Type="http://schemas.openxmlformats.org/officeDocument/2006/relationships/hyperlink" Target="http://www.ncbi.nlm.nih.gov/entrez/viewer.fcgi?db=nuccore&amp;val=16507966" TargetMode="External"/><Relationship Id="rId587" Type="http://schemas.openxmlformats.org/officeDocument/2006/relationships/hyperlink" Target="http://www.ncbi.nlm.nih.gov/entrez/viewer.fcgi?db=nuccore&amp;val=4557893" TargetMode="External"/><Relationship Id="rId710" Type="http://schemas.openxmlformats.org/officeDocument/2006/relationships/hyperlink" Target="http://www.ncbi.nlm.nih.gov/entrez/viewer.fcgi?db=nuccore&amp;val=86991435" TargetMode="External"/><Relationship Id="rId752" Type="http://schemas.openxmlformats.org/officeDocument/2006/relationships/hyperlink" Target="http://www.ncbi.nlm.nih.gov/entrez/viewer.fcgi?db=nuccore&amp;val=20149554" TargetMode="External"/><Relationship Id="rId808" Type="http://schemas.openxmlformats.org/officeDocument/2006/relationships/hyperlink" Target="http://www.ncbi.nlm.nih.gov/entrez/viewer.fcgi?db=nuccore&amp;val=28376651" TargetMode="External"/><Relationship Id="rId8" Type="http://schemas.openxmlformats.org/officeDocument/2006/relationships/hyperlink" Target="http://www.ncbi.nlm.nih.gov/entrez/viewer.fcgi?val=NM_002987.2&amp;dopt=gb" TargetMode="External"/><Relationship Id="rId142" Type="http://schemas.openxmlformats.org/officeDocument/2006/relationships/hyperlink" Target="http://www.ncbi.nlm.nih.gov/entrez/query.fcgi?cmd=Retrieve&amp;db=pubmed&amp;dopt=Abstract&amp;list_uids=2843985" TargetMode="External"/><Relationship Id="rId184" Type="http://schemas.openxmlformats.org/officeDocument/2006/relationships/hyperlink" Target="http://www.ncbi.nlm.nih.gov/entrez/query.fcgi?cmd=Retrieve&amp;db=pubmed&amp;dopt=Abstract&amp;list_uids=12942211" TargetMode="External"/><Relationship Id="rId391" Type="http://schemas.openxmlformats.org/officeDocument/2006/relationships/hyperlink" Target="http://www.ncbi.nlm.nih.gov/entrez/query.fcgi?cmd=Retrieve&amp;db=pubmed&amp;dopt=Abstract&amp;list_uids=16254029&amp;query_hl=1" TargetMode="External"/><Relationship Id="rId405" Type="http://schemas.openxmlformats.org/officeDocument/2006/relationships/hyperlink" Target="http://www.ncbi.nlm.nih.gov/entrez/viewer.fcgi?db=nucleotide&amp;val=31317226" TargetMode="External"/><Relationship Id="rId447" Type="http://schemas.openxmlformats.org/officeDocument/2006/relationships/hyperlink" Target="http://www.ncbi.nlm.nih.gov/entrez/query.fcgi?cmd=Retrieve&amp;db=pubmed&amp;dopt=Abstract&amp;list_uids=12650700" TargetMode="External"/><Relationship Id="rId612" Type="http://schemas.openxmlformats.org/officeDocument/2006/relationships/hyperlink" Target="http://www.ncbi.nlm.nih.gov/entrez/query.fcgi?cmd=Retrieve&amp;db=pubmed&amp;dopt=Abstract&amp;list_uids=12809676" TargetMode="External"/><Relationship Id="rId794" Type="http://schemas.openxmlformats.org/officeDocument/2006/relationships/hyperlink" Target="http://www.ncbi.nlm.nih.gov/entrez/viewer.fcgi?db=nuccore&amp;val=5032026" TargetMode="External"/><Relationship Id="rId251" Type="http://schemas.openxmlformats.org/officeDocument/2006/relationships/hyperlink" Target="http://www.ncbi.nlm.nih.gov/entrez/query.fcgi?cmd=Retrieve&amp;db=pubmed&amp;dopt=Abstract&amp;list_uids=7491977" TargetMode="External"/><Relationship Id="rId489" Type="http://schemas.openxmlformats.org/officeDocument/2006/relationships/hyperlink" Target="http://www.ncbi.nlm.nih.gov/entrez/viewer.fcgi?db=nucleotide&amp;val=18765740" TargetMode="External"/><Relationship Id="rId654" Type="http://schemas.openxmlformats.org/officeDocument/2006/relationships/hyperlink" Target="http://www.ncbi.nlm.nih.gov/entrez/viewer.fcgi?db=nuccore&amp;val=34452700" TargetMode="External"/><Relationship Id="rId696" Type="http://schemas.openxmlformats.org/officeDocument/2006/relationships/hyperlink" Target="http://www.ncbi.nlm.nih.gov/sites/entrez?Db=pubmed&amp;Cmd=ShowDetailView&amp;TermToSearch=18039708&amp;ordinalpos=42&amp;itool=EntrezSystem2.PEntrez.Pubmed.Pubmed_ResultsPanel.Pubmed_RVDocSum" TargetMode="External"/><Relationship Id="rId46" Type="http://schemas.openxmlformats.org/officeDocument/2006/relationships/hyperlink" Target="http://www.ncbi.nlm.nih.gov/entrez/viewer.fcgi?db=nuccore&amp;id=24430216" TargetMode="External"/><Relationship Id="rId293" Type="http://schemas.openxmlformats.org/officeDocument/2006/relationships/hyperlink" Target="http://www.ncbi.nlm.nih.gov/entrez/query.fcgi?cmd=Retrieve&amp;db=pubmed&amp;dopt=Abstract&amp;list_uids=16764720&amp;query_hl=1&amp;itool=pubmed_docsum" TargetMode="External"/><Relationship Id="rId307" Type="http://schemas.openxmlformats.org/officeDocument/2006/relationships/hyperlink" Target="http://www.ncbi.nlm.nih.gov/entrez/query.fcgi?cmd=Retrieve&amp;db=pubmed&amp;dopt=Abstract&amp;list_uids=9195959" TargetMode="External"/><Relationship Id="rId349" Type="http://schemas.openxmlformats.org/officeDocument/2006/relationships/hyperlink" Target="http://www.ncbi.nlm.nih.gov/entrez/viewer.fcgi?db=nucleotide&amp;val=34106711" TargetMode="External"/><Relationship Id="rId514" Type="http://schemas.openxmlformats.org/officeDocument/2006/relationships/hyperlink" Target="http://www.ncbi.nlm.nih.gov/sites/entrez?Db=pubmed&amp;Cmd=ShowDetailView&amp;TermToSearch=17947697&amp;ordinalpos=11&amp;itool=EntrezSystem2.PEntrez.Pubmed.Pubmed_ResultsPanel.Pubmed_RVDocSum" TargetMode="External"/><Relationship Id="rId556" Type="http://schemas.openxmlformats.org/officeDocument/2006/relationships/hyperlink" Target="http://www.ncbi.nlm.nih.gov/entrez/query.fcgi?cmd=Retrieve&amp;db=pubmed&amp;dopt=Abstract&amp;list_uids=15988009&amp;query_hl=1" TargetMode="External"/><Relationship Id="rId721" Type="http://schemas.openxmlformats.org/officeDocument/2006/relationships/hyperlink" Target="http://www.ncbi.nlm.nih.gov/entrez/viewer.fcgi?db=nuccore&amp;val=6633805" TargetMode="External"/><Relationship Id="rId763" Type="http://schemas.openxmlformats.org/officeDocument/2006/relationships/hyperlink" Target="http://www.ncbi.nlm.nih.gov/entrez/viewer.fcgi?db=nuccore&amp;val=147903291" TargetMode="External"/><Relationship Id="rId88" Type="http://schemas.openxmlformats.org/officeDocument/2006/relationships/hyperlink" Target="http://www.ncbi.nlm.nih.gov/entrez/query.fcgi?cmd=Retrieve&amp;db=pubmed&amp;dopt=Abstract&amp;list_uids=12906869" TargetMode="External"/><Relationship Id="rId111" Type="http://schemas.openxmlformats.org/officeDocument/2006/relationships/hyperlink" Target="http://www.ncbi.nlm.nih.gov/entrez/viewer.fcgi?db=nuccore&amp;id=29171679" TargetMode="External"/><Relationship Id="rId153" Type="http://schemas.openxmlformats.org/officeDocument/2006/relationships/hyperlink" Target="http://www.ncbi.nlm.nih.gov/entrez/viewer.fcgi?db=nucleotide&amp;val=185938" TargetMode="External"/><Relationship Id="rId195" Type="http://schemas.openxmlformats.org/officeDocument/2006/relationships/hyperlink" Target="http://www.ncbi.nlm.nih.gov/entrez/query.fcgi?cmd=Retrieve&amp;db=pubmed&amp;dopt=Abstract&amp;list_uids=7724598" TargetMode="External"/><Relationship Id="rId209" Type="http://schemas.openxmlformats.org/officeDocument/2006/relationships/hyperlink" Target="http://www.ncbi.nlm.nih.gov/entrez/viewer.fcgi?db=nuccore&amp;val=62912459" TargetMode="External"/><Relationship Id="rId360" Type="http://schemas.openxmlformats.org/officeDocument/2006/relationships/hyperlink" Target="http://www.ncbi.nlm.nih.gov/entrez/viewer.fcgi?db=nucleotide&amp;val=15147351" TargetMode="External"/><Relationship Id="rId416" Type="http://schemas.openxmlformats.org/officeDocument/2006/relationships/hyperlink" Target="http://www.ncbi.nlm.nih.gov/entrez/query.fcgi?cmd=Retrieve&amp;db=pubmed&amp;dopt=Abstract&amp;list_uids=14576180" TargetMode="External"/><Relationship Id="rId598" Type="http://schemas.openxmlformats.org/officeDocument/2006/relationships/hyperlink" Target="http://www.ncbi.nlm.nih.gov/entrez/viewer.fcgi?db=nuccore&amp;val=24041028" TargetMode="External"/><Relationship Id="rId819" Type="http://schemas.openxmlformats.org/officeDocument/2006/relationships/hyperlink" Target="http://www.ncbi.nlm.nih.gov/entrez/viewer.fcgi?db=nuccore&amp;val=31543803" TargetMode="External"/><Relationship Id="rId220" Type="http://schemas.openxmlformats.org/officeDocument/2006/relationships/hyperlink" Target="http://www.ncbi.nlm.nih.gov/entrez/viewer.fcgi?val=NM_002852" TargetMode="External"/><Relationship Id="rId458" Type="http://schemas.openxmlformats.org/officeDocument/2006/relationships/hyperlink" Target="http://www.ncbi.nlm.nih.gov/entrez/query.fcgi?cmd=Retrieve&amp;db=pubmed&amp;dopt=Abstract&amp;list_uids=1829648" TargetMode="External"/><Relationship Id="rId623" Type="http://schemas.openxmlformats.org/officeDocument/2006/relationships/hyperlink" Target="http://www.ncbi.nlm.nih.gov/entrez/viewer.fcgi?db=nucleotide&amp;val=39995087" TargetMode="External"/><Relationship Id="rId665" Type="http://schemas.openxmlformats.org/officeDocument/2006/relationships/hyperlink" Target="http://www.ncbi.nlm.nih.gov/entrez/query.fcgi?cmd=Retrieve&amp;db=pubmed&amp;dopt=Abstract&amp;list_uids=16427049&amp;query_hl=1&amp;itool=pubmed_docsum" TargetMode="External"/><Relationship Id="rId830" Type="http://schemas.openxmlformats.org/officeDocument/2006/relationships/hyperlink" Target="http://www.ncbi.nlm.nih.gov/entrez/query.fcgi?cmd=Retrieve&amp;db=pubmed&amp;dopt=Abstract&amp;list_uids=15140401" TargetMode="External"/><Relationship Id="rId15" Type="http://schemas.openxmlformats.org/officeDocument/2006/relationships/hyperlink" Target="http://www.ncbi.nlm.nih.gov/entrez/viewer.fcgi?db=nuccore&amp;id=22538805" TargetMode="External"/><Relationship Id="rId57" Type="http://schemas.openxmlformats.org/officeDocument/2006/relationships/hyperlink" Target="http://www.ncbi.nlm.nih.gov/entrez/query.fcgi?db=pubmed&amp;cmd=Retrieve&amp;dopt=Abstract&amp;list_uids=16798734&amp;query_hl=7&amp;itool=pubmed_docsum" TargetMode="External"/><Relationship Id="rId262" Type="http://schemas.openxmlformats.org/officeDocument/2006/relationships/hyperlink" Target="http://www.ncbi.nlm.nih.gov/entrez/query.fcgi?cmd=Retrieve&amp;db=pubmed&amp;dopt=Abstract&amp;list_uids=16492740&amp;query_hl=1&amp;itool=pubmed_docsum" TargetMode="External"/><Relationship Id="rId318" Type="http://schemas.openxmlformats.org/officeDocument/2006/relationships/hyperlink" Target="http://www.ncbi.nlm.nih.gov/entrez/viewer.fcgi?val=NM_138621.3&amp;dopt=gb" TargetMode="External"/><Relationship Id="rId525" Type="http://schemas.openxmlformats.org/officeDocument/2006/relationships/hyperlink" Target="http://www.ncbi.nlm.nih.gov/pubmed/18504428?ordinalpos=2&amp;itool=EntrezSystem2.PEntrez.Pubmed.Pubmed_ResultsPanel.Pubmed_RVDocSum" TargetMode="External"/><Relationship Id="rId567" Type="http://schemas.openxmlformats.org/officeDocument/2006/relationships/hyperlink" Target="http://www.ncbi.nlm.nih.gov/entrez/viewer.fcgi?db=nuccore&amp;val=4504056" TargetMode="External"/><Relationship Id="rId732" Type="http://schemas.openxmlformats.org/officeDocument/2006/relationships/hyperlink" Target="http://www.ncbi.nlm.nih.gov/entrez/query.fcgi?db=pubmed&amp;cmd=Retrieve&amp;dopt=AbstractPlus&amp;list_uids=17426251&amp;query_hl=1&amp;itool=pubmed_docsum" TargetMode="External"/><Relationship Id="rId99" Type="http://schemas.openxmlformats.org/officeDocument/2006/relationships/hyperlink" Target="http://www.ncbi.nlm.nih.gov/entrez/query.fcgi?cmd=Retrieve&amp;db=pubmed&amp;dopt=Abstract&amp;list_uids=15177881" TargetMode="External"/><Relationship Id="rId122" Type="http://schemas.openxmlformats.org/officeDocument/2006/relationships/hyperlink" Target="http://www.ncbi.nlm.nih.gov/entrez/query.fcgi?cmd=Retrieve&amp;db=pubmed&amp;dopt=Abstract&amp;list_uids=11313274" TargetMode="External"/><Relationship Id="rId164" Type="http://schemas.openxmlformats.org/officeDocument/2006/relationships/hyperlink" Target="http://www.ncbi.nlm.nih.gov/sites/entrez?Db=pubmed&amp;Cmd=ShowDetailView&amp;TermToSearch=18035491&amp;ordinalpos=66&amp;itool=EntrezSystem2.PEntrez.Pubmed.Pubmed_ResultsPanel.Pubmed_RVDocSum" TargetMode="External"/><Relationship Id="rId371" Type="http://schemas.openxmlformats.org/officeDocument/2006/relationships/hyperlink" Target="http://www.ncbi.nlm.nih.gov/entrez/viewer.fcgi?db=nucleotide&amp;val=61744448" TargetMode="External"/><Relationship Id="rId774" Type="http://schemas.openxmlformats.org/officeDocument/2006/relationships/hyperlink" Target="http://www.ncbi.nlm.nih.gov/entrez/query.fcgi?cmd=Retrieve&amp;db=pubmed&amp;dopt=Abstract&amp;list_uids=12239319" TargetMode="External"/><Relationship Id="rId427" Type="http://schemas.openxmlformats.org/officeDocument/2006/relationships/hyperlink" Target="http://www.ncbi.nlm.nih.gov/entrez/viewer.fcgi?db=nucleotide&amp;val=46361979" TargetMode="External"/><Relationship Id="rId469" Type="http://schemas.openxmlformats.org/officeDocument/2006/relationships/hyperlink" Target="http://www.ncbi.nlm.nih.gov/entrez/query.fcgi?db=pubmed&amp;cmd=Retrieve&amp;dopt=AbstractPlus&amp;list_uids=17296613&amp;query_hl=9&amp;itool=pubmed_docsum" TargetMode="External"/><Relationship Id="rId634" Type="http://schemas.openxmlformats.org/officeDocument/2006/relationships/hyperlink" Target="http://www.ncbi.nlm.nih.gov/entrez/query.fcgi?cmd=Retrieve&amp;db=pubmed&amp;dopt=Abstract&amp;list_uids=15345718" TargetMode="External"/><Relationship Id="rId676" Type="http://schemas.openxmlformats.org/officeDocument/2006/relationships/hyperlink" Target="http://www.ncbi.nlm.nih.gov/entrez/query.fcgi?cmd=Retrieve&amp;db=pubmed&amp;dopt=Abstract&amp;list_uids=10961992" TargetMode="External"/><Relationship Id="rId841" Type="http://schemas.openxmlformats.org/officeDocument/2006/relationships/hyperlink" Target="http://www.ncbi.nlm.nih.gov/entrez/query.fcgi?cmd=Retrieve&amp;db=pubmed&amp;dopt=Abstract&amp;list_uids=9527918" TargetMode="External"/><Relationship Id="rId26" Type="http://schemas.openxmlformats.org/officeDocument/2006/relationships/hyperlink" Target="http://www.ncbi.nlm.nih.gov/entrez/query.fcgi?cmd=Retrieve&amp;db=pubmed&amp;dopt=Abstract&amp;list_uids=1906501" TargetMode="External"/><Relationship Id="rId231" Type="http://schemas.openxmlformats.org/officeDocument/2006/relationships/hyperlink" Target="http://www.ncbi.nlm.nih.gov/entrez/viewer.fcgi?db=nuccore&amp;id=5459409" TargetMode="External"/><Relationship Id="rId273" Type="http://schemas.openxmlformats.org/officeDocument/2006/relationships/hyperlink" Target="http://www.ncbi.nlm.nih.gov/entrez/viewer.fcgi?db=nucleotide&amp;val=110227861" TargetMode="External"/><Relationship Id="rId329" Type="http://schemas.openxmlformats.org/officeDocument/2006/relationships/hyperlink" Target="http://www.ncbi.nlm.nih.gov/entrez/query.fcgi?cmd=Retrieve&amp;db=pubmed&amp;dopt=Abstract&amp;list_uids=11696979" TargetMode="External"/><Relationship Id="rId480" Type="http://schemas.openxmlformats.org/officeDocument/2006/relationships/hyperlink" Target="http://www.ncbi.nlm.nih.gov/entrez/query.fcgi?cmd=Retrieve&amp;db=pubmed&amp;dopt=Abstract&amp;list_uids=16410254&amp;query_hl=3&amp;itool=pubmed_docsum" TargetMode="External"/><Relationship Id="rId536" Type="http://schemas.openxmlformats.org/officeDocument/2006/relationships/hyperlink" Target="http://www.ncbi.nlm.nih.gov/entrez/query.fcgi?cmd=Retrieve&amp;db=pubmed&amp;dopt=Abstract&amp;list_uids=8920946" TargetMode="External"/><Relationship Id="rId701" Type="http://schemas.openxmlformats.org/officeDocument/2006/relationships/hyperlink" Target="http://www.ncbi.nlm.nih.gov/entrez/viewer.fcgi?db=nuccore&amp;val=31657130" TargetMode="External"/><Relationship Id="rId68" Type="http://schemas.openxmlformats.org/officeDocument/2006/relationships/hyperlink" Target="http://www.ncbi.nlm.nih.gov/entrez/query.fcgi?cmd=Retrieve&amp;db=pubmed&amp;dopt=Abstract&amp;list_uids=7561058" TargetMode="External"/><Relationship Id="rId133" Type="http://schemas.openxmlformats.org/officeDocument/2006/relationships/hyperlink" Target="http://www.ncbi.nlm.nih.gov/entrez/query.fcgi?cmd=Retrieve&amp;db=pubmed&amp;dopt=Abstract&amp;list_uids=16337094&amp;query_hl=1" TargetMode="External"/><Relationship Id="rId175" Type="http://schemas.openxmlformats.org/officeDocument/2006/relationships/hyperlink" Target="http://www.ncbi.nlm.nih.gov/entrez/viewer.fcgi?db=nuccore&amp;id=31543823" TargetMode="External"/><Relationship Id="rId340" Type="http://schemas.openxmlformats.org/officeDocument/2006/relationships/hyperlink" Target="http://www.ncbi.nlm.nih.gov/entrez/query.fcgi?db=pubmed&amp;cmd=Retrieve&amp;dopt=AbstractPlus&amp;list_uids=17435549&amp;query_hl=1&amp;itool=pubmed_docsum" TargetMode="External"/><Relationship Id="rId578" Type="http://schemas.openxmlformats.org/officeDocument/2006/relationships/hyperlink" Target="http://www.ncbi.nlm.nih.gov/sites/entrez?Db=pubmed&amp;Cmd=ShowDetailView&amp;TermToSearch=17583490&amp;ordinalpos=9&amp;itool=EntrezSystem2.PEntrez.Pubmed.Pubmed_ResultsPanel.Pubmed_RVDocSum" TargetMode="External"/><Relationship Id="rId743" Type="http://schemas.openxmlformats.org/officeDocument/2006/relationships/hyperlink" Target="http://www.ncbi.nlm.nih.gov/entrez/viewer.fcgi?db=nuccore&amp;val=119703754" TargetMode="External"/><Relationship Id="rId785" Type="http://schemas.openxmlformats.org/officeDocument/2006/relationships/hyperlink" Target="http://www.ncbi.nlm.nih.gov/entrez/query.fcgi?cmd=Retrieve&amp;db=pubmed&amp;dopt=Abstract&amp;list_uids=11909978" TargetMode="External"/><Relationship Id="rId200" Type="http://schemas.openxmlformats.org/officeDocument/2006/relationships/hyperlink" Target="http://www.ncbi.nlm.nih.gov/entrez/viewer.fcgi?db=nucleotide&amp;val=157419153" TargetMode="External"/><Relationship Id="rId382" Type="http://schemas.openxmlformats.org/officeDocument/2006/relationships/hyperlink" Target="http://www.ncbi.nlm.nih.gov/sites/entrez?Db=pubmed&amp;Cmd=ShowDetailView&amp;TermToSearch=18082154&amp;ordinalpos=10&amp;itool=EntrezSystem2.PEntrez.Pubmed.Pubmed_ResultsPanel.Pubmed_RVDocSum" TargetMode="External"/><Relationship Id="rId438" Type="http://schemas.openxmlformats.org/officeDocument/2006/relationships/hyperlink" Target="http://www.ncbi.nlm.nih.gov/entrez/viewer.fcgi?db=nucleotide&amp;val=12669913" TargetMode="External"/><Relationship Id="rId603" Type="http://schemas.openxmlformats.org/officeDocument/2006/relationships/hyperlink" Target="http://www.ncbi.nlm.nih.gov/entrez/viewer.fcgi?db=nuccore&amp;val=31543400" TargetMode="External"/><Relationship Id="rId645" Type="http://schemas.openxmlformats.org/officeDocument/2006/relationships/hyperlink" Target="http://www.ncbi.nlm.nih.gov/entrez/query.fcgi?cmd=Retrieve&amp;db=pubmed&amp;dopt=Abstract&amp;list_uids=10438477" TargetMode="External"/><Relationship Id="rId687" Type="http://schemas.openxmlformats.org/officeDocument/2006/relationships/hyperlink" Target="http://www.ncbi.nlm.nih.gov/entrez/query.fcgi?cmd=Retrieve&amp;db=pubmed&amp;dopt=Abstract&amp;list_uids=15350541" TargetMode="External"/><Relationship Id="rId810" Type="http://schemas.openxmlformats.org/officeDocument/2006/relationships/hyperlink" Target="http://www.ncbi.nlm.nih.gov/entrez/viewer.fcgi?db=nuccore&amp;val=4502386" TargetMode="External"/><Relationship Id="rId242" Type="http://schemas.openxmlformats.org/officeDocument/2006/relationships/hyperlink" Target="http://www.ncbi.nlm.nih.gov/entrez/query.fcgi?cmd=Retrieve&amp;db=pubmed&amp;dopt=Abstract&amp;list_uids=7729529" TargetMode="External"/><Relationship Id="rId284" Type="http://schemas.openxmlformats.org/officeDocument/2006/relationships/hyperlink" Target="http://www.ncbi.nlm.nih.gov/entrez/query.fcgi?cmd=Retrieve&amp;db=pubmed&amp;dopt=Abstract&amp;list_uids=9425310" TargetMode="External"/><Relationship Id="rId491" Type="http://schemas.openxmlformats.org/officeDocument/2006/relationships/hyperlink" Target="http://www.ncbi.nlm.nih.gov/entrez/viewer.fcgi?db=nucleotide&amp;val=37704387" TargetMode="External"/><Relationship Id="rId505" Type="http://schemas.openxmlformats.org/officeDocument/2006/relationships/hyperlink" Target="http://www.ncbi.nlm.nih.gov/entrez/viewer.fcgi?db=nuccore&amp;val=11496886" TargetMode="External"/><Relationship Id="rId712" Type="http://schemas.openxmlformats.org/officeDocument/2006/relationships/hyperlink" Target="http://www.ncbi.nlm.nih.gov/entrez/viewer.fcgi?db=nuccore&amp;val=49574535" TargetMode="External"/><Relationship Id="rId37" Type="http://schemas.openxmlformats.org/officeDocument/2006/relationships/hyperlink" Target="http://www.ncbi.nlm.nih.gov/entrez/query.fcgi?cmd=Retrieve&amp;db=pubmed&amp;dopt=Abstract&amp;list_uids=8413223" TargetMode="External"/><Relationship Id="rId79" Type="http://schemas.openxmlformats.org/officeDocument/2006/relationships/hyperlink" Target="http://www.ncbi.nlm.nih.gov/entrez/viewer.fcgi?db=nuccore&amp;val=56119169" TargetMode="External"/><Relationship Id="rId102" Type="http://schemas.openxmlformats.org/officeDocument/2006/relationships/hyperlink" Target="http://www.ncbi.nlm.nih.gov/entrez/viewer.fcgi?db=nuccore&amp;val=23510444" TargetMode="External"/><Relationship Id="rId144" Type="http://schemas.openxmlformats.org/officeDocument/2006/relationships/hyperlink" Target="http://www.ncbi.nlm.nih.gov/entrez/query.fcgi?cmd=Retrieve&amp;db=pubmed&amp;dopt=Abstract&amp;list_uids=8756615" TargetMode="External"/><Relationship Id="rId547" Type="http://schemas.openxmlformats.org/officeDocument/2006/relationships/hyperlink" Target="http://www.ncbi.nlm.nih.gov/entrez/viewer.fcgi?db=nuccore&amp;val=58331245" TargetMode="External"/><Relationship Id="rId589" Type="http://schemas.openxmlformats.org/officeDocument/2006/relationships/hyperlink" Target="http://www.ncbi.nlm.nih.gov/entrez/viewer.fcgi?db=nuccore&amp;val=87239999" TargetMode="External"/><Relationship Id="rId754" Type="http://schemas.openxmlformats.org/officeDocument/2006/relationships/hyperlink" Target="http://www.ncbi.nlm.nih.gov/entrez/query.fcgi?cmd=Retrieve&amp;db=pubmed&amp;dopt=Abstract&amp;list_uids=16435391&amp;query_hl=16&amp;itool=pubmed_docsum" TargetMode="External"/><Relationship Id="rId796" Type="http://schemas.openxmlformats.org/officeDocument/2006/relationships/hyperlink" Target="http://www.ncbi.nlm.nih.gov/entrez/viewer.fcgi?db=nucleotide&amp;val=93141034" TargetMode="External"/><Relationship Id="rId90" Type="http://schemas.openxmlformats.org/officeDocument/2006/relationships/hyperlink" Target="http://www.ncbi.nlm.nih.gov/entrez/query.fcgi?cmd=Retrieve&amp;db=pubmed&amp;dopt=Abstract&amp;list_uids=11559712" TargetMode="External"/><Relationship Id="rId186" Type="http://schemas.openxmlformats.org/officeDocument/2006/relationships/hyperlink" Target="http://www.ncbi.nlm.nih.gov/pubmed/12208876?ordinalpos=4&amp;itool=EntrezSystem2.PEntrez.Pubmed.Pubmed_ResultsPanel.Pubmed_DefaultReportPanel.Pubmed_RVDocSum" TargetMode="External"/><Relationship Id="rId351" Type="http://schemas.openxmlformats.org/officeDocument/2006/relationships/hyperlink" Target="http://www.ncbi.nlm.nih.gov/entrez/viewer.fcgi?db=nucleotide&amp;val=23510443" TargetMode="External"/><Relationship Id="rId393" Type="http://schemas.openxmlformats.org/officeDocument/2006/relationships/hyperlink" Target="http://www.ncbi.nlm.nih.gov/entrez/viewer.fcgi?db=nucleotide&amp;val=59939901" TargetMode="External"/><Relationship Id="rId407" Type="http://schemas.openxmlformats.org/officeDocument/2006/relationships/hyperlink" Target="http://www.ncbi.nlm.nih.gov/entrez/viewer.fcgi?db=nucleotide&amp;val=16554596" TargetMode="External"/><Relationship Id="rId449" Type="http://schemas.openxmlformats.org/officeDocument/2006/relationships/hyperlink" Target="http://www.ncbi.nlm.nih.gov/entrez/viewer.fcgi?db=nucleotide&amp;val=31077212" TargetMode="External"/><Relationship Id="rId614" Type="http://schemas.openxmlformats.org/officeDocument/2006/relationships/hyperlink" Target="http://www.ncbi.nlm.nih.gov/entrez/query.fcgi?cmd=Retrieve&amp;db=pubmed&amp;dopt=Abstract&amp;list_uids=14550290" TargetMode="External"/><Relationship Id="rId656" Type="http://schemas.openxmlformats.org/officeDocument/2006/relationships/hyperlink" Target="http://www.ncbi.nlm.nih.gov/entrez/viewer.fcgi?db=nuccore&amp;val=14589865" TargetMode="External"/><Relationship Id="rId821" Type="http://schemas.openxmlformats.org/officeDocument/2006/relationships/hyperlink" Target="http://www.ncbi.nlm.nih.gov/entrez/viewer.fcgi?db=nucleotide&amp;val=21536430" TargetMode="External"/><Relationship Id="rId211" Type="http://schemas.openxmlformats.org/officeDocument/2006/relationships/hyperlink" Target="http://www.ncbi.nlm.nih.gov/entrez/viewer.fcgi?db=nuccore&amp;id=67782357" TargetMode="External"/><Relationship Id="rId253" Type="http://schemas.openxmlformats.org/officeDocument/2006/relationships/hyperlink" Target="http://www.ncbi.nlm.nih.gov/entrez/viewer.fcgi?db=nucleotide&amp;val=67782304" TargetMode="External"/><Relationship Id="rId295" Type="http://schemas.openxmlformats.org/officeDocument/2006/relationships/hyperlink" Target="http://www.ncbi.nlm.nih.gov/entrez/query.fcgi?cmd=Retrieve&amp;db=pubmed&amp;dopt=Abstract&amp;list_uids=9016343" TargetMode="External"/><Relationship Id="rId309" Type="http://schemas.openxmlformats.org/officeDocument/2006/relationships/hyperlink" Target="http://www.ncbi.nlm.nih.gov/sites/entrez?Db=pubmed&amp;Cmd=ShowDetailView&amp;TermToSearch=17850868&amp;ordinalpos=13&amp;itool=EntrezSystem2.PEntrez.Pubmed.Pubmed_ResultsPanel.Pubmed_RVDocSum" TargetMode="External"/><Relationship Id="rId460" Type="http://schemas.openxmlformats.org/officeDocument/2006/relationships/hyperlink" Target="http://www.ncbi.nlm.nih.gov/entrez/query.fcgi?cmd=Retrieve&amp;db=pubmed&amp;dopt=Abstract&amp;list_uids=8096091" TargetMode="External"/><Relationship Id="rId516" Type="http://schemas.openxmlformats.org/officeDocument/2006/relationships/hyperlink" Target="http://www.ncbi.nlm.nih.gov/entrez/query.fcgi?cmd=Retrieve&amp;db=pubmed&amp;dopt=Abstract&amp;list_uids=15686474" TargetMode="External"/><Relationship Id="rId698" Type="http://schemas.openxmlformats.org/officeDocument/2006/relationships/hyperlink" Target="http://www.ncbi.nlm.nih.gov/entrez/query.fcgi?cmd=Retrieve&amp;db=pubmed&amp;dopt=Abstract&amp;list_uids=16232120&amp;query_hl=1" TargetMode="External"/><Relationship Id="rId48" Type="http://schemas.openxmlformats.org/officeDocument/2006/relationships/hyperlink" Target="http://www.ncbi.nlm.nih.gov/entrez/viewer.fcgi?db=nuccore&amp;id=24430217" TargetMode="External"/><Relationship Id="rId113" Type="http://schemas.openxmlformats.org/officeDocument/2006/relationships/hyperlink" Target="http://www.ncbi.nlm.nih.gov/entrez/viewer.fcgi?db=nuccore&amp;id=29171680" TargetMode="External"/><Relationship Id="rId320" Type="http://schemas.openxmlformats.org/officeDocument/2006/relationships/hyperlink" Target="http://www.ncbi.nlm.nih.gov/entrez/viewer.fcgi?db=nucleotide&amp;val=20070268" TargetMode="External"/><Relationship Id="rId558" Type="http://schemas.openxmlformats.org/officeDocument/2006/relationships/hyperlink" Target="http://www.ncbi.nlm.nih.gov/entrez/query.fcgi?cmd=Retrieve&amp;db=pubmed&amp;dopt=Abstract&amp;list_uids=11444867" TargetMode="External"/><Relationship Id="rId723" Type="http://schemas.openxmlformats.org/officeDocument/2006/relationships/hyperlink" Target="http://www.ncbi.nlm.nih.gov/entrez/viewer.fcgi?db=nuccore&amp;val=5803026" TargetMode="External"/><Relationship Id="rId765" Type="http://schemas.openxmlformats.org/officeDocument/2006/relationships/hyperlink" Target="http://www.ncbi.nlm.nih.gov/entrez/viewer.fcgi?db=nuccore&amp;val=115298655" TargetMode="External"/><Relationship Id="rId155" Type="http://schemas.openxmlformats.org/officeDocument/2006/relationships/hyperlink" Target="http://www.ncbi.nlm.nih.gov/entrez/query.fcgi?cmd=Retrieve&amp;db=pubmed&amp;dopt=Abstract&amp;list_uids=16006238&amp;query_hl=1" TargetMode="External"/><Relationship Id="rId197" Type="http://schemas.openxmlformats.org/officeDocument/2006/relationships/hyperlink" Target="http://www.ncbi.nlm.nih.gov/sites/entrez?Db=pubmed&amp;Cmd=ShowDetailView&amp;TermToSearch=10828070&amp;ordinalpos=11&amp;itool=EntrezSystem2.PEntrez.Pubmed.Pubmed_ResultsPanel.Pubmed_RVDocSum" TargetMode="External"/><Relationship Id="rId362" Type="http://schemas.openxmlformats.org/officeDocument/2006/relationships/hyperlink" Target="http://www.ncbi.nlm.nih.gov/entrez/viewer.fcgi?db=nucleotide&amp;val=95104789" TargetMode="External"/><Relationship Id="rId418" Type="http://schemas.openxmlformats.org/officeDocument/2006/relationships/hyperlink" Target="http://www.ncbi.nlm.nih.gov/entrez/query.fcgi?cmd=Retrieve&amp;db=pubmed&amp;dopt=Abstract&amp;list_uids=16732314&amp;query_hl=4&amp;itool=pubmed_docsum" TargetMode="External"/><Relationship Id="rId625" Type="http://schemas.openxmlformats.org/officeDocument/2006/relationships/hyperlink" Target="http://www.ncbi.nlm.nih.gov/entrez/viewer.fcgi?db=nucleotide&amp;val=83641897" TargetMode="External"/><Relationship Id="rId832" Type="http://schemas.openxmlformats.org/officeDocument/2006/relationships/hyperlink" Target="http://www.ncbi.nlm.nih.gov/entrez/query.fcgi?cmd=Retrieve&amp;db=pubmed&amp;dopt=Abstract&amp;list_uids=15243130" TargetMode="External"/><Relationship Id="rId222" Type="http://schemas.openxmlformats.org/officeDocument/2006/relationships/hyperlink" Target="http://www.ncbi.nlm.nih.gov/entrez/viewer.fcgi?db=nuccore&amp;id=20149585" TargetMode="External"/><Relationship Id="rId264" Type="http://schemas.openxmlformats.org/officeDocument/2006/relationships/hyperlink" Target="http://www.ncbi.nlm.nih.gov/entrez/query.fcgi?cmd=Retrieve&amp;db=pubmed&amp;dopt=Abstract&amp;list_uids=16374464&amp;query_hl=1&amp;itool=pubmed_docsum" TargetMode="External"/><Relationship Id="rId471" Type="http://schemas.openxmlformats.org/officeDocument/2006/relationships/hyperlink" Target="http://www.ncbi.nlm.nih.gov/entrez/viewer.fcgi?db=nucleotide&amp;val=53832023" TargetMode="External"/><Relationship Id="rId667" Type="http://schemas.openxmlformats.org/officeDocument/2006/relationships/hyperlink" Target="http://www.ncbi.nlm.nih.gov/entrez/query.fcgi?cmd=Retrieve&amp;db=pubmed&amp;dopt=Abstract&amp;list_uids=8036173" TargetMode="External"/><Relationship Id="rId17" Type="http://schemas.openxmlformats.org/officeDocument/2006/relationships/hyperlink" Target="http://www.ncbi.nlm.nih.gov/entrez/viewer.fcgi?db=nuccore&amp;id=90970326" TargetMode="External"/><Relationship Id="rId59" Type="http://schemas.openxmlformats.org/officeDocument/2006/relationships/hyperlink" Target="http://www.ncbi.nlm.nih.gov/entrez/viewer.fcgi?db=nuccore&amp;id=28144902" TargetMode="External"/><Relationship Id="rId124" Type="http://schemas.openxmlformats.org/officeDocument/2006/relationships/hyperlink" Target="http://www.ncbi.nlm.nih.gov/entrez/query.fcgi?cmd=Retrieve&amp;db=pubmed&amp;dopt=Abstract&amp;list_uids=7815555" TargetMode="External"/><Relationship Id="rId527" Type="http://schemas.openxmlformats.org/officeDocument/2006/relationships/hyperlink" Target="http://www.ncbi.nlm.nih.gov/entrez/viewer.fcgi?db=nuccore&amp;val=71061444" TargetMode="External"/><Relationship Id="rId569" Type="http://schemas.openxmlformats.org/officeDocument/2006/relationships/hyperlink" Target="http://www.ncbi.nlm.nih.gov/entrez/viewer.fcgi?db=nucleotide&amp;val=32483414" TargetMode="External"/><Relationship Id="rId734" Type="http://schemas.openxmlformats.org/officeDocument/2006/relationships/hyperlink" Target="http://www.ncbi.nlm.nih.gov/entrez/query.fcgi?cmd=Retrieve&amp;db=pubmed&amp;dopt=Abstract&amp;list_uids=7525574" TargetMode="External"/><Relationship Id="rId776" Type="http://schemas.openxmlformats.org/officeDocument/2006/relationships/hyperlink" Target="http://www.ncbi.nlm.nih.gov/entrez/query.fcgi?cmd=Retrieve&amp;db=pubmed&amp;dopt=Abstract&amp;list_uids=12133954" TargetMode="External"/><Relationship Id="rId70" Type="http://schemas.openxmlformats.org/officeDocument/2006/relationships/hyperlink" Target="http://www.ncbi.nlm.nih.gov/entrez/query.fcgi?db=pubmed&amp;cmd=Retrieve&amp;dopt=AbstractPlus&amp;list_uids=17513759&amp;query_hl=2&amp;itool=pubmed_docsum" TargetMode="External"/><Relationship Id="rId166" Type="http://schemas.openxmlformats.org/officeDocument/2006/relationships/hyperlink" Target="http://www.ncbi.nlm.nih.gov/entrez/viewer.fcgi?db=nucleotide&amp;val=114841177" TargetMode="External"/><Relationship Id="rId331" Type="http://schemas.openxmlformats.org/officeDocument/2006/relationships/hyperlink" Target="http://www.ncbi.nlm.nih.gov/entrez/viewer.fcgi?db=nucleotide&amp;val=4557328" TargetMode="External"/><Relationship Id="rId373" Type="http://schemas.openxmlformats.org/officeDocument/2006/relationships/hyperlink" Target="http://www.ncbi.nlm.nih.gov/entrez/viewer.fcgi?db=nucleotide&amp;val=55925575" TargetMode="External"/><Relationship Id="rId429" Type="http://schemas.openxmlformats.org/officeDocument/2006/relationships/hyperlink" Target="http://www.ncbi.nlm.nih.gov/entrez/viewer.fcgi?db=nucleotide&amp;val=71774082" TargetMode="External"/><Relationship Id="rId580" Type="http://schemas.openxmlformats.org/officeDocument/2006/relationships/hyperlink" Target="http://www.ncbi.nlm.nih.gov/entrez/viewer.fcgi?db=nuccore&amp;val=48762683" TargetMode="External"/><Relationship Id="rId636" Type="http://schemas.openxmlformats.org/officeDocument/2006/relationships/hyperlink" Target="http://www.ncbi.nlm.nih.gov/entrez/query.fcgi?db=pubmed&amp;cmd=Retrieve&amp;dopt=AbstractPlus&amp;list_uids=16757480&amp;query_hl=20&amp;itool=pubmed_docsum" TargetMode="External"/><Relationship Id="rId801" Type="http://schemas.openxmlformats.org/officeDocument/2006/relationships/hyperlink" Target="http://www.ncbi.nlm.nih.gov/entrez/query.fcgi?cmd=Retrieve&amp;db=pubmed&amp;dopt=Abstract&amp;list_uids=16186799&amp;query_hl=19" TargetMode="External"/><Relationship Id="rId1" Type="http://schemas.openxmlformats.org/officeDocument/2006/relationships/hyperlink" Target="http://www.ncbi.nlm.nih.gov/sites/entrez?Db=pubmed&amp;Cmd=ShowDetailView&amp;TermToSearch=17869641&amp;ordinalpos=10&amp;itool=EntrezSystem2.PEntrez.Pubmed.Pubmed_ResultsPanel.Pubmed_RVDocSum" TargetMode="External"/><Relationship Id="rId233" Type="http://schemas.openxmlformats.org/officeDocument/2006/relationships/hyperlink" Target="http://www.ncbi.nlm.nih.gov/entrez/viewer.fcgi?db=nuccore&amp;id=13787190" TargetMode="External"/><Relationship Id="rId440" Type="http://schemas.openxmlformats.org/officeDocument/2006/relationships/hyperlink" Target="http://www.ncbi.nlm.nih.gov/entrez/viewer.fcgi?db=nuccore&amp;val=40255034" TargetMode="External"/><Relationship Id="rId678" Type="http://schemas.openxmlformats.org/officeDocument/2006/relationships/hyperlink" Target="http://www.ncbi.nlm.nih.gov/entrez/query.fcgi?db=pubmed&amp;cmd=Retrieve&amp;dopt=AbstractPlus&amp;list_uids=17341303&amp;query_hl=1&amp;itool=pubmed_docsum" TargetMode="External"/><Relationship Id="rId843" Type="http://schemas.openxmlformats.org/officeDocument/2006/relationships/hyperlink" Target="http://www.ncbi.nlm.nih.gov/entrez/query.fcgi?cmd=Retrieve&amp;db=pubmed&amp;dopt=Abstract&amp;list_uids=9271588" TargetMode="External"/><Relationship Id="rId28" Type="http://schemas.openxmlformats.org/officeDocument/2006/relationships/hyperlink" Target="http://www.ncbi.nlm.nih.gov/entrez/query.fcgi?cmd=Retrieve&amp;db=pubmed&amp;dopt=Abstract&amp;list_uids=1906501" TargetMode="External"/><Relationship Id="rId275" Type="http://schemas.openxmlformats.org/officeDocument/2006/relationships/hyperlink" Target="http://www.ncbi.nlm.nih.gov/entrez/viewer.fcgi?db=nucleotide&amp;val=20544171" TargetMode="External"/><Relationship Id="rId300" Type="http://schemas.openxmlformats.org/officeDocument/2006/relationships/hyperlink" Target="http://www.ncbi.nlm.nih.gov/entrez/viewer.fcgi?db=nuccore&amp;id=116256334" TargetMode="External"/><Relationship Id="rId482" Type="http://schemas.openxmlformats.org/officeDocument/2006/relationships/hyperlink" Target="http://www.ncbi.nlm.nih.gov/entrez/viewer.fcgi?db=nucleotide&amp;val=120407067" TargetMode="External"/><Relationship Id="rId538" Type="http://schemas.openxmlformats.org/officeDocument/2006/relationships/hyperlink" Target="http://www.ncbi.nlm.nih.gov/entrez/query.fcgi?cmd=Retrieve&amp;db=pubmed&amp;dopt=Abstract&amp;list_uids=15705907" TargetMode="External"/><Relationship Id="rId703" Type="http://schemas.openxmlformats.org/officeDocument/2006/relationships/hyperlink" Target="http://www.ncbi.nlm.nih.gov/entrez/viewer.fcgi?db=nucleotide&amp;val=154800436" TargetMode="External"/><Relationship Id="rId745" Type="http://schemas.openxmlformats.org/officeDocument/2006/relationships/hyperlink" Target="http://www.ncbi.nlm.nih.gov/entrez/viewer.fcgi?db=nucleotide&amp;val=108936956" TargetMode="External"/><Relationship Id="rId81" Type="http://schemas.openxmlformats.org/officeDocument/2006/relationships/hyperlink" Target="http://www.ncbi.nlm.nih.gov/entrez/query.fcgi?db=pubmed&amp;cmd=Retrieve&amp;dopt=AbstractPlus&amp;list_uids=17513759&amp;query_hl=2&amp;itool=pubmed_docsum" TargetMode="External"/><Relationship Id="rId135" Type="http://schemas.openxmlformats.org/officeDocument/2006/relationships/hyperlink" Target="http://www.ncbi.nlm.nih.gov/sites/entrez?Db=pubmed&amp;Cmd=ShowDetailView&amp;TermToSearch=17709515&amp;ordinalpos=12&amp;itool=EntrezSystem2.PEntrez.Pubmed.Pubmed_ResultsPanel.Pubmed_RVDocSum" TargetMode="External"/><Relationship Id="rId177" Type="http://schemas.openxmlformats.org/officeDocument/2006/relationships/hyperlink" Target="http://www.ncbi.nlm.nih.gov/entrez/viewer.fcgi?db=nuccore&amp;val=67782357" TargetMode="External"/><Relationship Id="rId342" Type="http://schemas.openxmlformats.org/officeDocument/2006/relationships/hyperlink" Target="http://www.ncbi.nlm.nih.gov/sites/entrez?Db=pubmed&amp;Cmd=ShowDetailView&amp;TermToSearch=17968943&amp;ordinalpos=90&amp;itool=EntrezSystem2.PEntrez.Pubmed.Pubmed_ResultsPanel.Pubmed_RVDocSum" TargetMode="External"/><Relationship Id="rId384" Type="http://schemas.openxmlformats.org/officeDocument/2006/relationships/hyperlink" Target="http://www.ncbi.nlm.nih.gov/entrez/query.fcgi?db=pubmed&amp;cmd=Retrieve&amp;dopt=AbstractPlus&amp;list_uids=17227585&amp;query_hl=1&amp;itool=pubmed_docsum" TargetMode="External"/><Relationship Id="rId591" Type="http://schemas.openxmlformats.org/officeDocument/2006/relationships/hyperlink" Target="http://www.ncbi.nlm.nih.gov/entrez/viewer.fcgi?db=nucleotide&amp;val=7108342" TargetMode="External"/><Relationship Id="rId605" Type="http://schemas.openxmlformats.org/officeDocument/2006/relationships/hyperlink" Target="http://www.ncbi.nlm.nih.gov/entrez/viewer.fcgi?db=nuccore&amp;val=41872373" TargetMode="External"/><Relationship Id="rId787" Type="http://schemas.openxmlformats.org/officeDocument/2006/relationships/hyperlink" Target="http://www.ncbi.nlm.nih.gov/entrez/query.fcgi?db=pubmed&amp;cmd=Retrieve&amp;dopt=AbstractPlus&amp;list_uids=17158870&amp;query_hl=3&amp;itool=pubmed_docsum" TargetMode="External"/><Relationship Id="rId812" Type="http://schemas.openxmlformats.org/officeDocument/2006/relationships/hyperlink" Target="http://www.ncbi.nlm.nih.gov/entrez/viewer.fcgi?db=nuccore&amp;val=48949850" TargetMode="External"/><Relationship Id="rId202" Type="http://schemas.openxmlformats.org/officeDocument/2006/relationships/hyperlink" Target="http://www.ncbi.nlm.nih.gov/entrez/viewer.fcgi?db=nucleotide&amp;val=153946394" TargetMode="External"/><Relationship Id="rId244" Type="http://schemas.openxmlformats.org/officeDocument/2006/relationships/hyperlink" Target="http://www.ncbi.nlm.nih.gov/entrez/query.fcgi?cmd=Retrieve&amp;db=pubmed&amp;dopt=Abstract&amp;list_uids=7688150" TargetMode="External"/><Relationship Id="rId647" Type="http://schemas.openxmlformats.org/officeDocument/2006/relationships/hyperlink" Target="http://www.ncbi.nlm.nih.gov/entrez/query.fcgi?cmd=Retrieve&amp;db=pubmed&amp;dopt=Abstract&amp;list_uids=16397116&amp;query_hl=1&amp;itool=pubmed_docsum" TargetMode="External"/><Relationship Id="rId689" Type="http://schemas.openxmlformats.org/officeDocument/2006/relationships/hyperlink" Target="http://www.ncbi.nlm.nih.gov/entrez/viewer.fcgi?db=nucleotide&amp;val=48762933" TargetMode="External"/><Relationship Id="rId39" Type="http://schemas.openxmlformats.org/officeDocument/2006/relationships/hyperlink" Target="http://www.ncbi.nlm.nih.gov/entrez/query.fcgi?cmd=Retrieve&amp;db=pubmed&amp;dopt=Abstract&amp;list_uids=7930581" TargetMode="External"/><Relationship Id="rId286" Type="http://schemas.openxmlformats.org/officeDocument/2006/relationships/hyperlink" Target="http://www.ncbi.nlm.nih.gov/entrez/query.fcgi?cmd=Retrieve&amp;db=pubmed&amp;dopt=Abstract&amp;list_uids=9837956" TargetMode="External"/><Relationship Id="rId451" Type="http://schemas.openxmlformats.org/officeDocument/2006/relationships/hyperlink" Target="http://www.ncbi.nlm.nih.gov/entrez/viewer.fcgi?db=nucleotide&amp;val=84043950" TargetMode="External"/><Relationship Id="rId493" Type="http://schemas.openxmlformats.org/officeDocument/2006/relationships/hyperlink" Target="http://www.ncbi.nlm.nih.gov/entrez/viewer.fcgi?db=nucleotide&amp;val=21618341" TargetMode="External"/><Relationship Id="rId507" Type="http://schemas.openxmlformats.org/officeDocument/2006/relationships/hyperlink" Target="http://www.ncbi.nlm.nih.gov/sites/entrez?Db=pubmed&amp;Cmd=ShowDetailView&amp;TermToSearch=18080842&amp;ordinalpos=14&amp;itool=EntrezSystem2.PEntrez.Pubmed.Pubmed_ResultsPanel.Pubmed_RVDocSum" TargetMode="External"/><Relationship Id="rId549" Type="http://schemas.openxmlformats.org/officeDocument/2006/relationships/hyperlink" Target="http://www.ncbi.nlm.nih.gov/entrez/query.fcgi?cmd=Retrieve&amp;db=pubmed&amp;dopt=Abstract&amp;list_uids=16407283&amp;query_hl=1&amp;itool=pubmed_docsum" TargetMode="External"/><Relationship Id="rId714" Type="http://schemas.openxmlformats.org/officeDocument/2006/relationships/hyperlink" Target="http://www.ncbi.nlm.nih.gov/entrez/viewer.fcgi?db=nuccore&amp;val=45580728" TargetMode="External"/><Relationship Id="rId756" Type="http://schemas.openxmlformats.org/officeDocument/2006/relationships/hyperlink" Target="http://www.ncbi.nlm.nih.gov/sites/entrez?Db=pubmed&amp;Cmd=ShowDetailView&amp;TermToSearch=17786924&amp;ordinalpos=3&amp;itool=EntrezSystem2.PEntrez.Pubmed.Pubmed_ResultsPanel.Pubmed_RVDocSum" TargetMode="External"/><Relationship Id="rId50" Type="http://schemas.openxmlformats.org/officeDocument/2006/relationships/hyperlink" Target="http://www.ncbi.nlm.nih.gov/entrez/viewer.fcgi?db=nuccore&amp;id=24497437" TargetMode="External"/><Relationship Id="rId104" Type="http://schemas.openxmlformats.org/officeDocument/2006/relationships/hyperlink" Target="http://www.ncbi.nlm.nih.gov/entrez/query.fcgi?cmd=Retrieve&amp;db=pubmed&amp;dopt=Abstract&amp;list_uids=9786883" TargetMode="External"/><Relationship Id="rId146" Type="http://schemas.openxmlformats.org/officeDocument/2006/relationships/hyperlink" Target="http://www.ncbi.nlm.nih.gov/entrez/query.fcgi?cmd=Retrieve&amp;db=pubmed&amp;dopt=Abstract&amp;list_uids=16177093&amp;query_hl=1" TargetMode="External"/><Relationship Id="rId188" Type="http://schemas.openxmlformats.org/officeDocument/2006/relationships/hyperlink" Target="http://www.ncbi.nlm.nih.gov/entrez/query.fcgi?cmd=Retrieve&amp;db=pubmed&amp;dopt=Abstract&amp;list_uids=12957386" TargetMode="External"/><Relationship Id="rId311" Type="http://schemas.openxmlformats.org/officeDocument/2006/relationships/hyperlink" Target="http://www.ncbi.nlm.nih.gov/entrez/query.fcgi?cmd=Retrieve&amp;db=pubmed&amp;dopt=Abstract&amp;list_uids=15613549" TargetMode="External"/><Relationship Id="rId353" Type="http://schemas.openxmlformats.org/officeDocument/2006/relationships/hyperlink" Target="http://www.ncbi.nlm.nih.gov/entrez/viewer.fcgi?val=NM_013314.3" TargetMode="External"/><Relationship Id="rId395" Type="http://schemas.openxmlformats.org/officeDocument/2006/relationships/hyperlink" Target="http://www.ncbi.nlm.nih.gov/entrez/viewer.fcgi?db=nuccore&amp;val=40317625" TargetMode="External"/><Relationship Id="rId409" Type="http://schemas.openxmlformats.org/officeDocument/2006/relationships/hyperlink" Target="http://www.ncbi.nlm.nih.gov/entrez/viewer.fcgi?db=nuccore&amp;val=19923450" TargetMode="External"/><Relationship Id="rId560" Type="http://schemas.openxmlformats.org/officeDocument/2006/relationships/hyperlink" Target="http://www.ncbi.nlm.nih.gov/entrez/query.fcgi?cmd=Retrieve&amp;db=pubmed&amp;dopt=Abstract&amp;list_uids=15854410" TargetMode="External"/><Relationship Id="rId798" Type="http://schemas.openxmlformats.org/officeDocument/2006/relationships/hyperlink" Target="http://www.ncbi.nlm.nih.gov/entrez/viewer.fcgi?db=nuccore&amp;val=34147323" TargetMode="External"/><Relationship Id="rId92" Type="http://schemas.openxmlformats.org/officeDocument/2006/relationships/hyperlink" Target="http://www.ncbi.nlm.nih.gov/entrez/query.fcgi?cmd=Retrieve&amp;db=pubmed&amp;dopt=Abstract&amp;list_uids=9120310" TargetMode="External"/><Relationship Id="rId213" Type="http://schemas.openxmlformats.org/officeDocument/2006/relationships/hyperlink" Target="http://www.ncbi.nlm.nih.gov/entrez/viewer.fcgi?db=nucleotide&amp;val=67190747" TargetMode="External"/><Relationship Id="rId420" Type="http://schemas.openxmlformats.org/officeDocument/2006/relationships/hyperlink" Target="http://www.ncbi.nlm.nih.gov/entrez/query.fcgi?db=pubmed&amp;cmd=Retrieve&amp;dopt=AbstractPlus&amp;list_uids=17148591&amp;query_hl=1&amp;itool=pubmed_docsum" TargetMode="External"/><Relationship Id="rId616" Type="http://schemas.openxmlformats.org/officeDocument/2006/relationships/hyperlink" Target="http://www.ncbi.nlm.nih.gov/entrez/query.fcgi?cmd=Retrieve&amp;db=pubmed&amp;dopt=Abstract&amp;list_uids=8812456" TargetMode="External"/><Relationship Id="rId658" Type="http://schemas.openxmlformats.org/officeDocument/2006/relationships/hyperlink" Target="http://www.ncbi.nlm.nih.gov/entrez/viewer.fcgi?db=nuccore&amp;val=9257231" TargetMode="External"/><Relationship Id="rId823" Type="http://schemas.openxmlformats.org/officeDocument/2006/relationships/hyperlink" Target="http://www.ncbi.nlm.nih.gov/entrez/viewer.fcgi?db=nuccore&amp;val=29789055" TargetMode="External"/><Relationship Id="rId255" Type="http://schemas.openxmlformats.org/officeDocument/2006/relationships/hyperlink" Target="http://www.ncbi.nlm.nih.gov/entrez/viewer.fcgi?db=nuccore&amp;val=18490989" TargetMode="External"/><Relationship Id="rId297" Type="http://schemas.openxmlformats.org/officeDocument/2006/relationships/hyperlink" Target="http://www.ncbi.nlm.nih.gov/entrez/query.fcgi?cmd=Retrieve&amp;db=pubmed&amp;dopt=Abstract&amp;list_uids=12242020" TargetMode="External"/><Relationship Id="rId462" Type="http://schemas.openxmlformats.org/officeDocument/2006/relationships/hyperlink" Target="http://www.ncbi.nlm.nih.gov/entrez/query.fcgi?cmd=Retrieve&amp;db=pubmed&amp;dopt=Abstract&amp;list_uids=15722553" TargetMode="External"/><Relationship Id="rId518" Type="http://schemas.openxmlformats.org/officeDocument/2006/relationships/hyperlink" Target="http://www.ncbi.nlm.nih.gov/entrez/viewer.fcgi?db=nucleotide&amp;val=46255011" TargetMode="External"/><Relationship Id="rId725" Type="http://schemas.openxmlformats.org/officeDocument/2006/relationships/hyperlink" Target="http://www.ncbi.nlm.nih.gov/entrez/viewer.fcgi?db=nuccore&amp;val=119395753" TargetMode="External"/><Relationship Id="rId115" Type="http://schemas.openxmlformats.org/officeDocument/2006/relationships/hyperlink" Target="http://www.ncbi.nlm.nih.gov/entrez/viewer.fcgi?db=nuccore&amp;val=23510438" TargetMode="External"/><Relationship Id="rId157" Type="http://schemas.openxmlformats.org/officeDocument/2006/relationships/hyperlink" Target="http://www.ncbi.nlm.nih.gov/entrez/query.fcgi?cmd=Retrieve&amp;db=pubmed&amp;dopt=Abstract&amp;list_uids=8289810" TargetMode="External"/><Relationship Id="rId322" Type="http://schemas.openxmlformats.org/officeDocument/2006/relationships/hyperlink" Target="http://www.ncbi.nlm.nih.gov/entrez/query.fcgi?cmd=Retrieve&amp;db=pubmed&amp;dopt=Abstract&amp;list_uids=12198138" TargetMode="External"/><Relationship Id="rId364" Type="http://schemas.openxmlformats.org/officeDocument/2006/relationships/hyperlink" Target="http://www.ncbi.nlm.nih.gov/entrez/viewer.fcgi?db=nucleotide&amp;val=27437047" TargetMode="External"/><Relationship Id="rId767" Type="http://schemas.openxmlformats.org/officeDocument/2006/relationships/hyperlink" Target="http://www.ncbi.nlm.nih.gov/entrez/viewer.fcgi?db=nuccore&amp;val=30581139" TargetMode="External"/><Relationship Id="rId61" Type="http://schemas.openxmlformats.org/officeDocument/2006/relationships/hyperlink" Target="http://www.ncbi.nlm.nih.gov/entrez/viewer.fcgi?db=nuccore&amp;val=62422574" TargetMode="External"/><Relationship Id="rId199" Type="http://schemas.openxmlformats.org/officeDocument/2006/relationships/hyperlink" Target="http://www.ncbi.nlm.nih.gov/entrez/query.fcgi?cmd=Retrieve&amp;db=pubmed&amp;dopt=Abstract&amp;list_uids=7559449" TargetMode="External"/><Relationship Id="rId571" Type="http://schemas.openxmlformats.org/officeDocument/2006/relationships/hyperlink" Target="http://www.ncbi.nlm.nih.gov/entrez/viewer.fcgi?db=nuccore&amp;val=4504210" TargetMode="External"/><Relationship Id="rId627" Type="http://schemas.openxmlformats.org/officeDocument/2006/relationships/hyperlink" Target="http://www.ncbi.nlm.nih.gov/entrez/viewer.fcgi?db=nuccore&amp;val=153792011" TargetMode="External"/><Relationship Id="rId669" Type="http://schemas.openxmlformats.org/officeDocument/2006/relationships/hyperlink" Target="http://www.ncbi.nlm.nih.gov/entrez/query.fcgi?db=pubmed&amp;cmd=Retrieve&amp;dopt=AbstractPlus&amp;list_uids=17477983&amp;query_hl=17&amp;itool=pubmed_docsum" TargetMode="External"/><Relationship Id="rId834" Type="http://schemas.openxmlformats.org/officeDocument/2006/relationships/hyperlink" Target="http://www.ncbi.nlm.nih.gov/entrez/viewer.fcgi?db=nucleotide&amp;val=62414288" TargetMode="External"/><Relationship Id="rId19" Type="http://schemas.openxmlformats.org/officeDocument/2006/relationships/hyperlink" Target="http://www.ncbi.nlm.nih.gov/entrez/query.fcgi?cmd=Retrieve&amp;db=pubmed&amp;dopt=Abstract&amp;list_uids=10395932" TargetMode="External"/><Relationship Id="rId224" Type="http://schemas.openxmlformats.org/officeDocument/2006/relationships/hyperlink" Target="http://www.ncbi.nlm.nih.gov/entrez/query.fcgi?cmd=Retrieve&amp;db=pubmed&amp;dopt=Abstract&amp;list_uids=1744583" TargetMode="External"/><Relationship Id="rId266" Type="http://schemas.openxmlformats.org/officeDocument/2006/relationships/hyperlink" Target="http://www.ncbi.nlm.nih.gov/entrez/viewer.fcgi?db=nucleotide&amp;val=115305570" TargetMode="External"/><Relationship Id="rId431" Type="http://schemas.openxmlformats.org/officeDocument/2006/relationships/hyperlink" Target="http://www.ncbi.nlm.nih.gov/sites/entrez?Db=pubmed&amp;Cmd=ShowDetailView&amp;TermToSearch=17965828&amp;ordinalpos=2&amp;itool=EntrezSystem2.PEntrez.Pubmed.Pubmed_ResultsPanel.Pubmed_RVDocSum" TargetMode="External"/><Relationship Id="rId473" Type="http://schemas.openxmlformats.org/officeDocument/2006/relationships/hyperlink" Target="http://www.ncbi.nlm.nih.gov/entrez/viewer.fcgi?db=nucleotide&amp;val=117320539" TargetMode="External"/><Relationship Id="rId529" Type="http://schemas.openxmlformats.org/officeDocument/2006/relationships/hyperlink" Target="http://www.ncbi.nlm.nih.gov/entrez/viewer.fcgi?db=nucleotide&amp;val=144226250" TargetMode="External"/><Relationship Id="rId680" Type="http://schemas.openxmlformats.org/officeDocument/2006/relationships/hyperlink" Target="http://www.ncbi.nlm.nih.gov/entrez/query.fcgi?cmd=Retrieve&amp;db=pubmed&amp;dopt=Abstract&amp;list_uids=12213581" TargetMode="External"/><Relationship Id="rId736" Type="http://schemas.openxmlformats.org/officeDocument/2006/relationships/hyperlink" Target="http://www.ncbi.nlm.nih.gov/entrez/query.fcgi?cmd=Retrieve&amp;db=pubmed&amp;dopt=Abstract&amp;list_uids=10887174" TargetMode="External"/><Relationship Id="rId30" Type="http://schemas.openxmlformats.org/officeDocument/2006/relationships/hyperlink" Target="http://www.ncbi.nlm.nih.gov/entrez/query.fcgi?cmd=Retrieve&amp;db=pubmed&amp;dopt=Abstract&amp;list_uids=7675306" TargetMode="External"/><Relationship Id="rId126" Type="http://schemas.openxmlformats.org/officeDocument/2006/relationships/hyperlink" Target="http://www.ncbi.nlm.nih.gov/entrez/viewer.fcgi?db=nuccore&amp;id=94420687" TargetMode="External"/><Relationship Id="rId168" Type="http://schemas.openxmlformats.org/officeDocument/2006/relationships/hyperlink" Target="http://www.ncbi.nlm.nih.gov/entrez/viewer.fcgi?db=nuccore&amp;id=4557428" TargetMode="External"/><Relationship Id="rId333" Type="http://schemas.openxmlformats.org/officeDocument/2006/relationships/hyperlink" Target="http://www.ncbi.nlm.nih.gov/entrez/viewer.fcgi?db=nucleotide&amp;val=16554596" TargetMode="External"/><Relationship Id="rId540" Type="http://schemas.openxmlformats.org/officeDocument/2006/relationships/hyperlink" Target="http://www.ncbi.nlm.nih.gov/entrez/query.fcgi?cmd=Retrieve&amp;db=pubmed&amp;dopt=Abstract&amp;list_uids=15203207" TargetMode="External"/><Relationship Id="rId778" Type="http://schemas.openxmlformats.org/officeDocument/2006/relationships/hyperlink" Target="http://www.ncbi.nlm.nih.gov/entrez/query.fcgi?cmd=Retrieve&amp;db=pubmed&amp;dopt=Abstract&amp;list_uids=12239319" TargetMode="External"/><Relationship Id="rId72" Type="http://schemas.openxmlformats.org/officeDocument/2006/relationships/hyperlink" Target="http://www.ncbi.nlm.nih.gov/entrez/viewer.fcgi?db=nuccore&amp;id=41872613" TargetMode="External"/><Relationship Id="rId375" Type="http://schemas.openxmlformats.org/officeDocument/2006/relationships/hyperlink" Target="http://www.ncbi.nlm.nih.gov/pubmed/18275606?ordinalpos=101&amp;itool=EntrezSystem2.PEntrez.Pubmed.Pubmed_ResultsPanel.Pubmed_RVDocSum" TargetMode="External"/><Relationship Id="rId582" Type="http://schemas.openxmlformats.org/officeDocument/2006/relationships/hyperlink" Target="http://www.ncbi.nlm.nih.gov/pubmed/19693771?ordinalpos=13&amp;itool=EntrezSystem2.PEntrez.Pubmed.Pubmed_ResultsPanel.Pubmed_DefaultReportPanel.Pubmed_RVDocSum" TargetMode="External"/><Relationship Id="rId638" Type="http://schemas.openxmlformats.org/officeDocument/2006/relationships/hyperlink" Target="http://www.ncbi.nlm.nih.gov/entrez/query.fcgi?cmd=Retrieve&amp;db=pubmed&amp;dopt=Abstract&amp;list_uids=15919122&amp;query_hl=1" TargetMode="External"/><Relationship Id="rId803" Type="http://schemas.openxmlformats.org/officeDocument/2006/relationships/hyperlink" Target="http://www.ncbi.nlm.nih.gov/entrez/query.fcgi?db=pubmed&amp;cmd=Retrieve&amp;dopt=AbstractPlus&amp;list_uids=17396235&amp;query_hl=1&amp;itool=pubmed_docsum" TargetMode="External"/><Relationship Id="rId845" Type="http://schemas.openxmlformats.org/officeDocument/2006/relationships/hyperlink" Target="http://www.ncbi.nlm.nih.gov/entrez/query.fcgi?cmd=Retrieve&amp;db=pubmed&amp;dopt=Abstract&amp;list_uids=8388103" TargetMode="External"/><Relationship Id="rId3" Type="http://schemas.openxmlformats.org/officeDocument/2006/relationships/hyperlink" Target="http://www.ncbi.nlm.nih.gov/pubmed/18554885?ordinalpos=9&amp;itool=EntrezSystem2.PEntrez.Pubmed.Pubmed_ResultsPanel.Pubmed_RVDocSum" TargetMode="External"/><Relationship Id="rId235" Type="http://schemas.openxmlformats.org/officeDocument/2006/relationships/hyperlink" Target="http://www.ncbi.nlm.nih.gov/entrez/viewer.fcgi?db=nuccore&amp;val=4506264" TargetMode="External"/><Relationship Id="rId277" Type="http://schemas.openxmlformats.org/officeDocument/2006/relationships/hyperlink" Target="http://www.ncbi.nlm.nih.gov/entrez/viewer.fcgi?db=nuccore&amp;val=34147598" TargetMode="External"/><Relationship Id="rId400" Type="http://schemas.openxmlformats.org/officeDocument/2006/relationships/hyperlink" Target="http://www.ncbi.nlm.nih.gov/entrez/query.fcgi?db=pubmed&amp;cmd=Retrieve&amp;dopt=AbstractPlus&amp;list_uids=17334647&amp;query_hl=14&amp;itool=pubmed_docsum" TargetMode="External"/><Relationship Id="rId442" Type="http://schemas.openxmlformats.org/officeDocument/2006/relationships/hyperlink" Target="http://www.ncbi.nlm.nih.gov/entrez/viewer.fcgi?db=nuccore&amp;val=67551264" TargetMode="External"/><Relationship Id="rId484" Type="http://schemas.openxmlformats.org/officeDocument/2006/relationships/hyperlink" Target="http://www.ncbi.nlm.nih.gov/entrez/viewer.fcgi?db=nucleotide&amp;val=160358783" TargetMode="External"/><Relationship Id="rId705" Type="http://schemas.openxmlformats.org/officeDocument/2006/relationships/hyperlink" Target="http://www.ncbi.nlm.nih.gov/entrez/viewer.fcgi?db=nuccore&amp;val=56119206" TargetMode="External"/><Relationship Id="rId137" Type="http://schemas.openxmlformats.org/officeDocument/2006/relationships/hyperlink" Target="http://www.ncbi.nlm.nih.gov/entrez/viewer.fcgi?db=nuccore&amp;id=34147598" TargetMode="External"/><Relationship Id="rId302" Type="http://schemas.openxmlformats.org/officeDocument/2006/relationships/hyperlink" Target="http://www.ncbi.nlm.nih.gov/entrez/viewer.fcgi?db=nucleotide&amp;val=32307151" TargetMode="External"/><Relationship Id="rId344" Type="http://schemas.openxmlformats.org/officeDocument/2006/relationships/hyperlink" Target="http://www.ncbi.nlm.nih.gov/entrez/query.fcgi?cmd=Retrieve&amp;db=pubmed&amp;dopt=Abstract&amp;list_uids=15694363" TargetMode="External"/><Relationship Id="rId691" Type="http://schemas.openxmlformats.org/officeDocument/2006/relationships/hyperlink" Target="http://www.ncbi.nlm.nih.gov/entrez/viewer.fcgi?db=nucleotide&amp;val=148223887" TargetMode="External"/><Relationship Id="rId747" Type="http://schemas.openxmlformats.org/officeDocument/2006/relationships/hyperlink" Target="http://www.ncbi.nlm.nih.gov/entrez/viewer.fcgi?db=nucleotide&amp;val=9845514" TargetMode="External"/><Relationship Id="rId789" Type="http://schemas.openxmlformats.org/officeDocument/2006/relationships/hyperlink" Target="http://www.ncbi.nlm.nih.gov/entrez/query.fcgi?db=pubmed&amp;cmd=Retrieve&amp;dopt=AbstractPlus&amp;list_uids=17244783&amp;query_hl=7&amp;itool=pubmed_docsum" TargetMode="External"/><Relationship Id="rId41" Type="http://schemas.openxmlformats.org/officeDocument/2006/relationships/hyperlink" Target="http://www.ncbi.nlm.nih.gov/entrez/viewer.fcgi?db=nuccore&amp;id=125661059" TargetMode="External"/><Relationship Id="rId83" Type="http://schemas.openxmlformats.org/officeDocument/2006/relationships/hyperlink" Target="http://www.ncbi.nlm.nih.gov/entrez/viewer.fcgi?db=nuccore&amp;id=121582465" TargetMode="External"/><Relationship Id="rId179" Type="http://schemas.openxmlformats.org/officeDocument/2006/relationships/hyperlink" Target="http://www.ncbi.nlm.nih.gov/entrez/viewer.fcgi?db=nucleotide&amp;val=115298677" TargetMode="External"/><Relationship Id="rId386" Type="http://schemas.openxmlformats.org/officeDocument/2006/relationships/hyperlink" Target="http://www.ncbi.nlm.nih.gov/entrez/viewer.fcgi?db=nuccore&amp;val=4505680" TargetMode="External"/><Relationship Id="rId551" Type="http://schemas.openxmlformats.org/officeDocument/2006/relationships/hyperlink" Target="http://www.ncbi.nlm.nih.gov/entrez/query.fcgi?cmd=Retrieve&amp;db=pubmed&amp;dopt=Abstract&amp;list_uids=8844971" TargetMode="External"/><Relationship Id="rId593" Type="http://schemas.openxmlformats.org/officeDocument/2006/relationships/hyperlink" Target="http://www.ncbi.nlm.nih.gov/entrez/viewer.fcgi?db=nuccore&amp;val=73808272" TargetMode="External"/><Relationship Id="rId607" Type="http://schemas.openxmlformats.org/officeDocument/2006/relationships/hyperlink" Target="http://www.ncbi.nlm.nih.gov/entrez/viewer.fcgi?val=NM_006218.2&amp;dopt=gb" TargetMode="External"/><Relationship Id="rId649" Type="http://schemas.openxmlformats.org/officeDocument/2006/relationships/hyperlink" Target="http://www.ncbi.nlm.nih.gov/entrez/query.fcgi?cmd=Retrieve&amp;db=pubmed&amp;dopt=Abstract&amp;list_uids=8661045" TargetMode="External"/><Relationship Id="rId814" Type="http://schemas.openxmlformats.org/officeDocument/2006/relationships/hyperlink" Target="http://www.ncbi.nlm.nih.gov/entrez/viewer.fcgi?db=nuccore&amp;val=38201674" TargetMode="External"/><Relationship Id="rId190" Type="http://schemas.openxmlformats.org/officeDocument/2006/relationships/hyperlink" Target="http://www.ncbi.nlm.nih.gov/entrez/viewer.fcgi?db=nucleotide&amp;val=4506870" TargetMode="External"/><Relationship Id="rId204" Type="http://schemas.openxmlformats.org/officeDocument/2006/relationships/hyperlink" Target="http://www.ncbi.nlm.nih.gov/entrez/viewer.fcgi?db=nucleotide&amp;val=18201907" TargetMode="External"/><Relationship Id="rId246" Type="http://schemas.openxmlformats.org/officeDocument/2006/relationships/hyperlink" Target="http://www.ncbi.nlm.nih.gov/entrez/query.fcgi?cmd=Retrieve&amp;db=pubmed&amp;dopt=Abstract&amp;list_uids=12239319" TargetMode="External"/><Relationship Id="rId288" Type="http://schemas.openxmlformats.org/officeDocument/2006/relationships/hyperlink" Target="http://www.ncbi.nlm.nih.gov/sites/entrez?Db=pubmed&amp;Cmd=ShowDetailView&amp;TermToSearch=17641041&amp;ordinalpos=11&amp;itool=EntrezSystem2.PEntrez.Pubmed.Pubmed_ResultsPanel.Pubmed_RVDocSum" TargetMode="External"/><Relationship Id="rId411" Type="http://schemas.openxmlformats.org/officeDocument/2006/relationships/hyperlink" Target="http://www.ncbi.nlm.nih.gov/entrez/viewer.fcgi?db=nucleotide&amp;val=73760402" TargetMode="External"/><Relationship Id="rId453" Type="http://schemas.openxmlformats.org/officeDocument/2006/relationships/hyperlink" Target="http://www.ncbi.nlm.nih.gov/entrez/query.fcgi?cmd=Retrieve&amp;db=pubmed&amp;dopt=Abstract&amp;list_uids=7507207" TargetMode="External"/><Relationship Id="rId509" Type="http://schemas.openxmlformats.org/officeDocument/2006/relationships/hyperlink" Target="http://www.ncbi.nlm.nih.gov/entrez/query.fcgi?cmd=Retrieve&amp;db=pubmed&amp;dopt=Abstract&amp;list_uids=11890680" TargetMode="External"/><Relationship Id="rId660" Type="http://schemas.openxmlformats.org/officeDocument/2006/relationships/hyperlink" Target="http://www.ncbi.nlm.nih.gov/entrez/viewer.fcgi?db=nuccore&amp;val=4501988" TargetMode="External"/><Relationship Id="rId106" Type="http://schemas.openxmlformats.org/officeDocument/2006/relationships/hyperlink" Target="http://www.ncbi.nlm.nih.gov/entrez/query.fcgi?cmd=Retrieve&amp;db=pubmed&amp;dopt=Abstract&amp;list_uids=9840284" TargetMode="External"/><Relationship Id="rId313" Type="http://schemas.openxmlformats.org/officeDocument/2006/relationships/hyperlink" Target="http://www.ncbi.nlm.nih.gov/entrez/viewer.fcgi?db=nucleotide&amp;val=14574570" TargetMode="External"/><Relationship Id="rId495" Type="http://schemas.openxmlformats.org/officeDocument/2006/relationships/hyperlink" Target="http://www.ncbi.nlm.nih.gov/entrez/viewer.fcgi?db=nucleotide&amp;val=64762401" TargetMode="External"/><Relationship Id="rId716" Type="http://schemas.openxmlformats.org/officeDocument/2006/relationships/hyperlink" Target="http://www.ncbi.nlm.nih.gov/entrez/viewer.fcgi?db=nucleotide&amp;val=115430224" TargetMode="External"/><Relationship Id="rId758" Type="http://schemas.openxmlformats.org/officeDocument/2006/relationships/hyperlink" Target="http://www.ncbi.nlm.nih.gov/entrez/query.fcgi?cmd=Retrieve&amp;db=pubmed&amp;dopt=Abstract&amp;list_uids=15722553" TargetMode="External"/><Relationship Id="rId10" Type="http://schemas.openxmlformats.org/officeDocument/2006/relationships/hyperlink" Target="http://www.ncbi.nlm.nih.gov/entrez/viewer.fcgi?db=nuccore&amp;id=22165424" TargetMode="External"/><Relationship Id="rId52" Type="http://schemas.openxmlformats.org/officeDocument/2006/relationships/hyperlink" Target="http://www.ncbi.nlm.nih.gov/entrez/viewer.fcgi?db=nuccore&amp;id=24430218" TargetMode="External"/><Relationship Id="rId94" Type="http://schemas.openxmlformats.org/officeDocument/2006/relationships/hyperlink" Target="http://www.ncbi.nlm.nih.gov/entrez/query.fcgi?cmd=Retrieve&amp;db=pubmed&amp;dopt=Abstract&amp;list_uids=8207245" TargetMode="External"/><Relationship Id="rId148" Type="http://schemas.openxmlformats.org/officeDocument/2006/relationships/hyperlink" Target="http://www.ncbi.nlm.nih.gov/entrez/query.fcgi?cmd=Retrieve&amp;db=pubmed&amp;dopt=Abstract&amp;list_uids=11922943" TargetMode="External"/><Relationship Id="rId355" Type="http://schemas.openxmlformats.org/officeDocument/2006/relationships/hyperlink" Target="http://www.ncbi.nlm.nih.gov/entrez/query.fcgi?db=pubmed&amp;cmd=Retrieve&amp;dopt=AbstractPlus&amp;list_uids=17350185&amp;query_hl=7&amp;itool=pubmed_docsum" TargetMode="External"/><Relationship Id="rId397" Type="http://schemas.openxmlformats.org/officeDocument/2006/relationships/hyperlink" Target="http://www.ncbi.nlm.nih.gov/entrez/viewer.fcgi?db=nuccore&amp;val=40317627" TargetMode="External"/><Relationship Id="rId520" Type="http://schemas.openxmlformats.org/officeDocument/2006/relationships/hyperlink" Target="http://www.ncbi.nlm.nih.gov/entrez/viewer.fcgi?val=NM_000061.1&amp;dopt=gb" TargetMode="External"/><Relationship Id="rId562" Type="http://schemas.openxmlformats.org/officeDocument/2006/relationships/hyperlink" Target="http://www.ncbi.nlm.nih.gov/entrez/query.fcgi?cmd=Retrieve&amp;db=pubmed&amp;dopt=Abstract&amp;list_uids=10098886" TargetMode="External"/><Relationship Id="rId618" Type="http://schemas.openxmlformats.org/officeDocument/2006/relationships/hyperlink" Target="http://www.ncbi.nlm.nih.gov/entrez/query.fcgi?cmd=Retrieve&amp;db=pubmed&amp;dopt=Abstract&amp;list_uids=12673210" TargetMode="External"/><Relationship Id="rId825" Type="http://schemas.openxmlformats.org/officeDocument/2006/relationships/hyperlink" Target="http://www.ncbi.nlm.nih.gov/entrez/viewer.fcgi?db=nuccore&amp;val=93141224" TargetMode="External"/><Relationship Id="rId215" Type="http://schemas.openxmlformats.org/officeDocument/2006/relationships/hyperlink" Target="http://www.ncbi.nlm.nih.gov/entrez/query.fcgi?cmd=Retrieve&amp;db=pubmed&amp;dopt=Abstract&amp;list_uids=16494782&amp;query_hl=1&amp;itool=pubmed_docsum" TargetMode="External"/><Relationship Id="rId257" Type="http://schemas.openxmlformats.org/officeDocument/2006/relationships/hyperlink" Target="http://www.ncbi.nlm.nih.gov/entrez/viewer.fcgi?db=nuccore&amp;id=70995356" TargetMode="External"/><Relationship Id="rId422" Type="http://schemas.openxmlformats.org/officeDocument/2006/relationships/hyperlink" Target="http://www.ncbi.nlm.nih.gov/entrez/query.fcgi?cmd=Retrieve&amp;db=pubmed&amp;dopt=Abstract&amp;list_uids=15894614&amp;query_hl=1" TargetMode="External"/><Relationship Id="rId464" Type="http://schemas.openxmlformats.org/officeDocument/2006/relationships/hyperlink" Target="http://www.ncbi.nlm.nih.gov/entrez/query.fcgi?cmd=Retrieve&amp;db=pubmed&amp;dopt=Abstract&amp;list_uids=8537375" TargetMode="External"/><Relationship Id="rId299" Type="http://schemas.openxmlformats.org/officeDocument/2006/relationships/hyperlink" Target="http://www.ncbi.nlm.nih.gov/entrez/query.fcgi?cmd=Retrieve&amp;db=pubmed&amp;dopt=Abstract&amp;list_uids=12679240" TargetMode="External"/><Relationship Id="rId727" Type="http://schemas.openxmlformats.org/officeDocument/2006/relationships/hyperlink" Target="http://www.ncbi.nlm.nih.gov/entrez/viewer.fcgi?db=nuccore&amp;val=21361727" TargetMode="External"/><Relationship Id="rId63" Type="http://schemas.openxmlformats.org/officeDocument/2006/relationships/hyperlink" Target="http://www.ncbi.nlm.nih.gov/entrez/viewer.fcgi?val=NM_005755" TargetMode="External"/><Relationship Id="rId159" Type="http://schemas.openxmlformats.org/officeDocument/2006/relationships/hyperlink" Target="http://www.ncbi.nlm.nih.gov/entrez/viewer.fcgi?db=nuccore&amp;id=37704380" TargetMode="External"/><Relationship Id="rId366" Type="http://schemas.openxmlformats.org/officeDocument/2006/relationships/hyperlink" Target="http://www.ncbi.nlm.nih.gov/entrez/query.fcgi?cmd=Retrieve&amp;db=pubmed&amp;dopt=Abstract&amp;list_uids=11112425" TargetMode="External"/><Relationship Id="rId573" Type="http://schemas.openxmlformats.org/officeDocument/2006/relationships/hyperlink" Target="http://www.ncbi.nlm.nih.gov/entrez/viewer.fcgi?db=nucleotide&amp;val=94721346" TargetMode="External"/><Relationship Id="rId780" Type="http://schemas.openxmlformats.org/officeDocument/2006/relationships/hyperlink" Target="http://www.ncbi.nlm.nih.gov/entrez/viewer.fcgi?db=nucleotide&amp;val=80861464" TargetMode="External"/><Relationship Id="rId226" Type="http://schemas.openxmlformats.org/officeDocument/2006/relationships/hyperlink" Target="http://www.ncbi.nlm.nih.gov/entrez/query.fcgi?cmd=Retrieve&amp;db=pubmed&amp;dopt=Abstract&amp;list_uids=1905804" TargetMode="External"/><Relationship Id="rId433" Type="http://schemas.openxmlformats.org/officeDocument/2006/relationships/hyperlink" Target="http://www.ncbi.nlm.nih.gov/entrez/query.fcgi?cmd=Retrieve&amp;db=pubmed&amp;dopt=Abstract&amp;list_uids=16522745&amp;query_hl=21&amp;itool=pubmed_docsum" TargetMode="External"/><Relationship Id="rId640" Type="http://schemas.openxmlformats.org/officeDocument/2006/relationships/hyperlink" Target="http://www.ncbi.nlm.nih.gov/entrez/viewer.fcgi?db=nuccore&amp;val=109633030" TargetMode="External"/><Relationship Id="rId738" Type="http://schemas.openxmlformats.org/officeDocument/2006/relationships/hyperlink" Target="http://www.ncbi.nlm.nih.gov/entrez/query.fcgi?cmd=Retrieve&amp;db=pubmed&amp;dopt=Abstract&amp;list_uids=15060141" TargetMode="External"/><Relationship Id="rId74" Type="http://schemas.openxmlformats.org/officeDocument/2006/relationships/hyperlink" Target="http://www.ncbi.nlm.nih.gov/entrez/viewer.fcgi?db=nuccore&amp;id=52851409" TargetMode="External"/><Relationship Id="rId377" Type="http://schemas.openxmlformats.org/officeDocument/2006/relationships/hyperlink" Target="http://www.ncbi.nlm.nih.gov/entrez/query.fcgi?cmd=Retrieve&amp;db=pubmed&amp;dopt=Abstract&amp;list_uids=16549052&amp;query_hl=5&amp;itool=pubmed_DocSum" TargetMode="External"/><Relationship Id="rId500" Type="http://schemas.openxmlformats.org/officeDocument/2006/relationships/hyperlink" Target="http://www.ncbi.nlm.nih.gov/entrez/query.fcgi?cmd=Retrieve&amp;db=pubmed&amp;dopt=Abstract&amp;list_uids=14679303" TargetMode="External"/><Relationship Id="rId584" Type="http://schemas.openxmlformats.org/officeDocument/2006/relationships/hyperlink" Target="http://www.ncbi.nlm.nih.gov/entrez/query.fcgi?cmd=Retrieve&amp;db=pubmed&amp;dopt=Abstract&amp;list_uids=12488457" TargetMode="External"/><Relationship Id="rId805" Type="http://schemas.openxmlformats.org/officeDocument/2006/relationships/hyperlink" Target="http://www.ncbi.nlm.nih.gov/entrez/query.fcgi?db=pubmed&amp;cmd=Retrieve&amp;dopt=AbstractPlus&amp;list_uids=16902410&amp;query_hl=1&amp;itool=pubmed_docsum" TargetMode="External"/><Relationship Id="rId5" Type="http://schemas.openxmlformats.org/officeDocument/2006/relationships/hyperlink" Target="http://www.ncbi.nlm.nih.gov/entrez/query.fcgi?cmd=Retrieve&amp;db=pubmed&amp;dopt=Abstract&amp;list_uids=15117956" TargetMode="External"/><Relationship Id="rId237" Type="http://schemas.openxmlformats.org/officeDocument/2006/relationships/hyperlink" Target="http://www.ncbi.nlm.nih.gov/entrez/viewer.fcgi?db=nuccore&amp;val=56682958" TargetMode="External"/><Relationship Id="rId791" Type="http://schemas.openxmlformats.org/officeDocument/2006/relationships/hyperlink" Target="http://www.ncbi.nlm.nih.gov/entrez/query.fcgi?db=pubmed&amp;cmd=Retrieve&amp;dopt=AbstractPlus&amp;list_uids=17244783&amp;query_hl=7&amp;itool=pubmed_docsum" TargetMode="External"/><Relationship Id="rId444" Type="http://schemas.openxmlformats.org/officeDocument/2006/relationships/hyperlink" Target="http://www.ncbi.nlm.nih.gov/entrez/viewer.fcgi?db=nuccore&amp;val=48675810" TargetMode="External"/><Relationship Id="rId651" Type="http://schemas.openxmlformats.org/officeDocument/2006/relationships/hyperlink" Target="http://www.ncbi.nlm.nih.gov/entrez/query.fcgi?cmd=Retrieve&amp;db=pubmed&amp;dopt=Abstract&amp;list_uids=16428624&amp;query_hl=16&amp;itool=pubmed_docsum" TargetMode="External"/><Relationship Id="rId749" Type="http://schemas.openxmlformats.org/officeDocument/2006/relationships/hyperlink" Target="http://www.ncbi.nlm.nih.gov/entrez/query.fcgi?db=pubmed&amp;cmd=Retrieve&amp;dopt=AbstractPlus&amp;list_uids=16885212&amp;query_hl=1&amp;itool=pubmed_docsum" TargetMode="External"/><Relationship Id="rId290" Type="http://schemas.openxmlformats.org/officeDocument/2006/relationships/hyperlink" Target="http://www.ncbi.nlm.nih.gov/entrez/viewer.fcgi?db=nuccore&amp;val=112380626" TargetMode="External"/><Relationship Id="rId304" Type="http://schemas.openxmlformats.org/officeDocument/2006/relationships/hyperlink" Target="http://www.ncbi.nlm.nih.gov/entrez/viewer.fcgi?db=nucleotide&amp;val=47777315" TargetMode="External"/><Relationship Id="rId388" Type="http://schemas.openxmlformats.org/officeDocument/2006/relationships/hyperlink" Target="http://www.ncbi.nlm.nih.gov/entrez/viewer.fcgi?db=nuccore&amp;val=110224467" TargetMode="External"/><Relationship Id="rId511" Type="http://schemas.openxmlformats.org/officeDocument/2006/relationships/hyperlink" Target="http://www.ncbi.nlm.nih.gov/entrez/viewer.fcgi?db=nuccore&amp;val=113204625" TargetMode="External"/><Relationship Id="rId609" Type="http://schemas.openxmlformats.org/officeDocument/2006/relationships/hyperlink" Target="http://www.ncbi.nlm.nih.gov/entrez/viewer.fcgi?db=nuccore&amp;val=20127496" TargetMode="External"/><Relationship Id="rId85" Type="http://schemas.openxmlformats.org/officeDocument/2006/relationships/hyperlink" Target="http://www.ncbi.nlm.nih.gov/entrez/viewer.fcgi?db=nuccore&amp;id=90704850" TargetMode="External"/><Relationship Id="rId150" Type="http://schemas.openxmlformats.org/officeDocument/2006/relationships/hyperlink" Target="http://www.ncbi.nlm.nih.gov/entrez/query.fcgi?cmd=Retrieve&amp;db=pubmed&amp;dopt=Abstract&amp;list_uids=9144491" TargetMode="External"/><Relationship Id="rId595" Type="http://schemas.openxmlformats.org/officeDocument/2006/relationships/hyperlink" Target="http://www.ncbi.nlm.nih.gov/entrez/query.fcgi?db=pubmed&amp;cmd=Retrieve&amp;dopt=Abstract&amp;list_uids=16835238&amp;query_hl=13&amp;itool=pubmed_docsum" TargetMode="External"/><Relationship Id="rId816" Type="http://schemas.openxmlformats.org/officeDocument/2006/relationships/hyperlink" Target="http://www.ncbi.nlm.nih.gov/entrez/viewer.fcgi?db=nuccore&amp;val=110082729" TargetMode="External"/><Relationship Id="rId248" Type="http://schemas.openxmlformats.org/officeDocument/2006/relationships/hyperlink" Target="http://www.genecards.org/cgi-bin/carddisp.pl?gene=SENP2" TargetMode="External"/><Relationship Id="rId455" Type="http://schemas.openxmlformats.org/officeDocument/2006/relationships/hyperlink" Target="http://www.ncbi.nlm.nih.gov/entrez/viewer.fcgi?db=nucleotide&amp;val=4505286" TargetMode="External"/><Relationship Id="rId662" Type="http://schemas.openxmlformats.org/officeDocument/2006/relationships/hyperlink" Target="http://www.ncbi.nlm.nih.gov/entrez/viewer.fcgi?db=nuccore&amp;val=157266297" TargetMode="External"/><Relationship Id="rId12" Type="http://schemas.openxmlformats.org/officeDocument/2006/relationships/hyperlink" Target="http://www.ncbi.nlm.nih.gov/entrez/query.fcgi?cmd=Retrieve&amp;db=pubmed&amp;dopt=Abstract&amp;list_uids=14747532" TargetMode="External"/><Relationship Id="rId108" Type="http://schemas.openxmlformats.org/officeDocument/2006/relationships/hyperlink" Target="http://www.ncbi.nlm.nih.gov/entrez/query.fcgi?cmd=Retrieve&amp;db=pubmed&amp;dopt=Abstract&amp;list_uids=11830455" TargetMode="External"/><Relationship Id="rId315" Type="http://schemas.openxmlformats.org/officeDocument/2006/relationships/hyperlink" Target="http://www.ncbi.nlm.nih.gov/entrez/query.fcgi?cmd=Retrieve&amp;db=pubmed&amp;dopt=Abstract&amp;list_uids=11704864" TargetMode="External"/><Relationship Id="rId522" Type="http://schemas.openxmlformats.org/officeDocument/2006/relationships/hyperlink" Target="http://www.ncbi.nlm.nih.gov/entrez/viewer.fcgi?db=nucleotide&amp;val=66346646" TargetMode="External"/><Relationship Id="rId96" Type="http://schemas.openxmlformats.org/officeDocument/2006/relationships/hyperlink" Target="http://www.ncbi.nlm.nih.gov/entrez/viewer.fcgi?db=nuccore&amp;id=25952110" TargetMode="External"/><Relationship Id="rId161" Type="http://schemas.openxmlformats.org/officeDocument/2006/relationships/hyperlink" Target="http://www.ncbi.nlm.nih.gov/entrez/viewer.fcgi?db=nuccore&amp;id=11545911" TargetMode="External"/><Relationship Id="rId399" Type="http://schemas.openxmlformats.org/officeDocument/2006/relationships/hyperlink" Target="http://www.ncbi.nlm.nih.gov/entrez/viewer.fcgi?db=nucleotide&amp;val=19924300" TargetMode="External"/><Relationship Id="rId827" Type="http://schemas.openxmlformats.org/officeDocument/2006/relationships/hyperlink" Target="http://www.ncbi.nlm.nih.gov/entrez/viewer.fcgi?db=nuccore&amp;val=150417997" TargetMode="External"/><Relationship Id="rId259" Type="http://schemas.openxmlformats.org/officeDocument/2006/relationships/hyperlink" Target="http://www.ncbi.nlm.nih.gov/entrez/viewer.fcgi?db=nuccore&amp;val=3452314" TargetMode="External"/><Relationship Id="rId466" Type="http://schemas.openxmlformats.org/officeDocument/2006/relationships/hyperlink" Target="http://www.ncbi.nlm.nih.gov/entrez/viewer.fcgi?val=XM_043272" TargetMode="External"/><Relationship Id="rId673" Type="http://schemas.openxmlformats.org/officeDocument/2006/relationships/hyperlink" Target="http://www.ncbi.nlm.nih.gov/entrez/viewer.fcgi?db=nuccore&amp;val=50659061" TargetMode="External"/><Relationship Id="rId23" Type="http://schemas.openxmlformats.org/officeDocument/2006/relationships/hyperlink" Target="http://www.ncbi.nlm.nih.gov/entrez/viewer.fcgi?db=protein&amp;val=4506857" TargetMode="External"/><Relationship Id="rId119" Type="http://schemas.openxmlformats.org/officeDocument/2006/relationships/hyperlink" Target="http://www.ncbi.nlm.nih.gov/entrez/query.fcgi?db=pubmed&amp;cmd=Retrieve&amp;dopt=AbstractPlus&amp;list_uids=17140663&amp;query_hl=5&amp;itool=pubmed_docsum" TargetMode="External"/><Relationship Id="rId326" Type="http://schemas.openxmlformats.org/officeDocument/2006/relationships/hyperlink" Target="http://www.ncbi.nlm.nih.gov/entrez/viewer.fcgi?db=nucleotide&amp;val=21361768" TargetMode="External"/><Relationship Id="rId533" Type="http://schemas.openxmlformats.org/officeDocument/2006/relationships/hyperlink" Target="http://www.ncbi.nlm.nih.gov/entrez/viewer.fcgi?db=nuccore&amp;val=146134420"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ncbi.nlm.nih.gov/entrez/query.fcgi?cmd=Retrieve&amp;db=pubmed&amp;dopt=Abstract&amp;list_uids=15178099" TargetMode="External"/><Relationship Id="rId18" Type="http://schemas.openxmlformats.org/officeDocument/2006/relationships/hyperlink" Target="http://www.ncbi.nlm.nih.gov/entrez/viewer.fcgi?db=nucleotide&amp;val=71774082" TargetMode="External"/><Relationship Id="rId26" Type="http://schemas.openxmlformats.org/officeDocument/2006/relationships/hyperlink" Target="http://www.ncbi.nlm.nih.gov/entrez/query.fcgi?cmd=Retrieve&amp;db=pubmed&amp;dopt=Abstract&amp;list_uids=14627988" TargetMode="External"/><Relationship Id="rId39" Type="http://schemas.openxmlformats.org/officeDocument/2006/relationships/hyperlink" Target="http://www.ncbi.nlm.nih.gov/sites/entrez?Db=pubmed&amp;Cmd=ShowDetailView&amp;TermToSearch=18068911&amp;ordinalpos=20&amp;itool=EntrezSystem2.PEntrez.Pubmed.Pubmed_ResultsPanel.Pubmed_RVDocSum" TargetMode="External"/><Relationship Id="rId21" Type="http://schemas.openxmlformats.org/officeDocument/2006/relationships/hyperlink" Target="http://www.ncbi.nlm.nih.gov/entrez/viewer.fcgi?db=nucleotide&amp;val=125661056" TargetMode="External"/><Relationship Id="rId34" Type="http://schemas.openxmlformats.org/officeDocument/2006/relationships/hyperlink" Target="http://www.ncbi.nlm.nih.gov/entrez/query.fcgi?cmd=Retrieve&amp;db=pubmed&amp;dopt=Abstract&amp;list_uids=16081776&amp;query_hl=1" TargetMode="External"/><Relationship Id="rId42" Type="http://schemas.openxmlformats.org/officeDocument/2006/relationships/hyperlink" Target="http://www.ncbi.nlm.nih.gov/entrez/query.fcgi?cmd=Retrieve&amp;db=pubmed&amp;dopt=Abstract&amp;list_uids=7507207" TargetMode="External"/><Relationship Id="rId47" Type="http://schemas.openxmlformats.org/officeDocument/2006/relationships/hyperlink" Target="http://www.ncbi.nlm.nih.gov/entrez/query.fcgi?cmd=Retrieve&amp;db=pubmed&amp;dopt=Abstract&amp;list_uids=1829648" TargetMode="External"/><Relationship Id="rId50" Type="http://schemas.openxmlformats.org/officeDocument/2006/relationships/hyperlink" Target="http://www.ncbi.nlm.nih.gov/entrez/query.fcgi?cmd=Retrieve&amp;db=pubmed&amp;dopt=Abstract&amp;list_uids=8096091" TargetMode="External"/><Relationship Id="rId55" Type="http://schemas.openxmlformats.org/officeDocument/2006/relationships/hyperlink" Target="http://www.ncbi.nlm.nih.gov/entrez/viewer.fcgi?val=XM_043272" TargetMode="External"/><Relationship Id="rId63" Type="http://schemas.openxmlformats.org/officeDocument/2006/relationships/hyperlink" Target="http://www.ncbi.nlm.nih.gov/entrez/query.fcgi?cmd=Retrieve&amp;db=pubmed&amp;dopt=Abstract&amp;list_uids=1740105" TargetMode="External"/><Relationship Id="rId68" Type="http://schemas.openxmlformats.org/officeDocument/2006/relationships/hyperlink" Target="http://www.ncbi.nlm.nih.gov/entrez/viewer.fcgi?db=nucleotide&amp;val=27894347" TargetMode="External"/><Relationship Id="rId76" Type="http://schemas.openxmlformats.org/officeDocument/2006/relationships/hyperlink" Target="http://www.ncbi.nlm.nih.gov/entrez/query.fcgi?cmd=Retrieve&amp;db=pubmed&amp;dopt=Abstract&amp;list_uids=11753650" TargetMode="External"/><Relationship Id="rId84" Type="http://schemas.openxmlformats.org/officeDocument/2006/relationships/hyperlink" Target="http://www.ncbi.nlm.nih.gov/entrez/viewer.fcgi?db=nucleotide&amp;val=64762401" TargetMode="External"/><Relationship Id="rId7" Type="http://schemas.openxmlformats.org/officeDocument/2006/relationships/hyperlink" Target="http://www.ncbi.nlm.nih.gov/entrez/query.fcgi?cmd=Retrieve&amp;db=pubmed&amp;dopt=Abstract&amp;list_uids=16732314&amp;query_hl=4&amp;itool=pubmed_docsum" TargetMode="External"/><Relationship Id="rId71" Type="http://schemas.openxmlformats.org/officeDocument/2006/relationships/hyperlink" Target="http://www.ncbi.nlm.nih.gov/entrez/viewer.fcgi?db=nucleotide&amp;val=120407067" TargetMode="External"/><Relationship Id="rId2" Type="http://schemas.openxmlformats.org/officeDocument/2006/relationships/hyperlink" Target="http://www.ncbi.nlm.nih.gov/entrez/viewer.fcgi?db=nucleotide&amp;val=26051241" TargetMode="External"/><Relationship Id="rId16" Type="http://schemas.openxmlformats.org/officeDocument/2006/relationships/hyperlink" Target="http://www.ncbi.nlm.nih.gov/entrez/viewer.fcgi?db=nucleotide&amp;val=46361979" TargetMode="External"/><Relationship Id="rId29" Type="http://schemas.openxmlformats.org/officeDocument/2006/relationships/hyperlink" Target="http://www.ncbi.nlm.nih.gov/entrez/viewer.fcgi?db=nuccore&amp;val=40255034" TargetMode="External"/><Relationship Id="rId11" Type="http://schemas.openxmlformats.org/officeDocument/2006/relationships/hyperlink" Target="http://www.ncbi.nlm.nih.gov/entrez/query.fcgi?cmd=Retrieve&amp;db=pubmed&amp;dopt=Abstract&amp;list_uids=15894614&amp;query_hl=1" TargetMode="External"/><Relationship Id="rId24" Type="http://schemas.openxmlformats.org/officeDocument/2006/relationships/hyperlink" Target="http://www.ncbi.nlm.nih.gov/sites/entrez?Db=pubmed&amp;Cmd=ShowDetailView&amp;TermToSearch=17546045&amp;ordinalpos=4&amp;itool=EntrezSystem2.PEntrez.Pubmed.Pubmed_ResultsPanel.Pubmed_RVDocSum" TargetMode="External"/><Relationship Id="rId32" Type="http://schemas.openxmlformats.org/officeDocument/2006/relationships/hyperlink" Target="http://www.ncbi.nlm.nih.gov/entrez/query.fcgi?cmd=Retrieve&amp;db=pubmed&amp;dopt=Abstract&amp;list_uids=12673210" TargetMode="External"/><Relationship Id="rId37" Type="http://schemas.openxmlformats.org/officeDocument/2006/relationships/hyperlink" Target="http://www.ncbi.nlm.nih.gov/entrez/viewer.fcgi?db=nucleotide&amp;val=66528192" TargetMode="External"/><Relationship Id="rId40" Type="http://schemas.openxmlformats.org/officeDocument/2006/relationships/hyperlink" Target="http://www.ncbi.nlm.nih.gov/entrez/viewer.fcgi?db=nucleotide&amp;val=84043950" TargetMode="External"/><Relationship Id="rId45" Type="http://schemas.openxmlformats.org/officeDocument/2006/relationships/hyperlink" Target="http://www.ncbi.nlm.nih.gov/entrez/query.fcgi?cmd=Retrieve&amp;db=pubmed&amp;dopt=Abstract&amp;list_uids=11877397" TargetMode="External"/><Relationship Id="rId53" Type="http://schemas.openxmlformats.org/officeDocument/2006/relationships/hyperlink" Target="http://www.ncbi.nlm.nih.gov/entrez/query.fcgi?cmd=Retrieve&amp;db=pubmed&amp;dopt=Abstract&amp;list_uids=8537375" TargetMode="External"/><Relationship Id="rId58" Type="http://schemas.openxmlformats.org/officeDocument/2006/relationships/hyperlink" Target="http://www.ncbi.nlm.nih.gov/entrez/query.fcgi?db=pubmed&amp;cmd=Retrieve&amp;dopt=AbstractPlus&amp;list_uids=17296613&amp;query_hl=9&amp;itool=pubmed_docsum" TargetMode="External"/><Relationship Id="rId66" Type="http://schemas.openxmlformats.org/officeDocument/2006/relationships/hyperlink" Target="http://www.ncbi.nlm.nih.gov/entrez/viewer.fcgi?db=nucleotide&amp;val=142375467" TargetMode="External"/><Relationship Id="rId74" Type="http://schemas.openxmlformats.org/officeDocument/2006/relationships/hyperlink" Target="http://www.ncbi.nlm.nih.gov/pubmed/19966852?itool=EntrezSystem2.PEntrez.Pubmed.Pubmed_ResultsPanel.Pubmed_RVDocSum&amp;ordinalpos=1" TargetMode="External"/><Relationship Id="rId79" Type="http://schemas.openxmlformats.org/officeDocument/2006/relationships/hyperlink" Target="http://www.ncbi.nlm.nih.gov/entrez/query.fcgi?cmd=Retrieve&amp;db=pubmed&amp;dopt=Abstract&amp;list_uids=10652367" TargetMode="External"/><Relationship Id="rId87" Type="http://schemas.openxmlformats.org/officeDocument/2006/relationships/hyperlink" Target="http://www.ncbi.nlm.nih.gov/entrez/query.fcgi?db=pubmed&amp;cmd=Retrieve&amp;dopt=AbstractPlus&amp;list_uids=17438126&amp;query_hl=3&amp;itool=pubmed_docsum" TargetMode="External"/><Relationship Id="rId5" Type="http://schemas.openxmlformats.org/officeDocument/2006/relationships/hyperlink" Target="http://www.ncbi.nlm.nih.gov/entrez/query.fcgi?cmd=Retrieve&amp;db=pubmed&amp;dopt=Abstract&amp;list_uids=14576180" TargetMode="External"/><Relationship Id="rId61" Type="http://schemas.openxmlformats.org/officeDocument/2006/relationships/hyperlink" Target="http://www.ncbi.nlm.nih.gov/entrez/query.fcgi?cmd=Retrieve&amp;db=pubmed&amp;dopt=Abstract&amp;list_uids=7541912" TargetMode="External"/><Relationship Id="rId82" Type="http://schemas.openxmlformats.org/officeDocument/2006/relationships/hyperlink" Target="http://www.ncbi.nlm.nih.gov/entrez/viewer.fcgi?db=nucleotide&amp;val=21618341" TargetMode="External"/><Relationship Id="rId19" Type="http://schemas.openxmlformats.org/officeDocument/2006/relationships/hyperlink" Target="http://www.ncbi.nlm.nih.gov/entrez/viewer.fcgi?db=nucleotide&amp;val=56550118" TargetMode="External"/><Relationship Id="rId4" Type="http://schemas.openxmlformats.org/officeDocument/2006/relationships/hyperlink" Target="http://www.ncbi.nlm.nih.gov/entrez/viewer.fcgi?db=nuccore&amp;val=142388677" TargetMode="External"/><Relationship Id="rId9" Type="http://schemas.openxmlformats.org/officeDocument/2006/relationships/hyperlink" Target="http://www.ncbi.nlm.nih.gov/entrez/query.fcgi?db=pubmed&amp;cmd=Retrieve&amp;dopt=AbstractPlus&amp;list_uids=17148591&amp;query_hl=1&amp;itool=pubmed_docsum" TargetMode="External"/><Relationship Id="rId14" Type="http://schemas.openxmlformats.org/officeDocument/2006/relationships/hyperlink" Target="http://www.ncbi.nlm.nih.gov/entrez/viewer.fcgi?db=nucleotide&amp;val=6552332" TargetMode="External"/><Relationship Id="rId22" Type="http://schemas.openxmlformats.org/officeDocument/2006/relationships/hyperlink" Target="http://www.ncbi.nlm.nih.gov/entrez/query.fcgi?cmd=Retrieve&amp;db=pubmed&amp;dopt=Abstract&amp;list_uids=16522745&amp;query_hl=21&amp;itool=pubmed_docsum" TargetMode="External"/><Relationship Id="rId27" Type="http://schemas.openxmlformats.org/officeDocument/2006/relationships/hyperlink" Target="http://www.ncbi.nlm.nih.gov/entrez/viewer.fcgi?db=nucleotide&amp;val=12669913" TargetMode="External"/><Relationship Id="rId30" Type="http://schemas.openxmlformats.org/officeDocument/2006/relationships/hyperlink" Target="http://www.ncbi.nlm.nih.gov/entrez/query.fcgi?cmd=Retrieve&amp;db=pubmed&amp;dopt=Abstract&amp;list_uids=12745078" TargetMode="External"/><Relationship Id="rId35" Type="http://schemas.openxmlformats.org/officeDocument/2006/relationships/hyperlink" Target="http://www.ncbi.nlm.nih.gov/entrez/viewer.fcgi?db=nucleotide&amp;val=50541958" TargetMode="External"/><Relationship Id="rId43" Type="http://schemas.openxmlformats.org/officeDocument/2006/relationships/hyperlink" Target="http://www.ncbi.nlm.nih.gov/entrez/viewer.fcgi?db=nucleotide&amp;val=153082751" TargetMode="External"/><Relationship Id="rId48" Type="http://schemas.openxmlformats.org/officeDocument/2006/relationships/hyperlink" Target="http://www.ncbi.nlm.nih.gov/entrez/viewer.fcgi?db=nucleotide&amp;val=10092618" TargetMode="External"/><Relationship Id="rId56" Type="http://schemas.openxmlformats.org/officeDocument/2006/relationships/hyperlink" Target="http://www.ncbi.nlm.nih.gov/entrez/query.fcgi?db=pubmed&amp;cmd=Retrieve&amp;dopt=AbstractPlus&amp;list_uids=17445771&amp;query_hl=2&amp;itool=pubmed_docsum" TargetMode="External"/><Relationship Id="rId64" Type="http://schemas.openxmlformats.org/officeDocument/2006/relationships/hyperlink" Target="http://www.ncbi.nlm.nih.gov/entrez/viewer.fcgi?db=nucleotide&amp;val=34577121" TargetMode="External"/><Relationship Id="rId69" Type="http://schemas.openxmlformats.org/officeDocument/2006/relationships/hyperlink" Target="http://www.ncbi.nlm.nih.gov/entrez/query.fcgi?cmd=Retrieve&amp;db=pubmed&amp;dopt=Abstract&amp;list_uids=16410254&amp;query_hl=3&amp;itool=pubmed_docsum" TargetMode="External"/><Relationship Id="rId77" Type="http://schemas.openxmlformats.org/officeDocument/2006/relationships/hyperlink" Target="http://www.ncbi.nlm.nih.gov/entrez/viewer.fcgi?db=nucleotide&amp;val=35493877" TargetMode="External"/><Relationship Id="rId8" Type="http://schemas.openxmlformats.org/officeDocument/2006/relationships/hyperlink" Target="http://www.ncbi.nlm.nih.gov/entrez/viewer.fcgi?db=nucleotide&amp;val=148277050" TargetMode="External"/><Relationship Id="rId51" Type="http://schemas.openxmlformats.org/officeDocument/2006/relationships/hyperlink" Target="http://www.ncbi.nlm.nih.gov/entrez/query.fcgi?cmd=Retrieve&amp;db=pubmed&amp;dopt=Abstract&amp;list_uids=15722553" TargetMode="External"/><Relationship Id="rId72" Type="http://schemas.openxmlformats.org/officeDocument/2006/relationships/hyperlink" Target="http://www.ncbi.nlm.nih.gov/entrez/query.fcgi?cmd=Retrieve&amp;db=pubmed&amp;dopt=Abstract&amp;list_uids=16339279&amp;query_hl=1" TargetMode="External"/><Relationship Id="rId80" Type="http://schemas.openxmlformats.org/officeDocument/2006/relationships/hyperlink" Target="http://www.ncbi.nlm.nih.gov/entrez/viewer.fcgi?db=nucleotide&amp;val=37704387" TargetMode="External"/><Relationship Id="rId85" Type="http://schemas.openxmlformats.org/officeDocument/2006/relationships/hyperlink" Target="http://www.ncbi.nlm.nih.gov/entrez/viewer.fcgi?db=nucleotide&amp;val=68160957" TargetMode="External"/><Relationship Id="rId3" Type="http://schemas.openxmlformats.org/officeDocument/2006/relationships/hyperlink" Target="http://www.ncbi.nlm.nih.gov/sites/entrez?Db=pubmed&amp;Cmd=ShowDetailView&amp;TermToSearch=18081698&amp;ordinalpos=12&amp;itool=EntrezSystem2.PEntrez.Pubmed.Pubmed_ResultsPanel.Pubmed_RVDocSum" TargetMode="External"/><Relationship Id="rId12" Type="http://schemas.openxmlformats.org/officeDocument/2006/relationships/hyperlink" Target="http://www.ncbi.nlm.nih.gov/entrez/viewer.fcgi?db=nucleotide&amp;val=121114295" TargetMode="External"/><Relationship Id="rId17" Type="http://schemas.openxmlformats.org/officeDocument/2006/relationships/hyperlink" Target="http://www.ncbi.nlm.nih.gov/entrez/query.fcgi?cmd=Retrieve&amp;db=pubmed&amp;dopt=Abstract&amp;list_uids=2191300" TargetMode="External"/><Relationship Id="rId25" Type="http://schemas.openxmlformats.org/officeDocument/2006/relationships/hyperlink" Target="http://www.ncbi.nlm.nih.gov/entrez/viewer.fcgi?db=nucleotide&amp;val=121256620" TargetMode="External"/><Relationship Id="rId33" Type="http://schemas.openxmlformats.org/officeDocument/2006/relationships/hyperlink" Target="http://www.ncbi.nlm.nih.gov/entrez/viewer.fcgi?db=nuccore&amp;val=48675810" TargetMode="External"/><Relationship Id="rId38" Type="http://schemas.openxmlformats.org/officeDocument/2006/relationships/hyperlink" Target="http://www.ncbi.nlm.nih.gov/entrez/viewer.fcgi?db=nucleotide&amp;val=31077212" TargetMode="External"/><Relationship Id="rId46" Type="http://schemas.openxmlformats.org/officeDocument/2006/relationships/hyperlink" Target="http://www.ncbi.nlm.nih.gov/entrez/viewer.fcgi?db=nucleotide&amp;val=98985820" TargetMode="External"/><Relationship Id="rId59" Type="http://schemas.openxmlformats.org/officeDocument/2006/relationships/hyperlink" Target="http://www.ncbi.nlm.nih.gov/entrez/viewer.fcgi?db=nucleotide&amp;val=38327637" TargetMode="External"/><Relationship Id="rId67" Type="http://schemas.openxmlformats.org/officeDocument/2006/relationships/hyperlink" Target="http://www.ncbi.nlm.nih.gov/entrez/query.fcgi?cmd=Retrieve&amp;db=pubmed&amp;dopt=Abstract&amp;list_uids=11884470" TargetMode="External"/><Relationship Id="rId20" Type="http://schemas.openxmlformats.org/officeDocument/2006/relationships/hyperlink" Target="http://www.ncbi.nlm.nih.gov/sites/entrez?Db=pubmed&amp;Cmd=ShowDetailView&amp;TermToSearch=17965828&amp;ordinalpos=2&amp;itool=EntrezSystem2.PEntrez.Pubmed.Pubmed_ResultsPanel.Pubmed_RVDocSum" TargetMode="External"/><Relationship Id="rId41" Type="http://schemas.openxmlformats.org/officeDocument/2006/relationships/hyperlink" Target="http://www.ncbi.nlm.nih.gov/entrez/viewer.fcgi?db=nucleotide&amp;val=4504720" TargetMode="External"/><Relationship Id="rId54" Type="http://schemas.openxmlformats.org/officeDocument/2006/relationships/hyperlink" Target="http://www.ncbi.nlm.nih.gov/entrez/viewer.fcgi?db=nucleotide&amp;val=44921611" TargetMode="External"/><Relationship Id="rId62" Type="http://schemas.openxmlformats.org/officeDocument/2006/relationships/hyperlink" Target="http://www.ncbi.nlm.nih.gov/entrez/viewer.fcgi?db=nucleotide&amp;val=117320539" TargetMode="External"/><Relationship Id="rId70" Type="http://schemas.openxmlformats.org/officeDocument/2006/relationships/hyperlink" Target="http://www.ncbi.nlm.nih.gov/entrez/viewer.fcgi?db=nuccore&amp;val=19071561" TargetMode="External"/><Relationship Id="rId75" Type="http://schemas.openxmlformats.org/officeDocument/2006/relationships/hyperlink" Target="http://www.ncbi.nlm.nih.gov/nuccore/NM_001080547.1?report+genbank" TargetMode="External"/><Relationship Id="rId83" Type="http://schemas.openxmlformats.org/officeDocument/2006/relationships/hyperlink" Target="http://www.ncbi.nlm.nih.gov/entrez/query.fcgi?cmd=Retrieve&amp;db=pubmed&amp;dopt=Abstract&amp;list_uids=15908341&amp;query_hl=1" TargetMode="External"/><Relationship Id="rId88" Type="http://schemas.openxmlformats.org/officeDocument/2006/relationships/hyperlink" Target="http://www.ncbi.nlm.nih.gov/entrez/viewer.fcgi?db=nucleotide&amp;val=21464104" TargetMode="External"/><Relationship Id="rId1" Type="http://schemas.openxmlformats.org/officeDocument/2006/relationships/hyperlink" Target="http://www.ncbi.nlm.nih.gov/entrez/query.fcgi?cmd=Retrieve&amp;db=pubmed&amp;dopt=Abstract&amp;list_uids=1381359" TargetMode="External"/><Relationship Id="rId6" Type="http://schemas.openxmlformats.org/officeDocument/2006/relationships/hyperlink" Target="http://www.ncbi.nlm.nih.gov/entrez/viewer.fcgi?db=nucleotide&amp;val=21322251" TargetMode="External"/><Relationship Id="rId15" Type="http://schemas.openxmlformats.org/officeDocument/2006/relationships/hyperlink" Target="http://www.ncbi.nlm.nih.gov/entrez/query.fcgi?cmd=Retrieve&amp;db=pubmed&amp;dopt=Abstract&amp;list_uids=7706314" TargetMode="External"/><Relationship Id="rId23" Type="http://schemas.openxmlformats.org/officeDocument/2006/relationships/hyperlink" Target="http://www.ncbi.nlm.nih.gov/entrez/viewer.fcgi?db=nuccore&amp;val=22749278" TargetMode="External"/><Relationship Id="rId28" Type="http://schemas.openxmlformats.org/officeDocument/2006/relationships/hyperlink" Target="http://www.ncbi.nlm.nih.gov/entrez/query.fcgi?cmd=Retrieve&amp;db=pubmed&amp;dopt=Abstract&amp;list_uids=15556300" TargetMode="External"/><Relationship Id="rId36" Type="http://schemas.openxmlformats.org/officeDocument/2006/relationships/hyperlink" Target="http://www.ncbi.nlm.nih.gov/entrez/query.fcgi?cmd=Retrieve&amp;db=pubmed&amp;dopt=Abstract&amp;list_uids=12650700" TargetMode="External"/><Relationship Id="rId49" Type="http://schemas.openxmlformats.org/officeDocument/2006/relationships/hyperlink" Target="http://www.ncbi.nlm.nih.gov/entrez/query.fcgi?cmd=Retrieve&amp;db=pubmed&amp;dopt=Abstract&amp;list_uids=8096091" TargetMode="External"/><Relationship Id="rId57" Type="http://schemas.openxmlformats.org/officeDocument/2006/relationships/hyperlink" Target="http://www.ncbi.nlm.nih.gov/entrez/viewer.fcgi?db=nucleotide&amp;val=19923451" TargetMode="External"/><Relationship Id="rId10" Type="http://schemas.openxmlformats.org/officeDocument/2006/relationships/hyperlink" Target="http://www.ncbi.nlm.nih.gov/entrez/viewer.fcgi?db=nucleotide&amp;val=39725706" TargetMode="External"/><Relationship Id="rId31" Type="http://schemas.openxmlformats.org/officeDocument/2006/relationships/hyperlink" Target="http://www.ncbi.nlm.nih.gov/entrez/viewer.fcgi?db=nuccore&amp;val=67551264" TargetMode="External"/><Relationship Id="rId44" Type="http://schemas.openxmlformats.org/officeDocument/2006/relationships/hyperlink" Target="http://www.ncbi.nlm.nih.gov/entrez/viewer.fcgi?db=nucleotide&amp;val=4505286" TargetMode="External"/><Relationship Id="rId52" Type="http://schemas.openxmlformats.org/officeDocument/2006/relationships/hyperlink" Target="http://www.ncbi.nlm.nih.gov/entrez/viewer.fcgi?db=nucleotide&amp;val=71274108" TargetMode="External"/><Relationship Id="rId60" Type="http://schemas.openxmlformats.org/officeDocument/2006/relationships/hyperlink" Target="http://www.ncbi.nlm.nih.gov/entrez/viewer.fcgi?db=nucleotide&amp;val=53832023" TargetMode="External"/><Relationship Id="rId65" Type="http://schemas.openxmlformats.org/officeDocument/2006/relationships/hyperlink" Target="http://www.ncbi.nlm.nih.gov/sites/entrez?Db=pubmed&amp;Cmd=ShowDetailView&amp;TermToSearch=18056399&amp;ordinalpos=49&amp;itool=EntrezSystem2.PEntrez.Pubmed.Pubmed_ResultsPanel.Pubmed_RVDocSum" TargetMode="External"/><Relationship Id="rId73" Type="http://schemas.openxmlformats.org/officeDocument/2006/relationships/hyperlink" Target="http://www.ncbi.nlm.nih.gov/entrez/viewer.fcgi?db=nucleotide&amp;val=160358783" TargetMode="External"/><Relationship Id="rId78" Type="http://schemas.openxmlformats.org/officeDocument/2006/relationships/hyperlink" Target="http://www.ncbi.nlm.nih.gov/entrez/viewer.fcgi?db=nucleotide&amp;val=18765740" TargetMode="External"/><Relationship Id="rId81" Type="http://schemas.openxmlformats.org/officeDocument/2006/relationships/hyperlink" Target="http://www.ncbi.nlm.nih.gov/entrez/query.fcgi?cmd=Retrieve&amp;db=pubmed&amp;dopt=Abstract&amp;list_uids=12208876" TargetMode="External"/><Relationship Id="rId86" Type="http://schemas.openxmlformats.org/officeDocument/2006/relationships/hyperlink" Target="http://www.ncbi.nlm.nih.gov/entrez/viewer.fcgi?db=nucleotide&amp;val=65507713"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5AEDC-4BB9-4FA9-98ED-AB2BF7E3A425}">
  <dimension ref="A1"/>
  <sheetViews>
    <sheetView tabSelected="1" workbookViewId="0"/>
  </sheetViews>
  <sheetFormatPr defaultRowHeight="15" x14ac:dyDescent="0.25"/>
  <cols>
    <col min="1" max="1" width="88.5703125" customWidth="1"/>
  </cols>
  <sheetData>
    <row r="1" spans="1:1" ht="390" x14ac:dyDescent="0.25">
      <c r="A1" s="119" t="s">
        <v>19565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48"/>
  <sheetViews>
    <sheetView workbookViewId="0">
      <selection activeCell="B12" sqref="B12"/>
    </sheetView>
  </sheetViews>
  <sheetFormatPr defaultRowHeight="15" customHeight="1" x14ac:dyDescent="0.25"/>
  <cols>
    <col min="2" max="2" width="26.28515625" customWidth="1"/>
  </cols>
  <sheetData>
    <row r="1" spans="1:2" ht="15" customHeight="1" x14ac:dyDescent="0.25">
      <c r="A1" s="8" t="s">
        <v>4</v>
      </c>
      <c r="B1" s="9" t="s">
        <v>5</v>
      </c>
    </row>
    <row r="2" spans="1:2" ht="15" customHeight="1" x14ac:dyDescent="0.25">
      <c r="A2" s="8" t="s">
        <v>7</v>
      </c>
      <c r="B2" s="9" t="s">
        <v>8</v>
      </c>
    </row>
    <row r="3" spans="1:2" ht="15" customHeight="1" x14ac:dyDescent="0.25">
      <c r="A3" s="10" t="s">
        <v>9</v>
      </c>
      <c r="B3" s="2" t="s">
        <v>10</v>
      </c>
    </row>
    <row r="4" spans="1:2" ht="15" customHeight="1" x14ac:dyDescent="0.25">
      <c r="A4" s="8" t="s">
        <v>12</v>
      </c>
      <c r="B4" s="9" t="s">
        <v>13</v>
      </c>
    </row>
    <row r="5" spans="1:2" ht="15" customHeight="1" x14ac:dyDescent="0.25">
      <c r="A5" s="10" t="s">
        <v>14</v>
      </c>
      <c r="B5" s="2" t="s">
        <v>15</v>
      </c>
    </row>
    <row r="6" spans="1:2" ht="15" customHeight="1" x14ac:dyDescent="0.25">
      <c r="A6" s="8" t="s">
        <v>17</v>
      </c>
      <c r="B6" s="9" t="s">
        <v>18</v>
      </c>
    </row>
    <row r="7" spans="1:2" ht="15" customHeight="1" x14ac:dyDescent="0.25">
      <c r="A7" s="11" t="s">
        <v>19</v>
      </c>
      <c r="B7" s="2" t="s">
        <v>20</v>
      </c>
    </row>
    <row r="8" spans="1:2" ht="15" customHeight="1" x14ac:dyDescent="0.25">
      <c r="A8" s="10" t="s">
        <v>21</v>
      </c>
      <c r="B8" s="2" t="s">
        <v>22</v>
      </c>
    </row>
    <row r="9" spans="1:2" ht="15" customHeight="1" x14ac:dyDescent="0.25">
      <c r="A9" s="10" t="s">
        <v>23</v>
      </c>
      <c r="B9" s="2" t="s">
        <v>24</v>
      </c>
    </row>
    <row r="10" spans="1:2" ht="15" customHeight="1" x14ac:dyDescent="0.25">
      <c r="A10" s="8" t="s">
        <v>25</v>
      </c>
      <c r="B10" s="9" t="s">
        <v>26</v>
      </c>
    </row>
    <row r="11" spans="1:2" ht="15" customHeight="1" x14ac:dyDescent="0.25">
      <c r="A11" s="10" t="s">
        <v>27</v>
      </c>
      <c r="B11" s="2" t="s">
        <v>28</v>
      </c>
    </row>
    <row r="12" spans="1:2" ht="15" customHeight="1" x14ac:dyDescent="0.25">
      <c r="A12" s="10" t="s">
        <v>30</v>
      </c>
      <c r="B12" s="2" t="s">
        <v>31</v>
      </c>
    </row>
    <row r="13" spans="1:2" ht="15" customHeight="1" x14ac:dyDescent="0.25">
      <c r="A13" s="8" t="s">
        <v>32</v>
      </c>
      <c r="B13" s="9" t="s">
        <v>33</v>
      </c>
    </row>
    <row r="14" spans="1:2" ht="15" customHeight="1" x14ac:dyDescent="0.25">
      <c r="A14" s="10" t="s">
        <v>34</v>
      </c>
      <c r="B14" s="2" t="s">
        <v>35</v>
      </c>
    </row>
    <row r="15" spans="1:2" ht="15" customHeight="1" x14ac:dyDescent="0.25">
      <c r="A15" s="10" t="s">
        <v>37</v>
      </c>
      <c r="B15" s="2" t="s">
        <v>38</v>
      </c>
    </row>
    <row r="16" spans="1:2" ht="15" customHeight="1" x14ac:dyDescent="0.25">
      <c r="A16" s="10" t="s">
        <v>40</v>
      </c>
      <c r="B16" s="2" t="s">
        <v>41</v>
      </c>
    </row>
    <row r="17" spans="1:2" ht="15" customHeight="1" x14ac:dyDescent="0.25">
      <c r="A17" s="10" t="s">
        <v>42</v>
      </c>
      <c r="B17" s="2" t="s">
        <v>43</v>
      </c>
    </row>
    <row r="18" spans="1:2" ht="15" customHeight="1" x14ac:dyDescent="0.25">
      <c r="A18" s="10" t="s">
        <v>44</v>
      </c>
      <c r="B18" s="2" t="s">
        <v>45</v>
      </c>
    </row>
    <row r="19" spans="1:2" ht="15" customHeight="1" x14ac:dyDescent="0.25">
      <c r="A19" s="10" t="s">
        <v>46</v>
      </c>
      <c r="B19" s="2" t="s">
        <v>47</v>
      </c>
    </row>
    <row r="20" spans="1:2" ht="15" customHeight="1" x14ac:dyDescent="0.25">
      <c r="A20" s="8" t="s">
        <v>48</v>
      </c>
      <c r="B20" s="9" t="s">
        <v>49</v>
      </c>
    </row>
    <row r="21" spans="1:2" ht="15" customHeight="1" x14ac:dyDescent="0.25">
      <c r="A21" s="10" t="s">
        <v>50</v>
      </c>
      <c r="B21" s="2" t="s">
        <v>51</v>
      </c>
    </row>
    <row r="22" spans="1:2" ht="15" customHeight="1" x14ac:dyDescent="0.25">
      <c r="A22" s="10" t="s">
        <v>52</v>
      </c>
      <c r="B22" s="2" t="s">
        <v>53</v>
      </c>
    </row>
    <row r="23" spans="1:2" ht="15" customHeight="1" x14ac:dyDescent="0.25">
      <c r="A23" s="10" t="s">
        <v>54</v>
      </c>
      <c r="B23" s="2" t="s">
        <v>55</v>
      </c>
    </row>
    <row r="24" spans="1:2" ht="15" customHeight="1" x14ac:dyDescent="0.25">
      <c r="A24" s="8" t="s">
        <v>56</v>
      </c>
      <c r="B24" s="9" t="s">
        <v>57</v>
      </c>
    </row>
    <row r="25" spans="1:2" ht="15" customHeight="1" x14ac:dyDescent="0.25">
      <c r="A25" s="11" t="s">
        <v>58</v>
      </c>
      <c r="B25" s="2" t="s">
        <v>59</v>
      </c>
    </row>
    <row r="26" spans="1:2" ht="15" customHeight="1" x14ac:dyDescent="0.25">
      <c r="A26" s="8" t="s">
        <v>60</v>
      </c>
      <c r="B26" s="9" t="s">
        <v>61</v>
      </c>
    </row>
    <row r="27" spans="1:2" ht="15" customHeight="1" x14ac:dyDescent="0.25">
      <c r="A27" s="8" t="s">
        <v>62</v>
      </c>
      <c r="B27" s="9" t="s">
        <v>63</v>
      </c>
    </row>
    <row r="28" spans="1:2" ht="15" customHeight="1" x14ac:dyDescent="0.25">
      <c r="A28" s="11" t="s">
        <v>64</v>
      </c>
      <c r="B28" s="2" t="s">
        <v>65</v>
      </c>
    </row>
    <row r="29" spans="1:2" ht="15" customHeight="1" x14ac:dyDescent="0.25">
      <c r="A29" s="10" t="s">
        <v>66</v>
      </c>
      <c r="B29" s="2" t="s">
        <v>67</v>
      </c>
    </row>
    <row r="30" spans="1:2" ht="15" customHeight="1" x14ac:dyDescent="0.25">
      <c r="A30" s="10" t="s">
        <v>68</v>
      </c>
      <c r="B30" s="2" t="s">
        <v>69</v>
      </c>
    </row>
    <row r="31" spans="1:2" ht="15" customHeight="1" x14ac:dyDescent="0.25">
      <c r="A31" s="8" t="s">
        <v>70</v>
      </c>
      <c r="B31" s="9" t="s">
        <v>71</v>
      </c>
    </row>
    <row r="32" spans="1:2" ht="15" customHeight="1" x14ac:dyDescent="0.25">
      <c r="A32" s="8" t="s">
        <v>72</v>
      </c>
      <c r="B32" s="9" t="s">
        <v>73</v>
      </c>
    </row>
    <row r="33" spans="1:2" ht="15" customHeight="1" x14ac:dyDescent="0.25">
      <c r="A33" s="8" t="s">
        <v>74</v>
      </c>
      <c r="B33" s="9" t="s">
        <v>75</v>
      </c>
    </row>
    <row r="34" spans="1:2" ht="15" customHeight="1" x14ac:dyDescent="0.25">
      <c r="A34" s="10" t="s">
        <v>76</v>
      </c>
      <c r="B34" s="2" t="s">
        <v>77</v>
      </c>
    </row>
    <row r="35" spans="1:2" ht="15" customHeight="1" x14ac:dyDescent="0.25">
      <c r="A35" s="10" t="s">
        <v>78</v>
      </c>
      <c r="B35" s="2" t="s">
        <v>79</v>
      </c>
    </row>
    <row r="36" spans="1:2" ht="15" customHeight="1" x14ac:dyDescent="0.25">
      <c r="A36" s="11" t="s">
        <v>80</v>
      </c>
      <c r="B36" s="2" t="s">
        <v>81</v>
      </c>
    </row>
    <row r="37" spans="1:2" ht="15" customHeight="1" x14ac:dyDescent="0.25">
      <c r="A37" s="8" t="s">
        <v>82</v>
      </c>
      <c r="B37" s="9" t="s">
        <v>83</v>
      </c>
    </row>
    <row r="38" spans="1:2" ht="15" customHeight="1" x14ac:dyDescent="0.25">
      <c r="A38" s="8" t="s">
        <v>84</v>
      </c>
      <c r="B38" s="9" t="s">
        <v>85</v>
      </c>
    </row>
    <row r="39" spans="1:2" ht="15" customHeight="1" x14ac:dyDescent="0.25">
      <c r="A39" s="10" t="s">
        <v>87</v>
      </c>
      <c r="B39" s="2" t="s">
        <v>88</v>
      </c>
    </row>
    <row r="40" spans="1:2" ht="15" customHeight="1" x14ac:dyDescent="0.25">
      <c r="A40" s="10" t="s">
        <v>90</v>
      </c>
      <c r="B40" s="2" t="s">
        <v>91</v>
      </c>
    </row>
    <row r="41" spans="1:2" ht="15" customHeight="1" x14ac:dyDescent="0.25">
      <c r="A41" s="8" t="s">
        <v>93</v>
      </c>
      <c r="B41" s="9" t="s">
        <v>94</v>
      </c>
    </row>
    <row r="42" spans="1:2" ht="15" customHeight="1" x14ac:dyDescent="0.25">
      <c r="A42" s="8" t="s">
        <v>95</v>
      </c>
      <c r="B42" s="9" t="s">
        <v>96</v>
      </c>
    </row>
    <row r="43" spans="1:2" ht="15" customHeight="1" x14ac:dyDescent="0.25">
      <c r="A43" s="8" t="s">
        <v>97</v>
      </c>
      <c r="B43" s="9" t="s">
        <v>98</v>
      </c>
    </row>
    <row r="44" spans="1:2" ht="15" customHeight="1" x14ac:dyDescent="0.25">
      <c r="A44" s="10" t="s">
        <v>99</v>
      </c>
      <c r="B44" s="2" t="s">
        <v>100</v>
      </c>
    </row>
    <row r="45" spans="1:2" ht="15" customHeight="1" x14ac:dyDescent="0.25">
      <c r="A45" s="10" t="s">
        <v>101</v>
      </c>
      <c r="B45" s="2" t="s">
        <v>102</v>
      </c>
    </row>
    <row r="46" spans="1:2" ht="15" customHeight="1" x14ac:dyDescent="0.25">
      <c r="A46" s="8" t="s">
        <v>104</v>
      </c>
      <c r="B46" s="9" t="s">
        <v>105</v>
      </c>
    </row>
    <row r="47" spans="1:2" ht="15" customHeight="1" x14ac:dyDescent="0.25">
      <c r="A47" s="8" t="s">
        <v>107</v>
      </c>
      <c r="B47" s="9" t="s">
        <v>108</v>
      </c>
    </row>
    <row r="48" spans="1:2" ht="15" customHeight="1" x14ac:dyDescent="0.25">
      <c r="A48" s="10" t="s">
        <v>109</v>
      </c>
      <c r="B48" s="2" t="s">
        <v>110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8600"/>
  <sheetViews>
    <sheetView zoomScaleNormal="100" workbookViewId="0">
      <pane ySplit="4" topLeftCell="A5" activePane="bottomLeft" state="frozen"/>
      <selection activeCell="F1" sqref="F1"/>
      <selection pane="bottomLeft" activeCell="B14" sqref="B14"/>
    </sheetView>
  </sheetViews>
  <sheetFormatPr defaultColWidth="8.85546875" defaultRowHeight="15" x14ac:dyDescent="0.25"/>
  <cols>
    <col min="1" max="1" width="18.28515625" style="31" bestFit="1" customWidth="1"/>
    <col min="2" max="3" width="22.42578125" style="32" customWidth="1"/>
    <col min="4" max="4" width="11.42578125" style="22" bestFit="1" customWidth="1"/>
    <col min="5" max="7" width="12.42578125" style="23" bestFit="1" customWidth="1"/>
    <col min="8" max="8" width="12.28515625" style="23" customWidth="1"/>
    <col min="9" max="9" width="9.28515625" style="25" customWidth="1"/>
    <col min="10" max="16" width="8.85546875" style="25"/>
    <col min="17" max="16384" width="8.85546875" style="26"/>
  </cols>
  <sheetData>
    <row r="1" spans="1:16" x14ac:dyDescent="0.25">
      <c r="A1" s="97" t="s">
        <v>19564</v>
      </c>
    </row>
    <row r="2" spans="1:16" x14ac:dyDescent="0.25">
      <c r="A2" s="97"/>
    </row>
    <row r="3" spans="1:16" ht="15.75" thickBot="1" x14ac:dyDescent="0.3">
      <c r="D3" s="98" t="s">
        <v>19563</v>
      </c>
      <c r="E3" s="98"/>
      <c r="F3" s="98"/>
      <c r="G3" s="98"/>
      <c r="H3" s="98"/>
    </row>
    <row r="4" spans="1:16" s="95" customFormat="1" ht="70.5" customHeight="1" x14ac:dyDescent="0.25">
      <c r="A4" s="89" t="s">
        <v>19562</v>
      </c>
      <c r="B4" s="90" t="s">
        <v>120</v>
      </c>
      <c r="C4" s="90"/>
      <c r="D4" s="91" t="s">
        <v>121</v>
      </c>
      <c r="E4" s="92" t="s">
        <v>122</v>
      </c>
      <c r="F4" s="92" t="s">
        <v>123</v>
      </c>
      <c r="G4" s="92" t="s">
        <v>124</v>
      </c>
      <c r="H4" s="92" t="s">
        <v>125</v>
      </c>
      <c r="I4" s="93" t="s">
        <v>126</v>
      </c>
      <c r="J4" s="93" t="s">
        <v>127</v>
      </c>
      <c r="K4" s="93" t="s">
        <v>128</v>
      </c>
      <c r="L4" s="93" t="s">
        <v>129</v>
      </c>
      <c r="M4" s="93" t="s">
        <v>19561</v>
      </c>
      <c r="N4" s="94" t="s">
        <v>16531</v>
      </c>
      <c r="O4" s="93" t="s">
        <v>19548</v>
      </c>
      <c r="P4" s="93" t="s">
        <v>19560</v>
      </c>
    </row>
    <row r="5" spans="1:16" x14ac:dyDescent="0.25">
      <c r="A5" s="96" t="s">
        <v>16250</v>
      </c>
      <c r="B5" s="21" t="s">
        <v>16251</v>
      </c>
      <c r="C5" s="21"/>
      <c r="D5" s="22">
        <v>0</v>
      </c>
      <c r="E5" s="24">
        <v>-1</v>
      </c>
      <c r="F5" s="24">
        <v>-7.338539772079022</v>
      </c>
      <c r="G5" s="28">
        <v>7.9788404374875332</v>
      </c>
      <c r="H5" s="28">
        <v>7.3779006500098872</v>
      </c>
      <c r="I5" s="25">
        <f t="shared" ref="I5:I68" si="0">IF(ABS(E5)&gt;0.585,1,0)</f>
        <v>1</v>
      </c>
      <c r="J5" s="25">
        <f t="shared" ref="J5:J68" si="1">IF(ABS(F5)&gt;0.585,1,0)</f>
        <v>1</v>
      </c>
      <c r="K5" s="25">
        <f t="shared" ref="K5:K68" si="2">IF(ABS(G5)&gt;0.585,1,0)</f>
        <v>1</v>
      </c>
      <c r="L5" s="25">
        <f t="shared" ref="L5:L68" si="3">IF(ABS(H5)&gt;0.585,1,0)</f>
        <v>1</v>
      </c>
      <c r="M5" s="25">
        <v>1</v>
      </c>
      <c r="N5" s="25" t="e">
        <v>#N/A</v>
      </c>
      <c r="O5" s="25" t="e">
        <f>VLOOKUP(A5,'NFkB target TFs'!$E$10:$E$54,1,FALSE)</f>
        <v>#N/A</v>
      </c>
      <c r="P5" s="25" t="e">
        <f>VLOOKUP(A5,'all NFkB targets'!$A$6:$A$571,1,FALSE)</f>
        <v>#N/A</v>
      </c>
    </row>
    <row r="6" spans="1:16" x14ac:dyDescent="0.25">
      <c r="A6" s="96" t="s">
        <v>231</v>
      </c>
      <c r="B6" s="21" t="s">
        <v>232</v>
      </c>
      <c r="C6" s="21"/>
      <c r="D6" s="22">
        <v>0</v>
      </c>
      <c r="E6" s="28">
        <v>5.7766680181999384</v>
      </c>
      <c r="F6" s="28">
        <v>1.2473100535407773</v>
      </c>
      <c r="G6" s="28">
        <v>2.8395353278067543</v>
      </c>
      <c r="H6" s="28">
        <v>5.2151765171932958</v>
      </c>
      <c r="I6" s="25">
        <f t="shared" si="0"/>
        <v>1</v>
      </c>
      <c r="J6" s="25">
        <f t="shared" si="1"/>
        <v>1</v>
      </c>
      <c r="K6" s="25">
        <f t="shared" si="2"/>
        <v>1</v>
      </c>
      <c r="L6" s="25">
        <f t="shared" si="3"/>
        <v>1</v>
      </c>
      <c r="M6" s="25">
        <v>1</v>
      </c>
      <c r="N6" s="25" t="e">
        <v>#N/A</v>
      </c>
      <c r="O6" s="25" t="e">
        <f>VLOOKUP(A6,'NFkB target TFs'!$E$10:$E$54,1,FALSE)</f>
        <v>#N/A</v>
      </c>
      <c r="P6" s="25" t="str">
        <f>VLOOKUP(A6,'all NFkB targets'!$A$6:$A$571,1,FALSE)</f>
        <v>CCL2</v>
      </c>
    </row>
    <row r="7" spans="1:16" x14ac:dyDescent="0.25">
      <c r="A7" s="96" t="s">
        <v>16206</v>
      </c>
      <c r="B7" s="21" t="s">
        <v>16207</v>
      </c>
      <c r="C7" s="21"/>
      <c r="D7" s="22">
        <v>0</v>
      </c>
      <c r="E7" s="28">
        <v>2.3716421614971095</v>
      </c>
      <c r="F7" s="24">
        <v>-1.8263270412498376</v>
      </c>
      <c r="G7" s="28">
        <v>5.5856087247144428</v>
      </c>
      <c r="H7" s="28">
        <v>5.05742521592376</v>
      </c>
      <c r="I7" s="25">
        <f t="shared" si="0"/>
        <v>1</v>
      </c>
      <c r="J7" s="25">
        <f t="shared" si="1"/>
        <v>1</v>
      </c>
      <c r="K7" s="25">
        <f t="shared" si="2"/>
        <v>1</v>
      </c>
      <c r="L7" s="25">
        <f t="shared" si="3"/>
        <v>1</v>
      </c>
      <c r="M7" s="25">
        <v>1</v>
      </c>
      <c r="N7" s="25" t="e">
        <v>#N/A</v>
      </c>
      <c r="O7" s="25" t="e">
        <f>VLOOKUP(A7,'NFkB target TFs'!$E$10:$E$54,1,FALSE)</f>
        <v>#N/A</v>
      </c>
      <c r="P7" s="25" t="e">
        <f>VLOOKUP(A7,'all NFkB targets'!$A$6:$A$571,1,FALSE)</f>
        <v>#N/A</v>
      </c>
    </row>
    <row r="8" spans="1:16" x14ac:dyDescent="0.25">
      <c r="A8" s="96" t="s">
        <v>16364</v>
      </c>
      <c r="B8" s="21" t="s">
        <v>16365</v>
      </c>
      <c r="C8" s="21"/>
      <c r="D8" s="22">
        <v>0</v>
      </c>
      <c r="E8" s="28">
        <v>0.93989486266082622</v>
      </c>
      <c r="F8" s="28">
        <v>2.2493540883060814</v>
      </c>
      <c r="G8" s="28">
        <v>2.9936139840468834</v>
      </c>
      <c r="H8" s="28">
        <v>4.3046538051783205</v>
      </c>
      <c r="I8" s="25">
        <f t="shared" si="0"/>
        <v>1</v>
      </c>
      <c r="J8" s="25">
        <f t="shared" si="1"/>
        <v>1</v>
      </c>
      <c r="K8" s="25">
        <f t="shared" si="2"/>
        <v>1</v>
      </c>
      <c r="L8" s="25">
        <f t="shared" si="3"/>
        <v>1</v>
      </c>
      <c r="M8" s="25">
        <v>1</v>
      </c>
      <c r="N8" s="25" t="e">
        <v>#N/A</v>
      </c>
      <c r="O8" s="25" t="e">
        <f>VLOOKUP(A8,'NFkB target TFs'!$E$10:$E$54,1,FALSE)</f>
        <v>#N/A</v>
      </c>
      <c r="P8" s="25" t="e">
        <f>VLOOKUP(A8,'all NFkB targets'!$A$6:$A$571,1,FALSE)</f>
        <v>#N/A</v>
      </c>
    </row>
    <row r="9" spans="1:16" x14ac:dyDescent="0.25">
      <c r="A9" s="96" t="s">
        <v>16007</v>
      </c>
      <c r="B9" s="21" t="s">
        <v>16008</v>
      </c>
      <c r="C9" s="21"/>
      <c r="D9" s="22">
        <v>0</v>
      </c>
      <c r="E9" s="28">
        <v>0.34691166671881091</v>
      </c>
      <c r="F9" s="28">
        <v>2.2381035703856953</v>
      </c>
      <c r="G9" s="28">
        <v>4.3150704230225578</v>
      </c>
      <c r="H9" s="28">
        <v>3.751958663471529</v>
      </c>
      <c r="I9" s="25">
        <f t="shared" si="0"/>
        <v>0</v>
      </c>
      <c r="J9" s="25">
        <f t="shared" si="1"/>
        <v>1</v>
      </c>
      <c r="K9" s="25">
        <f t="shared" si="2"/>
        <v>1</v>
      </c>
      <c r="L9" s="25">
        <f t="shared" si="3"/>
        <v>1</v>
      </c>
      <c r="M9" s="25">
        <v>1</v>
      </c>
      <c r="N9" s="25" t="e">
        <v>#N/A</v>
      </c>
      <c r="O9" s="25" t="e">
        <f>VLOOKUP(A9,'NFkB target TFs'!$E$10:$E$54,1,FALSE)</f>
        <v>#N/A</v>
      </c>
      <c r="P9" s="25" t="e">
        <f>VLOOKUP(A9,'all NFkB targets'!$A$6:$A$571,1,FALSE)</f>
        <v>#N/A</v>
      </c>
    </row>
    <row r="10" spans="1:16" x14ac:dyDescent="0.25">
      <c r="A10" s="96" t="s">
        <v>16256</v>
      </c>
      <c r="B10" s="21" t="s">
        <v>16257</v>
      </c>
      <c r="C10" s="21"/>
      <c r="D10" s="22">
        <v>0</v>
      </c>
      <c r="E10" s="28">
        <v>4.829584869441069</v>
      </c>
      <c r="F10" s="28">
        <v>1.1975108331142117</v>
      </c>
      <c r="G10" s="28">
        <v>2.7723992876607912</v>
      </c>
      <c r="H10" s="28">
        <v>3.7342856431528864</v>
      </c>
      <c r="I10" s="25">
        <f t="shared" si="0"/>
        <v>1</v>
      </c>
      <c r="J10" s="25">
        <f t="shared" si="1"/>
        <v>1</v>
      </c>
      <c r="K10" s="25">
        <f t="shared" si="2"/>
        <v>1</v>
      </c>
      <c r="L10" s="25">
        <f t="shared" si="3"/>
        <v>1</v>
      </c>
      <c r="M10" s="25">
        <v>1</v>
      </c>
      <c r="N10" s="25" t="e">
        <v>#N/A</v>
      </c>
      <c r="O10" s="25" t="e">
        <f>VLOOKUP(A10,'NFkB target TFs'!$E$10:$E$54,1,FALSE)</f>
        <v>#N/A</v>
      </c>
      <c r="P10" s="25" t="e">
        <f>VLOOKUP(A10,'all NFkB targets'!$A$6:$A$571,1,FALSE)</f>
        <v>#N/A</v>
      </c>
    </row>
    <row r="11" spans="1:16" x14ac:dyDescent="0.25">
      <c r="A11" s="96" t="s">
        <v>142</v>
      </c>
      <c r="B11" s="21" t="s">
        <v>143</v>
      </c>
      <c r="C11" s="21"/>
      <c r="D11" s="22">
        <v>0</v>
      </c>
      <c r="E11" s="28">
        <v>1.9725116748994549</v>
      </c>
      <c r="F11" s="28">
        <v>2.1126878147090458</v>
      </c>
      <c r="G11" s="28">
        <v>4.5190530607079031</v>
      </c>
      <c r="H11" s="28">
        <v>3.4991721124667667</v>
      </c>
      <c r="I11" s="25">
        <f t="shared" si="0"/>
        <v>1</v>
      </c>
      <c r="J11" s="25">
        <f t="shared" si="1"/>
        <v>1</v>
      </c>
      <c r="K11" s="25">
        <f t="shared" si="2"/>
        <v>1</v>
      </c>
      <c r="L11" s="25">
        <f t="shared" si="3"/>
        <v>1</v>
      </c>
      <c r="M11" s="25">
        <v>1</v>
      </c>
      <c r="N11" s="25" t="e">
        <v>#N/A</v>
      </c>
      <c r="O11" s="25" t="e">
        <f>VLOOKUP(A11,'NFkB target TFs'!$E$10:$E$54,1,FALSE)</f>
        <v>#N/A</v>
      </c>
      <c r="P11" s="25" t="e">
        <f>VLOOKUP(A11,'all NFkB targets'!$A$6:$A$571,1,FALSE)</f>
        <v>#N/A</v>
      </c>
    </row>
    <row r="12" spans="1:16" x14ac:dyDescent="0.25">
      <c r="A12" s="96" t="s">
        <v>16402</v>
      </c>
      <c r="B12" s="21" t="s">
        <v>16403</v>
      </c>
      <c r="C12" s="21"/>
      <c r="D12" s="22">
        <v>0</v>
      </c>
      <c r="E12" s="28">
        <v>1.8765270938480469</v>
      </c>
      <c r="F12" s="28">
        <v>1.3533232911628965</v>
      </c>
      <c r="G12" s="28">
        <v>3.9429375756228207</v>
      </c>
      <c r="H12" s="28">
        <v>3.312739832196085</v>
      </c>
      <c r="I12" s="25">
        <f t="shared" si="0"/>
        <v>1</v>
      </c>
      <c r="J12" s="25">
        <f t="shared" si="1"/>
        <v>1</v>
      </c>
      <c r="K12" s="25">
        <f t="shared" si="2"/>
        <v>1</v>
      </c>
      <c r="L12" s="25">
        <f t="shared" si="3"/>
        <v>1</v>
      </c>
      <c r="M12" s="25">
        <v>1</v>
      </c>
      <c r="N12" s="25" t="e">
        <v>#N/A</v>
      </c>
      <c r="O12" s="25" t="e">
        <f>VLOOKUP(A12,'NFkB target TFs'!$E$10:$E$54,1,FALSE)</f>
        <v>#N/A</v>
      </c>
      <c r="P12" s="25" t="e">
        <f>VLOOKUP(A12,'all NFkB targets'!$A$6:$A$571,1,FALSE)</f>
        <v>#N/A</v>
      </c>
    </row>
    <row r="13" spans="1:16" x14ac:dyDescent="0.25">
      <c r="A13" s="96" t="s">
        <v>16101</v>
      </c>
      <c r="B13" s="21" t="s">
        <v>16102</v>
      </c>
      <c r="C13" s="21"/>
      <c r="D13" s="22">
        <v>0</v>
      </c>
      <c r="E13" s="24">
        <v>-0.16871403365297724</v>
      </c>
      <c r="F13" s="24">
        <v>-0.92189926195335181</v>
      </c>
      <c r="G13" s="28">
        <v>2.1658322468084292</v>
      </c>
      <c r="H13" s="28">
        <v>3.1831561184178669</v>
      </c>
      <c r="I13" s="25">
        <f t="shared" si="0"/>
        <v>0</v>
      </c>
      <c r="J13" s="25">
        <f t="shared" si="1"/>
        <v>1</v>
      </c>
      <c r="K13" s="25">
        <f t="shared" si="2"/>
        <v>1</v>
      </c>
      <c r="L13" s="25">
        <f t="shared" si="3"/>
        <v>1</v>
      </c>
      <c r="M13" s="25">
        <v>1</v>
      </c>
      <c r="N13" s="25" t="e">
        <v>#N/A</v>
      </c>
      <c r="O13" s="25" t="e">
        <f>VLOOKUP(A13,'NFkB target TFs'!$E$10:$E$54,1,FALSE)</f>
        <v>#N/A</v>
      </c>
      <c r="P13" s="25" t="e">
        <f>VLOOKUP(A13,'all NFkB targets'!$A$6:$A$571,1,FALSE)</f>
        <v>#N/A</v>
      </c>
    </row>
    <row r="14" spans="1:16" x14ac:dyDescent="0.25">
      <c r="A14" s="96" t="s">
        <v>16185</v>
      </c>
      <c r="B14" s="21" t="s">
        <v>16186</v>
      </c>
      <c r="C14" s="21"/>
      <c r="D14" s="22">
        <v>0</v>
      </c>
      <c r="E14" s="28">
        <v>2.7134398678224576</v>
      </c>
      <c r="F14" s="28">
        <v>2.4805567363875158</v>
      </c>
      <c r="G14" s="28">
        <v>2.1603594809028412</v>
      </c>
      <c r="H14" s="28">
        <v>3.012742858912004</v>
      </c>
      <c r="I14" s="25">
        <f t="shared" si="0"/>
        <v>1</v>
      </c>
      <c r="J14" s="25">
        <f t="shared" si="1"/>
        <v>1</v>
      </c>
      <c r="K14" s="25">
        <f t="shared" si="2"/>
        <v>1</v>
      </c>
      <c r="L14" s="25">
        <f t="shared" si="3"/>
        <v>1</v>
      </c>
      <c r="M14" s="25">
        <v>1</v>
      </c>
      <c r="N14" s="25" t="e">
        <v>#N/A</v>
      </c>
      <c r="O14" s="25" t="e">
        <f>VLOOKUP(A14,'NFkB target TFs'!$E$10:$E$54,1,FALSE)</f>
        <v>#N/A</v>
      </c>
      <c r="P14" s="25" t="e">
        <f>VLOOKUP(A14,'all NFkB targets'!$A$6:$A$571,1,FALSE)</f>
        <v>#N/A</v>
      </c>
    </row>
    <row r="15" spans="1:16" x14ac:dyDescent="0.25">
      <c r="A15" s="96" t="s">
        <v>16381</v>
      </c>
      <c r="B15" s="21" t="s">
        <v>16382</v>
      </c>
      <c r="C15" s="21"/>
      <c r="D15" s="22">
        <v>0</v>
      </c>
      <c r="E15" s="24">
        <v>-1.3787565837842257</v>
      </c>
      <c r="F15" s="24">
        <v>-1.0769619818148841</v>
      </c>
      <c r="G15" s="28">
        <v>0.73371993466255225</v>
      </c>
      <c r="H15" s="28">
        <v>2.9938601234531661</v>
      </c>
      <c r="I15" s="25">
        <f t="shared" si="0"/>
        <v>1</v>
      </c>
      <c r="J15" s="25">
        <f t="shared" si="1"/>
        <v>1</v>
      </c>
      <c r="K15" s="25">
        <f t="shared" si="2"/>
        <v>1</v>
      </c>
      <c r="L15" s="25">
        <f t="shared" si="3"/>
        <v>1</v>
      </c>
      <c r="M15" s="25">
        <v>1</v>
      </c>
      <c r="N15" s="25" t="e">
        <v>#N/A</v>
      </c>
      <c r="O15" s="25" t="e">
        <f>VLOOKUP(A15,'NFkB target TFs'!$E$10:$E$54,1,FALSE)</f>
        <v>#N/A</v>
      </c>
      <c r="P15" s="25" t="e">
        <f>VLOOKUP(A15,'all NFkB targets'!$A$6:$A$571,1,FALSE)</f>
        <v>#N/A</v>
      </c>
    </row>
    <row r="16" spans="1:16" x14ac:dyDescent="0.25">
      <c r="A16" s="96" t="s">
        <v>16009</v>
      </c>
      <c r="B16" s="21" t="s">
        <v>16010</v>
      </c>
      <c r="C16" s="21"/>
      <c r="D16" s="22">
        <v>0</v>
      </c>
      <c r="E16" s="24">
        <v>-0.14045080780027203</v>
      </c>
      <c r="F16" s="28">
        <v>1.6280897486080963</v>
      </c>
      <c r="G16" s="28">
        <v>2.401581218799417</v>
      </c>
      <c r="H16" s="28">
        <v>2.981334490388996</v>
      </c>
      <c r="I16" s="25">
        <f t="shared" si="0"/>
        <v>0</v>
      </c>
      <c r="J16" s="25">
        <f t="shared" si="1"/>
        <v>1</v>
      </c>
      <c r="K16" s="25">
        <f t="shared" si="2"/>
        <v>1</v>
      </c>
      <c r="L16" s="25">
        <f t="shared" si="3"/>
        <v>1</v>
      </c>
      <c r="M16" s="25">
        <v>1</v>
      </c>
      <c r="N16" s="25" t="e">
        <v>#N/A</v>
      </c>
      <c r="O16" s="25" t="e">
        <f>VLOOKUP(A16,'NFkB target TFs'!$E$10:$E$54,1,FALSE)</f>
        <v>#N/A</v>
      </c>
      <c r="P16" s="25" t="e">
        <f>VLOOKUP(A16,'all NFkB targets'!$A$6:$A$571,1,FALSE)</f>
        <v>#N/A</v>
      </c>
    </row>
    <row r="17" spans="1:16" x14ac:dyDescent="0.25">
      <c r="A17" s="96" t="s">
        <v>16334</v>
      </c>
      <c r="B17" s="21" t="s">
        <v>16335</v>
      </c>
      <c r="C17" s="21"/>
      <c r="D17" s="22">
        <v>0</v>
      </c>
      <c r="E17" s="28">
        <v>3.4877252107069983</v>
      </c>
      <c r="F17" s="28">
        <v>6.1199893360519333</v>
      </c>
      <c r="G17" s="28">
        <v>1.7509498236019077</v>
      </c>
      <c r="H17" s="28">
        <v>2.9793765235095648</v>
      </c>
      <c r="I17" s="25">
        <f t="shared" si="0"/>
        <v>1</v>
      </c>
      <c r="J17" s="25">
        <f t="shared" si="1"/>
        <v>1</v>
      </c>
      <c r="K17" s="25">
        <f t="shared" si="2"/>
        <v>1</v>
      </c>
      <c r="L17" s="25">
        <f t="shared" si="3"/>
        <v>1</v>
      </c>
      <c r="M17" s="25">
        <v>1</v>
      </c>
      <c r="N17" s="25" t="e">
        <v>#N/A</v>
      </c>
      <c r="O17" s="25" t="e">
        <f>VLOOKUP(A17,'NFkB target TFs'!$E$10:$E$54,1,FALSE)</f>
        <v>#N/A</v>
      </c>
      <c r="P17" s="25" t="e">
        <f>VLOOKUP(A17,'all NFkB targets'!$A$6:$A$571,1,FALSE)</f>
        <v>#N/A</v>
      </c>
    </row>
    <row r="18" spans="1:16" x14ac:dyDescent="0.25">
      <c r="A18" s="96" t="s">
        <v>16404</v>
      </c>
      <c r="B18" s="21" t="s">
        <v>16405</v>
      </c>
      <c r="C18" s="21"/>
      <c r="D18" s="22">
        <v>0</v>
      </c>
      <c r="E18" s="28">
        <v>1.2758584461913776</v>
      </c>
      <c r="F18" s="28">
        <v>2.1365388329477657</v>
      </c>
      <c r="G18" s="28">
        <v>2.6650122964943028</v>
      </c>
      <c r="H18" s="28">
        <v>2.9154205021730082</v>
      </c>
      <c r="I18" s="25">
        <f t="shared" si="0"/>
        <v>1</v>
      </c>
      <c r="J18" s="25">
        <f t="shared" si="1"/>
        <v>1</v>
      </c>
      <c r="K18" s="25">
        <f t="shared" si="2"/>
        <v>1</v>
      </c>
      <c r="L18" s="25">
        <f t="shared" si="3"/>
        <v>1</v>
      </c>
      <c r="M18" s="25">
        <v>1</v>
      </c>
      <c r="N18" s="25" t="e">
        <v>#N/A</v>
      </c>
      <c r="O18" s="25" t="e">
        <f>VLOOKUP(A18,'NFkB target TFs'!$E$10:$E$54,1,FALSE)</f>
        <v>#N/A</v>
      </c>
      <c r="P18" s="25" t="e">
        <f>VLOOKUP(A18,'all NFkB targets'!$A$6:$A$571,1,FALSE)</f>
        <v>#N/A</v>
      </c>
    </row>
    <row r="19" spans="1:16" x14ac:dyDescent="0.25">
      <c r="A19" s="96" t="s">
        <v>206</v>
      </c>
      <c r="B19" s="21" t="s">
        <v>207</v>
      </c>
      <c r="C19" s="21"/>
      <c r="D19" s="22">
        <v>0</v>
      </c>
      <c r="E19" s="28">
        <v>0.52436626532349873</v>
      </c>
      <c r="F19" s="24">
        <v>-0.86860959997667742</v>
      </c>
      <c r="G19" s="24">
        <v>-0.17071443787289345</v>
      </c>
      <c r="H19" s="28">
        <v>2.8093794310527027</v>
      </c>
      <c r="I19" s="25">
        <f t="shared" si="0"/>
        <v>0</v>
      </c>
      <c r="J19" s="25">
        <f t="shared" si="1"/>
        <v>1</v>
      </c>
      <c r="K19" s="25">
        <f t="shared" si="2"/>
        <v>0</v>
      </c>
      <c r="L19" s="25">
        <f t="shared" si="3"/>
        <v>1</v>
      </c>
      <c r="M19" s="25">
        <v>1</v>
      </c>
      <c r="N19" s="25" t="e">
        <v>#N/A</v>
      </c>
      <c r="O19" s="25" t="e">
        <f>VLOOKUP(A19,'NFkB target TFs'!$E$10:$E$54,1,FALSE)</f>
        <v>#N/A</v>
      </c>
      <c r="P19" s="25" t="str">
        <f>VLOOKUP(A19,'all NFkB targets'!$A$6:$A$571,1,FALSE)</f>
        <v>CCL5</v>
      </c>
    </row>
    <row r="20" spans="1:16" x14ac:dyDescent="0.25">
      <c r="A20" s="96" t="s">
        <v>16246</v>
      </c>
      <c r="B20" s="21" t="s">
        <v>16247</v>
      </c>
      <c r="C20" s="21"/>
      <c r="D20" s="22">
        <v>0</v>
      </c>
      <c r="E20" s="28">
        <v>3.6256044852185023</v>
      </c>
      <c r="F20" s="28">
        <v>2.3566337728860858</v>
      </c>
      <c r="G20" s="28">
        <v>3.472239846160202</v>
      </c>
      <c r="H20" s="28">
        <v>2.7947113808446109</v>
      </c>
      <c r="I20" s="25">
        <f t="shared" si="0"/>
        <v>1</v>
      </c>
      <c r="J20" s="25">
        <f t="shared" si="1"/>
        <v>1</v>
      </c>
      <c r="K20" s="25">
        <f t="shared" si="2"/>
        <v>1</v>
      </c>
      <c r="L20" s="25">
        <f t="shared" si="3"/>
        <v>1</v>
      </c>
      <c r="M20" s="25">
        <v>1</v>
      </c>
      <c r="N20" s="25" t="e">
        <v>#N/A</v>
      </c>
      <c r="O20" s="25" t="e">
        <f>VLOOKUP(A20,'NFkB target TFs'!$E$10:$E$54,1,FALSE)</f>
        <v>#N/A</v>
      </c>
      <c r="P20" s="25" t="e">
        <f>VLOOKUP(A20,'all NFkB targets'!$A$6:$A$571,1,FALSE)</f>
        <v>#N/A</v>
      </c>
    </row>
    <row r="21" spans="1:16" x14ac:dyDescent="0.25">
      <c r="A21" s="96" t="s">
        <v>16248</v>
      </c>
      <c r="B21" s="21" t="s">
        <v>16249</v>
      </c>
      <c r="C21" s="21"/>
      <c r="D21" s="22">
        <v>0</v>
      </c>
      <c r="E21" s="28">
        <v>2.7425037777076362</v>
      </c>
      <c r="F21" s="28">
        <v>0.64681438123784318</v>
      </c>
      <c r="G21" s="28">
        <v>3.4454498989733775</v>
      </c>
      <c r="H21" s="28">
        <v>2.753533340871877</v>
      </c>
      <c r="I21" s="25">
        <f t="shared" si="0"/>
        <v>1</v>
      </c>
      <c r="J21" s="25">
        <f t="shared" si="1"/>
        <v>1</v>
      </c>
      <c r="K21" s="25">
        <f t="shared" si="2"/>
        <v>1</v>
      </c>
      <c r="L21" s="25">
        <f t="shared" si="3"/>
        <v>1</v>
      </c>
      <c r="M21" s="25">
        <v>1</v>
      </c>
      <c r="N21" s="25" t="e">
        <v>#N/A</v>
      </c>
      <c r="O21" s="25" t="e">
        <f>VLOOKUP(A21,'NFkB target TFs'!$E$10:$E$54,1,FALSE)</f>
        <v>#N/A</v>
      </c>
      <c r="P21" s="25" t="e">
        <f>VLOOKUP(A21,'all NFkB targets'!$A$6:$A$571,1,FALSE)</f>
        <v>#N/A</v>
      </c>
    </row>
    <row r="22" spans="1:16" x14ac:dyDescent="0.25">
      <c r="A22" s="96" t="s">
        <v>16332</v>
      </c>
      <c r="B22" s="21" t="s">
        <v>16333</v>
      </c>
      <c r="C22" s="21"/>
      <c r="D22" s="22">
        <v>0</v>
      </c>
      <c r="E22" s="28">
        <v>1.5110734147015925</v>
      </c>
      <c r="F22" s="28">
        <v>1.4558466215227557</v>
      </c>
      <c r="G22" s="28">
        <v>2.7897212475419888</v>
      </c>
      <c r="H22" s="28">
        <v>2.6700670824890684</v>
      </c>
      <c r="I22" s="25">
        <f t="shared" si="0"/>
        <v>1</v>
      </c>
      <c r="J22" s="25">
        <f t="shared" si="1"/>
        <v>1</v>
      </c>
      <c r="K22" s="25">
        <f t="shared" si="2"/>
        <v>1</v>
      </c>
      <c r="L22" s="25">
        <f t="shared" si="3"/>
        <v>1</v>
      </c>
      <c r="M22" s="25">
        <v>1</v>
      </c>
      <c r="N22" s="25" t="e">
        <v>#N/A</v>
      </c>
      <c r="O22" s="25" t="e">
        <f>VLOOKUP(A22,'NFkB target TFs'!$E$10:$E$54,1,FALSE)</f>
        <v>#N/A</v>
      </c>
      <c r="P22" s="25" t="e">
        <f>VLOOKUP(A22,'all NFkB targets'!$A$6:$A$571,1,FALSE)</f>
        <v>#N/A</v>
      </c>
    </row>
    <row r="23" spans="1:16" x14ac:dyDescent="0.25">
      <c r="A23" s="96" t="s">
        <v>16056</v>
      </c>
      <c r="B23" s="21" t="s">
        <v>16057</v>
      </c>
      <c r="C23" s="21"/>
      <c r="D23" s="22">
        <v>0</v>
      </c>
      <c r="E23" s="23">
        <v>5.6637715113200288E-2</v>
      </c>
      <c r="F23" s="28">
        <v>2.066089190457773</v>
      </c>
      <c r="G23" s="28">
        <v>1.433403381749802</v>
      </c>
      <c r="H23" s="28">
        <v>2.6432913879910576</v>
      </c>
      <c r="I23" s="25">
        <f t="shared" si="0"/>
        <v>0</v>
      </c>
      <c r="J23" s="25">
        <f t="shared" si="1"/>
        <v>1</v>
      </c>
      <c r="K23" s="25">
        <f t="shared" si="2"/>
        <v>1</v>
      </c>
      <c r="L23" s="25">
        <f t="shared" si="3"/>
        <v>1</v>
      </c>
      <c r="M23" s="25">
        <v>1</v>
      </c>
      <c r="N23" s="25" t="e">
        <v>#N/A</v>
      </c>
      <c r="O23" s="25" t="e">
        <f>VLOOKUP(A23,'NFkB target TFs'!$E$10:$E$54,1,FALSE)</f>
        <v>#N/A</v>
      </c>
      <c r="P23" s="25" t="e">
        <f>VLOOKUP(A23,'all NFkB targets'!$A$6:$A$571,1,FALSE)</f>
        <v>#N/A</v>
      </c>
    </row>
    <row r="24" spans="1:16" x14ac:dyDescent="0.25">
      <c r="A24" s="96" t="s">
        <v>16362</v>
      </c>
      <c r="B24" s="21" t="s">
        <v>16363</v>
      </c>
      <c r="C24" s="21"/>
      <c r="D24" s="22">
        <v>0</v>
      </c>
      <c r="E24" s="28">
        <v>1.1730242401011992</v>
      </c>
      <c r="F24" s="28">
        <v>2.9708900329048098</v>
      </c>
      <c r="G24" s="28">
        <v>3.0937544971553708</v>
      </c>
      <c r="H24" s="28">
        <v>2.609036072890238</v>
      </c>
      <c r="I24" s="25">
        <f t="shared" si="0"/>
        <v>1</v>
      </c>
      <c r="J24" s="25">
        <f t="shared" si="1"/>
        <v>1</v>
      </c>
      <c r="K24" s="25">
        <f t="shared" si="2"/>
        <v>1</v>
      </c>
      <c r="L24" s="25">
        <f t="shared" si="3"/>
        <v>1</v>
      </c>
      <c r="M24" s="25">
        <v>1</v>
      </c>
      <c r="N24" s="25" t="e">
        <v>#N/A</v>
      </c>
      <c r="O24" s="25" t="e">
        <f>VLOOKUP(A24,'NFkB target TFs'!$E$10:$E$54,1,FALSE)</f>
        <v>#N/A</v>
      </c>
      <c r="P24" s="25" t="e">
        <f>VLOOKUP(A24,'all NFkB targets'!$A$6:$A$571,1,FALSE)</f>
        <v>#N/A</v>
      </c>
    </row>
    <row r="25" spans="1:16" x14ac:dyDescent="0.25">
      <c r="A25" s="96" t="s">
        <v>15752</v>
      </c>
      <c r="B25" s="21" t="s">
        <v>15753</v>
      </c>
      <c r="C25" s="21"/>
      <c r="D25" s="22">
        <v>0</v>
      </c>
      <c r="E25" s="28">
        <v>0.54992264740726693</v>
      </c>
      <c r="F25" s="28">
        <v>1.6693287063800681</v>
      </c>
      <c r="G25" s="28">
        <v>3.2055049808114067</v>
      </c>
      <c r="H25" s="28">
        <v>2.5644649321214317</v>
      </c>
      <c r="I25" s="25">
        <f t="shared" si="0"/>
        <v>0</v>
      </c>
      <c r="J25" s="25">
        <f t="shared" si="1"/>
        <v>1</v>
      </c>
      <c r="K25" s="25">
        <f t="shared" si="2"/>
        <v>1</v>
      </c>
      <c r="L25" s="25">
        <f t="shared" si="3"/>
        <v>1</v>
      </c>
      <c r="M25" s="25">
        <v>1</v>
      </c>
      <c r="N25" s="25" t="e">
        <v>#N/A</v>
      </c>
      <c r="O25" s="25" t="e">
        <f>VLOOKUP(A25,'NFkB target TFs'!$E$10:$E$54,1,FALSE)</f>
        <v>#N/A</v>
      </c>
      <c r="P25" s="25" t="e">
        <f>VLOOKUP(A25,'all NFkB targets'!$A$6:$A$571,1,FALSE)</f>
        <v>#N/A</v>
      </c>
    </row>
    <row r="26" spans="1:16" x14ac:dyDescent="0.25">
      <c r="A26" s="96" t="s">
        <v>16189</v>
      </c>
      <c r="B26" s="21" t="s">
        <v>941</v>
      </c>
      <c r="C26" s="21"/>
      <c r="D26" s="22">
        <v>0</v>
      </c>
      <c r="E26" s="28">
        <v>1.7150580747368218</v>
      </c>
      <c r="F26" s="24">
        <v>-1.3402697308768716</v>
      </c>
      <c r="G26" s="28">
        <v>1.742238126451839</v>
      </c>
      <c r="H26" s="28">
        <v>2.5607068683214216</v>
      </c>
      <c r="I26" s="25">
        <f t="shared" si="0"/>
        <v>1</v>
      </c>
      <c r="J26" s="25">
        <f t="shared" si="1"/>
        <v>1</v>
      </c>
      <c r="K26" s="25">
        <f t="shared" si="2"/>
        <v>1</v>
      </c>
      <c r="L26" s="25">
        <f t="shared" si="3"/>
        <v>1</v>
      </c>
      <c r="M26" s="25">
        <v>1</v>
      </c>
      <c r="N26" s="25" t="e">
        <v>#N/A</v>
      </c>
      <c r="O26" s="25" t="e">
        <f>VLOOKUP(A26,'NFkB target TFs'!$E$10:$E$54,1,FALSE)</f>
        <v>#N/A</v>
      </c>
      <c r="P26" s="25" t="e">
        <f>VLOOKUP(A26,'all NFkB targets'!$A$6:$A$571,1,FALSE)</f>
        <v>#N/A</v>
      </c>
    </row>
    <row r="27" spans="1:16" x14ac:dyDescent="0.25">
      <c r="A27" s="96" t="s">
        <v>16220</v>
      </c>
      <c r="B27" s="21" t="s">
        <v>16221</v>
      </c>
      <c r="C27" s="21"/>
      <c r="D27" s="22">
        <v>0</v>
      </c>
      <c r="E27" s="28">
        <v>2.5350036129285156</v>
      </c>
      <c r="F27" s="28">
        <v>3.0276242477083533</v>
      </c>
      <c r="G27" s="28">
        <v>4.105880474880073</v>
      </c>
      <c r="H27" s="28">
        <v>2.5238275251693034</v>
      </c>
      <c r="I27" s="25">
        <f t="shared" si="0"/>
        <v>1</v>
      </c>
      <c r="J27" s="25">
        <f t="shared" si="1"/>
        <v>1</v>
      </c>
      <c r="K27" s="25">
        <f t="shared" si="2"/>
        <v>1</v>
      </c>
      <c r="L27" s="25">
        <f t="shared" si="3"/>
        <v>1</v>
      </c>
      <c r="M27" s="25">
        <v>1</v>
      </c>
      <c r="N27" s="25" t="e">
        <v>#N/A</v>
      </c>
      <c r="O27" s="25" t="e">
        <f>VLOOKUP(A27,'NFkB target TFs'!$E$10:$E$54,1,FALSE)</f>
        <v>#N/A</v>
      </c>
      <c r="P27" s="25" t="e">
        <f>VLOOKUP(A27,'all NFkB targets'!$A$6:$A$571,1,FALSE)</f>
        <v>#N/A</v>
      </c>
    </row>
    <row r="28" spans="1:16" x14ac:dyDescent="0.25">
      <c r="A28" s="96" t="s">
        <v>16486</v>
      </c>
      <c r="B28" s="21" t="s">
        <v>16487</v>
      </c>
      <c r="C28" s="21"/>
      <c r="D28" s="22">
        <v>0</v>
      </c>
      <c r="E28" s="28">
        <v>1.1387531514078724</v>
      </c>
      <c r="F28" s="28">
        <v>1.5097187524267475</v>
      </c>
      <c r="G28" s="28">
        <v>3.0448356480660737</v>
      </c>
      <c r="H28" s="28">
        <v>2.52330880280909</v>
      </c>
      <c r="I28" s="25">
        <f t="shared" si="0"/>
        <v>1</v>
      </c>
      <c r="J28" s="25">
        <f t="shared" si="1"/>
        <v>1</v>
      </c>
      <c r="K28" s="25">
        <f t="shared" si="2"/>
        <v>1</v>
      </c>
      <c r="L28" s="25">
        <f t="shared" si="3"/>
        <v>1</v>
      </c>
      <c r="M28" s="25">
        <v>1</v>
      </c>
      <c r="N28" s="25" t="e">
        <v>#N/A</v>
      </c>
      <c r="O28" s="25" t="e">
        <f>VLOOKUP(A28,'NFkB target TFs'!$E$10:$E$54,1,FALSE)</f>
        <v>#N/A</v>
      </c>
      <c r="P28" s="25" t="e">
        <f>VLOOKUP(A28,'all NFkB targets'!$A$6:$A$571,1,FALSE)</f>
        <v>#N/A</v>
      </c>
    </row>
    <row r="29" spans="1:16" x14ac:dyDescent="0.25">
      <c r="A29" s="96" t="s">
        <v>16303</v>
      </c>
      <c r="B29" s="21" t="s">
        <v>16304</v>
      </c>
      <c r="C29" s="21"/>
      <c r="D29" s="22">
        <v>0</v>
      </c>
      <c r="E29" s="28">
        <v>0.81203140926707751</v>
      </c>
      <c r="F29" s="28">
        <v>2.0680059291910351</v>
      </c>
      <c r="G29" s="28">
        <v>4.4370671504625205</v>
      </c>
      <c r="H29" s="28">
        <v>2.4441853599817942</v>
      </c>
      <c r="I29" s="25">
        <f t="shared" si="0"/>
        <v>1</v>
      </c>
      <c r="J29" s="25">
        <f t="shared" si="1"/>
        <v>1</v>
      </c>
      <c r="K29" s="25">
        <f t="shared" si="2"/>
        <v>1</v>
      </c>
      <c r="L29" s="25">
        <f t="shared" si="3"/>
        <v>1</v>
      </c>
      <c r="M29" s="25">
        <v>1</v>
      </c>
      <c r="N29" s="25" t="e">
        <v>#N/A</v>
      </c>
      <c r="O29" s="25" t="e">
        <f>VLOOKUP(A29,'NFkB target TFs'!$E$10:$E$54,1,FALSE)</f>
        <v>#N/A</v>
      </c>
      <c r="P29" s="25" t="e">
        <f>VLOOKUP(A29,'all NFkB targets'!$A$6:$A$571,1,FALSE)</f>
        <v>#N/A</v>
      </c>
    </row>
    <row r="30" spans="1:16" x14ac:dyDescent="0.25">
      <c r="A30" s="96" t="s">
        <v>16305</v>
      </c>
      <c r="B30" s="21" t="s">
        <v>16306</v>
      </c>
      <c r="C30" s="21"/>
      <c r="D30" s="22">
        <v>0</v>
      </c>
      <c r="E30" s="28">
        <v>1.9960571305305448</v>
      </c>
      <c r="F30" s="28">
        <v>1.0842365371680314</v>
      </c>
      <c r="G30" s="28">
        <v>1.8077096104529713</v>
      </c>
      <c r="H30" s="28">
        <v>2.3656588089280652</v>
      </c>
      <c r="I30" s="25">
        <f t="shared" si="0"/>
        <v>1</v>
      </c>
      <c r="J30" s="25">
        <f t="shared" si="1"/>
        <v>1</v>
      </c>
      <c r="K30" s="25">
        <f t="shared" si="2"/>
        <v>1</v>
      </c>
      <c r="L30" s="25">
        <f t="shared" si="3"/>
        <v>1</v>
      </c>
      <c r="M30" s="25">
        <v>1</v>
      </c>
      <c r="N30" s="25" t="e">
        <v>#N/A</v>
      </c>
      <c r="O30" s="25" t="e">
        <f>VLOOKUP(A30,'NFkB target TFs'!$E$10:$E$54,1,FALSE)</f>
        <v>#N/A</v>
      </c>
      <c r="P30" s="25" t="e">
        <f>VLOOKUP(A30,'all NFkB targets'!$A$6:$A$571,1,FALSE)</f>
        <v>#N/A</v>
      </c>
    </row>
    <row r="31" spans="1:16" x14ac:dyDescent="0.25">
      <c r="A31" s="96" t="s">
        <v>15966</v>
      </c>
      <c r="B31" s="21" t="s">
        <v>941</v>
      </c>
      <c r="C31" s="21"/>
      <c r="D31" s="22">
        <v>0</v>
      </c>
      <c r="E31" s="28">
        <v>0.16015722519349154</v>
      </c>
      <c r="F31" s="28">
        <v>3.0065259337680104</v>
      </c>
      <c r="G31" s="28">
        <v>2.05739400592384</v>
      </c>
      <c r="H31" s="28">
        <v>2.35973081830313</v>
      </c>
      <c r="I31" s="25">
        <f t="shared" si="0"/>
        <v>0</v>
      </c>
      <c r="J31" s="25">
        <f t="shared" si="1"/>
        <v>1</v>
      </c>
      <c r="K31" s="25">
        <f t="shared" si="2"/>
        <v>1</v>
      </c>
      <c r="L31" s="25">
        <f t="shared" si="3"/>
        <v>1</v>
      </c>
      <c r="M31" s="25">
        <v>1</v>
      </c>
      <c r="N31" s="25" t="e">
        <v>#N/A</v>
      </c>
      <c r="O31" s="25" t="e">
        <f>VLOOKUP(A31,'NFkB target TFs'!$E$10:$E$54,1,FALSE)</f>
        <v>#N/A</v>
      </c>
      <c r="P31" s="25" t="e">
        <f>VLOOKUP(A31,'all NFkB targets'!$A$6:$A$571,1,FALSE)</f>
        <v>#N/A</v>
      </c>
    </row>
    <row r="32" spans="1:16" x14ac:dyDescent="0.25">
      <c r="A32" s="96" t="s">
        <v>16484</v>
      </c>
      <c r="B32" s="21" t="s">
        <v>16485</v>
      </c>
      <c r="C32" s="21"/>
      <c r="D32" s="22">
        <v>0</v>
      </c>
      <c r="E32" s="28">
        <v>1.8502784751495935</v>
      </c>
      <c r="F32" s="28">
        <v>2.7220824819882021</v>
      </c>
      <c r="G32" s="28">
        <v>3.0946799400473517</v>
      </c>
      <c r="H32" s="28">
        <v>2.3477245257469366</v>
      </c>
      <c r="I32" s="25">
        <f t="shared" si="0"/>
        <v>1</v>
      </c>
      <c r="J32" s="25">
        <f t="shared" si="1"/>
        <v>1</v>
      </c>
      <c r="K32" s="25">
        <f t="shared" si="2"/>
        <v>1</v>
      </c>
      <c r="L32" s="25">
        <f t="shared" si="3"/>
        <v>1</v>
      </c>
      <c r="M32" s="25">
        <v>1</v>
      </c>
      <c r="N32" s="25" t="e">
        <v>#N/A</v>
      </c>
      <c r="O32" s="25" t="e">
        <f>VLOOKUP(A32,'NFkB target TFs'!$E$10:$E$54,1,FALSE)</f>
        <v>#N/A</v>
      </c>
      <c r="P32" s="25" t="e">
        <f>VLOOKUP(A32,'all NFkB targets'!$A$6:$A$571,1,FALSE)</f>
        <v>#N/A</v>
      </c>
    </row>
    <row r="33" spans="1:16" x14ac:dyDescent="0.25">
      <c r="A33" s="96" t="s">
        <v>16463</v>
      </c>
      <c r="B33" s="21" t="s">
        <v>16464</v>
      </c>
      <c r="C33" s="21"/>
      <c r="D33" s="22">
        <v>0</v>
      </c>
      <c r="E33" s="28">
        <v>0.83352158403907051</v>
      </c>
      <c r="F33" s="28">
        <v>3.384066356302653</v>
      </c>
      <c r="G33" s="28">
        <v>3.0814498136197428</v>
      </c>
      <c r="H33" s="28">
        <v>2.2492596701355976</v>
      </c>
      <c r="I33" s="25">
        <f t="shared" si="0"/>
        <v>1</v>
      </c>
      <c r="J33" s="25">
        <f t="shared" si="1"/>
        <v>1</v>
      </c>
      <c r="K33" s="25">
        <f t="shared" si="2"/>
        <v>1</v>
      </c>
      <c r="L33" s="25">
        <f t="shared" si="3"/>
        <v>1</v>
      </c>
      <c r="M33" s="25">
        <v>1</v>
      </c>
      <c r="N33" s="25" t="e">
        <v>#N/A</v>
      </c>
      <c r="O33" s="25" t="e">
        <f>VLOOKUP(A33,'NFkB target TFs'!$E$10:$E$54,1,FALSE)</f>
        <v>#N/A</v>
      </c>
      <c r="P33" s="25" t="e">
        <f>VLOOKUP(A33,'all NFkB targets'!$A$6:$A$571,1,FALSE)</f>
        <v>#N/A</v>
      </c>
    </row>
    <row r="34" spans="1:16" x14ac:dyDescent="0.25">
      <c r="A34" s="96" t="s">
        <v>16344</v>
      </c>
      <c r="B34" s="21" t="s">
        <v>16345</v>
      </c>
      <c r="C34" s="21"/>
      <c r="D34" s="22">
        <v>0</v>
      </c>
      <c r="E34" s="28">
        <v>1.3576681309143503</v>
      </c>
      <c r="F34" s="28">
        <v>1.6721953387759685</v>
      </c>
      <c r="G34" s="28">
        <v>2.5923093003790805</v>
      </c>
      <c r="H34" s="28">
        <v>2.1927132730330681</v>
      </c>
      <c r="I34" s="25">
        <f t="shared" si="0"/>
        <v>1</v>
      </c>
      <c r="J34" s="25">
        <f t="shared" si="1"/>
        <v>1</v>
      </c>
      <c r="K34" s="25">
        <f t="shared" si="2"/>
        <v>1</v>
      </c>
      <c r="L34" s="25">
        <f t="shared" si="3"/>
        <v>1</v>
      </c>
      <c r="M34" s="25">
        <v>1</v>
      </c>
      <c r="N34" s="25" t="e">
        <v>#N/A</v>
      </c>
      <c r="O34" s="25" t="e">
        <f>VLOOKUP(A34,'NFkB target TFs'!$E$10:$E$54,1,FALSE)</f>
        <v>#N/A</v>
      </c>
      <c r="P34" s="25" t="e">
        <f>VLOOKUP(A34,'all NFkB targets'!$A$6:$A$571,1,FALSE)</f>
        <v>#N/A</v>
      </c>
    </row>
    <row r="35" spans="1:16" x14ac:dyDescent="0.25">
      <c r="A35" s="96" t="s">
        <v>16099</v>
      </c>
      <c r="B35" s="21" t="s">
        <v>16100</v>
      </c>
      <c r="C35" s="21"/>
      <c r="D35" s="22">
        <v>0</v>
      </c>
      <c r="E35" s="28">
        <v>0.55184725285869429</v>
      </c>
      <c r="F35" s="28">
        <v>2.3741601456577377</v>
      </c>
      <c r="G35" s="28">
        <v>1.3765577588317581</v>
      </c>
      <c r="H35" s="28">
        <v>2.1782789091112065</v>
      </c>
      <c r="I35" s="25">
        <f t="shared" si="0"/>
        <v>0</v>
      </c>
      <c r="J35" s="25">
        <f t="shared" si="1"/>
        <v>1</v>
      </c>
      <c r="K35" s="25">
        <f t="shared" si="2"/>
        <v>1</v>
      </c>
      <c r="L35" s="25">
        <f t="shared" si="3"/>
        <v>1</v>
      </c>
      <c r="M35" s="25">
        <v>1</v>
      </c>
      <c r="N35" s="25" t="e">
        <v>#N/A</v>
      </c>
      <c r="O35" s="25" t="e">
        <f>VLOOKUP(A35,'NFkB target TFs'!$E$10:$E$54,1,FALSE)</f>
        <v>#N/A</v>
      </c>
      <c r="P35" s="25" t="e">
        <f>VLOOKUP(A35,'all NFkB targets'!$A$6:$A$571,1,FALSE)</f>
        <v>#N/A</v>
      </c>
    </row>
    <row r="36" spans="1:16" x14ac:dyDescent="0.25">
      <c r="A36" s="96" t="s">
        <v>16278</v>
      </c>
      <c r="B36" s="21" t="s">
        <v>16279</v>
      </c>
      <c r="C36" s="21"/>
      <c r="D36" s="22">
        <v>0</v>
      </c>
      <c r="E36" s="28">
        <v>2.0682266223874222</v>
      </c>
      <c r="F36" s="28">
        <v>3.6832152083885972</v>
      </c>
      <c r="G36" s="28">
        <v>3.6640754565186833</v>
      </c>
      <c r="H36" s="28">
        <v>2.1310974507387588</v>
      </c>
      <c r="I36" s="25">
        <f t="shared" si="0"/>
        <v>1</v>
      </c>
      <c r="J36" s="25">
        <f t="shared" si="1"/>
        <v>1</v>
      </c>
      <c r="K36" s="25">
        <f t="shared" si="2"/>
        <v>1</v>
      </c>
      <c r="L36" s="25">
        <f t="shared" si="3"/>
        <v>1</v>
      </c>
      <c r="M36" s="25">
        <v>1</v>
      </c>
      <c r="N36" s="25" t="e">
        <v>#N/A</v>
      </c>
      <c r="O36" s="25" t="e">
        <f>VLOOKUP(A36,'NFkB target TFs'!$E$10:$E$54,1,FALSE)</f>
        <v>#N/A</v>
      </c>
      <c r="P36" s="25" t="e">
        <f>VLOOKUP(A36,'all NFkB targets'!$A$6:$A$571,1,FALSE)</f>
        <v>#N/A</v>
      </c>
    </row>
    <row r="37" spans="1:16" x14ac:dyDescent="0.25">
      <c r="A37" s="96" t="s">
        <v>16058</v>
      </c>
      <c r="B37" s="21" t="s">
        <v>16059</v>
      </c>
      <c r="C37" s="21"/>
      <c r="D37" s="22">
        <v>0</v>
      </c>
      <c r="E37" s="24">
        <v>-0.3710226444155319</v>
      </c>
      <c r="F37" s="28">
        <v>1.7983231667336346</v>
      </c>
      <c r="G37" s="28">
        <v>4.8823110773471328</v>
      </c>
      <c r="H37" s="28">
        <v>2.1266097457918769</v>
      </c>
      <c r="I37" s="25">
        <f t="shared" si="0"/>
        <v>0</v>
      </c>
      <c r="J37" s="25">
        <f t="shared" si="1"/>
        <v>1</v>
      </c>
      <c r="K37" s="25">
        <f t="shared" si="2"/>
        <v>1</v>
      </c>
      <c r="L37" s="25">
        <f t="shared" si="3"/>
        <v>1</v>
      </c>
      <c r="M37" s="25">
        <v>1</v>
      </c>
      <c r="N37" s="25" t="e">
        <v>#N/A</v>
      </c>
      <c r="O37" s="25" t="e">
        <f>VLOOKUP(A37,'NFkB target TFs'!$E$10:$E$54,1,FALSE)</f>
        <v>#N/A</v>
      </c>
      <c r="P37" s="25" t="e">
        <f>VLOOKUP(A37,'all NFkB targets'!$A$6:$A$571,1,FALSE)</f>
        <v>#N/A</v>
      </c>
    </row>
    <row r="38" spans="1:16" x14ac:dyDescent="0.25">
      <c r="A38" s="96" t="s">
        <v>16216</v>
      </c>
      <c r="B38" s="21" t="s">
        <v>16217</v>
      </c>
      <c r="C38" s="21"/>
      <c r="D38" s="22">
        <v>0</v>
      </c>
      <c r="E38" s="28">
        <v>2.2155689304812385</v>
      </c>
      <c r="F38" s="28">
        <v>3.5049482794158102</v>
      </c>
      <c r="G38" s="28">
        <v>3.767572324058277</v>
      </c>
      <c r="H38" s="28">
        <v>2.1180112247506684</v>
      </c>
      <c r="I38" s="25">
        <f t="shared" si="0"/>
        <v>1</v>
      </c>
      <c r="J38" s="25">
        <f t="shared" si="1"/>
        <v>1</v>
      </c>
      <c r="K38" s="25">
        <f t="shared" si="2"/>
        <v>1</v>
      </c>
      <c r="L38" s="25">
        <f t="shared" si="3"/>
        <v>1</v>
      </c>
      <c r="M38" s="25">
        <v>1</v>
      </c>
      <c r="N38" s="25" t="e">
        <v>#N/A</v>
      </c>
      <c r="O38" s="25" t="e">
        <f>VLOOKUP(A38,'NFkB target TFs'!$E$10:$E$54,1,FALSE)</f>
        <v>#N/A</v>
      </c>
      <c r="P38" s="25" t="e">
        <f>VLOOKUP(A38,'all NFkB targets'!$A$6:$A$571,1,FALSE)</f>
        <v>#N/A</v>
      </c>
    </row>
    <row r="39" spans="1:16" x14ac:dyDescent="0.25">
      <c r="A39" s="96" t="s">
        <v>16387</v>
      </c>
      <c r="B39" s="21" t="s">
        <v>941</v>
      </c>
      <c r="C39" s="21"/>
      <c r="D39" s="22">
        <v>0</v>
      </c>
      <c r="E39" s="28">
        <v>1.508077058106617</v>
      </c>
      <c r="F39" s="28">
        <v>3.1001968233910397</v>
      </c>
      <c r="G39" s="28">
        <v>3.2011959872489335</v>
      </c>
      <c r="H39" s="28">
        <v>2.1050167300250457</v>
      </c>
      <c r="I39" s="25">
        <f t="shared" si="0"/>
        <v>1</v>
      </c>
      <c r="J39" s="25">
        <f t="shared" si="1"/>
        <v>1</v>
      </c>
      <c r="K39" s="25">
        <f t="shared" si="2"/>
        <v>1</v>
      </c>
      <c r="L39" s="25">
        <f t="shared" si="3"/>
        <v>1</v>
      </c>
      <c r="M39" s="25">
        <v>1</v>
      </c>
      <c r="N39" s="25" t="e">
        <v>#N/A</v>
      </c>
      <c r="O39" s="25" t="e">
        <f>VLOOKUP(A39,'NFkB target TFs'!$E$10:$E$54,1,FALSE)</f>
        <v>#N/A</v>
      </c>
      <c r="P39" s="25" t="e">
        <f>VLOOKUP(A39,'all NFkB targets'!$A$6:$A$571,1,FALSE)</f>
        <v>#N/A</v>
      </c>
    </row>
    <row r="40" spans="1:16" x14ac:dyDescent="0.25">
      <c r="A40" s="96" t="s">
        <v>16430</v>
      </c>
      <c r="B40" s="21" t="s">
        <v>16431</v>
      </c>
      <c r="C40" s="21"/>
      <c r="D40" s="22">
        <v>0</v>
      </c>
      <c r="E40" s="28">
        <v>2.0134927825915208</v>
      </c>
      <c r="F40" s="28">
        <v>3.0611650811497322</v>
      </c>
      <c r="G40" s="28">
        <v>3.9175378398080269</v>
      </c>
      <c r="H40" s="28">
        <v>2.1046698314816004</v>
      </c>
      <c r="I40" s="25">
        <f t="shared" si="0"/>
        <v>1</v>
      </c>
      <c r="J40" s="25">
        <f t="shared" si="1"/>
        <v>1</v>
      </c>
      <c r="K40" s="25">
        <f t="shared" si="2"/>
        <v>1</v>
      </c>
      <c r="L40" s="25">
        <f t="shared" si="3"/>
        <v>1</v>
      </c>
      <c r="M40" s="25">
        <v>1</v>
      </c>
      <c r="N40" s="25" t="e">
        <v>#N/A</v>
      </c>
      <c r="O40" s="25" t="e">
        <f>VLOOKUP(A40,'NFkB target TFs'!$E$10:$E$54,1,FALSE)</f>
        <v>#N/A</v>
      </c>
      <c r="P40" s="25" t="e">
        <f>VLOOKUP(A40,'all NFkB targets'!$A$6:$A$571,1,FALSE)</f>
        <v>#N/A</v>
      </c>
    </row>
    <row r="41" spans="1:16" x14ac:dyDescent="0.25">
      <c r="A41" s="96" t="s">
        <v>16383</v>
      </c>
      <c r="B41" s="21" t="s">
        <v>16384</v>
      </c>
      <c r="C41" s="21"/>
      <c r="D41" s="22">
        <v>0</v>
      </c>
      <c r="E41" s="28">
        <v>0.89460611582852201</v>
      </c>
      <c r="F41" s="28">
        <v>1.8125240248317878</v>
      </c>
      <c r="G41" s="28">
        <v>3.9557541763749242</v>
      </c>
      <c r="H41" s="28">
        <v>2.045864752274579</v>
      </c>
      <c r="I41" s="25">
        <f t="shared" si="0"/>
        <v>1</v>
      </c>
      <c r="J41" s="25">
        <f t="shared" si="1"/>
        <v>1</v>
      </c>
      <c r="K41" s="25">
        <f t="shared" si="2"/>
        <v>1</v>
      </c>
      <c r="L41" s="25">
        <f t="shared" si="3"/>
        <v>1</v>
      </c>
      <c r="M41" s="25">
        <v>1</v>
      </c>
      <c r="N41" s="25" t="e">
        <v>#N/A</v>
      </c>
      <c r="O41" s="25" t="e">
        <f>VLOOKUP(A41,'NFkB target TFs'!$E$10:$E$54,1,FALSE)</f>
        <v>#N/A</v>
      </c>
      <c r="P41" s="25" t="e">
        <f>VLOOKUP(A41,'all NFkB targets'!$A$6:$A$571,1,FALSE)</f>
        <v>#N/A</v>
      </c>
    </row>
    <row r="42" spans="1:16" x14ac:dyDescent="0.25">
      <c r="A42" s="96" t="s">
        <v>16356</v>
      </c>
      <c r="B42" s="21" t="s">
        <v>16357</v>
      </c>
      <c r="C42" s="21"/>
      <c r="D42" s="22">
        <v>0</v>
      </c>
      <c r="E42" s="28">
        <v>2.0424561896713866</v>
      </c>
      <c r="F42" s="28">
        <v>3.4022403369779188</v>
      </c>
      <c r="G42" s="28">
        <v>3.0633204159707548</v>
      </c>
      <c r="H42" s="28">
        <v>2.0349965187034478</v>
      </c>
      <c r="I42" s="25">
        <f t="shared" si="0"/>
        <v>1</v>
      </c>
      <c r="J42" s="25">
        <f t="shared" si="1"/>
        <v>1</v>
      </c>
      <c r="K42" s="25">
        <f t="shared" si="2"/>
        <v>1</v>
      </c>
      <c r="L42" s="25">
        <f t="shared" si="3"/>
        <v>1</v>
      </c>
      <c r="M42" s="25">
        <v>1</v>
      </c>
      <c r="N42" s="25" t="e">
        <v>#N/A</v>
      </c>
      <c r="O42" s="25" t="e">
        <f>VLOOKUP(A42,'NFkB target TFs'!$E$10:$E$54,1,FALSE)</f>
        <v>#N/A</v>
      </c>
      <c r="P42" s="25" t="e">
        <f>VLOOKUP(A42,'all NFkB targets'!$A$6:$A$571,1,FALSE)</f>
        <v>#N/A</v>
      </c>
    </row>
    <row r="43" spans="1:16" x14ac:dyDescent="0.25">
      <c r="A43" s="96" t="s">
        <v>16234</v>
      </c>
      <c r="B43" s="21" t="s">
        <v>16235</v>
      </c>
      <c r="C43" s="21"/>
      <c r="D43" s="22">
        <v>0</v>
      </c>
      <c r="E43" s="28">
        <v>0.90889096540235115</v>
      </c>
      <c r="F43" s="28">
        <v>2.1231990647976722</v>
      </c>
      <c r="G43" s="28">
        <v>4.1979314188592047</v>
      </c>
      <c r="H43" s="28">
        <v>2.0195946945525622</v>
      </c>
      <c r="I43" s="25">
        <f t="shared" si="0"/>
        <v>1</v>
      </c>
      <c r="J43" s="25">
        <f t="shared" si="1"/>
        <v>1</v>
      </c>
      <c r="K43" s="25">
        <f t="shared" si="2"/>
        <v>1</v>
      </c>
      <c r="L43" s="25">
        <f t="shared" si="3"/>
        <v>1</v>
      </c>
      <c r="M43" s="25">
        <v>1</v>
      </c>
      <c r="N43" s="25" t="e">
        <v>#N/A</v>
      </c>
      <c r="O43" s="25" t="e">
        <f>VLOOKUP(A43,'NFkB target TFs'!$E$10:$E$54,1,FALSE)</f>
        <v>#N/A</v>
      </c>
      <c r="P43" s="25" t="e">
        <f>VLOOKUP(A43,'all NFkB targets'!$A$6:$A$571,1,FALSE)</f>
        <v>#N/A</v>
      </c>
    </row>
    <row r="44" spans="1:16" x14ac:dyDescent="0.25">
      <c r="A44" s="96" t="s">
        <v>16377</v>
      </c>
      <c r="B44" s="21" t="s">
        <v>16378</v>
      </c>
      <c r="C44" s="21"/>
      <c r="D44" s="22">
        <v>0</v>
      </c>
      <c r="E44" s="28">
        <v>1.9570318914731655</v>
      </c>
      <c r="F44" s="28">
        <v>3.3068726804383526</v>
      </c>
      <c r="G44" s="28">
        <v>3.1419883463851783</v>
      </c>
      <c r="H44" s="28">
        <v>2.0135744822201334</v>
      </c>
      <c r="I44" s="25">
        <f t="shared" si="0"/>
        <v>1</v>
      </c>
      <c r="J44" s="25">
        <f t="shared" si="1"/>
        <v>1</v>
      </c>
      <c r="K44" s="25">
        <f t="shared" si="2"/>
        <v>1</v>
      </c>
      <c r="L44" s="25">
        <f t="shared" si="3"/>
        <v>1</v>
      </c>
      <c r="M44" s="25">
        <v>1</v>
      </c>
      <c r="N44" s="25" t="e">
        <v>#N/A</v>
      </c>
      <c r="O44" s="25" t="e">
        <f>VLOOKUP(A44,'NFkB target TFs'!$E$10:$E$54,1,FALSE)</f>
        <v>#N/A</v>
      </c>
      <c r="P44" s="25" t="e">
        <f>VLOOKUP(A44,'all NFkB targets'!$A$6:$A$571,1,FALSE)</f>
        <v>#N/A</v>
      </c>
    </row>
    <row r="45" spans="1:16" x14ac:dyDescent="0.25">
      <c r="A45" s="96" t="s">
        <v>16226</v>
      </c>
      <c r="B45" s="21" t="s">
        <v>16227</v>
      </c>
      <c r="C45" s="21"/>
      <c r="D45" s="22">
        <v>0</v>
      </c>
      <c r="E45" s="28">
        <v>1.7953708048842212</v>
      </c>
      <c r="F45" s="28">
        <v>3.0549536910447395</v>
      </c>
      <c r="G45" s="28">
        <v>3.5381929577942643</v>
      </c>
      <c r="H45" s="28">
        <v>1.9676930683352374</v>
      </c>
      <c r="I45" s="25">
        <f t="shared" si="0"/>
        <v>1</v>
      </c>
      <c r="J45" s="25">
        <f t="shared" si="1"/>
        <v>1</v>
      </c>
      <c r="K45" s="25">
        <f t="shared" si="2"/>
        <v>1</v>
      </c>
      <c r="L45" s="25">
        <f t="shared" si="3"/>
        <v>1</v>
      </c>
      <c r="M45" s="25">
        <v>1</v>
      </c>
      <c r="N45" s="25" t="e">
        <v>#N/A</v>
      </c>
      <c r="O45" s="25" t="e">
        <f>VLOOKUP(A45,'NFkB target TFs'!$E$10:$E$54,1,FALSE)</f>
        <v>#N/A</v>
      </c>
      <c r="P45" s="25" t="e">
        <f>VLOOKUP(A45,'all NFkB targets'!$A$6:$A$571,1,FALSE)</f>
        <v>#N/A</v>
      </c>
    </row>
    <row r="46" spans="1:16" x14ac:dyDescent="0.25">
      <c r="A46" s="96" t="s">
        <v>16422</v>
      </c>
      <c r="B46" s="21" t="s">
        <v>16423</v>
      </c>
      <c r="C46" s="21"/>
      <c r="D46" s="22">
        <v>0</v>
      </c>
      <c r="E46" s="28">
        <v>1.5624095672486464</v>
      </c>
      <c r="F46" s="28">
        <v>3.0706152962591386</v>
      </c>
      <c r="G46" s="28">
        <v>3.512404562915497</v>
      </c>
      <c r="H46" s="28">
        <v>1.9289698386205332</v>
      </c>
      <c r="I46" s="25">
        <f t="shared" si="0"/>
        <v>1</v>
      </c>
      <c r="J46" s="25">
        <f t="shared" si="1"/>
        <v>1</v>
      </c>
      <c r="K46" s="25">
        <f t="shared" si="2"/>
        <v>1</v>
      </c>
      <c r="L46" s="25">
        <f t="shared" si="3"/>
        <v>1</v>
      </c>
      <c r="M46" s="25">
        <v>1</v>
      </c>
      <c r="N46" s="25" t="e">
        <v>#N/A</v>
      </c>
      <c r="O46" s="25" t="e">
        <f>VLOOKUP(A46,'NFkB target TFs'!$E$10:$E$54,1,FALSE)</f>
        <v>#N/A</v>
      </c>
      <c r="P46" s="25" t="e">
        <f>VLOOKUP(A46,'all NFkB targets'!$A$6:$A$571,1,FALSE)</f>
        <v>#N/A</v>
      </c>
    </row>
    <row r="47" spans="1:16" x14ac:dyDescent="0.25">
      <c r="A47" s="96" t="s">
        <v>15839</v>
      </c>
      <c r="B47" s="21" t="s">
        <v>15840</v>
      </c>
      <c r="C47" s="21"/>
      <c r="D47" s="22">
        <v>0</v>
      </c>
      <c r="E47" s="28">
        <v>0.48667504459873551</v>
      </c>
      <c r="F47" s="28">
        <v>1.0193653248669312</v>
      </c>
      <c r="G47" s="28">
        <v>2.4975492017190963</v>
      </c>
      <c r="H47" s="28">
        <v>1.9173208638197567</v>
      </c>
      <c r="I47" s="25">
        <f t="shared" si="0"/>
        <v>0</v>
      </c>
      <c r="J47" s="25">
        <f t="shared" si="1"/>
        <v>1</v>
      </c>
      <c r="K47" s="25">
        <f t="shared" si="2"/>
        <v>1</v>
      </c>
      <c r="L47" s="25">
        <f t="shared" si="3"/>
        <v>1</v>
      </c>
      <c r="M47" s="25">
        <v>1</v>
      </c>
      <c r="N47" s="25" t="e">
        <v>#N/A</v>
      </c>
      <c r="O47" s="25" t="e">
        <f>VLOOKUP(A47,'NFkB target TFs'!$E$10:$E$54,1,FALSE)</f>
        <v>#N/A</v>
      </c>
      <c r="P47" s="25" t="e">
        <f>VLOOKUP(A47,'all NFkB targets'!$A$6:$A$571,1,FALSE)</f>
        <v>#N/A</v>
      </c>
    </row>
    <row r="48" spans="1:16" x14ac:dyDescent="0.25">
      <c r="A48" s="96" t="s">
        <v>15605</v>
      </c>
      <c r="B48" s="21" t="s">
        <v>15606</v>
      </c>
      <c r="C48" s="21"/>
      <c r="D48" s="22">
        <v>0</v>
      </c>
      <c r="E48" s="28">
        <v>0.30099349253602387</v>
      </c>
      <c r="F48" s="28">
        <v>0.17707627533391265</v>
      </c>
      <c r="G48" s="28">
        <v>0.79859859858400839</v>
      </c>
      <c r="H48" s="28">
        <v>1.9058537686790193</v>
      </c>
      <c r="I48" s="25">
        <f t="shared" si="0"/>
        <v>0</v>
      </c>
      <c r="J48" s="25">
        <f t="shared" si="1"/>
        <v>0</v>
      </c>
      <c r="K48" s="25">
        <f t="shared" si="2"/>
        <v>1</v>
      </c>
      <c r="L48" s="25">
        <f t="shared" si="3"/>
        <v>1</v>
      </c>
      <c r="M48" s="25">
        <v>1</v>
      </c>
      <c r="N48" s="25" t="e">
        <v>#N/A</v>
      </c>
      <c r="O48" s="25" t="e">
        <f>VLOOKUP(A48,'NFkB target TFs'!$E$10:$E$54,1,FALSE)</f>
        <v>#N/A</v>
      </c>
      <c r="P48" s="25" t="e">
        <f>VLOOKUP(A48,'all NFkB targets'!$A$6:$A$571,1,FALSE)</f>
        <v>#N/A</v>
      </c>
    </row>
    <row r="49" spans="1:16" x14ac:dyDescent="0.25">
      <c r="A49" s="96" t="s">
        <v>15933</v>
      </c>
      <c r="B49" s="21" t="s">
        <v>15934</v>
      </c>
      <c r="C49" s="21"/>
      <c r="D49" s="22">
        <v>0</v>
      </c>
      <c r="E49" s="24">
        <v>-0.35912483585871446</v>
      </c>
      <c r="F49" s="28">
        <v>1.8342332354297186</v>
      </c>
      <c r="G49" s="28">
        <v>4.1457219945050525</v>
      </c>
      <c r="H49" s="28">
        <v>1.8700067373133538</v>
      </c>
      <c r="I49" s="25">
        <f t="shared" si="0"/>
        <v>0</v>
      </c>
      <c r="J49" s="25">
        <f t="shared" si="1"/>
        <v>1</v>
      </c>
      <c r="K49" s="25">
        <f t="shared" si="2"/>
        <v>1</v>
      </c>
      <c r="L49" s="25">
        <f t="shared" si="3"/>
        <v>1</v>
      </c>
      <c r="M49" s="25">
        <v>1</v>
      </c>
      <c r="N49" s="25" t="e">
        <v>#N/A</v>
      </c>
      <c r="O49" s="25" t="e">
        <f>VLOOKUP(A49,'NFkB target TFs'!$E$10:$E$54,1,FALSE)</f>
        <v>#N/A</v>
      </c>
      <c r="P49" s="25" t="e">
        <f>VLOOKUP(A49,'all NFkB targets'!$A$6:$A$571,1,FALSE)</f>
        <v>#N/A</v>
      </c>
    </row>
    <row r="50" spans="1:16" x14ac:dyDescent="0.25">
      <c r="A50" s="96" t="s">
        <v>16264</v>
      </c>
      <c r="B50" s="21" t="s">
        <v>16265</v>
      </c>
      <c r="C50" s="21"/>
      <c r="D50" s="22">
        <v>0</v>
      </c>
      <c r="E50" s="28">
        <v>1.8732279373213994</v>
      </c>
      <c r="F50" s="28">
        <v>2.6215450853424489</v>
      </c>
      <c r="G50" s="28">
        <v>2.6829215907651753</v>
      </c>
      <c r="H50" s="28">
        <v>1.8665097722000561</v>
      </c>
      <c r="I50" s="25">
        <f t="shared" si="0"/>
        <v>1</v>
      </c>
      <c r="J50" s="25">
        <f t="shared" si="1"/>
        <v>1</v>
      </c>
      <c r="K50" s="25">
        <f t="shared" si="2"/>
        <v>1</v>
      </c>
      <c r="L50" s="25">
        <f t="shared" si="3"/>
        <v>1</v>
      </c>
      <c r="M50" s="25">
        <v>1</v>
      </c>
      <c r="N50" s="25" t="e">
        <v>#N/A</v>
      </c>
      <c r="O50" s="25" t="e">
        <f>VLOOKUP(A50,'NFkB target TFs'!$E$10:$E$54,1,FALSE)</f>
        <v>#N/A</v>
      </c>
      <c r="P50" s="25" t="e">
        <f>VLOOKUP(A50,'all NFkB targets'!$A$6:$A$571,1,FALSE)</f>
        <v>#N/A</v>
      </c>
    </row>
    <row r="51" spans="1:16" x14ac:dyDescent="0.25">
      <c r="A51" s="96" t="s">
        <v>16224</v>
      </c>
      <c r="B51" s="21" t="s">
        <v>16225</v>
      </c>
      <c r="C51" s="21"/>
      <c r="D51" s="22">
        <v>0</v>
      </c>
      <c r="E51" s="28">
        <v>2.1406352003879539</v>
      </c>
      <c r="F51" s="28">
        <v>3.2299497725145301</v>
      </c>
      <c r="G51" s="28">
        <v>3.2372476688153262</v>
      </c>
      <c r="H51" s="28">
        <v>1.862242932106706</v>
      </c>
      <c r="I51" s="25">
        <f t="shared" si="0"/>
        <v>1</v>
      </c>
      <c r="J51" s="25">
        <f t="shared" si="1"/>
        <v>1</v>
      </c>
      <c r="K51" s="25">
        <f t="shared" si="2"/>
        <v>1</v>
      </c>
      <c r="L51" s="25">
        <f t="shared" si="3"/>
        <v>1</v>
      </c>
      <c r="M51" s="25">
        <v>1</v>
      </c>
      <c r="N51" s="25" t="e">
        <v>#N/A</v>
      </c>
      <c r="O51" s="25" t="e">
        <f>VLOOKUP(A51,'NFkB target TFs'!$E$10:$E$54,1,FALSE)</f>
        <v>#N/A</v>
      </c>
      <c r="P51" s="25" t="e">
        <f>VLOOKUP(A51,'all NFkB targets'!$A$6:$A$571,1,FALSE)</f>
        <v>#N/A</v>
      </c>
    </row>
    <row r="52" spans="1:16" x14ac:dyDescent="0.25">
      <c r="A52" s="96" t="s">
        <v>16501</v>
      </c>
      <c r="B52" s="21" t="s">
        <v>16502</v>
      </c>
      <c r="C52" s="21"/>
      <c r="D52" s="22">
        <v>0</v>
      </c>
      <c r="E52" s="28">
        <v>2.6517383137844539</v>
      </c>
      <c r="F52" s="28">
        <v>3.1847810866940036</v>
      </c>
      <c r="G52" s="28">
        <v>3.882949951339433</v>
      </c>
      <c r="H52" s="28">
        <v>1.8592115270576117</v>
      </c>
      <c r="I52" s="25">
        <f t="shared" si="0"/>
        <v>1</v>
      </c>
      <c r="J52" s="25">
        <f t="shared" si="1"/>
        <v>1</v>
      </c>
      <c r="K52" s="25">
        <f t="shared" si="2"/>
        <v>1</v>
      </c>
      <c r="L52" s="25">
        <f t="shared" si="3"/>
        <v>1</v>
      </c>
      <c r="M52" s="25">
        <v>1</v>
      </c>
      <c r="N52" s="25" t="e">
        <v>#N/A</v>
      </c>
      <c r="O52" s="25" t="e">
        <f>VLOOKUP(A52,'NFkB target TFs'!$E$10:$E$54,1,FALSE)</f>
        <v>#N/A</v>
      </c>
      <c r="P52" s="25" t="e">
        <f>VLOOKUP(A52,'all NFkB targets'!$A$6:$A$571,1,FALSE)</f>
        <v>#N/A</v>
      </c>
    </row>
    <row r="53" spans="1:16" x14ac:dyDescent="0.25">
      <c r="A53" s="96" t="s">
        <v>16522</v>
      </c>
      <c r="B53" s="21" t="s">
        <v>16523</v>
      </c>
      <c r="C53" s="21"/>
      <c r="D53" s="22">
        <v>0</v>
      </c>
      <c r="E53" s="28">
        <v>1.2252473029621762</v>
      </c>
      <c r="F53" s="28">
        <v>3.1859088537041549</v>
      </c>
      <c r="G53" s="28">
        <v>3.6018905737814833</v>
      </c>
      <c r="H53" s="28">
        <v>1.858656975717375</v>
      </c>
      <c r="I53" s="25">
        <f t="shared" si="0"/>
        <v>1</v>
      </c>
      <c r="J53" s="25">
        <f t="shared" si="1"/>
        <v>1</v>
      </c>
      <c r="K53" s="25">
        <f t="shared" si="2"/>
        <v>1</v>
      </c>
      <c r="L53" s="25">
        <f t="shared" si="3"/>
        <v>1</v>
      </c>
      <c r="M53" s="25">
        <v>1</v>
      </c>
      <c r="N53" s="25" t="e">
        <v>#N/A</v>
      </c>
      <c r="O53" s="25" t="e">
        <f>VLOOKUP(A53,'NFkB target TFs'!$E$10:$E$54,1,FALSE)</f>
        <v>#N/A</v>
      </c>
      <c r="P53" s="25" t="e">
        <f>VLOOKUP(A53,'all NFkB targets'!$A$6:$A$571,1,FALSE)</f>
        <v>#N/A</v>
      </c>
    </row>
    <row r="54" spans="1:16" x14ac:dyDescent="0.25">
      <c r="A54" s="96" t="s">
        <v>16360</v>
      </c>
      <c r="B54" s="21" t="s">
        <v>16361</v>
      </c>
      <c r="C54" s="21"/>
      <c r="D54" s="22">
        <v>0</v>
      </c>
      <c r="E54" s="28">
        <v>1.2543421988314274</v>
      </c>
      <c r="F54" s="28">
        <v>2.2372656978179783</v>
      </c>
      <c r="G54" s="28">
        <v>4.074939530413392</v>
      </c>
      <c r="H54" s="28">
        <v>1.8559827234352779</v>
      </c>
      <c r="I54" s="25">
        <f t="shared" si="0"/>
        <v>1</v>
      </c>
      <c r="J54" s="25">
        <f t="shared" si="1"/>
        <v>1</v>
      </c>
      <c r="K54" s="25">
        <f t="shared" si="2"/>
        <v>1</v>
      </c>
      <c r="L54" s="25">
        <f t="shared" si="3"/>
        <v>1</v>
      </c>
      <c r="M54" s="25">
        <v>1</v>
      </c>
      <c r="N54" s="25" t="e">
        <v>#N/A</v>
      </c>
      <c r="O54" s="25" t="e">
        <f>VLOOKUP(A54,'NFkB target TFs'!$E$10:$E$54,1,FALSE)</f>
        <v>#N/A</v>
      </c>
      <c r="P54" s="25" t="e">
        <f>VLOOKUP(A54,'all NFkB targets'!$A$6:$A$571,1,FALSE)</f>
        <v>#N/A</v>
      </c>
    </row>
    <row r="55" spans="1:16" x14ac:dyDescent="0.25">
      <c r="A55" s="96" t="s">
        <v>15803</v>
      </c>
      <c r="B55" s="21" t="s">
        <v>15804</v>
      </c>
      <c r="C55" s="21"/>
      <c r="D55" s="22">
        <v>0</v>
      </c>
      <c r="E55" s="28">
        <v>0.12995859412466759</v>
      </c>
      <c r="F55" s="28">
        <v>1.4438011540477962</v>
      </c>
      <c r="G55" s="28">
        <v>3.9983889500940148</v>
      </c>
      <c r="H55" s="28">
        <v>1.8559628522527374</v>
      </c>
      <c r="I55" s="25">
        <f t="shared" si="0"/>
        <v>0</v>
      </c>
      <c r="J55" s="25">
        <f t="shared" si="1"/>
        <v>1</v>
      </c>
      <c r="K55" s="25">
        <f t="shared" si="2"/>
        <v>1</v>
      </c>
      <c r="L55" s="25">
        <f t="shared" si="3"/>
        <v>1</v>
      </c>
      <c r="M55" s="25">
        <v>1</v>
      </c>
      <c r="N55" s="25" t="e">
        <v>#N/A</v>
      </c>
      <c r="O55" s="25" t="e">
        <f>VLOOKUP(A55,'NFkB target TFs'!$E$10:$E$54,1,FALSE)</f>
        <v>#N/A</v>
      </c>
      <c r="P55" s="25" t="e">
        <f>VLOOKUP(A55,'all NFkB targets'!$A$6:$A$571,1,FALSE)</f>
        <v>#N/A</v>
      </c>
    </row>
    <row r="56" spans="1:16" x14ac:dyDescent="0.25">
      <c r="A56" s="96" t="s">
        <v>16505</v>
      </c>
      <c r="B56" s="21" t="s">
        <v>16506</v>
      </c>
      <c r="C56" s="21"/>
      <c r="D56" s="22">
        <v>0</v>
      </c>
      <c r="E56" s="28">
        <v>0.68938910692083866</v>
      </c>
      <c r="F56" s="28">
        <v>3.1036156563945463</v>
      </c>
      <c r="G56" s="28">
        <v>4.030888716112516</v>
      </c>
      <c r="H56" s="28">
        <v>1.8451799972882177</v>
      </c>
      <c r="I56" s="25">
        <f t="shared" si="0"/>
        <v>1</v>
      </c>
      <c r="J56" s="25">
        <f t="shared" si="1"/>
        <v>1</v>
      </c>
      <c r="K56" s="25">
        <f t="shared" si="2"/>
        <v>1</v>
      </c>
      <c r="L56" s="25">
        <f t="shared" si="3"/>
        <v>1</v>
      </c>
      <c r="M56" s="25">
        <v>1</v>
      </c>
      <c r="N56" s="25" t="e">
        <v>#N/A</v>
      </c>
      <c r="O56" s="25" t="e">
        <f>VLOOKUP(A56,'NFkB target TFs'!$E$10:$E$54,1,FALSE)</f>
        <v>#N/A</v>
      </c>
      <c r="P56" s="25" t="e">
        <f>VLOOKUP(A56,'all NFkB targets'!$A$6:$A$571,1,FALSE)</f>
        <v>#N/A</v>
      </c>
    </row>
    <row r="57" spans="1:16" x14ac:dyDescent="0.25">
      <c r="A57" s="96" t="s">
        <v>237</v>
      </c>
      <c r="B57" s="21" t="s">
        <v>238</v>
      </c>
      <c r="C57" s="21"/>
      <c r="D57" s="22">
        <v>0</v>
      </c>
      <c r="E57" s="28">
        <v>0.94698161770050904</v>
      </c>
      <c r="F57" s="28">
        <v>0.59659516179587146</v>
      </c>
      <c r="G57" s="28">
        <v>1.1109561664523029</v>
      </c>
      <c r="H57" s="28">
        <v>1.835162114411357</v>
      </c>
      <c r="I57" s="25">
        <f t="shared" si="0"/>
        <v>1</v>
      </c>
      <c r="J57" s="25">
        <f t="shared" si="1"/>
        <v>1</v>
      </c>
      <c r="K57" s="25">
        <f t="shared" si="2"/>
        <v>1</v>
      </c>
      <c r="L57" s="25">
        <f t="shared" si="3"/>
        <v>1</v>
      </c>
      <c r="M57" s="25">
        <v>1</v>
      </c>
      <c r="N57" s="25" t="e">
        <v>#N/A</v>
      </c>
      <c r="O57" s="25" t="e">
        <f>VLOOKUP(A57,'NFkB target TFs'!$E$10:$E$54,1,FALSE)</f>
        <v>#N/A</v>
      </c>
      <c r="P57" s="25" t="str">
        <f>VLOOKUP(A57,'all NFkB targets'!$A$6:$A$571,1,FALSE)</f>
        <v>ICAM1</v>
      </c>
    </row>
    <row r="58" spans="1:16" x14ac:dyDescent="0.25">
      <c r="A58" s="96" t="s">
        <v>16037</v>
      </c>
      <c r="B58" s="21" t="s">
        <v>16038</v>
      </c>
      <c r="C58" s="21"/>
      <c r="D58" s="22">
        <v>0</v>
      </c>
      <c r="E58" s="28">
        <v>0.17814550824728084</v>
      </c>
      <c r="F58" s="28">
        <v>1.4700905167878369</v>
      </c>
      <c r="G58" s="28">
        <v>2.8767954205554531</v>
      </c>
      <c r="H58" s="28">
        <v>1.8299322247964895</v>
      </c>
      <c r="I58" s="25">
        <f t="shared" si="0"/>
        <v>0</v>
      </c>
      <c r="J58" s="25">
        <f t="shared" si="1"/>
        <v>1</v>
      </c>
      <c r="K58" s="25">
        <f t="shared" si="2"/>
        <v>1</v>
      </c>
      <c r="L58" s="25">
        <f t="shared" si="3"/>
        <v>1</v>
      </c>
      <c r="M58" s="25">
        <v>1</v>
      </c>
      <c r="N58" s="25" t="e">
        <v>#N/A</v>
      </c>
      <c r="O58" s="25" t="e">
        <f>VLOOKUP(A58,'NFkB target TFs'!$E$10:$E$54,1,FALSE)</f>
        <v>#N/A</v>
      </c>
      <c r="P58" s="25" t="e">
        <f>VLOOKUP(A58,'all NFkB targets'!$A$6:$A$571,1,FALSE)</f>
        <v>#N/A</v>
      </c>
    </row>
    <row r="59" spans="1:16" x14ac:dyDescent="0.25">
      <c r="A59" s="96" t="s">
        <v>16348</v>
      </c>
      <c r="B59" s="21" t="s">
        <v>16349</v>
      </c>
      <c r="C59" s="21"/>
      <c r="D59" s="22">
        <v>0</v>
      </c>
      <c r="E59" s="28">
        <v>1.0304505825212542</v>
      </c>
      <c r="F59" s="28">
        <v>1.6769886897824231</v>
      </c>
      <c r="G59" s="28">
        <v>2.3098278955377434</v>
      </c>
      <c r="H59" s="28">
        <v>1.8168860844988237</v>
      </c>
      <c r="I59" s="25">
        <f t="shared" si="0"/>
        <v>1</v>
      </c>
      <c r="J59" s="25">
        <f t="shared" si="1"/>
        <v>1</v>
      </c>
      <c r="K59" s="25">
        <f t="shared" si="2"/>
        <v>1</v>
      </c>
      <c r="L59" s="25">
        <f t="shared" si="3"/>
        <v>1</v>
      </c>
      <c r="M59" s="25">
        <v>1</v>
      </c>
      <c r="N59" s="25" t="e">
        <v>#N/A</v>
      </c>
      <c r="O59" s="25" t="e">
        <f>VLOOKUP(A59,'NFkB target TFs'!$E$10:$E$54,1,FALSE)</f>
        <v>#N/A</v>
      </c>
      <c r="P59" s="25" t="e">
        <f>VLOOKUP(A59,'all NFkB targets'!$A$6:$A$571,1,FALSE)</f>
        <v>#N/A</v>
      </c>
    </row>
    <row r="60" spans="1:16" x14ac:dyDescent="0.25">
      <c r="A60" s="96" t="s">
        <v>16352</v>
      </c>
      <c r="B60" s="21" t="s">
        <v>16353</v>
      </c>
      <c r="C60" s="21"/>
      <c r="D60" s="22">
        <v>0</v>
      </c>
      <c r="E60" s="28">
        <v>2.0483569496253513</v>
      </c>
      <c r="F60" s="28">
        <v>3.41375664875572</v>
      </c>
      <c r="G60" s="28">
        <v>3.2377963672886785</v>
      </c>
      <c r="H60" s="28">
        <v>1.8102891227543325</v>
      </c>
      <c r="I60" s="25">
        <f t="shared" si="0"/>
        <v>1</v>
      </c>
      <c r="J60" s="25">
        <f t="shared" si="1"/>
        <v>1</v>
      </c>
      <c r="K60" s="25">
        <f t="shared" si="2"/>
        <v>1</v>
      </c>
      <c r="L60" s="25">
        <f t="shared" si="3"/>
        <v>1</v>
      </c>
      <c r="M60" s="25">
        <v>1</v>
      </c>
      <c r="N60" s="25" t="e">
        <v>#N/A</v>
      </c>
      <c r="O60" s="25" t="e">
        <f>VLOOKUP(A60,'NFkB target TFs'!$E$10:$E$54,1,FALSE)</f>
        <v>#N/A</v>
      </c>
      <c r="P60" s="25" t="e">
        <f>VLOOKUP(A60,'all NFkB targets'!$A$6:$A$571,1,FALSE)</f>
        <v>#N/A</v>
      </c>
    </row>
    <row r="61" spans="1:16" x14ac:dyDescent="0.25">
      <c r="A61" s="96" t="s">
        <v>16162</v>
      </c>
      <c r="B61" s="21" t="s">
        <v>16163</v>
      </c>
      <c r="C61" s="21"/>
      <c r="D61" s="22">
        <v>0</v>
      </c>
      <c r="E61" s="28">
        <v>1.691432084544275</v>
      </c>
      <c r="F61" s="28">
        <v>0.84977362481015783</v>
      </c>
      <c r="G61" s="28">
        <v>0.90498430519226425</v>
      </c>
      <c r="H61" s="28">
        <v>1.8055688609123837</v>
      </c>
      <c r="I61" s="25">
        <f t="shared" si="0"/>
        <v>1</v>
      </c>
      <c r="J61" s="25">
        <f t="shared" si="1"/>
        <v>1</v>
      </c>
      <c r="K61" s="25">
        <f t="shared" si="2"/>
        <v>1</v>
      </c>
      <c r="L61" s="25">
        <f t="shared" si="3"/>
        <v>1</v>
      </c>
      <c r="M61" s="25">
        <v>1</v>
      </c>
      <c r="N61" s="25" t="e">
        <v>#N/A</v>
      </c>
      <c r="O61" s="25" t="e">
        <f>VLOOKUP(A61,'NFkB target TFs'!$E$10:$E$54,1,FALSE)</f>
        <v>#N/A</v>
      </c>
      <c r="P61" s="25" t="e">
        <f>VLOOKUP(A61,'all NFkB targets'!$A$6:$A$571,1,FALSE)</f>
        <v>#N/A</v>
      </c>
    </row>
    <row r="62" spans="1:16" x14ac:dyDescent="0.25">
      <c r="A62" s="96" t="s">
        <v>16103</v>
      </c>
      <c r="B62" s="21" t="s">
        <v>16104</v>
      </c>
      <c r="C62" s="21"/>
      <c r="D62" s="22">
        <v>0</v>
      </c>
      <c r="E62" s="23">
        <v>3.3599446889596742E-2</v>
      </c>
      <c r="F62" s="28">
        <v>1.2028153355807483</v>
      </c>
      <c r="G62" s="28">
        <v>3.8965499656958205</v>
      </c>
      <c r="H62" s="28">
        <v>1.7957768519449222</v>
      </c>
      <c r="I62" s="25">
        <f t="shared" si="0"/>
        <v>0</v>
      </c>
      <c r="J62" s="25">
        <f t="shared" si="1"/>
        <v>1</v>
      </c>
      <c r="K62" s="25">
        <f t="shared" si="2"/>
        <v>1</v>
      </c>
      <c r="L62" s="25">
        <f t="shared" si="3"/>
        <v>1</v>
      </c>
      <c r="M62" s="25">
        <v>1</v>
      </c>
      <c r="N62" s="25" t="e">
        <v>#N/A</v>
      </c>
      <c r="O62" s="25" t="e">
        <f>VLOOKUP(A62,'NFkB target TFs'!$E$10:$E$54,1,FALSE)</f>
        <v>#N/A</v>
      </c>
      <c r="P62" s="25" t="e">
        <f>VLOOKUP(A62,'all NFkB targets'!$A$6:$A$571,1,FALSE)</f>
        <v>#N/A</v>
      </c>
    </row>
    <row r="63" spans="1:16" x14ac:dyDescent="0.25">
      <c r="A63" s="96" t="s">
        <v>16516</v>
      </c>
      <c r="B63" s="21" t="s">
        <v>16517</v>
      </c>
      <c r="C63" s="21"/>
      <c r="D63" s="22">
        <v>0</v>
      </c>
      <c r="E63" s="28">
        <v>0.59307080410863222</v>
      </c>
      <c r="F63" s="28">
        <v>2.0339544978703983</v>
      </c>
      <c r="G63" s="28">
        <v>4.5203337612248653</v>
      </c>
      <c r="H63" s="28">
        <v>1.7911832632330227</v>
      </c>
      <c r="I63" s="25">
        <f t="shared" si="0"/>
        <v>1</v>
      </c>
      <c r="J63" s="25">
        <f t="shared" si="1"/>
        <v>1</v>
      </c>
      <c r="K63" s="25">
        <f t="shared" si="2"/>
        <v>1</v>
      </c>
      <c r="L63" s="25">
        <f t="shared" si="3"/>
        <v>1</v>
      </c>
      <c r="M63" s="25">
        <v>1</v>
      </c>
      <c r="N63" s="25" t="e">
        <v>#N/A</v>
      </c>
      <c r="O63" s="25" t="e">
        <f>VLOOKUP(A63,'NFkB target TFs'!$E$10:$E$54,1,FALSE)</f>
        <v>#N/A</v>
      </c>
      <c r="P63" s="25" t="e">
        <f>VLOOKUP(A63,'all NFkB targets'!$A$6:$A$571,1,FALSE)</f>
        <v>#N/A</v>
      </c>
    </row>
    <row r="64" spans="1:16" x14ac:dyDescent="0.25">
      <c r="A64" s="96" t="s">
        <v>15360</v>
      </c>
      <c r="B64" s="21" t="s">
        <v>941</v>
      </c>
      <c r="C64" s="21"/>
      <c r="D64" s="22">
        <v>0</v>
      </c>
      <c r="E64" s="28">
        <v>2.1542528432599828</v>
      </c>
      <c r="F64" s="24">
        <v>-0.32713566281608336</v>
      </c>
      <c r="G64" s="28">
        <v>0.29717038540304574</v>
      </c>
      <c r="H64" s="28">
        <v>1.7896671387942185</v>
      </c>
      <c r="I64" s="25">
        <f t="shared" si="0"/>
        <v>1</v>
      </c>
      <c r="J64" s="25">
        <f t="shared" si="1"/>
        <v>0</v>
      </c>
      <c r="K64" s="25">
        <f t="shared" si="2"/>
        <v>0</v>
      </c>
      <c r="L64" s="25">
        <f t="shared" si="3"/>
        <v>1</v>
      </c>
      <c r="M64" s="25">
        <v>1</v>
      </c>
      <c r="N64" s="25" t="e">
        <v>#N/A</v>
      </c>
      <c r="O64" s="25" t="e">
        <f>VLOOKUP(A64,'NFkB target TFs'!$E$10:$E$54,1,FALSE)</f>
        <v>#N/A</v>
      </c>
      <c r="P64" s="25" t="e">
        <f>VLOOKUP(A64,'all NFkB targets'!$A$6:$A$571,1,FALSE)</f>
        <v>#N/A</v>
      </c>
    </row>
    <row r="65" spans="1:16" x14ac:dyDescent="0.25">
      <c r="A65" s="96" t="s">
        <v>16178</v>
      </c>
      <c r="B65" s="21" t="s">
        <v>941</v>
      </c>
      <c r="C65" s="21"/>
      <c r="D65" s="22">
        <v>0</v>
      </c>
      <c r="E65" s="28">
        <v>1.8861996993040739</v>
      </c>
      <c r="F65" s="28">
        <v>0.60972591491370531</v>
      </c>
      <c r="G65" s="28">
        <v>0.92426865760965826</v>
      </c>
      <c r="H65" s="28">
        <v>1.7824597362581607</v>
      </c>
      <c r="I65" s="25">
        <f t="shared" si="0"/>
        <v>1</v>
      </c>
      <c r="J65" s="25">
        <f t="shared" si="1"/>
        <v>1</v>
      </c>
      <c r="K65" s="25">
        <f t="shared" si="2"/>
        <v>1</v>
      </c>
      <c r="L65" s="25">
        <f t="shared" si="3"/>
        <v>1</v>
      </c>
      <c r="M65" s="25">
        <v>1</v>
      </c>
      <c r="N65" s="25" t="e">
        <v>#N/A</v>
      </c>
      <c r="O65" s="25" t="e">
        <f>VLOOKUP(A65,'NFkB target TFs'!$E$10:$E$54,1,FALSE)</f>
        <v>#N/A</v>
      </c>
      <c r="P65" s="25" t="e">
        <f>VLOOKUP(A65,'all NFkB targets'!$A$6:$A$571,1,FALSE)</f>
        <v>#N/A</v>
      </c>
    </row>
    <row r="66" spans="1:16" x14ac:dyDescent="0.25">
      <c r="A66" s="96" t="s">
        <v>16210</v>
      </c>
      <c r="B66" s="21" t="s">
        <v>16211</v>
      </c>
      <c r="C66" s="21"/>
      <c r="D66" s="22">
        <v>0</v>
      </c>
      <c r="E66" s="24">
        <v>-0.58530867829711564</v>
      </c>
      <c r="F66" s="28">
        <v>1.6353109067103901</v>
      </c>
      <c r="G66" s="28">
        <v>3.6612382680029611</v>
      </c>
      <c r="H66" s="28">
        <v>1.7781716542158539</v>
      </c>
      <c r="I66" s="25">
        <f t="shared" si="0"/>
        <v>1</v>
      </c>
      <c r="J66" s="25">
        <f t="shared" si="1"/>
        <v>1</v>
      </c>
      <c r="K66" s="25">
        <f t="shared" si="2"/>
        <v>1</v>
      </c>
      <c r="L66" s="25">
        <f t="shared" si="3"/>
        <v>1</v>
      </c>
      <c r="M66" s="25">
        <v>1</v>
      </c>
      <c r="N66" s="25" t="e">
        <v>#N/A</v>
      </c>
      <c r="O66" s="25" t="e">
        <f>VLOOKUP(A66,'NFkB target TFs'!$E$10:$E$54,1,FALSE)</f>
        <v>#N/A</v>
      </c>
      <c r="P66" s="25" t="e">
        <f>VLOOKUP(A66,'all NFkB targets'!$A$6:$A$571,1,FALSE)</f>
        <v>#N/A</v>
      </c>
    </row>
    <row r="67" spans="1:16" x14ac:dyDescent="0.25">
      <c r="A67" s="96" t="s">
        <v>16258</v>
      </c>
      <c r="B67" s="21" t="s">
        <v>16259</v>
      </c>
      <c r="C67" s="21"/>
      <c r="D67" s="22">
        <v>0</v>
      </c>
      <c r="E67" s="28">
        <v>0.92945252654792365</v>
      </c>
      <c r="F67" s="28">
        <v>1.0551588995098695</v>
      </c>
      <c r="G67" s="28">
        <v>1.6601150427576006</v>
      </c>
      <c r="H67" s="28">
        <v>1.7766579392677992</v>
      </c>
      <c r="I67" s="25">
        <f t="shared" si="0"/>
        <v>1</v>
      </c>
      <c r="J67" s="25">
        <f t="shared" si="1"/>
        <v>1</v>
      </c>
      <c r="K67" s="25">
        <f t="shared" si="2"/>
        <v>1</v>
      </c>
      <c r="L67" s="25">
        <f t="shared" si="3"/>
        <v>1</v>
      </c>
      <c r="M67" s="25">
        <v>1</v>
      </c>
      <c r="N67" s="25" t="e">
        <v>#N/A</v>
      </c>
      <c r="O67" s="25" t="e">
        <f>VLOOKUP(A67,'NFkB target TFs'!$E$10:$E$54,1,FALSE)</f>
        <v>#N/A</v>
      </c>
      <c r="P67" s="25" t="e">
        <f>VLOOKUP(A67,'all NFkB targets'!$A$6:$A$571,1,FALSE)</f>
        <v>#N/A</v>
      </c>
    </row>
    <row r="68" spans="1:16" x14ac:dyDescent="0.25">
      <c r="A68" s="96" t="s">
        <v>16130</v>
      </c>
      <c r="B68" s="21" t="s">
        <v>16131</v>
      </c>
      <c r="C68" s="21"/>
      <c r="D68" s="22">
        <v>0</v>
      </c>
      <c r="E68" s="28">
        <v>1.5610498807768278</v>
      </c>
      <c r="F68" s="28">
        <v>2.5376928348437624</v>
      </c>
      <c r="G68" s="28">
        <v>3.6111147885771251</v>
      </c>
      <c r="H68" s="28">
        <v>1.7709787109572459</v>
      </c>
      <c r="I68" s="25">
        <f t="shared" si="0"/>
        <v>1</v>
      </c>
      <c r="J68" s="25">
        <f t="shared" si="1"/>
        <v>1</v>
      </c>
      <c r="K68" s="25">
        <f t="shared" si="2"/>
        <v>1</v>
      </c>
      <c r="L68" s="25">
        <f t="shared" si="3"/>
        <v>1</v>
      </c>
      <c r="M68" s="25">
        <v>1</v>
      </c>
      <c r="N68" s="25" t="e">
        <v>#N/A</v>
      </c>
      <c r="O68" s="25" t="e">
        <f>VLOOKUP(A68,'NFkB target TFs'!$E$10:$E$54,1,FALSE)</f>
        <v>#N/A</v>
      </c>
      <c r="P68" s="25" t="e">
        <f>VLOOKUP(A68,'all NFkB targets'!$A$6:$A$571,1,FALSE)</f>
        <v>#N/A</v>
      </c>
    </row>
    <row r="69" spans="1:16" x14ac:dyDescent="0.25">
      <c r="A69" s="96" t="s">
        <v>16420</v>
      </c>
      <c r="B69" s="21" t="s">
        <v>16421</v>
      </c>
      <c r="C69" s="21"/>
      <c r="D69" s="22">
        <v>0</v>
      </c>
      <c r="E69" s="28">
        <v>1.3110243487686273</v>
      </c>
      <c r="F69" s="28">
        <v>3.0075891550116829</v>
      </c>
      <c r="G69" s="28">
        <v>2.7936637631652288</v>
      </c>
      <c r="H69" s="28">
        <v>1.7523184062195005</v>
      </c>
      <c r="I69" s="25">
        <f t="shared" ref="I69:I132" si="4">IF(ABS(E69)&gt;0.585,1,0)</f>
        <v>1</v>
      </c>
      <c r="J69" s="25">
        <f t="shared" ref="J69:J132" si="5">IF(ABS(F69)&gt;0.585,1,0)</f>
        <v>1</v>
      </c>
      <c r="K69" s="25">
        <f t="shared" ref="K69:K132" si="6">IF(ABS(G69)&gt;0.585,1,0)</f>
        <v>1</v>
      </c>
      <c r="L69" s="25">
        <f t="shared" ref="L69:L132" si="7">IF(ABS(H69)&gt;0.585,1,0)</f>
        <v>1</v>
      </c>
      <c r="M69" s="25">
        <v>1</v>
      </c>
      <c r="N69" s="25" t="e">
        <v>#N/A</v>
      </c>
      <c r="O69" s="25" t="e">
        <f>VLOOKUP(A69,'NFkB target TFs'!$E$10:$E$54,1,FALSE)</f>
        <v>#N/A</v>
      </c>
      <c r="P69" s="25" t="e">
        <f>VLOOKUP(A69,'all NFkB targets'!$A$6:$A$571,1,FALSE)</f>
        <v>#N/A</v>
      </c>
    </row>
    <row r="70" spans="1:16" x14ac:dyDescent="0.25">
      <c r="A70" s="96" t="s">
        <v>16134</v>
      </c>
      <c r="B70" s="21" t="s">
        <v>16135</v>
      </c>
      <c r="C70" s="21"/>
      <c r="D70" s="22">
        <v>0</v>
      </c>
      <c r="E70" s="28">
        <v>1.9196265835359798</v>
      </c>
      <c r="F70" s="28">
        <v>2.6557466008248651</v>
      </c>
      <c r="G70" s="28">
        <v>2.9700656118323927</v>
      </c>
      <c r="H70" s="28">
        <v>1.7477389710124887</v>
      </c>
      <c r="I70" s="25">
        <f t="shared" si="4"/>
        <v>1</v>
      </c>
      <c r="J70" s="25">
        <f t="shared" si="5"/>
        <v>1</v>
      </c>
      <c r="K70" s="25">
        <f t="shared" si="6"/>
        <v>1</v>
      </c>
      <c r="L70" s="25">
        <f t="shared" si="7"/>
        <v>1</v>
      </c>
      <c r="M70" s="25">
        <v>1</v>
      </c>
      <c r="N70" s="25" t="e">
        <v>#N/A</v>
      </c>
      <c r="O70" s="25" t="e">
        <f>VLOOKUP(A70,'NFkB target TFs'!$E$10:$E$54,1,FALSE)</f>
        <v>#N/A</v>
      </c>
      <c r="P70" s="25" t="e">
        <f>VLOOKUP(A70,'all NFkB targets'!$A$6:$A$571,1,FALSE)</f>
        <v>#N/A</v>
      </c>
    </row>
    <row r="71" spans="1:16" x14ac:dyDescent="0.25">
      <c r="A71" s="96" t="s">
        <v>15943</v>
      </c>
      <c r="B71" s="21" t="s">
        <v>15944</v>
      </c>
      <c r="C71" s="21"/>
      <c r="D71" s="22">
        <v>0</v>
      </c>
      <c r="E71" s="23">
        <v>3.8666001937846764E-2</v>
      </c>
      <c r="F71" s="28">
        <v>2.2206965294744334</v>
      </c>
      <c r="G71" s="28">
        <v>3.9994143718040598</v>
      </c>
      <c r="H71" s="28">
        <v>1.741405165478185</v>
      </c>
      <c r="I71" s="25">
        <f t="shared" si="4"/>
        <v>0</v>
      </c>
      <c r="J71" s="25">
        <f t="shared" si="5"/>
        <v>1</v>
      </c>
      <c r="K71" s="25">
        <f t="shared" si="6"/>
        <v>1</v>
      </c>
      <c r="L71" s="25">
        <f t="shared" si="7"/>
        <v>1</v>
      </c>
      <c r="M71" s="25">
        <v>1</v>
      </c>
      <c r="N71" s="25" t="e">
        <v>#N/A</v>
      </c>
      <c r="O71" s="25" t="e">
        <f>VLOOKUP(A71,'NFkB target TFs'!$E$10:$E$54,1,FALSE)</f>
        <v>#N/A</v>
      </c>
      <c r="P71" s="25" t="e">
        <f>VLOOKUP(A71,'all NFkB targets'!$A$6:$A$571,1,FALSE)</f>
        <v>#N/A</v>
      </c>
    </row>
    <row r="72" spans="1:16" x14ac:dyDescent="0.25">
      <c r="A72" s="96" t="s">
        <v>15909</v>
      </c>
      <c r="B72" s="21" t="s">
        <v>15910</v>
      </c>
      <c r="C72" s="21"/>
      <c r="D72" s="22">
        <v>0</v>
      </c>
      <c r="E72" s="28">
        <v>0.35271833766918198</v>
      </c>
      <c r="F72" s="28">
        <v>1.9967645823280369</v>
      </c>
      <c r="G72" s="28">
        <v>2.069931447565927</v>
      </c>
      <c r="H72" s="28">
        <v>1.74097100950246</v>
      </c>
      <c r="I72" s="25">
        <f t="shared" si="4"/>
        <v>0</v>
      </c>
      <c r="J72" s="25">
        <f t="shared" si="5"/>
        <v>1</v>
      </c>
      <c r="K72" s="25">
        <f t="shared" si="6"/>
        <v>1</v>
      </c>
      <c r="L72" s="25">
        <f t="shared" si="7"/>
        <v>1</v>
      </c>
      <c r="M72" s="25">
        <v>1</v>
      </c>
      <c r="N72" s="25" t="e">
        <v>#N/A</v>
      </c>
      <c r="O72" s="25" t="e">
        <f>VLOOKUP(A72,'NFkB target TFs'!$E$10:$E$54,1,FALSE)</f>
        <v>#N/A</v>
      </c>
      <c r="P72" s="25" t="e">
        <f>VLOOKUP(A72,'all NFkB targets'!$A$6:$A$571,1,FALSE)</f>
        <v>#N/A</v>
      </c>
    </row>
    <row r="73" spans="1:16" x14ac:dyDescent="0.25">
      <c r="A73" s="96" t="s">
        <v>16408</v>
      </c>
      <c r="B73" s="21" t="s">
        <v>16409</v>
      </c>
      <c r="C73" s="21"/>
      <c r="D73" s="22">
        <v>0</v>
      </c>
      <c r="E73" s="28">
        <v>1.2076517133318287</v>
      </c>
      <c r="F73" s="28">
        <v>1.6905545357516845</v>
      </c>
      <c r="G73" s="28">
        <v>2.354073432270563</v>
      </c>
      <c r="H73" s="28">
        <v>1.7116641002038753</v>
      </c>
      <c r="I73" s="25">
        <f t="shared" si="4"/>
        <v>1</v>
      </c>
      <c r="J73" s="25">
        <f t="shared" si="5"/>
        <v>1</v>
      </c>
      <c r="K73" s="25">
        <f t="shared" si="6"/>
        <v>1</v>
      </c>
      <c r="L73" s="25">
        <f t="shared" si="7"/>
        <v>1</v>
      </c>
      <c r="M73" s="25">
        <v>1</v>
      </c>
      <c r="N73" s="25" t="e">
        <v>#N/A</v>
      </c>
      <c r="O73" s="25" t="e">
        <f>VLOOKUP(A73,'NFkB target TFs'!$E$10:$E$54,1,FALSE)</f>
        <v>#N/A</v>
      </c>
      <c r="P73" s="25" t="e">
        <f>VLOOKUP(A73,'all NFkB targets'!$A$6:$A$571,1,FALSE)</f>
        <v>#N/A</v>
      </c>
    </row>
    <row r="74" spans="1:16" x14ac:dyDescent="0.25">
      <c r="A74" s="96" t="s">
        <v>16081</v>
      </c>
      <c r="B74" s="21" t="s">
        <v>16082</v>
      </c>
      <c r="C74" s="21"/>
      <c r="D74" s="22">
        <v>0</v>
      </c>
      <c r="E74" s="28">
        <v>0.33448128270983712</v>
      </c>
      <c r="F74" s="28">
        <v>2.067370968981407</v>
      </c>
      <c r="G74" s="28">
        <v>4.139990851527128</v>
      </c>
      <c r="H74" s="28">
        <v>1.7038681607525112</v>
      </c>
      <c r="I74" s="25">
        <f t="shared" si="4"/>
        <v>0</v>
      </c>
      <c r="J74" s="25">
        <f t="shared" si="5"/>
        <v>1</v>
      </c>
      <c r="K74" s="25">
        <f t="shared" si="6"/>
        <v>1</v>
      </c>
      <c r="L74" s="25">
        <f t="shared" si="7"/>
        <v>1</v>
      </c>
      <c r="M74" s="25">
        <v>1</v>
      </c>
      <c r="N74" s="25" t="e">
        <v>#N/A</v>
      </c>
      <c r="O74" s="25" t="e">
        <f>VLOOKUP(A74,'NFkB target TFs'!$E$10:$E$54,1,FALSE)</f>
        <v>#N/A</v>
      </c>
      <c r="P74" s="25" t="e">
        <f>VLOOKUP(A74,'all NFkB targets'!$A$6:$A$571,1,FALSE)</f>
        <v>#N/A</v>
      </c>
    </row>
    <row r="75" spans="1:16" x14ac:dyDescent="0.25">
      <c r="A75" s="96" t="s">
        <v>16358</v>
      </c>
      <c r="B75" s="21" t="s">
        <v>16359</v>
      </c>
      <c r="C75" s="21"/>
      <c r="D75" s="22">
        <v>0</v>
      </c>
      <c r="E75" s="28">
        <v>1.5015094633401582</v>
      </c>
      <c r="F75" s="28">
        <v>3.0853485401889258</v>
      </c>
      <c r="G75" s="28">
        <v>2.5168706280667159</v>
      </c>
      <c r="H75" s="28">
        <v>1.7028414811550872</v>
      </c>
      <c r="I75" s="25">
        <f t="shared" si="4"/>
        <v>1</v>
      </c>
      <c r="J75" s="25">
        <f t="shared" si="5"/>
        <v>1</v>
      </c>
      <c r="K75" s="25">
        <f t="shared" si="6"/>
        <v>1</v>
      </c>
      <c r="L75" s="25">
        <f t="shared" si="7"/>
        <v>1</v>
      </c>
      <c r="M75" s="25">
        <v>1</v>
      </c>
      <c r="N75" s="25" t="e">
        <v>#N/A</v>
      </c>
      <c r="O75" s="25" t="e">
        <f>VLOOKUP(A75,'NFkB target TFs'!$E$10:$E$54,1,FALSE)</f>
        <v>#N/A</v>
      </c>
      <c r="P75" s="25" t="e">
        <f>VLOOKUP(A75,'all NFkB targets'!$A$6:$A$571,1,FALSE)</f>
        <v>#N/A</v>
      </c>
    </row>
    <row r="76" spans="1:16" x14ac:dyDescent="0.25">
      <c r="A76" s="96" t="s">
        <v>16174</v>
      </c>
      <c r="B76" s="21" t="s">
        <v>16175</v>
      </c>
      <c r="C76" s="21"/>
      <c r="D76" s="22">
        <v>0</v>
      </c>
      <c r="E76" s="28">
        <v>1.6165095676259047</v>
      </c>
      <c r="F76" s="28">
        <v>2.8279392542136965</v>
      </c>
      <c r="G76" s="28">
        <v>2.6944103360808587</v>
      </c>
      <c r="H76" s="28">
        <v>1.6951997619755761</v>
      </c>
      <c r="I76" s="25">
        <f t="shared" si="4"/>
        <v>1</v>
      </c>
      <c r="J76" s="25">
        <f t="shared" si="5"/>
        <v>1</v>
      </c>
      <c r="K76" s="25">
        <f t="shared" si="6"/>
        <v>1</v>
      </c>
      <c r="L76" s="25">
        <f t="shared" si="7"/>
        <v>1</v>
      </c>
      <c r="M76" s="25">
        <v>1</v>
      </c>
      <c r="N76" s="25" t="e">
        <v>#N/A</v>
      </c>
      <c r="O76" s="25" t="e">
        <f>VLOOKUP(A76,'NFkB target TFs'!$E$10:$E$54,1,FALSE)</f>
        <v>#N/A</v>
      </c>
      <c r="P76" s="25" t="e">
        <f>VLOOKUP(A76,'all NFkB targets'!$A$6:$A$571,1,FALSE)</f>
        <v>#N/A</v>
      </c>
    </row>
    <row r="77" spans="1:16" x14ac:dyDescent="0.25">
      <c r="A77" s="96" t="s">
        <v>16120</v>
      </c>
      <c r="B77" s="21" t="s">
        <v>16121</v>
      </c>
      <c r="C77" s="21"/>
      <c r="D77" s="22">
        <v>0</v>
      </c>
      <c r="E77" s="28">
        <v>0.99645964229475148</v>
      </c>
      <c r="F77" s="28">
        <v>2.244381425109506</v>
      </c>
      <c r="G77" s="28">
        <v>3.6031943401486561</v>
      </c>
      <c r="H77" s="28">
        <v>1.6875927386725975</v>
      </c>
      <c r="I77" s="25">
        <f t="shared" si="4"/>
        <v>1</v>
      </c>
      <c r="J77" s="25">
        <f t="shared" si="5"/>
        <v>1</v>
      </c>
      <c r="K77" s="25">
        <f t="shared" si="6"/>
        <v>1</v>
      </c>
      <c r="L77" s="25">
        <f t="shared" si="7"/>
        <v>1</v>
      </c>
      <c r="M77" s="25">
        <v>1</v>
      </c>
      <c r="N77" s="25" t="e">
        <v>#N/A</v>
      </c>
      <c r="O77" s="25" t="e">
        <f>VLOOKUP(A77,'NFkB target TFs'!$E$10:$E$54,1,FALSE)</f>
        <v>#N/A</v>
      </c>
      <c r="P77" s="25" t="e">
        <f>VLOOKUP(A77,'all NFkB targets'!$A$6:$A$571,1,FALSE)</f>
        <v>#N/A</v>
      </c>
    </row>
    <row r="78" spans="1:16" x14ac:dyDescent="0.25">
      <c r="A78" s="96" t="s">
        <v>16044</v>
      </c>
      <c r="B78" s="21" t="s">
        <v>941</v>
      </c>
      <c r="C78" s="21"/>
      <c r="D78" s="22">
        <v>0</v>
      </c>
      <c r="E78" s="28">
        <v>0.58496250072115619</v>
      </c>
      <c r="F78" s="28">
        <v>2.273245636820628</v>
      </c>
      <c r="G78" s="28">
        <v>3.7504957330463107</v>
      </c>
      <c r="H78" s="28">
        <v>1.6829184191436202</v>
      </c>
      <c r="I78" s="25">
        <f t="shared" si="4"/>
        <v>0</v>
      </c>
      <c r="J78" s="25">
        <f t="shared" si="5"/>
        <v>1</v>
      </c>
      <c r="K78" s="25">
        <f t="shared" si="6"/>
        <v>1</v>
      </c>
      <c r="L78" s="25">
        <f t="shared" si="7"/>
        <v>1</v>
      </c>
      <c r="M78" s="25">
        <v>1</v>
      </c>
      <c r="N78" s="25" t="e">
        <v>#N/A</v>
      </c>
      <c r="O78" s="25" t="e">
        <f>VLOOKUP(A78,'NFkB target TFs'!$E$10:$E$54,1,FALSE)</f>
        <v>#N/A</v>
      </c>
      <c r="P78" s="25" t="e">
        <f>VLOOKUP(A78,'all NFkB targets'!$A$6:$A$571,1,FALSE)</f>
        <v>#N/A</v>
      </c>
    </row>
    <row r="79" spans="1:16" x14ac:dyDescent="0.25">
      <c r="A79" s="96" t="s">
        <v>16152</v>
      </c>
      <c r="B79" s="21" t="s">
        <v>16153</v>
      </c>
      <c r="C79" s="21"/>
      <c r="D79" s="22">
        <v>0</v>
      </c>
      <c r="E79" s="28">
        <v>1.6092590507225601</v>
      </c>
      <c r="F79" s="28">
        <v>3.1083070950431839</v>
      </c>
      <c r="G79" s="28">
        <v>2.8863003720276663</v>
      </c>
      <c r="H79" s="28">
        <v>1.6810168427626795</v>
      </c>
      <c r="I79" s="25">
        <f t="shared" si="4"/>
        <v>1</v>
      </c>
      <c r="J79" s="25">
        <f t="shared" si="5"/>
        <v>1</v>
      </c>
      <c r="K79" s="25">
        <f t="shared" si="6"/>
        <v>1</v>
      </c>
      <c r="L79" s="25">
        <f t="shared" si="7"/>
        <v>1</v>
      </c>
      <c r="M79" s="25">
        <v>1</v>
      </c>
      <c r="N79" s="25" t="e">
        <v>#N/A</v>
      </c>
      <c r="O79" s="25" t="e">
        <f>VLOOKUP(A79,'NFkB target TFs'!$E$10:$E$54,1,FALSE)</f>
        <v>#N/A</v>
      </c>
      <c r="P79" s="25" t="e">
        <f>VLOOKUP(A79,'all NFkB targets'!$A$6:$A$571,1,FALSE)</f>
        <v>#N/A</v>
      </c>
    </row>
    <row r="80" spans="1:16" x14ac:dyDescent="0.25">
      <c r="A80" s="96" t="s">
        <v>15823</v>
      </c>
      <c r="B80" s="21" t="s">
        <v>15824</v>
      </c>
      <c r="C80" s="21"/>
      <c r="D80" s="22">
        <v>0</v>
      </c>
      <c r="E80" s="28">
        <v>0.2519551892938155</v>
      </c>
      <c r="F80" s="28">
        <v>1.5309049111068895</v>
      </c>
      <c r="G80" s="28">
        <v>3.8030493401732999</v>
      </c>
      <c r="H80" s="28">
        <v>1.6808135925653249</v>
      </c>
      <c r="I80" s="25">
        <f t="shared" si="4"/>
        <v>0</v>
      </c>
      <c r="J80" s="25">
        <f t="shared" si="5"/>
        <v>1</v>
      </c>
      <c r="K80" s="25">
        <f t="shared" si="6"/>
        <v>1</v>
      </c>
      <c r="L80" s="25">
        <f t="shared" si="7"/>
        <v>1</v>
      </c>
      <c r="M80" s="25">
        <v>1</v>
      </c>
      <c r="N80" s="25" t="e">
        <v>#N/A</v>
      </c>
      <c r="O80" s="25" t="e">
        <f>VLOOKUP(A80,'NFkB target TFs'!$E$10:$E$54,1,FALSE)</f>
        <v>#N/A</v>
      </c>
      <c r="P80" s="25" t="e">
        <f>VLOOKUP(A80,'all NFkB targets'!$A$6:$A$571,1,FALSE)</f>
        <v>#N/A</v>
      </c>
    </row>
    <row r="81" spans="1:16" x14ac:dyDescent="0.25">
      <c r="A81" s="96" t="s">
        <v>15809</v>
      </c>
      <c r="B81" s="21" t="s">
        <v>941</v>
      </c>
      <c r="C81" s="21"/>
      <c r="D81" s="22">
        <v>0</v>
      </c>
      <c r="E81" s="28">
        <v>0.41858362074399635</v>
      </c>
      <c r="F81" s="28">
        <v>1.3538718031900723</v>
      </c>
      <c r="G81" s="28">
        <v>3.5670568685237924</v>
      </c>
      <c r="H81" s="28">
        <v>1.6728114643379735</v>
      </c>
      <c r="I81" s="25">
        <f t="shared" si="4"/>
        <v>0</v>
      </c>
      <c r="J81" s="25">
        <f t="shared" si="5"/>
        <v>1</v>
      </c>
      <c r="K81" s="25">
        <f t="shared" si="6"/>
        <v>1</v>
      </c>
      <c r="L81" s="25">
        <f t="shared" si="7"/>
        <v>1</v>
      </c>
      <c r="M81" s="25">
        <v>1</v>
      </c>
      <c r="N81" s="25" t="e">
        <v>#N/A</v>
      </c>
      <c r="O81" s="25" t="e">
        <f>VLOOKUP(A81,'NFkB target TFs'!$E$10:$E$54,1,FALSE)</f>
        <v>#N/A</v>
      </c>
      <c r="P81" s="25" t="e">
        <f>VLOOKUP(A81,'all NFkB targets'!$A$6:$A$571,1,FALSE)</f>
        <v>#N/A</v>
      </c>
    </row>
    <row r="82" spans="1:16" x14ac:dyDescent="0.25">
      <c r="A82" s="96" t="s">
        <v>15859</v>
      </c>
      <c r="B82" s="21" t="s">
        <v>15860</v>
      </c>
      <c r="C82" s="21"/>
      <c r="D82" s="22">
        <v>0</v>
      </c>
      <c r="E82" s="28">
        <v>0.5533858406677753</v>
      </c>
      <c r="F82" s="28">
        <v>1.4735077380678847</v>
      </c>
      <c r="G82" s="28">
        <v>3.587063196336914</v>
      </c>
      <c r="H82" s="28">
        <v>1.6697764320888684</v>
      </c>
      <c r="I82" s="25">
        <f t="shared" si="4"/>
        <v>0</v>
      </c>
      <c r="J82" s="25">
        <f t="shared" si="5"/>
        <v>1</v>
      </c>
      <c r="K82" s="25">
        <f t="shared" si="6"/>
        <v>1</v>
      </c>
      <c r="L82" s="25">
        <f t="shared" si="7"/>
        <v>1</v>
      </c>
      <c r="M82" s="25">
        <v>1</v>
      </c>
      <c r="N82" s="25" t="e">
        <v>#N/A</v>
      </c>
      <c r="O82" s="25" t="e">
        <f>VLOOKUP(A82,'NFkB target TFs'!$E$10:$E$54,1,FALSE)</f>
        <v>#N/A</v>
      </c>
      <c r="P82" s="25" t="e">
        <f>VLOOKUP(A82,'all NFkB targets'!$A$6:$A$571,1,FALSE)</f>
        <v>#N/A</v>
      </c>
    </row>
    <row r="83" spans="1:16" x14ac:dyDescent="0.25">
      <c r="A83" s="96" t="s">
        <v>15721</v>
      </c>
      <c r="B83" s="21" t="s">
        <v>15722</v>
      </c>
      <c r="C83" s="21"/>
      <c r="D83" s="22">
        <v>0</v>
      </c>
      <c r="E83" s="28">
        <v>0.76459460672558111</v>
      </c>
      <c r="F83" s="28">
        <v>0.42414772659395927</v>
      </c>
      <c r="G83" s="28">
        <v>2.2045568861855589</v>
      </c>
      <c r="H83" s="28">
        <v>1.6632472024623783</v>
      </c>
      <c r="I83" s="25">
        <f t="shared" si="4"/>
        <v>1</v>
      </c>
      <c r="J83" s="25">
        <f t="shared" si="5"/>
        <v>0</v>
      </c>
      <c r="K83" s="25">
        <f t="shared" si="6"/>
        <v>1</v>
      </c>
      <c r="L83" s="25">
        <f t="shared" si="7"/>
        <v>1</v>
      </c>
      <c r="M83" s="25">
        <v>1</v>
      </c>
      <c r="N83" s="25" t="e">
        <v>#N/A</v>
      </c>
      <c r="O83" s="25" t="e">
        <f>VLOOKUP(A83,'NFkB target TFs'!$E$10:$E$54,1,FALSE)</f>
        <v>#N/A</v>
      </c>
      <c r="P83" s="25" t="e">
        <f>VLOOKUP(A83,'all NFkB targets'!$A$6:$A$571,1,FALSE)</f>
        <v>#N/A</v>
      </c>
    </row>
    <row r="84" spans="1:16" x14ac:dyDescent="0.25">
      <c r="A84" s="96" t="s">
        <v>16507</v>
      </c>
      <c r="B84" s="21" t="s">
        <v>16508</v>
      </c>
      <c r="C84" s="21"/>
      <c r="D84" s="22">
        <v>0</v>
      </c>
      <c r="E84" s="28">
        <v>1.0089264920400558</v>
      </c>
      <c r="F84" s="28">
        <v>2.7652238542077194</v>
      </c>
      <c r="G84" s="28">
        <v>3.2554901095126794</v>
      </c>
      <c r="H84" s="28">
        <v>1.6554452401856963</v>
      </c>
      <c r="I84" s="25">
        <f t="shared" si="4"/>
        <v>1</v>
      </c>
      <c r="J84" s="25">
        <f t="shared" si="5"/>
        <v>1</v>
      </c>
      <c r="K84" s="25">
        <f t="shared" si="6"/>
        <v>1</v>
      </c>
      <c r="L84" s="25">
        <f t="shared" si="7"/>
        <v>1</v>
      </c>
      <c r="M84" s="25">
        <v>1</v>
      </c>
      <c r="N84" s="25" t="e">
        <v>#N/A</v>
      </c>
      <c r="O84" s="25" t="e">
        <f>VLOOKUP(A84,'NFkB target TFs'!$E$10:$E$54,1,FALSE)</f>
        <v>#N/A</v>
      </c>
      <c r="P84" s="25" t="e">
        <f>VLOOKUP(A84,'all NFkB targets'!$A$6:$A$571,1,FALSE)</f>
        <v>#N/A</v>
      </c>
    </row>
    <row r="85" spans="1:16" x14ac:dyDescent="0.25">
      <c r="A85" s="96" t="s">
        <v>16379</v>
      </c>
      <c r="B85" s="21" t="s">
        <v>16380</v>
      </c>
      <c r="C85" s="21"/>
      <c r="D85" s="22">
        <v>0</v>
      </c>
      <c r="E85" s="28">
        <v>0.94927391410228956</v>
      </c>
      <c r="F85" s="28">
        <v>1.1128341985086181</v>
      </c>
      <c r="G85" s="28">
        <v>4.1342508831517382</v>
      </c>
      <c r="H85" s="28">
        <v>1.6552557612744958</v>
      </c>
      <c r="I85" s="25">
        <f t="shared" si="4"/>
        <v>1</v>
      </c>
      <c r="J85" s="25">
        <f t="shared" si="5"/>
        <v>1</v>
      </c>
      <c r="K85" s="25">
        <f t="shared" si="6"/>
        <v>1</v>
      </c>
      <c r="L85" s="25">
        <f t="shared" si="7"/>
        <v>1</v>
      </c>
      <c r="M85" s="25">
        <v>1</v>
      </c>
      <c r="N85" s="25" t="e">
        <v>#N/A</v>
      </c>
      <c r="O85" s="25" t="e">
        <f>VLOOKUP(A85,'NFkB target TFs'!$E$10:$E$54,1,FALSE)</f>
        <v>#N/A</v>
      </c>
      <c r="P85" s="25" t="e">
        <f>VLOOKUP(A85,'all NFkB targets'!$A$6:$A$571,1,FALSE)</f>
        <v>#N/A</v>
      </c>
    </row>
    <row r="86" spans="1:16" x14ac:dyDescent="0.25">
      <c r="A86" s="96" t="s">
        <v>16330</v>
      </c>
      <c r="B86" s="21" t="s">
        <v>16331</v>
      </c>
      <c r="C86" s="21"/>
      <c r="D86" s="22">
        <v>0</v>
      </c>
      <c r="E86" s="28">
        <v>1.4874215665697914</v>
      </c>
      <c r="F86" s="28">
        <v>2.5827946640384458</v>
      </c>
      <c r="G86" s="28">
        <v>3.7081369411069875</v>
      </c>
      <c r="H86" s="28">
        <v>1.6537451388274673</v>
      </c>
      <c r="I86" s="25">
        <f t="shared" si="4"/>
        <v>1</v>
      </c>
      <c r="J86" s="25">
        <f t="shared" si="5"/>
        <v>1</v>
      </c>
      <c r="K86" s="25">
        <f t="shared" si="6"/>
        <v>1</v>
      </c>
      <c r="L86" s="25">
        <f t="shared" si="7"/>
        <v>1</v>
      </c>
      <c r="M86" s="25">
        <v>1</v>
      </c>
      <c r="N86" s="25" t="e">
        <v>#N/A</v>
      </c>
      <c r="O86" s="25" t="e">
        <f>VLOOKUP(A86,'NFkB target TFs'!$E$10:$E$54,1,FALSE)</f>
        <v>#N/A</v>
      </c>
      <c r="P86" s="25" t="e">
        <f>VLOOKUP(A86,'all NFkB targets'!$A$6:$A$571,1,FALSE)</f>
        <v>#N/A</v>
      </c>
    </row>
    <row r="87" spans="1:16" x14ac:dyDescent="0.25">
      <c r="A87" s="96" t="s">
        <v>16274</v>
      </c>
      <c r="B87" s="21" t="s">
        <v>16275</v>
      </c>
      <c r="C87" s="21"/>
      <c r="D87" s="22">
        <v>0</v>
      </c>
      <c r="E87" s="28">
        <v>2.3221370145953362</v>
      </c>
      <c r="F87" s="28">
        <v>3.5114485764049119</v>
      </c>
      <c r="G87" s="28">
        <v>3.4252569554983356</v>
      </c>
      <c r="H87" s="28">
        <v>1.6474408164855912</v>
      </c>
      <c r="I87" s="25">
        <f t="shared" si="4"/>
        <v>1</v>
      </c>
      <c r="J87" s="25">
        <f t="shared" si="5"/>
        <v>1</v>
      </c>
      <c r="K87" s="25">
        <f t="shared" si="6"/>
        <v>1</v>
      </c>
      <c r="L87" s="25">
        <f t="shared" si="7"/>
        <v>1</v>
      </c>
      <c r="M87" s="25">
        <v>1</v>
      </c>
      <c r="N87" s="25" t="e">
        <v>#N/A</v>
      </c>
      <c r="O87" s="25" t="e">
        <f>VLOOKUP(A87,'NFkB target TFs'!$E$10:$E$54,1,FALSE)</f>
        <v>#N/A</v>
      </c>
      <c r="P87" s="25" t="e">
        <f>VLOOKUP(A87,'all NFkB targets'!$A$6:$A$571,1,FALSE)</f>
        <v>#N/A</v>
      </c>
    </row>
    <row r="88" spans="1:16" x14ac:dyDescent="0.25">
      <c r="A88" s="96" t="s">
        <v>42</v>
      </c>
      <c r="B88" s="21" t="s">
        <v>16302</v>
      </c>
      <c r="C88" s="21"/>
      <c r="D88" s="22">
        <v>0</v>
      </c>
      <c r="E88" s="24">
        <v>-4.4103631766124831</v>
      </c>
      <c r="F88" s="24">
        <v>-2.3826199175559748</v>
      </c>
      <c r="G88" s="24">
        <v>-3.0773646079478314</v>
      </c>
      <c r="H88" s="28">
        <v>1.6446735088988576</v>
      </c>
      <c r="I88" s="25">
        <f t="shared" si="4"/>
        <v>1</v>
      </c>
      <c r="J88" s="25">
        <f t="shared" si="5"/>
        <v>1</v>
      </c>
      <c r="K88" s="25">
        <f t="shared" si="6"/>
        <v>1</v>
      </c>
      <c r="L88" s="25">
        <f t="shared" si="7"/>
        <v>1</v>
      </c>
      <c r="M88" s="25">
        <v>1</v>
      </c>
      <c r="N88" s="33" t="s">
        <v>42</v>
      </c>
      <c r="O88" s="25" t="e">
        <f>VLOOKUP(A88,'NFkB target TFs'!$E$10:$E$54,1,FALSE)</f>
        <v>#N/A</v>
      </c>
      <c r="P88" s="25" t="e">
        <f>VLOOKUP(A88,'all NFkB targets'!$A$6:$A$571,1,FALSE)</f>
        <v>#N/A</v>
      </c>
    </row>
    <row r="89" spans="1:16" x14ac:dyDescent="0.25">
      <c r="A89" s="96" t="s">
        <v>15849</v>
      </c>
      <c r="B89" s="21" t="s">
        <v>15850</v>
      </c>
      <c r="C89" s="21"/>
      <c r="D89" s="22">
        <v>0</v>
      </c>
      <c r="E89" s="28">
        <v>0.23621952095516327</v>
      </c>
      <c r="F89" s="28">
        <v>1.9178718078179466</v>
      </c>
      <c r="G89" s="28">
        <v>3.8210082893313557</v>
      </c>
      <c r="H89" s="28">
        <v>1.6426384540122076</v>
      </c>
      <c r="I89" s="25">
        <f t="shared" si="4"/>
        <v>0</v>
      </c>
      <c r="J89" s="25">
        <f t="shared" si="5"/>
        <v>1</v>
      </c>
      <c r="K89" s="25">
        <f t="shared" si="6"/>
        <v>1</v>
      </c>
      <c r="L89" s="25">
        <f t="shared" si="7"/>
        <v>1</v>
      </c>
      <c r="M89" s="25">
        <v>1</v>
      </c>
      <c r="N89" s="25" t="e">
        <v>#N/A</v>
      </c>
      <c r="O89" s="25" t="e">
        <f>VLOOKUP(A89,'NFkB target TFs'!$E$10:$E$54,1,FALSE)</f>
        <v>#N/A</v>
      </c>
      <c r="P89" s="25" t="e">
        <f>VLOOKUP(A89,'all NFkB targets'!$A$6:$A$571,1,FALSE)</f>
        <v>#N/A</v>
      </c>
    </row>
    <row r="90" spans="1:16" x14ac:dyDescent="0.25">
      <c r="A90" s="96" t="s">
        <v>15833</v>
      </c>
      <c r="B90" s="21" t="s">
        <v>15834</v>
      </c>
      <c r="C90" s="21"/>
      <c r="D90" s="22">
        <v>0</v>
      </c>
      <c r="E90" s="28">
        <v>0.430247448341465</v>
      </c>
      <c r="F90" s="28">
        <v>1.7446506997429709</v>
      </c>
      <c r="G90" s="28">
        <v>3.3425704289675826</v>
      </c>
      <c r="H90" s="28">
        <v>1.6375417228362834</v>
      </c>
      <c r="I90" s="25">
        <f t="shared" si="4"/>
        <v>0</v>
      </c>
      <c r="J90" s="25">
        <f t="shared" si="5"/>
        <v>1</v>
      </c>
      <c r="K90" s="25">
        <f t="shared" si="6"/>
        <v>1</v>
      </c>
      <c r="L90" s="25">
        <f t="shared" si="7"/>
        <v>1</v>
      </c>
      <c r="M90" s="25">
        <v>1</v>
      </c>
      <c r="N90" s="25" t="e">
        <v>#N/A</v>
      </c>
      <c r="O90" s="25" t="e">
        <f>VLOOKUP(A90,'NFkB target TFs'!$E$10:$E$54,1,FALSE)</f>
        <v>#N/A</v>
      </c>
      <c r="P90" s="25" t="e">
        <f>VLOOKUP(A90,'all NFkB targets'!$A$6:$A$571,1,FALSE)</f>
        <v>#N/A</v>
      </c>
    </row>
    <row r="91" spans="1:16" x14ac:dyDescent="0.25">
      <c r="A91" s="96" t="s">
        <v>16118</v>
      </c>
      <c r="B91" s="21" t="s">
        <v>16119</v>
      </c>
      <c r="C91" s="21"/>
      <c r="D91" s="22">
        <v>0</v>
      </c>
      <c r="E91" s="28">
        <v>0.93526374277260049</v>
      </c>
      <c r="F91" s="28">
        <v>2.3706499788836397</v>
      </c>
      <c r="G91" s="28">
        <v>3.4762859407226454</v>
      </c>
      <c r="H91" s="28">
        <v>1.6372675948160897</v>
      </c>
      <c r="I91" s="25">
        <f t="shared" si="4"/>
        <v>1</v>
      </c>
      <c r="J91" s="25">
        <f t="shared" si="5"/>
        <v>1</v>
      </c>
      <c r="K91" s="25">
        <f t="shared" si="6"/>
        <v>1</v>
      </c>
      <c r="L91" s="25">
        <f t="shared" si="7"/>
        <v>1</v>
      </c>
      <c r="M91" s="25">
        <v>1</v>
      </c>
      <c r="N91" s="25" t="e">
        <v>#N/A</v>
      </c>
      <c r="O91" s="25" t="e">
        <f>VLOOKUP(A91,'NFkB target TFs'!$E$10:$E$54,1,FALSE)</f>
        <v>#N/A</v>
      </c>
      <c r="P91" s="25" t="e">
        <f>VLOOKUP(A91,'all NFkB targets'!$A$6:$A$571,1,FALSE)</f>
        <v>#N/A</v>
      </c>
    </row>
    <row r="92" spans="1:16" x14ac:dyDescent="0.25">
      <c r="A92" s="96" t="s">
        <v>15981</v>
      </c>
      <c r="B92" s="21" t="s">
        <v>15982</v>
      </c>
      <c r="C92" s="21"/>
      <c r="D92" s="22">
        <v>0</v>
      </c>
      <c r="E92" s="28">
        <v>0.29832456868623858</v>
      </c>
      <c r="F92" s="28">
        <v>2.3418699706460857</v>
      </c>
      <c r="G92" s="28">
        <v>3.6247285999401995</v>
      </c>
      <c r="H92" s="28">
        <v>1.62919457903547</v>
      </c>
      <c r="I92" s="25">
        <f t="shared" si="4"/>
        <v>0</v>
      </c>
      <c r="J92" s="25">
        <f t="shared" si="5"/>
        <v>1</v>
      </c>
      <c r="K92" s="25">
        <f t="shared" si="6"/>
        <v>1</v>
      </c>
      <c r="L92" s="25">
        <f t="shared" si="7"/>
        <v>1</v>
      </c>
      <c r="M92" s="25">
        <v>1</v>
      </c>
      <c r="N92" s="25" t="e">
        <v>#N/A</v>
      </c>
      <c r="O92" s="25" t="e">
        <f>VLOOKUP(A92,'NFkB target TFs'!$E$10:$E$54,1,FALSE)</f>
        <v>#N/A</v>
      </c>
      <c r="P92" s="25" t="e">
        <f>VLOOKUP(A92,'all NFkB targets'!$A$6:$A$571,1,FALSE)</f>
        <v>#N/A</v>
      </c>
    </row>
    <row r="93" spans="1:16" x14ac:dyDescent="0.25">
      <c r="A93" s="96" t="s">
        <v>16469</v>
      </c>
      <c r="B93" s="21" t="s">
        <v>16470</v>
      </c>
      <c r="C93" s="21"/>
      <c r="D93" s="22">
        <v>0</v>
      </c>
      <c r="E93" s="28">
        <v>1.101325494632085</v>
      </c>
      <c r="F93" s="28">
        <v>2.382271000578001</v>
      </c>
      <c r="G93" s="28">
        <v>3.4324674186815813</v>
      </c>
      <c r="H93" s="28">
        <v>1.6257528386414413</v>
      </c>
      <c r="I93" s="25">
        <f t="shared" si="4"/>
        <v>1</v>
      </c>
      <c r="J93" s="25">
        <f t="shared" si="5"/>
        <v>1</v>
      </c>
      <c r="K93" s="25">
        <f t="shared" si="6"/>
        <v>1</v>
      </c>
      <c r="L93" s="25">
        <f t="shared" si="7"/>
        <v>1</v>
      </c>
      <c r="M93" s="25">
        <v>1</v>
      </c>
      <c r="N93" s="25" t="e">
        <v>#N/A</v>
      </c>
      <c r="O93" s="25" t="e">
        <f>VLOOKUP(A93,'NFkB target TFs'!$E$10:$E$54,1,FALSE)</f>
        <v>#N/A</v>
      </c>
      <c r="P93" s="25" t="e">
        <f>VLOOKUP(A93,'all NFkB targets'!$A$6:$A$571,1,FALSE)</f>
        <v>#N/A</v>
      </c>
    </row>
    <row r="94" spans="1:16" x14ac:dyDescent="0.25">
      <c r="A94" s="96" t="s">
        <v>15774</v>
      </c>
      <c r="B94" s="21" t="s">
        <v>15775</v>
      </c>
      <c r="C94" s="21"/>
      <c r="D94" s="22">
        <v>0</v>
      </c>
      <c r="E94" s="24">
        <v>-0.29220432474909941</v>
      </c>
      <c r="F94" s="28">
        <v>1.6813813823254073</v>
      </c>
      <c r="G94" s="28">
        <v>3.9378077444964577</v>
      </c>
      <c r="H94" s="28">
        <v>1.6246594721127112</v>
      </c>
      <c r="I94" s="25">
        <f t="shared" si="4"/>
        <v>0</v>
      </c>
      <c r="J94" s="25">
        <f t="shared" si="5"/>
        <v>1</v>
      </c>
      <c r="K94" s="25">
        <f t="shared" si="6"/>
        <v>1</v>
      </c>
      <c r="L94" s="25">
        <f t="shared" si="7"/>
        <v>1</v>
      </c>
      <c r="M94" s="25">
        <v>1</v>
      </c>
      <c r="N94" s="25" t="e">
        <v>#N/A</v>
      </c>
      <c r="O94" s="25" t="e">
        <f>VLOOKUP(A94,'NFkB target TFs'!$E$10:$E$54,1,FALSE)</f>
        <v>#N/A</v>
      </c>
      <c r="P94" s="25" t="e">
        <f>VLOOKUP(A94,'all NFkB targets'!$A$6:$A$571,1,FALSE)</f>
        <v>#N/A</v>
      </c>
    </row>
    <row r="95" spans="1:16" x14ac:dyDescent="0.25">
      <c r="A95" s="96" t="s">
        <v>16286</v>
      </c>
      <c r="B95" s="21" t="s">
        <v>16287</v>
      </c>
      <c r="C95" s="21"/>
      <c r="D95" s="22">
        <v>0</v>
      </c>
      <c r="E95" s="28">
        <v>1.3631475038634548</v>
      </c>
      <c r="F95" s="28">
        <v>2.6791402310971413</v>
      </c>
      <c r="G95" s="28">
        <v>3.469885976274464</v>
      </c>
      <c r="H95" s="28">
        <v>1.6156517977943972</v>
      </c>
      <c r="I95" s="25">
        <f t="shared" si="4"/>
        <v>1</v>
      </c>
      <c r="J95" s="25">
        <f t="shared" si="5"/>
        <v>1</v>
      </c>
      <c r="K95" s="25">
        <f t="shared" si="6"/>
        <v>1</v>
      </c>
      <c r="L95" s="25">
        <f t="shared" si="7"/>
        <v>1</v>
      </c>
      <c r="M95" s="25">
        <v>1</v>
      </c>
      <c r="N95" s="25" t="e">
        <v>#N/A</v>
      </c>
      <c r="O95" s="25" t="e">
        <f>VLOOKUP(A95,'NFkB target TFs'!$E$10:$E$54,1,FALSE)</f>
        <v>#N/A</v>
      </c>
      <c r="P95" s="25" t="e">
        <f>VLOOKUP(A95,'all NFkB targets'!$A$6:$A$571,1,FALSE)</f>
        <v>#N/A</v>
      </c>
    </row>
    <row r="96" spans="1:16" x14ac:dyDescent="0.25">
      <c r="A96" s="96" t="s">
        <v>16214</v>
      </c>
      <c r="B96" s="21" t="s">
        <v>16215</v>
      </c>
      <c r="C96" s="21"/>
      <c r="D96" s="22">
        <v>0</v>
      </c>
      <c r="E96" s="28">
        <v>1.428620471551769</v>
      </c>
      <c r="F96" s="28">
        <v>3.180243276300323</v>
      </c>
      <c r="G96" s="28">
        <v>3.5700782636351773</v>
      </c>
      <c r="H96" s="28">
        <v>1.6089006162024593</v>
      </c>
      <c r="I96" s="25">
        <f t="shared" si="4"/>
        <v>1</v>
      </c>
      <c r="J96" s="25">
        <f t="shared" si="5"/>
        <v>1</v>
      </c>
      <c r="K96" s="25">
        <f t="shared" si="6"/>
        <v>1</v>
      </c>
      <c r="L96" s="25">
        <f t="shared" si="7"/>
        <v>1</v>
      </c>
      <c r="M96" s="25">
        <v>1</v>
      </c>
      <c r="N96" s="25" t="e">
        <v>#N/A</v>
      </c>
      <c r="O96" s="25" t="e">
        <f>VLOOKUP(A96,'NFkB target TFs'!$E$10:$E$54,1,FALSE)</f>
        <v>#N/A</v>
      </c>
      <c r="P96" s="25" t="e">
        <f>VLOOKUP(A96,'all NFkB targets'!$A$6:$A$571,1,FALSE)</f>
        <v>#N/A</v>
      </c>
    </row>
    <row r="97" spans="1:16" x14ac:dyDescent="0.25">
      <c r="A97" s="96" t="s">
        <v>16392</v>
      </c>
      <c r="B97" s="21" t="s">
        <v>16393</v>
      </c>
      <c r="C97" s="21"/>
      <c r="D97" s="22">
        <v>0</v>
      </c>
      <c r="E97" s="28">
        <v>0.724342904667579</v>
      </c>
      <c r="F97" s="28">
        <v>1.536966065084659</v>
      </c>
      <c r="G97" s="28">
        <v>3.26749023717624</v>
      </c>
      <c r="H97" s="28">
        <v>1.6013415854363555</v>
      </c>
      <c r="I97" s="25">
        <f t="shared" si="4"/>
        <v>1</v>
      </c>
      <c r="J97" s="25">
        <f t="shared" si="5"/>
        <v>1</v>
      </c>
      <c r="K97" s="25">
        <f t="shared" si="6"/>
        <v>1</v>
      </c>
      <c r="L97" s="25">
        <f t="shared" si="7"/>
        <v>1</v>
      </c>
      <c r="M97" s="25">
        <v>1</v>
      </c>
      <c r="N97" s="25" t="e">
        <v>#N/A</v>
      </c>
      <c r="O97" s="25" t="e">
        <f>VLOOKUP(A97,'NFkB target TFs'!$E$10:$E$54,1,FALSE)</f>
        <v>#N/A</v>
      </c>
      <c r="P97" s="25" t="e">
        <f>VLOOKUP(A97,'all NFkB targets'!$A$6:$A$571,1,FALSE)</f>
        <v>#N/A</v>
      </c>
    </row>
    <row r="98" spans="1:16" x14ac:dyDescent="0.25">
      <c r="A98" s="96" t="s">
        <v>15855</v>
      </c>
      <c r="B98" s="21" t="s">
        <v>15856</v>
      </c>
      <c r="C98" s="21"/>
      <c r="D98" s="22">
        <v>0</v>
      </c>
      <c r="E98" s="28">
        <v>0.55424284828972425</v>
      </c>
      <c r="F98" s="28">
        <v>1.828767540930379</v>
      </c>
      <c r="G98" s="28">
        <v>3.0428390556196141</v>
      </c>
      <c r="H98" s="28">
        <v>1.6008074700381369</v>
      </c>
      <c r="I98" s="25">
        <f t="shared" si="4"/>
        <v>0</v>
      </c>
      <c r="J98" s="25">
        <f t="shared" si="5"/>
        <v>1</v>
      </c>
      <c r="K98" s="25">
        <f t="shared" si="6"/>
        <v>1</v>
      </c>
      <c r="L98" s="25">
        <f t="shared" si="7"/>
        <v>1</v>
      </c>
      <c r="M98" s="25">
        <v>1</v>
      </c>
      <c r="N98" s="25" t="e">
        <v>#N/A</v>
      </c>
      <c r="O98" s="25" t="e">
        <f>VLOOKUP(A98,'NFkB target TFs'!$E$10:$E$54,1,FALSE)</f>
        <v>#N/A</v>
      </c>
      <c r="P98" s="25" t="e">
        <f>VLOOKUP(A98,'all NFkB targets'!$A$6:$A$571,1,FALSE)</f>
        <v>#N/A</v>
      </c>
    </row>
    <row r="99" spans="1:16" x14ac:dyDescent="0.25">
      <c r="A99" s="96" t="s">
        <v>16410</v>
      </c>
      <c r="B99" s="21" t="s">
        <v>16411</v>
      </c>
      <c r="C99" s="21"/>
      <c r="D99" s="22">
        <v>0</v>
      </c>
      <c r="E99" s="28">
        <v>0.69204083469542121</v>
      </c>
      <c r="F99" s="28">
        <v>2.2377650816134649</v>
      </c>
      <c r="G99" s="28">
        <v>3.4903500056974561</v>
      </c>
      <c r="H99" s="28">
        <v>1.5894171915972723</v>
      </c>
      <c r="I99" s="25">
        <f t="shared" si="4"/>
        <v>1</v>
      </c>
      <c r="J99" s="25">
        <f t="shared" si="5"/>
        <v>1</v>
      </c>
      <c r="K99" s="25">
        <f t="shared" si="6"/>
        <v>1</v>
      </c>
      <c r="L99" s="25">
        <f t="shared" si="7"/>
        <v>1</v>
      </c>
      <c r="M99" s="25">
        <v>1</v>
      </c>
      <c r="N99" s="25" t="e">
        <v>#N/A</v>
      </c>
      <c r="O99" s="25" t="e">
        <f>VLOOKUP(A99,'NFkB target TFs'!$E$10:$E$54,1,FALSE)</f>
        <v>#N/A</v>
      </c>
      <c r="P99" s="25" t="e">
        <f>VLOOKUP(A99,'all NFkB targets'!$A$6:$A$571,1,FALSE)</f>
        <v>#N/A</v>
      </c>
    </row>
    <row r="100" spans="1:16" x14ac:dyDescent="0.25">
      <c r="A100" s="96" t="s">
        <v>15843</v>
      </c>
      <c r="B100" s="21" t="s">
        <v>15844</v>
      </c>
      <c r="C100" s="21"/>
      <c r="D100" s="22">
        <v>0</v>
      </c>
      <c r="E100" s="28">
        <v>0.2697064332115921</v>
      </c>
      <c r="F100" s="28">
        <v>1.0323250855684387</v>
      </c>
      <c r="G100" s="28">
        <v>3.5542874604869206</v>
      </c>
      <c r="H100" s="28">
        <v>1.5889187707603269</v>
      </c>
      <c r="I100" s="25">
        <f t="shared" si="4"/>
        <v>0</v>
      </c>
      <c r="J100" s="25">
        <f t="shared" si="5"/>
        <v>1</v>
      </c>
      <c r="K100" s="25">
        <f t="shared" si="6"/>
        <v>1</v>
      </c>
      <c r="L100" s="25">
        <f t="shared" si="7"/>
        <v>1</v>
      </c>
      <c r="M100" s="25">
        <v>1</v>
      </c>
      <c r="N100" s="25" t="e">
        <v>#N/A</v>
      </c>
      <c r="O100" s="25" t="e">
        <f>VLOOKUP(A100,'NFkB target TFs'!$E$10:$E$54,1,FALSE)</f>
        <v>#N/A</v>
      </c>
      <c r="P100" s="25" t="e">
        <f>VLOOKUP(A100,'all NFkB targets'!$A$6:$A$571,1,FALSE)</f>
        <v>#N/A</v>
      </c>
    </row>
    <row r="101" spans="1:16" x14ac:dyDescent="0.25">
      <c r="A101" s="96" t="s">
        <v>15851</v>
      </c>
      <c r="B101" s="21" t="s">
        <v>15852</v>
      </c>
      <c r="C101" s="21"/>
      <c r="D101" s="22">
        <v>0</v>
      </c>
      <c r="E101" s="28">
        <v>0.44275669487638486</v>
      </c>
      <c r="F101" s="28">
        <v>2.1236888118506361</v>
      </c>
      <c r="G101" s="28">
        <v>3.5713654933885857</v>
      </c>
      <c r="H101" s="28">
        <v>1.5873920232385692</v>
      </c>
      <c r="I101" s="25">
        <f t="shared" si="4"/>
        <v>0</v>
      </c>
      <c r="J101" s="25">
        <f t="shared" si="5"/>
        <v>1</v>
      </c>
      <c r="K101" s="25">
        <f t="shared" si="6"/>
        <v>1</v>
      </c>
      <c r="L101" s="25">
        <f t="shared" si="7"/>
        <v>1</v>
      </c>
      <c r="M101" s="25">
        <v>1</v>
      </c>
      <c r="N101" s="25" t="e">
        <v>#N/A</v>
      </c>
      <c r="O101" s="25" t="e">
        <f>VLOOKUP(A101,'NFkB target TFs'!$E$10:$E$54,1,FALSE)</f>
        <v>#N/A</v>
      </c>
      <c r="P101" s="25" t="e">
        <f>VLOOKUP(A101,'all NFkB targets'!$A$6:$A$571,1,FALSE)</f>
        <v>#N/A</v>
      </c>
    </row>
    <row r="102" spans="1:16" x14ac:dyDescent="0.25">
      <c r="A102" s="96" t="s">
        <v>15841</v>
      </c>
      <c r="B102" s="21" t="s">
        <v>15842</v>
      </c>
      <c r="C102" s="21"/>
      <c r="D102" s="22">
        <v>0</v>
      </c>
      <c r="E102" s="23">
        <v>9.7076041113047379E-2</v>
      </c>
      <c r="F102" s="28">
        <v>2.0843069248654471</v>
      </c>
      <c r="G102" s="28">
        <v>3.6172376181093284</v>
      </c>
      <c r="H102" s="28">
        <v>1.5868128080785329</v>
      </c>
      <c r="I102" s="25">
        <f t="shared" si="4"/>
        <v>0</v>
      </c>
      <c r="J102" s="25">
        <f t="shared" si="5"/>
        <v>1</v>
      </c>
      <c r="K102" s="25">
        <f t="shared" si="6"/>
        <v>1</v>
      </c>
      <c r="L102" s="25">
        <f t="shared" si="7"/>
        <v>1</v>
      </c>
      <c r="M102" s="25">
        <v>1</v>
      </c>
      <c r="N102" s="25" t="e">
        <v>#N/A</v>
      </c>
      <c r="O102" s="25" t="e">
        <f>VLOOKUP(A102,'NFkB target TFs'!$E$10:$E$54,1,FALSE)</f>
        <v>#N/A</v>
      </c>
      <c r="P102" s="25" t="e">
        <f>VLOOKUP(A102,'all NFkB targets'!$A$6:$A$571,1,FALSE)</f>
        <v>#N/A</v>
      </c>
    </row>
    <row r="103" spans="1:16" x14ac:dyDescent="0.25">
      <c r="A103" s="96" t="s">
        <v>15642</v>
      </c>
      <c r="B103" s="21" t="s">
        <v>941</v>
      </c>
      <c r="C103" s="21"/>
      <c r="D103" s="22">
        <v>0</v>
      </c>
      <c r="E103" s="24">
        <v>-0.38718829208312183</v>
      </c>
      <c r="F103" s="24">
        <v>-0.14723903225618767</v>
      </c>
      <c r="G103" s="28">
        <v>0.60557365156516385</v>
      </c>
      <c r="H103" s="28">
        <v>1.584826441157615</v>
      </c>
      <c r="I103" s="25">
        <f t="shared" si="4"/>
        <v>0</v>
      </c>
      <c r="J103" s="25">
        <f t="shared" si="5"/>
        <v>0</v>
      </c>
      <c r="K103" s="25">
        <f t="shared" si="6"/>
        <v>1</v>
      </c>
      <c r="L103" s="25">
        <f t="shared" si="7"/>
        <v>1</v>
      </c>
      <c r="M103" s="25">
        <v>1</v>
      </c>
      <c r="N103" s="25" t="e">
        <v>#N/A</v>
      </c>
      <c r="O103" s="25" t="e">
        <f>VLOOKUP(A103,'NFkB target TFs'!$E$10:$E$54,1,FALSE)</f>
        <v>#N/A</v>
      </c>
      <c r="P103" s="25" t="e">
        <f>VLOOKUP(A103,'all NFkB targets'!$A$6:$A$571,1,FALSE)</f>
        <v>#N/A</v>
      </c>
    </row>
    <row r="104" spans="1:16" x14ac:dyDescent="0.25">
      <c r="A104" s="96" t="s">
        <v>15827</v>
      </c>
      <c r="B104" s="21" t="s">
        <v>15828</v>
      </c>
      <c r="C104" s="21"/>
      <c r="D104" s="22">
        <v>0</v>
      </c>
      <c r="E104" s="28">
        <v>0.27890579847667568</v>
      </c>
      <c r="F104" s="28">
        <v>3.29782270709189</v>
      </c>
      <c r="G104" s="28">
        <v>4.1695504213958392</v>
      </c>
      <c r="H104" s="28">
        <v>1.5830963194108001</v>
      </c>
      <c r="I104" s="25">
        <f t="shared" si="4"/>
        <v>0</v>
      </c>
      <c r="J104" s="25">
        <f t="shared" si="5"/>
        <v>1</v>
      </c>
      <c r="K104" s="25">
        <f t="shared" si="6"/>
        <v>1</v>
      </c>
      <c r="L104" s="25">
        <f t="shared" si="7"/>
        <v>1</v>
      </c>
      <c r="M104" s="25">
        <v>1</v>
      </c>
      <c r="N104" s="25" t="e">
        <v>#N/A</v>
      </c>
      <c r="O104" s="25" t="e">
        <f>VLOOKUP(A104,'NFkB target TFs'!$E$10:$E$54,1,FALSE)</f>
        <v>#N/A</v>
      </c>
      <c r="P104" s="25" t="e">
        <f>VLOOKUP(A104,'all NFkB targets'!$A$6:$A$571,1,FALSE)</f>
        <v>#N/A</v>
      </c>
    </row>
    <row r="105" spans="1:16" x14ac:dyDescent="0.25">
      <c r="A105" s="96" t="s">
        <v>15831</v>
      </c>
      <c r="B105" s="21" t="s">
        <v>15832</v>
      </c>
      <c r="C105" s="21"/>
      <c r="D105" s="22">
        <v>0</v>
      </c>
      <c r="E105" s="23">
        <v>1.6689662752899303E-2</v>
      </c>
      <c r="F105" s="28">
        <v>1.9616243681424739</v>
      </c>
      <c r="G105" s="28">
        <v>4.0832034480806474</v>
      </c>
      <c r="H105" s="28">
        <v>1.5822844177769144</v>
      </c>
      <c r="I105" s="25">
        <f t="shared" si="4"/>
        <v>0</v>
      </c>
      <c r="J105" s="25">
        <f t="shared" si="5"/>
        <v>1</v>
      </c>
      <c r="K105" s="25">
        <f t="shared" si="6"/>
        <v>1</v>
      </c>
      <c r="L105" s="25">
        <f t="shared" si="7"/>
        <v>1</v>
      </c>
      <c r="M105" s="25">
        <v>1</v>
      </c>
      <c r="N105" s="25" t="e">
        <v>#N/A</v>
      </c>
      <c r="O105" s="25" t="e">
        <f>VLOOKUP(A105,'NFkB target TFs'!$E$10:$E$54,1,FALSE)</f>
        <v>#N/A</v>
      </c>
      <c r="P105" s="25" t="e">
        <f>VLOOKUP(A105,'all NFkB targets'!$A$6:$A$571,1,FALSE)</f>
        <v>#N/A</v>
      </c>
    </row>
    <row r="106" spans="1:16" x14ac:dyDescent="0.25">
      <c r="A106" s="96" t="s">
        <v>16326</v>
      </c>
      <c r="B106" s="21" t="s">
        <v>16327</v>
      </c>
      <c r="C106" s="21"/>
      <c r="D106" s="22">
        <v>0</v>
      </c>
      <c r="E106" s="24">
        <v>-1.2187073745285921</v>
      </c>
      <c r="F106" s="28">
        <v>1.8537994405931038</v>
      </c>
      <c r="G106" s="28">
        <v>1.6948737082082233</v>
      </c>
      <c r="H106" s="28">
        <v>1.5796118990375176</v>
      </c>
      <c r="I106" s="25">
        <f t="shared" si="4"/>
        <v>1</v>
      </c>
      <c r="J106" s="25">
        <f t="shared" si="5"/>
        <v>1</v>
      </c>
      <c r="K106" s="25">
        <f t="shared" si="6"/>
        <v>1</v>
      </c>
      <c r="L106" s="25">
        <f t="shared" si="7"/>
        <v>1</v>
      </c>
      <c r="M106" s="25">
        <v>1</v>
      </c>
      <c r="N106" s="25" t="e">
        <v>#N/A</v>
      </c>
      <c r="O106" s="25" t="e">
        <f>VLOOKUP(A106,'NFkB target TFs'!$E$10:$E$54,1,FALSE)</f>
        <v>#N/A</v>
      </c>
      <c r="P106" s="25" t="e">
        <f>VLOOKUP(A106,'all NFkB targets'!$A$6:$A$571,1,FALSE)</f>
        <v>#N/A</v>
      </c>
    </row>
    <row r="107" spans="1:16" x14ac:dyDescent="0.25">
      <c r="A107" s="96" t="s">
        <v>16230</v>
      </c>
      <c r="B107" s="21" t="s">
        <v>16231</v>
      </c>
      <c r="C107" s="21"/>
      <c r="D107" s="22">
        <v>0</v>
      </c>
      <c r="E107" s="28">
        <v>1.4141566792741407</v>
      </c>
      <c r="F107" s="28">
        <v>2.3325123445300386</v>
      </c>
      <c r="G107" s="28">
        <v>3.5971740189571775</v>
      </c>
      <c r="H107" s="28">
        <v>1.5772399325593727</v>
      </c>
      <c r="I107" s="25">
        <f t="shared" si="4"/>
        <v>1</v>
      </c>
      <c r="J107" s="25">
        <f t="shared" si="5"/>
        <v>1</v>
      </c>
      <c r="K107" s="25">
        <f t="shared" si="6"/>
        <v>1</v>
      </c>
      <c r="L107" s="25">
        <f t="shared" si="7"/>
        <v>1</v>
      </c>
      <c r="M107" s="25">
        <v>1</v>
      </c>
      <c r="N107" s="25" t="e">
        <v>#N/A</v>
      </c>
      <c r="O107" s="25" t="e">
        <f>VLOOKUP(A107,'NFkB target TFs'!$E$10:$E$54,1,FALSE)</f>
        <v>#N/A</v>
      </c>
      <c r="P107" s="25" t="e">
        <f>VLOOKUP(A107,'all NFkB targets'!$A$6:$A$571,1,FALSE)</f>
        <v>#N/A</v>
      </c>
    </row>
    <row r="108" spans="1:16" x14ac:dyDescent="0.25">
      <c r="A108" s="96" t="s">
        <v>15891</v>
      </c>
      <c r="B108" s="21" t="s">
        <v>15892</v>
      </c>
      <c r="C108" s="21"/>
      <c r="D108" s="22">
        <v>0</v>
      </c>
      <c r="E108" s="24">
        <v>-0.43158867554269187</v>
      </c>
      <c r="F108" s="28">
        <v>1.4686644613547075</v>
      </c>
      <c r="G108" s="28">
        <v>3.3980789921012295</v>
      </c>
      <c r="H108" s="28">
        <v>1.5744330430721651</v>
      </c>
      <c r="I108" s="25">
        <f t="shared" si="4"/>
        <v>0</v>
      </c>
      <c r="J108" s="25">
        <f t="shared" si="5"/>
        <v>1</v>
      </c>
      <c r="K108" s="25">
        <f t="shared" si="6"/>
        <v>1</v>
      </c>
      <c r="L108" s="25">
        <f t="shared" si="7"/>
        <v>1</v>
      </c>
      <c r="M108" s="25">
        <v>1</v>
      </c>
      <c r="N108" s="25" t="e">
        <v>#N/A</v>
      </c>
      <c r="O108" s="25" t="e">
        <f>VLOOKUP(A108,'NFkB target TFs'!$E$10:$E$54,1,FALSE)</f>
        <v>#N/A</v>
      </c>
      <c r="P108" s="25" t="e">
        <f>VLOOKUP(A108,'all NFkB targets'!$A$6:$A$571,1,FALSE)</f>
        <v>#N/A</v>
      </c>
    </row>
    <row r="109" spans="1:16" x14ac:dyDescent="0.25">
      <c r="A109" s="96" t="s">
        <v>15869</v>
      </c>
      <c r="B109" s="21" t="s">
        <v>15870</v>
      </c>
      <c r="C109" s="21"/>
      <c r="D109" s="22">
        <v>0</v>
      </c>
      <c r="E109" s="28">
        <v>0.193841507899747</v>
      </c>
      <c r="F109" s="28">
        <v>1.8339729338272963</v>
      </c>
      <c r="G109" s="28">
        <v>4.0022005351894503</v>
      </c>
      <c r="H109" s="28">
        <v>1.5656931050864134</v>
      </c>
      <c r="I109" s="25">
        <f t="shared" si="4"/>
        <v>0</v>
      </c>
      <c r="J109" s="25">
        <f t="shared" si="5"/>
        <v>1</v>
      </c>
      <c r="K109" s="25">
        <f t="shared" si="6"/>
        <v>1</v>
      </c>
      <c r="L109" s="25">
        <f t="shared" si="7"/>
        <v>1</v>
      </c>
      <c r="M109" s="25">
        <v>1</v>
      </c>
      <c r="N109" s="25" t="e">
        <v>#N/A</v>
      </c>
      <c r="O109" s="25" t="e">
        <f>VLOOKUP(A109,'NFkB target TFs'!$E$10:$E$54,1,FALSE)</f>
        <v>#N/A</v>
      </c>
      <c r="P109" s="25" t="e">
        <f>VLOOKUP(A109,'all NFkB targets'!$A$6:$A$571,1,FALSE)</f>
        <v>#N/A</v>
      </c>
    </row>
    <row r="110" spans="1:16" x14ac:dyDescent="0.25">
      <c r="A110" s="96" t="s">
        <v>16478</v>
      </c>
      <c r="B110" s="21" t="s">
        <v>16479</v>
      </c>
      <c r="C110" s="21"/>
      <c r="D110" s="22">
        <v>0</v>
      </c>
      <c r="E110" s="28">
        <v>1.0391801814792907</v>
      </c>
      <c r="F110" s="28">
        <v>2.2201787032806943</v>
      </c>
      <c r="G110" s="28">
        <v>3.7088607467290875</v>
      </c>
      <c r="H110" s="28">
        <v>1.5595059701667977</v>
      </c>
      <c r="I110" s="25">
        <f t="shared" si="4"/>
        <v>1</v>
      </c>
      <c r="J110" s="25">
        <f t="shared" si="5"/>
        <v>1</v>
      </c>
      <c r="K110" s="25">
        <f t="shared" si="6"/>
        <v>1</v>
      </c>
      <c r="L110" s="25">
        <f t="shared" si="7"/>
        <v>1</v>
      </c>
      <c r="M110" s="25">
        <v>1</v>
      </c>
      <c r="N110" s="25" t="e">
        <v>#N/A</v>
      </c>
      <c r="O110" s="25" t="e">
        <f>VLOOKUP(A110,'NFkB target TFs'!$E$10:$E$54,1,FALSE)</f>
        <v>#N/A</v>
      </c>
      <c r="P110" s="25" t="e">
        <f>VLOOKUP(A110,'all NFkB targets'!$A$6:$A$571,1,FALSE)</f>
        <v>#N/A</v>
      </c>
    </row>
    <row r="111" spans="1:16" x14ac:dyDescent="0.25">
      <c r="A111" s="96" t="s">
        <v>15796</v>
      </c>
      <c r="B111" s="21" t="s">
        <v>15797</v>
      </c>
      <c r="C111" s="21"/>
      <c r="D111" s="22">
        <v>0</v>
      </c>
      <c r="E111" s="24">
        <v>-0.1913320605463302</v>
      </c>
      <c r="F111" s="28">
        <v>1.8065942075443877</v>
      </c>
      <c r="G111" s="28">
        <v>3.8190495236140691</v>
      </c>
      <c r="H111" s="28">
        <v>1.5537532250776613</v>
      </c>
      <c r="I111" s="25">
        <f t="shared" si="4"/>
        <v>0</v>
      </c>
      <c r="J111" s="25">
        <f t="shared" si="5"/>
        <v>1</v>
      </c>
      <c r="K111" s="25">
        <f t="shared" si="6"/>
        <v>1</v>
      </c>
      <c r="L111" s="25">
        <f t="shared" si="7"/>
        <v>1</v>
      </c>
      <c r="M111" s="25">
        <v>1</v>
      </c>
      <c r="N111" s="25" t="e">
        <v>#N/A</v>
      </c>
      <c r="O111" s="25" t="e">
        <f>VLOOKUP(A111,'NFkB target TFs'!$E$10:$E$54,1,FALSE)</f>
        <v>#N/A</v>
      </c>
      <c r="P111" s="25" t="e">
        <f>VLOOKUP(A111,'all NFkB targets'!$A$6:$A$571,1,FALSE)</f>
        <v>#N/A</v>
      </c>
    </row>
    <row r="112" spans="1:16" x14ac:dyDescent="0.25">
      <c r="A112" s="96" t="s">
        <v>210</v>
      </c>
      <c r="B112" s="21" t="s">
        <v>211</v>
      </c>
      <c r="C112" s="21"/>
      <c r="D112" s="22">
        <v>0</v>
      </c>
      <c r="E112" s="28">
        <v>0.26885069337941564</v>
      </c>
      <c r="F112" s="28">
        <v>1.3538397436734311</v>
      </c>
      <c r="G112" s="28">
        <v>0.29958520382166254</v>
      </c>
      <c r="H112" s="28">
        <v>1.5500875959979628</v>
      </c>
      <c r="I112" s="25">
        <f t="shared" si="4"/>
        <v>0</v>
      </c>
      <c r="J112" s="25">
        <f t="shared" si="5"/>
        <v>1</v>
      </c>
      <c r="K112" s="25">
        <f t="shared" si="6"/>
        <v>0</v>
      </c>
      <c r="L112" s="25">
        <f t="shared" si="7"/>
        <v>1</v>
      </c>
      <c r="M112" s="25">
        <v>1</v>
      </c>
      <c r="N112" s="25" t="e">
        <v>#N/A</v>
      </c>
      <c r="O112" s="25" t="e">
        <f>VLOOKUP(A112,'NFkB target TFs'!$E$10:$E$54,1,FALSE)</f>
        <v>#N/A</v>
      </c>
      <c r="P112" s="25" t="str">
        <f>VLOOKUP(A112,'all NFkB targets'!$A$6:$A$571,1,FALSE)</f>
        <v>TGM2</v>
      </c>
    </row>
    <row r="113" spans="1:16" x14ac:dyDescent="0.25">
      <c r="A113" s="96" t="s">
        <v>15947</v>
      </c>
      <c r="B113" s="21" t="s">
        <v>15948</v>
      </c>
      <c r="C113" s="21"/>
      <c r="D113" s="22">
        <v>0</v>
      </c>
      <c r="E113" s="28">
        <v>0.37047072048051161</v>
      </c>
      <c r="F113" s="28">
        <v>1.4217759283478117</v>
      </c>
      <c r="G113" s="28">
        <v>3.4319960048757716</v>
      </c>
      <c r="H113" s="28">
        <v>1.548495285742534</v>
      </c>
      <c r="I113" s="25">
        <f t="shared" si="4"/>
        <v>0</v>
      </c>
      <c r="J113" s="25">
        <f t="shared" si="5"/>
        <v>1</v>
      </c>
      <c r="K113" s="25">
        <f t="shared" si="6"/>
        <v>1</v>
      </c>
      <c r="L113" s="25">
        <f t="shared" si="7"/>
        <v>1</v>
      </c>
      <c r="M113" s="25">
        <v>1</v>
      </c>
      <c r="N113" s="25" t="e">
        <v>#N/A</v>
      </c>
      <c r="O113" s="25" t="e">
        <f>VLOOKUP(A113,'NFkB target TFs'!$E$10:$E$54,1,FALSE)</f>
        <v>#N/A</v>
      </c>
      <c r="P113" s="25" t="e">
        <f>VLOOKUP(A113,'all NFkB targets'!$A$6:$A$571,1,FALSE)</f>
        <v>#N/A</v>
      </c>
    </row>
    <row r="114" spans="1:16" x14ac:dyDescent="0.25">
      <c r="A114" s="96" t="s">
        <v>15524</v>
      </c>
      <c r="B114" s="21" t="s">
        <v>15525</v>
      </c>
      <c r="C114" s="21"/>
      <c r="D114" s="22">
        <v>0</v>
      </c>
      <c r="E114" s="28">
        <v>0.1594782140071965</v>
      </c>
      <c r="F114" s="28">
        <v>0.4373925928768323</v>
      </c>
      <c r="G114" s="28">
        <v>3.1469178461329843</v>
      </c>
      <c r="H114" s="28">
        <v>1.5462623371716537</v>
      </c>
      <c r="I114" s="25">
        <f t="shared" si="4"/>
        <v>0</v>
      </c>
      <c r="J114" s="25">
        <f t="shared" si="5"/>
        <v>0</v>
      </c>
      <c r="K114" s="25">
        <f t="shared" si="6"/>
        <v>1</v>
      </c>
      <c r="L114" s="25">
        <f t="shared" si="7"/>
        <v>1</v>
      </c>
      <c r="M114" s="25">
        <v>1</v>
      </c>
      <c r="N114" s="25" t="e">
        <v>#N/A</v>
      </c>
      <c r="O114" s="25" t="e">
        <f>VLOOKUP(A114,'NFkB target TFs'!$E$10:$E$54,1,FALSE)</f>
        <v>#N/A</v>
      </c>
      <c r="P114" s="25" t="e">
        <f>VLOOKUP(A114,'all NFkB targets'!$A$6:$A$571,1,FALSE)</f>
        <v>#N/A</v>
      </c>
    </row>
    <row r="115" spans="1:16" x14ac:dyDescent="0.25">
      <c r="A115" s="96" t="s">
        <v>16515</v>
      </c>
      <c r="B115" s="21" t="s">
        <v>941</v>
      </c>
      <c r="C115" s="21"/>
      <c r="D115" s="22">
        <v>0</v>
      </c>
      <c r="E115" s="28">
        <v>0.99957100814294919</v>
      </c>
      <c r="F115" s="28">
        <v>1.9681537996051404</v>
      </c>
      <c r="G115" s="28">
        <v>2.7258560175186148</v>
      </c>
      <c r="H115" s="28">
        <v>1.5452130007782909</v>
      </c>
      <c r="I115" s="25">
        <f t="shared" si="4"/>
        <v>1</v>
      </c>
      <c r="J115" s="25">
        <f t="shared" si="5"/>
        <v>1</v>
      </c>
      <c r="K115" s="25">
        <f t="shared" si="6"/>
        <v>1</v>
      </c>
      <c r="L115" s="25">
        <f t="shared" si="7"/>
        <v>1</v>
      </c>
      <c r="M115" s="25">
        <v>1</v>
      </c>
      <c r="N115" s="25" t="e">
        <v>#N/A</v>
      </c>
      <c r="O115" s="25" t="e">
        <f>VLOOKUP(A115,'NFkB target TFs'!$E$10:$E$54,1,FALSE)</f>
        <v>#N/A</v>
      </c>
      <c r="P115" s="25" t="e">
        <f>VLOOKUP(A115,'all NFkB targets'!$A$6:$A$571,1,FALSE)</f>
        <v>#N/A</v>
      </c>
    </row>
    <row r="116" spans="1:16" x14ac:dyDescent="0.25">
      <c r="A116" s="96" t="s">
        <v>16428</v>
      </c>
      <c r="B116" s="21" t="s">
        <v>16429</v>
      </c>
      <c r="C116" s="21"/>
      <c r="D116" s="22">
        <v>0</v>
      </c>
      <c r="E116" s="28">
        <v>1.2445206821582415</v>
      </c>
      <c r="F116" s="28">
        <v>0.76436884647586134</v>
      </c>
      <c r="G116" s="28">
        <v>1.0899409513052372</v>
      </c>
      <c r="H116" s="28">
        <v>1.5441906370992147</v>
      </c>
      <c r="I116" s="25">
        <f t="shared" si="4"/>
        <v>1</v>
      </c>
      <c r="J116" s="25">
        <f t="shared" si="5"/>
        <v>1</v>
      </c>
      <c r="K116" s="25">
        <f t="shared" si="6"/>
        <v>1</v>
      </c>
      <c r="L116" s="25">
        <f t="shared" si="7"/>
        <v>1</v>
      </c>
      <c r="M116" s="25">
        <v>1</v>
      </c>
      <c r="N116" s="25" t="e">
        <v>#N/A</v>
      </c>
      <c r="O116" s="25" t="e">
        <f>VLOOKUP(A116,'NFkB target TFs'!$E$10:$E$54,1,FALSE)</f>
        <v>#N/A</v>
      </c>
      <c r="P116" s="25" t="e">
        <f>VLOOKUP(A116,'all NFkB targets'!$A$6:$A$571,1,FALSE)</f>
        <v>#N/A</v>
      </c>
    </row>
    <row r="117" spans="1:16" x14ac:dyDescent="0.25">
      <c r="A117" s="96" t="s">
        <v>16490</v>
      </c>
      <c r="B117" s="21" t="s">
        <v>16491</v>
      </c>
      <c r="C117" s="21"/>
      <c r="D117" s="22">
        <v>0</v>
      </c>
      <c r="E117" s="28">
        <v>1.7273177538989053</v>
      </c>
      <c r="F117" s="28">
        <v>3.1424676406163181</v>
      </c>
      <c r="G117" s="28">
        <v>2.3830036716391314</v>
      </c>
      <c r="H117" s="28">
        <v>1.5409494778115016</v>
      </c>
      <c r="I117" s="25">
        <f t="shared" si="4"/>
        <v>1</v>
      </c>
      <c r="J117" s="25">
        <f t="shared" si="5"/>
        <v>1</v>
      </c>
      <c r="K117" s="25">
        <f t="shared" si="6"/>
        <v>1</v>
      </c>
      <c r="L117" s="25">
        <f t="shared" si="7"/>
        <v>1</v>
      </c>
      <c r="M117" s="25">
        <v>1</v>
      </c>
      <c r="N117" s="25" t="e">
        <v>#N/A</v>
      </c>
      <c r="O117" s="25" t="e">
        <f>VLOOKUP(A117,'NFkB target TFs'!$E$10:$E$54,1,FALSE)</f>
        <v>#N/A</v>
      </c>
      <c r="P117" s="25" t="e">
        <f>VLOOKUP(A117,'all NFkB targets'!$A$6:$A$571,1,FALSE)</f>
        <v>#N/A</v>
      </c>
    </row>
    <row r="118" spans="1:16" x14ac:dyDescent="0.25">
      <c r="A118" s="96" t="s">
        <v>15919</v>
      </c>
      <c r="B118" s="21" t="s">
        <v>15920</v>
      </c>
      <c r="C118" s="21"/>
      <c r="D118" s="22">
        <v>0</v>
      </c>
      <c r="E118" s="28">
        <v>0.16436118798693888</v>
      </c>
      <c r="F118" s="28">
        <v>2.1122095035860249</v>
      </c>
      <c r="G118" s="28">
        <v>2.8795907387053155</v>
      </c>
      <c r="H118" s="28">
        <v>1.5271980739793396</v>
      </c>
      <c r="I118" s="25">
        <f t="shared" si="4"/>
        <v>0</v>
      </c>
      <c r="J118" s="25">
        <f t="shared" si="5"/>
        <v>1</v>
      </c>
      <c r="K118" s="25">
        <f t="shared" si="6"/>
        <v>1</v>
      </c>
      <c r="L118" s="25">
        <f t="shared" si="7"/>
        <v>1</v>
      </c>
      <c r="M118" s="25">
        <v>1</v>
      </c>
      <c r="N118" s="25" t="e">
        <v>#N/A</v>
      </c>
      <c r="O118" s="25" t="e">
        <f>VLOOKUP(A118,'NFkB target TFs'!$E$10:$E$54,1,FALSE)</f>
        <v>#N/A</v>
      </c>
      <c r="P118" s="25" t="e">
        <f>VLOOKUP(A118,'all NFkB targets'!$A$6:$A$571,1,FALSE)</f>
        <v>#N/A</v>
      </c>
    </row>
    <row r="119" spans="1:16" x14ac:dyDescent="0.25">
      <c r="A119" s="96" t="s">
        <v>221</v>
      </c>
      <c r="B119" s="21" t="s">
        <v>222</v>
      </c>
      <c r="C119" s="21"/>
      <c r="D119" s="22">
        <v>0</v>
      </c>
      <c r="E119" s="28">
        <v>0.49392742456753336</v>
      </c>
      <c r="F119" s="28">
        <v>1.3618558739043354</v>
      </c>
      <c r="G119" s="28">
        <v>0.91067765074807983</v>
      </c>
      <c r="H119" s="28">
        <v>1.5260099779471883</v>
      </c>
      <c r="I119" s="25">
        <f t="shared" si="4"/>
        <v>0</v>
      </c>
      <c r="J119" s="25">
        <f t="shared" si="5"/>
        <v>1</v>
      </c>
      <c r="K119" s="25">
        <f t="shared" si="6"/>
        <v>1</v>
      </c>
      <c r="L119" s="25">
        <f t="shared" si="7"/>
        <v>1</v>
      </c>
      <c r="M119" s="25">
        <v>1</v>
      </c>
      <c r="N119" s="25" t="e">
        <v>#N/A</v>
      </c>
      <c r="O119" s="25" t="e">
        <f>VLOOKUP(A119,'NFkB target TFs'!$E$10:$E$54,1,FALSE)</f>
        <v>#N/A</v>
      </c>
      <c r="P119" s="25" t="str">
        <f>VLOOKUP(A119,'all NFkB targets'!$A$6:$A$571,1,FALSE)</f>
        <v>CD83</v>
      </c>
    </row>
    <row r="120" spans="1:16" x14ac:dyDescent="0.25">
      <c r="A120" s="96" t="s">
        <v>15929</v>
      </c>
      <c r="B120" s="21" t="s">
        <v>15930</v>
      </c>
      <c r="C120" s="21"/>
      <c r="D120" s="22">
        <v>0</v>
      </c>
      <c r="E120" s="24">
        <v>-0.28371730348367896</v>
      </c>
      <c r="F120" s="28">
        <v>1.658316252365442</v>
      </c>
      <c r="G120" s="28">
        <v>1.306863136343384</v>
      </c>
      <c r="H120" s="28">
        <v>1.5255610707015348</v>
      </c>
      <c r="I120" s="25">
        <f t="shared" si="4"/>
        <v>0</v>
      </c>
      <c r="J120" s="25">
        <f t="shared" si="5"/>
        <v>1</v>
      </c>
      <c r="K120" s="25">
        <f t="shared" si="6"/>
        <v>1</v>
      </c>
      <c r="L120" s="25">
        <f t="shared" si="7"/>
        <v>1</v>
      </c>
      <c r="M120" s="25">
        <v>1</v>
      </c>
      <c r="N120" s="25" t="e">
        <v>#N/A</v>
      </c>
      <c r="O120" s="25" t="e">
        <f>VLOOKUP(A120,'NFkB target TFs'!$E$10:$E$54,1,FALSE)</f>
        <v>#N/A</v>
      </c>
      <c r="P120" s="25" t="e">
        <f>VLOOKUP(A120,'all NFkB targets'!$A$6:$A$571,1,FALSE)</f>
        <v>#N/A</v>
      </c>
    </row>
    <row r="121" spans="1:16" x14ac:dyDescent="0.25">
      <c r="A121" s="96" t="s">
        <v>16294</v>
      </c>
      <c r="B121" s="21" t="s">
        <v>16295</v>
      </c>
      <c r="C121" s="21"/>
      <c r="D121" s="22">
        <v>0</v>
      </c>
      <c r="E121" s="28">
        <v>0.99914303826355266</v>
      </c>
      <c r="F121" s="28">
        <v>1.1975973575016803</v>
      </c>
      <c r="G121" s="28">
        <v>1.5789754128013906</v>
      </c>
      <c r="H121" s="28">
        <v>1.5177958445555466</v>
      </c>
      <c r="I121" s="25">
        <f t="shared" si="4"/>
        <v>1</v>
      </c>
      <c r="J121" s="25">
        <f t="shared" si="5"/>
        <v>1</v>
      </c>
      <c r="K121" s="25">
        <f t="shared" si="6"/>
        <v>1</v>
      </c>
      <c r="L121" s="25">
        <f t="shared" si="7"/>
        <v>1</v>
      </c>
      <c r="M121" s="25">
        <v>1</v>
      </c>
      <c r="N121" s="25" t="e">
        <v>#N/A</v>
      </c>
      <c r="O121" s="25" t="e">
        <f>VLOOKUP(A121,'NFkB target TFs'!$E$10:$E$54,1,FALSE)</f>
        <v>#N/A</v>
      </c>
      <c r="P121" s="25" t="e">
        <f>VLOOKUP(A121,'all NFkB targets'!$A$6:$A$571,1,FALSE)</f>
        <v>#N/A</v>
      </c>
    </row>
    <row r="122" spans="1:16" x14ac:dyDescent="0.25">
      <c r="A122" s="96" t="s">
        <v>16218</v>
      </c>
      <c r="B122" s="21" t="s">
        <v>16219</v>
      </c>
      <c r="C122" s="21"/>
      <c r="D122" s="22">
        <v>0</v>
      </c>
      <c r="E122" s="28">
        <v>0.7467371509088514</v>
      </c>
      <c r="F122" s="28">
        <v>2.4584525245780773</v>
      </c>
      <c r="G122" s="28">
        <v>3.5235619560570135</v>
      </c>
      <c r="H122" s="28">
        <v>1.5174506819951552</v>
      </c>
      <c r="I122" s="25">
        <f t="shared" si="4"/>
        <v>1</v>
      </c>
      <c r="J122" s="25">
        <f t="shared" si="5"/>
        <v>1</v>
      </c>
      <c r="K122" s="25">
        <f t="shared" si="6"/>
        <v>1</v>
      </c>
      <c r="L122" s="25">
        <f t="shared" si="7"/>
        <v>1</v>
      </c>
      <c r="M122" s="25">
        <v>1</v>
      </c>
      <c r="N122" s="25" t="e">
        <v>#N/A</v>
      </c>
      <c r="O122" s="25" t="e">
        <f>VLOOKUP(A122,'NFkB target TFs'!$E$10:$E$54,1,FALSE)</f>
        <v>#N/A</v>
      </c>
      <c r="P122" s="25" t="e">
        <f>VLOOKUP(A122,'all NFkB targets'!$A$6:$A$571,1,FALSE)</f>
        <v>#N/A</v>
      </c>
    </row>
    <row r="123" spans="1:16" x14ac:dyDescent="0.25">
      <c r="A123" s="96" t="s">
        <v>15949</v>
      </c>
      <c r="B123" s="21" t="s">
        <v>15950</v>
      </c>
      <c r="C123" s="21"/>
      <c r="D123" s="22">
        <v>0</v>
      </c>
      <c r="E123" s="24">
        <v>-0.41714721699463753</v>
      </c>
      <c r="F123" s="28">
        <v>1.9105102125861684</v>
      </c>
      <c r="G123" s="28">
        <v>3.5587811259784057</v>
      </c>
      <c r="H123" s="28">
        <v>1.51727748844446</v>
      </c>
      <c r="I123" s="25">
        <f t="shared" si="4"/>
        <v>0</v>
      </c>
      <c r="J123" s="25">
        <f t="shared" si="5"/>
        <v>1</v>
      </c>
      <c r="K123" s="25">
        <f t="shared" si="6"/>
        <v>1</v>
      </c>
      <c r="L123" s="25">
        <f t="shared" si="7"/>
        <v>1</v>
      </c>
      <c r="M123" s="25">
        <v>1</v>
      </c>
      <c r="N123" s="25" t="e">
        <v>#N/A</v>
      </c>
      <c r="O123" s="25" t="e">
        <f>VLOOKUP(A123,'NFkB target TFs'!$E$10:$E$54,1,FALSE)</f>
        <v>#N/A</v>
      </c>
      <c r="P123" s="25" t="e">
        <f>VLOOKUP(A123,'all NFkB targets'!$A$6:$A$571,1,FALSE)</f>
        <v>#N/A</v>
      </c>
    </row>
    <row r="124" spans="1:16" x14ac:dyDescent="0.25">
      <c r="A124" s="96" t="s">
        <v>16116</v>
      </c>
      <c r="B124" s="21" t="s">
        <v>16117</v>
      </c>
      <c r="C124" s="21"/>
      <c r="D124" s="22">
        <v>0</v>
      </c>
      <c r="E124" s="28">
        <v>0.81005842389500693</v>
      </c>
      <c r="F124" s="28">
        <v>2.4774920296740546</v>
      </c>
      <c r="G124" s="28">
        <v>3.0931167807175242</v>
      </c>
      <c r="H124" s="28">
        <v>1.5101691218131243</v>
      </c>
      <c r="I124" s="25">
        <f t="shared" si="4"/>
        <v>1</v>
      </c>
      <c r="J124" s="25">
        <f t="shared" si="5"/>
        <v>1</v>
      </c>
      <c r="K124" s="25">
        <f t="shared" si="6"/>
        <v>1</v>
      </c>
      <c r="L124" s="25">
        <f t="shared" si="7"/>
        <v>1</v>
      </c>
      <c r="M124" s="25">
        <v>1</v>
      </c>
      <c r="N124" s="25" t="e">
        <v>#N/A</v>
      </c>
      <c r="O124" s="25" t="e">
        <f>VLOOKUP(A124,'NFkB target TFs'!$E$10:$E$54,1,FALSE)</f>
        <v>#N/A</v>
      </c>
      <c r="P124" s="25" t="e">
        <f>VLOOKUP(A124,'all NFkB targets'!$A$6:$A$571,1,FALSE)</f>
        <v>#N/A</v>
      </c>
    </row>
    <row r="125" spans="1:16" x14ac:dyDescent="0.25">
      <c r="A125" s="96" t="s">
        <v>16276</v>
      </c>
      <c r="B125" s="21" t="s">
        <v>16277</v>
      </c>
      <c r="C125" s="21"/>
      <c r="D125" s="22">
        <v>0</v>
      </c>
      <c r="E125" s="28">
        <v>1.7777026899165707</v>
      </c>
      <c r="F125" s="28">
        <v>2.8429788317883258</v>
      </c>
      <c r="G125" s="28">
        <v>3.760152400658705</v>
      </c>
      <c r="H125" s="28">
        <v>1.5089719969954223</v>
      </c>
      <c r="I125" s="25">
        <f t="shared" si="4"/>
        <v>1</v>
      </c>
      <c r="J125" s="25">
        <f t="shared" si="5"/>
        <v>1</v>
      </c>
      <c r="K125" s="25">
        <f t="shared" si="6"/>
        <v>1</v>
      </c>
      <c r="L125" s="25">
        <f t="shared" si="7"/>
        <v>1</v>
      </c>
      <c r="M125" s="25">
        <v>1</v>
      </c>
      <c r="N125" s="25" t="e">
        <v>#N/A</v>
      </c>
      <c r="O125" s="25" t="e">
        <f>VLOOKUP(A125,'NFkB target TFs'!$E$10:$E$54,1,FALSE)</f>
        <v>#N/A</v>
      </c>
      <c r="P125" s="25" t="e">
        <f>VLOOKUP(A125,'all NFkB targets'!$A$6:$A$571,1,FALSE)</f>
        <v>#N/A</v>
      </c>
    </row>
    <row r="126" spans="1:16" x14ac:dyDescent="0.25">
      <c r="A126" s="96" t="s">
        <v>15871</v>
      </c>
      <c r="B126" s="21" t="s">
        <v>15872</v>
      </c>
      <c r="C126" s="21"/>
      <c r="D126" s="22">
        <v>0</v>
      </c>
      <c r="E126" s="28">
        <v>0.36729015749652977</v>
      </c>
      <c r="F126" s="28">
        <v>1.5956953464140713</v>
      </c>
      <c r="G126" s="28">
        <v>3.3110134826000541</v>
      </c>
      <c r="H126" s="28">
        <v>1.4930158932336608</v>
      </c>
      <c r="I126" s="25">
        <f t="shared" si="4"/>
        <v>0</v>
      </c>
      <c r="J126" s="25">
        <f t="shared" si="5"/>
        <v>1</v>
      </c>
      <c r="K126" s="25">
        <f t="shared" si="6"/>
        <v>1</v>
      </c>
      <c r="L126" s="25">
        <f t="shared" si="7"/>
        <v>1</v>
      </c>
      <c r="M126" s="25">
        <v>1</v>
      </c>
      <c r="N126" s="25" t="e">
        <v>#N/A</v>
      </c>
      <c r="O126" s="25" t="e">
        <f>VLOOKUP(A126,'NFkB target TFs'!$E$10:$E$54,1,FALSE)</f>
        <v>#N/A</v>
      </c>
      <c r="P126" s="25" t="e">
        <f>VLOOKUP(A126,'all NFkB targets'!$A$6:$A$571,1,FALSE)</f>
        <v>#N/A</v>
      </c>
    </row>
    <row r="127" spans="1:16" x14ac:dyDescent="0.25">
      <c r="A127" s="96" t="s">
        <v>15237</v>
      </c>
      <c r="B127" s="21" t="s">
        <v>941</v>
      </c>
      <c r="C127" s="21"/>
      <c r="D127" s="22">
        <v>0</v>
      </c>
      <c r="E127" s="23">
        <v>0.10496955960154247</v>
      </c>
      <c r="F127" s="28">
        <v>0.25521187289162578</v>
      </c>
      <c r="G127" s="28">
        <v>0.24403499815601315</v>
      </c>
      <c r="H127" s="28">
        <v>1.4909224501687333</v>
      </c>
      <c r="I127" s="25">
        <f t="shared" si="4"/>
        <v>0</v>
      </c>
      <c r="J127" s="25">
        <f t="shared" si="5"/>
        <v>0</v>
      </c>
      <c r="K127" s="25">
        <f t="shared" si="6"/>
        <v>0</v>
      </c>
      <c r="L127" s="25">
        <f t="shared" si="7"/>
        <v>1</v>
      </c>
      <c r="M127" s="25">
        <v>1</v>
      </c>
      <c r="N127" s="25" t="e">
        <v>#N/A</v>
      </c>
      <c r="O127" s="25" t="e">
        <f>VLOOKUP(A127,'NFkB target TFs'!$E$10:$E$54,1,FALSE)</f>
        <v>#N/A</v>
      </c>
      <c r="P127" s="25" t="e">
        <f>VLOOKUP(A127,'all NFkB targets'!$A$6:$A$571,1,FALSE)</f>
        <v>#N/A</v>
      </c>
    </row>
    <row r="128" spans="1:16" x14ac:dyDescent="0.25">
      <c r="A128" s="96" t="s">
        <v>15758</v>
      </c>
      <c r="B128" s="21" t="s">
        <v>15759</v>
      </c>
      <c r="C128" s="21"/>
      <c r="D128" s="22">
        <v>0</v>
      </c>
      <c r="E128" s="28">
        <v>0.25565487546819621</v>
      </c>
      <c r="F128" s="28">
        <v>2.3661588748693734</v>
      </c>
      <c r="G128" s="28">
        <v>4.4096057667599275</v>
      </c>
      <c r="H128" s="28">
        <v>1.4897814247528058</v>
      </c>
      <c r="I128" s="25">
        <f t="shared" si="4"/>
        <v>0</v>
      </c>
      <c r="J128" s="25">
        <f t="shared" si="5"/>
        <v>1</v>
      </c>
      <c r="K128" s="25">
        <f t="shared" si="6"/>
        <v>1</v>
      </c>
      <c r="L128" s="25">
        <f t="shared" si="7"/>
        <v>1</v>
      </c>
      <c r="M128" s="25">
        <v>1</v>
      </c>
      <c r="N128" s="25" t="e">
        <v>#N/A</v>
      </c>
      <c r="O128" s="25" t="e">
        <f>VLOOKUP(A128,'NFkB target TFs'!$E$10:$E$54,1,FALSE)</f>
        <v>#N/A</v>
      </c>
      <c r="P128" s="25" t="e">
        <f>VLOOKUP(A128,'all NFkB targets'!$A$6:$A$571,1,FALSE)</f>
        <v>#N/A</v>
      </c>
    </row>
    <row r="129" spans="1:16" x14ac:dyDescent="0.25">
      <c r="A129" s="96" t="s">
        <v>15953</v>
      </c>
      <c r="B129" s="21" t="s">
        <v>15954</v>
      </c>
      <c r="C129" s="21"/>
      <c r="D129" s="22">
        <v>0</v>
      </c>
      <c r="E129" s="28">
        <v>0.40069518011970534</v>
      </c>
      <c r="F129" s="28">
        <v>2.1425085419211243</v>
      </c>
      <c r="G129" s="28">
        <v>3.9794564225167415</v>
      </c>
      <c r="H129" s="28">
        <v>1.4769956969940092</v>
      </c>
      <c r="I129" s="25">
        <f t="shared" si="4"/>
        <v>0</v>
      </c>
      <c r="J129" s="25">
        <f t="shared" si="5"/>
        <v>1</v>
      </c>
      <c r="K129" s="25">
        <f t="shared" si="6"/>
        <v>1</v>
      </c>
      <c r="L129" s="25">
        <f t="shared" si="7"/>
        <v>1</v>
      </c>
      <c r="M129" s="25">
        <v>1</v>
      </c>
      <c r="N129" s="25" t="e">
        <v>#N/A</v>
      </c>
      <c r="O129" s="25" t="e">
        <f>VLOOKUP(A129,'NFkB target TFs'!$E$10:$E$54,1,FALSE)</f>
        <v>#N/A</v>
      </c>
      <c r="P129" s="25" t="e">
        <f>VLOOKUP(A129,'all NFkB targets'!$A$6:$A$571,1,FALSE)</f>
        <v>#N/A</v>
      </c>
    </row>
    <row r="130" spans="1:16" x14ac:dyDescent="0.25">
      <c r="A130" s="96" t="s">
        <v>15885</v>
      </c>
      <c r="B130" s="21" t="s">
        <v>15886</v>
      </c>
      <c r="C130" s="21"/>
      <c r="D130" s="22">
        <v>0</v>
      </c>
      <c r="E130" s="23">
        <v>-0.10405781529995684</v>
      </c>
      <c r="F130" s="28">
        <v>2.6188394933040988</v>
      </c>
      <c r="G130" s="28">
        <v>4.0774045036856066</v>
      </c>
      <c r="H130" s="28">
        <v>1.474525712952139</v>
      </c>
      <c r="I130" s="25">
        <f t="shared" si="4"/>
        <v>0</v>
      </c>
      <c r="J130" s="25">
        <f t="shared" si="5"/>
        <v>1</v>
      </c>
      <c r="K130" s="25">
        <f t="shared" si="6"/>
        <v>1</v>
      </c>
      <c r="L130" s="25">
        <f t="shared" si="7"/>
        <v>1</v>
      </c>
      <c r="M130" s="25">
        <v>1</v>
      </c>
      <c r="N130" s="25" t="e">
        <v>#N/A</v>
      </c>
      <c r="O130" s="25" t="e">
        <f>VLOOKUP(A130,'NFkB target TFs'!$E$10:$E$54,1,FALSE)</f>
        <v>#N/A</v>
      </c>
      <c r="P130" s="25" t="e">
        <f>VLOOKUP(A130,'all NFkB targets'!$A$6:$A$571,1,FALSE)</f>
        <v>#N/A</v>
      </c>
    </row>
    <row r="131" spans="1:16" x14ac:dyDescent="0.25">
      <c r="A131" s="96" t="s">
        <v>15863</v>
      </c>
      <c r="B131" s="21" t="s">
        <v>15864</v>
      </c>
      <c r="C131" s="21"/>
      <c r="D131" s="22">
        <v>0</v>
      </c>
      <c r="E131" s="28">
        <v>0.57409878191086006</v>
      </c>
      <c r="F131" s="28">
        <v>1.366440594774039</v>
      </c>
      <c r="G131" s="28">
        <v>3.0399664073176451</v>
      </c>
      <c r="H131" s="28">
        <v>1.472926700265204</v>
      </c>
      <c r="I131" s="25">
        <f t="shared" si="4"/>
        <v>0</v>
      </c>
      <c r="J131" s="25">
        <f t="shared" si="5"/>
        <v>1</v>
      </c>
      <c r="K131" s="25">
        <f t="shared" si="6"/>
        <v>1</v>
      </c>
      <c r="L131" s="25">
        <f t="shared" si="7"/>
        <v>1</v>
      </c>
      <c r="M131" s="25">
        <v>1</v>
      </c>
      <c r="N131" s="25" t="e">
        <v>#N/A</v>
      </c>
      <c r="O131" s="25" t="e">
        <f>VLOOKUP(A131,'NFkB target TFs'!$E$10:$E$54,1,FALSE)</f>
        <v>#N/A</v>
      </c>
      <c r="P131" s="25" t="e">
        <f>VLOOKUP(A131,'all NFkB targets'!$A$6:$A$571,1,FALSE)</f>
        <v>#N/A</v>
      </c>
    </row>
    <row r="132" spans="1:16" x14ac:dyDescent="0.25">
      <c r="A132" s="96" t="s">
        <v>15754</v>
      </c>
      <c r="B132" s="21" t="s">
        <v>15755</v>
      </c>
      <c r="C132" s="21"/>
      <c r="D132" s="22">
        <v>0</v>
      </c>
      <c r="E132" s="28">
        <v>0.17343094494384803</v>
      </c>
      <c r="F132" s="28">
        <v>1.9659820954497016</v>
      </c>
      <c r="G132" s="28">
        <v>3.7929522631151871</v>
      </c>
      <c r="H132" s="28">
        <v>1.4728045423450178</v>
      </c>
      <c r="I132" s="25">
        <f t="shared" si="4"/>
        <v>0</v>
      </c>
      <c r="J132" s="25">
        <f t="shared" si="5"/>
        <v>1</v>
      </c>
      <c r="K132" s="25">
        <f t="shared" si="6"/>
        <v>1</v>
      </c>
      <c r="L132" s="25">
        <f t="shared" si="7"/>
        <v>1</v>
      </c>
      <c r="M132" s="25">
        <v>1</v>
      </c>
      <c r="N132" s="25" t="e">
        <v>#N/A</v>
      </c>
      <c r="O132" s="25" t="e">
        <f>VLOOKUP(A132,'NFkB target TFs'!$E$10:$E$54,1,FALSE)</f>
        <v>#N/A</v>
      </c>
      <c r="P132" s="25" t="e">
        <f>VLOOKUP(A132,'all NFkB targets'!$A$6:$A$571,1,FALSE)</f>
        <v>#N/A</v>
      </c>
    </row>
    <row r="133" spans="1:16" x14ac:dyDescent="0.25">
      <c r="A133" s="96" t="s">
        <v>15939</v>
      </c>
      <c r="B133" s="21" t="s">
        <v>15940</v>
      </c>
      <c r="C133" s="21"/>
      <c r="D133" s="22">
        <v>0</v>
      </c>
      <c r="E133" s="24">
        <v>-0.1623503358390827</v>
      </c>
      <c r="F133" s="28">
        <v>1.8986332666239867</v>
      </c>
      <c r="G133" s="28">
        <v>3.4981682294798655</v>
      </c>
      <c r="H133" s="28">
        <v>1.470482047368429</v>
      </c>
      <c r="I133" s="25">
        <f t="shared" ref="I133:I196" si="8">IF(ABS(E133)&gt;0.585,1,0)</f>
        <v>0</v>
      </c>
      <c r="J133" s="25">
        <f t="shared" ref="J133:J196" si="9">IF(ABS(F133)&gt;0.585,1,0)</f>
        <v>1</v>
      </c>
      <c r="K133" s="25">
        <f t="shared" ref="K133:K196" si="10">IF(ABS(G133)&gt;0.585,1,0)</f>
        <v>1</v>
      </c>
      <c r="L133" s="25">
        <f t="shared" ref="L133:L196" si="11">IF(ABS(H133)&gt;0.585,1,0)</f>
        <v>1</v>
      </c>
      <c r="M133" s="25">
        <v>1</v>
      </c>
      <c r="N133" s="25" t="e">
        <v>#N/A</v>
      </c>
      <c r="O133" s="25" t="e">
        <f>VLOOKUP(A133,'NFkB target TFs'!$E$10:$E$54,1,FALSE)</f>
        <v>#N/A</v>
      </c>
      <c r="P133" s="25" t="e">
        <f>VLOOKUP(A133,'all NFkB targets'!$A$6:$A$571,1,FALSE)</f>
        <v>#N/A</v>
      </c>
    </row>
    <row r="134" spans="1:16" x14ac:dyDescent="0.25">
      <c r="A134" s="96" t="s">
        <v>15973</v>
      </c>
      <c r="B134" s="21" t="s">
        <v>15974</v>
      </c>
      <c r="C134" s="21"/>
      <c r="D134" s="22">
        <v>0</v>
      </c>
      <c r="E134" s="28">
        <v>0.48370830994394248</v>
      </c>
      <c r="F134" s="28">
        <v>2.3294412978611385</v>
      </c>
      <c r="G134" s="28">
        <v>3.7996221327866677</v>
      </c>
      <c r="H134" s="28">
        <v>1.4700679544432733</v>
      </c>
      <c r="I134" s="25">
        <f t="shared" si="8"/>
        <v>0</v>
      </c>
      <c r="J134" s="25">
        <f t="shared" si="9"/>
        <v>1</v>
      </c>
      <c r="K134" s="25">
        <f t="shared" si="10"/>
        <v>1</v>
      </c>
      <c r="L134" s="25">
        <f t="shared" si="11"/>
        <v>1</v>
      </c>
      <c r="M134" s="25">
        <v>1</v>
      </c>
      <c r="N134" s="25" t="e">
        <v>#N/A</v>
      </c>
      <c r="O134" s="25" t="e">
        <f>VLOOKUP(A134,'NFkB target TFs'!$E$10:$E$54,1,FALSE)</f>
        <v>#N/A</v>
      </c>
      <c r="P134" s="25" t="e">
        <f>VLOOKUP(A134,'all NFkB targets'!$A$6:$A$571,1,FALSE)</f>
        <v>#N/A</v>
      </c>
    </row>
    <row r="135" spans="1:16" x14ac:dyDescent="0.25">
      <c r="A135" s="96" t="s">
        <v>15865</v>
      </c>
      <c r="B135" s="21" t="s">
        <v>15866</v>
      </c>
      <c r="C135" s="21"/>
      <c r="D135" s="22">
        <v>0</v>
      </c>
      <c r="E135" s="28">
        <v>0.50719893650532899</v>
      </c>
      <c r="F135" s="28">
        <v>1.8198294442956497</v>
      </c>
      <c r="G135" s="28">
        <v>3.7186475648126378</v>
      </c>
      <c r="H135" s="28">
        <v>1.458646913811072</v>
      </c>
      <c r="I135" s="25">
        <f t="shared" si="8"/>
        <v>0</v>
      </c>
      <c r="J135" s="25">
        <f t="shared" si="9"/>
        <v>1</v>
      </c>
      <c r="K135" s="25">
        <f t="shared" si="10"/>
        <v>1</v>
      </c>
      <c r="L135" s="25">
        <f t="shared" si="11"/>
        <v>1</v>
      </c>
      <c r="M135" s="25">
        <v>1</v>
      </c>
      <c r="N135" s="25" t="e">
        <v>#N/A</v>
      </c>
      <c r="O135" s="25" t="e">
        <f>VLOOKUP(A135,'NFkB target TFs'!$E$10:$E$54,1,FALSE)</f>
        <v>#N/A</v>
      </c>
      <c r="P135" s="25" t="e">
        <f>VLOOKUP(A135,'all NFkB targets'!$A$6:$A$571,1,FALSE)</f>
        <v>#N/A</v>
      </c>
    </row>
    <row r="136" spans="1:16" x14ac:dyDescent="0.25">
      <c r="A136" s="96" t="s">
        <v>15788</v>
      </c>
      <c r="B136" s="21" t="s">
        <v>15789</v>
      </c>
      <c r="C136" s="21"/>
      <c r="D136" s="22">
        <v>0</v>
      </c>
      <c r="E136" s="24">
        <v>-0.25727513654510886</v>
      </c>
      <c r="F136" s="28">
        <v>1.6789785952278833</v>
      </c>
      <c r="G136" s="28">
        <v>3.5713429875984626</v>
      </c>
      <c r="H136" s="28">
        <v>1.4559193089606246</v>
      </c>
      <c r="I136" s="25">
        <f t="shared" si="8"/>
        <v>0</v>
      </c>
      <c r="J136" s="25">
        <f t="shared" si="9"/>
        <v>1</v>
      </c>
      <c r="K136" s="25">
        <f t="shared" si="10"/>
        <v>1</v>
      </c>
      <c r="L136" s="25">
        <f t="shared" si="11"/>
        <v>1</v>
      </c>
      <c r="M136" s="25">
        <v>1</v>
      </c>
      <c r="N136" s="25" t="e">
        <v>#N/A</v>
      </c>
      <c r="O136" s="25" t="e">
        <f>VLOOKUP(A136,'NFkB target TFs'!$E$10:$E$54,1,FALSE)</f>
        <v>#N/A</v>
      </c>
      <c r="P136" s="25" t="e">
        <f>VLOOKUP(A136,'all NFkB targets'!$A$6:$A$571,1,FALSE)</f>
        <v>#N/A</v>
      </c>
    </row>
    <row r="137" spans="1:16" x14ac:dyDescent="0.25">
      <c r="A137" s="96" t="s">
        <v>16072</v>
      </c>
      <c r="B137" s="21" t="s">
        <v>16073</v>
      </c>
      <c r="C137" s="21"/>
      <c r="D137" s="22">
        <v>0</v>
      </c>
      <c r="E137" s="24">
        <v>-0.20228352584812845</v>
      </c>
      <c r="F137" s="28">
        <v>1.8034050358370075</v>
      </c>
      <c r="G137" s="28">
        <v>3.7910698384701154</v>
      </c>
      <c r="H137" s="28">
        <v>1.4539656120890334</v>
      </c>
      <c r="I137" s="25">
        <f t="shared" si="8"/>
        <v>0</v>
      </c>
      <c r="J137" s="25">
        <f t="shared" si="9"/>
        <v>1</v>
      </c>
      <c r="K137" s="25">
        <f t="shared" si="10"/>
        <v>1</v>
      </c>
      <c r="L137" s="25">
        <f t="shared" si="11"/>
        <v>1</v>
      </c>
      <c r="M137" s="25">
        <v>1</v>
      </c>
      <c r="N137" s="25" t="e">
        <v>#N/A</v>
      </c>
      <c r="O137" s="25" t="e">
        <f>VLOOKUP(A137,'NFkB target TFs'!$E$10:$E$54,1,FALSE)</f>
        <v>#N/A</v>
      </c>
      <c r="P137" s="25" t="e">
        <f>VLOOKUP(A137,'all NFkB targets'!$A$6:$A$571,1,FALSE)</f>
        <v>#N/A</v>
      </c>
    </row>
    <row r="138" spans="1:16" x14ac:dyDescent="0.25">
      <c r="A138" s="96" t="s">
        <v>16001</v>
      </c>
      <c r="B138" s="21" t="s">
        <v>16002</v>
      </c>
      <c r="C138" s="21"/>
      <c r="D138" s="22">
        <v>0</v>
      </c>
      <c r="E138" s="24">
        <v>-0.44107649949297933</v>
      </c>
      <c r="F138" s="28">
        <v>1.7170227138064875</v>
      </c>
      <c r="G138" s="28">
        <v>3.7195346263915954</v>
      </c>
      <c r="H138" s="28">
        <v>1.4516182487216018</v>
      </c>
      <c r="I138" s="25">
        <f t="shared" si="8"/>
        <v>0</v>
      </c>
      <c r="J138" s="25">
        <f t="shared" si="9"/>
        <v>1</v>
      </c>
      <c r="K138" s="25">
        <f t="shared" si="10"/>
        <v>1</v>
      </c>
      <c r="L138" s="25">
        <f t="shared" si="11"/>
        <v>1</v>
      </c>
      <c r="M138" s="25">
        <v>1</v>
      </c>
      <c r="N138" s="25" t="e">
        <v>#N/A</v>
      </c>
      <c r="O138" s="25" t="e">
        <f>VLOOKUP(A138,'NFkB target TFs'!$E$10:$E$54,1,FALSE)</f>
        <v>#N/A</v>
      </c>
      <c r="P138" s="25" t="e">
        <f>VLOOKUP(A138,'all NFkB targets'!$A$6:$A$571,1,FALSE)</f>
        <v>#N/A</v>
      </c>
    </row>
    <row r="139" spans="1:16" x14ac:dyDescent="0.25">
      <c r="A139" s="96" t="s">
        <v>16452</v>
      </c>
      <c r="B139" s="21" t="s">
        <v>16453</v>
      </c>
      <c r="C139" s="21"/>
      <c r="D139" s="22">
        <v>0</v>
      </c>
      <c r="E139" s="28">
        <v>1.9554766196330571</v>
      </c>
      <c r="F139" s="28">
        <v>2.7047361204951117</v>
      </c>
      <c r="G139" s="28">
        <v>3.8601298883914916</v>
      </c>
      <c r="H139" s="28">
        <v>1.4490400127907019</v>
      </c>
      <c r="I139" s="25">
        <f t="shared" si="8"/>
        <v>1</v>
      </c>
      <c r="J139" s="25">
        <f t="shared" si="9"/>
        <v>1</v>
      </c>
      <c r="K139" s="25">
        <f t="shared" si="10"/>
        <v>1</v>
      </c>
      <c r="L139" s="25">
        <f t="shared" si="11"/>
        <v>1</v>
      </c>
      <c r="M139" s="25">
        <v>1</v>
      </c>
      <c r="N139" s="25" t="e">
        <v>#N/A</v>
      </c>
      <c r="O139" s="25" t="e">
        <f>VLOOKUP(A139,'NFkB target TFs'!$E$10:$E$54,1,FALSE)</f>
        <v>#N/A</v>
      </c>
      <c r="P139" s="25" t="e">
        <f>VLOOKUP(A139,'all NFkB targets'!$A$6:$A$571,1,FALSE)</f>
        <v>#N/A</v>
      </c>
    </row>
    <row r="140" spans="1:16" x14ac:dyDescent="0.25">
      <c r="A140" s="96" t="s">
        <v>16122</v>
      </c>
      <c r="B140" s="21" t="s">
        <v>16123</v>
      </c>
      <c r="C140" s="21"/>
      <c r="D140" s="22">
        <v>0</v>
      </c>
      <c r="E140" s="28">
        <v>1.2989742384357765</v>
      </c>
      <c r="F140" s="28">
        <v>2.6474798556069525</v>
      </c>
      <c r="G140" s="28">
        <v>2.9792608314603011</v>
      </c>
      <c r="H140" s="28">
        <v>1.4463076595725093</v>
      </c>
      <c r="I140" s="25">
        <f t="shared" si="8"/>
        <v>1</v>
      </c>
      <c r="J140" s="25">
        <f t="shared" si="9"/>
        <v>1</v>
      </c>
      <c r="K140" s="25">
        <f t="shared" si="10"/>
        <v>1</v>
      </c>
      <c r="L140" s="25">
        <f t="shared" si="11"/>
        <v>1</v>
      </c>
      <c r="M140" s="25">
        <v>1</v>
      </c>
      <c r="N140" s="25" t="e">
        <v>#N/A</v>
      </c>
      <c r="O140" s="25" t="e">
        <f>VLOOKUP(A140,'NFkB target TFs'!$E$10:$E$54,1,FALSE)</f>
        <v>#N/A</v>
      </c>
      <c r="P140" s="25" t="e">
        <f>VLOOKUP(A140,'all NFkB targets'!$A$6:$A$571,1,FALSE)</f>
        <v>#N/A</v>
      </c>
    </row>
    <row r="141" spans="1:16" x14ac:dyDescent="0.25">
      <c r="A141" s="96" t="s">
        <v>16114</v>
      </c>
      <c r="B141" s="21" t="s">
        <v>16115</v>
      </c>
      <c r="C141" s="21"/>
      <c r="D141" s="22">
        <v>0</v>
      </c>
      <c r="E141" s="28">
        <v>1.1050421498574581</v>
      </c>
      <c r="F141" s="28">
        <v>0.91635868564276235</v>
      </c>
      <c r="G141" s="28">
        <v>1.5019546449619328</v>
      </c>
      <c r="H141" s="28">
        <v>1.4459521329457898</v>
      </c>
      <c r="I141" s="25">
        <f t="shared" si="8"/>
        <v>1</v>
      </c>
      <c r="J141" s="25">
        <f t="shared" si="9"/>
        <v>1</v>
      </c>
      <c r="K141" s="25">
        <f t="shared" si="10"/>
        <v>1</v>
      </c>
      <c r="L141" s="25">
        <f t="shared" si="11"/>
        <v>1</v>
      </c>
      <c r="M141" s="25">
        <v>1</v>
      </c>
      <c r="N141" s="25" t="e">
        <v>#N/A</v>
      </c>
      <c r="O141" s="25" t="e">
        <f>VLOOKUP(A141,'NFkB target TFs'!$E$10:$E$54,1,FALSE)</f>
        <v>#N/A</v>
      </c>
      <c r="P141" s="25" t="e">
        <f>VLOOKUP(A141,'all NFkB targets'!$A$6:$A$571,1,FALSE)</f>
        <v>#N/A</v>
      </c>
    </row>
    <row r="142" spans="1:16" x14ac:dyDescent="0.25">
      <c r="A142" s="96" t="s">
        <v>16208</v>
      </c>
      <c r="B142" s="21" t="s">
        <v>16209</v>
      </c>
      <c r="C142" s="21"/>
      <c r="D142" s="22">
        <v>0</v>
      </c>
      <c r="E142" s="28">
        <v>1.3366659472092883</v>
      </c>
      <c r="F142" s="28">
        <v>2.9213080166280112</v>
      </c>
      <c r="G142" s="28">
        <v>2.9262716875482075</v>
      </c>
      <c r="H142" s="28">
        <v>1.4404915697789511</v>
      </c>
      <c r="I142" s="25">
        <f t="shared" si="8"/>
        <v>1</v>
      </c>
      <c r="J142" s="25">
        <f t="shared" si="9"/>
        <v>1</v>
      </c>
      <c r="K142" s="25">
        <f t="shared" si="10"/>
        <v>1</v>
      </c>
      <c r="L142" s="25">
        <f t="shared" si="11"/>
        <v>1</v>
      </c>
      <c r="M142" s="25">
        <v>1</v>
      </c>
      <c r="N142" s="25" t="e">
        <v>#N/A</v>
      </c>
      <c r="O142" s="25" t="e">
        <f>VLOOKUP(A142,'NFkB target TFs'!$E$10:$E$54,1,FALSE)</f>
        <v>#N/A</v>
      </c>
      <c r="P142" s="25" t="e">
        <f>VLOOKUP(A142,'all NFkB targets'!$A$6:$A$571,1,FALSE)</f>
        <v>#N/A</v>
      </c>
    </row>
    <row r="143" spans="1:16" x14ac:dyDescent="0.25">
      <c r="A143" s="96" t="s">
        <v>16095</v>
      </c>
      <c r="B143" s="21" t="s">
        <v>16096</v>
      </c>
      <c r="C143" s="21"/>
      <c r="D143" s="22">
        <v>0</v>
      </c>
      <c r="E143" s="23">
        <v>1.9599763300004871E-2</v>
      </c>
      <c r="F143" s="28">
        <v>1.4864333196236066</v>
      </c>
      <c r="G143" s="28">
        <v>3.4847183180823822</v>
      </c>
      <c r="H143" s="28">
        <v>1.4349429106578013</v>
      </c>
      <c r="I143" s="25">
        <f t="shared" si="8"/>
        <v>0</v>
      </c>
      <c r="J143" s="25">
        <f t="shared" si="9"/>
        <v>1</v>
      </c>
      <c r="K143" s="25">
        <f t="shared" si="10"/>
        <v>1</v>
      </c>
      <c r="L143" s="25">
        <f t="shared" si="11"/>
        <v>1</v>
      </c>
      <c r="M143" s="25">
        <v>1</v>
      </c>
      <c r="N143" s="25" t="e">
        <v>#N/A</v>
      </c>
      <c r="O143" s="25" t="e">
        <f>VLOOKUP(A143,'NFkB target TFs'!$E$10:$E$54,1,FALSE)</f>
        <v>#N/A</v>
      </c>
      <c r="P143" s="25" t="e">
        <f>VLOOKUP(A143,'all NFkB targets'!$A$6:$A$571,1,FALSE)</f>
        <v>#N/A</v>
      </c>
    </row>
    <row r="144" spans="1:16" x14ac:dyDescent="0.25">
      <c r="A144" s="96" t="s">
        <v>16087</v>
      </c>
      <c r="B144" s="21" t="s">
        <v>16088</v>
      </c>
      <c r="C144" s="21"/>
      <c r="D144" s="22">
        <v>0</v>
      </c>
      <c r="E144" s="28">
        <v>0.21276119935257018</v>
      </c>
      <c r="F144" s="28">
        <v>0.72851276430015943</v>
      </c>
      <c r="G144" s="28">
        <v>1.3415938077026777</v>
      </c>
      <c r="H144" s="28">
        <v>1.4309140451834561</v>
      </c>
      <c r="I144" s="25">
        <f t="shared" si="8"/>
        <v>0</v>
      </c>
      <c r="J144" s="25">
        <f t="shared" si="9"/>
        <v>1</v>
      </c>
      <c r="K144" s="25">
        <f t="shared" si="10"/>
        <v>1</v>
      </c>
      <c r="L144" s="25">
        <f t="shared" si="11"/>
        <v>1</v>
      </c>
      <c r="M144" s="25">
        <v>1</v>
      </c>
      <c r="N144" s="25" t="e">
        <v>#N/A</v>
      </c>
      <c r="O144" s="25" t="e">
        <f>VLOOKUP(A144,'NFkB target TFs'!$E$10:$E$54,1,FALSE)</f>
        <v>#N/A</v>
      </c>
      <c r="P144" s="25" t="e">
        <f>VLOOKUP(A144,'all NFkB targets'!$A$6:$A$571,1,FALSE)</f>
        <v>#N/A</v>
      </c>
    </row>
    <row r="145" spans="1:16" x14ac:dyDescent="0.25">
      <c r="A145" s="96" t="s">
        <v>16394</v>
      </c>
      <c r="B145" s="21" t="s">
        <v>16395</v>
      </c>
      <c r="C145" s="21"/>
      <c r="D145" s="22">
        <v>0</v>
      </c>
      <c r="E145" s="28">
        <v>1.1688341166713272</v>
      </c>
      <c r="F145" s="28">
        <v>1.8777572145565076</v>
      </c>
      <c r="G145" s="28">
        <v>3.3019620610281493</v>
      </c>
      <c r="H145" s="28">
        <v>1.4300694555243803</v>
      </c>
      <c r="I145" s="25">
        <f t="shared" si="8"/>
        <v>1</v>
      </c>
      <c r="J145" s="25">
        <f t="shared" si="9"/>
        <v>1</v>
      </c>
      <c r="K145" s="25">
        <f t="shared" si="10"/>
        <v>1</v>
      </c>
      <c r="L145" s="25">
        <f t="shared" si="11"/>
        <v>1</v>
      </c>
      <c r="M145" s="25">
        <v>1</v>
      </c>
      <c r="N145" s="25" t="e">
        <v>#N/A</v>
      </c>
      <c r="O145" s="25" t="e">
        <f>VLOOKUP(A145,'NFkB target TFs'!$E$10:$E$54,1,FALSE)</f>
        <v>#N/A</v>
      </c>
      <c r="P145" s="25" t="e">
        <f>VLOOKUP(A145,'all NFkB targets'!$A$6:$A$571,1,FALSE)</f>
        <v>#N/A</v>
      </c>
    </row>
    <row r="146" spans="1:16" x14ac:dyDescent="0.25">
      <c r="A146" s="96" t="s">
        <v>16164</v>
      </c>
      <c r="B146" s="21" t="s">
        <v>16165</v>
      </c>
      <c r="C146" s="21"/>
      <c r="D146" s="22">
        <v>0</v>
      </c>
      <c r="E146" s="28">
        <v>1.5808346150984796</v>
      </c>
      <c r="F146" s="28">
        <v>2.5425383108818007</v>
      </c>
      <c r="G146" s="28">
        <v>2.9301646734576727</v>
      </c>
      <c r="H146" s="28">
        <v>1.4256122726963287</v>
      </c>
      <c r="I146" s="25">
        <f t="shared" si="8"/>
        <v>1</v>
      </c>
      <c r="J146" s="25">
        <f t="shared" si="9"/>
        <v>1</v>
      </c>
      <c r="K146" s="25">
        <f t="shared" si="10"/>
        <v>1</v>
      </c>
      <c r="L146" s="25">
        <f t="shared" si="11"/>
        <v>1</v>
      </c>
      <c r="M146" s="25">
        <v>1</v>
      </c>
      <c r="N146" s="25" t="e">
        <v>#N/A</v>
      </c>
      <c r="O146" s="25" t="e">
        <f>VLOOKUP(A146,'NFkB target TFs'!$E$10:$E$54,1,FALSE)</f>
        <v>#N/A</v>
      </c>
      <c r="P146" s="25" t="e">
        <f>VLOOKUP(A146,'all NFkB targets'!$A$6:$A$571,1,FALSE)</f>
        <v>#N/A</v>
      </c>
    </row>
    <row r="147" spans="1:16" x14ac:dyDescent="0.25">
      <c r="A147" s="96" t="s">
        <v>16366</v>
      </c>
      <c r="B147" s="21" t="s">
        <v>16367</v>
      </c>
      <c r="C147" s="21"/>
      <c r="D147" s="22">
        <v>0</v>
      </c>
      <c r="E147" s="28">
        <v>1.4103080976694744</v>
      </c>
      <c r="F147" s="28">
        <v>2.8605683010998795</v>
      </c>
      <c r="G147" s="28">
        <v>2.7937472813188053</v>
      </c>
      <c r="H147" s="28">
        <v>1.4239000246140552</v>
      </c>
      <c r="I147" s="25">
        <f t="shared" si="8"/>
        <v>1</v>
      </c>
      <c r="J147" s="25">
        <f t="shared" si="9"/>
        <v>1</v>
      </c>
      <c r="K147" s="25">
        <f t="shared" si="10"/>
        <v>1</v>
      </c>
      <c r="L147" s="25">
        <f t="shared" si="11"/>
        <v>1</v>
      </c>
      <c r="M147" s="25">
        <v>1</v>
      </c>
      <c r="N147" s="25" t="e">
        <v>#N/A</v>
      </c>
      <c r="O147" s="25" t="e">
        <f>VLOOKUP(A147,'NFkB target TFs'!$E$10:$E$54,1,FALSE)</f>
        <v>#N/A</v>
      </c>
      <c r="P147" s="25" t="e">
        <f>VLOOKUP(A147,'all NFkB targets'!$A$6:$A$571,1,FALSE)</f>
        <v>#N/A</v>
      </c>
    </row>
    <row r="148" spans="1:16" x14ac:dyDescent="0.25">
      <c r="A148" s="96" t="s">
        <v>229</v>
      </c>
      <c r="B148" s="21" t="s">
        <v>230</v>
      </c>
      <c r="C148" s="21"/>
      <c r="D148" s="22">
        <v>0</v>
      </c>
      <c r="E148" s="28">
        <v>0.25320104806052429</v>
      </c>
      <c r="F148" s="28">
        <v>0.80609290561244917</v>
      </c>
      <c r="G148" s="28">
        <v>1.0560213829686393</v>
      </c>
      <c r="H148" s="28">
        <v>1.4150023777775327</v>
      </c>
      <c r="I148" s="25">
        <f t="shared" si="8"/>
        <v>0</v>
      </c>
      <c r="J148" s="25">
        <f t="shared" si="9"/>
        <v>1</v>
      </c>
      <c r="K148" s="25">
        <f t="shared" si="10"/>
        <v>1</v>
      </c>
      <c r="L148" s="25">
        <f t="shared" si="11"/>
        <v>1</v>
      </c>
      <c r="M148" s="25">
        <v>1</v>
      </c>
      <c r="N148" s="25" t="e">
        <v>#N/A</v>
      </c>
      <c r="O148" s="25" t="e">
        <f>VLOOKUP(A148,'NFkB target TFs'!$E$10:$E$54,1,FALSE)</f>
        <v>#N/A</v>
      </c>
      <c r="P148" s="25" t="str">
        <f>VLOOKUP(A148,'all NFkB targets'!$A$6:$A$571,1,FALSE)</f>
        <v>RELB</v>
      </c>
    </row>
    <row r="149" spans="1:16" x14ac:dyDescent="0.25">
      <c r="A149" s="96" t="s">
        <v>239</v>
      </c>
      <c r="B149" s="21" t="s">
        <v>240</v>
      </c>
      <c r="C149" s="21"/>
      <c r="D149" s="22">
        <v>0</v>
      </c>
      <c r="E149" s="28">
        <v>0.985617632063013</v>
      </c>
      <c r="F149" s="28">
        <v>1.1220933109397815</v>
      </c>
      <c r="G149" s="28">
        <v>0.90699236944658312</v>
      </c>
      <c r="H149" s="28">
        <v>1.414351547132169</v>
      </c>
      <c r="I149" s="25">
        <f t="shared" si="8"/>
        <v>1</v>
      </c>
      <c r="J149" s="25">
        <f t="shared" si="9"/>
        <v>1</v>
      </c>
      <c r="K149" s="25">
        <f t="shared" si="10"/>
        <v>1</v>
      </c>
      <c r="L149" s="25">
        <f t="shared" si="11"/>
        <v>1</v>
      </c>
      <c r="M149" s="25">
        <v>1</v>
      </c>
      <c r="N149" s="25" t="e">
        <v>#N/A</v>
      </c>
      <c r="O149" s="25" t="e">
        <f>VLOOKUP(A149,'NFkB target TFs'!$E$10:$E$54,1,FALSE)</f>
        <v>#N/A</v>
      </c>
      <c r="P149" s="25" t="str">
        <f>VLOOKUP(A149,'all NFkB targets'!$A$6:$A$571,1,FALSE)</f>
        <v>TAP1</v>
      </c>
    </row>
    <row r="150" spans="1:16" x14ac:dyDescent="0.25">
      <c r="A150" s="96" t="s">
        <v>16064</v>
      </c>
      <c r="B150" s="21" t="s">
        <v>16065</v>
      </c>
      <c r="C150" s="21"/>
      <c r="D150" s="22">
        <v>0</v>
      </c>
      <c r="E150" s="28">
        <v>0.46152399759853729</v>
      </c>
      <c r="F150" s="28">
        <v>2.4080479919058595</v>
      </c>
      <c r="G150" s="28">
        <v>3.9174739344663458</v>
      </c>
      <c r="H150" s="28">
        <v>1.4122761966920192</v>
      </c>
      <c r="I150" s="25">
        <f t="shared" si="8"/>
        <v>0</v>
      </c>
      <c r="J150" s="25">
        <f t="shared" si="9"/>
        <v>1</v>
      </c>
      <c r="K150" s="25">
        <f t="shared" si="10"/>
        <v>1</v>
      </c>
      <c r="L150" s="25">
        <f t="shared" si="11"/>
        <v>1</v>
      </c>
      <c r="M150" s="25">
        <v>1</v>
      </c>
      <c r="N150" s="25" t="e">
        <v>#N/A</v>
      </c>
      <c r="O150" s="25" t="e">
        <f>VLOOKUP(A150,'NFkB target TFs'!$E$10:$E$54,1,FALSE)</f>
        <v>#N/A</v>
      </c>
      <c r="P150" s="25" t="e">
        <f>VLOOKUP(A150,'all NFkB targets'!$A$6:$A$571,1,FALSE)</f>
        <v>#N/A</v>
      </c>
    </row>
    <row r="151" spans="1:16" x14ac:dyDescent="0.25">
      <c r="A151" s="96" t="s">
        <v>16388</v>
      </c>
      <c r="B151" s="21" t="s">
        <v>16389</v>
      </c>
      <c r="C151" s="21"/>
      <c r="D151" s="22">
        <v>0</v>
      </c>
      <c r="E151" s="28">
        <v>0.69252874031698752</v>
      </c>
      <c r="F151" s="28">
        <v>2.3478143212523217</v>
      </c>
      <c r="G151" s="28">
        <v>2.4734997909404948</v>
      </c>
      <c r="H151" s="28">
        <v>1.411365083481209</v>
      </c>
      <c r="I151" s="25">
        <f t="shared" si="8"/>
        <v>1</v>
      </c>
      <c r="J151" s="25">
        <f t="shared" si="9"/>
        <v>1</v>
      </c>
      <c r="K151" s="25">
        <f t="shared" si="10"/>
        <v>1</v>
      </c>
      <c r="L151" s="25">
        <f t="shared" si="11"/>
        <v>1</v>
      </c>
      <c r="M151" s="25">
        <v>1</v>
      </c>
      <c r="N151" s="25" t="e">
        <v>#N/A</v>
      </c>
      <c r="O151" s="25" t="e">
        <f>VLOOKUP(A151,'NFkB target TFs'!$E$10:$E$54,1,FALSE)</f>
        <v>#N/A</v>
      </c>
      <c r="P151" s="25" t="e">
        <f>VLOOKUP(A151,'all NFkB targets'!$A$6:$A$571,1,FALSE)</f>
        <v>#N/A</v>
      </c>
    </row>
    <row r="152" spans="1:16" x14ac:dyDescent="0.25">
      <c r="A152" s="96" t="s">
        <v>16511</v>
      </c>
      <c r="B152" s="21" t="s">
        <v>16512</v>
      </c>
      <c r="C152" s="21"/>
      <c r="D152" s="22">
        <v>0</v>
      </c>
      <c r="E152" s="28">
        <v>1.1551386565261728</v>
      </c>
      <c r="F152" s="28">
        <v>0.96769907294897617</v>
      </c>
      <c r="G152" s="28">
        <v>1.9500870647259265</v>
      </c>
      <c r="H152" s="28">
        <v>1.4049402123790531</v>
      </c>
      <c r="I152" s="25">
        <f t="shared" si="8"/>
        <v>1</v>
      </c>
      <c r="J152" s="25">
        <f t="shared" si="9"/>
        <v>1</v>
      </c>
      <c r="K152" s="25">
        <f t="shared" si="10"/>
        <v>1</v>
      </c>
      <c r="L152" s="25">
        <f t="shared" si="11"/>
        <v>1</v>
      </c>
      <c r="M152" s="25">
        <v>1</v>
      </c>
      <c r="N152" s="25" t="e">
        <v>#N/A</v>
      </c>
      <c r="O152" s="25" t="e">
        <f>VLOOKUP(A152,'NFkB target TFs'!$E$10:$E$54,1,FALSE)</f>
        <v>#N/A</v>
      </c>
      <c r="P152" s="25" t="e">
        <f>VLOOKUP(A152,'all NFkB targets'!$A$6:$A$571,1,FALSE)</f>
        <v>#N/A</v>
      </c>
    </row>
    <row r="153" spans="1:16" x14ac:dyDescent="0.25">
      <c r="A153" s="96" t="s">
        <v>15495</v>
      </c>
      <c r="B153" s="21" t="s">
        <v>15496</v>
      </c>
      <c r="C153" s="21"/>
      <c r="D153" s="22">
        <v>0</v>
      </c>
      <c r="E153" s="28">
        <v>1.4240515240846152</v>
      </c>
      <c r="F153" s="28">
        <v>0.65659816496997847</v>
      </c>
      <c r="G153" s="28">
        <v>0.56393017991460137</v>
      </c>
      <c r="H153" s="28">
        <v>1.4016266194515525</v>
      </c>
      <c r="I153" s="25">
        <f t="shared" si="8"/>
        <v>1</v>
      </c>
      <c r="J153" s="25">
        <f t="shared" si="9"/>
        <v>1</v>
      </c>
      <c r="K153" s="25">
        <f t="shared" si="10"/>
        <v>0</v>
      </c>
      <c r="L153" s="25">
        <f t="shared" si="11"/>
        <v>1</v>
      </c>
      <c r="M153" s="25">
        <v>1</v>
      </c>
      <c r="N153" s="25" t="e">
        <v>#N/A</v>
      </c>
      <c r="O153" s="25" t="e">
        <f>VLOOKUP(A153,'NFkB target TFs'!$E$10:$E$54,1,FALSE)</f>
        <v>#N/A</v>
      </c>
      <c r="P153" s="25" t="e">
        <f>VLOOKUP(A153,'all NFkB targets'!$A$6:$A$571,1,FALSE)</f>
        <v>#N/A</v>
      </c>
    </row>
    <row r="154" spans="1:16" x14ac:dyDescent="0.25">
      <c r="A154" s="96" t="s">
        <v>15847</v>
      </c>
      <c r="B154" s="21" t="s">
        <v>15848</v>
      </c>
      <c r="C154" s="21"/>
      <c r="D154" s="22">
        <v>0</v>
      </c>
      <c r="E154" s="28">
        <v>0.36341847402302935</v>
      </c>
      <c r="F154" s="28">
        <v>1.975877205799826</v>
      </c>
      <c r="G154" s="28">
        <v>3.4496339915698169</v>
      </c>
      <c r="H154" s="28">
        <v>1.3977637936491782</v>
      </c>
      <c r="I154" s="25">
        <f t="shared" si="8"/>
        <v>0</v>
      </c>
      <c r="J154" s="25">
        <f t="shared" si="9"/>
        <v>1</v>
      </c>
      <c r="K154" s="25">
        <f t="shared" si="10"/>
        <v>1</v>
      </c>
      <c r="L154" s="25">
        <f t="shared" si="11"/>
        <v>1</v>
      </c>
      <c r="M154" s="25">
        <v>1</v>
      </c>
      <c r="N154" s="25" t="e">
        <v>#N/A</v>
      </c>
      <c r="O154" s="25" t="e">
        <f>VLOOKUP(A154,'NFkB target TFs'!$E$10:$E$54,1,FALSE)</f>
        <v>#N/A</v>
      </c>
      <c r="P154" s="25" t="e">
        <f>VLOOKUP(A154,'all NFkB targets'!$A$6:$A$571,1,FALSE)</f>
        <v>#N/A</v>
      </c>
    </row>
    <row r="155" spans="1:16" x14ac:dyDescent="0.25">
      <c r="A155" s="96" t="s">
        <v>15835</v>
      </c>
      <c r="B155" s="21" t="s">
        <v>15836</v>
      </c>
      <c r="C155" s="21"/>
      <c r="D155" s="22">
        <v>0</v>
      </c>
      <c r="E155" s="24">
        <v>-0.21528203217325786</v>
      </c>
      <c r="F155" s="28">
        <v>1.681156565344633</v>
      </c>
      <c r="G155" s="28">
        <v>3.5993974320936779</v>
      </c>
      <c r="H155" s="28">
        <v>1.3950573952734573</v>
      </c>
      <c r="I155" s="25">
        <f t="shared" si="8"/>
        <v>0</v>
      </c>
      <c r="J155" s="25">
        <f t="shared" si="9"/>
        <v>1</v>
      </c>
      <c r="K155" s="25">
        <f t="shared" si="10"/>
        <v>1</v>
      </c>
      <c r="L155" s="25">
        <f t="shared" si="11"/>
        <v>1</v>
      </c>
      <c r="M155" s="25">
        <v>1</v>
      </c>
      <c r="N155" s="25" t="e">
        <v>#N/A</v>
      </c>
      <c r="O155" s="25" t="e">
        <f>VLOOKUP(A155,'NFkB target TFs'!$E$10:$E$54,1,FALSE)</f>
        <v>#N/A</v>
      </c>
      <c r="P155" s="25" t="e">
        <f>VLOOKUP(A155,'all NFkB targets'!$A$6:$A$571,1,FALSE)</f>
        <v>#N/A</v>
      </c>
    </row>
    <row r="156" spans="1:16" x14ac:dyDescent="0.25">
      <c r="A156" s="96" t="s">
        <v>15297</v>
      </c>
      <c r="B156" s="21" t="s">
        <v>941</v>
      </c>
      <c r="C156" s="21"/>
      <c r="D156" s="22">
        <v>0</v>
      </c>
      <c r="E156" s="28">
        <v>0.49416240366650666</v>
      </c>
      <c r="F156" s="28">
        <v>1.0964371744794379</v>
      </c>
      <c r="G156" s="28">
        <v>2.7304522872075321</v>
      </c>
      <c r="H156" s="28">
        <v>1.3896656424476226</v>
      </c>
      <c r="I156" s="25">
        <f t="shared" si="8"/>
        <v>0</v>
      </c>
      <c r="J156" s="25">
        <f t="shared" si="9"/>
        <v>1</v>
      </c>
      <c r="K156" s="25">
        <f t="shared" si="10"/>
        <v>1</v>
      </c>
      <c r="L156" s="25">
        <f t="shared" si="11"/>
        <v>1</v>
      </c>
      <c r="M156" s="25">
        <v>1</v>
      </c>
      <c r="N156" s="25" t="e">
        <v>#N/A</v>
      </c>
      <c r="O156" s="25" t="e">
        <f>VLOOKUP(A156,'NFkB target TFs'!$E$10:$E$54,1,FALSE)</f>
        <v>#N/A</v>
      </c>
      <c r="P156" s="25" t="e">
        <f>VLOOKUP(A156,'all NFkB targets'!$A$6:$A$571,1,FALSE)</f>
        <v>#N/A</v>
      </c>
    </row>
    <row r="157" spans="1:16" x14ac:dyDescent="0.25">
      <c r="A157" s="96" t="s">
        <v>15489</v>
      </c>
      <c r="B157" s="21" t="s">
        <v>15490</v>
      </c>
      <c r="C157" s="21"/>
      <c r="D157" s="22">
        <v>0</v>
      </c>
      <c r="E157" s="24">
        <v>-2.1666271483897699</v>
      </c>
      <c r="F157" s="28">
        <v>0.7619662238688234</v>
      </c>
      <c r="G157" s="24">
        <v>-0.57336870620537639</v>
      </c>
      <c r="H157" s="28">
        <v>1.3890223698448554</v>
      </c>
      <c r="I157" s="25">
        <f t="shared" si="8"/>
        <v>1</v>
      </c>
      <c r="J157" s="25">
        <f t="shared" si="9"/>
        <v>1</v>
      </c>
      <c r="K157" s="25">
        <f t="shared" si="10"/>
        <v>0</v>
      </c>
      <c r="L157" s="25">
        <f t="shared" si="11"/>
        <v>1</v>
      </c>
      <c r="M157" s="25">
        <v>1</v>
      </c>
      <c r="N157" s="25" t="e">
        <v>#N/A</v>
      </c>
      <c r="O157" s="25" t="e">
        <f>VLOOKUP(A157,'NFkB target TFs'!$E$10:$E$54,1,FALSE)</f>
        <v>#N/A</v>
      </c>
      <c r="P157" s="25" t="e">
        <f>VLOOKUP(A157,'all NFkB targets'!$A$6:$A$571,1,FALSE)</f>
        <v>#N/A</v>
      </c>
    </row>
    <row r="158" spans="1:16" x14ac:dyDescent="0.25">
      <c r="A158" s="96" t="s">
        <v>16168</v>
      </c>
      <c r="B158" s="21" t="s">
        <v>16169</v>
      </c>
      <c r="C158" s="21"/>
      <c r="D158" s="22">
        <v>0</v>
      </c>
      <c r="E158" s="28">
        <v>1.8741491944109188</v>
      </c>
      <c r="F158" s="28">
        <v>1.8528882690695703</v>
      </c>
      <c r="G158" s="28">
        <v>1.2472616391170939</v>
      </c>
      <c r="H158" s="28">
        <v>1.388758579447422</v>
      </c>
      <c r="I158" s="25">
        <f t="shared" si="8"/>
        <v>1</v>
      </c>
      <c r="J158" s="25">
        <f t="shared" si="9"/>
        <v>1</v>
      </c>
      <c r="K158" s="25">
        <f t="shared" si="10"/>
        <v>1</v>
      </c>
      <c r="L158" s="25">
        <f t="shared" si="11"/>
        <v>1</v>
      </c>
      <c r="M158" s="25">
        <v>1</v>
      </c>
      <c r="N158" s="25" t="e">
        <v>#N/A</v>
      </c>
      <c r="O158" s="25" t="e">
        <f>VLOOKUP(A158,'NFkB target TFs'!$E$10:$E$54,1,FALSE)</f>
        <v>#N/A</v>
      </c>
      <c r="P158" s="25" t="e">
        <f>VLOOKUP(A158,'all NFkB targets'!$A$6:$A$571,1,FALSE)</f>
        <v>#N/A</v>
      </c>
    </row>
    <row r="159" spans="1:16" x14ac:dyDescent="0.25">
      <c r="A159" s="96" t="s">
        <v>15923</v>
      </c>
      <c r="B159" s="21" t="s">
        <v>15924</v>
      </c>
      <c r="C159" s="21"/>
      <c r="D159" s="22">
        <v>0</v>
      </c>
      <c r="E159" s="28">
        <v>0.30149619498254904</v>
      </c>
      <c r="F159" s="28">
        <v>1.38614202151309</v>
      </c>
      <c r="G159" s="28">
        <v>2.9333023586979428</v>
      </c>
      <c r="H159" s="28">
        <v>1.388710967490566</v>
      </c>
      <c r="I159" s="25">
        <f t="shared" si="8"/>
        <v>0</v>
      </c>
      <c r="J159" s="25">
        <f t="shared" si="9"/>
        <v>1</v>
      </c>
      <c r="K159" s="25">
        <f t="shared" si="10"/>
        <v>1</v>
      </c>
      <c r="L159" s="25">
        <f t="shared" si="11"/>
        <v>1</v>
      </c>
      <c r="M159" s="25">
        <v>1</v>
      </c>
      <c r="N159" s="25" t="e">
        <v>#N/A</v>
      </c>
      <c r="O159" s="25" t="e">
        <f>VLOOKUP(A159,'NFkB target TFs'!$E$10:$E$54,1,FALSE)</f>
        <v>#N/A</v>
      </c>
      <c r="P159" s="25" t="e">
        <f>VLOOKUP(A159,'all NFkB targets'!$A$6:$A$571,1,FALSE)</f>
        <v>#N/A</v>
      </c>
    </row>
    <row r="160" spans="1:16" x14ac:dyDescent="0.25">
      <c r="A160" s="96" t="s">
        <v>16138</v>
      </c>
      <c r="B160" s="21" t="s">
        <v>16139</v>
      </c>
      <c r="C160" s="21"/>
      <c r="D160" s="22">
        <v>0</v>
      </c>
      <c r="E160" s="28">
        <v>1.4878482518960432</v>
      </c>
      <c r="F160" s="24">
        <v>-1.2112240257054905</v>
      </c>
      <c r="G160" s="28">
        <v>0.9384800180398899</v>
      </c>
      <c r="H160" s="28">
        <v>1.3807715414573591</v>
      </c>
      <c r="I160" s="25">
        <f t="shared" si="8"/>
        <v>1</v>
      </c>
      <c r="J160" s="25">
        <f t="shared" si="9"/>
        <v>1</v>
      </c>
      <c r="K160" s="25">
        <f t="shared" si="10"/>
        <v>1</v>
      </c>
      <c r="L160" s="25">
        <f t="shared" si="11"/>
        <v>1</v>
      </c>
      <c r="M160" s="25">
        <v>1</v>
      </c>
      <c r="N160" s="25" t="e">
        <v>#N/A</v>
      </c>
      <c r="O160" s="25" t="e">
        <f>VLOOKUP(A160,'NFkB target TFs'!$E$10:$E$54,1,FALSE)</f>
        <v>#N/A</v>
      </c>
      <c r="P160" s="25" t="e">
        <f>VLOOKUP(A160,'all NFkB targets'!$A$6:$A$571,1,FALSE)</f>
        <v>#N/A</v>
      </c>
    </row>
    <row r="161" spans="1:16" x14ac:dyDescent="0.25">
      <c r="A161" s="96" t="s">
        <v>15639</v>
      </c>
      <c r="B161" s="21" t="s">
        <v>16547</v>
      </c>
      <c r="C161" s="21" t="s">
        <v>19553</v>
      </c>
      <c r="D161" s="22">
        <v>0</v>
      </c>
      <c r="E161" s="28">
        <v>0.36425350436088416</v>
      </c>
      <c r="F161" s="23">
        <v>6.6373021919353875E-2</v>
      </c>
      <c r="G161" s="24">
        <v>-2.3781441044539107</v>
      </c>
      <c r="H161" s="28">
        <v>1.3782765796148242</v>
      </c>
      <c r="I161" s="25">
        <f t="shared" si="8"/>
        <v>0</v>
      </c>
      <c r="J161" s="25">
        <f t="shared" si="9"/>
        <v>0</v>
      </c>
      <c r="K161" s="25">
        <f t="shared" si="10"/>
        <v>1</v>
      </c>
      <c r="L161" s="25">
        <f t="shared" si="11"/>
        <v>1</v>
      </c>
      <c r="M161" s="25">
        <v>1</v>
      </c>
      <c r="N161" s="25" t="e">
        <v>#N/A</v>
      </c>
      <c r="O161" s="25" t="e">
        <f>VLOOKUP(A161,'NFkB target TFs'!$E$10:$E$54,1,FALSE)</f>
        <v>#N/A</v>
      </c>
      <c r="P161" s="25" t="e">
        <f>VLOOKUP(A161,'all NFkB targets'!$A$6:$A$571,1,FALSE)</f>
        <v>#N/A</v>
      </c>
    </row>
    <row r="162" spans="1:16" x14ac:dyDescent="0.25">
      <c r="A162" s="96" t="s">
        <v>15491</v>
      </c>
      <c r="B162" s="21" t="s">
        <v>15492</v>
      </c>
      <c r="C162" s="21"/>
      <c r="D162" s="22">
        <v>0</v>
      </c>
      <c r="E162" s="24">
        <v>-1.6817840899553036</v>
      </c>
      <c r="F162" s="24">
        <v>-1.184389911380771</v>
      </c>
      <c r="G162" s="23">
        <v>4.6737155259325952E-2</v>
      </c>
      <c r="H162" s="28">
        <v>1.3781317359545551</v>
      </c>
      <c r="I162" s="25">
        <f t="shared" si="8"/>
        <v>1</v>
      </c>
      <c r="J162" s="25">
        <f t="shared" si="9"/>
        <v>1</v>
      </c>
      <c r="K162" s="25">
        <f t="shared" si="10"/>
        <v>0</v>
      </c>
      <c r="L162" s="25">
        <f t="shared" si="11"/>
        <v>1</v>
      </c>
      <c r="M162" s="25">
        <v>1</v>
      </c>
      <c r="N162" s="25" t="e">
        <v>#N/A</v>
      </c>
      <c r="O162" s="25" t="e">
        <f>VLOOKUP(A162,'NFkB target TFs'!$E$10:$E$54,1,FALSE)</f>
        <v>#N/A</v>
      </c>
      <c r="P162" s="25" t="e">
        <f>VLOOKUP(A162,'all NFkB targets'!$A$6:$A$571,1,FALSE)</f>
        <v>#N/A</v>
      </c>
    </row>
    <row r="163" spans="1:16" x14ac:dyDescent="0.25">
      <c r="A163" s="96" t="s">
        <v>16093</v>
      </c>
      <c r="B163" s="21" t="s">
        <v>16094</v>
      </c>
      <c r="C163" s="21"/>
      <c r="D163" s="22">
        <v>0</v>
      </c>
      <c r="E163" s="23">
        <v>-4.0139390853214517E-2</v>
      </c>
      <c r="F163" s="28">
        <v>1.8380126706569342</v>
      </c>
      <c r="G163" s="28">
        <v>3.7344939718464127</v>
      </c>
      <c r="H163" s="28">
        <v>1.3775459422475931</v>
      </c>
      <c r="I163" s="25">
        <f t="shared" si="8"/>
        <v>0</v>
      </c>
      <c r="J163" s="25">
        <f t="shared" si="9"/>
        <v>1</v>
      </c>
      <c r="K163" s="25">
        <f t="shared" si="10"/>
        <v>1</v>
      </c>
      <c r="L163" s="25">
        <f t="shared" si="11"/>
        <v>1</v>
      </c>
      <c r="M163" s="25">
        <v>1</v>
      </c>
      <c r="N163" s="25" t="e">
        <v>#N/A</v>
      </c>
      <c r="O163" s="25" t="e">
        <f>VLOOKUP(A163,'NFkB target TFs'!$E$10:$E$54,1,FALSE)</f>
        <v>#N/A</v>
      </c>
      <c r="P163" s="25" t="e">
        <f>VLOOKUP(A163,'all NFkB targets'!$A$6:$A$571,1,FALSE)</f>
        <v>#N/A</v>
      </c>
    </row>
    <row r="164" spans="1:16" x14ac:dyDescent="0.25">
      <c r="A164" s="96" t="s">
        <v>16494</v>
      </c>
      <c r="B164" s="21" t="s">
        <v>16495</v>
      </c>
      <c r="C164" s="21"/>
      <c r="D164" s="22">
        <v>0</v>
      </c>
      <c r="E164" s="28">
        <v>0.99608282398259973</v>
      </c>
      <c r="F164" s="28">
        <v>2.0566622239361814</v>
      </c>
      <c r="G164" s="28">
        <v>2.9390589399464404</v>
      </c>
      <c r="H164" s="28">
        <v>1.376866518173542</v>
      </c>
      <c r="I164" s="25">
        <f t="shared" si="8"/>
        <v>1</v>
      </c>
      <c r="J164" s="25">
        <f t="shared" si="9"/>
        <v>1</v>
      </c>
      <c r="K164" s="25">
        <f t="shared" si="10"/>
        <v>1</v>
      </c>
      <c r="L164" s="25">
        <f t="shared" si="11"/>
        <v>1</v>
      </c>
      <c r="M164" s="25">
        <v>1</v>
      </c>
      <c r="N164" s="25" t="e">
        <v>#N/A</v>
      </c>
      <c r="O164" s="25" t="e">
        <f>VLOOKUP(A164,'NFkB target TFs'!$E$10:$E$54,1,FALSE)</f>
        <v>#N/A</v>
      </c>
      <c r="P164" s="25" t="e">
        <f>VLOOKUP(A164,'all NFkB targets'!$A$6:$A$571,1,FALSE)</f>
        <v>#N/A</v>
      </c>
    </row>
    <row r="165" spans="1:16" x14ac:dyDescent="0.25">
      <c r="A165" s="96" t="s">
        <v>16509</v>
      </c>
      <c r="B165" s="21" t="s">
        <v>16510</v>
      </c>
      <c r="C165" s="21"/>
      <c r="D165" s="22">
        <v>0</v>
      </c>
      <c r="E165" s="28">
        <v>0.70610995355850104</v>
      </c>
      <c r="F165" s="28">
        <v>2.0122574657552845</v>
      </c>
      <c r="G165" s="28">
        <v>3.9607574675872548</v>
      </c>
      <c r="H165" s="28">
        <v>1.3766071088161713</v>
      </c>
      <c r="I165" s="25">
        <f t="shared" si="8"/>
        <v>1</v>
      </c>
      <c r="J165" s="25">
        <f t="shared" si="9"/>
        <v>1</v>
      </c>
      <c r="K165" s="25">
        <f t="shared" si="10"/>
        <v>1</v>
      </c>
      <c r="L165" s="25">
        <f t="shared" si="11"/>
        <v>1</v>
      </c>
      <c r="M165" s="25">
        <v>1</v>
      </c>
      <c r="N165" s="25" t="e">
        <v>#N/A</v>
      </c>
      <c r="O165" s="25" t="e">
        <f>VLOOKUP(A165,'NFkB target TFs'!$E$10:$E$54,1,FALSE)</f>
        <v>#N/A</v>
      </c>
      <c r="P165" s="25" t="e">
        <f>VLOOKUP(A165,'all NFkB targets'!$A$6:$A$571,1,FALSE)</f>
        <v>#N/A</v>
      </c>
    </row>
    <row r="166" spans="1:16" x14ac:dyDescent="0.25">
      <c r="A166" s="96" t="s">
        <v>16196</v>
      </c>
      <c r="B166" s="21" t="s">
        <v>16197</v>
      </c>
      <c r="C166" s="21"/>
      <c r="D166" s="22">
        <v>0</v>
      </c>
      <c r="E166" s="28">
        <v>0.70982233063193712</v>
      </c>
      <c r="F166" s="28">
        <v>1.940964529703048</v>
      </c>
      <c r="G166" s="28">
        <v>2.7871062382137985</v>
      </c>
      <c r="H166" s="28">
        <v>1.375570985727532</v>
      </c>
      <c r="I166" s="25">
        <f t="shared" si="8"/>
        <v>1</v>
      </c>
      <c r="J166" s="25">
        <f t="shared" si="9"/>
        <v>1</v>
      </c>
      <c r="K166" s="25">
        <f t="shared" si="10"/>
        <v>1</v>
      </c>
      <c r="L166" s="25">
        <f t="shared" si="11"/>
        <v>1</v>
      </c>
      <c r="M166" s="25">
        <v>1</v>
      </c>
      <c r="N166" s="25" t="e">
        <v>#N/A</v>
      </c>
      <c r="O166" s="25" t="e">
        <f>VLOOKUP(A166,'NFkB target TFs'!$E$10:$E$54,1,FALSE)</f>
        <v>#N/A</v>
      </c>
      <c r="P166" s="25" t="e">
        <f>VLOOKUP(A166,'all NFkB targets'!$A$6:$A$571,1,FALSE)</f>
        <v>#N/A</v>
      </c>
    </row>
    <row r="167" spans="1:16" x14ac:dyDescent="0.25">
      <c r="A167" s="96" t="s">
        <v>15508</v>
      </c>
      <c r="B167" s="21" t="s">
        <v>15509</v>
      </c>
      <c r="C167" s="21"/>
      <c r="D167" s="22">
        <v>0</v>
      </c>
      <c r="E167" s="28">
        <v>0.44161684027365505</v>
      </c>
      <c r="F167" s="24">
        <v>-0.53468074627833295</v>
      </c>
      <c r="G167" s="28">
        <v>0.923139675847093</v>
      </c>
      <c r="H167" s="28">
        <v>1.3745502336886184</v>
      </c>
      <c r="I167" s="25">
        <f t="shared" si="8"/>
        <v>0</v>
      </c>
      <c r="J167" s="25">
        <f t="shared" si="9"/>
        <v>0</v>
      </c>
      <c r="K167" s="25">
        <f t="shared" si="10"/>
        <v>1</v>
      </c>
      <c r="L167" s="25">
        <f t="shared" si="11"/>
        <v>1</v>
      </c>
      <c r="M167" s="25">
        <v>1</v>
      </c>
      <c r="N167" s="25" t="e">
        <v>#N/A</v>
      </c>
      <c r="O167" s="25" t="e">
        <f>VLOOKUP(A167,'NFkB target TFs'!$E$10:$E$54,1,FALSE)</f>
        <v>#N/A</v>
      </c>
      <c r="P167" s="25" t="e">
        <f>VLOOKUP(A167,'all NFkB targets'!$A$6:$A$571,1,FALSE)</f>
        <v>#N/A</v>
      </c>
    </row>
    <row r="168" spans="1:16" x14ac:dyDescent="0.25">
      <c r="A168" s="96" t="s">
        <v>15979</v>
      </c>
      <c r="B168" s="21" t="s">
        <v>15980</v>
      </c>
      <c r="C168" s="21"/>
      <c r="D168" s="22">
        <v>0</v>
      </c>
      <c r="E168" s="28">
        <v>0.32322948869115214</v>
      </c>
      <c r="F168" s="28">
        <v>2.2042518862335858</v>
      </c>
      <c r="G168" s="28">
        <v>3.0338896829236739</v>
      </c>
      <c r="H168" s="28">
        <v>1.3723635312869773</v>
      </c>
      <c r="I168" s="25">
        <f t="shared" si="8"/>
        <v>0</v>
      </c>
      <c r="J168" s="25">
        <f t="shared" si="9"/>
        <v>1</v>
      </c>
      <c r="K168" s="25">
        <f t="shared" si="10"/>
        <v>1</v>
      </c>
      <c r="L168" s="25">
        <f t="shared" si="11"/>
        <v>1</v>
      </c>
      <c r="M168" s="25">
        <v>1</v>
      </c>
      <c r="N168" s="25" t="e">
        <v>#N/A</v>
      </c>
      <c r="O168" s="25" t="e">
        <f>VLOOKUP(A168,'NFkB target TFs'!$E$10:$E$54,1,FALSE)</f>
        <v>#N/A</v>
      </c>
      <c r="P168" s="25" t="e">
        <f>VLOOKUP(A168,'all NFkB targets'!$A$6:$A$571,1,FALSE)</f>
        <v>#N/A</v>
      </c>
    </row>
    <row r="169" spans="1:16" x14ac:dyDescent="0.25">
      <c r="A169" s="96" t="s">
        <v>15845</v>
      </c>
      <c r="B169" s="21" t="s">
        <v>15846</v>
      </c>
      <c r="C169" s="21"/>
      <c r="D169" s="22">
        <v>0</v>
      </c>
      <c r="E169" s="23">
        <v>6.7040912873620878E-2</v>
      </c>
      <c r="F169" s="28">
        <v>1.295918739191251</v>
      </c>
      <c r="G169" s="28">
        <v>3.3195160200800466</v>
      </c>
      <c r="H169" s="28">
        <v>1.3694075366363823</v>
      </c>
      <c r="I169" s="25">
        <f t="shared" si="8"/>
        <v>0</v>
      </c>
      <c r="J169" s="25">
        <f t="shared" si="9"/>
        <v>1</v>
      </c>
      <c r="K169" s="25">
        <f t="shared" si="10"/>
        <v>1</v>
      </c>
      <c r="L169" s="25">
        <f t="shared" si="11"/>
        <v>1</v>
      </c>
      <c r="M169" s="25">
        <v>1</v>
      </c>
      <c r="N169" s="25" t="e">
        <v>#N/A</v>
      </c>
      <c r="O169" s="25" t="e">
        <f>VLOOKUP(A169,'NFkB target TFs'!$E$10:$E$54,1,FALSE)</f>
        <v>#N/A</v>
      </c>
      <c r="P169" s="25" t="e">
        <f>VLOOKUP(A169,'all NFkB targets'!$A$6:$A$571,1,FALSE)</f>
        <v>#N/A</v>
      </c>
    </row>
    <row r="170" spans="1:16" x14ac:dyDescent="0.25">
      <c r="A170" s="96" t="s">
        <v>16190</v>
      </c>
      <c r="B170" s="21" t="s">
        <v>16191</v>
      </c>
      <c r="C170" s="21"/>
      <c r="D170" s="22">
        <v>0</v>
      </c>
      <c r="E170" s="28">
        <v>1.1843063125988236</v>
      </c>
      <c r="F170" s="28">
        <v>2.4497170135411492</v>
      </c>
      <c r="G170" s="28">
        <v>3.2596403817497817</v>
      </c>
      <c r="H170" s="28">
        <v>1.3664968839210212</v>
      </c>
      <c r="I170" s="25">
        <f t="shared" si="8"/>
        <v>1</v>
      </c>
      <c r="J170" s="25">
        <f t="shared" si="9"/>
        <v>1</v>
      </c>
      <c r="K170" s="25">
        <f t="shared" si="10"/>
        <v>1</v>
      </c>
      <c r="L170" s="25">
        <f t="shared" si="11"/>
        <v>1</v>
      </c>
      <c r="M170" s="25">
        <v>1</v>
      </c>
      <c r="N170" s="25" t="e">
        <v>#N/A</v>
      </c>
      <c r="O170" s="25" t="e">
        <f>VLOOKUP(A170,'NFkB target TFs'!$E$10:$E$54,1,FALSE)</f>
        <v>#N/A</v>
      </c>
      <c r="P170" s="25" t="e">
        <f>VLOOKUP(A170,'all NFkB targets'!$A$6:$A$571,1,FALSE)</f>
        <v>#N/A</v>
      </c>
    </row>
    <row r="171" spans="1:16" x14ac:dyDescent="0.25">
      <c r="A171" s="96" t="s">
        <v>15837</v>
      </c>
      <c r="B171" s="21" t="s">
        <v>15838</v>
      </c>
      <c r="C171" s="21"/>
      <c r="D171" s="22">
        <v>0</v>
      </c>
      <c r="E171" s="24">
        <v>-0.41918675448546583</v>
      </c>
      <c r="F171" s="28">
        <v>1.9363291030837131</v>
      </c>
      <c r="G171" s="28">
        <v>3.7012701418334437</v>
      </c>
      <c r="H171" s="28">
        <v>1.3646360528261583</v>
      </c>
      <c r="I171" s="25">
        <f t="shared" si="8"/>
        <v>0</v>
      </c>
      <c r="J171" s="25">
        <f t="shared" si="9"/>
        <v>1</v>
      </c>
      <c r="K171" s="25">
        <f t="shared" si="10"/>
        <v>1</v>
      </c>
      <c r="L171" s="25">
        <f t="shared" si="11"/>
        <v>1</v>
      </c>
      <c r="M171" s="25">
        <v>1</v>
      </c>
      <c r="N171" s="25" t="e">
        <v>#N/A</v>
      </c>
      <c r="O171" s="25" t="e">
        <f>VLOOKUP(A171,'NFkB target TFs'!$E$10:$E$54,1,FALSE)</f>
        <v>#N/A</v>
      </c>
      <c r="P171" s="25" t="e">
        <f>VLOOKUP(A171,'all NFkB targets'!$A$6:$A$571,1,FALSE)</f>
        <v>#N/A</v>
      </c>
    </row>
    <row r="172" spans="1:16" x14ac:dyDescent="0.25">
      <c r="A172" s="96" t="s">
        <v>16272</v>
      </c>
      <c r="B172" s="21" t="s">
        <v>16273</v>
      </c>
      <c r="C172" s="21"/>
      <c r="D172" s="22">
        <v>0</v>
      </c>
      <c r="E172" s="28">
        <v>0.77246154300803349</v>
      </c>
      <c r="F172" s="28">
        <v>1.6024287557136958</v>
      </c>
      <c r="G172" s="28">
        <v>3.2805148853564745</v>
      </c>
      <c r="H172" s="28">
        <v>1.3636845011736396</v>
      </c>
      <c r="I172" s="25">
        <f t="shared" si="8"/>
        <v>1</v>
      </c>
      <c r="J172" s="25">
        <f t="shared" si="9"/>
        <v>1</v>
      </c>
      <c r="K172" s="25">
        <f t="shared" si="10"/>
        <v>1</v>
      </c>
      <c r="L172" s="25">
        <f t="shared" si="11"/>
        <v>1</v>
      </c>
      <c r="M172" s="25">
        <v>1</v>
      </c>
      <c r="N172" s="25" t="e">
        <v>#N/A</v>
      </c>
      <c r="O172" s="25" t="e">
        <f>VLOOKUP(A172,'NFkB target TFs'!$E$10:$E$54,1,FALSE)</f>
        <v>#N/A</v>
      </c>
      <c r="P172" s="25" t="e">
        <f>VLOOKUP(A172,'all NFkB targets'!$A$6:$A$571,1,FALSE)</f>
        <v>#N/A</v>
      </c>
    </row>
    <row r="173" spans="1:16" x14ac:dyDescent="0.25">
      <c r="A173" s="96" t="s">
        <v>15963</v>
      </c>
      <c r="B173" s="21" t="s">
        <v>941</v>
      </c>
      <c r="C173" s="21"/>
      <c r="D173" s="22">
        <v>0</v>
      </c>
      <c r="E173" s="24">
        <v>-0.42894682541156748</v>
      </c>
      <c r="F173" s="28">
        <v>1.9235261622114208</v>
      </c>
      <c r="G173" s="28">
        <v>3.7289398885249838</v>
      </c>
      <c r="H173" s="28">
        <v>1.3631168323310943</v>
      </c>
      <c r="I173" s="25">
        <f t="shared" si="8"/>
        <v>0</v>
      </c>
      <c r="J173" s="25">
        <f t="shared" si="9"/>
        <v>1</v>
      </c>
      <c r="K173" s="25">
        <f t="shared" si="10"/>
        <v>1</v>
      </c>
      <c r="L173" s="25">
        <f t="shared" si="11"/>
        <v>1</v>
      </c>
      <c r="M173" s="25">
        <v>1</v>
      </c>
      <c r="N173" s="25" t="e">
        <v>#N/A</v>
      </c>
      <c r="O173" s="25" t="e">
        <f>VLOOKUP(A173,'NFkB target TFs'!$E$10:$E$54,1,FALSE)</f>
        <v>#N/A</v>
      </c>
      <c r="P173" s="25" t="e">
        <f>VLOOKUP(A173,'all NFkB targets'!$A$6:$A$571,1,FALSE)</f>
        <v>#N/A</v>
      </c>
    </row>
    <row r="174" spans="1:16" x14ac:dyDescent="0.25">
      <c r="A174" s="96" t="s">
        <v>16240</v>
      </c>
      <c r="B174" s="21" t="s">
        <v>16241</v>
      </c>
      <c r="C174" s="21"/>
      <c r="D174" s="22">
        <v>0</v>
      </c>
      <c r="E174" s="28">
        <v>1.1146803244252552</v>
      </c>
      <c r="F174" s="28">
        <v>2.28518919633829</v>
      </c>
      <c r="G174" s="28">
        <v>2.3125078343789323</v>
      </c>
      <c r="H174" s="28">
        <v>1.363040619813922</v>
      </c>
      <c r="I174" s="25">
        <f t="shared" si="8"/>
        <v>1</v>
      </c>
      <c r="J174" s="25">
        <f t="shared" si="9"/>
        <v>1</v>
      </c>
      <c r="K174" s="25">
        <f t="shared" si="10"/>
        <v>1</v>
      </c>
      <c r="L174" s="25">
        <f t="shared" si="11"/>
        <v>1</v>
      </c>
      <c r="M174" s="25">
        <v>1</v>
      </c>
      <c r="N174" s="25" t="e">
        <v>#N/A</v>
      </c>
      <c r="O174" s="25" t="e">
        <f>VLOOKUP(A174,'NFkB target TFs'!$E$10:$E$54,1,FALSE)</f>
        <v>#N/A</v>
      </c>
      <c r="P174" s="25" t="e">
        <f>VLOOKUP(A174,'all NFkB targets'!$A$6:$A$571,1,FALSE)</f>
        <v>#N/A</v>
      </c>
    </row>
    <row r="175" spans="1:16" x14ac:dyDescent="0.25">
      <c r="A175" s="96" t="s">
        <v>16015</v>
      </c>
      <c r="B175" s="21" t="s">
        <v>16016</v>
      </c>
      <c r="C175" s="21"/>
      <c r="D175" s="22">
        <v>0</v>
      </c>
      <c r="E175" s="24">
        <v>-0.17466681356938082</v>
      </c>
      <c r="F175" s="28">
        <v>1.5456564475095453</v>
      </c>
      <c r="G175" s="28">
        <v>3.9629708083393989</v>
      </c>
      <c r="H175" s="28">
        <v>1.3614735784837131</v>
      </c>
      <c r="I175" s="25">
        <f t="shared" si="8"/>
        <v>0</v>
      </c>
      <c r="J175" s="25">
        <f t="shared" si="9"/>
        <v>1</v>
      </c>
      <c r="K175" s="25">
        <f t="shared" si="10"/>
        <v>1</v>
      </c>
      <c r="L175" s="25">
        <f t="shared" si="11"/>
        <v>1</v>
      </c>
      <c r="M175" s="25">
        <v>1</v>
      </c>
      <c r="N175" s="25" t="e">
        <v>#N/A</v>
      </c>
      <c r="O175" s="25" t="e">
        <f>VLOOKUP(A175,'NFkB target TFs'!$E$10:$E$54,1,FALSE)</f>
        <v>#N/A</v>
      </c>
      <c r="P175" s="25" t="e">
        <f>VLOOKUP(A175,'all NFkB targets'!$A$6:$A$571,1,FALSE)</f>
        <v>#N/A</v>
      </c>
    </row>
    <row r="176" spans="1:16" x14ac:dyDescent="0.25">
      <c r="A176" s="96" t="s">
        <v>15921</v>
      </c>
      <c r="B176" s="21" t="s">
        <v>15922</v>
      </c>
      <c r="C176" s="21"/>
      <c r="D176" s="22">
        <v>0</v>
      </c>
      <c r="E176" s="23">
        <v>5.4576532854811143E-2</v>
      </c>
      <c r="F176" s="28">
        <v>1.9050823291830807</v>
      </c>
      <c r="G176" s="28">
        <v>4.1137421660491889</v>
      </c>
      <c r="H176" s="28">
        <v>1.3603054711722427</v>
      </c>
      <c r="I176" s="25">
        <f t="shared" si="8"/>
        <v>0</v>
      </c>
      <c r="J176" s="25">
        <f t="shared" si="9"/>
        <v>1</v>
      </c>
      <c r="K176" s="25">
        <f t="shared" si="10"/>
        <v>1</v>
      </c>
      <c r="L176" s="25">
        <f t="shared" si="11"/>
        <v>1</v>
      </c>
      <c r="M176" s="25">
        <v>1</v>
      </c>
      <c r="N176" s="25" t="e">
        <v>#N/A</v>
      </c>
      <c r="O176" s="25" t="e">
        <f>VLOOKUP(A176,'NFkB target TFs'!$E$10:$E$54,1,FALSE)</f>
        <v>#N/A</v>
      </c>
      <c r="P176" s="25" t="e">
        <f>VLOOKUP(A176,'all NFkB targets'!$A$6:$A$571,1,FALSE)</f>
        <v>#N/A</v>
      </c>
    </row>
    <row r="177" spans="1:16" x14ac:dyDescent="0.25">
      <c r="A177" s="96" t="s">
        <v>16238</v>
      </c>
      <c r="B177" s="21" t="s">
        <v>16239</v>
      </c>
      <c r="C177" s="21"/>
      <c r="D177" s="22">
        <v>0</v>
      </c>
      <c r="E177" s="28">
        <v>1.191966264257063</v>
      </c>
      <c r="F177" s="28">
        <v>2.8888550851039425</v>
      </c>
      <c r="G177" s="28">
        <v>2.7787506588217368</v>
      </c>
      <c r="H177" s="28">
        <v>1.3602009909582971</v>
      </c>
      <c r="I177" s="25">
        <f t="shared" si="8"/>
        <v>1</v>
      </c>
      <c r="J177" s="25">
        <f t="shared" si="9"/>
        <v>1</v>
      </c>
      <c r="K177" s="25">
        <f t="shared" si="10"/>
        <v>1</v>
      </c>
      <c r="L177" s="25">
        <f t="shared" si="11"/>
        <v>1</v>
      </c>
      <c r="M177" s="25">
        <v>1</v>
      </c>
      <c r="N177" s="25" t="e">
        <v>#N/A</v>
      </c>
      <c r="O177" s="25" t="e">
        <f>VLOOKUP(A177,'NFkB target TFs'!$E$10:$E$54,1,FALSE)</f>
        <v>#N/A</v>
      </c>
      <c r="P177" s="25" t="e">
        <f>VLOOKUP(A177,'all NFkB targets'!$A$6:$A$571,1,FALSE)</f>
        <v>#N/A</v>
      </c>
    </row>
    <row r="178" spans="1:16" x14ac:dyDescent="0.25">
      <c r="A178" s="96" t="s">
        <v>15829</v>
      </c>
      <c r="B178" s="21" t="s">
        <v>15830</v>
      </c>
      <c r="C178" s="21"/>
      <c r="D178" s="22">
        <v>0</v>
      </c>
      <c r="E178" s="23">
        <v>1.1357663033196344E-2</v>
      </c>
      <c r="F178" s="28">
        <v>1.1979532739313596</v>
      </c>
      <c r="G178" s="28">
        <v>2.9139784637486246</v>
      </c>
      <c r="H178" s="28">
        <v>1.358823965761137</v>
      </c>
      <c r="I178" s="25">
        <f t="shared" si="8"/>
        <v>0</v>
      </c>
      <c r="J178" s="25">
        <f t="shared" si="9"/>
        <v>1</v>
      </c>
      <c r="K178" s="25">
        <f t="shared" si="10"/>
        <v>1</v>
      </c>
      <c r="L178" s="25">
        <f t="shared" si="11"/>
        <v>1</v>
      </c>
      <c r="M178" s="25">
        <v>1</v>
      </c>
      <c r="N178" s="25" t="e">
        <v>#N/A</v>
      </c>
      <c r="O178" s="25" t="e">
        <f>VLOOKUP(A178,'NFkB target TFs'!$E$10:$E$54,1,FALSE)</f>
        <v>#N/A</v>
      </c>
      <c r="P178" s="25" t="e">
        <f>VLOOKUP(A178,'all NFkB targets'!$A$6:$A$571,1,FALSE)</f>
        <v>#N/A</v>
      </c>
    </row>
    <row r="179" spans="1:16" x14ac:dyDescent="0.25">
      <c r="A179" s="96" t="s">
        <v>16222</v>
      </c>
      <c r="B179" s="21" t="s">
        <v>16223</v>
      </c>
      <c r="C179" s="21"/>
      <c r="D179" s="22">
        <v>0</v>
      </c>
      <c r="E179" s="28">
        <v>0.83941032997859766</v>
      </c>
      <c r="F179" s="28">
        <v>1.8510670278632038</v>
      </c>
      <c r="G179" s="28">
        <v>2.9876135018960479</v>
      </c>
      <c r="H179" s="28">
        <v>1.3574865930975102</v>
      </c>
      <c r="I179" s="25">
        <f t="shared" si="8"/>
        <v>1</v>
      </c>
      <c r="J179" s="25">
        <f t="shared" si="9"/>
        <v>1</v>
      </c>
      <c r="K179" s="25">
        <f t="shared" si="10"/>
        <v>1</v>
      </c>
      <c r="L179" s="25">
        <f t="shared" si="11"/>
        <v>1</v>
      </c>
      <c r="M179" s="25">
        <v>1</v>
      </c>
      <c r="N179" s="25" t="e">
        <v>#N/A</v>
      </c>
      <c r="O179" s="25" t="e">
        <f>VLOOKUP(A179,'NFkB target TFs'!$E$10:$E$54,1,FALSE)</f>
        <v>#N/A</v>
      </c>
      <c r="P179" s="25" t="e">
        <f>VLOOKUP(A179,'all NFkB targets'!$A$6:$A$571,1,FALSE)</f>
        <v>#N/A</v>
      </c>
    </row>
    <row r="180" spans="1:16" x14ac:dyDescent="0.25">
      <c r="A180" s="96" t="s">
        <v>16177</v>
      </c>
      <c r="B180" s="21" t="s">
        <v>941</v>
      </c>
      <c r="C180" s="21"/>
      <c r="D180" s="22">
        <v>0</v>
      </c>
      <c r="E180" s="24">
        <v>-2.7185870648513517</v>
      </c>
      <c r="F180" s="28">
        <v>1.3927016211057828</v>
      </c>
      <c r="G180" s="28">
        <v>2.860165081388208</v>
      </c>
      <c r="H180" s="28">
        <v>1.3551974993074478</v>
      </c>
      <c r="I180" s="25">
        <f t="shared" si="8"/>
        <v>1</v>
      </c>
      <c r="J180" s="25">
        <f t="shared" si="9"/>
        <v>1</v>
      </c>
      <c r="K180" s="25">
        <f t="shared" si="10"/>
        <v>1</v>
      </c>
      <c r="L180" s="25">
        <f t="shared" si="11"/>
        <v>1</v>
      </c>
      <c r="M180" s="25">
        <v>1</v>
      </c>
      <c r="N180" s="25" t="e">
        <v>#N/A</v>
      </c>
      <c r="O180" s="25" t="e">
        <f>VLOOKUP(A180,'NFkB target TFs'!$E$10:$E$54,1,FALSE)</f>
        <v>#N/A</v>
      </c>
      <c r="P180" s="25" t="e">
        <f>VLOOKUP(A180,'all NFkB targets'!$A$6:$A$571,1,FALSE)</f>
        <v>#N/A</v>
      </c>
    </row>
    <row r="181" spans="1:16" x14ac:dyDescent="0.25">
      <c r="A181" s="96" t="s">
        <v>16496</v>
      </c>
      <c r="B181" s="21" t="s">
        <v>16497</v>
      </c>
      <c r="C181" s="21"/>
      <c r="D181" s="22">
        <v>0</v>
      </c>
      <c r="E181" s="28">
        <v>1.5990877986509668</v>
      </c>
      <c r="F181" s="28">
        <v>2.2643406033344187</v>
      </c>
      <c r="G181" s="28">
        <v>2.8886210083612571</v>
      </c>
      <c r="H181" s="28">
        <v>1.3549838171858912</v>
      </c>
      <c r="I181" s="25">
        <f t="shared" si="8"/>
        <v>1</v>
      </c>
      <c r="J181" s="25">
        <f t="shared" si="9"/>
        <v>1</v>
      </c>
      <c r="K181" s="25">
        <f t="shared" si="10"/>
        <v>1</v>
      </c>
      <c r="L181" s="25">
        <f t="shared" si="11"/>
        <v>1</v>
      </c>
      <c r="M181" s="25">
        <v>1</v>
      </c>
      <c r="N181" s="25" t="e">
        <v>#N/A</v>
      </c>
      <c r="O181" s="25" t="e">
        <f>VLOOKUP(A181,'NFkB target TFs'!$E$10:$E$54,1,FALSE)</f>
        <v>#N/A</v>
      </c>
      <c r="P181" s="25" t="e">
        <f>VLOOKUP(A181,'all NFkB targets'!$A$6:$A$571,1,FALSE)</f>
        <v>#N/A</v>
      </c>
    </row>
    <row r="182" spans="1:16" x14ac:dyDescent="0.25">
      <c r="A182" s="96" t="s">
        <v>15825</v>
      </c>
      <c r="B182" s="21" t="s">
        <v>15826</v>
      </c>
      <c r="C182" s="21"/>
      <c r="D182" s="22">
        <v>0</v>
      </c>
      <c r="E182" s="23">
        <v>3.3760405900675521E-2</v>
      </c>
      <c r="F182" s="28">
        <v>1.7409399631835036</v>
      </c>
      <c r="G182" s="28">
        <v>3.1106256906693677</v>
      </c>
      <c r="H182" s="28">
        <v>1.3545994106466233</v>
      </c>
      <c r="I182" s="25">
        <f t="shared" si="8"/>
        <v>0</v>
      </c>
      <c r="J182" s="25">
        <f t="shared" si="9"/>
        <v>1</v>
      </c>
      <c r="K182" s="25">
        <f t="shared" si="10"/>
        <v>1</v>
      </c>
      <c r="L182" s="25">
        <f t="shared" si="11"/>
        <v>1</v>
      </c>
      <c r="M182" s="25">
        <v>1</v>
      </c>
      <c r="N182" s="25" t="e">
        <v>#N/A</v>
      </c>
      <c r="O182" s="25" t="e">
        <f>VLOOKUP(A182,'NFkB target TFs'!$E$10:$E$54,1,FALSE)</f>
        <v>#N/A</v>
      </c>
      <c r="P182" s="25" t="e">
        <f>VLOOKUP(A182,'all NFkB targets'!$A$6:$A$571,1,FALSE)</f>
        <v>#N/A</v>
      </c>
    </row>
    <row r="183" spans="1:16" x14ac:dyDescent="0.25">
      <c r="A183" s="96" t="s">
        <v>14</v>
      </c>
      <c r="B183" s="21" t="s">
        <v>15467</v>
      </c>
      <c r="C183" s="21"/>
      <c r="D183" s="22">
        <v>0</v>
      </c>
      <c r="E183" s="28">
        <v>0.744118320973988</v>
      </c>
      <c r="F183" s="28">
        <v>1.0972583746397397</v>
      </c>
      <c r="G183" s="28">
        <v>0.52151700963067338</v>
      </c>
      <c r="H183" s="28">
        <v>1.3521909230967892</v>
      </c>
      <c r="I183" s="25">
        <f t="shared" si="8"/>
        <v>1</v>
      </c>
      <c r="J183" s="25">
        <f t="shared" si="9"/>
        <v>1</v>
      </c>
      <c r="K183" s="25">
        <f t="shared" si="10"/>
        <v>0</v>
      </c>
      <c r="L183" s="25">
        <f t="shared" si="11"/>
        <v>1</v>
      </c>
      <c r="M183" s="25">
        <v>1</v>
      </c>
      <c r="N183" s="33" t="s">
        <v>14</v>
      </c>
      <c r="O183" s="25" t="e">
        <f>VLOOKUP(A183,'NFkB target TFs'!$E$10:$E$54,1,FALSE)</f>
        <v>#N/A</v>
      </c>
      <c r="P183" s="25" t="e">
        <f>VLOOKUP(A183,'all NFkB targets'!$A$6:$A$571,1,FALSE)</f>
        <v>#N/A</v>
      </c>
    </row>
    <row r="184" spans="1:16" x14ac:dyDescent="0.25">
      <c r="A184" s="96" t="s">
        <v>15987</v>
      </c>
      <c r="B184" s="21" t="s">
        <v>15988</v>
      </c>
      <c r="C184" s="21"/>
      <c r="D184" s="22">
        <v>0</v>
      </c>
      <c r="E184" s="24">
        <v>-0.15437734231433098</v>
      </c>
      <c r="F184" s="28">
        <v>1.8187170587959198</v>
      </c>
      <c r="G184" s="28">
        <v>3.6890263620022461</v>
      </c>
      <c r="H184" s="28">
        <v>1.3495666154380519</v>
      </c>
      <c r="I184" s="25">
        <f t="shared" si="8"/>
        <v>0</v>
      </c>
      <c r="J184" s="25">
        <f t="shared" si="9"/>
        <v>1</v>
      </c>
      <c r="K184" s="25">
        <f t="shared" si="10"/>
        <v>1</v>
      </c>
      <c r="L184" s="25">
        <f t="shared" si="11"/>
        <v>1</v>
      </c>
      <c r="M184" s="25">
        <v>1</v>
      </c>
      <c r="N184" s="25" t="e">
        <v>#N/A</v>
      </c>
      <c r="O184" s="25" t="e">
        <f>VLOOKUP(A184,'NFkB target TFs'!$E$10:$E$54,1,FALSE)</f>
        <v>#N/A</v>
      </c>
      <c r="P184" s="25" t="e">
        <f>VLOOKUP(A184,'all NFkB targets'!$A$6:$A$571,1,FALSE)</f>
        <v>#N/A</v>
      </c>
    </row>
    <row r="185" spans="1:16" x14ac:dyDescent="0.25">
      <c r="A185" s="96" t="s">
        <v>16005</v>
      </c>
      <c r="B185" s="21" t="s">
        <v>16006</v>
      </c>
      <c r="C185" s="21"/>
      <c r="D185" s="22">
        <v>0</v>
      </c>
      <c r="E185" s="28">
        <v>0.16069216931979755</v>
      </c>
      <c r="F185" s="28">
        <v>2.1791589235845361</v>
      </c>
      <c r="G185" s="28">
        <v>3.9022979397368163</v>
      </c>
      <c r="H185" s="28">
        <v>1.3469890380850029</v>
      </c>
      <c r="I185" s="25">
        <f t="shared" si="8"/>
        <v>0</v>
      </c>
      <c r="J185" s="25">
        <f t="shared" si="9"/>
        <v>1</v>
      </c>
      <c r="K185" s="25">
        <f t="shared" si="10"/>
        <v>1</v>
      </c>
      <c r="L185" s="25">
        <f t="shared" si="11"/>
        <v>1</v>
      </c>
      <c r="M185" s="25">
        <v>1</v>
      </c>
      <c r="N185" s="25" t="e">
        <v>#N/A</v>
      </c>
      <c r="O185" s="25" t="e">
        <f>VLOOKUP(A185,'NFkB target TFs'!$E$10:$E$54,1,FALSE)</f>
        <v>#N/A</v>
      </c>
      <c r="P185" s="25" t="e">
        <f>VLOOKUP(A185,'all NFkB targets'!$A$6:$A$571,1,FALSE)</f>
        <v>#N/A</v>
      </c>
    </row>
    <row r="186" spans="1:16" x14ac:dyDescent="0.25">
      <c r="A186" s="96" t="s">
        <v>16128</v>
      </c>
      <c r="B186" s="21" t="s">
        <v>16129</v>
      </c>
      <c r="C186" s="21"/>
      <c r="D186" s="22">
        <v>0</v>
      </c>
      <c r="E186" s="28">
        <v>0.93475642956318783</v>
      </c>
      <c r="F186" s="28">
        <v>0.90004325765560778</v>
      </c>
      <c r="G186" s="28">
        <v>2.3064762270271491</v>
      </c>
      <c r="H186" s="28">
        <v>1.346469827526362</v>
      </c>
      <c r="I186" s="25">
        <f t="shared" si="8"/>
        <v>1</v>
      </c>
      <c r="J186" s="25">
        <f t="shared" si="9"/>
        <v>1</v>
      </c>
      <c r="K186" s="25">
        <f t="shared" si="10"/>
        <v>1</v>
      </c>
      <c r="L186" s="25">
        <f t="shared" si="11"/>
        <v>1</v>
      </c>
      <c r="M186" s="25">
        <v>1</v>
      </c>
      <c r="N186" s="25" t="e">
        <v>#N/A</v>
      </c>
      <c r="O186" s="25" t="e">
        <f>VLOOKUP(A186,'NFkB target TFs'!$E$10:$E$54,1,FALSE)</f>
        <v>#N/A</v>
      </c>
      <c r="P186" s="25" t="e">
        <f>VLOOKUP(A186,'all NFkB targets'!$A$6:$A$571,1,FALSE)</f>
        <v>#N/A</v>
      </c>
    </row>
    <row r="187" spans="1:16" x14ac:dyDescent="0.25">
      <c r="A187" s="96" t="s">
        <v>16202</v>
      </c>
      <c r="B187" s="21" t="s">
        <v>16203</v>
      </c>
      <c r="C187" s="21"/>
      <c r="D187" s="22">
        <v>0</v>
      </c>
      <c r="E187" s="28">
        <v>1.4558144601565932</v>
      </c>
      <c r="F187" s="28">
        <v>1.4615555259873483</v>
      </c>
      <c r="G187" s="28">
        <v>1.1812301810719525</v>
      </c>
      <c r="H187" s="28">
        <v>1.3416936600299134</v>
      </c>
      <c r="I187" s="25">
        <f t="shared" si="8"/>
        <v>1</v>
      </c>
      <c r="J187" s="25">
        <f t="shared" si="9"/>
        <v>1</v>
      </c>
      <c r="K187" s="25">
        <f t="shared" si="10"/>
        <v>1</v>
      </c>
      <c r="L187" s="25">
        <f t="shared" si="11"/>
        <v>1</v>
      </c>
      <c r="M187" s="25">
        <v>1</v>
      </c>
      <c r="N187" s="25" t="e">
        <v>#N/A</v>
      </c>
      <c r="O187" s="25" t="e">
        <f>VLOOKUP(A187,'NFkB target TFs'!$E$10:$E$54,1,FALSE)</f>
        <v>#N/A</v>
      </c>
      <c r="P187" s="25" t="e">
        <f>VLOOKUP(A187,'all NFkB targets'!$A$6:$A$571,1,FALSE)</f>
        <v>#N/A</v>
      </c>
    </row>
    <row r="188" spans="1:16" x14ac:dyDescent="0.25">
      <c r="A188" s="96" t="s">
        <v>16436</v>
      </c>
      <c r="B188" s="21" t="s">
        <v>16437</v>
      </c>
      <c r="C188" s="21"/>
      <c r="D188" s="22">
        <v>0</v>
      </c>
      <c r="E188" s="28">
        <v>1.8107910274926269</v>
      </c>
      <c r="F188" s="28">
        <v>2.6742998331060943</v>
      </c>
      <c r="G188" s="28">
        <v>2.6337640114249941</v>
      </c>
      <c r="H188" s="28">
        <v>1.3401314843082559</v>
      </c>
      <c r="I188" s="25">
        <f t="shared" si="8"/>
        <v>1</v>
      </c>
      <c r="J188" s="25">
        <f t="shared" si="9"/>
        <v>1</v>
      </c>
      <c r="K188" s="25">
        <f t="shared" si="10"/>
        <v>1</v>
      </c>
      <c r="L188" s="25">
        <f t="shared" si="11"/>
        <v>1</v>
      </c>
      <c r="M188" s="25">
        <v>1</v>
      </c>
      <c r="N188" s="25" t="e">
        <v>#N/A</v>
      </c>
      <c r="O188" s="25" t="e">
        <f>VLOOKUP(A188,'NFkB target TFs'!$E$10:$E$54,1,FALSE)</f>
        <v>#N/A</v>
      </c>
      <c r="P188" s="25" t="e">
        <f>VLOOKUP(A188,'all NFkB targets'!$A$6:$A$571,1,FALSE)</f>
        <v>#N/A</v>
      </c>
    </row>
    <row r="189" spans="1:16" x14ac:dyDescent="0.25">
      <c r="A189" s="96" t="s">
        <v>15821</v>
      </c>
      <c r="B189" s="21" t="s">
        <v>15822</v>
      </c>
      <c r="C189" s="21"/>
      <c r="D189" s="22">
        <v>0</v>
      </c>
      <c r="E189" s="23">
        <v>8.5247286618510887E-2</v>
      </c>
      <c r="F189" s="28">
        <v>1.7903288197649307</v>
      </c>
      <c r="G189" s="28">
        <v>3.6337617991996116</v>
      </c>
      <c r="H189" s="28">
        <v>1.3351774076329339</v>
      </c>
      <c r="I189" s="25">
        <f t="shared" si="8"/>
        <v>0</v>
      </c>
      <c r="J189" s="25">
        <f t="shared" si="9"/>
        <v>1</v>
      </c>
      <c r="K189" s="25">
        <f t="shared" si="10"/>
        <v>1</v>
      </c>
      <c r="L189" s="25">
        <f t="shared" si="11"/>
        <v>1</v>
      </c>
      <c r="M189" s="25">
        <v>1</v>
      </c>
      <c r="N189" s="25" t="e">
        <v>#N/A</v>
      </c>
      <c r="O189" s="25" t="e">
        <f>VLOOKUP(A189,'NFkB target TFs'!$E$10:$E$54,1,FALSE)</f>
        <v>#N/A</v>
      </c>
      <c r="P189" s="25" t="e">
        <f>VLOOKUP(A189,'all NFkB targets'!$A$6:$A$571,1,FALSE)</f>
        <v>#N/A</v>
      </c>
    </row>
    <row r="190" spans="1:16" x14ac:dyDescent="0.25">
      <c r="A190" s="96" t="s">
        <v>15903</v>
      </c>
      <c r="B190" s="21" t="s">
        <v>15904</v>
      </c>
      <c r="C190" s="21"/>
      <c r="D190" s="22">
        <v>0</v>
      </c>
      <c r="E190" s="28">
        <v>0.29545588352617108</v>
      </c>
      <c r="F190" s="28">
        <v>1.931758687844908</v>
      </c>
      <c r="G190" s="28">
        <v>3.1914394930075369</v>
      </c>
      <c r="H190" s="28">
        <v>1.3321675430339135</v>
      </c>
      <c r="I190" s="25">
        <f t="shared" si="8"/>
        <v>0</v>
      </c>
      <c r="J190" s="25">
        <f t="shared" si="9"/>
        <v>1</v>
      </c>
      <c r="K190" s="25">
        <f t="shared" si="10"/>
        <v>1</v>
      </c>
      <c r="L190" s="25">
        <f t="shared" si="11"/>
        <v>1</v>
      </c>
      <c r="M190" s="25">
        <v>1</v>
      </c>
      <c r="N190" s="25" t="e">
        <v>#N/A</v>
      </c>
      <c r="O190" s="25" t="e">
        <f>VLOOKUP(A190,'NFkB target TFs'!$E$10:$E$54,1,FALSE)</f>
        <v>#N/A</v>
      </c>
      <c r="P190" s="25" t="e">
        <f>VLOOKUP(A190,'all NFkB targets'!$A$6:$A$571,1,FALSE)</f>
        <v>#N/A</v>
      </c>
    </row>
    <row r="191" spans="1:16" x14ac:dyDescent="0.25">
      <c r="A191" s="96" t="s">
        <v>16212</v>
      </c>
      <c r="B191" s="21" t="s">
        <v>16213</v>
      </c>
      <c r="C191" s="21"/>
      <c r="D191" s="22">
        <v>0</v>
      </c>
      <c r="E191" s="28">
        <v>0.64318441171105967</v>
      </c>
      <c r="F191" s="28">
        <v>1.3499026531937357</v>
      </c>
      <c r="G191" s="28">
        <v>3.3941221159105344</v>
      </c>
      <c r="H191" s="28">
        <v>1.3299732358832408</v>
      </c>
      <c r="I191" s="25">
        <f t="shared" si="8"/>
        <v>1</v>
      </c>
      <c r="J191" s="25">
        <f t="shared" si="9"/>
        <v>1</v>
      </c>
      <c r="K191" s="25">
        <f t="shared" si="10"/>
        <v>1</v>
      </c>
      <c r="L191" s="25">
        <f t="shared" si="11"/>
        <v>1</v>
      </c>
      <c r="M191" s="25">
        <v>1</v>
      </c>
      <c r="N191" s="25" t="e">
        <v>#N/A</v>
      </c>
      <c r="O191" s="25" t="e">
        <f>VLOOKUP(A191,'NFkB target TFs'!$E$10:$E$54,1,FALSE)</f>
        <v>#N/A</v>
      </c>
      <c r="P191" s="25" t="e">
        <f>VLOOKUP(A191,'all NFkB targets'!$A$6:$A$571,1,FALSE)</f>
        <v>#N/A</v>
      </c>
    </row>
    <row r="192" spans="1:16" x14ac:dyDescent="0.25">
      <c r="A192" s="96" t="s">
        <v>15593</v>
      </c>
      <c r="B192" s="21" t="s">
        <v>941</v>
      </c>
      <c r="C192" s="21"/>
      <c r="D192" s="22">
        <v>0</v>
      </c>
      <c r="E192" s="23">
        <v>5.2158590814311595E-2</v>
      </c>
      <c r="F192" s="23">
        <v>0.10782364487650041</v>
      </c>
      <c r="G192" s="28">
        <v>0.58702496717804853</v>
      </c>
      <c r="H192" s="28">
        <v>1.3249097422332652</v>
      </c>
      <c r="I192" s="25">
        <f t="shared" si="8"/>
        <v>0</v>
      </c>
      <c r="J192" s="25">
        <f t="shared" si="9"/>
        <v>0</v>
      </c>
      <c r="K192" s="25">
        <f t="shared" si="10"/>
        <v>1</v>
      </c>
      <c r="L192" s="25">
        <f t="shared" si="11"/>
        <v>1</v>
      </c>
      <c r="M192" s="25">
        <v>1</v>
      </c>
      <c r="N192" s="25" t="e">
        <v>#N/A</v>
      </c>
      <c r="O192" s="25" t="e">
        <f>VLOOKUP(A192,'NFkB target TFs'!$E$10:$E$54,1,FALSE)</f>
        <v>#N/A</v>
      </c>
      <c r="P192" s="25" t="e">
        <f>VLOOKUP(A192,'all NFkB targets'!$A$6:$A$571,1,FALSE)</f>
        <v>#N/A</v>
      </c>
    </row>
    <row r="193" spans="1:16" x14ac:dyDescent="0.25">
      <c r="A193" s="96" t="s">
        <v>16354</v>
      </c>
      <c r="B193" s="21" t="s">
        <v>16355</v>
      </c>
      <c r="C193" s="21"/>
      <c r="D193" s="22">
        <v>0</v>
      </c>
      <c r="E193" s="28">
        <v>1.2549382272653962</v>
      </c>
      <c r="F193" s="28">
        <v>2.6975970782009844</v>
      </c>
      <c r="G193" s="28">
        <v>2.4853396973815398</v>
      </c>
      <c r="H193" s="28">
        <v>1.3245996052266953</v>
      </c>
      <c r="I193" s="25">
        <f t="shared" si="8"/>
        <v>1</v>
      </c>
      <c r="J193" s="25">
        <f t="shared" si="9"/>
        <v>1</v>
      </c>
      <c r="K193" s="25">
        <f t="shared" si="10"/>
        <v>1</v>
      </c>
      <c r="L193" s="25">
        <f t="shared" si="11"/>
        <v>1</v>
      </c>
      <c r="M193" s="25">
        <v>1</v>
      </c>
      <c r="N193" s="25" t="e">
        <v>#N/A</v>
      </c>
      <c r="O193" s="25" t="e">
        <f>VLOOKUP(A193,'NFkB target TFs'!$E$10:$E$54,1,FALSE)</f>
        <v>#N/A</v>
      </c>
      <c r="P193" s="25" t="e">
        <f>VLOOKUP(A193,'all NFkB targets'!$A$6:$A$571,1,FALSE)</f>
        <v>#N/A</v>
      </c>
    </row>
    <row r="194" spans="1:16" x14ac:dyDescent="0.25">
      <c r="A194" s="96" t="s">
        <v>16198</v>
      </c>
      <c r="B194" s="21" t="s">
        <v>16199</v>
      </c>
      <c r="C194" s="21"/>
      <c r="D194" s="22">
        <v>0</v>
      </c>
      <c r="E194" s="28">
        <v>1.1136567817955669</v>
      </c>
      <c r="F194" s="28">
        <v>1.7358173913956179</v>
      </c>
      <c r="G194" s="28">
        <v>1.272435404621779</v>
      </c>
      <c r="H194" s="28">
        <v>1.3185645131697632</v>
      </c>
      <c r="I194" s="25">
        <f t="shared" si="8"/>
        <v>1</v>
      </c>
      <c r="J194" s="25">
        <f t="shared" si="9"/>
        <v>1</v>
      </c>
      <c r="K194" s="25">
        <f t="shared" si="10"/>
        <v>1</v>
      </c>
      <c r="L194" s="25">
        <f t="shared" si="11"/>
        <v>1</v>
      </c>
      <c r="M194" s="25">
        <v>1</v>
      </c>
      <c r="N194" s="25" t="e">
        <v>#N/A</v>
      </c>
      <c r="O194" s="25" t="e">
        <f>VLOOKUP(A194,'NFkB target TFs'!$E$10:$E$54,1,FALSE)</f>
        <v>#N/A</v>
      </c>
      <c r="P194" s="25" t="e">
        <f>VLOOKUP(A194,'all NFkB targets'!$A$6:$A$571,1,FALSE)</f>
        <v>#N/A</v>
      </c>
    </row>
    <row r="195" spans="1:16" x14ac:dyDescent="0.25">
      <c r="A195" s="96" t="s">
        <v>16140</v>
      </c>
      <c r="B195" s="21" t="s">
        <v>16141</v>
      </c>
      <c r="C195" s="21"/>
      <c r="D195" s="22">
        <v>0</v>
      </c>
      <c r="E195" s="28">
        <v>0.93536780076463566</v>
      </c>
      <c r="F195" s="28">
        <v>2.2478215095707825</v>
      </c>
      <c r="G195" s="28">
        <v>2.8893495944771281</v>
      </c>
      <c r="H195" s="28">
        <v>1.3172832820015281</v>
      </c>
      <c r="I195" s="25">
        <f t="shared" si="8"/>
        <v>1</v>
      </c>
      <c r="J195" s="25">
        <f t="shared" si="9"/>
        <v>1</v>
      </c>
      <c r="K195" s="25">
        <f t="shared" si="10"/>
        <v>1</v>
      </c>
      <c r="L195" s="25">
        <f t="shared" si="11"/>
        <v>1</v>
      </c>
      <c r="M195" s="25">
        <v>1</v>
      </c>
      <c r="N195" s="25" t="e">
        <v>#N/A</v>
      </c>
      <c r="O195" s="25" t="e">
        <f>VLOOKUP(A195,'NFkB target TFs'!$E$10:$E$54,1,FALSE)</f>
        <v>#N/A</v>
      </c>
      <c r="P195" s="25" t="e">
        <f>VLOOKUP(A195,'all NFkB targets'!$A$6:$A$571,1,FALSE)</f>
        <v>#N/A</v>
      </c>
    </row>
    <row r="196" spans="1:16" x14ac:dyDescent="0.25">
      <c r="A196" s="96" t="s">
        <v>15255</v>
      </c>
      <c r="B196" s="21" t="s">
        <v>15256</v>
      </c>
      <c r="C196" s="21"/>
      <c r="D196" s="22">
        <v>0</v>
      </c>
      <c r="E196" s="28">
        <v>0.58321906239310561</v>
      </c>
      <c r="F196" s="28">
        <v>0.24651931905077731</v>
      </c>
      <c r="G196" s="28">
        <v>0.18324637994014634</v>
      </c>
      <c r="H196" s="28">
        <v>1.3140239531576834</v>
      </c>
      <c r="I196" s="25">
        <f t="shared" si="8"/>
        <v>0</v>
      </c>
      <c r="J196" s="25">
        <f t="shared" si="9"/>
        <v>0</v>
      </c>
      <c r="K196" s="25">
        <f t="shared" si="10"/>
        <v>0</v>
      </c>
      <c r="L196" s="25">
        <f t="shared" si="11"/>
        <v>1</v>
      </c>
      <c r="M196" s="25">
        <v>1</v>
      </c>
      <c r="N196" s="25" t="e">
        <v>#N/A</v>
      </c>
      <c r="O196" s="25" t="e">
        <f>VLOOKUP(A196,'NFkB target TFs'!$E$10:$E$54,1,FALSE)</f>
        <v>#N/A</v>
      </c>
      <c r="P196" s="25" t="e">
        <f>VLOOKUP(A196,'all NFkB targets'!$A$6:$A$571,1,FALSE)</f>
        <v>#N/A</v>
      </c>
    </row>
    <row r="197" spans="1:16" x14ac:dyDescent="0.25">
      <c r="A197" s="96" t="s">
        <v>16467</v>
      </c>
      <c r="B197" s="21" t="s">
        <v>16468</v>
      </c>
      <c r="C197" s="21"/>
      <c r="D197" s="22">
        <v>0</v>
      </c>
      <c r="E197" s="28">
        <v>0.65849153614312139</v>
      </c>
      <c r="F197" s="28">
        <v>1.8313382142434844</v>
      </c>
      <c r="G197" s="28">
        <v>3.7854204405593714</v>
      </c>
      <c r="H197" s="28">
        <v>1.3095013572640541</v>
      </c>
      <c r="I197" s="25">
        <f t="shared" ref="I197:I244" si="12">IF(ABS(E197)&gt;0.585,1,0)</f>
        <v>1</v>
      </c>
      <c r="J197" s="25">
        <f t="shared" ref="J197:J244" si="13">IF(ABS(F197)&gt;0.585,1,0)</f>
        <v>1</v>
      </c>
      <c r="K197" s="25">
        <f t="shared" ref="K197:K244" si="14">IF(ABS(G197)&gt;0.585,1,0)</f>
        <v>1</v>
      </c>
      <c r="L197" s="25">
        <f t="shared" ref="L197:L244" si="15">IF(ABS(H197)&gt;0.585,1,0)</f>
        <v>1</v>
      </c>
      <c r="M197" s="25">
        <v>1</v>
      </c>
      <c r="N197" s="25" t="e">
        <v>#N/A</v>
      </c>
      <c r="O197" s="25" t="e">
        <f>VLOOKUP(A197,'NFkB target TFs'!$E$10:$E$54,1,FALSE)</f>
        <v>#N/A</v>
      </c>
      <c r="P197" s="25" t="e">
        <f>VLOOKUP(A197,'all NFkB targets'!$A$6:$A$571,1,FALSE)</f>
        <v>#N/A</v>
      </c>
    </row>
    <row r="198" spans="1:16" x14ac:dyDescent="0.25">
      <c r="A198" s="96" t="s">
        <v>15373</v>
      </c>
      <c r="B198" s="21" t="s">
        <v>16547</v>
      </c>
      <c r="C198" s="21" t="s">
        <v>19553</v>
      </c>
      <c r="D198" s="22">
        <v>0</v>
      </c>
      <c r="E198" s="28">
        <v>0.74596962201989803</v>
      </c>
      <c r="F198" s="28">
        <v>0.21930671752677694</v>
      </c>
      <c r="G198" s="24">
        <v>-0.37768525852991103</v>
      </c>
      <c r="H198" s="28">
        <v>1.3020469444837171</v>
      </c>
      <c r="I198" s="25">
        <f t="shared" si="12"/>
        <v>1</v>
      </c>
      <c r="J198" s="25">
        <f t="shared" si="13"/>
        <v>0</v>
      </c>
      <c r="K198" s="25">
        <f t="shared" si="14"/>
        <v>0</v>
      </c>
      <c r="L198" s="25">
        <f t="shared" si="15"/>
        <v>1</v>
      </c>
      <c r="M198" s="25">
        <v>1</v>
      </c>
      <c r="N198" s="25" t="e">
        <v>#N/A</v>
      </c>
      <c r="O198" s="25" t="e">
        <f>VLOOKUP(A198,'NFkB target TFs'!$E$10:$E$54,1,FALSE)</f>
        <v>#N/A</v>
      </c>
      <c r="P198" s="25" t="e">
        <f>VLOOKUP(A198,'all NFkB targets'!$A$6:$A$571,1,FALSE)</f>
        <v>#N/A</v>
      </c>
    </row>
    <row r="199" spans="1:16" x14ac:dyDescent="0.25">
      <c r="A199" s="96" t="s">
        <v>16370</v>
      </c>
      <c r="B199" s="21" t="s">
        <v>16371</v>
      </c>
      <c r="C199" s="21"/>
      <c r="D199" s="22">
        <v>0</v>
      </c>
      <c r="E199" s="28">
        <v>0.66012366263435573</v>
      </c>
      <c r="F199" s="28">
        <v>1.6692150813691817</v>
      </c>
      <c r="G199" s="28">
        <v>2.913949579885097</v>
      </c>
      <c r="H199" s="28">
        <v>1.2985057120525498</v>
      </c>
      <c r="I199" s="25">
        <f t="shared" si="12"/>
        <v>1</v>
      </c>
      <c r="J199" s="25">
        <f t="shared" si="13"/>
        <v>1</v>
      </c>
      <c r="K199" s="25">
        <f t="shared" si="14"/>
        <v>1</v>
      </c>
      <c r="L199" s="25">
        <f t="shared" si="15"/>
        <v>1</v>
      </c>
      <c r="M199" s="25">
        <v>1</v>
      </c>
      <c r="N199" s="25" t="e">
        <v>#N/A</v>
      </c>
      <c r="O199" s="25" t="e">
        <f>VLOOKUP(A199,'NFkB target TFs'!$E$10:$E$54,1,FALSE)</f>
        <v>#N/A</v>
      </c>
      <c r="P199" s="25" t="e">
        <f>VLOOKUP(A199,'all NFkB targets'!$A$6:$A$571,1,FALSE)</f>
        <v>#N/A</v>
      </c>
    </row>
    <row r="200" spans="1:16" x14ac:dyDescent="0.25">
      <c r="A200" s="96" t="s">
        <v>16318</v>
      </c>
      <c r="B200" s="21" t="s">
        <v>16319</v>
      </c>
      <c r="C200" s="21"/>
      <c r="D200" s="22">
        <v>0</v>
      </c>
      <c r="E200" s="24">
        <v>-0.60508920057307325</v>
      </c>
      <c r="F200" s="28">
        <v>1.3418115192179112</v>
      </c>
      <c r="G200" s="28">
        <v>1.2647032261944122</v>
      </c>
      <c r="H200" s="28">
        <v>1.2981356960299584</v>
      </c>
      <c r="I200" s="25">
        <f t="shared" si="12"/>
        <v>1</v>
      </c>
      <c r="J200" s="25">
        <f t="shared" si="13"/>
        <v>1</v>
      </c>
      <c r="K200" s="25">
        <f t="shared" si="14"/>
        <v>1</v>
      </c>
      <c r="L200" s="25">
        <f t="shared" si="15"/>
        <v>1</v>
      </c>
      <c r="M200" s="25">
        <v>1</v>
      </c>
      <c r="N200" s="25" t="e">
        <v>#N/A</v>
      </c>
      <c r="O200" s="25" t="e">
        <f>VLOOKUP(A200,'NFkB target TFs'!$E$10:$E$54,1,FALSE)</f>
        <v>#N/A</v>
      </c>
      <c r="P200" s="25" t="e">
        <f>VLOOKUP(A200,'all NFkB targets'!$A$6:$A$571,1,FALSE)</f>
        <v>#N/A</v>
      </c>
    </row>
    <row r="201" spans="1:16" x14ac:dyDescent="0.25">
      <c r="A201" s="96" t="s">
        <v>15931</v>
      </c>
      <c r="B201" s="21" t="s">
        <v>15932</v>
      </c>
      <c r="C201" s="21"/>
      <c r="D201" s="22">
        <v>0</v>
      </c>
      <c r="E201" s="28">
        <v>0.4036377736222504</v>
      </c>
      <c r="F201" s="28">
        <v>1.5671303991318961</v>
      </c>
      <c r="G201" s="28">
        <v>2.5693542270804093</v>
      </c>
      <c r="H201" s="28">
        <v>1.2959065582980438</v>
      </c>
      <c r="I201" s="25">
        <f t="shared" si="12"/>
        <v>0</v>
      </c>
      <c r="J201" s="25">
        <f t="shared" si="13"/>
        <v>1</v>
      </c>
      <c r="K201" s="25">
        <f t="shared" si="14"/>
        <v>1</v>
      </c>
      <c r="L201" s="25">
        <f t="shared" si="15"/>
        <v>1</v>
      </c>
      <c r="M201" s="25">
        <v>1</v>
      </c>
      <c r="N201" s="25" t="e">
        <v>#N/A</v>
      </c>
      <c r="O201" s="25" t="e">
        <f>VLOOKUP(A201,'NFkB target TFs'!$E$10:$E$54,1,FALSE)</f>
        <v>#N/A</v>
      </c>
      <c r="P201" s="25" t="e">
        <f>VLOOKUP(A201,'all NFkB targets'!$A$6:$A$571,1,FALSE)</f>
        <v>#N/A</v>
      </c>
    </row>
    <row r="202" spans="1:16" x14ac:dyDescent="0.25">
      <c r="A202" s="96" t="s">
        <v>15853</v>
      </c>
      <c r="B202" s="21" t="s">
        <v>15854</v>
      </c>
      <c r="C202" s="21"/>
      <c r="D202" s="22">
        <v>0</v>
      </c>
      <c r="E202" s="28">
        <v>0.56048799965576446</v>
      </c>
      <c r="F202" s="28">
        <v>1.7471332846696355</v>
      </c>
      <c r="G202" s="28">
        <v>0.68170651817539796</v>
      </c>
      <c r="H202" s="28">
        <v>1.2918469388972607</v>
      </c>
      <c r="I202" s="25">
        <f t="shared" si="12"/>
        <v>0</v>
      </c>
      <c r="J202" s="25">
        <f t="shared" si="13"/>
        <v>1</v>
      </c>
      <c r="K202" s="25">
        <f t="shared" si="14"/>
        <v>1</v>
      </c>
      <c r="L202" s="25">
        <f t="shared" si="15"/>
        <v>1</v>
      </c>
      <c r="M202" s="25">
        <v>1</v>
      </c>
      <c r="N202" s="25" t="e">
        <v>#N/A</v>
      </c>
      <c r="O202" s="25" t="e">
        <f>VLOOKUP(A202,'NFkB target TFs'!$E$10:$E$54,1,FALSE)</f>
        <v>#N/A</v>
      </c>
      <c r="P202" s="25" t="e">
        <f>VLOOKUP(A202,'all NFkB targets'!$A$6:$A$571,1,FALSE)</f>
        <v>#N/A</v>
      </c>
    </row>
    <row r="203" spans="1:16" x14ac:dyDescent="0.25">
      <c r="A203" s="96" t="s">
        <v>16244</v>
      </c>
      <c r="B203" s="21" t="s">
        <v>16245</v>
      </c>
      <c r="C203" s="21"/>
      <c r="D203" s="22">
        <v>0</v>
      </c>
      <c r="E203" s="28">
        <v>0.97304745068168708</v>
      </c>
      <c r="F203" s="28">
        <v>1.6230502730111995</v>
      </c>
      <c r="G203" s="28">
        <v>2.5317167182287554</v>
      </c>
      <c r="H203" s="28">
        <v>1.2898468690147664</v>
      </c>
      <c r="I203" s="25">
        <f t="shared" si="12"/>
        <v>1</v>
      </c>
      <c r="J203" s="25">
        <f t="shared" si="13"/>
        <v>1</v>
      </c>
      <c r="K203" s="25">
        <f t="shared" si="14"/>
        <v>1</v>
      </c>
      <c r="L203" s="25">
        <f t="shared" si="15"/>
        <v>1</v>
      </c>
      <c r="M203" s="25">
        <v>1</v>
      </c>
      <c r="N203" s="25" t="e">
        <v>#N/A</v>
      </c>
      <c r="O203" s="25" t="e">
        <f>VLOOKUP(A203,'NFkB target TFs'!$E$10:$E$54,1,FALSE)</f>
        <v>#N/A</v>
      </c>
      <c r="P203" s="25" t="e">
        <f>VLOOKUP(A203,'all NFkB targets'!$A$6:$A$571,1,FALSE)</f>
        <v>#N/A</v>
      </c>
    </row>
    <row r="204" spans="1:16" x14ac:dyDescent="0.25">
      <c r="A204" s="96" t="s">
        <v>16150</v>
      </c>
      <c r="B204" s="21" t="s">
        <v>16151</v>
      </c>
      <c r="C204" s="21"/>
      <c r="D204" s="22">
        <v>0</v>
      </c>
      <c r="E204" s="28">
        <v>0.89154773205730009</v>
      </c>
      <c r="F204" s="28">
        <v>1.9382976757471735</v>
      </c>
      <c r="G204" s="28">
        <v>3.4778525879790716</v>
      </c>
      <c r="H204" s="28">
        <v>1.2883413091599911</v>
      </c>
      <c r="I204" s="25">
        <f t="shared" si="12"/>
        <v>1</v>
      </c>
      <c r="J204" s="25">
        <f t="shared" si="13"/>
        <v>1</v>
      </c>
      <c r="K204" s="25">
        <f t="shared" si="14"/>
        <v>1</v>
      </c>
      <c r="L204" s="25">
        <f t="shared" si="15"/>
        <v>1</v>
      </c>
      <c r="M204" s="25">
        <v>1</v>
      </c>
      <c r="N204" s="25" t="e">
        <v>#N/A</v>
      </c>
      <c r="O204" s="25" t="e">
        <f>VLOOKUP(A204,'NFkB target TFs'!$E$10:$E$54,1,FALSE)</f>
        <v>#N/A</v>
      </c>
      <c r="P204" s="25" t="e">
        <f>VLOOKUP(A204,'all NFkB targets'!$A$6:$A$571,1,FALSE)</f>
        <v>#N/A</v>
      </c>
    </row>
    <row r="205" spans="1:16" x14ac:dyDescent="0.25">
      <c r="A205" s="96" t="s">
        <v>15440</v>
      </c>
      <c r="B205" s="21" t="s">
        <v>15441</v>
      </c>
      <c r="C205" s="21"/>
      <c r="D205" s="22">
        <v>0</v>
      </c>
      <c r="E205" s="28">
        <v>0.39847103089081554</v>
      </c>
      <c r="F205" s="24">
        <v>-1.3623055345887185</v>
      </c>
      <c r="G205" s="28">
        <v>0.23492626858415447</v>
      </c>
      <c r="H205" s="28">
        <v>1.2881355160365922</v>
      </c>
      <c r="I205" s="25">
        <f t="shared" si="12"/>
        <v>0</v>
      </c>
      <c r="J205" s="25">
        <f t="shared" si="13"/>
        <v>1</v>
      </c>
      <c r="K205" s="25">
        <f t="shared" si="14"/>
        <v>0</v>
      </c>
      <c r="L205" s="25">
        <f t="shared" si="15"/>
        <v>1</v>
      </c>
      <c r="M205" s="25">
        <v>1</v>
      </c>
      <c r="N205" s="25" t="e">
        <v>#N/A</v>
      </c>
      <c r="O205" s="25" t="e">
        <f>VLOOKUP(A205,'NFkB target TFs'!$E$10:$E$54,1,FALSE)</f>
        <v>#N/A</v>
      </c>
      <c r="P205" s="25" t="e">
        <f>VLOOKUP(A205,'all NFkB targets'!$A$6:$A$571,1,FALSE)</f>
        <v>#N/A</v>
      </c>
    </row>
    <row r="206" spans="1:16" x14ac:dyDescent="0.25">
      <c r="A206" s="96" t="s">
        <v>16292</v>
      </c>
      <c r="B206" s="21" t="s">
        <v>16293</v>
      </c>
      <c r="C206" s="21"/>
      <c r="D206" s="22">
        <v>0</v>
      </c>
      <c r="E206" s="28">
        <v>0.90841968429526343</v>
      </c>
      <c r="F206" s="28">
        <v>2.4588186188231509</v>
      </c>
      <c r="G206" s="28">
        <v>1.6144466026144526</v>
      </c>
      <c r="H206" s="28">
        <v>1.2839123057349442</v>
      </c>
      <c r="I206" s="25">
        <f t="shared" si="12"/>
        <v>1</v>
      </c>
      <c r="J206" s="25">
        <f t="shared" si="13"/>
        <v>1</v>
      </c>
      <c r="K206" s="25">
        <f t="shared" si="14"/>
        <v>1</v>
      </c>
      <c r="L206" s="25">
        <f t="shared" si="15"/>
        <v>1</v>
      </c>
      <c r="M206" s="25">
        <v>1</v>
      </c>
      <c r="N206" s="25" t="e">
        <v>#N/A</v>
      </c>
      <c r="O206" s="25" t="e">
        <f>VLOOKUP(A206,'NFkB target TFs'!$E$10:$E$54,1,FALSE)</f>
        <v>#N/A</v>
      </c>
      <c r="P206" s="25" t="e">
        <f>VLOOKUP(A206,'all NFkB targets'!$A$6:$A$571,1,FALSE)</f>
        <v>#N/A</v>
      </c>
    </row>
    <row r="207" spans="1:16" x14ac:dyDescent="0.25">
      <c r="A207" s="96" t="s">
        <v>15624</v>
      </c>
      <c r="B207" s="21" t="s">
        <v>941</v>
      </c>
      <c r="C207" s="21"/>
      <c r="D207" s="22">
        <v>0</v>
      </c>
      <c r="E207" s="28">
        <v>0.32192809488736207</v>
      </c>
      <c r="F207" s="24">
        <v>-0.29822966125984196</v>
      </c>
      <c r="G207" s="24">
        <v>-3.2723886340860471</v>
      </c>
      <c r="H207" s="28">
        <v>1.2804190199179595</v>
      </c>
      <c r="I207" s="25">
        <f t="shared" si="12"/>
        <v>0</v>
      </c>
      <c r="J207" s="25">
        <f t="shared" si="13"/>
        <v>0</v>
      </c>
      <c r="K207" s="25">
        <f t="shared" si="14"/>
        <v>1</v>
      </c>
      <c r="L207" s="25">
        <f t="shared" si="15"/>
        <v>1</v>
      </c>
      <c r="M207" s="25">
        <v>1</v>
      </c>
      <c r="N207" s="25" t="e">
        <v>#N/A</v>
      </c>
      <c r="O207" s="25" t="e">
        <f>VLOOKUP(A207,'NFkB target TFs'!$E$10:$E$54,1,FALSE)</f>
        <v>#N/A</v>
      </c>
      <c r="P207" s="25" t="e">
        <f>VLOOKUP(A207,'all NFkB targets'!$A$6:$A$571,1,FALSE)</f>
        <v>#N/A</v>
      </c>
    </row>
    <row r="208" spans="1:16" x14ac:dyDescent="0.25">
      <c r="A208" s="96" t="s">
        <v>15957</v>
      </c>
      <c r="B208" s="21" t="s">
        <v>15958</v>
      </c>
      <c r="C208" s="21"/>
      <c r="D208" s="22">
        <v>0</v>
      </c>
      <c r="E208" s="23">
        <v>8.5297535187570953E-2</v>
      </c>
      <c r="F208" s="28">
        <v>1.0418201756946268</v>
      </c>
      <c r="G208" s="28">
        <v>3.0567162885669288</v>
      </c>
      <c r="H208" s="28">
        <v>1.2800097775513697</v>
      </c>
      <c r="I208" s="25">
        <f t="shared" si="12"/>
        <v>0</v>
      </c>
      <c r="J208" s="25">
        <f t="shared" si="13"/>
        <v>1</v>
      </c>
      <c r="K208" s="25">
        <f t="shared" si="14"/>
        <v>1</v>
      </c>
      <c r="L208" s="25">
        <f t="shared" si="15"/>
        <v>1</v>
      </c>
      <c r="M208" s="25">
        <v>1</v>
      </c>
      <c r="N208" s="25" t="e">
        <v>#N/A</v>
      </c>
      <c r="O208" s="25" t="e">
        <f>VLOOKUP(A208,'NFkB target TFs'!$E$10:$E$54,1,FALSE)</f>
        <v>#N/A</v>
      </c>
      <c r="P208" s="25" t="e">
        <f>VLOOKUP(A208,'all NFkB targets'!$A$6:$A$571,1,FALSE)</f>
        <v>#N/A</v>
      </c>
    </row>
    <row r="209" spans="1:16" x14ac:dyDescent="0.25">
      <c r="A209" s="96" t="s">
        <v>16450</v>
      </c>
      <c r="B209" s="21" t="s">
        <v>16451</v>
      </c>
      <c r="C209" s="21"/>
      <c r="D209" s="22">
        <v>0</v>
      </c>
      <c r="E209" s="28">
        <v>0.72573004179298495</v>
      </c>
      <c r="F209" s="28">
        <v>1.8332871275973344</v>
      </c>
      <c r="G209" s="28">
        <v>1.2922640159859293</v>
      </c>
      <c r="H209" s="28">
        <v>1.2797001824122218</v>
      </c>
      <c r="I209" s="25">
        <f t="shared" si="12"/>
        <v>1</v>
      </c>
      <c r="J209" s="25">
        <f t="shared" si="13"/>
        <v>1</v>
      </c>
      <c r="K209" s="25">
        <f t="shared" si="14"/>
        <v>1</v>
      </c>
      <c r="L209" s="25">
        <f t="shared" si="15"/>
        <v>1</v>
      </c>
      <c r="M209" s="25">
        <v>1</v>
      </c>
      <c r="N209" s="25" t="e">
        <v>#N/A</v>
      </c>
      <c r="O209" s="25" t="e">
        <f>VLOOKUP(A209,'NFkB target TFs'!$E$10:$E$54,1,FALSE)</f>
        <v>#N/A</v>
      </c>
      <c r="P209" s="25" t="e">
        <f>VLOOKUP(A209,'all NFkB targets'!$A$6:$A$571,1,FALSE)</f>
        <v>#N/A</v>
      </c>
    </row>
    <row r="210" spans="1:16" x14ac:dyDescent="0.25">
      <c r="A210" s="96" t="s">
        <v>16368</v>
      </c>
      <c r="B210" s="21" t="s">
        <v>16369</v>
      </c>
      <c r="C210" s="21"/>
      <c r="D210" s="22">
        <v>0</v>
      </c>
      <c r="E210" s="28">
        <v>1.1694589393995292</v>
      </c>
      <c r="F210" s="24">
        <v>-3.6429796662667733</v>
      </c>
      <c r="G210" s="28">
        <v>0.86671517556548028</v>
      </c>
      <c r="H210" s="28">
        <v>1.2775872104489032</v>
      </c>
      <c r="I210" s="25">
        <f t="shared" si="12"/>
        <v>1</v>
      </c>
      <c r="J210" s="25">
        <f t="shared" si="13"/>
        <v>1</v>
      </c>
      <c r="K210" s="25">
        <f t="shared" si="14"/>
        <v>1</v>
      </c>
      <c r="L210" s="25">
        <f t="shared" si="15"/>
        <v>1</v>
      </c>
      <c r="M210" s="25">
        <v>1</v>
      </c>
      <c r="N210" s="25" t="e">
        <v>#N/A</v>
      </c>
      <c r="O210" s="25" t="e">
        <f>VLOOKUP(A210,'NFkB target TFs'!$E$10:$E$54,1,FALSE)</f>
        <v>#N/A</v>
      </c>
      <c r="P210" s="25" t="e">
        <f>VLOOKUP(A210,'all NFkB targets'!$A$6:$A$571,1,FALSE)</f>
        <v>#N/A</v>
      </c>
    </row>
    <row r="211" spans="1:16" x14ac:dyDescent="0.25">
      <c r="A211" s="96" t="s">
        <v>16529</v>
      </c>
      <c r="B211" s="21" t="s">
        <v>16530</v>
      </c>
      <c r="C211" s="21"/>
      <c r="D211" s="22">
        <v>0</v>
      </c>
      <c r="E211" s="28">
        <v>1.5701329057044908</v>
      </c>
      <c r="F211" s="28">
        <v>1.7201659611326703</v>
      </c>
      <c r="G211" s="28">
        <v>2.8398873009357093</v>
      </c>
      <c r="H211" s="28">
        <v>1.2706689271295177</v>
      </c>
      <c r="I211" s="25">
        <f t="shared" si="12"/>
        <v>1</v>
      </c>
      <c r="J211" s="25">
        <f t="shared" si="13"/>
        <v>1</v>
      </c>
      <c r="K211" s="25">
        <f t="shared" si="14"/>
        <v>1</v>
      </c>
      <c r="L211" s="25">
        <f t="shared" si="15"/>
        <v>1</v>
      </c>
      <c r="M211" s="25">
        <v>1</v>
      </c>
      <c r="N211" s="25" t="e">
        <v>#N/A</v>
      </c>
      <c r="O211" s="25" t="e">
        <f>VLOOKUP(A211,'NFkB target TFs'!$E$10:$E$54,1,FALSE)</f>
        <v>#N/A</v>
      </c>
      <c r="P211" s="25" t="e">
        <f>VLOOKUP(A211,'all NFkB targets'!$A$6:$A$571,1,FALSE)</f>
        <v>#N/A</v>
      </c>
    </row>
    <row r="212" spans="1:16" x14ac:dyDescent="0.25">
      <c r="A212" s="96" t="s">
        <v>15497</v>
      </c>
      <c r="B212" s="21" t="s">
        <v>16548</v>
      </c>
      <c r="C212" s="21"/>
      <c r="D212" s="22">
        <v>0</v>
      </c>
      <c r="E212" s="24">
        <v>-1.7000240157780697</v>
      </c>
      <c r="F212" s="24">
        <v>-0.64536196378387767</v>
      </c>
      <c r="G212" s="24">
        <v>-0.52741466257532621</v>
      </c>
      <c r="H212" s="28">
        <v>1.2673901517691784</v>
      </c>
      <c r="I212" s="25">
        <f t="shared" si="12"/>
        <v>1</v>
      </c>
      <c r="J212" s="25">
        <f t="shared" si="13"/>
        <v>1</v>
      </c>
      <c r="K212" s="25">
        <f t="shared" si="14"/>
        <v>0</v>
      </c>
      <c r="L212" s="25">
        <f t="shared" si="15"/>
        <v>1</v>
      </c>
      <c r="M212" s="25">
        <v>1</v>
      </c>
      <c r="N212" s="25" t="e">
        <v>#N/A</v>
      </c>
      <c r="O212" s="25" t="e">
        <f>VLOOKUP(A212,'NFkB target TFs'!$E$10:$E$54,1,FALSE)</f>
        <v>#N/A</v>
      </c>
      <c r="P212" s="25" t="e">
        <f>VLOOKUP(A212,'all NFkB targets'!$A$6:$A$571,1,FALSE)</f>
        <v>#N/A</v>
      </c>
    </row>
    <row r="213" spans="1:16" x14ac:dyDescent="0.25">
      <c r="A213" s="96" t="s">
        <v>15969</v>
      </c>
      <c r="B213" s="21" t="s">
        <v>15970</v>
      </c>
      <c r="C213" s="21"/>
      <c r="D213" s="22">
        <v>0</v>
      </c>
      <c r="E213" s="28">
        <v>0.52454957371041855</v>
      </c>
      <c r="F213" s="28">
        <v>1.7894533732691964</v>
      </c>
      <c r="G213" s="28">
        <v>2.394682684765971</v>
      </c>
      <c r="H213" s="28">
        <v>1.2646510451845669</v>
      </c>
      <c r="I213" s="25">
        <f t="shared" si="12"/>
        <v>0</v>
      </c>
      <c r="J213" s="25">
        <f t="shared" si="13"/>
        <v>1</v>
      </c>
      <c r="K213" s="25">
        <f t="shared" si="14"/>
        <v>1</v>
      </c>
      <c r="L213" s="25">
        <f t="shared" si="15"/>
        <v>1</v>
      </c>
      <c r="M213" s="25">
        <v>1</v>
      </c>
      <c r="N213" s="25" t="e">
        <v>#N/A</v>
      </c>
      <c r="O213" s="25" t="e">
        <f>VLOOKUP(A213,'NFkB target TFs'!$E$10:$E$54,1,FALSE)</f>
        <v>#N/A</v>
      </c>
      <c r="P213" s="25" t="e">
        <f>VLOOKUP(A213,'all NFkB targets'!$A$6:$A$571,1,FALSE)</f>
        <v>#N/A</v>
      </c>
    </row>
    <row r="214" spans="1:16" x14ac:dyDescent="0.25">
      <c r="A214" s="96" t="s">
        <v>15762</v>
      </c>
      <c r="B214" s="21" t="s">
        <v>15763</v>
      </c>
      <c r="C214" s="21"/>
      <c r="D214" s="22">
        <v>0</v>
      </c>
      <c r="E214" s="28">
        <v>0.11939414319820305</v>
      </c>
      <c r="F214" s="28">
        <v>2.2142982727571692</v>
      </c>
      <c r="G214" s="28">
        <v>3.4827348346605289</v>
      </c>
      <c r="H214" s="28">
        <v>1.2582730573396548</v>
      </c>
      <c r="I214" s="25">
        <f t="shared" si="12"/>
        <v>0</v>
      </c>
      <c r="J214" s="25">
        <f t="shared" si="13"/>
        <v>1</v>
      </c>
      <c r="K214" s="25">
        <f t="shared" si="14"/>
        <v>1</v>
      </c>
      <c r="L214" s="25">
        <f t="shared" si="15"/>
        <v>1</v>
      </c>
      <c r="M214" s="25">
        <v>1</v>
      </c>
      <c r="N214" s="25" t="e">
        <v>#N/A</v>
      </c>
      <c r="O214" s="25" t="e">
        <f>VLOOKUP(A214,'NFkB target TFs'!$E$10:$E$54,1,FALSE)</f>
        <v>#N/A</v>
      </c>
      <c r="P214" s="25" t="e">
        <f>VLOOKUP(A214,'all NFkB targets'!$A$6:$A$571,1,FALSE)</f>
        <v>#N/A</v>
      </c>
    </row>
    <row r="215" spans="1:16" x14ac:dyDescent="0.25">
      <c r="A215" s="96" t="s">
        <v>15729</v>
      </c>
      <c r="B215" s="21" t="s">
        <v>15730</v>
      </c>
      <c r="C215" s="21"/>
      <c r="D215" s="22">
        <v>0</v>
      </c>
      <c r="E215" s="24">
        <v>-1.0899095458714079</v>
      </c>
      <c r="F215" s="24">
        <v>-0.1826882883031577</v>
      </c>
      <c r="G215" s="24">
        <v>-2.1396993469252394</v>
      </c>
      <c r="H215" s="28">
        <v>1.2580623180582655</v>
      </c>
      <c r="I215" s="25">
        <f t="shared" si="12"/>
        <v>1</v>
      </c>
      <c r="J215" s="25">
        <f t="shared" si="13"/>
        <v>0</v>
      </c>
      <c r="K215" s="25">
        <f t="shared" si="14"/>
        <v>1</v>
      </c>
      <c r="L215" s="25">
        <f t="shared" si="15"/>
        <v>1</v>
      </c>
      <c r="M215" s="25">
        <v>1</v>
      </c>
      <c r="N215" s="25" t="e">
        <v>#N/A</v>
      </c>
      <c r="O215" s="25" t="e">
        <f>VLOOKUP(A215,'NFkB target TFs'!$E$10:$E$54,1,FALSE)</f>
        <v>#N/A</v>
      </c>
      <c r="P215" s="25" t="e">
        <f>VLOOKUP(A215,'all NFkB targets'!$A$6:$A$571,1,FALSE)</f>
        <v>#N/A</v>
      </c>
    </row>
    <row r="216" spans="1:16" x14ac:dyDescent="0.25">
      <c r="A216" s="96" t="s">
        <v>16035</v>
      </c>
      <c r="B216" s="21" t="s">
        <v>16036</v>
      </c>
      <c r="C216" s="21"/>
      <c r="D216" s="22">
        <v>0</v>
      </c>
      <c r="E216" s="23">
        <v>9.4120276925426256E-3</v>
      </c>
      <c r="F216" s="24">
        <v>-1.4583078055009076</v>
      </c>
      <c r="G216" s="28">
        <v>0.87294326368518105</v>
      </c>
      <c r="H216" s="28">
        <v>1.2549195871019028</v>
      </c>
      <c r="I216" s="25">
        <f t="shared" si="12"/>
        <v>0</v>
      </c>
      <c r="J216" s="25">
        <f t="shared" si="13"/>
        <v>1</v>
      </c>
      <c r="K216" s="25">
        <f t="shared" si="14"/>
        <v>1</v>
      </c>
      <c r="L216" s="25">
        <f t="shared" si="15"/>
        <v>1</v>
      </c>
      <c r="M216" s="25">
        <v>1</v>
      </c>
      <c r="N216" s="25" t="e">
        <v>#N/A</v>
      </c>
      <c r="O216" s="25" t="e">
        <f>VLOOKUP(A216,'NFkB target TFs'!$E$10:$E$54,1,FALSE)</f>
        <v>#N/A</v>
      </c>
      <c r="P216" s="25" t="e">
        <f>VLOOKUP(A216,'all NFkB targets'!$A$6:$A$571,1,FALSE)</f>
        <v>#N/A</v>
      </c>
    </row>
    <row r="217" spans="1:16" x14ac:dyDescent="0.25">
      <c r="A217" s="96" t="s">
        <v>15819</v>
      </c>
      <c r="B217" s="21" t="s">
        <v>15820</v>
      </c>
      <c r="C217" s="21"/>
      <c r="D217" s="22">
        <v>0</v>
      </c>
      <c r="E217" s="28">
        <v>0.32437541530610514</v>
      </c>
      <c r="F217" s="28">
        <v>1.8340040063213672</v>
      </c>
      <c r="G217" s="28">
        <v>4.1928977071175577</v>
      </c>
      <c r="H217" s="28">
        <v>1.2506575602477428</v>
      </c>
      <c r="I217" s="25">
        <f t="shared" si="12"/>
        <v>0</v>
      </c>
      <c r="J217" s="25">
        <f t="shared" si="13"/>
        <v>1</v>
      </c>
      <c r="K217" s="25">
        <f t="shared" si="14"/>
        <v>1</v>
      </c>
      <c r="L217" s="25">
        <f t="shared" si="15"/>
        <v>1</v>
      </c>
      <c r="M217" s="25">
        <v>1</v>
      </c>
      <c r="N217" s="25" t="e">
        <v>#N/A</v>
      </c>
      <c r="O217" s="25" t="e">
        <f>VLOOKUP(A217,'NFkB target TFs'!$E$10:$E$54,1,FALSE)</f>
        <v>#N/A</v>
      </c>
      <c r="P217" s="25" t="e">
        <f>VLOOKUP(A217,'all NFkB targets'!$A$6:$A$571,1,FALSE)</f>
        <v>#N/A</v>
      </c>
    </row>
    <row r="218" spans="1:16" x14ac:dyDescent="0.25">
      <c r="A218" s="96" t="s">
        <v>16338</v>
      </c>
      <c r="B218" s="21" t="s">
        <v>941</v>
      </c>
      <c r="C218" s="21"/>
      <c r="D218" s="22">
        <v>0</v>
      </c>
      <c r="E218" s="28">
        <v>1.3861682807893243</v>
      </c>
      <c r="F218" s="28">
        <v>2.2273111208833054</v>
      </c>
      <c r="G218" s="28">
        <v>2.2722882535805122</v>
      </c>
      <c r="H218" s="28">
        <v>1.2505419513079257</v>
      </c>
      <c r="I218" s="25">
        <f t="shared" si="12"/>
        <v>1</v>
      </c>
      <c r="J218" s="25">
        <f t="shared" si="13"/>
        <v>1</v>
      </c>
      <c r="K218" s="25">
        <f t="shared" si="14"/>
        <v>1</v>
      </c>
      <c r="L218" s="25">
        <f t="shared" si="15"/>
        <v>1</v>
      </c>
      <c r="M218" s="25">
        <v>1</v>
      </c>
      <c r="N218" s="25" t="e">
        <v>#N/A</v>
      </c>
      <c r="O218" s="25" t="e">
        <f>VLOOKUP(A218,'NFkB target TFs'!$E$10:$E$54,1,FALSE)</f>
        <v>#N/A</v>
      </c>
      <c r="P218" s="25" t="e">
        <f>VLOOKUP(A218,'all NFkB targets'!$A$6:$A$571,1,FALSE)</f>
        <v>#N/A</v>
      </c>
    </row>
    <row r="219" spans="1:16" x14ac:dyDescent="0.25">
      <c r="A219" s="96" t="s">
        <v>15790</v>
      </c>
      <c r="B219" s="21" t="s">
        <v>15791</v>
      </c>
      <c r="C219" s="21"/>
      <c r="D219" s="22">
        <v>0</v>
      </c>
      <c r="E219" s="28">
        <v>0.17195268278929512</v>
      </c>
      <c r="F219" s="28">
        <v>1.3701351690861987</v>
      </c>
      <c r="G219" s="28">
        <v>3.3587688576215906</v>
      </c>
      <c r="H219" s="28">
        <v>1.2505049721490031</v>
      </c>
      <c r="I219" s="25">
        <f t="shared" si="12"/>
        <v>0</v>
      </c>
      <c r="J219" s="25">
        <f t="shared" si="13"/>
        <v>1</v>
      </c>
      <c r="K219" s="25">
        <f t="shared" si="14"/>
        <v>1</v>
      </c>
      <c r="L219" s="25">
        <f t="shared" si="15"/>
        <v>1</v>
      </c>
      <c r="M219" s="25">
        <v>1</v>
      </c>
      <c r="N219" s="25" t="e">
        <v>#N/A</v>
      </c>
      <c r="O219" s="25" t="e">
        <f>VLOOKUP(A219,'NFkB target TFs'!$E$10:$E$54,1,FALSE)</f>
        <v>#N/A</v>
      </c>
      <c r="P219" s="25" t="e">
        <f>VLOOKUP(A219,'all NFkB targets'!$A$6:$A$571,1,FALSE)</f>
        <v>#N/A</v>
      </c>
    </row>
    <row r="220" spans="1:16" x14ac:dyDescent="0.25">
      <c r="A220" s="96" t="s">
        <v>16432</v>
      </c>
      <c r="B220" s="21" t="s">
        <v>16433</v>
      </c>
      <c r="C220" s="21"/>
      <c r="D220" s="22">
        <v>0</v>
      </c>
      <c r="E220" s="28">
        <v>1.2911132745368108</v>
      </c>
      <c r="F220" s="28">
        <v>2.1924369819195975</v>
      </c>
      <c r="G220" s="28">
        <v>3.1478812869223285</v>
      </c>
      <c r="H220" s="28">
        <v>1.2468890955278646</v>
      </c>
      <c r="I220" s="25">
        <f t="shared" si="12"/>
        <v>1</v>
      </c>
      <c r="J220" s="25">
        <f t="shared" si="13"/>
        <v>1</v>
      </c>
      <c r="K220" s="25">
        <f t="shared" si="14"/>
        <v>1</v>
      </c>
      <c r="L220" s="25">
        <f t="shared" si="15"/>
        <v>1</v>
      </c>
      <c r="M220" s="25">
        <v>1</v>
      </c>
      <c r="N220" s="25" t="e">
        <v>#N/A</v>
      </c>
      <c r="O220" s="25" t="e">
        <f>VLOOKUP(A220,'NFkB target TFs'!$E$10:$E$54,1,FALSE)</f>
        <v>#N/A</v>
      </c>
      <c r="P220" s="25" t="e">
        <f>VLOOKUP(A220,'all NFkB targets'!$A$6:$A$571,1,FALSE)</f>
        <v>#N/A</v>
      </c>
    </row>
    <row r="221" spans="1:16" x14ac:dyDescent="0.25">
      <c r="A221" s="96" t="s">
        <v>16025</v>
      </c>
      <c r="B221" s="21" t="s">
        <v>16026</v>
      </c>
      <c r="C221" s="21"/>
      <c r="D221" s="22">
        <v>0</v>
      </c>
      <c r="E221" s="23">
        <v>-8.6566558524709486E-2</v>
      </c>
      <c r="F221" s="28">
        <v>1.2559462631815106</v>
      </c>
      <c r="G221" s="28">
        <v>2.6678619898736002</v>
      </c>
      <c r="H221" s="28">
        <v>1.2459186285093364</v>
      </c>
      <c r="I221" s="25">
        <f t="shared" si="12"/>
        <v>0</v>
      </c>
      <c r="J221" s="25">
        <f t="shared" si="13"/>
        <v>1</v>
      </c>
      <c r="K221" s="25">
        <f t="shared" si="14"/>
        <v>1</v>
      </c>
      <c r="L221" s="25">
        <f t="shared" si="15"/>
        <v>1</v>
      </c>
      <c r="M221" s="25">
        <v>1</v>
      </c>
      <c r="N221" s="25" t="e">
        <v>#N/A</v>
      </c>
      <c r="O221" s="25" t="e">
        <f>VLOOKUP(A221,'NFkB target TFs'!$E$10:$E$54,1,FALSE)</f>
        <v>#N/A</v>
      </c>
      <c r="P221" s="25" t="e">
        <f>VLOOKUP(A221,'all NFkB targets'!$A$6:$A$571,1,FALSE)</f>
        <v>#N/A</v>
      </c>
    </row>
    <row r="222" spans="1:16" x14ac:dyDescent="0.25">
      <c r="A222" s="96" t="s">
        <v>15879</v>
      </c>
      <c r="B222" s="21" t="s">
        <v>15880</v>
      </c>
      <c r="C222" s="21"/>
      <c r="D222" s="22">
        <v>0</v>
      </c>
      <c r="E222" s="24">
        <v>-0.29596468093609613</v>
      </c>
      <c r="F222" s="28">
        <v>1.7366790324330386</v>
      </c>
      <c r="G222" s="28">
        <v>3.6446054471485581</v>
      </c>
      <c r="H222" s="28">
        <v>1.2456167438638546</v>
      </c>
      <c r="I222" s="25">
        <f t="shared" si="12"/>
        <v>0</v>
      </c>
      <c r="J222" s="25">
        <f t="shared" si="13"/>
        <v>1</v>
      </c>
      <c r="K222" s="25">
        <f t="shared" si="14"/>
        <v>1</v>
      </c>
      <c r="L222" s="25">
        <f t="shared" si="15"/>
        <v>1</v>
      </c>
      <c r="M222" s="25">
        <v>1</v>
      </c>
      <c r="N222" s="25" t="e">
        <v>#N/A</v>
      </c>
      <c r="O222" s="25" t="e">
        <f>VLOOKUP(A222,'NFkB target TFs'!$E$10:$E$54,1,FALSE)</f>
        <v>#N/A</v>
      </c>
      <c r="P222" s="25" t="e">
        <f>VLOOKUP(A222,'all NFkB targets'!$A$6:$A$571,1,FALSE)</f>
        <v>#N/A</v>
      </c>
    </row>
    <row r="223" spans="1:16" x14ac:dyDescent="0.25">
      <c r="A223" s="96" t="s">
        <v>15955</v>
      </c>
      <c r="B223" s="21" t="s">
        <v>15956</v>
      </c>
      <c r="C223" s="21"/>
      <c r="D223" s="22">
        <v>0</v>
      </c>
      <c r="E223" s="28">
        <v>0.2952561196043777</v>
      </c>
      <c r="F223" s="28">
        <v>1.5610881566802737</v>
      </c>
      <c r="G223" s="28">
        <v>3.262636568873357</v>
      </c>
      <c r="H223" s="28">
        <v>1.241166754628295</v>
      </c>
      <c r="I223" s="25">
        <f t="shared" si="12"/>
        <v>0</v>
      </c>
      <c r="J223" s="25">
        <f t="shared" si="13"/>
        <v>1</v>
      </c>
      <c r="K223" s="25">
        <f t="shared" si="14"/>
        <v>1</v>
      </c>
      <c r="L223" s="25">
        <f t="shared" si="15"/>
        <v>1</v>
      </c>
      <c r="M223" s="25">
        <v>1</v>
      </c>
      <c r="N223" s="25" t="e">
        <v>#N/A</v>
      </c>
      <c r="O223" s="25" t="e">
        <f>VLOOKUP(A223,'NFkB target TFs'!$E$10:$E$54,1,FALSE)</f>
        <v>#N/A</v>
      </c>
      <c r="P223" s="25" t="e">
        <f>VLOOKUP(A223,'all NFkB targets'!$A$6:$A$571,1,FALSE)</f>
        <v>#N/A</v>
      </c>
    </row>
    <row r="224" spans="1:16" x14ac:dyDescent="0.25">
      <c r="A224" s="96" t="s">
        <v>15715</v>
      </c>
      <c r="B224" s="21" t="s">
        <v>15716</v>
      </c>
      <c r="C224" s="21"/>
      <c r="D224" s="22">
        <v>0</v>
      </c>
      <c r="E224" s="28">
        <v>1.0459303856966113</v>
      </c>
      <c r="F224" s="23">
        <v>2.0506203307838936E-2</v>
      </c>
      <c r="G224" s="28">
        <v>1.4836319297429097</v>
      </c>
      <c r="H224" s="28">
        <v>1.2330075242179495</v>
      </c>
      <c r="I224" s="25">
        <f t="shared" si="12"/>
        <v>1</v>
      </c>
      <c r="J224" s="25">
        <f t="shared" si="13"/>
        <v>0</v>
      </c>
      <c r="K224" s="25">
        <f t="shared" si="14"/>
        <v>1</v>
      </c>
      <c r="L224" s="25">
        <f t="shared" si="15"/>
        <v>1</v>
      </c>
      <c r="M224" s="25">
        <v>1</v>
      </c>
      <c r="N224" s="25" t="e">
        <v>#N/A</v>
      </c>
      <c r="O224" s="25" t="e">
        <f>VLOOKUP(A224,'NFkB target TFs'!$E$10:$E$54,1,FALSE)</f>
        <v>#N/A</v>
      </c>
      <c r="P224" s="25" t="e">
        <f>VLOOKUP(A224,'all NFkB targets'!$A$6:$A$571,1,FALSE)</f>
        <v>#N/A</v>
      </c>
    </row>
    <row r="225" spans="1:16" x14ac:dyDescent="0.25">
      <c r="A225" s="96" t="s">
        <v>16446</v>
      </c>
      <c r="B225" s="21" t="s">
        <v>16447</v>
      </c>
      <c r="C225" s="21"/>
      <c r="D225" s="22">
        <v>0</v>
      </c>
      <c r="E225" s="28">
        <v>0.99705608386423328</v>
      </c>
      <c r="F225" s="28">
        <v>2.1319341155040399</v>
      </c>
      <c r="G225" s="28">
        <v>2.3971115474729303</v>
      </c>
      <c r="H225" s="28">
        <v>1.2304266799346999</v>
      </c>
      <c r="I225" s="25">
        <f t="shared" si="12"/>
        <v>1</v>
      </c>
      <c r="J225" s="25">
        <f t="shared" si="13"/>
        <v>1</v>
      </c>
      <c r="K225" s="25">
        <f t="shared" si="14"/>
        <v>1</v>
      </c>
      <c r="L225" s="25">
        <f t="shared" si="15"/>
        <v>1</v>
      </c>
      <c r="M225" s="25">
        <v>1</v>
      </c>
      <c r="N225" s="25" t="e">
        <v>#N/A</v>
      </c>
      <c r="O225" s="25" t="e">
        <f>VLOOKUP(A225,'NFkB target TFs'!$E$10:$E$54,1,FALSE)</f>
        <v>#N/A</v>
      </c>
      <c r="P225" s="25" t="e">
        <f>VLOOKUP(A225,'all NFkB targets'!$A$6:$A$571,1,FALSE)</f>
        <v>#N/A</v>
      </c>
    </row>
    <row r="226" spans="1:16" x14ac:dyDescent="0.25">
      <c r="A226" s="96" t="s">
        <v>15690</v>
      </c>
      <c r="B226" s="21" t="s">
        <v>15691</v>
      </c>
      <c r="C226" s="21"/>
      <c r="D226" s="22">
        <v>0</v>
      </c>
      <c r="E226" s="24">
        <v>-0.69130547710617851</v>
      </c>
      <c r="F226" s="28">
        <v>0.51742469576271866</v>
      </c>
      <c r="G226" s="28">
        <v>0.70014464363024287</v>
      </c>
      <c r="H226" s="28">
        <v>1.2268682903304482</v>
      </c>
      <c r="I226" s="25">
        <f t="shared" si="12"/>
        <v>1</v>
      </c>
      <c r="J226" s="25">
        <f t="shared" si="13"/>
        <v>0</v>
      </c>
      <c r="K226" s="25">
        <f t="shared" si="14"/>
        <v>1</v>
      </c>
      <c r="L226" s="25">
        <f t="shared" si="15"/>
        <v>1</v>
      </c>
      <c r="M226" s="25">
        <v>1</v>
      </c>
      <c r="N226" s="25" t="e">
        <v>#N/A</v>
      </c>
      <c r="O226" s="25" t="e">
        <f>VLOOKUP(A226,'NFkB target TFs'!$E$10:$E$54,1,FALSE)</f>
        <v>#N/A</v>
      </c>
      <c r="P226" s="25" t="e">
        <f>VLOOKUP(A226,'all NFkB targets'!$A$6:$A$571,1,FALSE)</f>
        <v>#N/A</v>
      </c>
    </row>
    <row r="227" spans="1:16" x14ac:dyDescent="0.25">
      <c r="A227" s="96" t="s">
        <v>16460</v>
      </c>
      <c r="B227" s="21" t="s">
        <v>16548</v>
      </c>
      <c r="C227" s="21"/>
      <c r="D227" s="22">
        <v>0</v>
      </c>
      <c r="E227" s="24">
        <v>-1.230829258485088</v>
      </c>
      <c r="F227" s="24">
        <v>-1.0617147094973107</v>
      </c>
      <c r="G227" s="24">
        <v>-1.0237346487923606</v>
      </c>
      <c r="H227" s="28">
        <v>1.2253880004898026</v>
      </c>
      <c r="I227" s="25">
        <f t="shared" si="12"/>
        <v>1</v>
      </c>
      <c r="J227" s="25">
        <f t="shared" si="13"/>
        <v>1</v>
      </c>
      <c r="K227" s="25">
        <f t="shared" si="14"/>
        <v>1</v>
      </c>
      <c r="L227" s="25">
        <f t="shared" si="15"/>
        <v>1</v>
      </c>
      <c r="M227" s="25">
        <v>1</v>
      </c>
      <c r="N227" s="25" t="e">
        <v>#N/A</v>
      </c>
      <c r="O227" s="25" t="e">
        <f>VLOOKUP(A227,'NFkB target TFs'!$E$10:$E$54,1,FALSE)</f>
        <v>#N/A</v>
      </c>
      <c r="P227" s="25" t="e">
        <f>VLOOKUP(A227,'all NFkB targets'!$A$6:$A$571,1,FALSE)</f>
        <v>#N/A</v>
      </c>
    </row>
    <row r="228" spans="1:16" x14ac:dyDescent="0.25">
      <c r="A228" s="96" t="s">
        <v>16107</v>
      </c>
      <c r="B228" s="21" t="s">
        <v>16108</v>
      </c>
      <c r="C228" s="21"/>
      <c r="D228" s="22">
        <v>0</v>
      </c>
      <c r="E228" s="23">
        <v>6.9630713418343815E-2</v>
      </c>
      <c r="F228" s="28">
        <v>1.5548633476748011</v>
      </c>
      <c r="G228" s="28">
        <v>3.6966915971828787</v>
      </c>
      <c r="H228" s="28">
        <v>1.2251617428789778</v>
      </c>
      <c r="I228" s="25">
        <f t="shared" si="12"/>
        <v>0</v>
      </c>
      <c r="J228" s="25">
        <f t="shared" si="13"/>
        <v>1</v>
      </c>
      <c r="K228" s="25">
        <f t="shared" si="14"/>
        <v>1</v>
      </c>
      <c r="L228" s="25">
        <f t="shared" si="15"/>
        <v>1</v>
      </c>
      <c r="M228" s="25">
        <v>1</v>
      </c>
      <c r="N228" s="25" t="e">
        <v>#N/A</v>
      </c>
      <c r="O228" s="25" t="e">
        <f>VLOOKUP(A228,'NFkB target TFs'!$E$10:$E$54,1,FALSE)</f>
        <v>#N/A</v>
      </c>
      <c r="P228" s="25" t="e">
        <f>VLOOKUP(A228,'all NFkB targets'!$A$6:$A$571,1,FALSE)</f>
        <v>#N/A</v>
      </c>
    </row>
    <row r="229" spans="1:16" x14ac:dyDescent="0.25">
      <c r="A229" s="96" t="s">
        <v>219</v>
      </c>
      <c r="B229" s="21" t="s">
        <v>220</v>
      </c>
      <c r="C229" s="21"/>
      <c r="D229" s="22">
        <v>0</v>
      </c>
      <c r="E229" s="24">
        <v>-1.9906013019977506</v>
      </c>
      <c r="F229" s="23">
        <v>-7.7133470928740067E-2</v>
      </c>
      <c r="G229" s="24">
        <v>-1.4570936472294105</v>
      </c>
      <c r="H229" s="28">
        <v>1.2248301653267357</v>
      </c>
      <c r="I229" s="25">
        <f t="shared" si="12"/>
        <v>1</v>
      </c>
      <c r="J229" s="25">
        <f t="shared" si="13"/>
        <v>0</v>
      </c>
      <c r="K229" s="25">
        <f t="shared" si="14"/>
        <v>1</v>
      </c>
      <c r="L229" s="25">
        <f t="shared" si="15"/>
        <v>1</v>
      </c>
      <c r="M229" s="25">
        <v>1</v>
      </c>
      <c r="N229" s="25" t="e">
        <v>#N/A</v>
      </c>
      <c r="O229" s="25" t="e">
        <f>VLOOKUP(A229,'NFkB target TFs'!$E$10:$E$54,1,FALSE)</f>
        <v>#N/A</v>
      </c>
      <c r="P229" s="25" t="str">
        <f>VLOOKUP(A229,'all NFkB targets'!$A$6:$A$571,1,FALSE)</f>
        <v>BCL2A1</v>
      </c>
    </row>
    <row r="230" spans="1:16" x14ac:dyDescent="0.25">
      <c r="A230" s="96" t="s">
        <v>15727</v>
      </c>
      <c r="B230" s="21" t="s">
        <v>16550</v>
      </c>
      <c r="C230" s="21" t="s">
        <v>19553</v>
      </c>
      <c r="D230" s="22">
        <v>0</v>
      </c>
      <c r="E230" s="28">
        <v>0.73579762263578352</v>
      </c>
      <c r="F230" s="23">
        <v>4.5219362594842175E-2</v>
      </c>
      <c r="G230" s="24">
        <v>-1.1828513666416354</v>
      </c>
      <c r="H230" s="28">
        <v>1.2122984018994774</v>
      </c>
      <c r="I230" s="25">
        <f t="shared" si="12"/>
        <v>1</v>
      </c>
      <c r="J230" s="25">
        <f t="shared" si="13"/>
        <v>0</v>
      </c>
      <c r="K230" s="25">
        <f t="shared" si="14"/>
        <v>1</v>
      </c>
      <c r="L230" s="25">
        <f t="shared" si="15"/>
        <v>1</v>
      </c>
      <c r="M230" s="25">
        <v>1</v>
      </c>
      <c r="N230" s="25" t="e">
        <v>#N/A</v>
      </c>
      <c r="O230" s="25" t="e">
        <f>VLOOKUP(A230,'NFkB target TFs'!$E$10:$E$54,1,FALSE)</f>
        <v>#N/A</v>
      </c>
      <c r="P230" s="25" t="e">
        <f>VLOOKUP(A230,'all NFkB targets'!$A$6:$A$571,1,FALSE)</f>
        <v>#N/A</v>
      </c>
    </row>
    <row r="231" spans="1:16" x14ac:dyDescent="0.25">
      <c r="A231" s="96" t="s">
        <v>16228</v>
      </c>
      <c r="B231" s="21" t="s">
        <v>16229</v>
      </c>
      <c r="C231" s="21"/>
      <c r="D231" s="22">
        <v>0</v>
      </c>
      <c r="E231" s="28">
        <v>0.80520645547902747</v>
      </c>
      <c r="F231" s="28">
        <v>1.5774508922599491</v>
      </c>
      <c r="G231" s="28">
        <v>4.2875765900965854</v>
      </c>
      <c r="H231" s="28">
        <v>1.2122049509233583</v>
      </c>
      <c r="I231" s="25">
        <f t="shared" si="12"/>
        <v>1</v>
      </c>
      <c r="J231" s="25">
        <f t="shared" si="13"/>
        <v>1</v>
      </c>
      <c r="K231" s="25">
        <f t="shared" si="14"/>
        <v>1</v>
      </c>
      <c r="L231" s="25">
        <f t="shared" si="15"/>
        <v>1</v>
      </c>
      <c r="M231" s="25">
        <v>1</v>
      </c>
      <c r="N231" s="25" t="e">
        <v>#N/A</v>
      </c>
      <c r="O231" s="25" t="e">
        <f>VLOOKUP(A231,'NFkB target TFs'!$E$10:$E$54,1,FALSE)</f>
        <v>#N/A</v>
      </c>
      <c r="P231" s="25" t="e">
        <f>VLOOKUP(A231,'all NFkB targets'!$A$6:$A$571,1,FALSE)</f>
        <v>#N/A</v>
      </c>
    </row>
    <row r="232" spans="1:16" x14ac:dyDescent="0.25">
      <c r="A232" s="96" t="s">
        <v>16074</v>
      </c>
      <c r="B232" s="21" t="s">
        <v>16075</v>
      </c>
      <c r="C232" s="21"/>
      <c r="D232" s="22">
        <v>0</v>
      </c>
      <c r="E232" s="28">
        <v>0.4108977689179199</v>
      </c>
      <c r="F232" s="28">
        <v>1.6382345547208623</v>
      </c>
      <c r="G232" s="28">
        <v>3.4978269973743075</v>
      </c>
      <c r="H232" s="28">
        <v>1.2097809108123998</v>
      </c>
      <c r="I232" s="25">
        <f t="shared" si="12"/>
        <v>0</v>
      </c>
      <c r="J232" s="25">
        <f t="shared" si="13"/>
        <v>1</v>
      </c>
      <c r="K232" s="25">
        <f t="shared" si="14"/>
        <v>1</v>
      </c>
      <c r="L232" s="25">
        <f t="shared" si="15"/>
        <v>1</v>
      </c>
      <c r="M232" s="25">
        <v>1</v>
      </c>
      <c r="N232" s="25" t="e">
        <v>#N/A</v>
      </c>
      <c r="O232" s="25" t="e">
        <f>VLOOKUP(A232,'NFkB target TFs'!$E$10:$E$54,1,FALSE)</f>
        <v>#N/A</v>
      </c>
      <c r="P232" s="25" t="e">
        <f>VLOOKUP(A232,'all NFkB targets'!$A$6:$A$571,1,FALSE)</f>
        <v>#N/A</v>
      </c>
    </row>
    <row r="233" spans="1:16" x14ac:dyDescent="0.25">
      <c r="A233" s="96" t="s">
        <v>16268</v>
      </c>
      <c r="B233" s="21" t="s">
        <v>16269</v>
      </c>
      <c r="C233" s="21"/>
      <c r="D233" s="22">
        <v>0</v>
      </c>
      <c r="E233" s="24">
        <v>-0.86743552606161467</v>
      </c>
      <c r="F233" s="28">
        <v>2.1569286531660028</v>
      </c>
      <c r="G233" s="28">
        <v>3.8042601156347384</v>
      </c>
      <c r="H233" s="28">
        <v>1.2094133735281309</v>
      </c>
      <c r="I233" s="25">
        <f t="shared" si="12"/>
        <v>1</v>
      </c>
      <c r="J233" s="25">
        <f t="shared" si="13"/>
        <v>1</v>
      </c>
      <c r="K233" s="25">
        <f t="shared" si="14"/>
        <v>1</v>
      </c>
      <c r="L233" s="25">
        <f t="shared" si="15"/>
        <v>1</v>
      </c>
      <c r="M233" s="25">
        <v>1</v>
      </c>
      <c r="N233" s="25" t="e">
        <v>#N/A</v>
      </c>
      <c r="O233" s="25" t="e">
        <f>VLOOKUP(A233,'NFkB target TFs'!$E$10:$E$54,1,FALSE)</f>
        <v>#N/A</v>
      </c>
      <c r="P233" s="25" t="e">
        <f>VLOOKUP(A233,'all NFkB targets'!$A$6:$A$571,1,FALSE)</f>
        <v>#N/A</v>
      </c>
    </row>
    <row r="234" spans="1:16" x14ac:dyDescent="0.25">
      <c r="A234" s="96" t="s">
        <v>99</v>
      </c>
      <c r="B234" s="21" t="s">
        <v>15669</v>
      </c>
      <c r="C234" s="21"/>
      <c r="D234" s="22">
        <v>0</v>
      </c>
      <c r="E234" s="28">
        <v>0.5332038477491069</v>
      </c>
      <c r="F234" s="28">
        <v>0.31026301381521415</v>
      </c>
      <c r="G234" s="28">
        <v>2.0158667094658669</v>
      </c>
      <c r="H234" s="28">
        <v>1.2060010237145751</v>
      </c>
      <c r="I234" s="25">
        <f t="shared" si="12"/>
        <v>0</v>
      </c>
      <c r="J234" s="25">
        <f t="shared" si="13"/>
        <v>0</v>
      </c>
      <c r="K234" s="25">
        <f t="shared" si="14"/>
        <v>1</v>
      </c>
      <c r="L234" s="25">
        <f t="shared" si="15"/>
        <v>1</v>
      </c>
      <c r="M234" s="25">
        <v>1</v>
      </c>
      <c r="N234" s="33" t="s">
        <v>99</v>
      </c>
      <c r="O234" s="25" t="e">
        <f>VLOOKUP(A234,'NFkB target TFs'!$E$10:$E$54,1,FALSE)</f>
        <v>#N/A</v>
      </c>
      <c r="P234" s="25" t="e">
        <f>VLOOKUP(A234,'all NFkB targets'!$A$6:$A$571,1,FALSE)</f>
        <v>#N/A</v>
      </c>
    </row>
    <row r="235" spans="1:16" x14ac:dyDescent="0.25">
      <c r="A235" s="96" t="s">
        <v>16200</v>
      </c>
      <c r="B235" s="21" t="s">
        <v>16201</v>
      </c>
      <c r="C235" s="21"/>
      <c r="D235" s="22">
        <v>0</v>
      </c>
      <c r="E235" s="28">
        <v>1.3526077129767891</v>
      </c>
      <c r="F235" s="28">
        <v>2.899926647858754</v>
      </c>
      <c r="G235" s="28">
        <v>2.8362097847297898</v>
      </c>
      <c r="H235" s="28">
        <v>1.2047254789321793</v>
      </c>
      <c r="I235" s="25">
        <f t="shared" si="12"/>
        <v>1</v>
      </c>
      <c r="J235" s="25">
        <f t="shared" si="13"/>
        <v>1</v>
      </c>
      <c r="K235" s="25">
        <f t="shared" si="14"/>
        <v>1</v>
      </c>
      <c r="L235" s="25">
        <f t="shared" si="15"/>
        <v>1</v>
      </c>
      <c r="M235" s="25">
        <v>1</v>
      </c>
      <c r="N235" s="25" t="e">
        <v>#N/A</v>
      </c>
      <c r="O235" s="25" t="e">
        <f>VLOOKUP(A235,'NFkB target TFs'!$E$10:$E$54,1,FALSE)</f>
        <v>#N/A</v>
      </c>
      <c r="P235" s="25" t="e">
        <f>VLOOKUP(A235,'all NFkB targets'!$A$6:$A$571,1,FALSE)</f>
        <v>#N/A</v>
      </c>
    </row>
    <row r="236" spans="1:16" x14ac:dyDescent="0.25">
      <c r="A236" s="96" t="s">
        <v>15372</v>
      </c>
      <c r="B236" s="21" t="s">
        <v>16547</v>
      </c>
      <c r="C236" s="21" t="s">
        <v>19553</v>
      </c>
      <c r="D236" s="22">
        <v>0</v>
      </c>
      <c r="E236" s="28">
        <v>1.4881255049039954</v>
      </c>
      <c r="F236" s="28">
        <v>0.12833660363292826</v>
      </c>
      <c r="G236" s="24">
        <v>-0.1188199819377498</v>
      </c>
      <c r="H236" s="28">
        <v>1.1975746707007917</v>
      </c>
      <c r="I236" s="25">
        <f t="shared" si="12"/>
        <v>1</v>
      </c>
      <c r="J236" s="25">
        <f t="shared" si="13"/>
        <v>0</v>
      </c>
      <c r="K236" s="25">
        <f t="shared" si="14"/>
        <v>0</v>
      </c>
      <c r="L236" s="25">
        <f t="shared" si="15"/>
        <v>1</v>
      </c>
      <c r="M236" s="25">
        <v>1</v>
      </c>
      <c r="N236" s="25" t="e">
        <v>#N/A</v>
      </c>
      <c r="O236" s="25" t="e">
        <f>VLOOKUP(A236,'NFkB target TFs'!$E$10:$E$54,1,FALSE)</f>
        <v>#N/A</v>
      </c>
      <c r="P236" s="25" t="e">
        <f>VLOOKUP(A236,'all NFkB targets'!$A$6:$A$571,1,FALSE)</f>
        <v>#N/A</v>
      </c>
    </row>
    <row r="237" spans="1:16" x14ac:dyDescent="0.25">
      <c r="A237" s="96" t="s">
        <v>15784</v>
      </c>
      <c r="B237" s="21" t="s">
        <v>15785</v>
      </c>
      <c r="C237" s="21"/>
      <c r="D237" s="22">
        <v>0</v>
      </c>
      <c r="E237" s="28">
        <v>0.16956365014652519</v>
      </c>
      <c r="F237" s="28">
        <v>1.6311135818957054</v>
      </c>
      <c r="G237" s="28">
        <v>3.2735861214401054</v>
      </c>
      <c r="H237" s="28">
        <v>1.192451210908172</v>
      </c>
      <c r="I237" s="25">
        <f t="shared" si="12"/>
        <v>0</v>
      </c>
      <c r="J237" s="25">
        <f t="shared" si="13"/>
        <v>1</v>
      </c>
      <c r="K237" s="25">
        <f t="shared" si="14"/>
        <v>1</v>
      </c>
      <c r="L237" s="25">
        <f t="shared" si="15"/>
        <v>1</v>
      </c>
      <c r="M237" s="25">
        <v>1</v>
      </c>
      <c r="N237" s="25" t="e">
        <v>#N/A</v>
      </c>
      <c r="O237" s="25" t="e">
        <f>VLOOKUP(A237,'NFkB target TFs'!$E$10:$E$54,1,FALSE)</f>
        <v>#N/A</v>
      </c>
      <c r="P237" s="25" t="e">
        <f>VLOOKUP(A237,'all NFkB targets'!$A$6:$A$571,1,FALSE)</f>
        <v>#N/A</v>
      </c>
    </row>
    <row r="238" spans="1:16" x14ac:dyDescent="0.25">
      <c r="A238" s="96" t="s">
        <v>16312</v>
      </c>
      <c r="B238" s="21" t="s">
        <v>16313</v>
      </c>
      <c r="C238" s="21"/>
      <c r="D238" s="22">
        <v>0</v>
      </c>
      <c r="E238" s="28">
        <v>1.293591260469652</v>
      </c>
      <c r="F238" s="28">
        <v>1.1842662252970027</v>
      </c>
      <c r="G238" s="28">
        <v>1.200262573147542</v>
      </c>
      <c r="H238" s="28">
        <v>1.1910062549846541</v>
      </c>
      <c r="I238" s="25">
        <f t="shared" si="12"/>
        <v>1</v>
      </c>
      <c r="J238" s="25">
        <f t="shared" si="13"/>
        <v>1</v>
      </c>
      <c r="K238" s="25">
        <f t="shared" si="14"/>
        <v>1</v>
      </c>
      <c r="L238" s="25">
        <f t="shared" si="15"/>
        <v>1</v>
      </c>
      <c r="M238" s="25">
        <v>1</v>
      </c>
      <c r="N238" s="25" t="e">
        <v>#N/A</v>
      </c>
      <c r="O238" s="25" t="e">
        <f>VLOOKUP(A238,'NFkB target TFs'!$E$10:$E$54,1,FALSE)</f>
        <v>#N/A</v>
      </c>
      <c r="P238" s="25" t="e">
        <f>VLOOKUP(A238,'all NFkB targets'!$A$6:$A$571,1,FALSE)</f>
        <v>#N/A</v>
      </c>
    </row>
    <row r="239" spans="1:16" x14ac:dyDescent="0.25">
      <c r="A239" s="96" t="s">
        <v>16232</v>
      </c>
      <c r="B239" s="21" t="s">
        <v>16233</v>
      </c>
      <c r="C239" s="21"/>
      <c r="D239" s="22">
        <v>0</v>
      </c>
      <c r="E239" s="28">
        <v>0.82926738005635237</v>
      </c>
      <c r="F239" s="28">
        <v>1.8191634034566813</v>
      </c>
      <c r="G239" s="28">
        <v>2.6038308355923396</v>
      </c>
      <c r="H239" s="28">
        <v>1.1850851110610827</v>
      </c>
      <c r="I239" s="25">
        <f t="shared" si="12"/>
        <v>1</v>
      </c>
      <c r="J239" s="25">
        <f t="shared" si="13"/>
        <v>1</v>
      </c>
      <c r="K239" s="25">
        <f t="shared" si="14"/>
        <v>1</v>
      </c>
      <c r="L239" s="25">
        <f t="shared" si="15"/>
        <v>1</v>
      </c>
      <c r="M239" s="25">
        <v>1</v>
      </c>
      <c r="N239" s="25" t="e">
        <v>#N/A</v>
      </c>
      <c r="O239" s="25" t="e">
        <f>VLOOKUP(A239,'NFkB target TFs'!$E$10:$E$54,1,FALSE)</f>
        <v>#N/A</v>
      </c>
      <c r="P239" s="25" t="e">
        <f>VLOOKUP(A239,'all NFkB targets'!$A$6:$A$571,1,FALSE)</f>
        <v>#N/A</v>
      </c>
    </row>
    <row r="240" spans="1:16" x14ac:dyDescent="0.25">
      <c r="A240" s="96" t="s">
        <v>15651</v>
      </c>
      <c r="B240" s="21" t="s">
        <v>15652</v>
      </c>
      <c r="C240" s="21"/>
      <c r="D240" s="22">
        <v>0</v>
      </c>
      <c r="E240" s="23">
        <v>4.3352601900780767E-2</v>
      </c>
      <c r="F240" s="28">
        <v>0.48601608006598873</v>
      </c>
      <c r="G240" s="28">
        <v>0.63712585126392474</v>
      </c>
      <c r="H240" s="28">
        <v>1.1796695787834799</v>
      </c>
      <c r="I240" s="25">
        <f t="shared" si="12"/>
        <v>0</v>
      </c>
      <c r="J240" s="25">
        <f t="shared" si="13"/>
        <v>0</v>
      </c>
      <c r="K240" s="25">
        <f t="shared" si="14"/>
        <v>1</v>
      </c>
      <c r="L240" s="25">
        <f t="shared" si="15"/>
        <v>1</v>
      </c>
      <c r="M240" s="25">
        <v>1</v>
      </c>
      <c r="N240" s="25" t="e">
        <v>#N/A</v>
      </c>
      <c r="O240" s="25" t="e">
        <f>VLOOKUP(A240,'NFkB target TFs'!$E$10:$E$54,1,FALSE)</f>
        <v>#N/A</v>
      </c>
      <c r="P240" s="25" t="e">
        <f>VLOOKUP(A240,'all NFkB targets'!$A$6:$A$571,1,FALSE)</f>
        <v>#N/A</v>
      </c>
    </row>
    <row r="241" spans="1:16" x14ac:dyDescent="0.25">
      <c r="A241" s="96" t="s">
        <v>15907</v>
      </c>
      <c r="B241" s="21" t="s">
        <v>15908</v>
      </c>
      <c r="C241" s="21"/>
      <c r="D241" s="22">
        <v>0</v>
      </c>
      <c r="E241" s="28">
        <v>0.44258032528900315</v>
      </c>
      <c r="F241" s="28">
        <v>2.0594230213071274</v>
      </c>
      <c r="G241" s="28">
        <v>2.3841204622662313</v>
      </c>
      <c r="H241" s="28">
        <v>1.1763662597978015</v>
      </c>
      <c r="I241" s="25">
        <f t="shared" si="12"/>
        <v>0</v>
      </c>
      <c r="J241" s="25">
        <f t="shared" si="13"/>
        <v>1</v>
      </c>
      <c r="K241" s="25">
        <f t="shared" si="14"/>
        <v>1</v>
      </c>
      <c r="L241" s="25">
        <f t="shared" si="15"/>
        <v>1</v>
      </c>
      <c r="M241" s="25">
        <v>1</v>
      </c>
      <c r="N241" s="25" t="e">
        <v>#N/A</v>
      </c>
      <c r="O241" s="25" t="e">
        <f>VLOOKUP(A241,'NFkB target TFs'!$E$10:$E$54,1,FALSE)</f>
        <v>#N/A</v>
      </c>
      <c r="P241" s="25" t="e">
        <f>VLOOKUP(A241,'all NFkB targets'!$A$6:$A$571,1,FALSE)</f>
        <v>#N/A</v>
      </c>
    </row>
    <row r="242" spans="1:16" x14ac:dyDescent="0.25">
      <c r="A242" s="96" t="s">
        <v>16412</v>
      </c>
      <c r="B242" s="21" t="s">
        <v>16413</v>
      </c>
      <c r="C242" s="21"/>
      <c r="D242" s="22">
        <v>0</v>
      </c>
      <c r="E242" s="28">
        <v>0.67618373707902968</v>
      </c>
      <c r="F242" s="28">
        <v>1.8834169419287194</v>
      </c>
      <c r="G242" s="28">
        <v>3.0995996213819077</v>
      </c>
      <c r="H242" s="28">
        <v>1.1713477551012599</v>
      </c>
      <c r="I242" s="25">
        <f t="shared" si="12"/>
        <v>1</v>
      </c>
      <c r="J242" s="25">
        <f t="shared" si="13"/>
        <v>1</v>
      </c>
      <c r="K242" s="25">
        <f t="shared" si="14"/>
        <v>1</v>
      </c>
      <c r="L242" s="25">
        <f t="shared" si="15"/>
        <v>1</v>
      </c>
      <c r="M242" s="25">
        <v>1</v>
      </c>
      <c r="N242" s="25" t="e">
        <v>#N/A</v>
      </c>
      <c r="O242" s="25" t="e">
        <f>VLOOKUP(A242,'NFkB target TFs'!$E$10:$E$54,1,FALSE)</f>
        <v>#N/A</v>
      </c>
      <c r="P242" s="25" t="e">
        <f>VLOOKUP(A242,'all NFkB targets'!$A$6:$A$571,1,FALSE)</f>
        <v>#N/A</v>
      </c>
    </row>
    <row r="243" spans="1:16" x14ac:dyDescent="0.25">
      <c r="A243" s="96" t="s">
        <v>15983</v>
      </c>
      <c r="B243" s="21" t="s">
        <v>15984</v>
      </c>
      <c r="C243" s="21"/>
      <c r="D243" s="22">
        <v>0</v>
      </c>
      <c r="E243" s="28">
        <v>0.39663471789353827</v>
      </c>
      <c r="F243" s="28">
        <v>2.274851088898465</v>
      </c>
      <c r="G243" s="28">
        <v>2.8400112516210667</v>
      </c>
      <c r="H243" s="28">
        <v>1.1686165049912507</v>
      </c>
      <c r="I243" s="25">
        <f t="shared" si="12"/>
        <v>0</v>
      </c>
      <c r="J243" s="25">
        <f t="shared" si="13"/>
        <v>1</v>
      </c>
      <c r="K243" s="25">
        <f t="shared" si="14"/>
        <v>1</v>
      </c>
      <c r="L243" s="25">
        <f t="shared" si="15"/>
        <v>1</v>
      </c>
      <c r="M243" s="25">
        <v>1</v>
      </c>
      <c r="N243" s="25" t="e">
        <v>#N/A</v>
      </c>
      <c r="O243" s="25" t="e">
        <f>VLOOKUP(A243,'NFkB target TFs'!$E$10:$E$54,1,FALSE)</f>
        <v>#N/A</v>
      </c>
      <c r="P243" s="25" t="e">
        <f>VLOOKUP(A243,'all NFkB targets'!$A$6:$A$571,1,FALSE)</f>
        <v>#N/A</v>
      </c>
    </row>
    <row r="244" spans="1:16" x14ac:dyDescent="0.25">
      <c r="A244" s="96" t="s">
        <v>16242</v>
      </c>
      <c r="B244" s="21" t="s">
        <v>16243</v>
      </c>
      <c r="C244" s="21"/>
      <c r="D244" s="22">
        <v>0</v>
      </c>
      <c r="E244" s="28">
        <v>0.65294500538766143</v>
      </c>
      <c r="F244" s="28">
        <v>4.7753775555095341</v>
      </c>
      <c r="G244" s="28">
        <v>6.8945597936977983</v>
      </c>
      <c r="H244" s="28">
        <v>1.168068304990475</v>
      </c>
      <c r="I244" s="25">
        <f t="shared" si="12"/>
        <v>1</v>
      </c>
      <c r="J244" s="25">
        <f t="shared" si="13"/>
        <v>1</v>
      </c>
      <c r="K244" s="25">
        <f t="shared" si="14"/>
        <v>1</v>
      </c>
      <c r="L244" s="25">
        <f t="shared" si="15"/>
        <v>1</v>
      </c>
      <c r="M244" s="25">
        <v>1</v>
      </c>
      <c r="N244" s="25" t="e">
        <v>#N/A</v>
      </c>
      <c r="O244" s="25" t="e">
        <f>VLOOKUP(A244,'NFkB target TFs'!$E$10:$E$54,1,FALSE)</f>
        <v>#N/A</v>
      </c>
      <c r="P244" s="25" t="e">
        <f>VLOOKUP(A244,'all NFkB targets'!$A$6:$A$571,1,FALSE)</f>
        <v>#N/A</v>
      </c>
    </row>
    <row r="245" spans="1:16" x14ac:dyDescent="0.25">
      <c r="A245" s="96" t="s">
        <v>15416</v>
      </c>
      <c r="B245" s="21" t="s">
        <v>15417</v>
      </c>
      <c r="C245" s="27" t="s">
        <v>15416</v>
      </c>
      <c r="D245" s="22">
        <v>0</v>
      </c>
      <c r="E245" s="28">
        <v>0.39873603647771216</v>
      </c>
      <c r="F245" s="28">
        <v>0.74572804965915773</v>
      </c>
      <c r="G245" s="28">
        <v>0.23621046012612687</v>
      </c>
      <c r="H245" s="28">
        <v>1.1585949967772449</v>
      </c>
      <c r="I245" s="25" t="e">
        <f>IF(ABS(Plots!#REF!)&gt;0.585,1,0)</f>
        <v>#REF!</v>
      </c>
      <c r="J245" s="25" t="e">
        <f>IF(ABS(Plots!#REF!)&gt;0.585,1,0)</f>
        <v>#REF!</v>
      </c>
      <c r="K245" s="25" t="e">
        <f>IF(ABS(Plots!#REF!)&gt;0.585,1,0)</f>
        <v>#REF!</v>
      </c>
      <c r="L245" s="25" t="e">
        <f>IF(ABS(Plots!#REF!)&gt;0.585,1,0)</f>
        <v>#REF!</v>
      </c>
      <c r="M245" s="25">
        <v>1</v>
      </c>
      <c r="N245" s="25" t="e">
        <v>#N/A</v>
      </c>
      <c r="O245" s="25" t="e">
        <f>VLOOKUP(A245,'NFkB target TFs'!$E$10:$E$54,1,FALSE)</f>
        <v>#N/A</v>
      </c>
      <c r="P245" s="25" t="e">
        <f>VLOOKUP(A245,'all NFkB targets'!$A$6:$A$571,1,FALSE)</f>
        <v>#N/A</v>
      </c>
    </row>
    <row r="246" spans="1:16" x14ac:dyDescent="0.25">
      <c r="A246" s="96" t="s">
        <v>15476</v>
      </c>
      <c r="B246" s="21" t="s">
        <v>15477</v>
      </c>
      <c r="C246" s="27" t="s">
        <v>15476</v>
      </c>
      <c r="D246" s="22">
        <v>0</v>
      </c>
      <c r="E246" s="28">
        <v>0.63299673501456588</v>
      </c>
      <c r="F246" s="28">
        <v>0.76435584038539817</v>
      </c>
      <c r="G246" s="28">
        <v>0.25646738585516143</v>
      </c>
      <c r="H246" s="28">
        <v>1.153479559634939</v>
      </c>
      <c r="I246" s="25" t="e">
        <f>IF(ABS(Plots!#REF!)&gt;0.585,1,0)</f>
        <v>#REF!</v>
      </c>
      <c r="J246" s="25" t="e">
        <f>IF(ABS(Plots!#REF!)&gt;0.585,1,0)</f>
        <v>#REF!</v>
      </c>
      <c r="K246" s="25" t="e">
        <f>IF(ABS(Plots!#REF!)&gt;0.585,1,0)</f>
        <v>#REF!</v>
      </c>
      <c r="L246" s="25" t="e">
        <f>IF(ABS(Plots!#REF!)&gt;0.585,1,0)</f>
        <v>#REF!</v>
      </c>
      <c r="M246" s="25">
        <v>1</v>
      </c>
      <c r="N246" s="25" t="e">
        <v>#N/A</v>
      </c>
      <c r="O246" s="25" t="e">
        <f>VLOOKUP(A246,'NFkB target TFs'!$E$10:$E$54,1,FALSE)</f>
        <v>#N/A</v>
      </c>
      <c r="P246" s="25" t="e">
        <f>VLOOKUP(A246,'all NFkB targets'!$A$6:$A$571,1,FALSE)</f>
        <v>#N/A</v>
      </c>
    </row>
    <row r="247" spans="1:16" x14ac:dyDescent="0.25">
      <c r="A247" s="96" t="s">
        <v>16089</v>
      </c>
      <c r="B247" s="21" t="s">
        <v>16090</v>
      </c>
      <c r="C247" s="21"/>
      <c r="D247" s="22">
        <v>0</v>
      </c>
      <c r="E247" s="28">
        <v>0.26499859271430765</v>
      </c>
      <c r="F247" s="28">
        <v>5.8325252059090333</v>
      </c>
      <c r="G247" s="28">
        <v>0.68638717332464128</v>
      </c>
      <c r="H247" s="28">
        <v>1.1487937695349535</v>
      </c>
      <c r="I247" s="25">
        <f t="shared" ref="I247:I310" si="16">IF(ABS(E247)&gt;0.585,1,0)</f>
        <v>0</v>
      </c>
      <c r="J247" s="25">
        <f t="shared" ref="J247:J310" si="17">IF(ABS(F247)&gt;0.585,1,0)</f>
        <v>1</v>
      </c>
      <c r="K247" s="25">
        <f t="shared" ref="K247:K310" si="18">IF(ABS(G247)&gt;0.585,1,0)</f>
        <v>1</v>
      </c>
      <c r="L247" s="25">
        <f t="shared" ref="L247:L310" si="19">IF(ABS(H247)&gt;0.585,1,0)</f>
        <v>1</v>
      </c>
      <c r="M247" s="25">
        <v>1</v>
      </c>
      <c r="N247" s="25" t="e">
        <v>#N/A</v>
      </c>
      <c r="O247" s="25" t="e">
        <f>VLOOKUP(A247,'NFkB target TFs'!$E$10:$E$54,1,FALSE)</f>
        <v>#N/A</v>
      </c>
      <c r="P247" s="25" t="e">
        <f>VLOOKUP(A247,'all NFkB targets'!$A$6:$A$571,1,FALSE)</f>
        <v>#N/A</v>
      </c>
    </row>
    <row r="248" spans="1:16" x14ac:dyDescent="0.25">
      <c r="A248" s="96" t="s">
        <v>16288</v>
      </c>
      <c r="B248" s="21" t="s">
        <v>16289</v>
      </c>
      <c r="C248" s="21"/>
      <c r="D248" s="22">
        <v>0</v>
      </c>
      <c r="E248" s="28">
        <v>1.3525350629856767</v>
      </c>
      <c r="F248" s="28">
        <v>2.1181001579129939</v>
      </c>
      <c r="G248" s="28">
        <v>2.0956661270892627</v>
      </c>
      <c r="H248" s="28">
        <v>1.1445185068584947</v>
      </c>
      <c r="I248" s="25">
        <f t="shared" si="16"/>
        <v>1</v>
      </c>
      <c r="J248" s="25">
        <f t="shared" si="17"/>
        <v>1</v>
      </c>
      <c r="K248" s="25">
        <f t="shared" si="18"/>
        <v>1</v>
      </c>
      <c r="L248" s="25">
        <f t="shared" si="19"/>
        <v>1</v>
      </c>
      <c r="M248" s="25">
        <v>1</v>
      </c>
      <c r="N248" s="25" t="e">
        <v>#N/A</v>
      </c>
      <c r="O248" s="25" t="e">
        <f>VLOOKUP(A248,'NFkB target TFs'!$E$10:$E$54,1,FALSE)</f>
        <v>#N/A</v>
      </c>
      <c r="P248" s="25" t="e">
        <f>VLOOKUP(A248,'all NFkB targets'!$A$6:$A$571,1,FALSE)</f>
        <v>#N/A</v>
      </c>
    </row>
    <row r="249" spans="1:16" x14ac:dyDescent="0.25">
      <c r="A249" s="96" t="s">
        <v>16320</v>
      </c>
      <c r="B249" s="21" t="s">
        <v>16321</v>
      </c>
      <c r="C249" s="21"/>
      <c r="D249" s="22">
        <v>0</v>
      </c>
      <c r="E249" s="28">
        <v>2.2048454397547408</v>
      </c>
      <c r="F249" s="28">
        <v>0.76975315592077531</v>
      </c>
      <c r="G249" s="28">
        <v>1.552013901103859</v>
      </c>
      <c r="H249" s="28">
        <v>1.1393648752999974</v>
      </c>
      <c r="I249" s="25">
        <f t="shared" si="16"/>
        <v>1</v>
      </c>
      <c r="J249" s="25">
        <f t="shared" si="17"/>
        <v>1</v>
      </c>
      <c r="K249" s="25">
        <f t="shared" si="18"/>
        <v>1</v>
      </c>
      <c r="L249" s="25">
        <f t="shared" si="19"/>
        <v>1</v>
      </c>
      <c r="M249" s="25">
        <v>1</v>
      </c>
      <c r="N249" s="25" t="e">
        <v>#N/A</v>
      </c>
      <c r="O249" s="25" t="e">
        <f>VLOOKUP(A249,'NFkB target TFs'!$E$10:$E$54,1,FALSE)</f>
        <v>#N/A</v>
      </c>
      <c r="P249" s="25" t="e">
        <f>VLOOKUP(A249,'all NFkB targets'!$A$6:$A$571,1,FALSE)</f>
        <v>#N/A</v>
      </c>
    </row>
    <row r="250" spans="1:16" x14ac:dyDescent="0.25">
      <c r="A250" s="96" t="s">
        <v>15428</v>
      </c>
      <c r="B250" s="21" t="s">
        <v>15429</v>
      </c>
      <c r="C250" s="21"/>
      <c r="D250" s="22">
        <v>0</v>
      </c>
      <c r="E250" s="24">
        <v>-0.28903980112849847</v>
      </c>
      <c r="F250" s="28">
        <v>2.0925697316834282</v>
      </c>
      <c r="G250" s="23">
        <v>4.0849513583807437E-2</v>
      </c>
      <c r="H250" s="28">
        <v>1.1378143223233577</v>
      </c>
      <c r="I250" s="25">
        <f t="shared" si="16"/>
        <v>0</v>
      </c>
      <c r="J250" s="25">
        <f t="shared" si="17"/>
        <v>1</v>
      </c>
      <c r="K250" s="25">
        <f t="shared" si="18"/>
        <v>0</v>
      </c>
      <c r="L250" s="25">
        <f t="shared" si="19"/>
        <v>1</v>
      </c>
      <c r="M250" s="25">
        <v>1</v>
      </c>
      <c r="N250" s="25" t="e">
        <v>#N/A</v>
      </c>
      <c r="O250" s="25" t="e">
        <f>VLOOKUP(A250,'NFkB target TFs'!$E$10:$E$54,1,FALSE)</f>
        <v>#N/A</v>
      </c>
      <c r="P250" s="25" t="e">
        <f>VLOOKUP(A250,'all NFkB targets'!$A$6:$A$571,1,FALSE)</f>
        <v>#N/A</v>
      </c>
    </row>
    <row r="251" spans="1:16" x14ac:dyDescent="0.25">
      <c r="A251" s="96" t="s">
        <v>16282</v>
      </c>
      <c r="B251" s="21" t="s">
        <v>16283</v>
      </c>
      <c r="C251" s="21"/>
      <c r="D251" s="22">
        <v>0</v>
      </c>
      <c r="E251" s="28">
        <v>1.1732596331451055</v>
      </c>
      <c r="F251" s="28">
        <v>0.64810525778822814</v>
      </c>
      <c r="G251" s="28">
        <v>1.8819442384782876</v>
      </c>
      <c r="H251" s="28">
        <v>1.1249463394674848</v>
      </c>
      <c r="I251" s="25">
        <f t="shared" si="16"/>
        <v>1</v>
      </c>
      <c r="J251" s="25">
        <f t="shared" si="17"/>
        <v>1</v>
      </c>
      <c r="K251" s="25">
        <f t="shared" si="18"/>
        <v>1</v>
      </c>
      <c r="L251" s="25">
        <f t="shared" si="19"/>
        <v>1</v>
      </c>
      <c r="M251" s="25">
        <v>1</v>
      </c>
      <c r="N251" s="25" t="e">
        <v>#N/A</v>
      </c>
      <c r="O251" s="25" t="e">
        <f>VLOOKUP(A251,'NFkB target TFs'!$E$10:$E$54,1,FALSE)</f>
        <v>#N/A</v>
      </c>
      <c r="P251" s="25" t="e">
        <f>VLOOKUP(A251,'all NFkB targets'!$A$6:$A$571,1,FALSE)</f>
        <v>#N/A</v>
      </c>
    </row>
    <row r="252" spans="1:16" x14ac:dyDescent="0.25">
      <c r="A252" s="96" t="s">
        <v>54</v>
      </c>
      <c r="B252" s="21" t="s">
        <v>15712</v>
      </c>
      <c r="C252" s="21"/>
      <c r="D252" s="22">
        <v>0</v>
      </c>
      <c r="E252" s="28">
        <v>0.78660553275760958</v>
      </c>
      <c r="F252" s="28">
        <v>0.48894812195804294</v>
      </c>
      <c r="G252" s="28">
        <v>1.2443778873797029</v>
      </c>
      <c r="H252" s="28">
        <v>1.1230890962287385</v>
      </c>
      <c r="I252" s="25">
        <f t="shared" si="16"/>
        <v>1</v>
      </c>
      <c r="J252" s="25">
        <f t="shared" si="17"/>
        <v>0</v>
      </c>
      <c r="K252" s="25">
        <f t="shared" si="18"/>
        <v>1</v>
      </c>
      <c r="L252" s="25">
        <f t="shared" si="19"/>
        <v>1</v>
      </c>
      <c r="M252" s="25">
        <v>1</v>
      </c>
      <c r="N252" s="33" t="s">
        <v>54</v>
      </c>
      <c r="O252" s="25" t="e">
        <f>VLOOKUP(A252,'NFkB target TFs'!$E$10:$E$54,1,FALSE)</f>
        <v>#N/A</v>
      </c>
      <c r="P252" s="25" t="e">
        <f>VLOOKUP(A252,'all NFkB targets'!$A$6:$A$571,1,FALSE)</f>
        <v>#N/A</v>
      </c>
    </row>
    <row r="253" spans="1:16" x14ac:dyDescent="0.25">
      <c r="A253" s="96" t="s">
        <v>16461</v>
      </c>
      <c r="B253" s="21" t="s">
        <v>16547</v>
      </c>
      <c r="C253" s="21" t="s">
        <v>19553</v>
      </c>
      <c r="D253" s="22">
        <v>0</v>
      </c>
      <c r="E253" s="24">
        <v>-0.60866589774611102</v>
      </c>
      <c r="F253" s="28">
        <v>0.88007738492828047</v>
      </c>
      <c r="G253" s="24">
        <v>-2.7037987302310071</v>
      </c>
      <c r="H253" s="28">
        <v>1.1192227797732324</v>
      </c>
      <c r="I253" s="25">
        <f t="shared" si="16"/>
        <v>1</v>
      </c>
      <c r="J253" s="25">
        <f t="shared" si="17"/>
        <v>1</v>
      </c>
      <c r="K253" s="25">
        <f t="shared" si="18"/>
        <v>1</v>
      </c>
      <c r="L253" s="25">
        <f t="shared" si="19"/>
        <v>1</v>
      </c>
      <c r="M253" s="25">
        <v>1</v>
      </c>
      <c r="N253" s="25" t="e">
        <v>#N/A</v>
      </c>
      <c r="O253" s="25" t="e">
        <f>VLOOKUP(A253,'NFkB target TFs'!$E$10:$E$54,1,FALSE)</f>
        <v>#N/A</v>
      </c>
      <c r="P253" s="25" t="e">
        <f>VLOOKUP(A253,'all NFkB targets'!$A$6:$A$571,1,FALSE)</f>
        <v>#N/A</v>
      </c>
    </row>
    <row r="254" spans="1:16" x14ac:dyDescent="0.25">
      <c r="A254" s="96" t="s">
        <v>16252</v>
      </c>
      <c r="B254" s="21" t="s">
        <v>16253</v>
      </c>
      <c r="C254" s="21"/>
      <c r="D254" s="22">
        <v>0</v>
      </c>
      <c r="E254" s="28">
        <v>0.61854377478126488</v>
      </c>
      <c r="F254" s="28">
        <v>1.005245715390465</v>
      </c>
      <c r="G254" s="28">
        <v>1.4537568991197207</v>
      </c>
      <c r="H254" s="28">
        <v>1.1173607304692685</v>
      </c>
      <c r="I254" s="25">
        <f t="shared" si="16"/>
        <v>1</v>
      </c>
      <c r="J254" s="25">
        <f t="shared" si="17"/>
        <v>1</v>
      </c>
      <c r="K254" s="25">
        <f t="shared" si="18"/>
        <v>1</v>
      </c>
      <c r="L254" s="25">
        <f t="shared" si="19"/>
        <v>1</v>
      </c>
      <c r="M254" s="25">
        <v>1</v>
      </c>
      <c r="N254" s="25" t="e">
        <v>#N/A</v>
      </c>
      <c r="O254" s="25" t="e">
        <f>VLOOKUP(A254,'NFkB target TFs'!$E$10:$E$54,1,FALSE)</f>
        <v>#N/A</v>
      </c>
      <c r="P254" s="25" t="e">
        <f>VLOOKUP(A254,'all NFkB targets'!$A$6:$A$571,1,FALSE)</f>
        <v>#N/A</v>
      </c>
    </row>
    <row r="255" spans="1:16" x14ac:dyDescent="0.25">
      <c r="A255" s="96" t="s">
        <v>15941</v>
      </c>
      <c r="B255" s="21" t="s">
        <v>15942</v>
      </c>
      <c r="C255" s="21"/>
      <c r="D255" s="22">
        <v>0</v>
      </c>
      <c r="E255" s="28">
        <v>0.3253671788541333</v>
      </c>
      <c r="F255" s="28">
        <v>1.6465234785287384</v>
      </c>
      <c r="G255" s="28">
        <v>2.9851420412728866</v>
      </c>
      <c r="H255" s="28">
        <v>1.1173091974387392</v>
      </c>
      <c r="I255" s="25">
        <f t="shared" si="16"/>
        <v>0</v>
      </c>
      <c r="J255" s="25">
        <f t="shared" si="17"/>
        <v>1</v>
      </c>
      <c r="K255" s="25">
        <f t="shared" si="18"/>
        <v>1</v>
      </c>
      <c r="L255" s="25">
        <f t="shared" si="19"/>
        <v>1</v>
      </c>
      <c r="M255" s="25">
        <v>1</v>
      </c>
      <c r="N255" s="25" t="e">
        <v>#N/A</v>
      </c>
      <c r="O255" s="25" t="e">
        <f>VLOOKUP(A255,'NFkB target TFs'!$E$10:$E$54,1,FALSE)</f>
        <v>#N/A</v>
      </c>
      <c r="P255" s="25" t="e">
        <f>VLOOKUP(A255,'all NFkB targets'!$A$6:$A$571,1,FALSE)</f>
        <v>#N/A</v>
      </c>
    </row>
    <row r="256" spans="1:16" x14ac:dyDescent="0.25">
      <c r="A256" s="96" t="s">
        <v>15811</v>
      </c>
      <c r="B256" s="21" t="s">
        <v>941</v>
      </c>
      <c r="C256" s="21"/>
      <c r="D256" s="22">
        <v>0</v>
      </c>
      <c r="E256" s="28">
        <v>0.32593429964724857</v>
      </c>
      <c r="F256" s="28">
        <v>1.731819376005475</v>
      </c>
      <c r="G256" s="28">
        <v>2.7494834414309155</v>
      </c>
      <c r="H256" s="28">
        <v>1.1157330772471059</v>
      </c>
      <c r="I256" s="25">
        <f t="shared" si="16"/>
        <v>0</v>
      </c>
      <c r="J256" s="25">
        <f t="shared" si="17"/>
        <v>1</v>
      </c>
      <c r="K256" s="25">
        <f t="shared" si="18"/>
        <v>1</v>
      </c>
      <c r="L256" s="25">
        <f t="shared" si="19"/>
        <v>1</v>
      </c>
      <c r="M256" s="25">
        <v>1</v>
      </c>
      <c r="N256" s="25" t="e">
        <v>#N/A</v>
      </c>
      <c r="O256" s="25" t="e">
        <f>VLOOKUP(A256,'NFkB target TFs'!$E$10:$E$54,1,FALSE)</f>
        <v>#N/A</v>
      </c>
      <c r="P256" s="25" t="e">
        <f>VLOOKUP(A256,'all NFkB targets'!$A$6:$A$571,1,FALSE)</f>
        <v>#N/A</v>
      </c>
    </row>
    <row r="257" spans="1:16" x14ac:dyDescent="0.25">
      <c r="A257" s="96" t="s">
        <v>16266</v>
      </c>
      <c r="B257" s="21" t="s">
        <v>16267</v>
      </c>
      <c r="C257" s="21"/>
      <c r="D257" s="22">
        <v>0</v>
      </c>
      <c r="E257" s="28">
        <v>0.64004849230492145</v>
      </c>
      <c r="F257" s="28">
        <v>1.640800876173478</v>
      </c>
      <c r="G257" s="28">
        <v>2.0301267104689691</v>
      </c>
      <c r="H257" s="28">
        <v>1.1150687822722185</v>
      </c>
      <c r="I257" s="25">
        <f t="shared" si="16"/>
        <v>1</v>
      </c>
      <c r="J257" s="25">
        <f t="shared" si="17"/>
        <v>1</v>
      </c>
      <c r="K257" s="25">
        <f t="shared" si="18"/>
        <v>1</v>
      </c>
      <c r="L257" s="25">
        <f t="shared" si="19"/>
        <v>1</v>
      </c>
      <c r="M257" s="25">
        <v>1</v>
      </c>
      <c r="N257" s="25" t="e">
        <v>#N/A</v>
      </c>
      <c r="O257" s="25" t="e">
        <f>VLOOKUP(A257,'NFkB target TFs'!$E$10:$E$54,1,FALSE)</f>
        <v>#N/A</v>
      </c>
      <c r="P257" s="25" t="e">
        <f>VLOOKUP(A257,'all NFkB targets'!$A$6:$A$571,1,FALSE)</f>
        <v>#N/A</v>
      </c>
    </row>
    <row r="258" spans="1:16" x14ac:dyDescent="0.25">
      <c r="A258" s="96" t="s">
        <v>15964</v>
      </c>
      <c r="B258" s="21" t="s">
        <v>941</v>
      </c>
      <c r="C258" s="21"/>
      <c r="D258" s="22">
        <v>0</v>
      </c>
      <c r="E258" s="28">
        <v>0.38046549949292147</v>
      </c>
      <c r="F258" s="28">
        <v>0.81957361267621232</v>
      </c>
      <c r="G258" s="28">
        <v>1.1748560002039079</v>
      </c>
      <c r="H258" s="28">
        <v>1.1091711903681207</v>
      </c>
      <c r="I258" s="25">
        <f t="shared" si="16"/>
        <v>0</v>
      </c>
      <c r="J258" s="25">
        <f t="shared" si="17"/>
        <v>1</v>
      </c>
      <c r="K258" s="25">
        <f t="shared" si="18"/>
        <v>1</v>
      </c>
      <c r="L258" s="25">
        <f t="shared" si="19"/>
        <v>1</v>
      </c>
      <c r="M258" s="25">
        <v>1</v>
      </c>
      <c r="N258" s="25" t="e">
        <v>#N/A</v>
      </c>
      <c r="O258" s="25" t="e">
        <f>VLOOKUP(A258,'NFkB target TFs'!$E$10:$E$54,1,FALSE)</f>
        <v>#N/A</v>
      </c>
      <c r="P258" s="25" t="e">
        <f>VLOOKUP(A258,'all NFkB targets'!$A$6:$A$571,1,FALSE)</f>
        <v>#N/A</v>
      </c>
    </row>
    <row r="259" spans="1:16" x14ac:dyDescent="0.25">
      <c r="A259" s="96" t="s">
        <v>16300</v>
      </c>
      <c r="B259" s="21" t="s">
        <v>16301</v>
      </c>
      <c r="C259" s="21"/>
      <c r="D259" s="22">
        <v>0</v>
      </c>
      <c r="E259" s="28">
        <v>1.9295791443375174</v>
      </c>
      <c r="F259" s="28">
        <v>2.1176039663122306</v>
      </c>
      <c r="G259" s="28">
        <v>3.4836861934892873</v>
      </c>
      <c r="H259" s="28">
        <v>1.1084469892683702</v>
      </c>
      <c r="I259" s="25">
        <f t="shared" si="16"/>
        <v>1</v>
      </c>
      <c r="J259" s="25">
        <f t="shared" si="17"/>
        <v>1</v>
      </c>
      <c r="K259" s="25">
        <f t="shared" si="18"/>
        <v>1</v>
      </c>
      <c r="L259" s="25">
        <f t="shared" si="19"/>
        <v>1</v>
      </c>
      <c r="M259" s="25">
        <v>1</v>
      </c>
      <c r="N259" s="25" t="e">
        <v>#N/A</v>
      </c>
      <c r="O259" s="25" t="e">
        <f>VLOOKUP(A259,'NFkB target TFs'!$E$10:$E$54,1,FALSE)</f>
        <v>#N/A</v>
      </c>
      <c r="P259" s="25" t="e">
        <f>VLOOKUP(A259,'all NFkB targets'!$A$6:$A$571,1,FALSE)</f>
        <v>#N/A</v>
      </c>
    </row>
    <row r="260" spans="1:16" x14ac:dyDescent="0.25">
      <c r="A260" s="96" t="s">
        <v>16385</v>
      </c>
      <c r="B260" s="21" t="s">
        <v>16386</v>
      </c>
      <c r="C260" s="21"/>
      <c r="D260" s="22">
        <v>0</v>
      </c>
      <c r="E260" s="28">
        <v>1.0010494970123189</v>
      </c>
      <c r="F260" s="28">
        <v>2.4367428857897262</v>
      </c>
      <c r="G260" s="28">
        <v>2.1585367370949085</v>
      </c>
      <c r="H260" s="28">
        <v>1.1062767685605222</v>
      </c>
      <c r="I260" s="25">
        <f t="shared" si="16"/>
        <v>1</v>
      </c>
      <c r="J260" s="25">
        <f t="shared" si="17"/>
        <v>1</v>
      </c>
      <c r="K260" s="25">
        <f t="shared" si="18"/>
        <v>1</v>
      </c>
      <c r="L260" s="25">
        <f t="shared" si="19"/>
        <v>1</v>
      </c>
      <c r="M260" s="25">
        <v>1</v>
      </c>
      <c r="N260" s="25" t="e">
        <v>#N/A</v>
      </c>
      <c r="O260" s="25" t="e">
        <f>VLOOKUP(A260,'NFkB target TFs'!$E$10:$E$54,1,FALSE)</f>
        <v>#N/A</v>
      </c>
      <c r="P260" s="25" t="e">
        <f>VLOOKUP(A260,'all NFkB targets'!$A$6:$A$571,1,FALSE)</f>
        <v>#N/A</v>
      </c>
    </row>
    <row r="261" spans="1:16" x14ac:dyDescent="0.25">
      <c r="A261" s="96" t="s">
        <v>16290</v>
      </c>
      <c r="B261" s="21" t="s">
        <v>16291</v>
      </c>
      <c r="C261" s="21"/>
      <c r="D261" s="22">
        <v>0</v>
      </c>
      <c r="E261" s="28">
        <v>0.82663036931002698</v>
      </c>
      <c r="F261" s="28">
        <v>2.6774679722045418</v>
      </c>
      <c r="G261" s="28">
        <v>2.4895503104602543</v>
      </c>
      <c r="H261" s="28">
        <v>1.1007659516098671</v>
      </c>
      <c r="I261" s="25">
        <f t="shared" si="16"/>
        <v>1</v>
      </c>
      <c r="J261" s="25">
        <f t="shared" si="17"/>
        <v>1</v>
      </c>
      <c r="K261" s="25">
        <f t="shared" si="18"/>
        <v>1</v>
      </c>
      <c r="L261" s="25">
        <f t="shared" si="19"/>
        <v>1</v>
      </c>
      <c r="M261" s="25">
        <v>1</v>
      </c>
      <c r="N261" s="25" t="e">
        <v>#N/A</v>
      </c>
      <c r="O261" s="25" t="e">
        <f>VLOOKUP(A261,'NFkB target TFs'!$E$10:$E$54,1,FALSE)</f>
        <v>#N/A</v>
      </c>
      <c r="P261" s="25" t="e">
        <f>VLOOKUP(A261,'all NFkB targets'!$A$6:$A$571,1,FALSE)</f>
        <v>#N/A</v>
      </c>
    </row>
    <row r="262" spans="1:16" x14ac:dyDescent="0.25">
      <c r="A262" s="96" t="s">
        <v>66</v>
      </c>
      <c r="B262" s="21" t="s">
        <v>941</v>
      </c>
      <c r="C262" s="21"/>
      <c r="D262" s="22">
        <v>0</v>
      </c>
      <c r="E262" s="28">
        <v>0.85470044685102675</v>
      </c>
      <c r="F262" s="24">
        <v>-3.470941013870064</v>
      </c>
      <c r="G262" s="24">
        <v>-0.35593991014142373</v>
      </c>
      <c r="H262" s="28">
        <v>1.1006548917139392</v>
      </c>
      <c r="I262" s="25">
        <f t="shared" si="16"/>
        <v>1</v>
      </c>
      <c r="J262" s="25">
        <f t="shared" si="17"/>
        <v>1</v>
      </c>
      <c r="K262" s="25">
        <f t="shared" si="18"/>
        <v>0</v>
      </c>
      <c r="L262" s="25">
        <f t="shared" si="19"/>
        <v>1</v>
      </c>
      <c r="M262" s="25">
        <v>1</v>
      </c>
      <c r="N262" s="33" t="s">
        <v>66</v>
      </c>
      <c r="O262" s="25" t="e">
        <f>VLOOKUP(A262,'NFkB target TFs'!$E$10:$E$54,1,FALSE)</f>
        <v>#N/A</v>
      </c>
      <c r="P262" s="25" t="e">
        <f>VLOOKUP(A262,'all NFkB targets'!$A$6:$A$571,1,FALSE)</f>
        <v>#N/A</v>
      </c>
    </row>
    <row r="263" spans="1:16" x14ac:dyDescent="0.25">
      <c r="A263" s="96" t="s">
        <v>15488</v>
      </c>
      <c r="B263" s="21" t="s">
        <v>941</v>
      </c>
      <c r="C263" s="21"/>
      <c r="D263" s="22">
        <v>0</v>
      </c>
      <c r="E263" s="28">
        <v>2.7025664670333862</v>
      </c>
      <c r="F263" s="24">
        <v>-2.185009328981367</v>
      </c>
      <c r="G263" s="28">
        <v>0.41073736184521825</v>
      </c>
      <c r="H263" s="28">
        <v>1.0986000481106586</v>
      </c>
      <c r="I263" s="25">
        <f t="shared" si="16"/>
        <v>1</v>
      </c>
      <c r="J263" s="25">
        <f t="shared" si="17"/>
        <v>1</v>
      </c>
      <c r="K263" s="25">
        <f t="shared" si="18"/>
        <v>0</v>
      </c>
      <c r="L263" s="25">
        <f t="shared" si="19"/>
        <v>1</v>
      </c>
      <c r="M263" s="25">
        <v>1</v>
      </c>
      <c r="N263" s="25" t="e">
        <v>#N/A</v>
      </c>
      <c r="O263" s="25" t="e">
        <f>VLOOKUP(A263,'NFkB target TFs'!$E$10:$E$54,1,FALSE)</f>
        <v>#N/A</v>
      </c>
      <c r="P263" s="25" t="e">
        <f>VLOOKUP(A263,'all NFkB targets'!$A$6:$A$571,1,FALSE)</f>
        <v>#N/A</v>
      </c>
    </row>
    <row r="264" spans="1:16" x14ac:dyDescent="0.25">
      <c r="A264" s="96" t="s">
        <v>15540</v>
      </c>
      <c r="B264" s="21" t="s">
        <v>15541</v>
      </c>
      <c r="C264" s="21"/>
      <c r="D264" s="22">
        <v>0</v>
      </c>
      <c r="E264" s="24">
        <v>-0.26727253024623054</v>
      </c>
      <c r="F264" s="28">
        <v>0.58071677150864875</v>
      </c>
      <c r="G264" s="28">
        <v>1.2822584140372417</v>
      </c>
      <c r="H264" s="28">
        <v>1.0982332407839976</v>
      </c>
      <c r="I264" s="25">
        <f t="shared" si="16"/>
        <v>0</v>
      </c>
      <c r="J264" s="25">
        <f t="shared" si="17"/>
        <v>0</v>
      </c>
      <c r="K264" s="25">
        <f t="shared" si="18"/>
        <v>1</v>
      </c>
      <c r="L264" s="25">
        <f t="shared" si="19"/>
        <v>1</v>
      </c>
      <c r="M264" s="25">
        <v>1</v>
      </c>
      <c r="N264" s="25" t="e">
        <v>#N/A</v>
      </c>
      <c r="O264" s="25" t="e">
        <f>VLOOKUP(A264,'NFkB target TFs'!$E$10:$E$54,1,FALSE)</f>
        <v>#N/A</v>
      </c>
      <c r="P264" s="25" t="e">
        <f>VLOOKUP(A264,'all NFkB targets'!$A$6:$A$571,1,FALSE)</f>
        <v>#N/A</v>
      </c>
    </row>
    <row r="265" spans="1:16" x14ac:dyDescent="0.25">
      <c r="A265" s="96" t="s">
        <v>225</v>
      </c>
      <c r="B265" s="21" t="s">
        <v>226</v>
      </c>
      <c r="C265" s="21"/>
      <c r="D265" s="22">
        <v>0</v>
      </c>
      <c r="E265" s="28">
        <v>0.30707496679300483</v>
      </c>
      <c r="F265" s="28">
        <v>0.64421845782857901</v>
      </c>
      <c r="G265" s="28">
        <v>1.2064312287801229</v>
      </c>
      <c r="H265" s="28">
        <v>1.0938543045232614</v>
      </c>
      <c r="I265" s="25">
        <f t="shared" si="16"/>
        <v>0</v>
      </c>
      <c r="J265" s="25">
        <f t="shared" si="17"/>
        <v>1</v>
      </c>
      <c r="K265" s="25">
        <f t="shared" si="18"/>
        <v>1</v>
      </c>
      <c r="L265" s="25">
        <f t="shared" si="19"/>
        <v>1</v>
      </c>
      <c r="M265" s="25">
        <v>1</v>
      </c>
      <c r="N265" s="25" t="e">
        <v>#N/A</v>
      </c>
      <c r="O265" s="25" t="e">
        <f>VLOOKUP(A265,'NFkB target TFs'!$E$10:$E$54,1,FALSE)</f>
        <v>#N/A</v>
      </c>
      <c r="P265" s="25" t="str">
        <f>VLOOKUP(A265,'all NFkB targets'!$A$6:$A$571,1,FALSE)</f>
        <v>NFKB2</v>
      </c>
    </row>
    <row r="266" spans="1:16" x14ac:dyDescent="0.25">
      <c r="A266" s="96" t="s">
        <v>15889</v>
      </c>
      <c r="B266" s="21" t="s">
        <v>15890</v>
      </c>
      <c r="C266" s="21"/>
      <c r="D266" s="22">
        <v>0</v>
      </c>
      <c r="E266" s="28">
        <v>0.26626794108557567</v>
      </c>
      <c r="F266" s="28">
        <v>1.0876064287140945</v>
      </c>
      <c r="G266" s="28">
        <v>0.80370763041015325</v>
      </c>
      <c r="H266" s="28">
        <v>1.0920422236141738</v>
      </c>
      <c r="I266" s="25">
        <f t="shared" si="16"/>
        <v>0</v>
      </c>
      <c r="J266" s="25">
        <f t="shared" si="17"/>
        <v>1</v>
      </c>
      <c r="K266" s="25">
        <f t="shared" si="18"/>
        <v>1</v>
      </c>
      <c r="L266" s="25">
        <f t="shared" si="19"/>
        <v>1</v>
      </c>
      <c r="M266" s="25">
        <v>1</v>
      </c>
      <c r="N266" s="25" t="e">
        <v>#N/A</v>
      </c>
      <c r="O266" s="25" t="e">
        <f>VLOOKUP(A266,'NFkB target TFs'!$E$10:$E$54,1,FALSE)</f>
        <v>#N/A</v>
      </c>
      <c r="P266" s="25" t="e">
        <f>VLOOKUP(A266,'all NFkB targets'!$A$6:$A$571,1,FALSE)</f>
        <v>#N/A</v>
      </c>
    </row>
    <row r="267" spans="1:16" x14ac:dyDescent="0.25">
      <c r="A267" s="96" t="s">
        <v>15629</v>
      </c>
      <c r="B267" s="21" t="s">
        <v>941</v>
      </c>
      <c r="C267" s="21"/>
      <c r="D267" s="22">
        <v>0</v>
      </c>
      <c r="E267" s="23">
        <v>9.7326164197397105E-2</v>
      </c>
      <c r="F267" s="24">
        <v>-0.25537120476413566</v>
      </c>
      <c r="G267" s="28">
        <v>1.2587342684001683</v>
      </c>
      <c r="H267" s="28">
        <v>1.0910402826888963</v>
      </c>
      <c r="I267" s="25">
        <f t="shared" si="16"/>
        <v>0</v>
      </c>
      <c r="J267" s="25">
        <f t="shared" si="17"/>
        <v>0</v>
      </c>
      <c r="K267" s="25">
        <f t="shared" si="18"/>
        <v>1</v>
      </c>
      <c r="L267" s="25">
        <f t="shared" si="19"/>
        <v>1</v>
      </c>
      <c r="M267" s="25">
        <v>1</v>
      </c>
      <c r="N267" s="25" t="e">
        <v>#N/A</v>
      </c>
      <c r="O267" s="25" t="e">
        <f>VLOOKUP(A267,'NFkB target TFs'!$E$10:$E$54,1,FALSE)</f>
        <v>#N/A</v>
      </c>
      <c r="P267" s="25" t="e">
        <f>VLOOKUP(A267,'all NFkB targets'!$A$6:$A$571,1,FALSE)</f>
        <v>#N/A</v>
      </c>
    </row>
    <row r="268" spans="1:16" x14ac:dyDescent="0.25">
      <c r="A268" s="96" t="s">
        <v>15993</v>
      </c>
      <c r="B268" s="21" t="s">
        <v>15994</v>
      </c>
      <c r="C268" s="21"/>
      <c r="D268" s="22">
        <v>0</v>
      </c>
      <c r="E268" s="24">
        <v>-0.48698060565105555</v>
      </c>
      <c r="F268" s="28">
        <v>1.2065653155037925</v>
      </c>
      <c r="G268" s="28">
        <v>0.84534849232964815</v>
      </c>
      <c r="H268" s="28">
        <v>1.0839899057085685</v>
      </c>
      <c r="I268" s="25">
        <f t="shared" si="16"/>
        <v>0</v>
      </c>
      <c r="J268" s="25">
        <f t="shared" si="17"/>
        <v>1</v>
      </c>
      <c r="K268" s="25">
        <f t="shared" si="18"/>
        <v>1</v>
      </c>
      <c r="L268" s="25">
        <f t="shared" si="19"/>
        <v>1</v>
      </c>
      <c r="M268" s="25">
        <v>1</v>
      </c>
      <c r="N268" s="25" t="e">
        <v>#N/A</v>
      </c>
      <c r="O268" s="25" t="e">
        <f>VLOOKUP(A268,'NFkB target TFs'!$E$10:$E$54,1,FALSE)</f>
        <v>#N/A</v>
      </c>
      <c r="P268" s="25" t="e">
        <f>VLOOKUP(A268,'all NFkB targets'!$A$6:$A$571,1,FALSE)</f>
        <v>#N/A</v>
      </c>
    </row>
    <row r="269" spans="1:16" x14ac:dyDescent="0.25">
      <c r="A269" s="96" t="s">
        <v>16192</v>
      </c>
      <c r="B269" s="21" t="s">
        <v>16193</v>
      </c>
      <c r="C269" s="21"/>
      <c r="D269" s="22">
        <v>0</v>
      </c>
      <c r="E269" s="28">
        <v>0.60094222299327893</v>
      </c>
      <c r="F269" s="28">
        <v>2.3349137364818429</v>
      </c>
      <c r="G269" s="28">
        <v>2.7865573890926818</v>
      </c>
      <c r="H269" s="28">
        <v>1.0834269137281196</v>
      </c>
      <c r="I269" s="25">
        <f t="shared" si="16"/>
        <v>1</v>
      </c>
      <c r="J269" s="25">
        <f t="shared" si="17"/>
        <v>1</v>
      </c>
      <c r="K269" s="25">
        <f t="shared" si="18"/>
        <v>1</v>
      </c>
      <c r="L269" s="25">
        <f t="shared" si="19"/>
        <v>1</v>
      </c>
      <c r="M269" s="25">
        <v>1</v>
      </c>
      <c r="N269" s="25" t="e">
        <v>#N/A</v>
      </c>
      <c r="O269" s="25" t="e">
        <f>VLOOKUP(A269,'NFkB target TFs'!$E$10:$E$54,1,FALSE)</f>
        <v>#N/A</v>
      </c>
      <c r="P269" s="25" t="e">
        <f>VLOOKUP(A269,'all NFkB targets'!$A$6:$A$571,1,FALSE)</f>
        <v>#N/A</v>
      </c>
    </row>
    <row r="270" spans="1:16" x14ac:dyDescent="0.25">
      <c r="A270" s="96" t="s">
        <v>16528</v>
      </c>
      <c r="B270" s="21" t="s">
        <v>941</v>
      </c>
      <c r="C270" s="21"/>
      <c r="D270" s="22">
        <v>0</v>
      </c>
      <c r="E270" s="28">
        <v>0.95815586833364352</v>
      </c>
      <c r="F270" s="28">
        <v>2.4146729890465073</v>
      </c>
      <c r="G270" s="28">
        <v>2.6149830517457793</v>
      </c>
      <c r="H270" s="28">
        <v>1.0774578437831983</v>
      </c>
      <c r="I270" s="25">
        <f t="shared" si="16"/>
        <v>1</v>
      </c>
      <c r="J270" s="25">
        <f t="shared" si="17"/>
        <v>1</v>
      </c>
      <c r="K270" s="25">
        <f t="shared" si="18"/>
        <v>1</v>
      </c>
      <c r="L270" s="25">
        <f t="shared" si="19"/>
        <v>1</v>
      </c>
      <c r="M270" s="25">
        <v>1</v>
      </c>
      <c r="N270" s="25" t="e">
        <v>#N/A</v>
      </c>
      <c r="O270" s="25" t="e">
        <f>VLOOKUP(A270,'NFkB target TFs'!$E$10:$E$54,1,FALSE)</f>
        <v>#N/A</v>
      </c>
      <c r="P270" s="25" t="e">
        <f>VLOOKUP(A270,'all NFkB targets'!$A$6:$A$571,1,FALSE)</f>
        <v>#N/A</v>
      </c>
    </row>
    <row r="271" spans="1:16" x14ac:dyDescent="0.25">
      <c r="A271" s="96" t="s">
        <v>15742</v>
      </c>
      <c r="B271" s="21" t="s">
        <v>15743</v>
      </c>
      <c r="C271" s="21"/>
      <c r="D271" s="22">
        <v>0</v>
      </c>
      <c r="E271" s="24">
        <v>-0.88016698533229132</v>
      </c>
      <c r="F271" s="23">
        <v>-9.6684470075840637E-3</v>
      </c>
      <c r="G271" s="24">
        <v>-1.6107335775191265</v>
      </c>
      <c r="H271" s="28">
        <v>1.0745952003903887</v>
      </c>
      <c r="I271" s="25">
        <f t="shared" si="16"/>
        <v>1</v>
      </c>
      <c r="J271" s="25">
        <f t="shared" si="17"/>
        <v>0</v>
      </c>
      <c r="K271" s="25">
        <f t="shared" si="18"/>
        <v>1</v>
      </c>
      <c r="L271" s="25">
        <f t="shared" si="19"/>
        <v>1</v>
      </c>
      <c r="M271" s="25">
        <v>1</v>
      </c>
      <c r="N271" s="25" t="e">
        <v>#N/A</v>
      </c>
      <c r="O271" s="25" t="e">
        <f>VLOOKUP(A271,'NFkB target TFs'!$E$10:$E$54,1,FALSE)</f>
        <v>#N/A</v>
      </c>
      <c r="P271" s="25" t="e">
        <f>VLOOKUP(A271,'all NFkB targets'!$A$6:$A$571,1,FALSE)</f>
        <v>#N/A</v>
      </c>
    </row>
    <row r="272" spans="1:16" x14ac:dyDescent="0.25">
      <c r="A272" s="96" t="s">
        <v>15680</v>
      </c>
      <c r="B272" s="21" t="s">
        <v>15681</v>
      </c>
      <c r="C272" s="21"/>
      <c r="D272" s="22">
        <v>0</v>
      </c>
      <c r="E272" s="28">
        <v>1.3476240164892461</v>
      </c>
      <c r="F272" s="28">
        <v>0.5537051961111954</v>
      </c>
      <c r="G272" s="28">
        <v>0.74279819258348201</v>
      </c>
      <c r="H272" s="28">
        <v>1.0710200190307584</v>
      </c>
      <c r="I272" s="25">
        <f t="shared" si="16"/>
        <v>1</v>
      </c>
      <c r="J272" s="25">
        <f t="shared" si="17"/>
        <v>0</v>
      </c>
      <c r="K272" s="25">
        <f t="shared" si="18"/>
        <v>1</v>
      </c>
      <c r="L272" s="25">
        <f t="shared" si="19"/>
        <v>1</v>
      </c>
      <c r="M272" s="25">
        <v>1</v>
      </c>
      <c r="N272" s="25" t="e">
        <v>#N/A</v>
      </c>
      <c r="O272" s="25" t="e">
        <f>VLOOKUP(A272,'NFkB target TFs'!$E$10:$E$54,1,FALSE)</f>
        <v>#N/A</v>
      </c>
      <c r="P272" s="25" t="e">
        <f>VLOOKUP(A272,'all NFkB targets'!$A$6:$A$571,1,FALSE)</f>
        <v>#N/A</v>
      </c>
    </row>
    <row r="273" spans="1:16" x14ac:dyDescent="0.25">
      <c r="A273" s="96" t="s">
        <v>16513</v>
      </c>
      <c r="B273" s="21" t="s">
        <v>16514</v>
      </c>
      <c r="C273" s="21"/>
      <c r="D273" s="22">
        <v>0</v>
      </c>
      <c r="E273" s="28">
        <v>0.82379327004972491</v>
      </c>
      <c r="F273" s="28">
        <v>1.3619071321224685</v>
      </c>
      <c r="G273" s="28">
        <v>2.0797767769089552</v>
      </c>
      <c r="H273" s="28">
        <v>1.0674443654742078</v>
      </c>
      <c r="I273" s="25">
        <f t="shared" si="16"/>
        <v>1</v>
      </c>
      <c r="J273" s="25">
        <f t="shared" si="17"/>
        <v>1</v>
      </c>
      <c r="K273" s="25">
        <f t="shared" si="18"/>
        <v>1</v>
      </c>
      <c r="L273" s="25">
        <f t="shared" si="19"/>
        <v>1</v>
      </c>
      <c r="M273" s="25">
        <v>1</v>
      </c>
      <c r="N273" s="25" t="e">
        <v>#N/A</v>
      </c>
      <c r="O273" s="25" t="e">
        <f>VLOOKUP(A273,'NFkB target TFs'!$E$10:$E$54,1,FALSE)</f>
        <v>#N/A</v>
      </c>
      <c r="P273" s="25" t="e">
        <f>VLOOKUP(A273,'all NFkB targets'!$A$6:$A$571,1,FALSE)</f>
        <v>#N/A</v>
      </c>
    </row>
    <row r="274" spans="1:16" x14ac:dyDescent="0.25">
      <c r="A274" s="96" t="s">
        <v>16176</v>
      </c>
      <c r="B274" s="21" t="s">
        <v>941</v>
      </c>
      <c r="C274" s="21"/>
      <c r="D274" s="22">
        <v>0</v>
      </c>
      <c r="E274" s="28">
        <v>1.4255562092944067</v>
      </c>
      <c r="F274" s="28">
        <v>2.1196164079091799</v>
      </c>
      <c r="G274" s="28">
        <v>1.7444168064204193</v>
      </c>
      <c r="H274" s="28">
        <v>1.0673663751832418</v>
      </c>
      <c r="I274" s="25">
        <f t="shared" si="16"/>
        <v>1</v>
      </c>
      <c r="J274" s="25">
        <f t="shared" si="17"/>
        <v>1</v>
      </c>
      <c r="K274" s="25">
        <f t="shared" si="18"/>
        <v>1</v>
      </c>
      <c r="L274" s="25">
        <f t="shared" si="19"/>
        <v>1</v>
      </c>
      <c r="M274" s="25">
        <v>1</v>
      </c>
      <c r="N274" s="25" t="e">
        <v>#N/A</v>
      </c>
      <c r="O274" s="25" t="e">
        <f>VLOOKUP(A274,'NFkB target TFs'!$E$10:$E$54,1,FALSE)</f>
        <v>#N/A</v>
      </c>
      <c r="P274" s="25" t="e">
        <f>VLOOKUP(A274,'all NFkB targets'!$A$6:$A$571,1,FALSE)</f>
        <v>#N/A</v>
      </c>
    </row>
    <row r="275" spans="1:16" x14ac:dyDescent="0.25">
      <c r="A275" s="96" t="s">
        <v>16372</v>
      </c>
      <c r="B275" s="21" t="s">
        <v>16373</v>
      </c>
      <c r="C275" s="21"/>
      <c r="D275" s="22">
        <v>0</v>
      </c>
      <c r="E275" s="28">
        <v>0.77814692408120956</v>
      </c>
      <c r="F275" s="28">
        <v>1.3725264700147575</v>
      </c>
      <c r="G275" s="28">
        <v>1.6802842240578753</v>
      </c>
      <c r="H275" s="28">
        <v>1.0639101183415216</v>
      </c>
      <c r="I275" s="25">
        <f t="shared" si="16"/>
        <v>1</v>
      </c>
      <c r="J275" s="25">
        <f t="shared" si="17"/>
        <v>1</v>
      </c>
      <c r="K275" s="25">
        <f t="shared" si="18"/>
        <v>1</v>
      </c>
      <c r="L275" s="25">
        <f t="shared" si="19"/>
        <v>1</v>
      </c>
      <c r="M275" s="25">
        <v>1</v>
      </c>
      <c r="N275" s="25" t="e">
        <v>#N/A</v>
      </c>
      <c r="O275" s="25" t="e">
        <f>VLOOKUP(A275,'NFkB target TFs'!$E$10:$E$54,1,FALSE)</f>
        <v>#N/A</v>
      </c>
      <c r="P275" s="25" t="e">
        <f>VLOOKUP(A275,'all NFkB targets'!$A$6:$A$571,1,FALSE)</f>
        <v>#N/A</v>
      </c>
    </row>
    <row r="276" spans="1:16" x14ac:dyDescent="0.25">
      <c r="A276" s="96" t="s">
        <v>16458</v>
      </c>
      <c r="B276" s="21" t="s">
        <v>16459</v>
      </c>
      <c r="C276" s="21"/>
      <c r="D276" s="22">
        <v>0</v>
      </c>
      <c r="E276" s="28">
        <v>0.66563139840585284</v>
      </c>
      <c r="F276" s="28">
        <v>1.7426726649384567</v>
      </c>
      <c r="G276" s="28">
        <v>2.0197422554650379</v>
      </c>
      <c r="H276" s="28">
        <v>1.0588077063657757</v>
      </c>
      <c r="I276" s="25">
        <f t="shared" si="16"/>
        <v>1</v>
      </c>
      <c r="J276" s="25">
        <f t="shared" si="17"/>
        <v>1</v>
      </c>
      <c r="K276" s="25">
        <f t="shared" si="18"/>
        <v>1</v>
      </c>
      <c r="L276" s="25">
        <f t="shared" si="19"/>
        <v>1</v>
      </c>
      <c r="M276" s="25">
        <v>1</v>
      </c>
      <c r="N276" s="25" t="e">
        <v>#N/A</v>
      </c>
      <c r="O276" s="25" t="e">
        <f>VLOOKUP(A276,'NFkB target TFs'!$E$10:$E$54,1,FALSE)</f>
        <v>#N/A</v>
      </c>
      <c r="P276" s="25" t="e">
        <f>VLOOKUP(A276,'all NFkB targets'!$A$6:$A$571,1,FALSE)</f>
        <v>#N/A</v>
      </c>
    </row>
    <row r="277" spans="1:16" x14ac:dyDescent="0.25">
      <c r="A277" s="96" t="s">
        <v>16518</v>
      </c>
      <c r="B277" s="21" t="s">
        <v>16519</v>
      </c>
      <c r="C277" s="21"/>
      <c r="D277" s="22">
        <v>0</v>
      </c>
      <c r="E277" s="28">
        <v>1.0551750321852351</v>
      </c>
      <c r="F277" s="28">
        <v>2.0263542622100901</v>
      </c>
      <c r="G277" s="28">
        <v>2.1281932485902324</v>
      </c>
      <c r="H277" s="28">
        <v>1.0565534397661629</v>
      </c>
      <c r="I277" s="25">
        <f t="shared" si="16"/>
        <v>1</v>
      </c>
      <c r="J277" s="25">
        <f t="shared" si="17"/>
        <v>1</v>
      </c>
      <c r="K277" s="25">
        <f t="shared" si="18"/>
        <v>1</v>
      </c>
      <c r="L277" s="25">
        <f t="shared" si="19"/>
        <v>1</v>
      </c>
      <c r="M277" s="25">
        <v>1</v>
      </c>
      <c r="N277" s="25" t="e">
        <v>#N/A</v>
      </c>
      <c r="O277" s="25" t="e">
        <f>VLOOKUP(A277,'NFkB target TFs'!$E$10:$E$54,1,FALSE)</f>
        <v>#N/A</v>
      </c>
      <c r="P277" s="25" t="e">
        <f>VLOOKUP(A277,'all NFkB targets'!$A$6:$A$571,1,FALSE)</f>
        <v>#N/A</v>
      </c>
    </row>
    <row r="278" spans="1:16" x14ac:dyDescent="0.25">
      <c r="A278" s="96" t="s">
        <v>15600</v>
      </c>
      <c r="B278" s="21" t="s">
        <v>15601</v>
      </c>
      <c r="C278" s="21"/>
      <c r="D278" s="22">
        <v>0</v>
      </c>
      <c r="E278" s="28">
        <v>0.13157558194619315</v>
      </c>
      <c r="F278" s="24">
        <v>-0.13632830469511578</v>
      </c>
      <c r="G278" s="28">
        <v>0.93152509973131581</v>
      </c>
      <c r="H278" s="28">
        <v>1.0416738742921479</v>
      </c>
      <c r="I278" s="25">
        <f t="shared" si="16"/>
        <v>0</v>
      </c>
      <c r="J278" s="25">
        <f t="shared" si="17"/>
        <v>0</v>
      </c>
      <c r="K278" s="25">
        <f t="shared" si="18"/>
        <v>1</v>
      </c>
      <c r="L278" s="25">
        <f t="shared" si="19"/>
        <v>1</v>
      </c>
      <c r="M278" s="25">
        <v>1</v>
      </c>
      <c r="N278" s="25" t="e">
        <v>#N/A</v>
      </c>
      <c r="O278" s="25" t="e">
        <f>VLOOKUP(A278,'NFkB target TFs'!$E$10:$E$54,1,FALSE)</f>
        <v>#N/A</v>
      </c>
      <c r="P278" s="25" t="e">
        <f>VLOOKUP(A278,'all NFkB targets'!$A$6:$A$571,1,FALSE)</f>
        <v>#N/A</v>
      </c>
    </row>
    <row r="279" spans="1:16" x14ac:dyDescent="0.25">
      <c r="A279" s="96" t="s">
        <v>16396</v>
      </c>
      <c r="B279" s="21" t="s">
        <v>16397</v>
      </c>
      <c r="C279" s="21"/>
      <c r="D279" s="22">
        <v>0</v>
      </c>
      <c r="E279" s="28">
        <v>1.1561791447887948</v>
      </c>
      <c r="F279" s="28">
        <v>1.8803314984608643</v>
      </c>
      <c r="G279" s="28">
        <v>2.1945602243340305</v>
      </c>
      <c r="H279" s="28">
        <v>1.0394075842653576</v>
      </c>
      <c r="I279" s="25">
        <f t="shared" si="16"/>
        <v>1</v>
      </c>
      <c r="J279" s="25">
        <f t="shared" si="17"/>
        <v>1</v>
      </c>
      <c r="K279" s="25">
        <f t="shared" si="18"/>
        <v>1</v>
      </c>
      <c r="L279" s="25">
        <f t="shared" si="19"/>
        <v>1</v>
      </c>
      <c r="M279" s="25">
        <v>1</v>
      </c>
      <c r="N279" s="25" t="e">
        <v>#N/A</v>
      </c>
      <c r="O279" s="25" t="e">
        <f>VLOOKUP(A279,'NFkB target TFs'!$E$10:$E$54,1,FALSE)</f>
        <v>#N/A</v>
      </c>
      <c r="P279" s="25" t="e">
        <f>VLOOKUP(A279,'all NFkB targets'!$A$6:$A$571,1,FALSE)</f>
        <v>#N/A</v>
      </c>
    </row>
    <row r="280" spans="1:16" x14ac:dyDescent="0.25">
      <c r="A280" s="96" t="s">
        <v>16444</v>
      </c>
      <c r="B280" s="21" t="s">
        <v>16445</v>
      </c>
      <c r="C280" s="21"/>
      <c r="D280" s="22">
        <v>0</v>
      </c>
      <c r="E280" s="28">
        <v>0.95198312122534023</v>
      </c>
      <c r="F280" s="28">
        <v>2.1275870330690845</v>
      </c>
      <c r="G280" s="28">
        <v>1.6860766384539323</v>
      </c>
      <c r="H280" s="28">
        <v>1.0378117729964911</v>
      </c>
      <c r="I280" s="25">
        <f t="shared" si="16"/>
        <v>1</v>
      </c>
      <c r="J280" s="25">
        <f t="shared" si="17"/>
        <v>1</v>
      </c>
      <c r="K280" s="25">
        <f t="shared" si="18"/>
        <v>1</v>
      </c>
      <c r="L280" s="25">
        <f t="shared" si="19"/>
        <v>1</v>
      </c>
      <c r="M280" s="25">
        <v>1</v>
      </c>
      <c r="N280" s="25" t="e">
        <v>#N/A</v>
      </c>
      <c r="O280" s="25" t="e">
        <f>VLOOKUP(A280,'NFkB target TFs'!$E$10:$E$54,1,FALSE)</f>
        <v>#N/A</v>
      </c>
      <c r="P280" s="25" t="e">
        <f>VLOOKUP(A280,'all NFkB targets'!$A$6:$A$571,1,FALSE)</f>
        <v>#N/A</v>
      </c>
    </row>
    <row r="281" spans="1:16" x14ac:dyDescent="0.25">
      <c r="A281" s="96" t="s">
        <v>198</v>
      </c>
      <c r="B281" s="21" t="s">
        <v>199</v>
      </c>
      <c r="C281" s="21"/>
      <c r="D281" s="22">
        <v>0</v>
      </c>
      <c r="E281" s="28">
        <v>0.37647529269696939</v>
      </c>
      <c r="F281" s="28">
        <v>0.35905573038453953</v>
      </c>
      <c r="G281" s="28">
        <v>0.18469397635980969</v>
      </c>
      <c r="H281" s="28">
        <v>1.0365028565202754</v>
      </c>
      <c r="I281" s="25">
        <f t="shared" si="16"/>
        <v>0</v>
      </c>
      <c r="J281" s="25">
        <f t="shared" si="17"/>
        <v>0</v>
      </c>
      <c r="K281" s="25">
        <f t="shared" si="18"/>
        <v>0</v>
      </c>
      <c r="L281" s="25">
        <f t="shared" si="19"/>
        <v>1</v>
      </c>
      <c r="M281" s="25">
        <v>1</v>
      </c>
      <c r="N281" s="25" t="e">
        <v>#N/A</v>
      </c>
      <c r="O281" s="25" t="e">
        <f>VLOOKUP(A281,'NFkB target TFs'!$E$10:$E$54,1,FALSE)</f>
        <v>#N/A</v>
      </c>
      <c r="P281" s="25" t="str">
        <f>VLOOKUP(A281,'all NFkB targets'!$A$6:$A$571,1,FALSE)</f>
        <v>IRF1</v>
      </c>
    </row>
    <row r="282" spans="1:16" x14ac:dyDescent="0.25">
      <c r="A282" s="96" t="s">
        <v>15227</v>
      </c>
      <c r="B282" s="21" t="s">
        <v>15228</v>
      </c>
      <c r="C282" s="21"/>
      <c r="D282" s="22">
        <v>0</v>
      </c>
      <c r="E282" s="23">
        <v>0.10180228052285954</v>
      </c>
      <c r="F282" s="28">
        <v>0.32209791361993317</v>
      </c>
      <c r="G282" s="28">
        <v>0.48206911803421498</v>
      </c>
      <c r="H282" s="28">
        <v>1.0364789125315343</v>
      </c>
      <c r="I282" s="25">
        <f t="shared" si="16"/>
        <v>0</v>
      </c>
      <c r="J282" s="25">
        <f t="shared" si="17"/>
        <v>0</v>
      </c>
      <c r="K282" s="25">
        <f t="shared" si="18"/>
        <v>0</v>
      </c>
      <c r="L282" s="25">
        <f t="shared" si="19"/>
        <v>1</v>
      </c>
      <c r="M282" s="25">
        <v>1</v>
      </c>
      <c r="N282" s="25" t="e">
        <v>#N/A</v>
      </c>
      <c r="O282" s="25" t="e">
        <f>VLOOKUP(A282,'NFkB target TFs'!$E$10:$E$54,1,FALSE)</f>
        <v>#N/A</v>
      </c>
      <c r="P282" s="25" t="e">
        <f>VLOOKUP(A282,'all NFkB targets'!$A$6:$A$571,1,FALSE)</f>
        <v>#N/A</v>
      </c>
    </row>
    <row r="283" spans="1:16" x14ac:dyDescent="0.25">
      <c r="A283" s="96" t="s">
        <v>15625</v>
      </c>
      <c r="B283" s="21" t="s">
        <v>15626</v>
      </c>
      <c r="C283" s="21"/>
      <c r="D283" s="22">
        <v>0</v>
      </c>
      <c r="E283" s="28">
        <v>0.26832053763286057</v>
      </c>
      <c r="F283" s="28">
        <v>0.44790374334866351</v>
      </c>
      <c r="G283" s="28">
        <v>1.5083446279275925</v>
      </c>
      <c r="H283" s="28">
        <v>1.0359304116565784</v>
      </c>
      <c r="I283" s="25">
        <f t="shared" si="16"/>
        <v>0</v>
      </c>
      <c r="J283" s="25">
        <f t="shared" si="17"/>
        <v>0</v>
      </c>
      <c r="K283" s="25">
        <f t="shared" si="18"/>
        <v>1</v>
      </c>
      <c r="L283" s="25">
        <f t="shared" si="19"/>
        <v>1</v>
      </c>
      <c r="M283" s="25">
        <v>1</v>
      </c>
      <c r="N283" s="25" t="e">
        <v>#N/A</v>
      </c>
      <c r="O283" s="25" t="e">
        <f>VLOOKUP(A283,'NFkB target TFs'!$E$10:$E$54,1,FALSE)</f>
        <v>#N/A</v>
      </c>
      <c r="P283" s="25" t="e">
        <f>VLOOKUP(A283,'all NFkB targets'!$A$6:$A$571,1,FALSE)</f>
        <v>#N/A</v>
      </c>
    </row>
    <row r="284" spans="1:16" x14ac:dyDescent="0.25">
      <c r="A284" s="96" t="s">
        <v>15635</v>
      </c>
      <c r="B284" s="21" t="s">
        <v>15636</v>
      </c>
      <c r="C284" s="21"/>
      <c r="D284" s="22">
        <v>0</v>
      </c>
      <c r="E284" s="28">
        <v>0.58003264295037382</v>
      </c>
      <c r="F284" s="28">
        <v>0.57789255085709546</v>
      </c>
      <c r="G284" s="28">
        <v>1.2325757015422472</v>
      </c>
      <c r="H284" s="28">
        <v>1.0316184501093235</v>
      </c>
      <c r="I284" s="25">
        <f t="shared" si="16"/>
        <v>0</v>
      </c>
      <c r="J284" s="25">
        <f t="shared" si="17"/>
        <v>0</v>
      </c>
      <c r="K284" s="25">
        <f t="shared" si="18"/>
        <v>1</v>
      </c>
      <c r="L284" s="25">
        <f t="shared" si="19"/>
        <v>1</v>
      </c>
      <c r="M284" s="25">
        <v>1</v>
      </c>
      <c r="N284" s="25" t="e">
        <v>#N/A</v>
      </c>
      <c r="O284" s="25" t="e">
        <f>VLOOKUP(A284,'NFkB target TFs'!$E$10:$E$54,1,FALSE)</f>
        <v>#N/A</v>
      </c>
      <c r="P284" s="25" t="e">
        <f>VLOOKUP(A284,'all NFkB targets'!$A$6:$A$571,1,FALSE)</f>
        <v>#N/A</v>
      </c>
    </row>
    <row r="285" spans="1:16" x14ac:dyDescent="0.25">
      <c r="A285" s="96" t="s">
        <v>16023</v>
      </c>
      <c r="B285" s="21" t="s">
        <v>16024</v>
      </c>
      <c r="C285" s="21"/>
      <c r="D285" s="22">
        <v>0</v>
      </c>
      <c r="E285" s="23">
        <v>-2.5224826157139172E-2</v>
      </c>
      <c r="F285" s="28">
        <v>1.9321439888352434</v>
      </c>
      <c r="G285" s="28">
        <v>1.5924873005289586</v>
      </c>
      <c r="H285" s="28">
        <v>1.0251380901414624</v>
      </c>
      <c r="I285" s="25">
        <f t="shared" si="16"/>
        <v>0</v>
      </c>
      <c r="J285" s="25">
        <f t="shared" si="17"/>
        <v>1</v>
      </c>
      <c r="K285" s="25">
        <f t="shared" si="18"/>
        <v>1</v>
      </c>
      <c r="L285" s="25">
        <f t="shared" si="19"/>
        <v>1</v>
      </c>
      <c r="M285" s="25">
        <v>1</v>
      </c>
      <c r="N285" s="25" t="e">
        <v>#N/A</v>
      </c>
      <c r="O285" s="25" t="e">
        <f>VLOOKUP(A285,'NFkB target TFs'!$E$10:$E$54,1,FALSE)</f>
        <v>#N/A</v>
      </c>
      <c r="P285" s="25" t="e">
        <f>VLOOKUP(A285,'all NFkB targets'!$A$6:$A$571,1,FALSE)</f>
        <v>#N/A</v>
      </c>
    </row>
    <row r="286" spans="1:16" x14ac:dyDescent="0.25">
      <c r="A286" s="96" t="s">
        <v>16390</v>
      </c>
      <c r="B286" s="21" t="s">
        <v>16391</v>
      </c>
      <c r="C286" s="21"/>
      <c r="D286" s="22">
        <v>0</v>
      </c>
      <c r="E286" s="28">
        <v>0.71764793569747198</v>
      </c>
      <c r="F286" s="28">
        <v>1.7922301000830339</v>
      </c>
      <c r="G286" s="28">
        <v>1.6094710708018909</v>
      </c>
      <c r="H286" s="28">
        <v>1.0250990997456735</v>
      </c>
      <c r="I286" s="25">
        <f t="shared" si="16"/>
        <v>1</v>
      </c>
      <c r="J286" s="25">
        <f t="shared" si="17"/>
        <v>1</v>
      </c>
      <c r="K286" s="25">
        <f t="shared" si="18"/>
        <v>1</v>
      </c>
      <c r="L286" s="25">
        <f t="shared" si="19"/>
        <v>1</v>
      </c>
      <c r="M286" s="25">
        <v>1</v>
      </c>
      <c r="N286" s="25" t="e">
        <v>#N/A</v>
      </c>
      <c r="O286" s="25" t="e">
        <f>VLOOKUP(A286,'NFkB target TFs'!$E$10:$E$54,1,FALSE)</f>
        <v>#N/A</v>
      </c>
      <c r="P286" s="25" t="e">
        <f>VLOOKUP(A286,'all NFkB targets'!$A$6:$A$571,1,FALSE)</f>
        <v>#N/A</v>
      </c>
    </row>
    <row r="287" spans="1:16" x14ac:dyDescent="0.25">
      <c r="A287" s="96" t="s">
        <v>16060</v>
      </c>
      <c r="B287" s="21" t="s">
        <v>16061</v>
      </c>
      <c r="C287" s="21"/>
      <c r="D287" s="22">
        <v>0</v>
      </c>
      <c r="E287" s="28">
        <v>0.26742293632744257</v>
      </c>
      <c r="F287" s="28">
        <v>1.4880890503294142</v>
      </c>
      <c r="G287" s="28">
        <v>1.0718400017601226</v>
      </c>
      <c r="H287" s="28">
        <v>1.0237697877132415</v>
      </c>
      <c r="I287" s="25">
        <f t="shared" si="16"/>
        <v>0</v>
      </c>
      <c r="J287" s="25">
        <f t="shared" si="17"/>
        <v>1</v>
      </c>
      <c r="K287" s="25">
        <f t="shared" si="18"/>
        <v>1</v>
      </c>
      <c r="L287" s="25">
        <f t="shared" si="19"/>
        <v>1</v>
      </c>
      <c r="M287" s="25">
        <v>1</v>
      </c>
      <c r="N287" s="25" t="e">
        <v>#N/A</v>
      </c>
      <c r="O287" s="25" t="e">
        <f>VLOOKUP(A287,'NFkB target TFs'!$E$10:$E$54,1,FALSE)</f>
        <v>#N/A</v>
      </c>
      <c r="P287" s="25" t="e">
        <f>VLOOKUP(A287,'all NFkB targets'!$A$6:$A$571,1,FALSE)</f>
        <v>#N/A</v>
      </c>
    </row>
    <row r="288" spans="1:16" x14ac:dyDescent="0.25">
      <c r="A288" s="96" t="s">
        <v>15548</v>
      </c>
      <c r="B288" s="21" t="s">
        <v>15549</v>
      </c>
      <c r="C288" s="21"/>
      <c r="D288" s="22">
        <v>0</v>
      </c>
      <c r="E288" s="24">
        <v>-0.13754625824070027</v>
      </c>
      <c r="F288" s="28">
        <v>0.27048544102673788</v>
      </c>
      <c r="G288" s="28">
        <v>1.4570468972593289</v>
      </c>
      <c r="H288" s="28">
        <v>1.0153197263014191</v>
      </c>
      <c r="I288" s="25">
        <f t="shared" si="16"/>
        <v>0</v>
      </c>
      <c r="J288" s="25">
        <f t="shared" si="17"/>
        <v>0</v>
      </c>
      <c r="K288" s="25">
        <f t="shared" si="18"/>
        <v>1</v>
      </c>
      <c r="L288" s="25">
        <f t="shared" si="19"/>
        <v>1</v>
      </c>
      <c r="M288" s="25">
        <v>1</v>
      </c>
      <c r="N288" s="25" t="e">
        <v>#N/A</v>
      </c>
      <c r="O288" s="25" t="e">
        <f>VLOOKUP(A288,'NFkB target TFs'!$E$10:$E$54,1,FALSE)</f>
        <v>#N/A</v>
      </c>
      <c r="P288" s="25" t="e">
        <f>VLOOKUP(A288,'all NFkB targets'!$A$6:$A$571,1,FALSE)</f>
        <v>#N/A</v>
      </c>
    </row>
    <row r="289" spans="1:16" x14ac:dyDescent="0.25">
      <c r="A289" s="96" t="s">
        <v>16424</v>
      </c>
      <c r="B289" s="21" t="s">
        <v>16425</v>
      </c>
      <c r="C289" s="21"/>
      <c r="D289" s="22">
        <v>0</v>
      </c>
      <c r="E289" s="28">
        <v>0.78674234179287117</v>
      </c>
      <c r="F289" s="28">
        <v>2.1163791837143289</v>
      </c>
      <c r="G289" s="28">
        <v>2.0017807388077209</v>
      </c>
      <c r="H289" s="28">
        <v>1.012477229609084</v>
      </c>
      <c r="I289" s="25">
        <f t="shared" si="16"/>
        <v>1</v>
      </c>
      <c r="J289" s="25">
        <f t="shared" si="17"/>
        <v>1</v>
      </c>
      <c r="K289" s="25">
        <f t="shared" si="18"/>
        <v>1</v>
      </c>
      <c r="L289" s="25">
        <f t="shared" si="19"/>
        <v>1</v>
      </c>
      <c r="M289" s="25">
        <v>1</v>
      </c>
      <c r="N289" s="25" t="e">
        <v>#N/A</v>
      </c>
      <c r="O289" s="25" t="e">
        <f>VLOOKUP(A289,'NFkB target TFs'!$E$10:$E$54,1,FALSE)</f>
        <v>#N/A</v>
      </c>
      <c r="P289" s="25" t="e">
        <f>VLOOKUP(A289,'all NFkB targets'!$A$6:$A$571,1,FALSE)</f>
        <v>#N/A</v>
      </c>
    </row>
    <row r="290" spans="1:16" x14ac:dyDescent="0.25">
      <c r="A290" s="96" t="s">
        <v>15961</v>
      </c>
      <c r="B290" s="21" t="s">
        <v>15962</v>
      </c>
      <c r="C290" s="21"/>
      <c r="D290" s="22">
        <v>0</v>
      </c>
      <c r="E290" s="28">
        <v>0.32965018610958274</v>
      </c>
      <c r="F290" s="28">
        <v>1.5709721626720952</v>
      </c>
      <c r="G290" s="28">
        <v>2.5870752143317342</v>
      </c>
      <c r="H290" s="28">
        <v>1.010957798219853</v>
      </c>
      <c r="I290" s="25">
        <f t="shared" si="16"/>
        <v>0</v>
      </c>
      <c r="J290" s="25">
        <f t="shared" si="17"/>
        <v>1</v>
      </c>
      <c r="K290" s="25">
        <f t="shared" si="18"/>
        <v>1</v>
      </c>
      <c r="L290" s="25">
        <f t="shared" si="19"/>
        <v>1</v>
      </c>
      <c r="M290" s="25">
        <v>1</v>
      </c>
      <c r="N290" s="25" t="e">
        <v>#N/A</v>
      </c>
      <c r="O290" s="25" t="e">
        <f>VLOOKUP(A290,'NFkB target TFs'!$E$10:$E$54,1,FALSE)</f>
        <v>#N/A</v>
      </c>
      <c r="P290" s="25" t="e">
        <f>VLOOKUP(A290,'all NFkB targets'!$A$6:$A$571,1,FALSE)</f>
        <v>#N/A</v>
      </c>
    </row>
    <row r="291" spans="1:16" x14ac:dyDescent="0.25">
      <c r="A291" s="96" t="s">
        <v>16520</v>
      </c>
      <c r="B291" s="21" t="s">
        <v>16521</v>
      </c>
      <c r="C291" s="21"/>
      <c r="D291" s="22">
        <v>0</v>
      </c>
      <c r="E291" s="28">
        <v>1.2468045438232012</v>
      </c>
      <c r="F291" s="28">
        <v>0.60538768451031133</v>
      </c>
      <c r="G291" s="28">
        <v>1.2403323617473152</v>
      </c>
      <c r="H291" s="28">
        <v>1.0086083592726744</v>
      </c>
      <c r="I291" s="25">
        <f t="shared" si="16"/>
        <v>1</v>
      </c>
      <c r="J291" s="25">
        <f t="shared" si="17"/>
        <v>1</v>
      </c>
      <c r="K291" s="25">
        <f t="shared" si="18"/>
        <v>1</v>
      </c>
      <c r="L291" s="25">
        <f t="shared" si="19"/>
        <v>1</v>
      </c>
      <c r="M291" s="25">
        <v>1</v>
      </c>
      <c r="N291" s="25" t="e">
        <v>#N/A</v>
      </c>
      <c r="O291" s="25" t="e">
        <f>VLOOKUP(A291,'NFkB target TFs'!$E$10:$E$54,1,FALSE)</f>
        <v>#N/A</v>
      </c>
      <c r="P291" s="25" t="e">
        <f>VLOOKUP(A291,'all NFkB targets'!$A$6:$A$571,1,FALSE)</f>
        <v>#N/A</v>
      </c>
    </row>
    <row r="292" spans="1:16" x14ac:dyDescent="0.25">
      <c r="A292" s="96" t="s">
        <v>15776</v>
      </c>
      <c r="B292" s="21" t="s">
        <v>15777</v>
      </c>
      <c r="C292" s="21"/>
      <c r="D292" s="22">
        <v>0</v>
      </c>
      <c r="E292" s="23">
        <v>8.2829939241054987E-2</v>
      </c>
      <c r="F292" s="28">
        <v>0.68956765033900713</v>
      </c>
      <c r="G292" s="28">
        <v>2.3856551909867818</v>
      </c>
      <c r="H292" s="28">
        <v>1.0072188454930973</v>
      </c>
      <c r="I292" s="25">
        <f t="shared" si="16"/>
        <v>0</v>
      </c>
      <c r="J292" s="25">
        <f t="shared" si="17"/>
        <v>1</v>
      </c>
      <c r="K292" s="25">
        <f t="shared" si="18"/>
        <v>1</v>
      </c>
      <c r="L292" s="25">
        <f t="shared" si="19"/>
        <v>1</v>
      </c>
      <c r="M292" s="25">
        <v>1</v>
      </c>
      <c r="N292" s="25" t="e">
        <v>#N/A</v>
      </c>
      <c r="O292" s="25" t="e">
        <f>VLOOKUP(A292,'NFkB target TFs'!$E$10:$E$54,1,FALSE)</f>
        <v>#N/A</v>
      </c>
      <c r="P292" s="25" t="e">
        <f>VLOOKUP(A292,'all NFkB targets'!$A$6:$A$571,1,FALSE)</f>
        <v>#N/A</v>
      </c>
    </row>
    <row r="293" spans="1:16" x14ac:dyDescent="0.25">
      <c r="A293" s="96" t="s">
        <v>16499</v>
      </c>
      <c r="B293" s="21" t="s">
        <v>16500</v>
      </c>
      <c r="C293" s="21"/>
      <c r="D293" s="22">
        <v>0</v>
      </c>
      <c r="E293" s="28">
        <v>0.73436683844847739</v>
      </c>
      <c r="F293" s="28">
        <v>0.99382511506866589</v>
      </c>
      <c r="G293" s="28">
        <v>1.0272379603631692</v>
      </c>
      <c r="H293" s="28">
        <v>1.0040246668019654</v>
      </c>
      <c r="I293" s="25">
        <f t="shared" si="16"/>
        <v>1</v>
      </c>
      <c r="J293" s="25">
        <f t="shared" si="17"/>
        <v>1</v>
      </c>
      <c r="K293" s="25">
        <f t="shared" si="18"/>
        <v>1</v>
      </c>
      <c r="L293" s="25">
        <f t="shared" si="19"/>
        <v>1</v>
      </c>
      <c r="M293" s="25">
        <v>1</v>
      </c>
      <c r="N293" s="25" t="e">
        <v>#N/A</v>
      </c>
      <c r="O293" s="25" t="e">
        <f>VLOOKUP(A293,'NFkB target TFs'!$E$10:$E$54,1,FALSE)</f>
        <v>#N/A</v>
      </c>
      <c r="P293" s="25" t="e">
        <f>VLOOKUP(A293,'all NFkB targets'!$A$6:$A$571,1,FALSE)</f>
        <v>#N/A</v>
      </c>
    </row>
    <row r="294" spans="1:16" x14ac:dyDescent="0.25">
      <c r="A294" s="96" t="s">
        <v>15389</v>
      </c>
      <c r="B294" s="21" t="s">
        <v>15390</v>
      </c>
      <c r="C294" s="21"/>
      <c r="D294" s="22">
        <v>0</v>
      </c>
      <c r="E294" s="28">
        <v>0.59540424744280318</v>
      </c>
      <c r="F294" s="28">
        <v>0.43578877676678079</v>
      </c>
      <c r="G294" s="23">
        <v>6.0035965471824181E-2</v>
      </c>
      <c r="H294" s="28">
        <v>0.99961361243809532</v>
      </c>
      <c r="I294" s="25">
        <f t="shared" si="16"/>
        <v>1</v>
      </c>
      <c r="J294" s="25">
        <f t="shared" si="17"/>
        <v>0</v>
      </c>
      <c r="K294" s="25">
        <f t="shared" si="18"/>
        <v>0</v>
      </c>
      <c r="L294" s="25">
        <f t="shared" si="19"/>
        <v>1</v>
      </c>
      <c r="M294" s="25">
        <v>1</v>
      </c>
      <c r="N294" s="25" t="e">
        <v>#N/A</v>
      </c>
      <c r="O294" s="25" t="e">
        <f>VLOOKUP(A294,'NFkB target TFs'!$E$10:$E$54,1,FALSE)</f>
        <v>#N/A</v>
      </c>
      <c r="P294" s="25" t="e">
        <f>VLOOKUP(A294,'all NFkB targets'!$A$6:$A$571,1,FALSE)</f>
        <v>#N/A</v>
      </c>
    </row>
    <row r="295" spans="1:16" x14ac:dyDescent="0.25">
      <c r="A295" s="96" t="s">
        <v>15708</v>
      </c>
      <c r="B295" s="21" t="s">
        <v>15709</v>
      </c>
      <c r="C295" s="21"/>
      <c r="D295" s="22">
        <v>0</v>
      </c>
      <c r="E295" s="28">
        <v>0.99988216645226535</v>
      </c>
      <c r="F295" s="28">
        <v>0.41990578048020111</v>
      </c>
      <c r="G295" s="28">
        <v>1.9804480548677816</v>
      </c>
      <c r="H295" s="28">
        <v>0.99565452972403623</v>
      </c>
      <c r="I295" s="25">
        <f t="shared" si="16"/>
        <v>1</v>
      </c>
      <c r="J295" s="25">
        <f t="shared" si="17"/>
        <v>0</v>
      </c>
      <c r="K295" s="25">
        <f t="shared" si="18"/>
        <v>1</v>
      </c>
      <c r="L295" s="25">
        <f t="shared" si="19"/>
        <v>1</v>
      </c>
      <c r="M295" s="25">
        <v>1</v>
      </c>
      <c r="N295" s="25" t="e">
        <v>#N/A</v>
      </c>
      <c r="O295" s="25" t="e">
        <f>VLOOKUP(A295,'NFkB target TFs'!$E$10:$E$54,1,FALSE)</f>
        <v>#N/A</v>
      </c>
      <c r="P295" s="25" t="e">
        <f>VLOOKUP(A295,'all NFkB targets'!$A$6:$A$571,1,FALSE)</f>
        <v>#N/A</v>
      </c>
    </row>
    <row r="296" spans="1:16" x14ac:dyDescent="0.25">
      <c r="A296" s="96" t="s">
        <v>15481</v>
      </c>
      <c r="B296" s="21" t="s">
        <v>15482</v>
      </c>
      <c r="C296" s="21"/>
      <c r="D296" s="22">
        <v>0</v>
      </c>
      <c r="E296" s="28">
        <v>0.75741489719738198</v>
      </c>
      <c r="F296" s="24">
        <v>-0.77068794551757813</v>
      </c>
      <c r="G296" s="24">
        <v>-0.16457274366942673</v>
      </c>
      <c r="H296" s="28">
        <v>0.99558696907919042</v>
      </c>
      <c r="I296" s="25">
        <f t="shared" si="16"/>
        <v>1</v>
      </c>
      <c r="J296" s="25">
        <f t="shared" si="17"/>
        <v>1</v>
      </c>
      <c r="K296" s="25">
        <f t="shared" si="18"/>
        <v>0</v>
      </c>
      <c r="L296" s="25">
        <f t="shared" si="19"/>
        <v>1</v>
      </c>
      <c r="M296" s="25">
        <v>1</v>
      </c>
      <c r="N296" s="25" t="e">
        <v>#N/A</v>
      </c>
      <c r="O296" s="25" t="e">
        <f>VLOOKUP(A296,'NFkB target TFs'!$E$10:$E$54,1,FALSE)</f>
        <v>#N/A</v>
      </c>
      <c r="P296" s="25" t="e">
        <f>VLOOKUP(A296,'all NFkB targets'!$A$6:$A$571,1,FALSE)</f>
        <v>#N/A</v>
      </c>
    </row>
    <row r="297" spans="1:16" x14ac:dyDescent="0.25">
      <c r="A297" s="96" t="s">
        <v>15674</v>
      </c>
      <c r="B297" s="21" t="s">
        <v>15675</v>
      </c>
      <c r="C297" s="21"/>
      <c r="D297" s="22">
        <v>0</v>
      </c>
      <c r="E297" s="28">
        <v>0.4147883936853925</v>
      </c>
      <c r="F297" s="24">
        <v>-0.20174071559631016</v>
      </c>
      <c r="G297" s="28">
        <v>1.059490821029327</v>
      </c>
      <c r="H297" s="28">
        <v>0.98647027673248755</v>
      </c>
      <c r="I297" s="25">
        <f t="shared" si="16"/>
        <v>0</v>
      </c>
      <c r="J297" s="25">
        <f t="shared" si="17"/>
        <v>0</v>
      </c>
      <c r="K297" s="25">
        <f t="shared" si="18"/>
        <v>1</v>
      </c>
      <c r="L297" s="25">
        <f t="shared" si="19"/>
        <v>1</v>
      </c>
      <c r="M297" s="25">
        <v>1</v>
      </c>
      <c r="N297" s="25" t="e">
        <v>#N/A</v>
      </c>
      <c r="O297" s="25" t="e">
        <f>VLOOKUP(A297,'NFkB target TFs'!$E$10:$E$54,1,FALSE)</f>
        <v>#N/A</v>
      </c>
      <c r="P297" s="25" t="e">
        <f>VLOOKUP(A297,'all NFkB targets'!$A$6:$A$571,1,FALSE)</f>
        <v>#N/A</v>
      </c>
    </row>
    <row r="298" spans="1:16" x14ac:dyDescent="0.25">
      <c r="A298" s="96" t="s">
        <v>16398</v>
      </c>
      <c r="B298" s="21" t="s">
        <v>16399</v>
      </c>
      <c r="C298" s="21"/>
      <c r="D298" s="22">
        <v>0</v>
      </c>
      <c r="E298" s="28">
        <v>2.1624445955956659</v>
      </c>
      <c r="F298" s="28">
        <v>1.9312872499159857</v>
      </c>
      <c r="G298" s="28">
        <v>0.5863734495288635</v>
      </c>
      <c r="H298" s="28">
        <v>0.98579629274295</v>
      </c>
      <c r="I298" s="25">
        <f t="shared" si="16"/>
        <v>1</v>
      </c>
      <c r="J298" s="25">
        <f t="shared" si="17"/>
        <v>1</v>
      </c>
      <c r="K298" s="25">
        <f t="shared" si="18"/>
        <v>1</v>
      </c>
      <c r="L298" s="25">
        <f t="shared" si="19"/>
        <v>1</v>
      </c>
      <c r="M298" s="25">
        <v>1</v>
      </c>
      <c r="N298" s="25" t="e">
        <v>#N/A</v>
      </c>
      <c r="O298" s="25" t="e">
        <f>VLOOKUP(A298,'NFkB target TFs'!$E$10:$E$54,1,FALSE)</f>
        <v>#N/A</v>
      </c>
      <c r="P298" s="25" t="e">
        <f>VLOOKUP(A298,'all NFkB targets'!$A$6:$A$571,1,FALSE)</f>
        <v>#N/A</v>
      </c>
    </row>
    <row r="299" spans="1:16" x14ac:dyDescent="0.25">
      <c r="A299" s="96" t="s">
        <v>16406</v>
      </c>
      <c r="B299" s="21" t="s">
        <v>16407</v>
      </c>
      <c r="C299" s="21"/>
      <c r="D299" s="22">
        <v>0</v>
      </c>
      <c r="E299" s="28">
        <v>1.2323023153802144</v>
      </c>
      <c r="F299" s="28">
        <v>2.0680402497757666</v>
      </c>
      <c r="G299" s="28">
        <v>2.957778316939546</v>
      </c>
      <c r="H299" s="28">
        <v>0.98153025353400225</v>
      </c>
      <c r="I299" s="25">
        <f t="shared" si="16"/>
        <v>1</v>
      </c>
      <c r="J299" s="25">
        <f t="shared" si="17"/>
        <v>1</v>
      </c>
      <c r="K299" s="25">
        <f t="shared" si="18"/>
        <v>1</v>
      </c>
      <c r="L299" s="25">
        <f t="shared" si="19"/>
        <v>1</v>
      </c>
      <c r="M299" s="25">
        <v>1</v>
      </c>
      <c r="N299" s="25" t="e">
        <v>#N/A</v>
      </c>
      <c r="O299" s="25" t="e">
        <f>VLOOKUP(A299,'NFkB target TFs'!$E$10:$E$54,1,FALSE)</f>
        <v>#N/A</v>
      </c>
      <c r="P299" s="25" t="e">
        <f>VLOOKUP(A299,'all NFkB targets'!$A$6:$A$571,1,FALSE)</f>
        <v>#N/A</v>
      </c>
    </row>
    <row r="300" spans="1:16" x14ac:dyDescent="0.25">
      <c r="A300" s="96" t="s">
        <v>15350</v>
      </c>
      <c r="B300" s="21" t="s">
        <v>15351</v>
      </c>
      <c r="C300" s="21"/>
      <c r="D300" s="22">
        <v>0</v>
      </c>
      <c r="E300" s="28">
        <v>1.159198594849254</v>
      </c>
      <c r="F300" s="24">
        <v>-0.28756372411178283</v>
      </c>
      <c r="G300" s="28">
        <v>0.33102312920704752</v>
      </c>
      <c r="H300" s="28">
        <v>0.97948631271304809</v>
      </c>
      <c r="I300" s="25">
        <f t="shared" si="16"/>
        <v>1</v>
      </c>
      <c r="J300" s="25">
        <f t="shared" si="17"/>
        <v>0</v>
      </c>
      <c r="K300" s="25">
        <f t="shared" si="18"/>
        <v>0</v>
      </c>
      <c r="L300" s="25">
        <f t="shared" si="19"/>
        <v>1</v>
      </c>
      <c r="M300" s="25">
        <v>1</v>
      </c>
      <c r="N300" s="25" t="e">
        <v>#N/A</v>
      </c>
      <c r="O300" s="25" t="e">
        <f>VLOOKUP(A300,'NFkB target TFs'!$E$10:$E$54,1,FALSE)</f>
        <v>#N/A</v>
      </c>
      <c r="P300" s="25" t="e">
        <f>VLOOKUP(A300,'all NFkB targets'!$A$6:$A$571,1,FALSE)</f>
        <v>#N/A</v>
      </c>
    </row>
    <row r="301" spans="1:16" x14ac:dyDescent="0.25">
      <c r="A301" s="96" t="s">
        <v>233</v>
      </c>
      <c r="B301" s="21" t="s">
        <v>234</v>
      </c>
      <c r="C301" s="21"/>
      <c r="D301" s="22">
        <v>0</v>
      </c>
      <c r="E301" s="28">
        <v>1.7405678308464019</v>
      </c>
      <c r="F301" s="28">
        <v>0.80524883864022745</v>
      </c>
      <c r="G301" s="28">
        <v>1.6280725628304464</v>
      </c>
      <c r="H301" s="28">
        <v>0.97863509900629675</v>
      </c>
      <c r="I301" s="25">
        <f t="shared" si="16"/>
        <v>1</v>
      </c>
      <c r="J301" s="25">
        <f t="shared" si="17"/>
        <v>1</v>
      </c>
      <c r="K301" s="25">
        <f t="shared" si="18"/>
        <v>1</v>
      </c>
      <c r="L301" s="25">
        <f t="shared" si="19"/>
        <v>1</v>
      </c>
      <c r="M301" s="25">
        <v>1</v>
      </c>
      <c r="N301" s="25" t="e">
        <v>#N/A</v>
      </c>
      <c r="O301" s="25" t="e">
        <f>VLOOKUP(A301,'NFkB target TFs'!$E$10:$E$54,1,FALSE)</f>
        <v>#N/A</v>
      </c>
      <c r="P301" s="25" t="str">
        <f>VLOOKUP(A301,'all NFkB targets'!$A$6:$A$571,1,FALSE)</f>
        <v>CCND1</v>
      </c>
    </row>
    <row r="302" spans="1:16" x14ac:dyDescent="0.25">
      <c r="A302" s="96" t="s">
        <v>16180</v>
      </c>
      <c r="B302" s="21" t="s">
        <v>941</v>
      </c>
      <c r="C302" s="21"/>
      <c r="D302" s="22">
        <v>0</v>
      </c>
      <c r="E302" s="24">
        <v>-1.1268391698909614</v>
      </c>
      <c r="F302" s="28">
        <v>2.098968586568688</v>
      </c>
      <c r="G302" s="28">
        <v>0.61151163325433577</v>
      </c>
      <c r="H302" s="28">
        <v>0.97725990844673416</v>
      </c>
      <c r="I302" s="25">
        <f t="shared" si="16"/>
        <v>1</v>
      </c>
      <c r="J302" s="25">
        <f t="shared" si="17"/>
        <v>1</v>
      </c>
      <c r="K302" s="25">
        <f t="shared" si="18"/>
        <v>1</v>
      </c>
      <c r="L302" s="25">
        <f t="shared" si="19"/>
        <v>1</v>
      </c>
      <c r="M302" s="25">
        <v>1</v>
      </c>
      <c r="N302" s="25" t="e">
        <v>#N/A</v>
      </c>
      <c r="O302" s="25" t="e">
        <f>VLOOKUP(A302,'NFkB target TFs'!$E$10:$E$54,1,FALSE)</f>
        <v>#N/A</v>
      </c>
      <c r="P302" s="25" t="e">
        <f>VLOOKUP(A302,'all NFkB targets'!$A$6:$A$571,1,FALSE)</f>
        <v>#N/A</v>
      </c>
    </row>
    <row r="303" spans="1:16" x14ac:dyDescent="0.25">
      <c r="A303" s="96" t="s">
        <v>16045</v>
      </c>
      <c r="B303" s="21" t="s">
        <v>941</v>
      </c>
      <c r="C303" s="21"/>
      <c r="D303" s="22">
        <v>0</v>
      </c>
      <c r="E303" s="28">
        <v>0.46139545677325078</v>
      </c>
      <c r="F303" s="28">
        <v>1.7914692305739826</v>
      </c>
      <c r="G303" s="28">
        <v>2.531500212251736</v>
      </c>
      <c r="H303" s="28">
        <v>0.97613331183269336</v>
      </c>
      <c r="I303" s="25">
        <f t="shared" si="16"/>
        <v>0</v>
      </c>
      <c r="J303" s="25">
        <f t="shared" si="17"/>
        <v>1</v>
      </c>
      <c r="K303" s="25">
        <f t="shared" si="18"/>
        <v>1</v>
      </c>
      <c r="L303" s="25">
        <f t="shared" si="19"/>
        <v>1</v>
      </c>
      <c r="M303" s="25">
        <v>1</v>
      </c>
      <c r="N303" s="25" t="e">
        <v>#N/A</v>
      </c>
      <c r="O303" s="25" t="e">
        <f>VLOOKUP(A303,'NFkB target TFs'!$E$10:$E$54,1,FALSE)</f>
        <v>#N/A</v>
      </c>
      <c r="P303" s="25" t="e">
        <f>VLOOKUP(A303,'all NFkB targets'!$A$6:$A$571,1,FALSE)</f>
        <v>#N/A</v>
      </c>
    </row>
    <row r="304" spans="1:16" x14ac:dyDescent="0.25">
      <c r="A304" s="96" t="s">
        <v>16142</v>
      </c>
      <c r="B304" s="21" t="s">
        <v>16143</v>
      </c>
      <c r="C304" s="21"/>
      <c r="D304" s="22">
        <v>0</v>
      </c>
      <c r="E304" s="28">
        <v>1.1324186971266481</v>
      </c>
      <c r="F304" s="28">
        <v>2.3230597763962084</v>
      </c>
      <c r="G304" s="28">
        <v>1.9506076398609216</v>
      </c>
      <c r="H304" s="28">
        <v>0.97178575656980337</v>
      </c>
      <c r="I304" s="25">
        <f t="shared" si="16"/>
        <v>1</v>
      </c>
      <c r="J304" s="25">
        <f t="shared" si="17"/>
        <v>1</v>
      </c>
      <c r="K304" s="25">
        <f t="shared" si="18"/>
        <v>1</v>
      </c>
      <c r="L304" s="25">
        <f t="shared" si="19"/>
        <v>1</v>
      </c>
      <c r="M304" s="25">
        <v>1</v>
      </c>
      <c r="N304" s="25" t="e">
        <v>#N/A</v>
      </c>
      <c r="O304" s="25" t="e">
        <f>VLOOKUP(A304,'NFkB target TFs'!$E$10:$E$54,1,FALSE)</f>
        <v>#N/A</v>
      </c>
      <c r="P304" s="25" t="e">
        <f>VLOOKUP(A304,'all NFkB targets'!$A$6:$A$571,1,FALSE)</f>
        <v>#N/A</v>
      </c>
    </row>
    <row r="305" spans="1:16" x14ac:dyDescent="0.25">
      <c r="A305" s="96" t="s">
        <v>15959</v>
      </c>
      <c r="B305" s="21" t="s">
        <v>15960</v>
      </c>
      <c r="C305" s="21"/>
      <c r="D305" s="22">
        <v>0</v>
      </c>
      <c r="E305" s="23">
        <v>0.11036928006388784</v>
      </c>
      <c r="F305" s="28">
        <v>0.58620764403480874</v>
      </c>
      <c r="G305" s="28">
        <v>1.2517560519714108</v>
      </c>
      <c r="H305" s="28">
        <v>0.97086454361925711</v>
      </c>
      <c r="I305" s="25">
        <f t="shared" si="16"/>
        <v>0</v>
      </c>
      <c r="J305" s="25">
        <f t="shared" si="17"/>
        <v>1</v>
      </c>
      <c r="K305" s="25">
        <f t="shared" si="18"/>
        <v>1</v>
      </c>
      <c r="L305" s="25">
        <f t="shared" si="19"/>
        <v>1</v>
      </c>
      <c r="M305" s="25">
        <v>1</v>
      </c>
      <c r="N305" s="25" t="e">
        <v>#N/A</v>
      </c>
      <c r="O305" s="25" t="e">
        <f>VLOOKUP(A305,'NFkB target TFs'!$E$10:$E$54,1,FALSE)</f>
        <v>#N/A</v>
      </c>
      <c r="P305" s="25" t="e">
        <f>VLOOKUP(A305,'all NFkB targets'!$A$6:$A$571,1,FALSE)</f>
        <v>#N/A</v>
      </c>
    </row>
    <row r="306" spans="1:16" x14ac:dyDescent="0.25">
      <c r="A306" s="96" t="s">
        <v>16158</v>
      </c>
      <c r="B306" s="21" t="s">
        <v>16159</v>
      </c>
      <c r="C306" s="21"/>
      <c r="D306" s="22">
        <v>0</v>
      </c>
      <c r="E306" s="28">
        <v>1.3717810957883172</v>
      </c>
      <c r="F306" s="28">
        <v>2.4701666074646527</v>
      </c>
      <c r="G306" s="28">
        <v>2.0976562574371802</v>
      </c>
      <c r="H306" s="28">
        <v>0.97037723212678095</v>
      </c>
      <c r="I306" s="25">
        <f t="shared" si="16"/>
        <v>1</v>
      </c>
      <c r="J306" s="25">
        <f t="shared" si="17"/>
        <v>1</v>
      </c>
      <c r="K306" s="25">
        <f t="shared" si="18"/>
        <v>1</v>
      </c>
      <c r="L306" s="25">
        <f t="shared" si="19"/>
        <v>1</v>
      </c>
      <c r="M306" s="25">
        <v>1</v>
      </c>
      <c r="N306" s="25" t="e">
        <v>#N/A</v>
      </c>
      <c r="O306" s="25" t="e">
        <f>VLOOKUP(A306,'NFkB target TFs'!$E$10:$E$54,1,FALSE)</f>
        <v>#N/A</v>
      </c>
      <c r="P306" s="25" t="e">
        <f>VLOOKUP(A306,'all NFkB targets'!$A$6:$A$571,1,FALSE)</f>
        <v>#N/A</v>
      </c>
    </row>
    <row r="307" spans="1:16" x14ac:dyDescent="0.25">
      <c r="A307" s="96" t="s">
        <v>16310</v>
      </c>
      <c r="B307" s="21" t="s">
        <v>16311</v>
      </c>
      <c r="C307" s="21"/>
      <c r="D307" s="22">
        <v>0</v>
      </c>
      <c r="E307" s="28">
        <v>0.69085524177354707</v>
      </c>
      <c r="F307" s="28">
        <v>1.1732645045116434</v>
      </c>
      <c r="G307" s="28">
        <v>1.12517930536934</v>
      </c>
      <c r="H307" s="28">
        <v>0.96852808131387247</v>
      </c>
      <c r="I307" s="25">
        <f t="shared" si="16"/>
        <v>1</v>
      </c>
      <c r="J307" s="25">
        <f t="shared" si="17"/>
        <v>1</v>
      </c>
      <c r="K307" s="25">
        <f t="shared" si="18"/>
        <v>1</v>
      </c>
      <c r="L307" s="25">
        <f t="shared" si="19"/>
        <v>1</v>
      </c>
      <c r="M307" s="25">
        <v>1</v>
      </c>
      <c r="N307" s="25" t="e">
        <v>#N/A</v>
      </c>
      <c r="O307" s="25" t="e">
        <f>VLOOKUP(A307,'NFkB target TFs'!$E$10:$E$54,1,FALSE)</f>
        <v>#N/A</v>
      </c>
      <c r="P307" s="25" t="e">
        <f>VLOOKUP(A307,'all NFkB targets'!$A$6:$A$571,1,FALSE)</f>
        <v>#N/A</v>
      </c>
    </row>
    <row r="308" spans="1:16" x14ac:dyDescent="0.25">
      <c r="A308" s="96" t="s">
        <v>16070</v>
      </c>
      <c r="B308" s="21" t="s">
        <v>16071</v>
      </c>
      <c r="C308" s="21"/>
      <c r="D308" s="22">
        <v>0</v>
      </c>
      <c r="E308" s="28">
        <v>0.5026861957886597</v>
      </c>
      <c r="F308" s="28">
        <v>1.2081918460115746</v>
      </c>
      <c r="G308" s="28">
        <v>1.317524015256039</v>
      </c>
      <c r="H308" s="28">
        <v>0.96807367537982469</v>
      </c>
      <c r="I308" s="25">
        <f t="shared" si="16"/>
        <v>0</v>
      </c>
      <c r="J308" s="25">
        <f t="shared" si="17"/>
        <v>1</v>
      </c>
      <c r="K308" s="25">
        <f t="shared" si="18"/>
        <v>1</v>
      </c>
      <c r="L308" s="25">
        <f t="shared" si="19"/>
        <v>1</v>
      </c>
      <c r="M308" s="25">
        <v>1</v>
      </c>
      <c r="N308" s="25" t="e">
        <v>#N/A</v>
      </c>
      <c r="O308" s="25" t="e">
        <f>VLOOKUP(A308,'NFkB target TFs'!$E$10:$E$54,1,FALSE)</f>
        <v>#N/A</v>
      </c>
      <c r="P308" s="25" t="e">
        <f>VLOOKUP(A308,'all NFkB targets'!$A$6:$A$571,1,FALSE)</f>
        <v>#N/A</v>
      </c>
    </row>
    <row r="309" spans="1:16" x14ac:dyDescent="0.25">
      <c r="A309" s="96" t="s">
        <v>15639</v>
      </c>
      <c r="B309" s="21" t="s">
        <v>16547</v>
      </c>
      <c r="C309" s="21" t="s">
        <v>19553</v>
      </c>
      <c r="D309" s="22">
        <v>0</v>
      </c>
      <c r="E309" s="28">
        <v>0.50495202274216089</v>
      </c>
      <c r="F309" s="24">
        <v>-0.63521956112062128</v>
      </c>
      <c r="G309" s="24">
        <v>-3.2712579466123044</v>
      </c>
      <c r="H309" s="28">
        <v>0.96337194526512726</v>
      </c>
      <c r="I309" s="25">
        <f t="shared" si="16"/>
        <v>0</v>
      </c>
      <c r="J309" s="25">
        <f t="shared" si="17"/>
        <v>1</v>
      </c>
      <c r="K309" s="25">
        <f t="shared" si="18"/>
        <v>1</v>
      </c>
      <c r="L309" s="25">
        <f t="shared" si="19"/>
        <v>1</v>
      </c>
      <c r="M309" s="25">
        <v>1</v>
      </c>
      <c r="N309" s="25" t="e">
        <v>#N/A</v>
      </c>
      <c r="O309" s="25" t="e">
        <f>VLOOKUP(A309,'NFkB target TFs'!$E$10:$E$54,1,FALSE)</f>
        <v>#N/A</v>
      </c>
      <c r="P309" s="25" t="e">
        <f>VLOOKUP(A309,'all NFkB targets'!$A$6:$A$571,1,FALSE)</f>
        <v>#N/A</v>
      </c>
    </row>
    <row r="310" spans="1:16" x14ac:dyDescent="0.25">
      <c r="A310" s="96" t="s">
        <v>16350</v>
      </c>
      <c r="B310" s="21" t="s">
        <v>16351</v>
      </c>
      <c r="C310" s="21"/>
      <c r="D310" s="22">
        <v>0</v>
      </c>
      <c r="E310" s="28">
        <v>1.2993800778789977</v>
      </c>
      <c r="F310" s="28">
        <v>2.0111991554448556</v>
      </c>
      <c r="G310" s="28">
        <v>2.003295162493508</v>
      </c>
      <c r="H310" s="28">
        <v>0.95507894334085641</v>
      </c>
      <c r="I310" s="25">
        <f t="shared" si="16"/>
        <v>1</v>
      </c>
      <c r="J310" s="25">
        <f t="shared" si="17"/>
        <v>1</v>
      </c>
      <c r="K310" s="25">
        <f t="shared" si="18"/>
        <v>1</v>
      </c>
      <c r="L310" s="25">
        <f t="shared" si="19"/>
        <v>1</v>
      </c>
      <c r="M310" s="25">
        <v>1</v>
      </c>
      <c r="N310" s="25" t="e">
        <v>#N/A</v>
      </c>
      <c r="O310" s="25" t="e">
        <f>VLOOKUP(A310,'NFkB target TFs'!$E$10:$E$54,1,FALSE)</f>
        <v>#N/A</v>
      </c>
      <c r="P310" s="25" t="e">
        <f>VLOOKUP(A310,'all NFkB targets'!$A$6:$A$571,1,FALSE)</f>
        <v>#N/A</v>
      </c>
    </row>
    <row r="311" spans="1:16" x14ac:dyDescent="0.25">
      <c r="A311" s="96" t="s">
        <v>16482</v>
      </c>
      <c r="B311" s="21" t="s">
        <v>16483</v>
      </c>
      <c r="C311" s="21"/>
      <c r="D311" s="22">
        <v>0</v>
      </c>
      <c r="E311" s="28">
        <v>0.99355440614190582</v>
      </c>
      <c r="F311" s="28">
        <v>2.4255325295291668</v>
      </c>
      <c r="G311" s="28">
        <v>2.3476273738439568</v>
      </c>
      <c r="H311" s="28">
        <v>0.95486275385063224</v>
      </c>
      <c r="I311" s="25">
        <f t="shared" ref="I311:I374" si="20">IF(ABS(E311)&gt;0.585,1,0)</f>
        <v>1</v>
      </c>
      <c r="J311" s="25">
        <f t="shared" ref="J311:J374" si="21">IF(ABS(F311)&gt;0.585,1,0)</f>
        <v>1</v>
      </c>
      <c r="K311" s="25">
        <f t="shared" ref="K311:K374" si="22">IF(ABS(G311)&gt;0.585,1,0)</f>
        <v>1</v>
      </c>
      <c r="L311" s="25">
        <f t="shared" ref="L311:L374" si="23">IF(ABS(H311)&gt;0.585,1,0)</f>
        <v>1</v>
      </c>
      <c r="M311" s="25">
        <v>1</v>
      </c>
      <c r="N311" s="25" t="e">
        <v>#N/A</v>
      </c>
      <c r="O311" s="25" t="e">
        <f>VLOOKUP(A311,'NFkB target TFs'!$E$10:$E$54,1,FALSE)</f>
        <v>#N/A</v>
      </c>
      <c r="P311" s="25" t="e">
        <f>VLOOKUP(A311,'all NFkB targets'!$A$6:$A$571,1,FALSE)</f>
        <v>#N/A</v>
      </c>
    </row>
    <row r="312" spans="1:16" x14ac:dyDescent="0.25">
      <c r="A312" s="96" t="s">
        <v>15414</v>
      </c>
      <c r="B312" s="21" t="s">
        <v>15415</v>
      </c>
      <c r="C312" s="21"/>
      <c r="D312" s="22">
        <v>0</v>
      </c>
      <c r="E312" s="24">
        <v>-0.11806485110129118</v>
      </c>
      <c r="F312" s="28">
        <v>0.588889689031738</v>
      </c>
      <c r="G312" s="23">
        <v>-3.2685227020139374E-2</v>
      </c>
      <c r="H312" s="28">
        <v>0.95479488141693247</v>
      </c>
      <c r="I312" s="25">
        <f t="shared" si="20"/>
        <v>0</v>
      </c>
      <c r="J312" s="25">
        <f t="shared" si="21"/>
        <v>1</v>
      </c>
      <c r="K312" s="25">
        <f t="shared" si="22"/>
        <v>0</v>
      </c>
      <c r="L312" s="25">
        <f t="shared" si="23"/>
        <v>1</v>
      </c>
      <c r="M312" s="25">
        <v>1</v>
      </c>
      <c r="N312" s="25" t="e">
        <v>#N/A</v>
      </c>
      <c r="O312" s="25" t="e">
        <f>VLOOKUP(A312,'NFkB target TFs'!$E$10:$E$54,1,FALSE)</f>
        <v>#N/A</v>
      </c>
      <c r="P312" s="25" t="e">
        <f>VLOOKUP(A312,'all NFkB targets'!$A$6:$A$571,1,FALSE)</f>
        <v>#N/A</v>
      </c>
    </row>
    <row r="313" spans="1:16" x14ac:dyDescent="0.25">
      <c r="A313" s="96" t="s">
        <v>15768</v>
      </c>
      <c r="B313" s="21" t="s">
        <v>15769</v>
      </c>
      <c r="C313" s="21"/>
      <c r="D313" s="22">
        <v>0</v>
      </c>
      <c r="E313" s="28">
        <v>0.42136672290705274</v>
      </c>
      <c r="F313" s="28">
        <v>1.7265340714327166</v>
      </c>
      <c r="G313" s="28">
        <v>2.0630448852839347</v>
      </c>
      <c r="H313" s="28">
        <v>0.95409231166702158</v>
      </c>
      <c r="I313" s="25">
        <f t="shared" si="20"/>
        <v>0</v>
      </c>
      <c r="J313" s="25">
        <f t="shared" si="21"/>
        <v>1</v>
      </c>
      <c r="K313" s="25">
        <f t="shared" si="22"/>
        <v>1</v>
      </c>
      <c r="L313" s="25">
        <f t="shared" si="23"/>
        <v>1</v>
      </c>
      <c r="M313" s="25">
        <v>1</v>
      </c>
      <c r="N313" s="25" t="e">
        <v>#N/A</v>
      </c>
      <c r="O313" s="25" t="e">
        <f>VLOOKUP(A313,'NFkB target TFs'!$E$10:$E$54,1,FALSE)</f>
        <v>#N/A</v>
      </c>
      <c r="P313" s="25" t="e">
        <f>VLOOKUP(A313,'all NFkB targets'!$A$6:$A$571,1,FALSE)</f>
        <v>#N/A</v>
      </c>
    </row>
    <row r="314" spans="1:16" x14ac:dyDescent="0.25">
      <c r="A314" s="96" t="s">
        <v>15676</v>
      </c>
      <c r="B314" s="21" t="s">
        <v>15677</v>
      </c>
      <c r="C314" s="21"/>
      <c r="D314" s="22">
        <v>0</v>
      </c>
      <c r="E314" s="28">
        <v>0.51094569107797772</v>
      </c>
      <c r="F314" s="28">
        <v>0.5431020267871689</v>
      </c>
      <c r="G314" s="28">
        <v>1.9852344251302401</v>
      </c>
      <c r="H314" s="28">
        <v>0.95335011032511363</v>
      </c>
      <c r="I314" s="25">
        <f t="shared" si="20"/>
        <v>0</v>
      </c>
      <c r="J314" s="25">
        <f t="shared" si="21"/>
        <v>0</v>
      </c>
      <c r="K314" s="25">
        <f t="shared" si="22"/>
        <v>1</v>
      </c>
      <c r="L314" s="25">
        <f t="shared" si="23"/>
        <v>1</v>
      </c>
      <c r="M314" s="25">
        <v>1</v>
      </c>
      <c r="N314" s="25" t="e">
        <v>#N/A</v>
      </c>
      <c r="O314" s="25" t="e">
        <f>VLOOKUP(A314,'NFkB target TFs'!$E$10:$E$54,1,FALSE)</f>
        <v>#N/A</v>
      </c>
      <c r="P314" s="25" t="e">
        <f>VLOOKUP(A314,'all NFkB targets'!$A$6:$A$571,1,FALSE)</f>
        <v>#N/A</v>
      </c>
    </row>
    <row r="315" spans="1:16" x14ac:dyDescent="0.25">
      <c r="A315" s="96" t="s">
        <v>16097</v>
      </c>
      <c r="B315" s="21" t="s">
        <v>16098</v>
      </c>
      <c r="C315" s="21"/>
      <c r="D315" s="22">
        <v>0</v>
      </c>
      <c r="E315" s="24">
        <v>-0.41448122588043895</v>
      </c>
      <c r="F315" s="28">
        <v>1.2116267781278354</v>
      </c>
      <c r="G315" s="28">
        <v>2.5142900074286887</v>
      </c>
      <c r="H315" s="28">
        <v>0.95023928937026969</v>
      </c>
      <c r="I315" s="25">
        <f t="shared" si="20"/>
        <v>0</v>
      </c>
      <c r="J315" s="25">
        <f t="shared" si="21"/>
        <v>1</v>
      </c>
      <c r="K315" s="25">
        <f t="shared" si="22"/>
        <v>1</v>
      </c>
      <c r="L315" s="25">
        <f t="shared" si="23"/>
        <v>1</v>
      </c>
      <c r="M315" s="25">
        <v>1</v>
      </c>
      <c r="N315" s="25" t="e">
        <v>#N/A</v>
      </c>
      <c r="O315" s="25" t="e">
        <f>VLOOKUP(A315,'NFkB target TFs'!$E$10:$E$54,1,FALSE)</f>
        <v>#N/A</v>
      </c>
      <c r="P315" s="25" t="e">
        <f>VLOOKUP(A315,'all NFkB targets'!$A$6:$A$571,1,FALSE)</f>
        <v>#N/A</v>
      </c>
    </row>
    <row r="316" spans="1:16" x14ac:dyDescent="0.25">
      <c r="A316" s="96" t="s">
        <v>16503</v>
      </c>
      <c r="B316" s="21" t="s">
        <v>16504</v>
      </c>
      <c r="C316" s="21"/>
      <c r="D316" s="22">
        <v>0</v>
      </c>
      <c r="E316" s="28">
        <v>1.0865191754869883</v>
      </c>
      <c r="F316" s="28">
        <v>0.81097990895766736</v>
      </c>
      <c r="G316" s="28">
        <v>1.4478563588883155</v>
      </c>
      <c r="H316" s="28">
        <v>0.94897703060943961</v>
      </c>
      <c r="I316" s="25">
        <f t="shared" si="20"/>
        <v>1</v>
      </c>
      <c r="J316" s="25">
        <f t="shared" si="21"/>
        <v>1</v>
      </c>
      <c r="K316" s="25">
        <f t="shared" si="22"/>
        <v>1</v>
      </c>
      <c r="L316" s="25">
        <f t="shared" si="23"/>
        <v>1</v>
      </c>
      <c r="M316" s="25">
        <v>1</v>
      </c>
      <c r="N316" s="25" t="e">
        <v>#N/A</v>
      </c>
      <c r="O316" s="25" t="e">
        <f>VLOOKUP(A316,'NFkB target TFs'!$E$10:$E$54,1,FALSE)</f>
        <v>#N/A</v>
      </c>
      <c r="P316" s="25" t="e">
        <f>VLOOKUP(A316,'all NFkB targets'!$A$6:$A$571,1,FALSE)</f>
        <v>#N/A</v>
      </c>
    </row>
    <row r="317" spans="1:16" x14ac:dyDescent="0.25">
      <c r="A317" s="96" t="s">
        <v>16068</v>
      </c>
      <c r="B317" s="21" t="s">
        <v>16069</v>
      </c>
      <c r="C317" s="21"/>
      <c r="D317" s="22">
        <v>0</v>
      </c>
      <c r="E317" s="23">
        <v>6.9204038184121533E-2</v>
      </c>
      <c r="F317" s="28">
        <v>1.5442577371267012</v>
      </c>
      <c r="G317" s="28">
        <v>2.1703011160525958</v>
      </c>
      <c r="H317" s="28">
        <v>0.94876405808608999</v>
      </c>
      <c r="I317" s="25">
        <f t="shared" si="20"/>
        <v>0</v>
      </c>
      <c r="J317" s="25">
        <f t="shared" si="21"/>
        <v>1</v>
      </c>
      <c r="K317" s="25">
        <f t="shared" si="22"/>
        <v>1</v>
      </c>
      <c r="L317" s="25">
        <f t="shared" si="23"/>
        <v>1</v>
      </c>
      <c r="M317" s="25">
        <v>1</v>
      </c>
      <c r="N317" s="25" t="e">
        <v>#N/A</v>
      </c>
      <c r="O317" s="25" t="e">
        <f>VLOOKUP(A317,'NFkB target TFs'!$E$10:$E$54,1,FALSE)</f>
        <v>#N/A</v>
      </c>
      <c r="P317" s="25" t="e">
        <f>VLOOKUP(A317,'all NFkB targets'!$A$6:$A$571,1,FALSE)</f>
        <v>#N/A</v>
      </c>
    </row>
    <row r="318" spans="1:16" x14ac:dyDescent="0.25">
      <c r="A318" s="96" t="s">
        <v>16296</v>
      </c>
      <c r="B318" s="21" t="s">
        <v>16297</v>
      </c>
      <c r="C318" s="21"/>
      <c r="D318" s="22">
        <v>0</v>
      </c>
      <c r="E318" s="28">
        <v>1.4492791232456497</v>
      </c>
      <c r="F318" s="28">
        <v>1.8503177242298698</v>
      </c>
      <c r="G318" s="28">
        <v>1.6974254393540684</v>
      </c>
      <c r="H318" s="28">
        <v>0.9463019200625028</v>
      </c>
      <c r="I318" s="25">
        <f t="shared" si="20"/>
        <v>1</v>
      </c>
      <c r="J318" s="25">
        <f t="shared" si="21"/>
        <v>1</v>
      </c>
      <c r="K318" s="25">
        <f t="shared" si="22"/>
        <v>1</v>
      </c>
      <c r="L318" s="25">
        <f t="shared" si="23"/>
        <v>1</v>
      </c>
      <c r="M318" s="25">
        <v>1</v>
      </c>
      <c r="N318" s="25" t="e">
        <v>#N/A</v>
      </c>
      <c r="O318" s="25" t="e">
        <f>VLOOKUP(A318,'NFkB target TFs'!$E$10:$E$54,1,FALSE)</f>
        <v>#N/A</v>
      </c>
      <c r="P318" s="25" t="e">
        <f>VLOOKUP(A318,'all NFkB targets'!$A$6:$A$571,1,FALSE)</f>
        <v>#N/A</v>
      </c>
    </row>
    <row r="319" spans="1:16" x14ac:dyDescent="0.25">
      <c r="A319" s="96" t="s">
        <v>15794</v>
      </c>
      <c r="B319" s="21" t="s">
        <v>15795</v>
      </c>
      <c r="C319" s="21"/>
      <c r="D319" s="22">
        <v>0</v>
      </c>
      <c r="E319" s="28">
        <v>0.40402230601593581</v>
      </c>
      <c r="F319" s="28">
        <v>0.72735445885732108</v>
      </c>
      <c r="G319" s="28">
        <v>1.2404523809248333</v>
      </c>
      <c r="H319" s="28">
        <v>0.94395414540248035</v>
      </c>
      <c r="I319" s="25">
        <f t="shared" si="20"/>
        <v>0</v>
      </c>
      <c r="J319" s="25">
        <f t="shared" si="21"/>
        <v>1</v>
      </c>
      <c r="K319" s="25">
        <f t="shared" si="22"/>
        <v>1</v>
      </c>
      <c r="L319" s="25">
        <f t="shared" si="23"/>
        <v>1</v>
      </c>
      <c r="M319" s="25">
        <v>1</v>
      </c>
      <c r="N319" s="25" t="e">
        <v>#N/A</v>
      </c>
      <c r="O319" s="25" t="e">
        <f>VLOOKUP(A319,'NFkB target TFs'!$E$10:$E$54,1,FALSE)</f>
        <v>#N/A</v>
      </c>
      <c r="P319" s="25" t="e">
        <f>VLOOKUP(A319,'all NFkB targets'!$A$6:$A$571,1,FALSE)</f>
        <v>#N/A</v>
      </c>
    </row>
    <row r="320" spans="1:16" x14ac:dyDescent="0.25">
      <c r="A320" s="96" t="s">
        <v>138</v>
      </c>
      <c r="B320" s="21" t="s">
        <v>139</v>
      </c>
      <c r="C320" s="21"/>
      <c r="D320" s="22">
        <v>0</v>
      </c>
      <c r="E320" s="28">
        <v>0.87524634832007497</v>
      </c>
      <c r="F320" s="24">
        <v>-0.15802923995748569</v>
      </c>
      <c r="G320" s="28">
        <v>1.0787660447213383</v>
      </c>
      <c r="H320" s="28">
        <v>0.94041280667994154</v>
      </c>
      <c r="I320" s="25">
        <f t="shared" si="20"/>
        <v>1</v>
      </c>
      <c r="J320" s="25">
        <f t="shared" si="21"/>
        <v>0</v>
      </c>
      <c r="K320" s="25">
        <f t="shared" si="22"/>
        <v>1</v>
      </c>
      <c r="L320" s="25">
        <f t="shared" si="23"/>
        <v>1</v>
      </c>
      <c r="M320" s="25">
        <v>1</v>
      </c>
      <c r="N320" s="25" t="e">
        <v>#N/A</v>
      </c>
      <c r="O320" s="25" t="e">
        <f>VLOOKUP(A320,'NFkB target TFs'!$E$10:$E$54,1,FALSE)</f>
        <v>#N/A</v>
      </c>
      <c r="P320" s="25" t="e">
        <f>VLOOKUP(A320,'all NFkB targets'!$A$6:$A$571,1,FALSE)</f>
        <v>#N/A</v>
      </c>
    </row>
    <row r="321" spans="1:16" x14ac:dyDescent="0.25">
      <c r="A321" s="96" t="s">
        <v>15340</v>
      </c>
      <c r="B321" s="21" t="s">
        <v>15341</v>
      </c>
      <c r="C321" s="21"/>
      <c r="D321" s="22">
        <v>0</v>
      </c>
      <c r="E321" s="28">
        <v>1.6024001930649645</v>
      </c>
      <c r="F321" s="24">
        <v>-0.55197559286638154</v>
      </c>
      <c r="G321" s="23">
        <v>4.1519269438266788E-2</v>
      </c>
      <c r="H321" s="28">
        <v>0.93971697733585302</v>
      </c>
      <c r="I321" s="25">
        <f t="shared" si="20"/>
        <v>1</v>
      </c>
      <c r="J321" s="25">
        <f t="shared" si="21"/>
        <v>0</v>
      </c>
      <c r="K321" s="25">
        <f t="shared" si="22"/>
        <v>0</v>
      </c>
      <c r="L321" s="25">
        <f t="shared" si="23"/>
        <v>1</v>
      </c>
      <c r="M321" s="25">
        <v>1</v>
      </c>
      <c r="N321" s="25" t="e">
        <v>#N/A</v>
      </c>
      <c r="O321" s="25" t="e">
        <f>VLOOKUP(A321,'NFkB target TFs'!$E$10:$E$54,1,FALSE)</f>
        <v>#N/A</v>
      </c>
      <c r="P321" s="25" t="e">
        <f>VLOOKUP(A321,'all NFkB targets'!$A$6:$A$571,1,FALSE)</f>
        <v>#N/A</v>
      </c>
    </row>
    <row r="322" spans="1:16" x14ac:dyDescent="0.25">
      <c r="A322" s="96" t="s">
        <v>15354</v>
      </c>
      <c r="B322" s="21" t="s">
        <v>15355</v>
      </c>
      <c r="C322" s="21"/>
      <c r="D322" s="22">
        <v>0</v>
      </c>
      <c r="E322" s="24">
        <v>-0.64844291333770954</v>
      </c>
      <c r="F322" s="24">
        <v>-0.2128214344962171</v>
      </c>
      <c r="G322" s="24">
        <v>-0.16844585590282415</v>
      </c>
      <c r="H322" s="28">
        <v>0.93798512832813008</v>
      </c>
      <c r="I322" s="25">
        <f t="shared" si="20"/>
        <v>1</v>
      </c>
      <c r="J322" s="25">
        <f t="shared" si="21"/>
        <v>0</v>
      </c>
      <c r="K322" s="25">
        <f t="shared" si="22"/>
        <v>0</v>
      </c>
      <c r="L322" s="25">
        <f t="shared" si="23"/>
        <v>1</v>
      </c>
      <c r="M322" s="25">
        <v>1</v>
      </c>
      <c r="N322" s="25" t="e">
        <v>#N/A</v>
      </c>
      <c r="O322" s="25" t="e">
        <f>VLOOKUP(A322,'NFkB target TFs'!$E$10:$E$54,1,FALSE)</f>
        <v>#N/A</v>
      </c>
      <c r="P322" s="25" t="e">
        <f>VLOOKUP(A322,'all NFkB targets'!$A$6:$A$571,1,FALSE)</f>
        <v>#N/A</v>
      </c>
    </row>
    <row r="323" spans="1:16" x14ac:dyDescent="0.25">
      <c r="A323" s="96" t="s">
        <v>214</v>
      </c>
      <c r="B323" s="21" t="s">
        <v>215</v>
      </c>
      <c r="C323" s="21"/>
      <c r="D323" s="22">
        <v>0</v>
      </c>
      <c r="E323" s="28">
        <v>0.49625827544967593</v>
      </c>
      <c r="F323" s="28">
        <v>0.29432650780488401</v>
      </c>
      <c r="G323" s="28">
        <v>1.2016983007236586</v>
      </c>
      <c r="H323" s="28">
        <v>0.93435439780693064</v>
      </c>
      <c r="I323" s="25">
        <f t="shared" si="20"/>
        <v>0</v>
      </c>
      <c r="J323" s="25">
        <f t="shared" si="21"/>
        <v>0</v>
      </c>
      <c r="K323" s="25">
        <f t="shared" si="22"/>
        <v>1</v>
      </c>
      <c r="L323" s="25">
        <f t="shared" si="23"/>
        <v>1</v>
      </c>
      <c r="M323" s="25">
        <v>1</v>
      </c>
      <c r="N323" s="25" t="e">
        <v>#N/A</v>
      </c>
      <c r="O323" s="25" t="e">
        <f>VLOOKUP(A323,'NFkB target TFs'!$E$10:$E$54,1,FALSE)</f>
        <v>#N/A</v>
      </c>
      <c r="P323" s="25" t="e">
        <f>VLOOKUP(A323,'all NFkB targets'!$A$6:$A$571,1,FALSE)</f>
        <v>#N/A</v>
      </c>
    </row>
    <row r="324" spans="1:16" x14ac:dyDescent="0.25">
      <c r="A324" s="96" t="s">
        <v>15459</v>
      </c>
      <c r="B324" s="21" t="s">
        <v>15460</v>
      </c>
      <c r="C324" s="21"/>
      <c r="D324" s="22">
        <v>0</v>
      </c>
      <c r="E324" s="28">
        <v>0.22116718701400129</v>
      </c>
      <c r="F324" s="28">
        <v>1.5366960122863895</v>
      </c>
      <c r="G324" s="24">
        <v>-0.11670462350787911</v>
      </c>
      <c r="H324" s="28">
        <v>0.92751352451646718</v>
      </c>
      <c r="I324" s="25">
        <f t="shared" si="20"/>
        <v>0</v>
      </c>
      <c r="J324" s="25">
        <f t="shared" si="21"/>
        <v>1</v>
      </c>
      <c r="K324" s="25">
        <f t="shared" si="22"/>
        <v>0</v>
      </c>
      <c r="L324" s="25">
        <f t="shared" si="23"/>
        <v>1</v>
      </c>
      <c r="M324" s="25">
        <v>1</v>
      </c>
      <c r="N324" s="25" t="e">
        <v>#N/A</v>
      </c>
      <c r="O324" s="25" t="e">
        <f>VLOOKUP(A324,'NFkB target TFs'!$E$10:$E$54,1,FALSE)</f>
        <v>#N/A</v>
      </c>
      <c r="P324" s="25" t="e">
        <f>VLOOKUP(A324,'all NFkB targets'!$A$6:$A$571,1,FALSE)</f>
        <v>#N/A</v>
      </c>
    </row>
    <row r="325" spans="1:16" x14ac:dyDescent="0.25">
      <c r="A325" s="96" t="s">
        <v>15498</v>
      </c>
      <c r="B325" s="21" t="s">
        <v>15499</v>
      </c>
      <c r="C325" s="21"/>
      <c r="D325" s="22">
        <v>0</v>
      </c>
      <c r="E325" s="28">
        <v>0.5988346753027135</v>
      </c>
      <c r="F325" s="28">
        <v>1.1230867509810609</v>
      </c>
      <c r="G325" s="24">
        <v>-0.27658093767174186</v>
      </c>
      <c r="H325" s="28">
        <v>0.92418411693651259</v>
      </c>
      <c r="I325" s="25">
        <f t="shared" si="20"/>
        <v>1</v>
      </c>
      <c r="J325" s="25">
        <f t="shared" si="21"/>
        <v>1</v>
      </c>
      <c r="K325" s="25">
        <f t="shared" si="22"/>
        <v>0</v>
      </c>
      <c r="L325" s="25">
        <f t="shared" si="23"/>
        <v>1</v>
      </c>
      <c r="M325" s="25">
        <v>1</v>
      </c>
      <c r="N325" s="25" t="e">
        <v>#N/A</v>
      </c>
      <c r="O325" s="25" t="e">
        <f>VLOOKUP(A325,'NFkB target TFs'!$E$10:$E$54,1,FALSE)</f>
        <v>#N/A</v>
      </c>
      <c r="P325" s="25" t="e">
        <f>VLOOKUP(A325,'all NFkB targets'!$A$6:$A$571,1,FALSE)</f>
        <v>#N/A</v>
      </c>
    </row>
    <row r="326" spans="1:16" x14ac:dyDescent="0.25">
      <c r="A326" s="96" t="s">
        <v>16526</v>
      </c>
      <c r="B326" s="21" t="s">
        <v>16527</v>
      </c>
      <c r="C326" s="21"/>
      <c r="D326" s="22">
        <v>0</v>
      </c>
      <c r="E326" s="28">
        <v>2.2249810042936335</v>
      </c>
      <c r="F326" s="28">
        <v>1.5637969984601741</v>
      </c>
      <c r="G326" s="28">
        <v>1.4611734782402479</v>
      </c>
      <c r="H326" s="28">
        <v>0.92205819963886293</v>
      </c>
      <c r="I326" s="25">
        <f t="shared" si="20"/>
        <v>1</v>
      </c>
      <c r="J326" s="25">
        <f t="shared" si="21"/>
        <v>1</v>
      </c>
      <c r="K326" s="25">
        <f t="shared" si="22"/>
        <v>1</v>
      </c>
      <c r="L326" s="25">
        <f t="shared" si="23"/>
        <v>1</v>
      </c>
      <c r="M326" s="25">
        <v>1</v>
      </c>
      <c r="N326" s="25" t="e">
        <v>#N/A</v>
      </c>
      <c r="O326" s="25" t="e">
        <f>VLOOKUP(A326,'NFkB target TFs'!$E$10:$E$54,1,FALSE)</f>
        <v>#N/A</v>
      </c>
      <c r="P326" s="25" t="e">
        <f>VLOOKUP(A326,'all NFkB targets'!$A$6:$A$571,1,FALSE)</f>
        <v>#N/A</v>
      </c>
    </row>
    <row r="327" spans="1:16" x14ac:dyDescent="0.25">
      <c r="A327" s="96" t="s">
        <v>15728</v>
      </c>
      <c r="B327" s="21" t="s">
        <v>16548</v>
      </c>
      <c r="C327" s="21"/>
      <c r="D327" s="22">
        <v>0</v>
      </c>
      <c r="E327" s="24">
        <v>-1.3312396446796797</v>
      </c>
      <c r="F327" s="24">
        <v>-0.27176379505999865</v>
      </c>
      <c r="G327" s="24">
        <v>-0.86207529843617925</v>
      </c>
      <c r="H327" s="28">
        <v>0.9206635261280085</v>
      </c>
      <c r="I327" s="25">
        <f t="shared" si="20"/>
        <v>1</v>
      </c>
      <c r="J327" s="25">
        <f t="shared" si="21"/>
        <v>0</v>
      </c>
      <c r="K327" s="25">
        <f t="shared" si="22"/>
        <v>1</v>
      </c>
      <c r="L327" s="25">
        <f t="shared" si="23"/>
        <v>1</v>
      </c>
      <c r="M327" s="25">
        <v>1</v>
      </c>
      <c r="N327" s="25" t="e">
        <v>#N/A</v>
      </c>
      <c r="O327" s="25" t="e">
        <f>VLOOKUP(A327,'NFkB target TFs'!$E$10:$E$54,1,FALSE)</f>
        <v>#N/A</v>
      </c>
      <c r="P327" s="25" t="e">
        <f>VLOOKUP(A327,'all NFkB targets'!$A$6:$A$571,1,FALSE)</f>
        <v>#N/A</v>
      </c>
    </row>
    <row r="328" spans="1:16" x14ac:dyDescent="0.25">
      <c r="A328" s="96" t="s">
        <v>15461</v>
      </c>
      <c r="B328" s="21" t="s">
        <v>941</v>
      </c>
      <c r="C328" s="21"/>
      <c r="D328" s="22">
        <v>0</v>
      </c>
      <c r="E328" s="23">
        <v>3.891898929230235E-2</v>
      </c>
      <c r="F328" s="28">
        <v>1.4792266777794203</v>
      </c>
      <c r="G328" s="24">
        <v>-0.48902822082670194</v>
      </c>
      <c r="H328" s="28">
        <v>0.91923888058388736</v>
      </c>
      <c r="I328" s="25">
        <f t="shared" si="20"/>
        <v>0</v>
      </c>
      <c r="J328" s="25">
        <f t="shared" si="21"/>
        <v>1</v>
      </c>
      <c r="K328" s="25">
        <f t="shared" si="22"/>
        <v>0</v>
      </c>
      <c r="L328" s="25">
        <f t="shared" si="23"/>
        <v>1</v>
      </c>
      <c r="M328" s="25">
        <v>1</v>
      </c>
      <c r="N328" s="25" t="e">
        <v>#N/A</v>
      </c>
      <c r="O328" s="25" t="e">
        <f>VLOOKUP(A328,'NFkB target TFs'!$E$10:$E$54,1,FALSE)</f>
        <v>#N/A</v>
      </c>
      <c r="P328" s="25" t="e">
        <f>VLOOKUP(A328,'all NFkB targets'!$A$6:$A$571,1,FALSE)</f>
        <v>#N/A</v>
      </c>
    </row>
    <row r="329" spans="1:16" x14ac:dyDescent="0.25">
      <c r="A329" s="96" t="s">
        <v>16426</v>
      </c>
      <c r="B329" s="21" t="s">
        <v>16427</v>
      </c>
      <c r="C329" s="21"/>
      <c r="D329" s="22">
        <v>0</v>
      </c>
      <c r="E329" s="24">
        <v>-1.1552782254779108</v>
      </c>
      <c r="F329" s="24">
        <v>-1.8550516640889003</v>
      </c>
      <c r="G329" s="28">
        <v>1.3161068561586415</v>
      </c>
      <c r="H329" s="28">
        <v>0.91832512225096896</v>
      </c>
      <c r="I329" s="25">
        <f t="shared" si="20"/>
        <v>1</v>
      </c>
      <c r="J329" s="25">
        <f t="shared" si="21"/>
        <v>1</v>
      </c>
      <c r="K329" s="25">
        <f t="shared" si="22"/>
        <v>1</v>
      </c>
      <c r="L329" s="25">
        <f t="shared" si="23"/>
        <v>1</v>
      </c>
      <c r="M329" s="25">
        <v>1</v>
      </c>
      <c r="N329" s="25" t="e">
        <v>#N/A</v>
      </c>
      <c r="O329" s="25" t="e">
        <f>VLOOKUP(A329,'NFkB target TFs'!$E$10:$E$54,1,FALSE)</f>
        <v>#N/A</v>
      </c>
      <c r="P329" s="25" t="e">
        <f>VLOOKUP(A329,'all NFkB targets'!$A$6:$A$571,1,FALSE)</f>
        <v>#N/A</v>
      </c>
    </row>
    <row r="330" spans="1:16" x14ac:dyDescent="0.25">
      <c r="A330" s="96" t="s">
        <v>16144</v>
      </c>
      <c r="B330" s="21" t="s">
        <v>16145</v>
      </c>
      <c r="C330" s="21"/>
      <c r="D330" s="22">
        <v>0</v>
      </c>
      <c r="E330" s="28">
        <v>0.58806049153101259</v>
      </c>
      <c r="F330" s="28">
        <v>1.6996168153280871</v>
      </c>
      <c r="G330" s="28">
        <v>2.5821561468592256</v>
      </c>
      <c r="H330" s="28">
        <v>0.91487310951931733</v>
      </c>
      <c r="I330" s="25">
        <f t="shared" si="20"/>
        <v>1</v>
      </c>
      <c r="J330" s="25">
        <f t="shared" si="21"/>
        <v>1</v>
      </c>
      <c r="K330" s="25">
        <f t="shared" si="22"/>
        <v>1</v>
      </c>
      <c r="L330" s="25">
        <f t="shared" si="23"/>
        <v>1</v>
      </c>
      <c r="M330" s="25">
        <v>1</v>
      </c>
      <c r="N330" s="25" t="e">
        <v>#N/A</v>
      </c>
      <c r="O330" s="25" t="e">
        <f>VLOOKUP(A330,'NFkB target TFs'!$E$10:$E$54,1,FALSE)</f>
        <v>#N/A</v>
      </c>
      <c r="P330" s="25" t="e">
        <f>VLOOKUP(A330,'all NFkB targets'!$A$6:$A$571,1,FALSE)</f>
        <v>#N/A</v>
      </c>
    </row>
    <row r="331" spans="1:16" x14ac:dyDescent="0.25">
      <c r="A331" s="96" t="s">
        <v>16011</v>
      </c>
      <c r="B331" s="21" t="s">
        <v>16012</v>
      </c>
      <c r="C331" s="21"/>
      <c r="D331" s="22">
        <v>0</v>
      </c>
      <c r="E331" s="28">
        <v>0.25300404069652932</v>
      </c>
      <c r="F331" s="28">
        <v>1.4329183989038266</v>
      </c>
      <c r="G331" s="28">
        <v>1.9625342234481027</v>
      </c>
      <c r="H331" s="28">
        <v>0.91039129958433251</v>
      </c>
      <c r="I331" s="25">
        <f t="shared" si="20"/>
        <v>0</v>
      </c>
      <c r="J331" s="25">
        <f t="shared" si="21"/>
        <v>1</v>
      </c>
      <c r="K331" s="25">
        <f t="shared" si="22"/>
        <v>1</v>
      </c>
      <c r="L331" s="25">
        <f t="shared" si="23"/>
        <v>1</v>
      </c>
      <c r="M331" s="25">
        <v>1</v>
      </c>
      <c r="N331" s="25" t="e">
        <v>#N/A</v>
      </c>
      <c r="O331" s="25" t="e">
        <f>VLOOKUP(A331,'NFkB target TFs'!$E$10:$E$54,1,FALSE)</f>
        <v>#N/A</v>
      </c>
      <c r="P331" s="25" t="e">
        <f>VLOOKUP(A331,'all NFkB targets'!$A$6:$A$571,1,FALSE)</f>
        <v>#N/A</v>
      </c>
    </row>
    <row r="332" spans="1:16" x14ac:dyDescent="0.25">
      <c r="A332" s="96" t="s">
        <v>241</v>
      </c>
      <c r="B332" s="21" t="s">
        <v>242</v>
      </c>
      <c r="C332" s="21"/>
      <c r="D332" s="22">
        <v>0</v>
      </c>
      <c r="E332" s="28">
        <v>0.58904890699500789</v>
      </c>
      <c r="F332" s="28">
        <v>0.78890516999793781</v>
      </c>
      <c r="G332" s="28">
        <v>0.96234580939272951</v>
      </c>
      <c r="H332" s="28">
        <v>0.90478969637067563</v>
      </c>
      <c r="I332" s="25">
        <f t="shared" si="20"/>
        <v>1</v>
      </c>
      <c r="J332" s="25">
        <f t="shared" si="21"/>
        <v>1</v>
      </c>
      <c r="K332" s="25">
        <f t="shared" si="22"/>
        <v>1</v>
      </c>
      <c r="L332" s="25">
        <f t="shared" si="23"/>
        <v>1</v>
      </c>
      <c r="M332" s="25">
        <v>1</v>
      </c>
      <c r="N332" s="25" t="e">
        <v>#N/A</v>
      </c>
      <c r="O332" s="25" t="e">
        <f>VLOOKUP(A332,'NFkB target TFs'!$E$10:$E$54,1,FALSE)</f>
        <v>#N/A</v>
      </c>
      <c r="P332" s="25" t="str">
        <f>VLOOKUP(A332,'all NFkB targets'!$A$6:$A$571,1,FALSE)</f>
        <v>TP53</v>
      </c>
    </row>
    <row r="333" spans="1:16" x14ac:dyDescent="0.25">
      <c r="A333" s="96" t="s">
        <v>16111</v>
      </c>
      <c r="B333" s="21" t="s">
        <v>16112</v>
      </c>
      <c r="C333" s="21"/>
      <c r="D333" s="22">
        <v>0</v>
      </c>
      <c r="E333" s="28">
        <v>0.27481657349674321</v>
      </c>
      <c r="F333" s="28">
        <v>0.96526357243078076</v>
      </c>
      <c r="G333" s="28">
        <v>0.99272854367022512</v>
      </c>
      <c r="H333" s="28">
        <v>0.89631728331237048</v>
      </c>
      <c r="I333" s="25">
        <f t="shared" si="20"/>
        <v>0</v>
      </c>
      <c r="J333" s="25">
        <f t="shared" si="21"/>
        <v>1</v>
      </c>
      <c r="K333" s="25">
        <f t="shared" si="22"/>
        <v>1</v>
      </c>
      <c r="L333" s="25">
        <f t="shared" si="23"/>
        <v>1</v>
      </c>
      <c r="M333" s="25">
        <v>1</v>
      </c>
      <c r="N333" s="25" t="e">
        <v>#N/A</v>
      </c>
      <c r="O333" s="25" t="e">
        <f>VLOOKUP(A333,'NFkB target TFs'!$E$10:$E$54,1,FALSE)</f>
        <v>#N/A</v>
      </c>
      <c r="P333" s="25" t="e">
        <f>VLOOKUP(A333,'all NFkB targets'!$A$6:$A$571,1,FALSE)</f>
        <v>#N/A</v>
      </c>
    </row>
    <row r="334" spans="1:16" x14ac:dyDescent="0.25">
      <c r="A334" s="96" t="s">
        <v>15484</v>
      </c>
      <c r="B334" s="21" t="s">
        <v>15485</v>
      </c>
      <c r="C334" s="21"/>
      <c r="D334" s="22">
        <v>0</v>
      </c>
      <c r="E334" s="28">
        <v>1.3544749643525265</v>
      </c>
      <c r="F334" s="24">
        <v>-1.435274125154375</v>
      </c>
      <c r="G334" s="24">
        <v>-0.25598996054960266</v>
      </c>
      <c r="H334" s="28">
        <v>0.89465492878977038</v>
      </c>
      <c r="I334" s="25">
        <f t="shared" si="20"/>
        <v>1</v>
      </c>
      <c r="J334" s="25">
        <f t="shared" si="21"/>
        <v>1</v>
      </c>
      <c r="K334" s="25">
        <f t="shared" si="22"/>
        <v>0</v>
      </c>
      <c r="L334" s="25">
        <f t="shared" si="23"/>
        <v>1</v>
      </c>
      <c r="M334" s="25">
        <v>1</v>
      </c>
      <c r="N334" s="25" t="e">
        <v>#N/A</v>
      </c>
      <c r="O334" s="25" t="e">
        <f>VLOOKUP(A334,'NFkB target TFs'!$E$10:$E$54,1,FALSE)</f>
        <v>#N/A</v>
      </c>
      <c r="P334" s="25" t="e">
        <f>VLOOKUP(A334,'all NFkB targets'!$A$6:$A$571,1,FALSE)</f>
        <v>#N/A</v>
      </c>
    </row>
    <row r="335" spans="1:16" x14ac:dyDescent="0.25">
      <c r="A335" s="96" t="s">
        <v>16154</v>
      </c>
      <c r="B335" s="21" t="s">
        <v>16155</v>
      </c>
      <c r="C335" s="21"/>
      <c r="D335" s="22">
        <v>0</v>
      </c>
      <c r="E335" s="28">
        <v>0.92184441161704034</v>
      </c>
      <c r="F335" s="28">
        <v>1.6357679039604045</v>
      </c>
      <c r="G335" s="28">
        <v>1.8507939541273848</v>
      </c>
      <c r="H335" s="28">
        <v>0.89103026364763238</v>
      </c>
      <c r="I335" s="25">
        <f t="shared" si="20"/>
        <v>1</v>
      </c>
      <c r="J335" s="25">
        <f t="shared" si="21"/>
        <v>1</v>
      </c>
      <c r="K335" s="25">
        <f t="shared" si="22"/>
        <v>1</v>
      </c>
      <c r="L335" s="25">
        <f t="shared" si="23"/>
        <v>1</v>
      </c>
      <c r="M335" s="25">
        <v>1</v>
      </c>
      <c r="N335" s="25" t="e">
        <v>#N/A</v>
      </c>
      <c r="O335" s="25" t="e">
        <f>VLOOKUP(A335,'NFkB target TFs'!$E$10:$E$54,1,FALSE)</f>
        <v>#N/A</v>
      </c>
      <c r="P335" s="25" t="e">
        <f>VLOOKUP(A335,'all NFkB targets'!$A$6:$A$571,1,FALSE)</f>
        <v>#N/A</v>
      </c>
    </row>
    <row r="336" spans="1:16" x14ac:dyDescent="0.25">
      <c r="A336" s="96" t="s">
        <v>16160</v>
      </c>
      <c r="B336" s="21" t="s">
        <v>16161</v>
      </c>
      <c r="C336" s="21"/>
      <c r="D336" s="22">
        <v>0</v>
      </c>
      <c r="E336" s="28">
        <v>1.3094819878430672</v>
      </c>
      <c r="F336" s="28">
        <v>2.6076536024958159</v>
      </c>
      <c r="G336" s="28">
        <v>1.7232422503892868</v>
      </c>
      <c r="H336" s="28">
        <v>0.88542269692531583</v>
      </c>
      <c r="I336" s="25">
        <f t="shared" si="20"/>
        <v>1</v>
      </c>
      <c r="J336" s="25">
        <f t="shared" si="21"/>
        <v>1</v>
      </c>
      <c r="K336" s="25">
        <f t="shared" si="22"/>
        <v>1</v>
      </c>
      <c r="L336" s="25">
        <f t="shared" si="23"/>
        <v>1</v>
      </c>
      <c r="M336" s="25">
        <v>1</v>
      </c>
      <c r="N336" s="25" t="e">
        <v>#N/A</v>
      </c>
      <c r="O336" s="25" t="e">
        <f>VLOOKUP(A336,'NFkB target TFs'!$E$10:$E$54,1,FALSE)</f>
        <v>#N/A</v>
      </c>
      <c r="P336" s="25" t="e">
        <f>VLOOKUP(A336,'all NFkB targets'!$A$6:$A$571,1,FALSE)</f>
        <v>#N/A</v>
      </c>
    </row>
    <row r="337" spans="1:16" x14ac:dyDescent="0.25">
      <c r="A337" s="96" t="s">
        <v>16136</v>
      </c>
      <c r="B337" s="21" t="s">
        <v>16137</v>
      </c>
      <c r="C337" s="21"/>
      <c r="D337" s="22">
        <v>0</v>
      </c>
      <c r="E337" s="28">
        <v>0.77227866437200221</v>
      </c>
      <c r="F337" s="28">
        <v>1.8654989644115882</v>
      </c>
      <c r="G337" s="28">
        <v>2.0751766992060516</v>
      </c>
      <c r="H337" s="28">
        <v>0.88354630717094429</v>
      </c>
      <c r="I337" s="25">
        <f t="shared" si="20"/>
        <v>1</v>
      </c>
      <c r="J337" s="25">
        <f t="shared" si="21"/>
        <v>1</v>
      </c>
      <c r="K337" s="25">
        <f t="shared" si="22"/>
        <v>1</v>
      </c>
      <c r="L337" s="25">
        <f t="shared" si="23"/>
        <v>1</v>
      </c>
      <c r="M337" s="25">
        <v>1</v>
      </c>
      <c r="N337" s="25" t="e">
        <v>#N/A</v>
      </c>
      <c r="O337" s="25" t="e">
        <f>VLOOKUP(A337,'NFkB target TFs'!$E$10:$E$54,1,FALSE)</f>
        <v>#N/A</v>
      </c>
      <c r="P337" s="25" t="e">
        <f>VLOOKUP(A337,'all NFkB targets'!$A$6:$A$571,1,FALSE)</f>
        <v>#N/A</v>
      </c>
    </row>
    <row r="338" spans="1:16" x14ac:dyDescent="0.25">
      <c r="A338" s="96" t="s">
        <v>16449</v>
      </c>
      <c r="B338" s="21" t="s">
        <v>941</v>
      </c>
      <c r="C338" s="21"/>
      <c r="D338" s="22">
        <v>0</v>
      </c>
      <c r="E338" s="28">
        <v>1.0022065184636006</v>
      </c>
      <c r="F338" s="28">
        <v>1.8285790833264286</v>
      </c>
      <c r="G338" s="28">
        <v>1.798041170917974</v>
      </c>
      <c r="H338" s="28">
        <v>0.88219316299144002</v>
      </c>
      <c r="I338" s="25">
        <f t="shared" si="20"/>
        <v>1</v>
      </c>
      <c r="J338" s="25">
        <f t="shared" si="21"/>
        <v>1</v>
      </c>
      <c r="K338" s="25">
        <f t="shared" si="22"/>
        <v>1</v>
      </c>
      <c r="L338" s="25">
        <f t="shared" si="23"/>
        <v>1</v>
      </c>
      <c r="M338" s="25">
        <v>1</v>
      </c>
      <c r="N338" s="25" t="e">
        <v>#N/A</v>
      </c>
      <c r="O338" s="25" t="e">
        <f>VLOOKUP(A338,'NFkB target TFs'!$E$10:$E$54,1,FALSE)</f>
        <v>#N/A</v>
      </c>
      <c r="P338" s="25" t="e">
        <f>VLOOKUP(A338,'all NFkB targets'!$A$6:$A$571,1,FALSE)</f>
        <v>#N/A</v>
      </c>
    </row>
    <row r="339" spans="1:16" x14ac:dyDescent="0.25">
      <c r="A339" s="96" t="s">
        <v>15592</v>
      </c>
      <c r="B339" s="21" t="s">
        <v>941</v>
      </c>
      <c r="C339" s="21"/>
      <c r="D339" s="22">
        <v>0</v>
      </c>
      <c r="E339" s="28">
        <v>0.36478790463452665</v>
      </c>
      <c r="F339" s="28">
        <v>0.18851416167380955</v>
      </c>
      <c r="G339" s="28">
        <v>1.2976581355808665</v>
      </c>
      <c r="H339" s="28">
        <v>0.87997860138624839</v>
      </c>
      <c r="I339" s="25">
        <f t="shared" si="20"/>
        <v>0</v>
      </c>
      <c r="J339" s="25">
        <f t="shared" si="21"/>
        <v>0</v>
      </c>
      <c r="K339" s="25">
        <f t="shared" si="22"/>
        <v>1</v>
      </c>
      <c r="L339" s="25">
        <f t="shared" si="23"/>
        <v>1</v>
      </c>
      <c r="M339" s="25">
        <v>1</v>
      </c>
      <c r="N339" s="25" t="e">
        <v>#N/A</v>
      </c>
      <c r="O339" s="25" t="e">
        <f>VLOOKUP(A339,'NFkB target TFs'!$E$10:$E$54,1,FALSE)</f>
        <v>#N/A</v>
      </c>
      <c r="P339" s="25" t="e">
        <f>VLOOKUP(A339,'all NFkB targets'!$A$6:$A$571,1,FALSE)</f>
        <v>#N/A</v>
      </c>
    </row>
    <row r="340" spans="1:16" x14ac:dyDescent="0.25">
      <c r="A340" s="96" t="s">
        <v>16462</v>
      </c>
      <c r="B340" s="21" t="s">
        <v>16549</v>
      </c>
      <c r="C340" s="21" t="s">
        <v>19552</v>
      </c>
      <c r="D340" s="22">
        <v>0</v>
      </c>
      <c r="E340" s="28">
        <v>0.80322480074002089</v>
      </c>
      <c r="F340" s="28">
        <v>2.2368807899396259</v>
      </c>
      <c r="G340" s="28">
        <v>1.8461351523439427</v>
      </c>
      <c r="H340" s="28">
        <v>0.8771797426233946</v>
      </c>
      <c r="I340" s="25">
        <f t="shared" si="20"/>
        <v>1</v>
      </c>
      <c r="J340" s="25">
        <f t="shared" si="21"/>
        <v>1</v>
      </c>
      <c r="K340" s="25">
        <f t="shared" si="22"/>
        <v>1</v>
      </c>
      <c r="L340" s="25">
        <f t="shared" si="23"/>
        <v>1</v>
      </c>
      <c r="M340" s="25">
        <v>1</v>
      </c>
      <c r="N340" s="25" t="e">
        <v>#N/A</v>
      </c>
      <c r="O340" s="25" t="e">
        <f>VLOOKUP(A340,'NFkB target TFs'!$E$10:$E$54,1,FALSE)</f>
        <v>#N/A</v>
      </c>
      <c r="P340" s="25" t="e">
        <f>VLOOKUP(A340,'all NFkB targets'!$A$6:$A$571,1,FALSE)</f>
        <v>#N/A</v>
      </c>
    </row>
    <row r="341" spans="1:16" x14ac:dyDescent="0.25">
      <c r="A341" s="96" t="s">
        <v>15805</v>
      </c>
      <c r="B341" s="21" t="s">
        <v>15806</v>
      </c>
      <c r="C341" s="21"/>
      <c r="D341" s="22">
        <v>0</v>
      </c>
      <c r="E341" s="28">
        <v>0.43039075145387096</v>
      </c>
      <c r="F341" s="28">
        <v>1.4758607664958134</v>
      </c>
      <c r="G341" s="28">
        <v>0.60111355085298857</v>
      </c>
      <c r="H341" s="28">
        <v>0.87324996133303712</v>
      </c>
      <c r="I341" s="25">
        <f t="shared" si="20"/>
        <v>0</v>
      </c>
      <c r="J341" s="25">
        <f t="shared" si="21"/>
        <v>1</v>
      </c>
      <c r="K341" s="25">
        <f t="shared" si="22"/>
        <v>1</v>
      </c>
      <c r="L341" s="25">
        <f t="shared" si="23"/>
        <v>1</v>
      </c>
      <c r="M341" s="25">
        <v>1</v>
      </c>
      <c r="N341" s="25" t="e">
        <v>#N/A</v>
      </c>
      <c r="O341" s="25" t="e">
        <f>VLOOKUP(A341,'NFkB target TFs'!$E$10:$E$54,1,FALSE)</f>
        <v>#N/A</v>
      </c>
      <c r="P341" s="25" t="e">
        <f>VLOOKUP(A341,'all NFkB targets'!$A$6:$A$571,1,FALSE)</f>
        <v>#N/A</v>
      </c>
    </row>
    <row r="342" spans="1:16" x14ac:dyDescent="0.25">
      <c r="A342" s="96" t="s">
        <v>15533</v>
      </c>
      <c r="B342" s="21" t="s">
        <v>15534</v>
      </c>
      <c r="C342" s="21"/>
      <c r="D342" s="22">
        <v>0</v>
      </c>
      <c r="E342" s="23">
        <v>-8.6210486513333771E-3</v>
      </c>
      <c r="F342" s="28">
        <v>0.27560287943454354</v>
      </c>
      <c r="G342" s="28">
        <v>1.5748434479186886</v>
      </c>
      <c r="H342" s="28">
        <v>0.87253354849991616</v>
      </c>
      <c r="I342" s="25">
        <f t="shared" si="20"/>
        <v>0</v>
      </c>
      <c r="J342" s="25">
        <f t="shared" si="21"/>
        <v>0</v>
      </c>
      <c r="K342" s="25">
        <f t="shared" si="22"/>
        <v>1</v>
      </c>
      <c r="L342" s="25">
        <f t="shared" si="23"/>
        <v>1</v>
      </c>
      <c r="M342" s="25">
        <v>1</v>
      </c>
      <c r="N342" s="25" t="e">
        <v>#N/A</v>
      </c>
      <c r="O342" s="25" t="e">
        <f>VLOOKUP(A342,'NFkB target TFs'!$E$10:$E$54,1,FALSE)</f>
        <v>#N/A</v>
      </c>
      <c r="P342" s="25" t="e">
        <f>VLOOKUP(A342,'all NFkB targets'!$A$6:$A$571,1,FALSE)</f>
        <v>#N/A</v>
      </c>
    </row>
    <row r="343" spans="1:16" x14ac:dyDescent="0.25">
      <c r="A343" s="96" t="s">
        <v>16262</v>
      </c>
      <c r="B343" s="21" t="s">
        <v>16263</v>
      </c>
      <c r="C343" s="21"/>
      <c r="D343" s="22">
        <v>0</v>
      </c>
      <c r="E343" s="28">
        <v>0.71392236948672516</v>
      </c>
      <c r="F343" s="28">
        <v>1.7637928867600265</v>
      </c>
      <c r="G343" s="28">
        <v>2.2435740918279761</v>
      </c>
      <c r="H343" s="28">
        <v>0.86884740847310704</v>
      </c>
      <c r="I343" s="25">
        <f t="shared" si="20"/>
        <v>1</v>
      </c>
      <c r="J343" s="25">
        <f t="shared" si="21"/>
        <v>1</v>
      </c>
      <c r="K343" s="25">
        <f t="shared" si="22"/>
        <v>1</v>
      </c>
      <c r="L343" s="25">
        <f t="shared" si="23"/>
        <v>1</v>
      </c>
      <c r="M343" s="25">
        <v>1</v>
      </c>
      <c r="N343" s="25" t="e">
        <v>#N/A</v>
      </c>
      <c r="O343" s="25" t="e">
        <f>VLOOKUP(A343,'NFkB target TFs'!$E$10:$E$54,1,FALSE)</f>
        <v>#N/A</v>
      </c>
      <c r="P343" s="25" t="e">
        <f>VLOOKUP(A343,'all NFkB targets'!$A$6:$A$571,1,FALSE)</f>
        <v>#N/A</v>
      </c>
    </row>
    <row r="344" spans="1:16" x14ac:dyDescent="0.25">
      <c r="A344" s="96" t="s">
        <v>16336</v>
      </c>
      <c r="B344" s="21" t="s">
        <v>16337</v>
      </c>
      <c r="C344" s="21"/>
      <c r="D344" s="22">
        <v>0</v>
      </c>
      <c r="E344" s="28">
        <v>1.2193317363987564</v>
      </c>
      <c r="F344" s="28">
        <v>2.0390152234944452</v>
      </c>
      <c r="G344" s="28">
        <v>2.0371251918200546</v>
      </c>
      <c r="H344" s="28">
        <v>0.86608062217198289</v>
      </c>
      <c r="I344" s="25">
        <f t="shared" si="20"/>
        <v>1</v>
      </c>
      <c r="J344" s="25">
        <f t="shared" si="21"/>
        <v>1</v>
      </c>
      <c r="K344" s="25">
        <f t="shared" si="22"/>
        <v>1</v>
      </c>
      <c r="L344" s="25">
        <f t="shared" si="23"/>
        <v>1</v>
      </c>
      <c r="M344" s="25">
        <v>1</v>
      </c>
      <c r="N344" s="25" t="e">
        <v>#N/A</v>
      </c>
      <c r="O344" s="25" t="e">
        <f>VLOOKUP(A344,'NFkB target TFs'!$E$10:$E$54,1,FALSE)</f>
        <v>#N/A</v>
      </c>
      <c r="P344" s="25" t="e">
        <f>VLOOKUP(A344,'all NFkB targets'!$A$6:$A$571,1,FALSE)</f>
        <v>#N/A</v>
      </c>
    </row>
    <row r="345" spans="1:16" x14ac:dyDescent="0.25">
      <c r="A345" s="96" t="s">
        <v>16027</v>
      </c>
      <c r="B345" s="21" t="s">
        <v>16028</v>
      </c>
      <c r="C345" s="21"/>
      <c r="D345" s="22">
        <v>0</v>
      </c>
      <c r="E345" s="28">
        <v>0.36146836490513617</v>
      </c>
      <c r="F345" s="28">
        <v>1.4470193874076314</v>
      </c>
      <c r="G345" s="28">
        <v>2.1506943568444195</v>
      </c>
      <c r="H345" s="28">
        <v>0.86556472172480881</v>
      </c>
      <c r="I345" s="25">
        <f t="shared" si="20"/>
        <v>0</v>
      </c>
      <c r="J345" s="25">
        <f t="shared" si="21"/>
        <v>1</v>
      </c>
      <c r="K345" s="25">
        <f t="shared" si="22"/>
        <v>1</v>
      </c>
      <c r="L345" s="25">
        <f t="shared" si="23"/>
        <v>1</v>
      </c>
      <c r="M345" s="25">
        <v>1</v>
      </c>
      <c r="N345" s="25" t="e">
        <v>#N/A</v>
      </c>
      <c r="O345" s="25" t="e">
        <f>VLOOKUP(A345,'NFkB target TFs'!$E$10:$E$54,1,FALSE)</f>
        <v>#N/A</v>
      </c>
      <c r="P345" s="25" t="e">
        <f>VLOOKUP(A345,'all NFkB targets'!$A$6:$A$571,1,FALSE)</f>
        <v>#N/A</v>
      </c>
    </row>
    <row r="346" spans="1:16" x14ac:dyDescent="0.25">
      <c r="A346" s="96" t="s">
        <v>16187</v>
      </c>
      <c r="B346" s="21" t="s">
        <v>16188</v>
      </c>
      <c r="C346" s="21"/>
      <c r="D346" s="22">
        <v>0</v>
      </c>
      <c r="E346" s="28">
        <v>4.2634039013002489</v>
      </c>
      <c r="F346" s="28">
        <v>4.1204563251780124</v>
      </c>
      <c r="G346" s="28">
        <v>4.017563852515897</v>
      </c>
      <c r="H346" s="28">
        <v>0.86376334772157848</v>
      </c>
      <c r="I346" s="25">
        <f t="shared" si="20"/>
        <v>1</v>
      </c>
      <c r="J346" s="25">
        <f t="shared" si="21"/>
        <v>1</v>
      </c>
      <c r="K346" s="25">
        <f t="shared" si="22"/>
        <v>1</v>
      </c>
      <c r="L346" s="25">
        <f t="shared" si="23"/>
        <v>1</v>
      </c>
      <c r="M346" s="25">
        <v>1</v>
      </c>
      <c r="N346" s="25" t="e">
        <v>#N/A</v>
      </c>
      <c r="O346" s="25" t="e">
        <f>VLOOKUP(A346,'NFkB target TFs'!$E$10:$E$54,1,FALSE)</f>
        <v>#N/A</v>
      </c>
      <c r="P346" s="25" t="e">
        <f>VLOOKUP(A346,'all NFkB targets'!$A$6:$A$571,1,FALSE)</f>
        <v>#N/A</v>
      </c>
    </row>
    <row r="347" spans="1:16" x14ac:dyDescent="0.25">
      <c r="A347" s="96" t="s">
        <v>15321</v>
      </c>
      <c r="B347" s="21" t="s">
        <v>15322</v>
      </c>
      <c r="C347" s="21"/>
      <c r="D347" s="22">
        <v>0</v>
      </c>
      <c r="E347" s="28">
        <v>0.40497751529227444</v>
      </c>
      <c r="F347" s="23">
        <v>1.9554749033431771E-2</v>
      </c>
      <c r="G347" s="24">
        <v>-0.25245378829377568</v>
      </c>
      <c r="H347" s="28">
        <v>0.86246130849065916</v>
      </c>
      <c r="I347" s="25">
        <f t="shared" si="20"/>
        <v>0</v>
      </c>
      <c r="J347" s="25">
        <f t="shared" si="21"/>
        <v>0</v>
      </c>
      <c r="K347" s="25">
        <f t="shared" si="22"/>
        <v>0</v>
      </c>
      <c r="L347" s="25">
        <f t="shared" si="23"/>
        <v>1</v>
      </c>
      <c r="M347" s="25">
        <v>1</v>
      </c>
      <c r="N347" s="25" t="e">
        <v>#N/A</v>
      </c>
      <c r="O347" s="25" t="e">
        <f>VLOOKUP(A347,'NFkB target TFs'!$E$10:$E$54,1,FALSE)</f>
        <v>#N/A</v>
      </c>
      <c r="P347" s="25" t="e">
        <f>VLOOKUP(A347,'all NFkB targets'!$A$6:$A$571,1,FALSE)</f>
        <v>#N/A</v>
      </c>
    </row>
    <row r="348" spans="1:16" x14ac:dyDescent="0.25">
      <c r="A348" s="96" t="s">
        <v>15565</v>
      </c>
      <c r="B348" s="21" t="s">
        <v>15566</v>
      </c>
      <c r="C348" s="21"/>
      <c r="D348" s="22">
        <v>0</v>
      </c>
      <c r="E348" s="23">
        <v>-0.10310609693865336</v>
      </c>
      <c r="F348" s="23">
        <v>2.1759231656523624E-2</v>
      </c>
      <c r="G348" s="28">
        <v>0.63488073998807204</v>
      </c>
      <c r="H348" s="28">
        <v>0.86119429750863119</v>
      </c>
      <c r="I348" s="25">
        <f t="shared" si="20"/>
        <v>0</v>
      </c>
      <c r="J348" s="25">
        <f t="shared" si="21"/>
        <v>0</v>
      </c>
      <c r="K348" s="25">
        <f t="shared" si="22"/>
        <v>1</v>
      </c>
      <c r="L348" s="25">
        <f t="shared" si="23"/>
        <v>1</v>
      </c>
      <c r="M348" s="25">
        <v>1</v>
      </c>
      <c r="N348" s="25" t="e">
        <v>#N/A</v>
      </c>
      <c r="O348" s="25" t="e">
        <f>VLOOKUP(A348,'NFkB target TFs'!$E$10:$E$54,1,FALSE)</f>
        <v>#N/A</v>
      </c>
      <c r="P348" s="25" t="e">
        <f>VLOOKUP(A348,'all NFkB targets'!$A$6:$A$571,1,FALSE)</f>
        <v>#N/A</v>
      </c>
    </row>
    <row r="349" spans="1:16" x14ac:dyDescent="0.25">
      <c r="A349" s="96" t="s">
        <v>15915</v>
      </c>
      <c r="B349" s="21" t="s">
        <v>15916</v>
      </c>
      <c r="C349" s="21"/>
      <c r="D349" s="22">
        <v>0</v>
      </c>
      <c r="E349" s="28">
        <v>0.52308011007514843</v>
      </c>
      <c r="F349" s="28">
        <v>1.3494300696403831</v>
      </c>
      <c r="G349" s="28">
        <v>1.9249884842907667</v>
      </c>
      <c r="H349" s="28">
        <v>0.85650808796169964</v>
      </c>
      <c r="I349" s="25">
        <f t="shared" si="20"/>
        <v>0</v>
      </c>
      <c r="J349" s="25">
        <f t="shared" si="21"/>
        <v>1</v>
      </c>
      <c r="K349" s="25">
        <f t="shared" si="22"/>
        <v>1</v>
      </c>
      <c r="L349" s="25">
        <f t="shared" si="23"/>
        <v>1</v>
      </c>
      <c r="M349" s="25">
        <v>1</v>
      </c>
      <c r="N349" s="25" t="e">
        <v>#N/A</v>
      </c>
      <c r="O349" s="25" t="e">
        <f>VLOOKUP(A349,'NFkB target TFs'!$E$10:$E$54,1,FALSE)</f>
        <v>#N/A</v>
      </c>
      <c r="P349" s="25" t="e">
        <f>VLOOKUP(A349,'all NFkB targets'!$A$6:$A$571,1,FALSE)</f>
        <v>#N/A</v>
      </c>
    </row>
    <row r="350" spans="1:16" x14ac:dyDescent="0.25">
      <c r="A350" s="96" t="s">
        <v>16156</v>
      </c>
      <c r="B350" s="21" t="s">
        <v>16157</v>
      </c>
      <c r="C350" s="21"/>
      <c r="D350" s="22">
        <v>0</v>
      </c>
      <c r="E350" s="28">
        <v>1.2266908313132812</v>
      </c>
      <c r="F350" s="28">
        <v>1.8518658950987132</v>
      </c>
      <c r="G350" s="28">
        <v>1.9771751412039853</v>
      </c>
      <c r="H350" s="28">
        <v>0.85377397979305114</v>
      </c>
      <c r="I350" s="25">
        <f t="shared" si="20"/>
        <v>1</v>
      </c>
      <c r="J350" s="25">
        <f t="shared" si="21"/>
        <v>1</v>
      </c>
      <c r="K350" s="25">
        <f t="shared" si="22"/>
        <v>1</v>
      </c>
      <c r="L350" s="25">
        <f t="shared" si="23"/>
        <v>1</v>
      </c>
      <c r="M350" s="25">
        <v>1</v>
      </c>
      <c r="N350" s="25" t="e">
        <v>#N/A</v>
      </c>
      <c r="O350" s="25" t="e">
        <f>VLOOKUP(A350,'NFkB target TFs'!$E$10:$E$54,1,FALSE)</f>
        <v>#N/A</v>
      </c>
      <c r="P350" s="25" t="e">
        <f>VLOOKUP(A350,'all NFkB targets'!$A$6:$A$571,1,FALSE)</f>
        <v>#N/A</v>
      </c>
    </row>
    <row r="351" spans="1:16" x14ac:dyDescent="0.25">
      <c r="A351" s="96" t="s">
        <v>16324</v>
      </c>
      <c r="B351" s="21" t="s">
        <v>16325</v>
      </c>
      <c r="C351" s="21"/>
      <c r="D351" s="22">
        <v>0</v>
      </c>
      <c r="E351" s="28">
        <v>0.92681513759064704</v>
      </c>
      <c r="F351" s="28">
        <v>1.257524335647253</v>
      </c>
      <c r="G351" s="28">
        <v>1.2309349357198707</v>
      </c>
      <c r="H351" s="28">
        <v>0.84927015584542176</v>
      </c>
      <c r="I351" s="25">
        <f t="shared" si="20"/>
        <v>1</v>
      </c>
      <c r="J351" s="25">
        <f t="shared" si="21"/>
        <v>1</v>
      </c>
      <c r="K351" s="25">
        <f t="shared" si="22"/>
        <v>1</v>
      </c>
      <c r="L351" s="25">
        <f t="shared" si="23"/>
        <v>1</v>
      </c>
      <c r="M351" s="25">
        <v>1</v>
      </c>
      <c r="N351" s="25" t="e">
        <v>#N/A</v>
      </c>
      <c r="O351" s="25" t="e">
        <f>VLOOKUP(A351,'NFkB target TFs'!$E$10:$E$54,1,FALSE)</f>
        <v>#N/A</v>
      </c>
      <c r="P351" s="25" t="e">
        <f>VLOOKUP(A351,'all NFkB targets'!$A$6:$A$571,1,FALSE)</f>
        <v>#N/A</v>
      </c>
    </row>
    <row r="352" spans="1:16" x14ac:dyDescent="0.25">
      <c r="A352" s="96" t="s">
        <v>212</v>
      </c>
      <c r="B352" s="21" t="s">
        <v>213</v>
      </c>
      <c r="C352" s="21"/>
      <c r="D352" s="22">
        <v>0</v>
      </c>
      <c r="E352" s="28">
        <v>0.69408422310126849</v>
      </c>
      <c r="F352" s="24">
        <v>-1.1579624130148991</v>
      </c>
      <c r="G352" s="28">
        <v>0.21204012902103384</v>
      </c>
      <c r="H352" s="28">
        <v>0.84858715865381185</v>
      </c>
      <c r="I352" s="25">
        <f t="shared" si="20"/>
        <v>1</v>
      </c>
      <c r="J352" s="25">
        <f t="shared" si="21"/>
        <v>1</v>
      </c>
      <c r="K352" s="25">
        <f t="shared" si="22"/>
        <v>0</v>
      </c>
      <c r="L352" s="25">
        <f t="shared" si="23"/>
        <v>1</v>
      </c>
      <c r="M352" s="25">
        <v>1</v>
      </c>
      <c r="N352" s="25" t="e">
        <v>#N/A</v>
      </c>
      <c r="O352" s="25" t="e">
        <f>VLOOKUP(A352,'NFkB target TFs'!$E$10:$E$54,1,FALSE)</f>
        <v>#N/A</v>
      </c>
      <c r="P352" s="25" t="str">
        <f>VLOOKUP(A352,'all NFkB targets'!$A$6:$A$571,1,FALSE)</f>
        <v>IRF7</v>
      </c>
    </row>
    <row r="353" spans="1:16" x14ac:dyDescent="0.25">
      <c r="A353" s="96" t="s">
        <v>16170</v>
      </c>
      <c r="B353" s="21" t="s">
        <v>16171</v>
      </c>
      <c r="C353" s="21"/>
      <c r="D353" s="22">
        <v>0</v>
      </c>
      <c r="E353" s="28">
        <v>0.77693785561513573</v>
      </c>
      <c r="F353" s="28">
        <v>1.9871001629888223</v>
      </c>
      <c r="G353" s="28">
        <v>2</v>
      </c>
      <c r="H353" s="28">
        <v>0.84813066460354547</v>
      </c>
      <c r="I353" s="25">
        <f t="shared" si="20"/>
        <v>1</v>
      </c>
      <c r="J353" s="25">
        <f t="shared" si="21"/>
        <v>1</v>
      </c>
      <c r="K353" s="25">
        <f t="shared" si="22"/>
        <v>1</v>
      </c>
      <c r="L353" s="25">
        <f t="shared" si="23"/>
        <v>1</v>
      </c>
      <c r="M353" s="25">
        <v>1</v>
      </c>
      <c r="N353" s="25" t="e">
        <v>#N/A</v>
      </c>
      <c r="O353" s="25" t="e">
        <f>VLOOKUP(A353,'NFkB target TFs'!$E$10:$E$54,1,FALSE)</f>
        <v>#N/A</v>
      </c>
      <c r="P353" s="25" t="e">
        <f>VLOOKUP(A353,'all NFkB targets'!$A$6:$A$571,1,FALSE)</f>
        <v>#N/A</v>
      </c>
    </row>
    <row r="354" spans="1:16" x14ac:dyDescent="0.25">
      <c r="A354" s="96" t="s">
        <v>16039</v>
      </c>
      <c r="B354" s="21" t="s">
        <v>16040</v>
      </c>
      <c r="C354" s="21"/>
      <c r="D354" s="22">
        <v>0</v>
      </c>
      <c r="E354" s="28">
        <v>0.29212262921524434</v>
      </c>
      <c r="F354" s="28">
        <v>1.47313248020649</v>
      </c>
      <c r="G354" s="28">
        <v>2.2376554217979807</v>
      </c>
      <c r="H354" s="28">
        <v>0.84671519933460815</v>
      </c>
      <c r="I354" s="25">
        <f t="shared" si="20"/>
        <v>0</v>
      </c>
      <c r="J354" s="25">
        <f t="shared" si="21"/>
        <v>1</v>
      </c>
      <c r="K354" s="25">
        <f t="shared" si="22"/>
        <v>1</v>
      </c>
      <c r="L354" s="25">
        <f t="shared" si="23"/>
        <v>1</v>
      </c>
      <c r="M354" s="25">
        <v>1</v>
      </c>
      <c r="N354" s="25" t="e">
        <v>#N/A</v>
      </c>
      <c r="O354" s="25" t="e">
        <f>VLOOKUP(A354,'NFkB target TFs'!$E$10:$E$54,1,FALSE)</f>
        <v>#N/A</v>
      </c>
      <c r="P354" s="25" t="e">
        <f>VLOOKUP(A354,'all NFkB targets'!$A$6:$A$571,1,FALSE)</f>
        <v>#N/A</v>
      </c>
    </row>
    <row r="355" spans="1:16" x14ac:dyDescent="0.25">
      <c r="A355" s="96" t="s">
        <v>16236</v>
      </c>
      <c r="B355" s="21" t="s">
        <v>16237</v>
      </c>
      <c r="C355" s="21"/>
      <c r="D355" s="22">
        <v>0</v>
      </c>
      <c r="E355" s="28">
        <v>0.75731815414350812</v>
      </c>
      <c r="F355" s="28">
        <v>2.1087403982329067</v>
      </c>
      <c r="G355" s="28">
        <v>2.8035543533662826</v>
      </c>
      <c r="H355" s="28">
        <v>0.8460548427567508</v>
      </c>
      <c r="I355" s="25">
        <f t="shared" si="20"/>
        <v>1</v>
      </c>
      <c r="J355" s="25">
        <f t="shared" si="21"/>
        <v>1</v>
      </c>
      <c r="K355" s="25">
        <f t="shared" si="22"/>
        <v>1</v>
      </c>
      <c r="L355" s="25">
        <f t="shared" si="23"/>
        <v>1</v>
      </c>
      <c r="M355" s="25">
        <v>1</v>
      </c>
      <c r="N355" s="25" t="e">
        <v>#N/A</v>
      </c>
      <c r="O355" s="25" t="e">
        <f>VLOOKUP(A355,'NFkB target TFs'!$E$10:$E$54,1,FALSE)</f>
        <v>#N/A</v>
      </c>
      <c r="P355" s="25" t="e">
        <f>VLOOKUP(A355,'all NFkB targets'!$A$6:$A$571,1,FALSE)</f>
        <v>#N/A</v>
      </c>
    </row>
    <row r="356" spans="1:16" x14ac:dyDescent="0.25">
      <c r="A356" s="96" t="s">
        <v>16091</v>
      </c>
      <c r="B356" s="21" t="s">
        <v>16092</v>
      </c>
      <c r="C356" s="21"/>
      <c r="D356" s="22">
        <v>0</v>
      </c>
      <c r="E356" s="28">
        <v>0.40413188287120178</v>
      </c>
      <c r="F356" s="28">
        <v>0.88006032876596141</v>
      </c>
      <c r="G356" s="28">
        <v>0.67129949598795358</v>
      </c>
      <c r="H356" s="28">
        <v>0.84401041298186075</v>
      </c>
      <c r="I356" s="25">
        <f t="shared" si="20"/>
        <v>0</v>
      </c>
      <c r="J356" s="25">
        <f t="shared" si="21"/>
        <v>1</v>
      </c>
      <c r="K356" s="25">
        <f t="shared" si="22"/>
        <v>1</v>
      </c>
      <c r="L356" s="25">
        <f t="shared" si="23"/>
        <v>1</v>
      </c>
      <c r="M356" s="25">
        <v>1</v>
      </c>
      <c r="N356" s="25" t="e">
        <v>#N/A</v>
      </c>
      <c r="O356" s="25" t="e">
        <f>VLOOKUP(A356,'NFkB target TFs'!$E$10:$E$54,1,FALSE)</f>
        <v>#N/A</v>
      </c>
      <c r="P356" s="25" t="e">
        <f>VLOOKUP(A356,'all NFkB targets'!$A$6:$A$571,1,FALSE)</f>
        <v>#N/A</v>
      </c>
    </row>
    <row r="357" spans="1:16" x14ac:dyDescent="0.25">
      <c r="A357" s="96" t="s">
        <v>16480</v>
      </c>
      <c r="B357" s="21" t="s">
        <v>16481</v>
      </c>
      <c r="C357" s="21"/>
      <c r="D357" s="22">
        <v>0</v>
      </c>
      <c r="E357" s="28">
        <v>0.64970154052413909</v>
      </c>
      <c r="F357" s="28">
        <v>1.4248885128961206</v>
      </c>
      <c r="G357" s="28">
        <v>2.5405133867840668</v>
      </c>
      <c r="H357" s="28">
        <v>0.8417957406350226</v>
      </c>
      <c r="I357" s="25">
        <f t="shared" si="20"/>
        <v>1</v>
      </c>
      <c r="J357" s="25">
        <f t="shared" si="21"/>
        <v>1</v>
      </c>
      <c r="K357" s="25">
        <f t="shared" si="22"/>
        <v>1</v>
      </c>
      <c r="L357" s="25">
        <f t="shared" si="23"/>
        <v>1</v>
      </c>
      <c r="M357" s="25">
        <v>1</v>
      </c>
      <c r="N357" s="25" t="e">
        <v>#N/A</v>
      </c>
      <c r="O357" s="25" t="e">
        <f>VLOOKUP(A357,'NFkB target TFs'!$E$10:$E$54,1,FALSE)</f>
        <v>#N/A</v>
      </c>
      <c r="P357" s="25" t="e">
        <f>VLOOKUP(A357,'all NFkB targets'!$A$6:$A$571,1,FALSE)</f>
        <v>#N/A</v>
      </c>
    </row>
    <row r="358" spans="1:16" x14ac:dyDescent="0.25">
      <c r="A358" s="96" t="s">
        <v>15526</v>
      </c>
      <c r="B358" s="21" t="s">
        <v>15527</v>
      </c>
      <c r="C358" s="21"/>
      <c r="D358" s="22">
        <v>0</v>
      </c>
      <c r="E358" s="28">
        <v>0.19990390527757074</v>
      </c>
      <c r="F358" s="28">
        <v>0.29268060441267107</v>
      </c>
      <c r="G358" s="28">
        <v>1.205805634806276</v>
      </c>
      <c r="H358" s="28">
        <v>0.84170445790228887</v>
      </c>
      <c r="I358" s="25">
        <f t="shared" si="20"/>
        <v>0</v>
      </c>
      <c r="J358" s="25">
        <f t="shared" si="21"/>
        <v>0</v>
      </c>
      <c r="K358" s="25">
        <f t="shared" si="22"/>
        <v>1</v>
      </c>
      <c r="L358" s="25">
        <f t="shared" si="23"/>
        <v>1</v>
      </c>
      <c r="M358" s="25">
        <v>1</v>
      </c>
      <c r="N358" s="25" t="e">
        <v>#N/A</v>
      </c>
      <c r="O358" s="25" t="e">
        <f>VLOOKUP(A358,'NFkB target TFs'!$E$10:$E$54,1,FALSE)</f>
        <v>#N/A</v>
      </c>
      <c r="P358" s="25" t="e">
        <f>VLOOKUP(A358,'all NFkB targets'!$A$6:$A$571,1,FALSE)</f>
        <v>#N/A</v>
      </c>
    </row>
    <row r="359" spans="1:16" x14ac:dyDescent="0.25">
      <c r="A359" s="96" t="s">
        <v>15877</v>
      </c>
      <c r="B359" s="21" t="s">
        <v>15878</v>
      </c>
      <c r="C359" s="21"/>
      <c r="D359" s="22">
        <v>0</v>
      </c>
      <c r="E359" s="28">
        <v>0.12331303483757998</v>
      </c>
      <c r="F359" s="28">
        <v>0.59908300276989968</v>
      </c>
      <c r="G359" s="28">
        <v>1.3257531834053282</v>
      </c>
      <c r="H359" s="28">
        <v>0.83822476295088233</v>
      </c>
      <c r="I359" s="25">
        <f t="shared" si="20"/>
        <v>0</v>
      </c>
      <c r="J359" s="25">
        <f t="shared" si="21"/>
        <v>1</v>
      </c>
      <c r="K359" s="25">
        <f t="shared" si="22"/>
        <v>1</v>
      </c>
      <c r="L359" s="25">
        <f t="shared" si="23"/>
        <v>1</v>
      </c>
      <c r="M359" s="25">
        <v>1</v>
      </c>
      <c r="N359" s="25" t="e">
        <v>#N/A</v>
      </c>
      <c r="O359" s="25" t="e">
        <f>VLOOKUP(A359,'NFkB target TFs'!$E$10:$E$54,1,FALSE)</f>
        <v>#N/A</v>
      </c>
      <c r="P359" s="25" t="e">
        <f>VLOOKUP(A359,'all NFkB targets'!$A$6:$A$571,1,FALSE)</f>
        <v>#N/A</v>
      </c>
    </row>
    <row r="360" spans="1:16" x14ac:dyDescent="0.25">
      <c r="A360" s="96" t="s">
        <v>15452</v>
      </c>
      <c r="B360" s="21" t="s">
        <v>16550</v>
      </c>
      <c r="C360" s="21" t="s">
        <v>19553</v>
      </c>
      <c r="D360" s="22">
        <v>0</v>
      </c>
      <c r="E360" s="28">
        <v>0.32304247419147436</v>
      </c>
      <c r="F360" s="28">
        <v>0.87742469190730765</v>
      </c>
      <c r="G360" s="28">
        <v>0.15732973308096954</v>
      </c>
      <c r="H360" s="28">
        <v>0.83728792474029634</v>
      </c>
      <c r="I360" s="25">
        <f t="shared" si="20"/>
        <v>0</v>
      </c>
      <c r="J360" s="25">
        <f t="shared" si="21"/>
        <v>1</v>
      </c>
      <c r="K360" s="25">
        <f t="shared" si="22"/>
        <v>0</v>
      </c>
      <c r="L360" s="25">
        <f t="shared" si="23"/>
        <v>1</v>
      </c>
      <c r="M360" s="25">
        <v>1</v>
      </c>
      <c r="N360" s="25" t="e">
        <v>#N/A</v>
      </c>
      <c r="O360" s="25" t="e">
        <f>VLOOKUP(A360,'NFkB target TFs'!$E$10:$E$54,1,FALSE)</f>
        <v>#N/A</v>
      </c>
      <c r="P360" s="25" t="e">
        <f>VLOOKUP(A360,'all NFkB targets'!$A$6:$A$571,1,FALSE)</f>
        <v>#N/A</v>
      </c>
    </row>
    <row r="361" spans="1:16" x14ac:dyDescent="0.25">
      <c r="A361" s="96" t="s">
        <v>16314</v>
      </c>
      <c r="B361" s="21" t="s">
        <v>16315</v>
      </c>
      <c r="C361" s="21"/>
      <c r="D361" s="22">
        <v>0</v>
      </c>
      <c r="E361" s="24">
        <v>-1.0175421343442126</v>
      </c>
      <c r="F361" s="24">
        <v>-1.2245334482555743</v>
      </c>
      <c r="G361" s="28">
        <v>1.7059171579069767</v>
      </c>
      <c r="H361" s="28">
        <v>0.83685236633634075</v>
      </c>
      <c r="I361" s="25">
        <f t="shared" si="20"/>
        <v>1</v>
      </c>
      <c r="J361" s="25">
        <f t="shared" si="21"/>
        <v>1</v>
      </c>
      <c r="K361" s="25">
        <f t="shared" si="22"/>
        <v>1</v>
      </c>
      <c r="L361" s="25">
        <f t="shared" si="23"/>
        <v>1</v>
      </c>
      <c r="M361" s="25">
        <v>1</v>
      </c>
      <c r="N361" s="25" t="e">
        <v>#N/A</v>
      </c>
      <c r="O361" s="25" t="e">
        <f>VLOOKUP(A361,'NFkB target TFs'!$E$10:$E$54,1,FALSE)</f>
        <v>#N/A</v>
      </c>
      <c r="P361" s="25" t="e">
        <f>VLOOKUP(A361,'all NFkB targets'!$A$6:$A$571,1,FALSE)</f>
        <v>#N/A</v>
      </c>
    </row>
    <row r="362" spans="1:16" x14ac:dyDescent="0.25">
      <c r="A362" s="96" t="s">
        <v>15887</v>
      </c>
      <c r="B362" s="21" t="s">
        <v>15888</v>
      </c>
      <c r="C362" s="21"/>
      <c r="D362" s="22">
        <v>0</v>
      </c>
      <c r="E362" s="28">
        <v>0.43665052645582486</v>
      </c>
      <c r="F362" s="28">
        <v>2.2151935128951719</v>
      </c>
      <c r="G362" s="28">
        <v>2.1504140839352979</v>
      </c>
      <c r="H362" s="28">
        <v>0.83598585200282072</v>
      </c>
      <c r="I362" s="25">
        <f t="shared" si="20"/>
        <v>0</v>
      </c>
      <c r="J362" s="25">
        <f t="shared" si="21"/>
        <v>1</v>
      </c>
      <c r="K362" s="25">
        <f t="shared" si="22"/>
        <v>1</v>
      </c>
      <c r="L362" s="25">
        <f t="shared" si="23"/>
        <v>1</v>
      </c>
      <c r="M362" s="25">
        <v>1</v>
      </c>
      <c r="N362" s="25" t="e">
        <v>#N/A</v>
      </c>
      <c r="O362" s="25" t="e">
        <f>VLOOKUP(A362,'NFkB target TFs'!$E$10:$E$54,1,FALSE)</f>
        <v>#N/A</v>
      </c>
      <c r="P362" s="25" t="e">
        <f>VLOOKUP(A362,'all NFkB targets'!$A$6:$A$571,1,FALSE)</f>
        <v>#N/A</v>
      </c>
    </row>
    <row r="363" spans="1:16" x14ac:dyDescent="0.25">
      <c r="A363" s="96" t="s">
        <v>15453</v>
      </c>
      <c r="B363" s="21" t="s">
        <v>15454</v>
      </c>
      <c r="C363" s="21"/>
      <c r="D363" s="22">
        <v>0</v>
      </c>
      <c r="E363" s="23">
        <v>7.4109214028511644E-2</v>
      </c>
      <c r="F363" s="24">
        <v>-0.59978714816457956</v>
      </c>
      <c r="G363" s="28">
        <v>0.17790305886583607</v>
      </c>
      <c r="H363" s="28">
        <v>0.83254325414843777</v>
      </c>
      <c r="I363" s="25">
        <f t="shared" si="20"/>
        <v>0</v>
      </c>
      <c r="J363" s="25">
        <f t="shared" si="21"/>
        <v>1</v>
      </c>
      <c r="K363" s="25">
        <f t="shared" si="22"/>
        <v>0</v>
      </c>
      <c r="L363" s="25">
        <f t="shared" si="23"/>
        <v>1</v>
      </c>
      <c r="M363" s="25">
        <v>1</v>
      </c>
      <c r="N363" s="25" t="e">
        <v>#N/A</v>
      </c>
      <c r="O363" s="25" t="e">
        <f>VLOOKUP(A363,'NFkB target TFs'!$E$10:$E$54,1,FALSE)</f>
        <v>#N/A</v>
      </c>
      <c r="P363" s="25" t="e">
        <f>VLOOKUP(A363,'all NFkB targets'!$A$6:$A$571,1,FALSE)</f>
        <v>#N/A</v>
      </c>
    </row>
    <row r="364" spans="1:16" x14ac:dyDescent="0.25">
      <c r="A364" s="96" t="s">
        <v>15569</v>
      </c>
      <c r="B364" s="21" t="s">
        <v>15570</v>
      </c>
      <c r="C364" s="21"/>
      <c r="D364" s="22">
        <v>0</v>
      </c>
      <c r="E364" s="28">
        <v>0.54428231381040704</v>
      </c>
      <c r="F364" s="28">
        <v>0.16590263741328243</v>
      </c>
      <c r="G364" s="28">
        <v>1.4941403710063277</v>
      </c>
      <c r="H364" s="28">
        <v>0.83121560484551549</v>
      </c>
      <c r="I364" s="25">
        <f t="shared" si="20"/>
        <v>0</v>
      </c>
      <c r="J364" s="25">
        <f t="shared" si="21"/>
        <v>0</v>
      </c>
      <c r="K364" s="25">
        <f t="shared" si="22"/>
        <v>1</v>
      </c>
      <c r="L364" s="25">
        <f t="shared" si="23"/>
        <v>1</v>
      </c>
      <c r="M364" s="25">
        <v>1</v>
      </c>
      <c r="N364" s="25" t="e">
        <v>#N/A</v>
      </c>
      <c r="O364" s="25" t="e">
        <f>VLOOKUP(A364,'NFkB target TFs'!$E$10:$E$54,1,FALSE)</f>
        <v>#N/A</v>
      </c>
      <c r="P364" s="25" t="e">
        <f>VLOOKUP(A364,'all NFkB targets'!$A$6:$A$571,1,FALSE)</f>
        <v>#N/A</v>
      </c>
    </row>
    <row r="365" spans="1:16" x14ac:dyDescent="0.25">
      <c r="A365" s="96" t="s">
        <v>15985</v>
      </c>
      <c r="B365" s="21" t="s">
        <v>15986</v>
      </c>
      <c r="C365" s="21"/>
      <c r="D365" s="22">
        <v>0</v>
      </c>
      <c r="E365" s="23">
        <v>9.5152372422215945E-3</v>
      </c>
      <c r="F365" s="28">
        <v>1.5096537760159623</v>
      </c>
      <c r="G365" s="28">
        <v>1.7690775122412337</v>
      </c>
      <c r="H365" s="28">
        <v>0.83023004808685841</v>
      </c>
      <c r="I365" s="25">
        <f t="shared" si="20"/>
        <v>0</v>
      </c>
      <c r="J365" s="25">
        <f t="shared" si="21"/>
        <v>1</v>
      </c>
      <c r="K365" s="25">
        <f t="shared" si="22"/>
        <v>1</v>
      </c>
      <c r="L365" s="25">
        <f t="shared" si="23"/>
        <v>1</v>
      </c>
      <c r="M365" s="25">
        <v>1</v>
      </c>
      <c r="N365" s="25" t="e">
        <v>#N/A</v>
      </c>
      <c r="O365" s="25" t="e">
        <f>VLOOKUP(A365,'NFkB target TFs'!$E$10:$E$54,1,FALSE)</f>
        <v>#N/A</v>
      </c>
      <c r="P365" s="25" t="e">
        <f>VLOOKUP(A365,'all NFkB targets'!$A$6:$A$571,1,FALSE)</f>
        <v>#N/A</v>
      </c>
    </row>
    <row r="366" spans="1:16" x14ac:dyDescent="0.25">
      <c r="A366" s="96" t="s">
        <v>15578</v>
      </c>
      <c r="B366" s="21" t="s">
        <v>15579</v>
      </c>
      <c r="C366" s="21"/>
      <c r="D366" s="22">
        <v>0</v>
      </c>
      <c r="E366" s="28">
        <v>0.26387261349224617</v>
      </c>
      <c r="F366" s="28">
        <v>0.23672437831359638</v>
      </c>
      <c r="G366" s="28">
        <v>0.70835563631097564</v>
      </c>
      <c r="H366" s="28">
        <v>0.82953223883980509</v>
      </c>
      <c r="I366" s="25">
        <f t="shared" si="20"/>
        <v>0</v>
      </c>
      <c r="J366" s="25">
        <f t="shared" si="21"/>
        <v>0</v>
      </c>
      <c r="K366" s="25">
        <f t="shared" si="22"/>
        <v>1</v>
      </c>
      <c r="L366" s="25">
        <f t="shared" si="23"/>
        <v>1</v>
      </c>
      <c r="M366" s="25">
        <v>1</v>
      </c>
      <c r="N366" s="25" t="e">
        <v>#N/A</v>
      </c>
      <c r="O366" s="25" t="e">
        <f>VLOOKUP(A366,'NFkB target TFs'!$E$10:$E$54,1,FALSE)</f>
        <v>#N/A</v>
      </c>
      <c r="P366" s="25" t="e">
        <f>VLOOKUP(A366,'all NFkB targets'!$A$6:$A$571,1,FALSE)</f>
        <v>#N/A</v>
      </c>
    </row>
    <row r="367" spans="1:16" x14ac:dyDescent="0.25">
      <c r="A367" s="96" t="s">
        <v>140</v>
      </c>
      <c r="B367" s="21" t="s">
        <v>141</v>
      </c>
      <c r="C367" s="21"/>
      <c r="D367" s="22">
        <v>0</v>
      </c>
      <c r="E367" s="28">
        <v>1.4627633745992012</v>
      </c>
      <c r="F367" s="24">
        <v>-0.4847349537397822</v>
      </c>
      <c r="G367" s="28">
        <v>1.3690247031793199</v>
      </c>
      <c r="H367" s="28">
        <v>0.82938422495596975</v>
      </c>
      <c r="I367" s="25">
        <f t="shared" si="20"/>
        <v>1</v>
      </c>
      <c r="J367" s="25">
        <f t="shared" si="21"/>
        <v>0</v>
      </c>
      <c r="K367" s="25">
        <f t="shared" si="22"/>
        <v>1</v>
      </c>
      <c r="L367" s="25">
        <f t="shared" si="23"/>
        <v>1</v>
      </c>
      <c r="M367" s="25">
        <v>1</v>
      </c>
      <c r="N367" s="25" t="e">
        <v>#N/A</v>
      </c>
      <c r="O367" s="25" t="e">
        <f>VLOOKUP(A367,'NFkB target TFs'!$E$10:$E$54,1,FALSE)</f>
        <v>#N/A</v>
      </c>
      <c r="P367" s="25" t="e">
        <f>VLOOKUP(A367,'all NFkB targets'!$A$6:$A$571,1,FALSE)</f>
        <v>#N/A</v>
      </c>
    </row>
    <row r="368" spans="1:16" x14ac:dyDescent="0.25">
      <c r="A368" s="96" t="s">
        <v>16465</v>
      </c>
      <c r="B368" s="21" t="s">
        <v>16466</v>
      </c>
      <c r="C368" s="21"/>
      <c r="D368" s="22">
        <v>0</v>
      </c>
      <c r="E368" s="28">
        <v>0.8927160804751666</v>
      </c>
      <c r="F368" s="28">
        <v>1.6526652191035929</v>
      </c>
      <c r="G368" s="28">
        <v>1.7627267198829752</v>
      </c>
      <c r="H368" s="28">
        <v>0.82925087370196304</v>
      </c>
      <c r="I368" s="25">
        <f t="shared" si="20"/>
        <v>1</v>
      </c>
      <c r="J368" s="25">
        <f t="shared" si="21"/>
        <v>1</v>
      </c>
      <c r="K368" s="25">
        <f t="shared" si="22"/>
        <v>1</v>
      </c>
      <c r="L368" s="25">
        <f t="shared" si="23"/>
        <v>1</v>
      </c>
      <c r="M368" s="25">
        <v>1</v>
      </c>
      <c r="N368" s="25" t="e">
        <v>#N/A</v>
      </c>
      <c r="O368" s="25" t="e">
        <f>VLOOKUP(A368,'NFkB target TFs'!$E$10:$E$54,1,FALSE)</f>
        <v>#N/A</v>
      </c>
      <c r="P368" s="25" t="e">
        <f>VLOOKUP(A368,'all NFkB targets'!$A$6:$A$571,1,FALSE)</f>
        <v>#N/A</v>
      </c>
    </row>
    <row r="369" spans="1:16" x14ac:dyDescent="0.25">
      <c r="A369" s="96" t="s">
        <v>15692</v>
      </c>
      <c r="B369" s="21" t="s">
        <v>15693</v>
      </c>
      <c r="C369" s="21"/>
      <c r="D369" s="22">
        <v>0</v>
      </c>
      <c r="E369" s="28">
        <v>1.5825089371350742</v>
      </c>
      <c r="F369" s="28">
        <v>0.35468784336401193</v>
      </c>
      <c r="G369" s="28">
        <v>0.59339196155479168</v>
      </c>
      <c r="H369" s="28">
        <v>0.82795078766040875</v>
      </c>
      <c r="I369" s="25">
        <f t="shared" si="20"/>
        <v>1</v>
      </c>
      <c r="J369" s="25">
        <f t="shared" si="21"/>
        <v>0</v>
      </c>
      <c r="K369" s="25">
        <f t="shared" si="22"/>
        <v>1</v>
      </c>
      <c r="L369" s="25">
        <f t="shared" si="23"/>
        <v>1</v>
      </c>
      <c r="M369" s="25">
        <v>1</v>
      </c>
      <c r="N369" s="25" t="e">
        <v>#N/A</v>
      </c>
      <c r="O369" s="25" t="e">
        <f>VLOOKUP(A369,'NFkB target TFs'!$E$10:$E$54,1,FALSE)</f>
        <v>#N/A</v>
      </c>
      <c r="P369" s="25" t="e">
        <f>VLOOKUP(A369,'all NFkB targets'!$A$6:$A$571,1,FALSE)</f>
        <v>#N/A</v>
      </c>
    </row>
    <row r="370" spans="1:16" x14ac:dyDescent="0.25">
      <c r="A370" s="96" t="s">
        <v>15857</v>
      </c>
      <c r="B370" s="21" t="s">
        <v>15858</v>
      </c>
      <c r="C370" s="21"/>
      <c r="D370" s="22">
        <v>0</v>
      </c>
      <c r="E370" s="24">
        <v>-0.15938759388242738</v>
      </c>
      <c r="F370" s="28">
        <v>1.3388887021687248</v>
      </c>
      <c r="G370" s="28">
        <v>2.1244209058580683</v>
      </c>
      <c r="H370" s="28">
        <v>0.82626570406497601</v>
      </c>
      <c r="I370" s="25">
        <f t="shared" si="20"/>
        <v>0</v>
      </c>
      <c r="J370" s="25">
        <f t="shared" si="21"/>
        <v>1</v>
      </c>
      <c r="K370" s="25">
        <f t="shared" si="22"/>
        <v>1</v>
      </c>
      <c r="L370" s="25">
        <f t="shared" si="23"/>
        <v>1</v>
      </c>
      <c r="M370" s="25">
        <v>1</v>
      </c>
      <c r="N370" s="25" t="e">
        <v>#N/A</v>
      </c>
      <c r="O370" s="25" t="e">
        <f>VLOOKUP(A370,'NFkB target TFs'!$E$10:$E$54,1,FALSE)</f>
        <v>#N/A</v>
      </c>
      <c r="P370" s="25" t="e">
        <f>VLOOKUP(A370,'all NFkB targets'!$A$6:$A$571,1,FALSE)</f>
        <v>#N/A</v>
      </c>
    </row>
    <row r="371" spans="1:16" x14ac:dyDescent="0.25">
      <c r="A371" s="96" t="s">
        <v>15472</v>
      </c>
      <c r="B371" s="21" t="s">
        <v>941</v>
      </c>
      <c r="C371" s="21"/>
      <c r="D371" s="22">
        <v>0</v>
      </c>
      <c r="E371" s="28">
        <v>1.4981576731838837</v>
      </c>
      <c r="F371" s="28">
        <v>1.0258766649598601</v>
      </c>
      <c r="G371" s="24">
        <v>-0.34954339908846893</v>
      </c>
      <c r="H371" s="28">
        <v>0.82292061395585758</v>
      </c>
      <c r="I371" s="25">
        <f t="shared" si="20"/>
        <v>1</v>
      </c>
      <c r="J371" s="25">
        <f t="shared" si="21"/>
        <v>1</v>
      </c>
      <c r="K371" s="25">
        <f t="shared" si="22"/>
        <v>0</v>
      </c>
      <c r="L371" s="25">
        <f t="shared" si="23"/>
        <v>1</v>
      </c>
      <c r="M371" s="25">
        <v>1</v>
      </c>
      <c r="N371" s="25" t="e">
        <v>#N/A</v>
      </c>
      <c r="O371" s="25" t="e">
        <f>VLOOKUP(A371,'NFkB target TFs'!$E$10:$E$54,1,FALSE)</f>
        <v>#N/A</v>
      </c>
      <c r="P371" s="25" t="e">
        <f>VLOOKUP(A371,'all NFkB targets'!$A$6:$A$571,1,FALSE)</f>
        <v>#N/A</v>
      </c>
    </row>
    <row r="372" spans="1:16" x14ac:dyDescent="0.25">
      <c r="A372" s="96" t="s">
        <v>15325</v>
      </c>
      <c r="B372" s="21" t="s">
        <v>15326</v>
      </c>
      <c r="C372" s="21"/>
      <c r="D372" s="22">
        <v>0</v>
      </c>
      <c r="E372" s="23">
        <v>6.115496061499746E-3</v>
      </c>
      <c r="F372" s="28">
        <v>0.37181016103355841</v>
      </c>
      <c r="G372" s="28">
        <v>0.23815973719476458</v>
      </c>
      <c r="H372" s="28">
        <v>0.82131127209934085</v>
      </c>
      <c r="I372" s="25">
        <f t="shared" si="20"/>
        <v>0</v>
      </c>
      <c r="J372" s="25">
        <f t="shared" si="21"/>
        <v>0</v>
      </c>
      <c r="K372" s="25">
        <f t="shared" si="22"/>
        <v>0</v>
      </c>
      <c r="L372" s="25">
        <f t="shared" si="23"/>
        <v>1</v>
      </c>
      <c r="M372" s="25">
        <v>1</v>
      </c>
      <c r="N372" s="25" t="e">
        <v>#N/A</v>
      </c>
      <c r="O372" s="25" t="e">
        <f>VLOOKUP(A372,'NFkB target TFs'!$E$10:$E$54,1,FALSE)</f>
        <v>#N/A</v>
      </c>
      <c r="P372" s="25" t="e">
        <f>VLOOKUP(A372,'all NFkB targets'!$A$6:$A$571,1,FALSE)</f>
        <v>#N/A</v>
      </c>
    </row>
    <row r="373" spans="1:16" x14ac:dyDescent="0.25">
      <c r="A373" s="96" t="s">
        <v>15623</v>
      </c>
      <c r="B373" s="21" t="s">
        <v>941</v>
      </c>
      <c r="C373" s="21"/>
      <c r="D373" s="22">
        <v>0</v>
      </c>
      <c r="E373" s="23">
        <v>-6.7948003158665421E-2</v>
      </c>
      <c r="F373" s="28">
        <v>0.45355631188321999</v>
      </c>
      <c r="G373" s="28">
        <v>0.91770955037856417</v>
      </c>
      <c r="H373" s="28">
        <v>0.82094604028072671</v>
      </c>
      <c r="I373" s="25">
        <f t="shared" si="20"/>
        <v>0</v>
      </c>
      <c r="J373" s="25">
        <f t="shared" si="21"/>
        <v>0</v>
      </c>
      <c r="K373" s="25">
        <f t="shared" si="22"/>
        <v>1</v>
      </c>
      <c r="L373" s="25">
        <f t="shared" si="23"/>
        <v>1</v>
      </c>
      <c r="M373" s="25">
        <v>1</v>
      </c>
      <c r="N373" s="25" t="e">
        <v>#N/A</v>
      </c>
      <c r="O373" s="25" t="e">
        <f>VLOOKUP(A373,'NFkB target TFs'!$E$10:$E$54,1,FALSE)</f>
        <v>#N/A</v>
      </c>
      <c r="P373" s="25" t="e">
        <f>VLOOKUP(A373,'all NFkB targets'!$A$6:$A$571,1,FALSE)</f>
        <v>#N/A</v>
      </c>
    </row>
    <row r="374" spans="1:16" x14ac:dyDescent="0.25">
      <c r="A374" s="96" t="s">
        <v>16284</v>
      </c>
      <c r="B374" s="21" t="s">
        <v>16285</v>
      </c>
      <c r="C374" s="21"/>
      <c r="D374" s="22">
        <v>0</v>
      </c>
      <c r="E374" s="28">
        <v>0.63060712316474699</v>
      </c>
      <c r="F374" s="28">
        <v>0.71086786562110582</v>
      </c>
      <c r="G374" s="28">
        <v>0.74239266655053404</v>
      </c>
      <c r="H374" s="28">
        <v>0.81946967357853551</v>
      </c>
      <c r="I374" s="25">
        <f t="shared" si="20"/>
        <v>1</v>
      </c>
      <c r="J374" s="25">
        <f t="shared" si="21"/>
        <v>1</v>
      </c>
      <c r="K374" s="25">
        <f t="shared" si="22"/>
        <v>1</v>
      </c>
      <c r="L374" s="25">
        <f t="shared" si="23"/>
        <v>1</v>
      </c>
      <c r="M374" s="25">
        <v>1</v>
      </c>
      <c r="N374" s="25" t="e">
        <v>#N/A</v>
      </c>
      <c r="O374" s="25" t="e">
        <f>VLOOKUP(A374,'NFkB target TFs'!$E$10:$E$54,1,FALSE)</f>
        <v>#N/A</v>
      </c>
      <c r="P374" s="25" t="e">
        <f>VLOOKUP(A374,'all NFkB targets'!$A$6:$A$571,1,FALSE)</f>
        <v>#N/A</v>
      </c>
    </row>
    <row r="375" spans="1:16" x14ac:dyDescent="0.25">
      <c r="A375" s="96" t="s">
        <v>15756</v>
      </c>
      <c r="B375" s="21" t="s">
        <v>15757</v>
      </c>
      <c r="C375" s="21"/>
      <c r="D375" s="22">
        <v>0</v>
      </c>
      <c r="E375" s="28">
        <v>0.42142902521341069</v>
      </c>
      <c r="F375" s="28">
        <v>1.2020950071032201</v>
      </c>
      <c r="G375" s="28">
        <v>1.9325647414849942</v>
      </c>
      <c r="H375" s="28">
        <v>0.816816325361019</v>
      </c>
      <c r="I375" s="25">
        <f t="shared" ref="I375:I438" si="24">IF(ABS(E375)&gt;0.585,1,0)</f>
        <v>0</v>
      </c>
      <c r="J375" s="25">
        <f t="shared" ref="J375:J438" si="25">IF(ABS(F375)&gt;0.585,1,0)</f>
        <v>1</v>
      </c>
      <c r="K375" s="25">
        <f t="shared" ref="K375:K438" si="26">IF(ABS(G375)&gt;0.585,1,0)</f>
        <v>1</v>
      </c>
      <c r="L375" s="25">
        <f t="shared" ref="L375:L438" si="27">IF(ABS(H375)&gt;0.585,1,0)</f>
        <v>1</v>
      </c>
      <c r="M375" s="25">
        <v>1</v>
      </c>
      <c r="N375" s="25" t="e">
        <v>#N/A</v>
      </c>
      <c r="O375" s="25" t="e">
        <f>VLOOKUP(A375,'NFkB target TFs'!$E$10:$E$54,1,FALSE)</f>
        <v>#N/A</v>
      </c>
      <c r="P375" s="25" t="e">
        <f>VLOOKUP(A375,'all NFkB targets'!$A$6:$A$571,1,FALSE)</f>
        <v>#N/A</v>
      </c>
    </row>
    <row r="376" spans="1:16" x14ac:dyDescent="0.25">
      <c r="A376" s="96" t="s">
        <v>15381</v>
      </c>
      <c r="B376" s="21" t="s">
        <v>15382</v>
      </c>
      <c r="C376" s="21"/>
      <c r="D376" s="22">
        <v>0</v>
      </c>
      <c r="E376" s="24">
        <v>-2.5495423470872205</v>
      </c>
      <c r="F376" s="24">
        <v>-0.23606059027604101</v>
      </c>
      <c r="G376" s="24">
        <v>-0.23259863250409962</v>
      </c>
      <c r="H376" s="28">
        <v>0.81497439880441414</v>
      </c>
      <c r="I376" s="25">
        <f t="shared" si="24"/>
        <v>1</v>
      </c>
      <c r="J376" s="25">
        <f t="shared" si="25"/>
        <v>0</v>
      </c>
      <c r="K376" s="25">
        <f t="shared" si="26"/>
        <v>0</v>
      </c>
      <c r="L376" s="25">
        <f t="shared" si="27"/>
        <v>1</v>
      </c>
      <c r="M376" s="25">
        <v>1</v>
      </c>
      <c r="N376" s="25" t="e">
        <v>#N/A</v>
      </c>
      <c r="O376" s="25" t="e">
        <f>VLOOKUP(A376,'NFkB target TFs'!$E$10:$E$54,1,FALSE)</f>
        <v>#N/A</v>
      </c>
      <c r="P376" s="25" t="e">
        <f>VLOOKUP(A376,'all NFkB targets'!$A$6:$A$571,1,FALSE)</f>
        <v>#N/A</v>
      </c>
    </row>
    <row r="377" spans="1:16" x14ac:dyDescent="0.25">
      <c r="A377" s="96" t="s">
        <v>15588</v>
      </c>
      <c r="B377" s="21" t="s">
        <v>15589</v>
      </c>
      <c r="C377" s="21"/>
      <c r="D377" s="22">
        <v>0</v>
      </c>
      <c r="E377" s="24">
        <v>-0.1451828353141453</v>
      </c>
      <c r="F377" s="28">
        <v>0.14539318560840556</v>
      </c>
      <c r="G377" s="28">
        <v>0.81913105614821025</v>
      </c>
      <c r="H377" s="28">
        <v>0.80961637823440025</v>
      </c>
      <c r="I377" s="25">
        <f t="shared" si="24"/>
        <v>0</v>
      </c>
      <c r="J377" s="25">
        <f t="shared" si="25"/>
        <v>0</v>
      </c>
      <c r="K377" s="25">
        <f t="shared" si="26"/>
        <v>1</v>
      </c>
      <c r="L377" s="25">
        <f t="shared" si="27"/>
        <v>1</v>
      </c>
      <c r="M377" s="25">
        <v>1</v>
      </c>
      <c r="N377" s="25" t="e">
        <v>#N/A</v>
      </c>
      <c r="O377" s="25" t="e">
        <f>VLOOKUP(A377,'NFkB target TFs'!$E$10:$E$54,1,FALSE)</f>
        <v>#N/A</v>
      </c>
      <c r="P377" s="25" t="e">
        <f>VLOOKUP(A377,'all NFkB targets'!$A$6:$A$571,1,FALSE)</f>
        <v>#N/A</v>
      </c>
    </row>
    <row r="378" spans="1:16" x14ac:dyDescent="0.25">
      <c r="A378" s="96" t="s">
        <v>15766</v>
      </c>
      <c r="B378" s="21" t="s">
        <v>15767</v>
      </c>
      <c r="C378" s="21"/>
      <c r="D378" s="22">
        <v>0</v>
      </c>
      <c r="E378" s="24">
        <v>-0.11875799176209184</v>
      </c>
      <c r="F378" s="28">
        <v>1.0405404613249394</v>
      </c>
      <c r="G378" s="28">
        <v>2.7561575685388751</v>
      </c>
      <c r="H378" s="28">
        <v>0.80960792711518725</v>
      </c>
      <c r="I378" s="25">
        <f t="shared" si="24"/>
        <v>0</v>
      </c>
      <c r="J378" s="25">
        <f t="shared" si="25"/>
        <v>1</v>
      </c>
      <c r="K378" s="25">
        <f t="shared" si="26"/>
        <v>1</v>
      </c>
      <c r="L378" s="25">
        <f t="shared" si="27"/>
        <v>1</v>
      </c>
      <c r="M378" s="25">
        <v>1</v>
      </c>
      <c r="N378" s="25" t="e">
        <v>#N/A</v>
      </c>
      <c r="O378" s="25" t="e">
        <f>VLOOKUP(A378,'NFkB target TFs'!$E$10:$E$54,1,FALSE)</f>
        <v>#N/A</v>
      </c>
      <c r="P378" s="25" t="e">
        <f>VLOOKUP(A378,'all NFkB targets'!$A$6:$A$571,1,FALSE)</f>
        <v>#N/A</v>
      </c>
    </row>
    <row r="379" spans="1:16" x14ac:dyDescent="0.25">
      <c r="A379" s="96" t="s">
        <v>16416</v>
      </c>
      <c r="B379" s="21" t="s">
        <v>16417</v>
      </c>
      <c r="C379" s="21"/>
      <c r="D379" s="22">
        <v>0</v>
      </c>
      <c r="E379" s="28">
        <v>0.83638642174978672</v>
      </c>
      <c r="F379" s="28">
        <v>2.5192669632662916</v>
      </c>
      <c r="G379" s="28">
        <v>2.1997966790623593</v>
      </c>
      <c r="H379" s="28">
        <v>0.80671111767619563</v>
      </c>
      <c r="I379" s="25">
        <f t="shared" si="24"/>
        <v>1</v>
      </c>
      <c r="J379" s="25">
        <f t="shared" si="25"/>
        <v>1</v>
      </c>
      <c r="K379" s="25">
        <f t="shared" si="26"/>
        <v>1</v>
      </c>
      <c r="L379" s="25">
        <f t="shared" si="27"/>
        <v>1</v>
      </c>
      <c r="M379" s="25">
        <v>1</v>
      </c>
      <c r="N379" s="25" t="e">
        <v>#N/A</v>
      </c>
      <c r="O379" s="25" t="e">
        <f>VLOOKUP(A379,'NFkB target TFs'!$E$10:$E$54,1,FALSE)</f>
        <v>#N/A</v>
      </c>
      <c r="P379" s="25" t="e">
        <f>VLOOKUP(A379,'all NFkB targets'!$A$6:$A$571,1,FALSE)</f>
        <v>#N/A</v>
      </c>
    </row>
    <row r="380" spans="1:16" x14ac:dyDescent="0.25">
      <c r="A380" s="96" t="s">
        <v>15861</v>
      </c>
      <c r="B380" s="21" t="s">
        <v>15862</v>
      </c>
      <c r="C380" s="21"/>
      <c r="D380" s="22">
        <v>0</v>
      </c>
      <c r="E380" s="28">
        <v>0.4774093595663525</v>
      </c>
      <c r="F380" s="28">
        <v>2.0114760437920789</v>
      </c>
      <c r="G380" s="28">
        <v>2.0504039662200357</v>
      </c>
      <c r="H380" s="28">
        <v>0.80640220201809421</v>
      </c>
      <c r="I380" s="25">
        <f t="shared" si="24"/>
        <v>0</v>
      </c>
      <c r="J380" s="25">
        <f t="shared" si="25"/>
        <v>1</v>
      </c>
      <c r="K380" s="25">
        <f t="shared" si="26"/>
        <v>1</v>
      </c>
      <c r="L380" s="25">
        <f t="shared" si="27"/>
        <v>1</v>
      </c>
      <c r="M380" s="25">
        <v>1</v>
      </c>
      <c r="N380" s="25" t="e">
        <v>#N/A</v>
      </c>
      <c r="O380" s="25" t="e">
        <f>VLOOKUP(A380,'NFkB target TFs'!$E$10:$E$54,1,FALSE)</f>
        <v>#N/A</v>
      </c>
      <c r="P380" s="25" t="e">
        <f>VLOOKUP(A380,'all NFkB targets'!$A$6:$A$571,1,FALSE)</f>
        <v>#N/A</v>
      </c>
    </row>
    <row r="381" spans="1:16" x14ac:dyDescent="0.25">
      <c r="A381" s="96" t="s">
        <v>15686</v>
      </c>
      <c r="B381" s="21" t="s">
        <v>15687</v>
      </c>
      <c r="C381" s="21"/>
      <c r="D381" s="22">
        <v>0</v>
      </c>
      <c r="E381" s="28">
        <v>1.0671636032229557</v>
      </c>
      <c r="F381" s="28">
        <v>0.35188946873528865</v>
      </c>
      <c r="G381" s="28">
        <v>0.72866657120889378</v>
      </c>
      <c r="H381" s="28">
        <v>0.80525850458224313</v>
      </c>
      <c r="I381" s="25">
        <f t="shared" si="24"/>
        <v>1</v>
      </c>
      <c r="J381" s="25">
        <f t="shared" si="25"/>
        <v>0</v>
      </c>
      <c r="K381" s="25">
        <f t="shared" si="26"/>
        <v>1</v>
      </c>
      <c r="L381" s="25">
        <f t="shared" si="27"/>
        <v>1</v>
      </c>
      <c r="M381" s="25">
        <v>1</v>
      </c>
      <c r="N381" s="25" t="e">
        <v>#N/A</v>
      </c>
      <c r="O381" s="25" t="e">
        <f>VLOOKUP(A381,'NFkB target TFs'!$E$10:$E$54,1,FALSE)</f>
        <v>#N/A</v>
      </c>
      <c r="P381" s="25" t="e">
        <f>VLOOKUP(A381,'all NFkB targets'!$A$6:$A$571,1,FALSE)</f>
        <v>#N/A</v>
      </c>
    </row>
    <row r="382" spans="1:16" x14ac:dyDescent="0.25">
      <c r="A382" s="96" t="s">
        <v>16498</v>
      </c>
      <c r="B382" s="21" t="s">
        <v>941</v>
      </c>
      <c r="C382" s="21"/>
      <c r="D382" s="22">
        <v>0</v>
      </c>
      <c r="E382" s="28">
        <v>0.8448651896033702</v>
      </c>
      <c r="F382" s="28">
        <v>1.4038297402683841</v>
      </c>
      <c r="G382" s="28">
        <v>0.77810842749374731</v>
      </c>
      <c r="H382" s="28">
        <v>0.80338136918834213</v>
      </c>
      <c r="I382" s="25">
        <f t="shared" si="24"/>
        <v>1</v>
      </c>
      <c r="J382" s="25">
        <f t="shared" si="25"/>
        <v>1</v>
      </c>
      <c r="K382" s="25">
        <f t="shared" si="26"/>
        <v>1</v>
      </c>
      <c r="L382" s="25">
        <f t="shared" si="27"/>
        <v>1</v>
      </c>
      <c r="M382" s="25">
        <v>1</v>
      </c>
      <c r="N382" s="25" t="e">
        <v>#N/A</v>
      </c>
      <c r="O382" s="25" t="e">
        <f>VLOOKUP(A382,'NFkB target TFs'!$E$10:$E$54,1,FALSE)</f>
        <v>#N/A</v>
      </c>
      <c r="P382" s="25" t="e">
        <f>VLOOKUP(A382,'all NFkB targets'!$A$6:$A$571,1,FALSE)</f>
        <v>#N/A</v>
      </c>
    </row>
    <row r="383" spans="1:16" x14ac:dyDescent="0.25">
      <c r="A383" s="96" t="s">
        <v>16448</v>
      </c>
      <c r="B383" s="21" t="s">
        <v>941</v>
      </c>
      <c r="C383" s="21"/>
      <c r="D383" s="22">
        <v>0</v>
      </c>
      <c r="E383" s="28">
        <v>0.8437676765833938</v>
      </c>
      <c r="F383" s="28">
        <v>1.5244451486410013</v>
      </c>
      <c r="G383" s="28">
        <v>2.8519810225069691</v>
      </c>
      <c r="H383" s="28">
        <v>0.8028986352919113</v>
      </c>
      <c r="I383" s="25">
        <f t="shared" si="24"/>
        <v>1</v>
      </c>
      <c r="J383" s="25">
        <f t="shared" si="25"/>
        <v>1</v>
      </c>
      <c r="K383" s="25">
        <f t="shared" si="26"/>
        <v>1</v>
      </c>
      <c r="L383" s="25">
        <f t="shared" si="27"/>
        <v>1</v>
      </c>
      <c r="M383" s="25">
        <v>1</v>
      </c>
      <c r="N383" s="25" t="e">
        <v>#N/A</v>
      </c>
      <c r="O383" s="25" t="e">
        <f>VLOOKUP(A383,'NFkB target TFs'!$E$10:$E$54,1,FALSE)</f>
        <v>#N/A</v>
      </c>
      <c r="P383" s="25" t="e">
        <f>VLOOKUP(A383,'all NFkB targets'!$A$6:$A$571,1,FALSE)</f>
        <v>#N/A</v>
      </c>
    </row>
    <row r="384" spans="1:16" x14ac:dyDescent="0.25">
      <c r="A384" s="96" t="s">
        <v>15881</v>
      </c>
      <c r="B384" s="21" t="s">
        <v>15882</v>
      </c>
      <c r="C384" s="21"/>
      <c r="D384" s="22">
        <v>0</v>
      </c>
      <c r="E384" s="28">
        <v>0.40391951682868221</v>
      </c>
      <c r="F384" s="28">
        <v>1.3206080588810418</v>
      </c>
      <c r="G384" s="28">
        <v>1.4865949583628209</v>
      </c>
      <c r="H384" s="28">
        <v>0.80283573054069723</v>
      </c>
      <c r="I384" s="25">
        <f t="shared" si="24"/>
        <v>0</v>
      </c>
      <c r="J384" s="25">
        <f t="shared" si="25"/>
        <v>1</v>
      </c>
      <c r="K384" s="25">
        <f t="shared" si="26"/>
        <v>1</v>
      </c>
      <c r="L384" s="25">
        <f t="shared" si="27"/>
        <v>1</v>
      </c>
      <c r="M384" s="25">
        <v>1</v>
      </c>
      <c r="N384" s="25" t="e">
        <v>#N/A</v>
      </c>
      <c r="O384" s="25" t="e">
        <f>VLOOKUP(A384,'NFkB target TFs'!$E$10:$E$54,1,FALSE)</f>
        <v>#N/A</v>
      </c>
      <c r="P384" s="25" t="e">
        <f>VLOOKUP(A384,'all NFkB targets'!$A$6:$A$571,1,FALSE)</f>
        <v>#N/A</v>
      </c>
    </row>
    <row r="385" spans="1:16" x14ac:dyDescent="0.25">
      <c r="A385" s="96" t="s">
        <v>15374</v>
      </c>
      <c r="B385" s="21" t="s">
        <v>16548</v>
      </c>
      <c r="C385" s="21"/>
      <c r="D385" s="22">
        <v>0</v>
      </c>
      <c r="E385" s="24">
        <v>-1.6964404769435419</v>
      </c>
      <c r="F385" s="24">
        <v>-0.47290399352868462</v>
      </c>
      <c r="G385" s="24">
        <v>-0.54965629769149449</v>
      </c>
      <c r="H385" s="28">
        <v>0.79284338788169462</v>
      </c>
      <c r="I385" s="25">
        <f t="shared" si="24"/>
        <v>1</v>
      </c>
      <c r="J385" s="25">
        <f t="shared" si="25"/>
        <v>0</v>
      </c>
      <c r="K385" s="25">
        <f t="shared" si="26"/>
        <v>0</v>
      </c>
      <c r="L385" s="25">
        <f t="shared" si="27"/>
        <v>1</v>
      </c>
      <c r="M385" s="25">
        <v>1</v>
      </c>
      <c r="N385" s="25" t="e">
        <v>#N/A</v>
      </c>
      <c r="O385" s="25" t="e">
        <f>VLOOKUP(A385,'NFkB target TFs'!$E$10:$E$54,1,FALSE)</f>
        <v>#N/A</v>
      </c>
      <c r="P385" s="25" t="e">
        <f>VLOOKUP(A385,'all NFkB targets'!$A$6:$A$571,1,FALSE)</f>
        <v>#N/A</v>
      </c>
    </row>
    <row r="386" spans="1:16" x14ac:dyDescent="0.25">
      <c r="A386" s="96" t="s">
        <v>15438</v>
      </c>
      <c r="B386" s="21" t="s">
        <v>15439</v>
      </c>
      <c r="C386" s="21"/>
      <c r="D386" s="22">
        <v>0</v>
      </c>
      <c r="E386" s="24">
        <v>-0.42643225387895595</v>
      </c>
      <c r="F386" s="28">
        <v>0.67214480684535383</v>
      </c>
      <c r="G386" s="24">
        <v>-0.23433203464797364</v>
      </c>
      <c r="H386" s="28">
        <v>0.78991343438499206</v>
      </c>
      <c r="I386" s="25">
        <f t="shared" si="24"/>
        <v>0</v>
      </c>
      <c r="J386" s="25">
        <f t="shared" si="25"/>
        <v>1</v>
      </c>
      <c r="K386" s="25">
        <f t="shared" si="26"/>
        <v>0</v>
      </c>
      <c r="L386" s="25">
        <f t="shared" si="27"/>
        <v>1</v>
      </c>
      <c r="M386" s="25">
        <v>1</v>
      </c>
      <c r="N386" s="25" t="e">
        <v>#N/A</v>
      </c>
      <c r="O386" s="25" t="e">
        <f>VLOOKUP(A386,'NFkB target TFs'!$E$10:$E$54,1,FALSE)</f>
        <v>#N/A</v>
      </c>
      <c r="P386" s="25" t="e">
        <f>VLOOKUP(A386,'all NFkB targets'!$A$6:$A$571,1,FALSE)</f>
        <v>#N/A</v>
      </c>
    </row>
    <row r="387" spans="1:16" x14ac:dyDescent="0.25">
      <c r="A387" s="96" t="s">
        <v>16270</v>
      </c>
      <c r="B387" s="21" t="s">
        <v>16271</v>
      </c>
      <c r="C387" s="21"/>
      <c r="D387" s="22">
        <v>0</v>
      </c>
      <c r="E387" s="28">
        <v>0.91779190250849707</v>
      </c>
      <c r="F387" s="28">
        <v>1.5282181702816111</v>
      </c>
      <c r="G387" s="28">
        <v>1.8064977057276375</v>
      </c>
      <c r="H387" s="28">
        <v>0.78913294776759357</v>
      </c>
      <c r="I387" s="25">
        <f t="shared" si="24"/>
        <v>1</v>
      </c>
      <c r="J387" s="25">
        <f t="shared" si="25"/>
        <v>1</v>
      </c>
      <c r="K387" s="25">
        <f t="shared" si="26"/>
        <v>1</v>
      </c>
      <c r="L387" s="25">
        <f t="shared" si="27"/>
        <v>1</v>
      </c>
      <c r="M387" s="25">
        <v>1</v>
      </c>
      <c r="N387" s="25" t="e">
        <v>#N/A</v>
      </c>
      <c r="O387" s="25" t="e">
        <f>VLOOKUP(A387,'NFkB target TFs'!$E$10:$E$54,1,FALSE)</f>
        <v>#N/A</v>
      </c>
      <c r="P387" s="25" t="e">
        <f>VLOOKUP(A387,'all NFkB targets'!$A$6:$A$571,1,FALSE)</f>
        <v>#N/A</v>
      </c>
    </row>
    <row r="388" spans="1:16" x14ac:dyDescent="0.25">
      <c r="A388" s="96" t="s">
        <v>15927</v>
      </c>
      <c r="B388" s="21" t="s">
        <v>15928</v>
      </c>
      <c r="C388" s="21"/>
      <c r="D388" s="22">
        <v>0</v>
      </c>
      <c r="E388" s="24">
        <v>-0.15989649560268385</v>
      </c>
      <c r="F388" s="28">
        <v>0.91889829541441859</v>
      </c>
      <c r="G388" s="28">
        <v>1.5958861497573928</v>
      </c>
      <c r="H388" s="28">
        <v>0.78681041647914762</v>
      </c>
      <c r="I388" s="25">
        <f t="shared" si="24"/>
        <v>0</v>
      </c>
      <c r="J388" s="25">
        <f t="shared" si="25"/>
        <v>1</v>
      </c>
      <c r="K388" s="25">
        <f t="shared" si="26"/>
        <v>1</v>
      </c>
      <c r="L388" s="25">
        <f t="shared" si="27"/>
        <v>1</v>
      </c>
      <c r="M388" s="25">
        <v>1</v>
      </c>
      <c r="N388" s="25" t="e">
        <v>#N/A</v>
      </c>
      <c r="O388" s="25" t="e">
        <f>VLOOKUP(A388,'NFkB target TFs'!$E$10:$E$54,1,FALSE)</f>
        <v>#N/A</v>
      </c>
      <c r="P388" s="25" t="e">
        <f>VLOOKUP(A388,'all NFkB targets'!$A$6:$A$571,1,FALSE)</f>
        <v>#N/A</v>
      </c>
    </row>
    <row r="389" spans="1:16" x14ac:dyDescent="0.25">
      <c r="A389" s="96" t="s">
        <v>15760</v>
      </c>
      <c r="B389" s="21" t="s">
        <v>15761</v>
      </c>
      <c r="C389" s="21"/>
      <c r="D389" s="22">
        <v>0</v>
      </c>
      <c r="E389" s="28">
        <v>0.13584115086155293</v>
      </c>
      <c r="F389" s="28">
        <v>0.81989892637282846</v>
      </c>
      <c r="G389" s="28">
        <v>0.699810699990144</v>
      </c>
      <c r="H389" s="28">
        <v>0.78596520598069042</v>
      </c>
      <c r="I389" s="25">
        <f t="shared" si="24"/>
        <v>0</v>
      </c>
      <c r="J389" s="25">
        <f t="shared" si="25"/>
        <v>1</v>
      </c>
      <c r="K389" s="25">
        <f t="shared" si="26"/>
        <v>1</v>
      </c>
      <c r="L389" s="25">
        <f t="shared" si="27"/>
        <v>1</v>
      </c>
      <c r="M389" s="25">
        <v>1</v>
      </c>
      <c r="N389" s="25" t="e">
        <v>#N/A</v>
      </c>
      <c r="O389" s="25" t="e">
        <f>VLOOKUP(A389,'NFkB target TFs'!$E$10:$E$54,1,FALSE)</f>
        <v>#N/A</v>
      </c>
      <c r="P389" s="25" t="e">
        <f>VLOOKUP(A389,'all NFkB targets'!$A$6:$A$571,1,FALSE)</f>
        <v>#N/A</v>
      </c>
    </row>
    <row r="390" spans="1:16" x14ac:dyDescent="0.25">
      <c r="A390" s="96" t="s">
        <v>15905</v>
      </c>
      <c r="B390" s="21" t="s">
        <v>15906</v>
      </c>
      <c r="C390" s="21"/>
      <c r="D390" s="22">
        <v>0</v>
      </c>
      <c r="E390" s="23">
        <v>4.1982425328366824E-3</v>
      </c>
      <c r="F390" s="28">
        <v>0.61382220053704906</v>
      </c>
      <c r="G390" s="24">
        <v>-1.0073788182244598</v>
      </c>
      <c r="H390" s="28">
        <v>0.78588430597572045</v>
      </c>
      <c r="I390" s="25">
        <f t="shared" si="24"/>
        <v>0</v>
      </c>
      <c r="J390" s="25">
        <f t="shared" si="25"/>
        <v>1</v>
      </c>
      <c r="K390" s="25">
        <f t="shared" si="26"/>
        <v>1</v>
      </c>
      <c r="L390" s="25">
        <f t="shared" si="27"/>
        <v>1</v>
      </c>
      <c r="M390" s="25">
        <v>1</v>
      </c>
      <c r="N390" s="25" t="e">
        <v>#N/A</v>
      </c>
      <c r="O390" s="25" t="e">
        <f>VLOOKUP(A390,'NFkB target TFs'!$E$10:$E$54,1,FALSE)</f>
        <v>#N/A</v>
      </c>
      <c r="P390" s="25" t="e">
        <f>VLOOKUP(A390,'all NFkB targets'!$A$6:$A$571,1,FALSE)</f>
        <v>#N/A</v>
      </c>
    </row>
    <row r="391" spans="1:16" x14ac:dyDescent="0.25">
      <c r="A391" s="96" t="s">
        <v>15893</v>
      </c>
      <c r="B391" s="21" t="s">
        <v>15894</v>
      </c>
      <c r="C391" s="21"/>
      <c r="D391" s="22">
        <v>0</v>
      </c>
      <c r="E391" s="28">
        <v>0.50968892563769519</v>
      </c>
      <c r="F391" s="28">
        <v>0.71175856474913857</v>
      </c>
      <c r="G391" s="28">
        <v>1.2576983844271579</v>
      </c>
      <c r="H391" s="28">
        <v>0.78242677723336096</v>
      </c>
      <c r="I391" s="25">
        <f t="shared" si="24"/>
        <v>0</v>
      </c>
      <c r="J391" s="25">
        <f t="shared" si="25"/>
        <v>1</v>
      </c>
      <c r="K391" s="25">
        <f t="shared" si="26"/>
        <v>1</v>
      </c>
      <c r="L391" s="25">
        <f t="shared" si="27"/>
        <v>1</v>
      </c>
      <c r="M391" s="25">
        <v>1</v>
      </c>
      <c r="N391" s="25" t="e">
        <v>#N/A</v>
      </c>
      <c r="O391" s="25" t="e">
        <f>VLOOKUP(A391,'NFkB target TFs'!$E$10:$E$54,1,FALSE)</f>
        <v>#N/A</v>
      </c>
      <c r="P391" s="25" t="e">
        <f>VLOOKUP(A391,'all NFkB targets'!$A$6:$A$571,1,FALSE)</f>
        <v>#N/A</v>
      </c>
    </row>
    <row r="392" spans="1:16" x14ac:dyDescent="0.25">
      <c r="A392" s="96" t="s">
        <v>15295</v>
      </c>
      <c r="B392" s="21" t="s">
        <v>941</v>
      </c>
      <c r="C392" s="21"/>
      <c r="D392" s="22">
        <v>0</v>
      </c>
      <c r="E392" s="23">
        <v>5.7959317154868198E-2</v>
      </c>
      <c r="F392" s="28">
        <v>0.43182311276636481</v>
      </c>
      <c r="G392" s="28">
        <v>0.44899388043679139</v>
      </c>
      <c r="H392" s="28">
        <v>0.77965890538670735</v>
      </c>
      <c r="I392" s="25">
        <f t="shared" si="24"/>
        <v>0</v>
      </c>
      <c r="J392" s="25">
        <f t="shared" si="25"/>
        <v>0</v>
      </c>
      <c r="K392" s="25">
        <f t="shared" si="26"/>
        <v>0</v>
      </c>
      <c r="L392" s="25">
        <f t="shared" si="27"/>
        <v>1</v>
      </c>
      <c r="M392" s="25">
        <v>1</v>
      </c>
      <c r="N392" s="25" t="e">
        <v>#N/A</v>
      </c>
      <c r="O392" s="25" t="e">
        <f>VLOOKUP(A392,'NFkB target TFs'!$E$10:$E$54,1,FALSE)</f>
        <v>#N/A</v>
      </c>
      <c r="P392" s="25" t="e">
        <f>VLOOKUP(A392,'all NFkB targets'!$A$6:$A$571,1,FALSE)</f>
        <v>#N/A</v>
      </c>
    </row>
    <row r="393" spans="1:16" x14ac:dyDescent="0.25">
      <c r="A393" s="96" t="s">
        <v>16085</v>
      </c>
      <c r="B393" s="21" t="s">
        <v>16086</v>
      </c>
      <c r="C393" s="21"/>
      <c r="D393" s="22">
        <v>0</v>
      </c>
      <c r="E393" s="28">
        <v>0.44854666418783523</v>
      </c>
      <c r="F393" s="28">
        <v>1.2359487893521162</v>
      </c>
      <c r="G393" s="28">
        <v>1.5590695830889114</v>
      </c>
      <c r="H393" s="28">
        <v>0.77940595771408172</v>
      </c>
      <c r="I393" s="25">
        <f t="shared" si="24"/>
        <v>0</v>
      </c>
      <c r="J393" s="25">
        <f t="shared" si="25"/>
        <v>1</v>
      </c>
      <c r="K393" s="25">
        <f t="shared" si="26"/>
        <v>1</v>
      </c>
      <c r="L393" s="25">
        <f t="shared" si="27"/>
        <v>1</v>
      </c>
      <c r="M393" s="25">
        <v>1</v>
      </c>
      <c r="N393" s="25" t="e">
        <v>#N/A</v>
      </c>
      <c r="O393" s="25" t="e">
        <f>VLOOKUP(A393,'NFkB target TFs'!$E$10:$E$54,1,FALSE)</f>
        <v>#N/A</v>
      </c>
      <c r="P393" s="25" t="e">
        <f>VLOOKUP(A393,'all NFkB targets'!$A$6:$A$571,1,FALSE)</f>
        <v>#N/A</v>
      </c>
    </row>
    <row r="394" spans="1:16" x14ac:dyDescent="0.25">
      <c r="A394" s="96" t="s">
        <v>15989</v>
      </c>
      <c r="B394" s="21" t="s">
        <v>15990</v>
      </c>
      <c r="C394" s="21"/>
      <c r="D394" s="22">
        <v>0</v>
      </c>
      <c r="E394" s="28">
        <v>0.24662164209997275</v>
      </c>
      <c r="F394" s="28">
        <v>0.65565681175852231</v>
      </c>
      <c r="G394" s="28">
        <v>1.0831319369336632</v>
      </c>
      <c r="H394" s="28">
        <v>0.77860953558491552</v>
      </c>
      <c r="I394" s="25">
        <f t="shared" si="24"/>
        <v>0</v>
      </c>
      <c r="J394" s="25">
        <f t="shared" si="25"/>
        <v>1</v>
      </c>
      <c r="K394" s="25">
        <f t="shared" si="26"/>
        <v>1</v>
      </c>
      <c r="L394" s="25">
        <f t="shared" si="27"/>
        <v>1</v>
      </c>
      <c r="M394" s="25">
        <v>1</v>
      </c>
      <c r="N394" s="25" t="e">
        <v>#N/A</v>
      </c>
      <c r="O394" s="25" t="e">
        <f>VLOOKUP(A394,'NFkB target TFs'!$E$10:$E$54,1,FALSE)</f>
        <v>#N/A</v>
      </c>
      <c r="P394" s="25" t="e">
        <f>VLOOKUP(A394,'all NFkB targets'!$A$6:$A$571,1,FALSE)</f>
        <v>#N/A</v>
      </c>
    </row>
    <row r="395" spans="1:16" x14ac:dyDescent="0.25">
      <c r="A395" s="96" t="s">
        <v>16474</v>
      </c>
      <c r="B395" s="21" t="s">
        <v>16475</v>
      </c>
      <c r="C395" s="21"/>
      <c r="D395" s="22">
        <v>0</v>
      </c>
      <c r="E395" s="28">
        <v>0.61991321777166797</v>
      </c>
      <c r="F395" s="28">
        <v>0.69151630989304447</v>
      </c>
      <c r="G395" s="28">
        <v>1.2167100568477047</v>
      </c>
      <c r="H395" s="28">
        <v>0.77356760892802257</v>
      </c>
      <c r="I395" s="25">
        <f t="shared" si="24"/>
        <v>1</v>
      </c>
      <c r="J395" s="25">
        <f t="shared" si="25"/>
        <v>1</v>
      </c>
      <c r="K395" s="25">
        <f t="shared" si="26"/>
        <v>1</v>
      </c>
      <c r="L395" s="25">
        <f t="shared" si="27"/>
        <v>1</v>
      </c>
      <c r="M395" s="25">
        <v>1</v>
      </c>
      <c r="N395" s="25" t="e">
        <v>#N/A</v>
      </c>
      <c r="O395" s="25" t="e">
        <f>VLOOKUP(A395,'NFkB target TFs'!$E$10:$E$54,1,FALSE)</f>
        <v>#N/A</v>
      </c>
      <c r="P395" s="25" t="e">
        <f>VLOOKUP(A395,'all NFkB targets'!$A$6:$A$571,1,FALSE)</f>
        <v>#N/A</v>
      </c>
    </row>
    <row r="396" spans="1:16" x14ac:dyDescent="0.25">
      <c r="A396" s="96" t="s">
        <v>16298</v>
      </c>
      <c r="B396" s="21" t="s">
        <v>16299</v>
      </c>
      <c r="C396" s="21"/>
      <c r="D396" s="22">
        <v>0</v>
      </c>
      <c r="E396" s="24">
        <v>-1.0596142559748436</v>
      </c>
      <c r="F396" s="28">
        <v>1.6283583272603765</v>
      </c>
      <c r="G396" s="28">
        <v>0.81682334980614335</v>
      </c>
      <c r="H396" s="28">
        <v>0.77188170150890401</v>
      </c>
      <c r="I396" s="25">
        <f t="shared" si="24"/>
        <v>1</v>
      </c>
      <c r="J396" s="25">
        <f t="shared" si="25"/>
        <v>1</v>
      </c>
      <c r="K396" s="25">
        <f t="shared" si="26"/>
        <v>1</v>
      </c>
      <c r="L396" s="25">
        <f t="shared" si="27"/>
        <v>1</v>
      </c>
      <c r="M396" s="25">
        <v>1</v>
      </c>
      <c r="N396" s="25" t="e">
        <v>#N/A</v>
      </c>
      <c r="O396" s="25" t="e">
        <f>VLOOKUP(A396,'NFkB target TFs'!$E$10:$E$54,1,FALSE)</f>
        <v>#N/A</v>
      </c>
      <c r="P396" s="25" t="e">
        <f>VLOOKUP(A396,'all NFkB targets'!$A$6:$A$571,1,FALSE)</f>
        <v>#N/A</v>
      </c>
    </row>
    <row r="397" spans="1:16" x14ac:dyDescent="0.25">
      <c r="A397" s="96" t="s">
        <v>15577</v>
      </c>
      <c r="B397" s="21" t="s">
        <v>941</v>
      </c>
      <c r="C397" s="21"/>
      <c r="D397" s="22">
        <v>0</v>
      </c>
      <c r="E397" s="28">
        <v>0.40413355756366182</v>
      </c>
      <c r="F397" s="28">
        <v>0.55693749169096463</v>
      </c>
      <c r="G397" s="28">
        <v>1.1957700822736532</v>
      </c>
      <c r="H397" s="28">
        <v>0.7712131818972412</v>
      </c>
      <c r="I397" s="25">
        <f t="shared" si="24"/>
        <v>0</v>
      </c>
      <c r="J397" s="25">
        <f t="shared" si="25"/>
        <v>0</v>
      </c>
      <c r="K397" s="25">
        <f t="shared" si="26"/>
        <v>1</v>
      </c>
      <c r="L397" s="25">
        <f t="shared" si="27"/>
        <v>1</v>
      </c>
      <c r="M397" s="25">
        <v>1</v>
      </c>
      <c r="N397" s="25" t="e">
        <v>#N/A</v>
      </c>
      <c r="O397" s="25" t="e">
        <f>VLOOKUP(A397,'NFkB target TFs'!$E$10:$E$54,1,FALSE)</f>
        <v>#N/A</v>
      </c>
      <c r="P397" s="25" t="e">
        <f>VLOOKUP(A397,'all NFkB targets'!$A$6:$A$571,1,FALSE)</f>
        <v>#N/A</v>
      </c>
    </row>
    <row r="398" spans="1:16" x14ac:dyDescent="0.25">
      <c r="A398" s="96" t="s">
        <v>15233</v>
      </c>
      <c r="B398" s="21" t="s">
        <v>15234</v>
      </c>
      <c r="C398" s="21"/>
      <c r="D398" s="22">
        <v>0</v>
      </c>
      <c r="E398" s="28">
        <v>0.4791624011708725</v>
      </c>
      <c r="F398" s="28">
        <v>0.25124080079455824</v>
      </c>
      <c r="G398" s="28">
        <v>0.57288514303545524</v>
      </c>
      <c r="H398" s="28">
        <v>0.76940871366063568</v>
      </c>
      <c r="I398" s="25">
        <f t="shared" si="24"/>
        <v>0</v>
      </c>
      <c r="J398" s="25">
        <f t="shared" si="25"/>
        <v>0</v>
      </c>
      <c r="K398" s="25">
        <f t="shared" si="26"/>
        <v>0</v>
      </c>
      <c r="L398" s="25">
        <f t="shared" si="27"/>
        <v>1</v>
      </c>
      <c r="M398" s="25">
        <v>1</v>
      </c>
      <c r="N398" s="25" t="e">
        <v>#N/A</v>
      </c>
      <c r="O398" s="25" t="e">
        <f>VLOOKUP(A398,'NFkB target TFs'!$E$10:$E$54,1,FALSE)</f>
        <v>#N/A</v>
      </c>
      <c r="P398" s="25" t="e">
        <f>VLOOKUP(A398,'all NFkB targets'!$A$6:$A$571,1,FALSE)</f>
        <v>#N/A</v>
      </c>
    </row>
    <row r="399" spans="1:16" x14ac:dyDescent="0.25">
      <c r="A399" s="96" t="s">
        <v>16434</v>
      </c>
      <c r="B399" s="21" t="s">
        <v>16435</v>
      </c>
      <c r="C399" s="21"/>
      <c r="D399" s="22">
        <v>0</v>
      </c>
      <c r="E399" s="28">
        <v>1.2175060659764223</v>
      </c>
      <c r="F399" s="28">
        <v>1.5973652363481283</v>
      </c>
      <c r="G399" s="28">
        <v>1.7222374580309641</v>
      </c>
      <c r="H399" s="28">
        <v>0.76795024545500323</v>
      </c>
      <c r="I399" s="25">
        <f t="shared" si="24"/>
        <v>1</v>
      </c>
      <c r="J399" s="25">
        <f t="shared" si="25"/>
        <v>1</v>
      </c>
      <c r="K399" s="25">
        <f t="shared" si="26"/>
        <v>1</v>
      </c>
      <c r="L399" s="25">
        <f t="shared" si="27"/>
        <v>1</v>
      </c>
      <c r="M399" s="25">
        <v>1</v>
      </c>
      <c r="N399" s="25" t="e">
        <v>#N/A</v>
      </c>
      <c r="O399" s="25" t="e">
        <f>VLOOKUP(A399,'NFkB target TFs'!$E$10:$E$54,1,FALSE)</f>
        <v>#N/A</v>
      </c>
      <c r="P399" s="25" t="e">
        <f>VLOOKUP(A399,'all NFkB targets'!$A$6:$A$571,1,FALSE)</f>
        <v>#N/A</v>
      </c>
    </row>
    <row r="400" spans="1:16" x14ac:dyDescent="0.25">
      <c r="A400" s="96" t="s">
        <v>15393</v>
      </c>
      <c r="B400" s="21" t="s">
        <v>15394</v>
      </c>
      <c r="C400" s="21"/>
      <c r="D400" s="22">
        <v>0</v>
      </c>
      <c r="E400" s="28">
        <v>0.60104433680995006</v>
      </c>
      <c r="F400" s="28">
        <v>0.15048366724784915</v>
      </c>
      <c r="G400" s="28">
        <v>0.25786701209297452</v>
      </c>
      <c r="H400" s="28">
        <v>0.7656448883671445</v>
      </c>
      <c r="I400" s="25">
        <f t="shared" si="24"/>
        <v>1</v>
      </c>
      <c r="J400" s="25">
        <f t="shared" si="25"/>
        <v>0</v>
      </c>
      <c r="K400" s="25">
        <f t="shared" si="26"/>
        <v>0</v>
      </c>
      <c r="L400" s="25">
        <f t="shared" si="27"/>
        <v>1</v>
      </c>
      <c r="M400" s="25">
        <v>1</v>
      </c>
      <c r="N400" s="25" t="e">
        <v>#N/A</v>
      </c>
      <c r="O400" s="25" t="e">
        <f>VLOOKUP(A400,'NFkB target TFs'!$E$10:$E$54,1,FALSE)</f>
        <v>#N/A</v>
      </c>
      <c r="P400" s="25" t="e">
        <f>VLOOKUP(A400,'all NFkB targets'!$A$6:$A$571,1,FALSE)</f>
        <v>#N/A</v>
      </c>
    </row>
    <row r="401" spans="1:16" x14ac:dyDescent="0.25">
      <c r="A401" s="96" t="s">
        <v>15289</v>
      </c>
      <c r="B401" s="21" t="s">
        <v>15290</v>
      </c>
      <c r="C401" s="21"/>
      <c r="D401" s="22">
        <v>0</v>
      </c>
      <c r="E401" s="28">
        <v>0.47944430963859447</v>
      </c>
      <c r="F401" s="23">
        <v>3.4937243255372605E-2</v>
      </c>
      <c r="G401" s="23">
        <v>-1.0909984639887765E-2</v>
      </c>
      <c r="H401" s="28">
        <v>0.76438849937377762</v>
      </c>
      <c r="I401" s="25">
        <f t="shared" si="24"/>
        <v>0</v>
      </c>
      <c r="J401" s="25">
        <f t="shared" si="25"/>
        <v>0</v>
      </c>
      <c r="K401" s="25">
        <f t="shared" si="26"/>
        <v>0</v>
      </c>
      <c r="L401" s="25">
        <f t="shared" si="27"/>
        <v>1</v>
      </c>
      <c r="M401" s="25">
        <v>1</v>
      </c>
      <c r="N401" s="25" t="e">
        <v>#N/A</v>
      </c>
      <c r="O401" s="25" t="e">
        <f>VLOOKUP(A401,'NFkB target TFs'!$E$10:$E$54,1,FALSE)</f>
        <v>#N/A</v>
      </c>
      <c r="P401" s="25" t="e">
        <f>VLOOKUP(A401,'all NFkB targets'!$A$6:$A$571,1,FALSE)</f>
        <v>#N/A</v>
      </c>
    </row>
    <row r="402" spans="1:16" x14ac:dyDescent="0.25">
      <c r="A402" s="96" t="s">
        <v>15352</v>
      </c>
      <c r="B402" s="21" t="s">
        <v>15353</v>
      </c>
      <c r="C402" s="21"/>
      <c r="D402" s="22">
        <v>0</v>
      </c>
      <c r="E402" s="24">
        <v>-1.2057560584652769</v>
      </c>
      <c r="F402" s="28">
        <v>0.49144037116336792</v>
      </c>
      <c r="G402" s="24">
        <v>-0.1679571347061917</v>
      </c>
      <c r="H402" s="28">
        <v>0.7633703515156095</v>
      </c>
      <c r="I402" s="25">
        <f t="shared" si="24"/>
        <v>1</v>
      </c>
      <c r="J402" s="25">
        <f t="shared" si="25"/>
        <v>0</v>
      </c>
      <c r="K402" s="25">
        <f t="shared" si="26"/>
        <v>0</v>
      </c>
      <c r="L402" s="25">
        <f t="shared" si="27"/>
        <v>1</v>
      </c>
      <c r="M402" s="25">
        <v>1</v>
      </c>
      <c r="N402" s="25" t="e">
        <v>#N/A</v>
      </c>
      <c r="O402" s="25" t="e">
        <f>VLOOKUP(A402,'NFkB target TFs'!$E$10:$E$54,1,FALSE)</f>
        <v>#N/A</v>
      </c>
      <c r="P402" s="25" t="e">
        <f>VLOOKUP(A402,'all NFkB targets'!$A$6:$A$571,1,FALSE)</f>
        <v>#N/A</v>
      </c>
    </row>
    <row r="403" spans="1:16" x14ac:dyDescent="0.25">
      <c r="A403" s="96" t="s">
        <v>15277</v>
      </c>
      <c r="B403" s="21" t="s">
        <v>15278</v>
      </c>
      <c r="C403" s="21"/>
      <c r="D403" s="22">
        <v>0</v>
      </c>
      <c r="E403" s="23">
        <v>7.1461107514556241E-2</v>
      </c>
      <c r="F403" s="28">
        <v>0.50293711876728853</v>
      </c>
      <c r="G403" s="28">
        <v>0.581561405018586</v>
      </c>
      <c r="H403" s="28">
        <v>0.76227216437486811</v>
      </c>
      <c r="I403" s="25">
        <f t="shared" si="24"/>
        <v>0</v>
      </c>
      <c r="J403" s="25">
        <f t="shared" si="25"/>
        <v>0</v>
      </c>
      <c r="K403" s="25">
        <f t="shared" si="26"/>
        <v>0</v>
      </c>
      <c r="L403" s="25">
        <f t="shared" si="27"/>
        <v>1</v>
      </c>
      <c r="M403" s="25">
        <v>1</v>
      </c>
      <c r="N403" s="25" t="e">
        <v>#N/A</v>
      </c>
      <c r="O403" s="25" t="e">
        <f>VLOOKUP(A403,'NFkB target TFs'!$E$10:$E$54,1,FALSE)</f>
        <v>#N/A</v>
      </c>
      <c r="P403" s="25" t="e">
        <f>VLOOKUP(A403,'all NFkB targets'!$A$6:$A$571,1,FALSE)</f>
        <v>#N/A</v>
      </c>
    </row>
    <row r="404" spans="1:16" x14ac:dyDescent="0.25">
      <c r="A404" s="96" t="s">
        <v>15951</v>
      </c>
      <c r="B404" s="21" t="s">
        <v>15952</v>
      </c>
      <c r="C404" s="21"/>
      <c r="D404" s="22">
        <v>0</v>
      </c>
      <c r="E404" s="28">
        <v>0.25071047353417075</v>
      </c>
      <c r="F404" s="28">
        <v>1.2728753959247834</v>
      </c>
      <c r="G404" s="28">
        <v>3.1150577836005362</v>
      </c>
      <c r="H404" s="28">
        <v>0.76171160843967689</v>
      </c>
      <c r="I404" s="25">
        <f t="shared" si="24"/>
        <v>0</v>
      </c>
      <c r="J404" s="25">
        <f t="shared" si="25"/>
        <v>1</v>
      </c>
      <c r="K404" s="25">
        <f t="shared" si="26"/>
        <v>1</v>
      </c>
      <c r="L404" s="25">
        <f t="shared" si="27"/>
        <v>1</v>
      </c>
      <c r="M404" s="25">
        <v>1</v>
      </c>
      <c r="N404" s="25" t="e">
        <v>#N/A</v>
      </c>
      <c r="O404" s="25" t="e">
        <f>VLOOKUP(A404,'NFkB target TFs'!$E$10:$E$54,1,FALSE)</f>
        <v>#N/A</v>
      </c>
      <c r="P404" s="25" t="e">
        <f>VLOOKUP(A404,'all NFkB targets'!$A$6:$A$571,1,FALSE)</f>
        <v>#N/A</v>
      </c>
    </row>
    <row r="405" spans="1:16" x14ac:dyDescent="0.25">
      <c r="A405" s="96" t="s">
        <v>15506</v>
      </c>
      <c r="B405" s="21" t="s">
        <v>15507</v>
      </c>
      <c r="C405" s="21"/>
      <c r="D405" s="22">
        <v>0</v>
      </c>
      <c r="E405" s="24">
        <v>-1.6683359622010066</v>
      </c>
      <c r="F405" s="24">
        <v>-0.80284897009661804</v>
      </c>
      <c r="G405" s="24">
        <v>-0.33836190854001469</v>
      </c>
      <c r="H405" s="28">
        <v>0.75811282907708433</v>
      </c>
      <c r="I405" s="25">
        <f t="shared" si="24"/>
        <v>1</v>
      </c>
      <c r="J405" s="25">
        <f t="shared" si="25"/>
        <v>1</v>
      </c>
      <c r="K405" s="25">
        <f t="shared" si="26"/>
        <v>0</v>
      </c>
      <c r="L405" s="25">
        <f t="shared" si="27"/>
        <v>1</v>
      </c>
      <c r="M405" s="25">
        <v>1</v>
      </c>
      <c r="N405" s="25" t="e">
        <v>#N/A</v>
      </c>
      <c r="O405" s="25" t="e">
        <f>VLOOKUP(A405,'NFkB target TFs'!$E$10:$E$54,1,FALSE)</f>
        <v>#N/A</v>
      </c>
      <c r="P405" s="25" t="e">
        <f>VLOOKUP(A405,'all NFkB targets'!$A$6:$A$571,1,FALSE)</f>
        <v>#N/A</v>
      </c>
    </row>
    <row r="406" spans="1:16" x14ac:dyDescent="0.25">
      <c r="A406" s="96" t="s">
        <v>15257</v>
      </c>
      <c r="B406" s="21" t="s">
        <v>15258</v>
      </c>
      <c r="C406" s="21"/>
      <c r="D406" s="22">
        <v>0</v>
      </c>
      <c r="E406" s="24">
        <v>-0.21584008870469618</v>
      </c>
      <c r="F406" s="24">
        <v>-0.26710933497284134</v>
      </c>
      <c r="G406" s="28">
        <v>0.41829110589197699</v>
      </c>
      <c r="H406" s="28">
        <v>0.75797176751568707</v>
      </c>
      <c r="I406" s="25">
        <f t="shared" si="24"/>
        <v>0</v>
      </c>
      <c r="J406" s="25">
        <f t="shared" si="25"/>
        <v>0</v>
      </c>
      <c r="K406" s="25">
        <f t="shared" si="26"/>
        <v>0</v>
      </c>
      <c r="L406" s="25">
        <f t="shared" si="27"/>
        <v>1</v>
      </c>
      <c r="M406" s="25">
        <v>1</v>
      </c>
      <c r="N406" s="25" t="e">
        <v>#N/A</v>
      </c>
      <c r="O406" s="25" t="e">
        <f>VLOOKUP(A406,'NFkB target TFs'!$E$10:$E$54,1,FALSE)</f>
        <v>#N/A</v>
      </c>
      <c r="P406" s="25" t="e">
        <f>VLOOKUP(A406,'all NFkB targets'!$A$6:$A$571,1,FALSE)</f>
        <v>#N/A</v>
      </c>
    </row>
    <row r="407" spans="1:16" x14ac:dyDescent="0.25">
      <c r="A407" s="96" t="s">
        <v>15617</v>
      </c>
      <c r="B407" s="21" t="s">
        <v>15618</v>
      </c>
      <c r="C407" s="21"/>
      <c r="D407" s="22">
        <v>0</v>
      </c>
      <c r="E407" s="28">
        <v>0.40364184574142709</v>
      </c>
      <c r="F407" s="28">
        <v>0.42280173085763123</v>
      </c>
      <c r="G407" s="28">
        <v>0.88494086538287908</v>
      </c>
      <c r="H407" s="28">
        <v>0.75712035634142283</v>
      </c>
      <c r="I407" s="25">
        <f t="shared" si="24"/>
        <v>0</v>
      </c>
      <c r="J407" s="25">
        <f t="shared" si="25"/>
        <v>0</v>
      </c>
      <c r="K407" s="25">
        <f t="shared" si="26"/>
        <v>1</v>
      </c>
      <c r="L407" s="25">
        <f t="shared" si="27"/>
        <v>1</v>
      </c>
      <c r="M407" s="25">
        <v>1</v>
      </c>
      <c r="N407" s="25" t="e">
        <v>#N/A</v>
      </c>
      <c r="O407" s="25" t="e">
        <f>VLOOKUP(A407,'NFkB target TFs'!$E$10:$E$54,1,FALSE)</f>
        <v>#N/A</v>
      </c>
      <c r="P407" s="25" t="e">
        <f>VLOOKUP(A407,'all NFkB targets'!$A$6:$A$571,1,FALSE)</f>
        <v>#N/A</v>
      </c>
    </row>
    <row r="408" spans="1:16" x14ac:dyDescent="0.25">
      <c r="A408" s="96" t="s">
        <v>15238</v>
      </c>
      <c r="B408" s="21" t="s">
        <v>941</v>
      </c>
      <c r="C408" s="21"/>
      <c r="D408" s="22">
        <v>0</v>
      </c>
      <c r="E408" s="28">
        <v>0.52294767943176212</v>
      </c>
      <c r="F408" s="23">
        <v>0.10761735402880683</v>
      </c>
      <c r="G408" s="28">
        <v>0.25142351965375181</v>
      </c>
      <c r="H408" s="28">
        <v>0.75381384678836538</v>
      </c>
      <c r="I408" s="25">
        <f t="shared" si="24"/>
        <v>0</v>
      </c>
      <c r="J408" s="25">
        <f t="shared" si="25"/>
        <v>0</v>
      </c>
      <c r="K408" s="25">
        <f t="shared" si="26"/>
        <v>0</v>
      </c>
      <c r="L408" s="25">
        <f t="shared" si="27"/>
        <v>1</v>
      </c>
      <c r="M408" s="25">
        <v>1</v>
      </c>
      <c r="N408" s="25" t="e">
        <v>#N/A</v>
      </c>
      <c r="O408" s="25" t="e">
        <f>VLOOKUP(A408,'NFkB target TFs'!$E$10:$E$54,1,FALSE)</f>
        <v>#N/A</v>
      </c>
      <c r="P408" s="25" t="e">
        <f>VLOOKUP(A408,'all NFkB targets'!$A$6:$A$571,1,FALSE)</f>
        <v>#N/A</v>
      </c>
    </row>
    <row r="409" spans="1:16" x14ac:dyDescent="0.25">
      <c r="A409" s="96" t="s">
        <v>15688</v>
      </c>
      <c r="B409" s="21" t="s">
        <v>15689</v>
      </c>
      <c r="C409" s="21"/>
      <c r="D409" s="22">
        <v>0</v>
      </c>
      <c r="E409" s="28">
        <v>0.59284609979698943</v>
      </c>
      <c r="F409" s="28">
        <v>0.2690746414597503</v>
      </c>
      <c r="G409" s="28">
        <v>1.1212349163126178</v>
      </c>
      <c r="H409" s="28">
        <v>0.75288863103057235</v>
      </c>
      <c r="I409" s="25">
        <f t="shared" si="24"/>
        <v>1</v>
      </c>
      <c r="J409" s="25">
        <f t="shared" si="25"/>
        <v>0</v>
      </c>
      <c r="K409" s="25">
        <f t="shared" si="26"/>
        <v>1</v>
      </c>
      <c r="L409" s="25">
        <f t="shared" si="27"/>
        <v>1</v>
      </c>
      <c r="M409" s="25">
        <v>1</v>
      </c>
      <c r="N409" s="25" t="e">
        <v>#N/A</v>
      </c>
      <c r="O409" s="25" t="e">
        <f>VLOOKUP(A409,'NFkB target TFs'!$E$10:$E$54,1,FALSE)</f>
        <v>#N/A</v>
      </c>
      <c r="P409" s="25" t="e">
        <f>VLOOKUP(A409,'all NFkB targets'!$A$6:$A$571,1,FALSE)</f>
        <v>#N/A</v>
      </c>
    </row>
    <row r="410" spans="1:16" x14ac:dyDescent="0.25">
      <c r="A410" s="96" t="s">
        <v>15967</v>
      </c>
      <c r="B410" s="21" t="s">
        <v>15968</v>
      </c>
      <c r="C410" s="21"/>
      <c r="D410" s="22">
        <v>0</v>
      </c>
      <c r="E410" s="28">
        <v>0.3899124679958314</v>
      </c>
      <c r="F410" s="28">
        <v>0.67565388340778798</v>
      </c>
      <c r="G410" s="28">
        <v>0.86560669158654202</v>
      </c>
      <c r="H410" s="28">
        <v>0.75265136176753544</v>
      </c>
      <c r="I410" s="25">
        <f t="shared" si="24"/>
        <v>0</v>
      </c>
      <c r="J410" s="25">
        <f t="shared" si="25"/>
        <v>1</v>
      </c>
      <c r="K410" s="25">
        <f t="shared" si="26"/>
        <v>1</v>
      </c>
      <c r="L410" s="25">
        <f t="shared" si="27"/>
        <v>1</v>
      </c>
      <c r="M410" s="25">
        <v>1</v>
      </c>
      <c r="N410" s="25" t="e">
        <v>#N/A</v>
      </c>
      <c r="O410" s="25" t="e">
        <f>VLOOKUP(A410,'NFkB target TFs'!$E$10:$E$54,1,FALSE)</f>
        <v>#N/A</v>
      </c>
      <c r="P410" s="25" t="e">
        <f>VLOOKUP(A410,'all NFkB targets'!$A$6:$A$571,1,FALSE)</f>
        <v>#N/A</v>
      </c>
    </row>
    <row r="411" spans="1:16" x14ac:dyDescent="0.25">
      <c r="A411" s="96" t="s">
        <v>15311</v>
      </c>
      <c r="B411" s="21" t="s">
        <v>15312</v>
      </c>
      <c r="C411" s="21"/>
      <c r="D411" s="22">
        <v>0</v>
      </c>
      <c r="E411" s="28">
        <v>0.20682793825600151</v>
      </c>
      <c r="F411" s="23">
        <v>6.0762212553643412E-2</v>
      </c>
      <c r="G411" s="28">
        <v>0.36214534948190796</v>
      </c>
      <c r="H411" s="28">
        <v>0.74966261059018557</v>
      </c>
      <c r="I411" s="25">
        <f t="shared" si="24"/>
        <v>0</v>
      </c>
      <c r="J411" s="25">
        <f t="shared" si="25"/>
        <v>0</v>
      </c>
      <c r="K411" s="25">
        <f t="shared" si="26"/>
        <v>0</v>
      </c>
      <c r="L411" s="25">
        <f t="shared" si="27"/>
        <v>1</v>
      </c>
      <c r="M411" s="25">
        <v>1</v>
      </c>
      <c r="N411" s="25" t="e">
        <v>#N/A</v>
      </c>
      <c r="O411" s="25" t="e">
        <f>VLOOKUP(A411,'NFkB target TFs'!$E$10:$E$54,1,FALSE)</f>
        <v>#N/A</v>
      </c>
      <c r="P411" s="25" t="e">
        <f>VLOOKUP(A411,'all NFkB targets'!$A$6:$A$571,1,FALSE)</f>
        <v>#N/A</v>
      </c>
    </row>
    <row r="412" spans="1:16" x14ac:dyDescent="0.25">
      <c r="A412" s="96" t="s">
        <v>15478</v>
      </c>
      <c r="B412" s="21" t="s">
        <v>15479</v>
      </c>
      <c r="C412" s="21"/>
      <c r="D412" s="22">
        <v>0</v>
      </c>
      <c r="E412" s="28">
        <v>0.85209718778943933</v>
      </c>
      <c r="F412" s="28">
        <v>0.63145475075143287</v>
      </c>
      <c r="G412" s="23">
        <v>6.8691262519400276E-2</v>
      </c>
      <c r="H412" s="28">
        <v>0.74931475649627266</v>
      </c>
      <c r="I412" s="25">
        <f t="shared" si="24"/>
        <v>1</v>
      </c>
      <c r="J412" s="25">
        <f t="shared" si="25"/>
        <v>1</v>
      </c>
      <c r="K412" s="25">
        <f t="shared" si="26"/>
        <v>0</v>
      </c>
      <c r="L412" s="25">
        <f t="shared" si="27"/>
        <v>1</v>
      </c>
      <c r="M412" s="25">
        <v>1</v>
      </c>
      <c r="N412" s="25" t="e">
        <v>#N/A</v>
      </c>
      <c r="O412" s="25" t="e">
        <f>VLOOKUP(A412,'NFkB target TFs'!$E$10:$E$54,1,FALSE)</f>
        <v>#N/A</v>
      </c>
      <c r="P412" s="25" t="e">
        <f>VLOOKUP(A412,'all NFkB targets'!$A$6:$A$571,1,FALSE)</f>
        <v>#N/A</v>
      </c>
    </row>
    <row r="413" spans="1:16" x14ac:dyDescent="0.25">
      <c r="A413" s="96" t="s">
        <v>15977</v>
      </c>
      <c r="B413" s="21" t="s">
        <v>15978</v>
      </c>
      <c r="C413" s="21"/>
      <c r="D413" s="22">
        <v>0</v>
      </c>
      <c r="E413" s="28">
        <v>0.27860257684413342</v>
      </c>
      <c r="F413" s="28">
        <v>1.1478000459248916</v>
      </c>
      <c r="G413" s="28">
        <v>1.5955332912789801</v>
      </c>
      <c r="H413" s="28">
        <v>0.74848675416257415</v>
      </c>
      <c r="I413" s="25">
        <f t="shared" si="24"/>
        <v>0</v>
      </c>
      <c r="J413" s="25">
        <f t="shared" si="25"/>
        <v>1</v>
      </c>
      <c r="K413" s="25">
        <f t="shared" si="26"/>
        <v>1</v>
      </c>
      <c r="L413" s="25">
        <f t="shared" si="27"/>
        <v>1</v>
      </c>
      <c r="M413" s="25">
        <v>1</v>
      </c>
      <c r="N413" s="25" t="e">
        <v>#N/A</v>
      </c>
      <c r="O413" s="25" t="e">
        <f>VLOOKUP(A413,'NFkB target TFs'!$E$10:$E$54,1,FALSE)</f>
        <v>#N/A</v>
      </c>
      <c r="P413" s="25" t="e">
        <f>VLOOKUP(A413,'all NFkB targets'!$A$6:$A$571,1,FALSE)</f>
        <v>#N/A</v>
      </c>
    </row>
    <row r="414" spans="1:16" x14ac:dyDescent="0.25">
      <c r="A414" s="96" t="s">
        <v>52</v>
      </c>
      <c r="B414" s="21" t="s">
        <v>53</v>
      </c>
      <c r="C414" s="21"/>
      <c r="D414" s="22">
        <v>0</v>
      </c>
      <c r="E414" s="28">
        <v>1.1116391827559529</v>
      </c>
      <c r="F414" s="28">
        <v>0.23676793597201654</v>
      </c>
      <c r="G414" s="28">
        <v>0.78580184783908935</v>
      </c>
      <c r="H414" s="28">
        <v>0.74534605723245551</v>
      </c>
      <c r="I414" s="25">
        <f t="shared" si="24"/>
        <v>1</v>
      </c>
      <c r="J414" s="25">
        <f t="shared" si="25"/>
        <v>0</v>
      </c>
      <c r="K414" s="25">
        <f t="shared" si="26"/>
        <v>1</v>
      </c>
      <c r="L414" s="25">
        <f t="shared" si="27"/>
        <v>1</v>
      </c>
      <c r="M414" s="25">
        <v>1</v>
      </c>
      <c r="N414" s="33" t="s">
        <v>52</v>
      </c>
      <c r="O414" s="25" t="e">
        <f>VLOOKUP(A414,'NFkB target TFs'!$E$10:$E$54,1,FALSE)</f>
        <v>#N/A</v>
      </c>
      <c r="P414" s="25" t="e">
        <f>VLOOKUP(A414,'all NFkB targets'!$A$6:$A$571,1,FALSE)</f>
        <v>#N/A</v>
      </c>
    </row>
    <row r="415" spans="1:16" x14ac:dyDescent="0.25">
      <c r="A415" s="96" t="s">
        <v>16454</v>
      </c>
      <c r="B415" s="21" t="s">
        <v>16455</v>
      </c>
      <c r="C415" s="21"/>
      <c r="D415" s="22">
        <v>0</v>
      </c>
      <c r="E415" s="28">
        <v>0.93902517751212988</v>
      </c>
      <c r="F415" s="28">
        <v>1.7956961934678208</v>
      </c>
      <c r="G415" s="28">
        <v>1.9682382762462753</v>
      </c>
      <c r="H415" s="28">
        <v>0.7453380876534923</v>
      </c>
      <c r="I415" s="25">
        <f t="shared" si="24"/>
        <v>1</v>
      </c>
      <c r="J415" s="25">
        <f t="shared" si="25"/>
        <v>1</v>
      </c>
      <c r="K415" s="25">
        <f t="shared" si="26"/>
        <v>1</v>
      </c>
      <c r="L415" s="25">
        <f t="shared" si="27"/>
        <v>1</v>
      </c>
      <c r="M415" s="25">
        <v>1</v>
      </c>
      <c r="N415" s="25" t="e">
        <v>#N/A</v>
      </c>
      <c r="O415" s="25" t="e">
        <f>VLOOKUP(A415,'NFkB target TFs'!$E$10:$E$54,1,FALSE)</f>
        <v>#N/A</v>
      </c>
      <c r="P415" s="25" t="e">
        <f>VLOOKUP(A415,'all NFkB targets'!$A$6:$A$571,1,FALSE)</f>
        <v>#N/A</v>
      </c>
    </row>
    <row r="416" spans="1:16" x14ac:dyDescent="0.25">
      <c r="A416" s="96" t="s">
        <v>15701</v>
      </c>
      <c r="B416" s="21" t="s">
        <v>15702</v>
      </c>
      <c r="C416" s="21"/>
      <c r="D416" s="22">
        <v>0</v>
      </c>
      <c r="E416" s="28">
        <v>1.1005680387723726</v>
      </c>
      <c r="F416" s="28">
        <v>0.33696095711787166</v>
      </c>
      <c r="G416" s="28">
        <v>1.620722242033285</v>
      </c>
      <c r="H416" s="28">
        <v>0.74208840325697834</v>
      </c>
      <c r="I416" s="25">
        <f t="shared" si="24"/>
        <v>1</v>
      </c>
      <c r="J416" s="25">
        <f t="shared" si="25"/>
        <v>0</v>
      </c>
      <c r="K416" s="25">
        <f t="shared" si="26"/>
        <v>1</v>
      </c>
      <c r="L416" s="25">
        <f t="shared" si="27"/>
        <v>1</v>
      </c>
      <c r="M416" s="25">
        <v>1</v>
      </c>
      <c r="N416" s="25" t="e">
        <v>#N/A</v>
      </c>
      <c r="O416" s="25" t="e">
        <f>VLOOKUP(A416,'NFkB target TFs'!$E$10:$E$54,1,FALSE)</f>
        <v>#N/A</v>
      </c>
      <c r="P416" s="25" t="e">
        <f>VLOOKUP(A416,'all NFkB targets'!$A$6:$A$571,1,FALSE)</f>
        <v>#N/A</v>
      </c>
    </row>
    <row r="417" spans="1:16" x14ac:dyDescent="0.25">
      <c r="A417" s="96" t="s">
        <v>15225</v>
      </c>
      <c r="B417" s="21" t="s">
        <v>15226</v>
      </c>
      <c r="C417" s="21"/>
      <c r="D417" s="22">
        <v>0</v>
      </c>
      <c r="E417" s="24">
        <v>-0.12692076461192042</v>
      </c>
      <c r="F417" s="28">
        <v>0.335161244019066</v>
      </c>
      <c r="G417" s="28">
        <v>0.57507019186796793</v>
      </c>
      <c r="H417" s="28">
        <v>0.73781502379830666</v>
      </c>
      <c r="I417" s="25">
        <f t="shared" si="24"/>
        <v>0</v>
      </c>
      <c r="J417" s="25">
        <f t="shared" si="25"/>
        <v>0</v>
      </c>
      <c r="K417" s="25">
        <f t="shared" si="26"/>
        <v>0</v>
      </c>
      <c r="L417" s="25">
        <f t="shared" si="27"/>
        <v>1</v>
      </c>
      <c r="M417" s="25">
        <v>1</v>
      </c>
      <c r="N417" s="25" t="e">
        <v>#N/A</v>
      </c>
      <c r="O417" s="25" t="e">
        <f>VLOOKUP(A417,'NFkB target TFs'!$E$10:$E$54,1,FALSE)</f>
        <v>#N/A</v>
      </c>
      <c r="P417" s="25" t="e">
        <f>VLOOKUP(A417,'all NFkB targets'!$A$6:$A$571,1,FALSE)</f>
        <v>#N/A</v>
      </c>
    </row>
    <row r="418" spans="1:16" x14ac:dyDescent="0.25">
      <c r="A418" s="96" t="s">
        <v>15247</v>
      </c>
      <c r="B418" s="21" t="s">
        <v>15248</v>
      </c>
      <c r="C418" s="21"/>
      <c r="D418" s="22">
        <v>0</v>
      </c>
      <c r="E418" s="28">
        <v>0.51801882208253802</v>
      </c>
      <c r="F418" s="28">
        <v>0.56836599019046108</v>
      </c>
      <c r="G418" s="28">
        <v>0.49232602671082037</v>
      </c>
      <c r="H418" s="28">
        <v>0.73706928198587041</v>
      </c>
      <c r="I418" s="25">
        <f t="shared" si="24"/>
        <v>0</v>
      </c>
      <c r="J418" s="25">
        <f t="shared" si="25"/>
        <v>0</v>
      </c>
      <c r="K418" s="25">
        <f t="shared" si="26"/>
        <v>0</v>
      </c>
      <c r="L418" s="25">
        <f t="shared" si="27"/>
        <v>1</v>
      </c>
      <c r="M418" s="25">
        <v>1</v>
      </c>
      <c r="N418" s="25" t="e">
        <v>#N/A</v>
      </c>
      <c r="O418" s="25" t="e">
        <f>VLOOKUP(A418,'NFkB target TFs'!$E$10:$E$54,1,FALSE)</f>
        <v>#N/A</v>
      </c>
      <c r="P418" s="25" t="e">
        <f>VLOOKUP(A418,'all NFkB targets'!$A$6:$A$571,1,FALSE)</f>
        <v>#N/A</v>
      </c>
    </row>
    <row r="419" spans="1:16" x14ac:dyDescent="0.25">
      <c r="A419" s="96" t="s">
        <v>15464</v>
      </c>
      <c r="B419" s="21" t="s">
        <v>15465</v>
      </c>
      <c r="C419" s="21"/>
      <c r="D419" s="22">
        <v>0</v>
      </c>
      <c r="E419" s="28">
        <v>0.2257386561735536</v>
      </c>
      <c r="F419" s="28">
        <v>0.61244684778487146</v>
      </c>
      <c r="G419" s="23">
        <v>-5.7729412269293616E-2</v>
      </c>
      <c r="H419" s="28">
        <v>0.73672586127275486</v>
      </c>
      <c r="I419" s="25">
        <f t="shared" si="24"/>
        <v>0</v>
      </c>
      <c r="J419" s="25">
        <f t="shared" si="25"/>
        <v>1</v>
      </c>
      <c r="K419" s="25">
        <f t="shared" si="26"/>
        <v>0</v>
      </c>
      <c r="L419" s="25">
        <f t="shared" si="27"/>
        <v>1</v>
      </c>
      <c r="M419" s="25">
        <v>1</v>
      </c>
      <c r="N419" s="25" t="e">
        <v>#N/A</v>
      </c>
      <c r="O419" s="25" t="e">
        <f>VLOOKUP(A419,'NFkB target TFs'!$E$10:$E$54,1,FALSE)</f>
        <v>#N/A</v>
      </c>
      <c r="P419" s="25" t="e">
        <f>VLOOKUP(A419,'all NFkB targets'!$A$6:$A$571,1,FALSE)</f>
        <v>#N/A</v>
      </c>
    </row>
    <row r="420" spans="1:16" x14ac:dyDescent="0.25">
      <c r="A420" s="96" t="s">
        <v>15937</v>
      </c>
      <c r="B420" s="21" t="s">
        <v>15938</v>
      </c>
      <c r="C420" s="21"/>
      <c r="D420" s="22">
        <v>0</v>
      </c>
      <c r="E420" s="28">
        <v>0.56012676150031471</v>
      </c>
      <c r="F420" s="28">
        <v>1.7362220518929377</v>
      </c>
      <c r="G420" s="28">
        <v>1.4257169358254751</v>
      </c>
      <c r="H420" s="28">
        <v>0.73524789492484999</v>
      </c>
      <c r="I420" s="25">
        <f t="shared" si="24"/>
        <v>0</v>
      </c>
      <c r="J420" s="25">
        <f t="shared" si="25"/>
        <v>1</v>
      </c>
      <c r="K420" s="25">
        <f t="shared" si="26"/>
        <v>1</v>
      </c>
      <c r="L420" s="25">
        <f t="shared" si="27"/>
        <v>1</v>
      </c>
      <c r="M420" s="25">
        <v>1</v>
      </c>
      <c r="N420" s="25" t="e">
        <v>#N/A</v>
      </c>
      <c r="O420" s="25" t="e">
        <f>VLOOKUP(A420,'NFkB target TFs'!$E$10:$E$54,1,FALSE)</f>
        <v>#N/A</v>
      </c>
      <c r="P420" s="25" t="e">
        <f>VLOOKUP(A420,'all NFkB targets'!$A$6:$A$571,1,FALSE)</f>
        <v>#N/A</v>
      </c>
    </row>
    <row r="421" spans="1:16" x14ac:dyDescent="0.25">
      <c r="A421" s="96" t="s">
        <v>15455</v>
      </c>
      <c r="B421" s="21" t="s">
        <v>15456</v>
      </c>
      <c r="C421" s="21"/>
      <c r="D421" s="22">
        <v>0</v>
      </c>
      <c r="E421" s="24">
        <v>-0.26440742048978283</v>
      </c>
      <c r="F421" s="28">
        <v>0.82868639246599174</v>
      </c>
      <c r="G421" s="23">
        <v>-9.3985167787079146E-2</v>
      </c>
      <c r="H421" s="28">
        <v>0.73275269105980523</v>
      </c>
      <c r="I421" s="25">
        <f t="shared" si="24"/>
        <v>0</v>
      </c>
      <c r="J421" s="25">
        <f t="shared" si="25"/>
        <v>1</v>
      </c>
      <c r="K421" s="25">
        <f t="shared" si="26"/>
        <v>0</v>
      </c>
      <c r="L421" s="25">
        <f t="shared" si="27"/>
        <v>1</v>
      </c>
      <c r="M421" s="25">
        <v>1</v>
      </c>
      <c r="N421" s="25" t="e">
        <v>#N/A</v>
      </c>
      <c r="O421" s="25" t="e">
        <f>VLOOKUP(A421,'NFkB target TFs'!$E$10:$E$54,1,FALSE)</f>
        <v>#N/A</v>
      </c>
      <c r="P421" s="25" t="e">
        <f>VLOOKUP(A421,'all NFkB targets'!$A$6:$A$571,1,FALSE)</f>
        <v>#N/A</v>
      </c>
    </row>
    <row r="422" spans="1:16" x14ac:dyDescent="0.25">
      <c r="A422" s="96" t="s">
        <v>16339</v>
      </c>
      <c r="B422" s="21" t="s">
        <v>941</v>
      </c>
      <c r="C422" s="21"/>
      <c r="D422" s="22">
        <v>0</v>
      </c>
      <c r="E422" s="28">
        <v>1.381429106636024</v>
      </c>
      <c r="F422" s="28">
        <v>0.71965100886403677</v>
      </c>
      <c r="G422" s="28">
        <v>0.87021096167889156</v>
      </c>
      <c r="H422" s="28">
        <v>0.73213064070478107</v>
      </c>
      <c r="I422" s="25">
        <f t="shared" si="24"/>
        <v>1</v>
      </c>
      <c r="J422" s="25">
        <f t="shared" si="25"/>
        <v>1</v>
      </c>
      <c r="K422" s="25">
        <f t="shared" si="26"/>
        <v>1</v>
      </c>
      <c r="L422" s="25">
        <f t="shared" si="27"/>
        <v>1</v>
      </c>
      <c r="M422" s="25">
        <v>1</v>
      </c>
      <c r="N422" s="25" t="e">
        <v>#N/A</v>
      </c>
      <c r="O422" s="25" t="e">
        <f>VLOOKUP(A422,'NFkB target TFs'!$E$10:$E$54,1,FALSE)</f>
        <v>#N/A</v>
      </c>
      <c r="P422" s="25" t="e">
        <f>VLOOKUP(A422,'all NFkB targets'!$A$6:$A$571,1,FALSE)</f>
        <v>#N/A</v>
      </c>
    </row>
    <row r="423" spans="1:16" x14ac:dyDescent="0.25">
      <c r="A423" s="96" t="s">
        <v>15520</v>
      </c>
      <c r="B423" s="21" t="s">
        <v>15521</v>
      </c>
      <c r="C423" s="21"/>
      <c r="D423" s="22">
        <v>0</v>
      </c>
      <c r="E423" s="28">
        <v>0.24916152976351766</v>
      </c>
      <c r="F423" s="23">
        <v>9.3049734007024723E-2</v>
      </c>
      <c r="G423" s="28">
        <v>1.0770090099879468</v>
      </c>
      <c r="H423" s="28">
        <v>0.73024409075153529</v>
      </c>
      <c r="I423" s="25">
        <f t="shared" si="24"/>
        <v>0</v>
      </c>
      <c r="J423" s="25">
        <f t="shared" si="25"/>
        <v>0</v>
      </c>
      <c r="K423" s="25">
        <f t="shared" si="26"/>
        <v>1</v>
      </c>
      <c r="L423" s="25">
        <f t="shared" si="27"/>
        <v>1</v>
      </c>
      <c r="M423" s="25">
        <v>1</v>
      </c>
      <c r="N423" s="25" t="e">
        <v>#N/A</v>
      </c>
      <c r="O423" s="25" t="e">
        <f>VLOOKUP(A423,'NFkB target TFs'!$E$10:$E$54,1,FALSE)</f>
        <v>#N/A</v>
      </c>
      <c r="P423" s="25" t="e">
        <f>VLOOKUP(A423,'all NFkB targets'!$A$6:$A$571,1,FALSE)</f>
        <v>#N/A</v>
      </c>
    </row>
    <row r="424" spans="1:16" x14ac:dyDescent="0.25">
      <c r="A424" s="96" t="s">
        <v>15217</v>
      </c>
      <c r="B424" s="21" t="s">
        <v>15218</v>
      </c>
      <c r="C424" s="21"/>
      <c r="D424" s="22">
        <v>0</v>
      </c>
      <c r="E424" s="23">
        <v>-4.6757838906725822E-2</v>
      </c>
      <c r="F424" s="28">
        <v>0.41565313871985204</v>
      </c>
      <c r="G424" s="23">
        <v>-9.3401301697625325E-2</v>
      </c>
      <c r="H424" s="28">
        <v>0.7298829891014198</v>
      </c>
      <c r="I424" s="25">
        <f t="shared" si="24"/>
        <v>0</v>
      </c>
      <c r="J424" s="25">
        <f t="shared" si="25"/>
        <v>0</v>
      </c>
      <c r="K424" s="25">
        <f t="shared" si="26"/>
        <v>0</v>
      </c>
      <c r="L424" s="25">
        <f t="shared" si="27"/>
        <v>1</v>
      </c>
      <c r="M424" s="25">
        <v>1</v>
      </c>
      <c r="N424" s="25" t="e">
        <v>#N/A</v>
      </c>
      <c r="O424" s="25" t="e">
        <f>VLOOKUP(A424,'NFkB target TFs'!$E$10:$E$54,1,FALSE)</f>
        <v>#N/A</v>
      </c>
      <c r="P424" s="25" t="e">
        <f>VLOOKUP(A424,'all NFkB targets'!$A$6:$A$571,1,FALSE)</f>
        <v>#N/A</v>
      </c>
    </row>
    <row r="425" spans="1:16" x14ac:dyDescent="0.25">
      <c r="A425" s="96" t="s">
        <v>16079</v>
      </c>
      <c r="B425" s="21" t="s">
        <v>16080</v>
      </c>
      <c r="C425" s="21"/>
      <c r="D425" s="22">
        <v>0</v>
      </c>
      <c r="E425" s="24">
        <v>-0.51099328255395715</v>
      </c>
      <c r="F425" s="28">
        <v>0.71691164697599841</v>
      </c>
      <c r="G425" s="28">
        <v>0.92561392889704519</v>
      </c>
      <c r="H425" s="28">
        <v>0.72915285253214757</v>
      </c>
      <c r="I425" s="25">
        <f t="shared" si="24"/>
        <v>0</v>
      </c>
      <c r="J425" s="25">
        <f t="shared" si="25"/>
        <v>1</v>
      </c>
      <c r="K425" s="25">
        <f t="shared" si="26"/>
        <v>1</v>
      </c>
      <c r="L425" s="25">
        <f t="shared" si="27"/>
        <v>1</v>
      </c>
      <c r="M425" s="25">
        <v>1</v>
      </c>
      <c r="N425" s="25" t="e">
        <v>#N/A</v>
      </c>
      <c r="O425" s="25" t="e">
        <f>VLOOKUP(A425,'NFkB target TFs'!$E$10:$E$54,1,FALSE)</f>
        <v>#N/A</v>
      </c>
      <c r="P425" s="25" t="e">
        <f>VLOOKUP(A425,'all NFkB targets'!$A$6:$A$571,1,FALSE)</f>
        <v>#N/A</v>
      </c>
    </row>
    <row r="426" spans="1:16" x14ac:dyDescent="0.25">
      <c r="A426" s="96" t="s">
        <v>16031</v>
      </c>
      <c r="B426" s="21" t="s">
        <v>16032</v>
      </c>
      <c r="C426" s="21"/>
      <c r="D426" s="22">
        <v>0</v>
      </c>
      <c r="E426" s="23">
        <v>-3.0136138776300593E-2</v>
      </c>
      <c r="F426" s="28">
        <v>1.0242253371003489</v>
      </c>
      <c r="G426" s="28">
        <v>1.9539173830255658</v>
      </c>
      <c r="H426" s="28">
        <v>0.72821936082770344</v>
      </c>
      <c r="I426" s="25">
        <f t="shared" si="24"/>
        <v>0</v>
      </c>
      <c r="J426" s="25">
        <f t="shared" si="25"/>
        <v>1</v>
      </c>
      <c r="K426" s="25">
        <f t="shared" si="26"/>
        <v>1</v>
      </c>
      <c r="L426" s="25">
        <f t="shared" si="27"/>
        <v>1</v>
      </c>
      <c r="M426" s="25">
        <v>1</v>
      </c>
      <c r="N426" s="25" t="e">
        <v>#N/A</v>
      </c>
      <c r="O426" s="25" t="e">
        <f>VLOOKUP(A426,'NFkB target TFs'!$E$10:$E$54,1,FALSE)</f>
        <v>#N/A</v>
      </c>
      <c r="P426" s="25" t="e">
        <f>VLOOKUP(A426,'all NFkB targets'!$A$6:$A$571,1,FALSE)</f>
        <v>#N/A</v>
      </c>
    </row>
    <row r="427" spans="1:16" x14ac:dyDescent="0.25">
      <c r="A427" s="96" t="s">
        <v>200</v>
      </c>
      <c r="B427" s="21" t="s">
        <v>201</v>
      </c>
      <c r="C427" s="21"/>
      <c r="D427" s="22">
        <v>0</v>
      </c>
      <c r="E427" s="24">
        <v>-1.224403584428793</v>
      </c>
      <c r="F427" s="23">
        <v>4.0427004029009402E-2</v>
      </c>
      <c r="G427" s="24">
        <v>-0.23187725840640111</v>
      </c>
      <c r="H427" s="28">
        <v>0.72684344769666753</v>
      </c>
      <c r="I427" s="25">
        <f t="shared" si="24"/>
        <v>1</v>
      </c>
      <c r="J427" s="25">
        <f t="shared" si="25"/>
        <v>0</v>
      </c>
      <c r="K427" s="25">
        <f t="shared" si="26"/>
        <v>0</v>
      </c>
      <c r="L427" s="25">
        <f t="shared" si="27"/>
        <v>1</v>
      </c>
      <c r="M427" s="25">
        <v>1</v>
      </c>
      <c r="N427" s="25" t="e">
        <v>#N/A</v>
      </c>
      <c r="O427" s="25" t="e">
        <f>VLOOKUP(A427,'NFkB target TFs'!$E$10:$E$54,1,FALSE)</f>
        <v>#N/A</v>
      </c>
      <c r="P427" s="25" t="str">
        <f>VLOOKUP(A427,'all NFkB targets'!$A$6:$A$571,1,FALSE)</f>
        <v>CD74</v>
      </c>
    </row>
    <row r="428" spans="1:16" x14ac:dyDescent="0.25">
      <c r="A428" s="96" t="s">
        <v>15580</v>
      </c>
      <c r="B428" s="21" t="s">
        <v>15581</v>
      </c>
      <c r="C428" s="21"/>
      <c r="D428" s="22">
        <v>0</v>
      </c>
      <c r="E428" s="23">
        <v>8.8876111062490729E-2</v>
      </c>
      <c r="F428" s="28">
        <v>0.18386984561238023</v>
      </c>
      <c r="G428" s="28">
        <v>0.94252886954202331</v>
      </c>
      <c r="H428" s="28">
        <v>0.7231467058446801</v>
      </c>
      <c r="I428" s="25">
        <f t="shared" si="24"/>
        <v>0</v>
      </c>
      <c r="J428" s="25">
        <f t="shared" si="25"/>
        <v>0</v>
      </c>
      <c r="K428" s="25">
        <f t="shared" si="26"/>
        <v>1</v>
      </c>
      <c r="L428" s="25">
        <f t="shared" si="27"/>
        <v>1</v>
      </c>
      <c r="M428" s="25">
        <v>1</v>
      </c>
      <c r="N428" s="25" t="e">
        <v>#N/A</v>
      </c>
      <c r="O428" s="25" t="e">
        <f>VLOOKUP(A428,'NFkB target TFs'!$E$10:$E$54,1,FALSE)</f>
        <v>#N/A</v>
      </c>
      <c r="P428" s="25" t="e">
        <f>VLOOKUP(A428,'all NFkB targets'!$A$6:$A$571,1,FALSE)</f>
        <v>#N/A</v>
      </c>
    </row>
    <row r="429" spans="1:16" x14ac:dyDescent="0.25">
      <c r="A429" s="96" t="s">
        <v>16322</v>
      </c>
      <c r="B429" s="21" t="s">
        <v>16323</v>
      </c>
      <c r="C429" s="21"/>
      <c r="D429" s="22">
        <v>0</v>
      </c>
      <c r="E429" s="24">
        <v>-1.9622381910896658</v>
      </c>
      <c r="F429" s="28">
        <v>0.6310890905382226</v>
      </c>
      <c r="G429" s="24">
        <v>-1.0499437864453387</v>
      </c>
      <c r="H429" s="28">
        <v>0.72021394136669548</v>
      </c>
      <c r="I429" s="25">
        <f t="shared" si="24"/>
        <v>1</v>
      </c>
      <c r="J429" s="25">
        <f t="shared" si="25"/>
        <v>1</v>
      </c>
      <c r="K429" s="25">
        <f t="shared" si="26"/>
        <v>1</v>
      </c>
      <c r="L429" s="25">
        <f t="shared" si="27"/>
        <v>1</v>
      </c>
      <c r="M429" s="25">
        <v>1</v>
      </c>
      <c r="N429" s="25" t="e">
        <v>#N/A</v>
      </c>
      <c r="O429" s="25" t="e">
        <f>VLOOKUP(A429,'NFkB target TFs'!$E$10:$E$54,1,FALSE)</f>
        <v>#N/A</v>
      </c>
      <c r="P429" s="25" t="e">
        <f>VLOOKUP(A429,'all NFkB targets'!$A$6:$A$571,1,FALSE)</f>
        <v>#N/A</v>
      </c>
    </row>
    <row r="430" spans="1:16" x14ac:dyDescent="0.25">
      <c r="A430" s="96" t="s">
        <v>15901</v>
      </c>
      <c r="B430" s="21" t="s">
        <v>15902</v>
      </c>
      <c r="C430" s="21"/>
      <c r="D430" s="22">
        <v>0</v>
      </c>
      <c r="E430" s="28">
        <v>0.40493392460986866</v>
      </c>
      <c r="F430" s="28">
        <v>1.8033484320262463</v>
      </c>
      <c r="G430" s="28">
        <v>1.8296037325970678</v>
      </c>
      <c r="H430" s="28">
        <v>0.71633813303253124</v>
      </c>
      <c r="I430" s="25">
        <f t="shared" si="24"/>
        <v>0</v>
      </c>
      <c r="J430" s="25">
        <f t="shared" si="25"/>
        <v>1</v>
      </c>
      <c r="K430" s="25">
        <f t="shared" si="26"/>
        <v>1</v>
      </c>
      <c r="L430" s="25">
        <f t="shared" si="27"/>
        <v>1</v>
      </c>
      <c r="M430" s="25">
        <v>1</v>
      </c>
      <c r="N430" s="25" t="e">
        <v>#N/A</v>
      </c>
      <c r="O430" s="25" t="e">
        <f>VLOOKUP(A430,'NFkB target TFs'!$E$10:$E$54,1,FALSE)</f>
        <v>#N/A</v>
      </c>
      <c r="P430" s="25" t="e">
        <f>VLOOKUP(A430,'all NFkB targets'!$A$6:$A$571,1,FALSE)</f>
        <v>#N/A</v>
      </c>
    </row>
    <row r="431" spans="1:16" x14ac:dyDescent="0.25">
      <c r="A431" s="96" t="s">
        <v>15468</v>
      </c>
      <c r="B431" s="21" t="s">
        <v>15469</v>
      </c>
      <c r="C431" s="21"/>
      <c r="D431" s="22">
        <v>0</v>
      </c>
      <c r="E431" s="28">
        <v>1.0611339748185611</v>
      </c>
      <c r="F431" s="28">
        <v>1.0274122551461227</v>
      </c>
      <c r="G431" s="28">
        <v>0.43252929769823517</v>
      </c>
      <c r="H431" s="28">
        <v>0.71590700492954917</v>
      </c>
      <c r="I431" s="25">
        <f t="shared" si="24"/>
        <v>1</v>
      </c>
      <c r="J431" s="25">
        <f t="shared" si="25"/>
        <v>1</v>
      </c>
      <c r="K431" s="25">
        <f t="shared" si="26"/>
        <v>0</v>
      </c>
      <c r="L431" s="25">
        <f t="shared" si="27"/>
        <v>1</v>
      </c>
      <c r="M431" s="25">
        <v>1</v>
      </c>
      <c r="N431" s="25" t="e">
        <v>#N/A</v>
      </c>
      <c r="O431" s="25" t="e">
        <f>VLOOKUP(A431,'NFkB target TFs'!$E$10:$E$54,1,FALSE)</f>
        <v>#N/A</v>
      </c>
      <c r="P431" s="25" t="e">
        <f>VLOOKUP(A431,'all NFkB targets'!$A$6:$A$571,1,FALSE)</f>
        <v>#N/A</v>
      </c>
    </row>
    <row r="432" spans="1:16" x14ac:dyDescent="0.25">
      <c r="A432" s="96" t="s">
        <v>16524</v>
      </c>
      <c r="B432" s="21" t="s">
        <v>16525</v>
      </c>
      <c r="C432" s="21"/>
      <c r="D432" s="22">
        <v>0</v>
      </c>
      <c r="E432" s="28">
        <v>0.84246247221613513</v>
      </c>
      <c r="F432" s="28">
        <v>0.94277762585400871</v>
      </c>
      <c r="G432" s="24">
        <v>-1.0997715814969702</v>
      </c>
      <c r="H432" s="28">
        <v>0.71332594037390074</v>
      </c>
      <c r="I432" s="25">
        <f t="shared" si="24"/>
        <v>1</v>
      </c>
      <c r="J432" s="25">
        <f t="shared" si="25"/>
        <v>1</v>
      </c>
      <c r="K432" s="25">
        <f t="shared" si="26"/>
        <v>1</v>
      </c>
      <c r="L432" s="25">
        <f t="shared" si="27"/>
        <v>1</v>
      </c>
      <c r="M432" s="25">
        <v>1</v>
      </c>
      <c r="N432" s="25" t="e">
        <v>#N/A</v>
      </c>
      <c r="O432" s="25" t="e">
        <f>VLOOKUP(A432,'NFkB target TFs'!$E$10:$E$54,1,FALSE)</f>
        <v>#N/A</v>
      </c>
      <c r="P432" s="25" t="e">
        <f>VLOOKUP(A432,'all NFkB targets'!$A$6:$A$571,1,FALSE)</f>
        <v>#N/A</v>
      </c>
    </row>
    <row r="433" spans="1:16" x14ac:dyDescent="0.25">
      <c r="A433" s="96" t="s">
        <v>16043</v>
      </c>
      <c r="B433" s="21" t="s">
        <v>941</v>
      </c>
      <c r="C433" s="21"/>
      <c r="D433" s="22">
        <v>0</v>
      </c>
      <c r="E433" s="28">
        <v>0.30312838775862194</v>
      </c>
      <c r="F433" s="28">
        <v>1.5893155353644128</v>
      </c>
      <c r="G433" s="28">
        <v>1.2484721116309017</v>
      </c>
      <c r="H433" s="28">
        <v>0.71197790940505523</v>
      </c>
      <c r="I433" s="25">
        <f t="shared" si="24"/>
        <v>0</v>
      </c>
      <c r="J433" s="25">
        <f t="shared" si="25"/>
        <v>1</v>
      </c>
      <c r="K433" s="25">
        <f t="shared" si="26"/>
        <v>1</v>
      </c>
      <c r="L433" s="25">
        <f t="shared" si="27"/>
        <v>1</v>
      </c>
      <c r="M433" s="25">
        <v>1</v>
      </c>
      <c r="N433" s="25" t="e">
        <v>#N/A</v>
      </c>
      <c r="O433" s="25" t="e">
        <f>VLOOKUP(A433,'NFkB target TFs'!$E$10:$E$54,1,FALSE)</f>
        <v>#N/A</v>
      </c>
      <c r="P433" s="25" t="e">
        <f>VLOOKUP(A433,'all NFkB targets'!$A$6:$A$571,1,FALSE)</f>
        <v>#N/A</v>
      </c>
    </row>
    <row r="434" spans="1:16" x14ac:dyDescent="0.25">
      <c r="A434" s="96" t="s">
        <v>15502</v>
      </c>
      <c r="B434" s="21" t="s">
        <v>15503</v>
      </c>
      <c r="C434" s="21"/>
      <c r="D434" s="22">
        <v>0</v>
      </c>
      <c r="E434" s="24">
        <v>-2.4900612514603164</v>
      </c>
      <c r="F434" s="24">
        <v>-1.7050761746800696</v>
      </c>
      <c r="G434" s="28">
        <v>0.53009107991967119</v>
      </c>
      <c r="H434" s="28">
        <v>0.71102198632145341</v>
      </c>
      <c r="I434" s="25">
        <f t="shared" si="24"/>
        <v>1</v>
      </c>
      <c r="J434" s="25">
        <f t="shared" si="25"/>
        <v>1</v>
      </c>
      <c r="K434" s="25">
        <f t="shared" si="26"/>
        <v>0</v>
      </c>
      <c r="L434" s="25">
        <f t="shared" si="27"/>
        <v>1</v>
      </c>
      <c r="M434" s="25">
        <v>1</v>
      </c>
      <c r="N434" s="25" t="e">
        <v>#N/A</v>
      </c>
      <c r="O434" s="25" t="e">
        <f>VLOOKUP(A434,'NFkB target TFs'!$E$10:$E$54,1,FALSE)</f>
        <v>#N/A</v>
      </c>
      <c r="P434" s="25" t="e">
        <f>VLOOKUP(A434,'all NFkB targets'!$A$6:$A$571,1,FALSE)</f>
        <v>#N/A</v>
      </c>
    </row>
    <row r="435" spans="1:16" x14ac:dyDescent="0.25">
      <c r="A435" s="96" t="s">
        <v>16166</v>
      </c>
      <c r="B435" s="21" t="s">
        <v>16167</v>
      </c>
      <c r="C435" s="21"/>
      <c r="D435" s="22">
        <v>0</v>
      </c>
      <c r="E435" s="28">
        <v>0.6665192416284289</v>
      </c>
      <c r="F435" s="28">
        <v>2.1007251192731191</v>
      </c>
      <c r="G435" s="28">
        <v>1.7136717299852877</v>
      </c>
      <c r="H435" s="28">
        <v>0.70806182316724509</v>
      </c>
      <c r="I435" s="25">
        <f t="shared" si="24"/>
        <v>1</v>
      </c>
      <c r="J435" s="25">
        <f t="shared" si="25"/>
        <v>1</v>
      </c>
      <c r="K435" s="25">
        <f t="shared" si="26"/>
        <v>1</v>
      </c>
      <c r="L435" s="25">
        <f t="shared" si="27"/>
        <v>1</v>
      </c>
      <c r="M435" s="25">
        <v>1</v>
      </c>
      <c r="N435" s="25" t="e">
        <v>#N/A</v>
      </c>
      <c r="O435" s="25" t="e">
        <f>VLOOKUP(A435,'NFkB target TFs'!$E$10:$E$54,1,FALSE)</f>
        <v>#N/A</v>
      </c>
      <c r="P435" s="25" t="e">
        <f>VLOOKUP(A435,'all NFkB targets'!$A$6:$A$571,1,FALSE)</f>
        <v>#N/A</v>
      </c>
    </row>
    <row r="436" spans="1:16" x14ac:dyDescent="0.25">
      <c r="A436" s="96" t="s">
        <v>15665</v>
      </c>
      <c r="B436" s="21" t="s">
        <v>15666</v>
      </c>
      <c r="C436" s="21"/>
      <c r="D436" s="22">
        <v>0</v>
      </c>
      <c r="E436" s="28">
        <v>0.26514474970488677</v>
      </c>
      <c r="F436" s="28">
        <v>0.18416539660320119</v>
      </c>
      <c r="G436" s="28">
        <v>1.0352674836595555</v>
      </c>
      <c r="H436" s="28">
        <v>0.70449585519241531</v>
      </c>
      <c r="I436" s="25">
        <f t="shared" si="24"/>
        <v>0</v>
      </c>
      <c r="J436" s="25">
        <f t="shared" si="25"/>
        <v>0</v>
      </c>
      <c r="K436" s="25">
        <f t="shared" si="26"/>
        <v>1</v>
      </c>
      <c r="L436" s="25">
        <f t="shared" si="27"/>
        <v>1</v>
      </c>
      <c r="M436" s="25">
        <v>1</v>
      </c>
      <c r="N436" s="25" t="e">
        <v>#N/A</v>
      </c>
      <c r="O436" s="25" t="e">
        <f>VLOOKUP(A436,'NFkB target TFs'!$E$10:$E$54,1,FALSE)</f>
        <v>#N/A</v>
      </c>
      <c r="P436" s="25" t="e">
        <f>VLOOKUP(A436,'all NFkB targets'!$A$6:$A$571,1,FALSE)</f>
        <v>#N/A</v>
      </c>
    </row>
    <row r="437" spans="1:16" x14ac:dyDescent="0.25">
      <c r="A437" s="96" t="s">
        <v>15363</v>
      </c>
      <c r="B437" s="21" t="s">
        <v>15364</v>
      </c>
      <c r="C437" s="21"/>
      <c r="D437" s="22">
        <v>0</v>
      </c>
      <c r="E437" s="28">
        <v>0.7448425985483057</v>
      </c>
      <c r="F437" s="28">
        <v>0.28223249756890412</v>
      </c>
      <c r="G437" s="28">
        <v>0.41488997690631507</v>
      </c>
      <c r="H437" s="28">
        <v>0.70224941255918849</v>
      </c>
      <c r="I437" s="25">
        <f t="shared" si="24"/>
        <v>1</v>
      </c>
      <c r="J437" s="25">
        <f t="shared" si="25"/>
        <v>0</v>
      </c>
      <c r="K437" s="25">
        <f t="shared" si="26"/>
        <v>0</v>
      </c>
      <c r="L437" s="25">
        <f t="shared" si="27"/>
        <v>1</v>
      </c>
      <c r="M437" s="25">
        <v>1</v>
      </c>
      <c r="N437" s="25" t="e">
        <v>#N/A</v>
      </c>
      <c r="O437" s="25" t="e">
        <f>VLOOKUP(A437,'NFkB target TFs'!$E$10:$E$54,1,FALSE)</f>
        <v>#N/A</v>
      </c>
      <c r="P437" s="25" t="e">
        <f>VLOOKUP(A437,'all NFkB targets'!$A$6:$A$571,1,FALSE)</f>
        <v>#N/A</v>
      </c>
    </row>
    <row r="438" spans="1:16" x14ac:dyDescent="0.25">
      <c r="A438" s="96" t="s">
        <v>15725</v>
      </c>
      <c r="B438" s="21" t="s">
        <v>15726</v>
      </c>
      <c r="C438" s="21"/>
      <c r="D438" s="22">
        <v>0</v>
      </c>
      <c r="E438" s="28">
        <v>0.66806747998288663</v>
      </c>
      <c r="F438" s="28">
        <v>0.30802053739239688</v>
      </c>
      <c r="G438" s="28">
        <v>1.0716761503736001</v>
      </c>
      <c r="H438" s="28">
        <v>0.70126330821281135</v>
      </c>
      <c r="I438" s="25">
        <f t="shared" si="24"/>
        <v>1</v>
      </c>
      <c r="J438" s="25">
        <f t="shared" si="25"/>
        <v>0</v>
      </c>
      <c r="K438" s="25">
        <f t="shared" si="26"/>
        <v>1</v>
      </c>
      <c r="L438" s="25">
        <f t="shared" si="27"/>
        <v>1</v>
      </c>
      <c r="M438" s="25">
        <v>1</v>
      </c>
      <c r="N438" s="25" t="e">
        <v>#N/A</v>
      </c>
      <c r="O438" s="25" t="e">
        <f>VLOOKUP(A438,'NFkB target TFs'!$E$10:$E$54,1,FALSE)</f>
        <v>#N/A</v>
      </c>
      <c r="P438" s="25" t="e">
        <f>VLOOKUP(A438,'all NFkB targets'!$A$6:$A$571,1,FALSE)</f>
        <v>#N/A</v>
      </c>
    </row>
    <row r="439" spans="1:16" x14ac:dyDescent="0.25">
      <c r="A439" s="96" t="s">
        <v>15737</v>
      </c>
      <c r="B439" s="21" t="s">
        <v>15738</v>
      </c>
      <c r="C439" s="21"/>
      <c r="D439" s="22">
        <v>0</v>
      </c>
      <c r="E439" s="28">
        <v>0.72533515708570862</v>
      </c>
      <c r="F439" s="28">
        <v>0.32118833255300405</v>
      </c>
      <c r="G439" s="28">
        <v>1.2926317320188327</v>
      </c>
      <c r="H439" s="28">
        <v>0.7004304087794897</v>
      </c>
      <c r="I439" s="25">
        <f t="shared" ref="I439:I502" si="28">IF(ABS(E439)&gt;0.585,1,0)</f>
        <v>1</v>
      </c>
      <c r="J439" s="25">
        <f t="shared" ref="J439:J502" si="29">IF(ABS(F439)&gt;0.585,1,0)</f>
        <v>0</v>
      </c>
      <c r="K439" s="25">
        <f t="shared" ref="K439:K502" si="30">IF(ABS(G439)&gt;0.585,1,0)</f>
        <v>1</v>
      </c>
      <c r="L439" s="25">
        <f t="shared" ref="L439:L502" si="31">IF(ABS(H439)&gt;0.585,1,0)</f>
        <v>1</v>
      </c>
      <c r="M439" s="25">
        <v>1</v>
      </c>
      <c r="N439" s="25" t="e">
        <v>#N/A</v>
      </c>
      <c r="O439" s="25" t="e">
        <f>VLOOKUP(A439,'NFkB target TFs'!$E$10:$E$54,1,FALSE)</f>
        <v>#N/A</v>
      </c>
      <c r="P439" s="25" t="e">
        <f>VLOOKUP(A439,'all NFkB targets'!$A$6:$A$571,1,FALSE)</f>
        <v>#N/A</v>
      </c>
    </row>
    <row r="440" spans="1:16" x14ac:dyDescent="0.25">
      <c r="A440" s="96" t="s">
        <v>15344</v>
      </c>
      <c r="B440" s="21" t="s">
        <v>15345</v>
      </c>
      <c r="C440" s="21"/>
      <c r="D440" s="22">
        <v>0</v>
      </c>
      <c r="E440" s="24">
        <v>-0.70962055038657401</v>
      </c>
      <c r="F440" s="28">
        <v>0.13940170009014749</v>
      </c>
      <c r="G440" s="28">
        <v>0.21513220045737921</v>
      </c>
      <c r="H440" s="28">
        <v>0.69933072845686917</v>
      </c>
      <c r="I440" s="25">
        <f t="shared" si="28"/>
        <v>1</v>
      </c>
      <c r="J440" s="25">
        <f t="shared" si="29"/>
        <v>0</v>
      </c>
      <c r="K440" s="25">
        <f t="shared" si="30"/>
        <v>0</v>
      </c>
      <c r="L440" s="25">
        <f t="shared" si="31"/>
        <v>1</v>
      </c>
      <c r="M440" s="25">
        <v>1</v>
      </c>
      <c r="N440" s="25" t="e">
        <v>#N/A</v>
      </c>
      <c r="O440" s="25" t="e">
        <f>VLOOKUP(A440,'NFkB target TFs'!$E$10:$E$54,1,FALSE)</f>
        <v>#N/A</v>
      </c>
      <c r="P440" s="25" t="e">
        <f>VLOOKUP(A440,'all NFkB targets'!$A$6:$A$571,1,FALSE)</f>
        <v>#N/A</v>
      </c>
    </row>
    <row r="441" spans="1:16" x14ac:dyDescent="0.25">
      <c r="A441" s="96" t="s">
        <v>15637</v>
      </c>
      <c r="B441" s="21" t="s">
        <v>15638</v>
      </c>
      <c r="C441" s="21"/>
      <c r="D441" s="22">
        <v>0</v>
      </c>
      <c r="E441" s="28">
        <v>0.12431287884706911</v>
      </c>
      <c r="F441" s="28">
        <v>0.34278194621796304</v>
      </c>
      <c r="G441" s="28">
        <v>1.5314739281249594</v>
      </c>
      <c r="H441" s="28">
        <v>0.69921951194713761</v>
      </c>
      <c r="I441" s="25">
        <f t="shared" si="28"/>
        <v>0</v>
      </c>
      <c r="J441" s="25">
        <f t="shared" si="29"/>
        <v>0</v>
      </c>
      <c r="K441" s="25">
        <f t="shared" si="30"/>
        <v>1</v>
      </c>
      <c r="L441" s="25">
        <f t="shared" si="31"/>
        <v>1</v>
      </c>
      <c r="M441" s="25">
        <v>1</v>
      </c>
      <c r="N441" s="25" t="e">
        <v>#N/A</v>
      </c>
      <c r="O441" s="25" t="e">
        <f>VLOOKUP(A441,'NFkB target TFs'!$E$10:$E$54,1,FALSE)</f>
        <v>#N/A</v>
      </c>
      <c r="P441" s="25" t="e">
        <f>VLOOKUP(A441,'all NFkB targets'!$A$6:$A$571,1,FALSE)</f>
        <v>#N/A</v>
      </c>
    </row>
    <row r="442" spans="1:16" x14ac:dyDescent="0.25">
      <c r="A442" s="96" t="s">
        <v>15571</v>
      </c>
      <c r="B442" s="21" t="s">
        <v>15572</v>
      </c>
      <c r="C442" s="21"/>
      <c r="D442" s="30">
        <v>0</v>
      </c>
      <c r="E442" s="23">
        <v>-7.9498857055064001E-2</v>
      </c>
      <c r="F442" s="24">
        <v>-0.24094475162976547</v>
      </c>
      <c r="G442" s="28">
        <v>0.70322883384746604</v>
      </c>
      <c r="H442" s="28">
        <v>0.69727793498038138</v>
      </c>
      <c r="I442" s="25">
        <f t="shared" si="28"/>
        <v>0</v>
      </c>
      <c r="J442" s="25">
        <f t="shared" si="29"/>
        <v>0</v>
      </c>
      <c r="K442" s="25">
        <f t="shared" si="30"/>
        <v>1</v>
      </c>
      <c r="L442" s="25">
        <f t="shared" si="31"/>
        <v>1</v>
      </c>
      <c r="M442" s="25">
        <v>1</v>
      </c>
      <c r="N442" s="25" t="e">
        <v>#N/A</v>
      </c>
      <c r="O442" s="25" t="e">
        <f>VLOOKUP(A442,'NFkB target TFs'!$E$10:$E$54,1,FALSE)</f>
        <v>#N/A</v>
      </c>
      <c r="P442" s="25" t="e">
        <f>VLOOKUP(A442,'all NFkB targets'!$A$6:$A$571,1,FALSE)</f>
        <v>#N/A</v>
      </c>
    </row>
    <row r="443" spans="1:16" x14ac:dyDescent="0.25">
      <c r="A443" s="96" t="s">
        <v>15739</v>
      </c>
      <c r="B443" s="21" t="s">
        <v>941</v>
      </c>
      <c r="C443" s="21"/>
      <c r="D443" s="22">
        <v>0</v>
      </c>
      <c r="E443" s="28">
        <v>0.61061059672304818</v>
      </c>
      <c r="F443" s="28">
        <v>0.30493276039528794</v>
      </c>
      <c r="G443" s="28">
        <v>0.67919348439174421</v>
      </c>
      <c r="H443" s="28">
        <v>0.6969365578039185</v>
      </c>
      <c r="I443" s="25">
        <f t="shared" si="28"/>
        <v>1</v>
      </c>
      <c r="J443" s="25">
        <f t="shared" si="29"/>
        <v>0</v>
      </c>
      <c r="K443" s="25">
        <f t="shared" si="30"/>
        <v>1</v>
      </c>
      <c r="L443" s="25">
        <f t="shared" si="31"/>
        <v>1</v>
      </c>
      <c r="M443" s="25">
        <v>1</v>
      </c>
      <c r="N443" s="25" t="e">
        <v>#N/A</v>
      </c>
      <c r="O443" s="25" t="e">
        <f>VLOOKUP(A443,'NFkB target TFs'!$E$10:$E$54,1,FALSE)</f>
        <v>#N/A</v>
      </c>
      <c r="P443" s="25" t="e">
        <f>VLOOKUP(A443,'all NFkB targets'!$A$6:$A$571,1,FALSE)</f>
        <v>#N/A</v>
      </c>
    </row>
    <row r="444" spans="1:16" x14ac:dyDescent="0.25">
      <c r="A444" s="96" t="s">
        <v>15706</v>
      </c>
      <c r="B444" s="21" t="s">
        <v>15707</v>
      </c>
      <c r="C444" s="21"/>
      <c r="D444" s="22">
        <v>0</v>
      </c>
      <c r="E444" s="28">
        <v>0.67906271340651614</v>
      </c>
      <c r="F444" s="28">
        <v>0.36635916899782239</v>
      </c>
      <c r="G444" s="28">
        <v>0.74709549845041223</v>
      </c>
      <c r="H444" s="28">
        <v>0.6951887587712533</v>
      </c>
      <c r="I444" s="25">
        <f t="shared" si="28"/>
        <v>1</v>
      </c>
      <c r="J444" s="25">
        <f t="shared" si="29"/>
        <v>0</v>
      </c>
      <c r="K444" s="25">
        <f t="shared" si="30"/>
        <v>1</v>
      </c>
      <c r="L444" s="25">
        <f t="shared" si="31"/>
        <v>1</v>
      </c>
      <c r="M444" s="25">
        <v>1</v>
      </c>
      <c r="N444" s="25" t="e">
        <v>#N/A</v>
      </c>
      <c r="O444" s="25" t="e">
        <f>VLOOKUP(A444,'NFkB target TFs'!$E$10:$E$54,1,FALSE)</f>
        <v>#N/A</v>
      </c>
      <c r="P444" s="25" t="e">
        <f>VLOOKUP(A444,'all NFkB targets'!$A$6:$A$571,1,FALSE)</f>
        <v>#N/A</v>
      </c>
    </row>
    <row r="445" spans="1:16" x14ac:dyDescent="0.25">
      <c r="A445" s="96" t="s">
        <v>15778</v>
      </c>
      <c r="B445" s="21" t="s">
        <v>15779</v>
      </c>
      <c r="C445" s="21"/>
      <c r="D445" s="22">
        <v>0</v>
      </c>
      <c r="E445" s="28">
        <v>0.39277416912368984</v>
      </c>
      <c r="F445" s="28">
        <v>1.3636109978914512</v>
      </c>
      <c r="G445" s="28">
        <v>1.5469530804599945</v>
      </c>
      <c r="H445" s="28">
        <v>0.69497723853296722</v>
      </c>
      <c r="I445" s="25">
        <f t="shared" si="28"/>
        <v>0</v>
      </c>
      <c r="J445" s="25">
        <f t="shared" si="29"/>
        <v>1</v>
      </c>
      <c r="K445" s="25">
        <f t="shared" si="30"/>
        <v>1</v>
      </c>
      <c r="L445" s="25">
        <f t="shared" si="31"/>
        <v>1</v>
      </c>
      <c r="M445" s="25">
        <v>1</v>
      </c>
      <c r="N445" s="25" t="e">
        <v>#N/A</v>
      </c>
      <c r="O445" s="25" t="e">
        <f>VLOOKUP(A445,'NFkB target TFs'!$E$10:$E$54,1,FALSE)</f>
        <v>#N/A</v>
      </c>
      <c r="P445" s="25" t="e">
        <f>VLOOKUP(A445,'all NFkB targets'!$A$6:$A$571,1,FALSE)</f>
        <v>#N/A</v>
      </c>
    </row>
    <row r="446" spans="1:16" x14ac:dyDescent="0.25">
      <c r="A446" s="96" t="s">
        <v>15329</v>
      </c>
      <c r="B446" s="21" t="s">
        <v>15330</v>
      </c>
      <c r="C446" s="21"/>
      <c r="D446" s="22">
        <v>0</v>
      </c>
      <c r="E446" s="28">
        <v>0.34758444374972058</v>
      </c>
      <c r="F446" s="28">
        <v>0.38462195657302639</v>
      </c>
      <c r="G446" s="28">
        <v>0.56322138082338047</v>
      </c>
      <c r="H446" s="28">
        <v>0.69429708369810894</v>
      </c>
      <c r="I446" s="25">
        <f t="shared" si="28"/>
        <v>0</v>
      </c>
      <c r="J446" s="25">
        <f t="shared" si="29"/>
        <v>0</v>
      </c>
      <c r="K446" s="25">
        <f t="shared" si="30"/>
        <v>0</v>
      </c>
      <c r="L446" s="25">
        <f t="shared" si="31"/>
        <v>1</v>
      </c>
      <c r="M446" s="25">
        <v>1</v>
      </c>
      <c r="N446" s="25" t="e">
        <v>#N/A</v>
      </c>
      <c r="O446" s="25" t="e">
        <f>VLOOKUP(A446,'NFkB target TFs'!$E$10:$E$54,1,FALSE)</f>
        <v>#N/A</v>
      </c>
      <c r="P446" s="25" t="e">
        <f>VLOOKUP(A446,'all NFkB targets'!$A$6:$A$571,1,FALSE)</f>
        <v>#N/A</v>
      </c>
    </row>
    <row r="447" spans="1:16" x14ac:dyDescent="0.25">
      <c r="A447" s="96" t="s">
        <v>15786</v>
      </c>
      <c r="B447" s="21" t="s">
        <v>15787</v>
      </c>
      <c r="C447" s="21"/>
      <c r="D447" s="22">
        <v>0</v>
      </c>
      <c r="E447" s="28">
        <v>0.29658114295525501</v>
      </c>
      <c r="F447" s="28">
        <v>1.1638443293718213</v>
      </c>
      <c r="G447" s="28">
        <v>1.0097715567426451</v>
      </c>
      <c r="H447" s="28">
        <v>0.69347322176281578</v>
      </c>
      <c r="I447" s="25">
        <f t="shared" si="28"/>
        <v>0</v>
      </c>
      <c r="J447" s="25">
        <f t="shared" si="29"/>
        <v>1</v>
      </c>
      <c r="K447" s="25">
        <f t="shared" si="30"/>
        <v>1</v>
      </c>
      <c r="L447" s="25">
        <f t="shared" si="31"/>
        <v>1</v>
      </c>
      <c r="M447" s="25">
        <v>1</v>
      </c>
      <c r="N447" s="25" t="e">
        <v>#N/A</v>
      </c>
      <c r="O447" s="25" t="e">
        <f>VLOOKUP(A447,'NFkB target TFs'!$E$10:$E$54,1,FALSE)</f>
        <v>#N/A</v>
      </c>
      <c r="P447" s="25" t="e">
        <f>VLOOKUP(A447,'all NFkB targets'!$A$6:$A$571,1,FALSE)</f>
        <v>#N/A</v>
      </c>
    </row>
    <row r="448" spans="1:16" x14ac:dyDescent="0.25">
      <c r="A448" s="96" t="s">
        <v>16017</v>
      </c>
      <c r="B448" s="21" t="s">
        <v>16018</v>
      </c>
      <c r="C448" s="21"/>
      <c r="D448" s="22">
        <v>0</v>
      </c>
      <c r="E448" s="28">
        <v>0.48785697099170661</v>
      </c>
      <c r="F448" s="28">
        <v>1.1767778517632692</v>
      </c>
      <c r="G448" s="28">
        <v>0.72258257226851619</v>
      </c>
      <c r="H448" s="28">
        <v>0.6878903332813584</v>
      </c>
      <c r="I448" s="25">
        <f t="shared" si="28"/>
        <v>0</v>
      </c>
      <c r="J448" s="25">
        <f t="shared" si="29"/>
        <v>1</v>
      </c>
      <c r="K448" s="25">
        <f t="shared" si="30"/>
        <v>1</v>
      </c>
      <c r="L448" s="25">
        <f t="shared" si="31"/>
        <v>1</v>
      </c>
      <c r="M448" s="25">
        <v>1</v>
      </c>
      <c r="N448" s="25" t="e">
        <v>#N/A</v>
      </c>
      <c r="O448" s="25" t="e">
        <f>VLOOKUP(A448,'NFkB target TFs'!$E$10:$E$54,1,FALSE)</f>
        <v>#N/A</v>
      </c>
      <c r="P448" s="25" t="e">
        <f>VLOOKUP(A448,'all NFkB targets'!$A$6:$A$571,1,FALSE)</f>
        <v>#N/A</v>
      </c>
    </row>
    <row r="449" spans="1:16" x14ac:dyDescent="0.25">
      <c r="A449" s="96" t="s">
        <v>16418</v>
      </c>
      <c r="B449" s="21" t="s">
        <v>16419</v>
      </c>
      <c r="C449" s="21"/>
      <c r="D449" s="22">
        <v>0</v>
      </c>
      <c r="E449" s="28">
        <v>0.89713004582447231</v>
      </c>
      <c r="F449" s="28">
        <v>1.3886240519346984</v>
      </c>
      <c r="G449" s="28">
        <v>1.6337244882648594</v>
      </c>
      <c r="H449" s="28">
        <v>0.68515486168508877</v>
      </c>
      <c r="I449" s="25">
        <f t="shared" si="28"/>
        <v>1</v>
      </c>
      <c r="J449" s="25">
        <f t="shared" si="29"/>
        <v>1</v>
      </c>
      <c r="K449" s="25">
        <f t="shared" si="30"/>
        <v>1</v>
      </c>
      <c r="L449" s="25">
        <f t="shared" si="31"/>
        <v>1</v>
      </c>
      <c r="M449" s="25">
        <v>1</v>
      </c>
      <c r="N449" s="25" t="e">
        <v>#N/A</v>
      </c>
      <c r="O449" s="25" t="e">
        <f>VLOOKUP(A449,'NFkB target TFs'!$E$10:$E$54,1,FALSE)</f>
        <v>#N/A</v>
      </c>
      <c r="P449" s="25" t="e">
        <f>VLOOKUP(A449,'all NFkB targets'!$A$6:$A$571,1,FALSE)</f>
        <v>#N/A</v>
      </c>
    </row>
    <row r="450" spans="1:16" x14ac:dyDescent="0.25">
      <c r="A450" s="96" t="s">
        <v>15815</v>
      </c>
      <c r="B450" s="21" t="s">
        <v>15816</v>
      </c>
      <c r="C450" s="21"/>
      <c r="D450" s="22">
        <v>0</v>
      </c>
      <c r="E450" s="23">
        <v>-0.1021275523070132</v>
      </c>
      <c r="F450" s="28">
        <v>1.1561065072215755</v>
      </c>
      <c r="G450" s="28">
        <v>0.68810821623877094</v>
      </c>
      <c r="H450" s="28">
        <v>0.6845370612988313</v>
      </c>
      <c r="I450" s="25">
        <f t="shared" si="28"/>
        <v>0</v>
      </c>
      <c r="J450" s="25">
        <f t="shared" si="29"/>
        <v>1</v>
      </c>
      <c r="K450" s="25">
        <f t="shared" si="30"/>
        <v>1</v>
      </c>
      <c r="L450" s="25">
        <f t="shared" si="31"/>
        <v>1</v>
      </c>
      <c r="M450" s="25">
        <v>1</v>
      </c>
      <c r="N450" s="25" t="e">
        <v>#N/A</v>
      </c>
      <c r="O450" s="25" t="e">
        <f>VLOOKUP(A450,'NFkB target TFs'!$E$10:$E$54,1,FALSE)</f>
        <v>#N/A</v>
      </c>
      <c r="P450" s="25" t="e">
        <f>VLOOKUP(A450,'all NFkB targets'!$A$6:$A$571,1,FALSE)</f>
        <v>#N/A</v>
      </c>
    </row>
    <row r="451" spans="1:16" x14ac:dyDescent="0.25">
      <c r="A451" s="96" t="s">
        <v>16041</v>
      </c>
      <c r="B451" s="21" t="s">
        <v>16042</v>
      </c>
      <c r="C451" s="21"/>
      <c r="D451" s="22">
        <v>0</v>
      </c>
      <c r="E451" s="28">
        <v>0.15187844918034843</v>
      </c>
      <c r="F451" s="28">
        <v>0.7059446223555278</v>
      </c>
      <c r="G451" s="28">
        <v>1.5417713141595402</v>
      </c>
      <c r="H451" s="28">
        <v>0.68412811991991385</v>
      </c>
      <c r="I451" s="25">
        <f t="shared" si="28"/>
        <v>0</v>
      </c>
      <c r="J451" s="25">
        <f t="shared" si="29"/>
        <v>1</v>
      </c>
      <c r="K451" s="25">
        <f t="shared" si="30"/>
        <v>1</v>
      </c>
      <c r="L451" s="25">
        <f t="shared" si="31"/>
        <v>1</v>
      </c>
      <c r="M451" s="25">
        <v>1</v>
      </c>
      <c r="N451" s="25" t="e">
        <v>#N/A</v>
      </c>
      <c r="O451" s="25" t="e">
        <f>VLOOKUP(A451,'NFkB target TFs'!$E$10:$E$54,1,FALSE)</f>
        <v>#N/A</v>
      </c>
      <c r="P451" s="25" t="e">
        <f>VLOOKUP(A451,'all NFkB targets'!$A$6:$A$571,1,FALSE)</f>
        <v>#N/A</v>
      </c>
    </row>
    <row r="452" spans="1:16" x14ac:dyDescent="0.25">
      <c r="A452" s="96" t="s">
        <v>15602</v>
      </c>
      <c r="B452" s="21" t="s">
        <v>15603</v>
      </c>
      <c r="C452" s="21"/>
      <c r="D452" s="22">
        <v>0</v>
      </c>
      <c r="E452" s="28">
        <v>0.34251186061419536</v>
      </c>
      <c r="F452" s="23">
        <v>0.11338786869720895</v>
      </c>
      <c r="G452" s="28">
        <v>1.1159168624152287</v>
      </c>
      <c r="H452" s="28">
        <v>0.68315434147892729</v>
      </c>
      <c r="I452" s="25">
        <f t="shared" si="28"/>
        <v>0</v>
      </c>
      <c r="J452" s="25">
        <f t="shared" si="29"/>
        <v>0</v>
      </c>
      <c r="K452" s="25">
        <f t="shared" si="30"/>
        <v>1</v>
      </c>
      <c r="L452" s="25">
        <f t="shared" si="31"/>
        <v>1</v>
      </c>
      <c r="M452" s="25">
        <v>1</v>
      </c>
      <c r="N452" s="25" t="e">
        <v>#N/A</v>
      </c>
      <c r="O452" s="25" t="e">
        <f>VLOOKUP(A452,'NFkB target TFs'!$E$10:$E$54,1,FALSE)</f>
        <v>#N/A</v>
      </c>
      <c r="P452" s="25" t="e">
        <f>VLOOKUP(A452,'all NFkB targets'!$A$6:$A$571,1,FALSE)</f>
        <v>#N/A</v>
      </c>
    </row>
    <row r="453" spans="1:16" x14ac:dyDescent="0.25">
      <c r="A453" s="96" t="s">
        <v>15522</v>
      </c>
      <c r="B453" s="21" t="s">
        <v>15523</v>
      </c>
      <c r="C453" s="21"/>
      <c r="D453" s="22">
        <v>0</v>
      </c>
      <c r="E453" s="24">
        <v>-0.38617581843216581</v>
      </c>
      <c r="F453" s="24">
        <v>-0.32070495361792128</v>
      </c>
      <c r="G453" s="24">
        <v>-0.61622905885657353</v>
      </c>
      <c r="H453" s="28">
        <v>0.68310190506955404</v>
      </c>
      <c r="I453" s="25">
        <f t="shared" si="28"/>
        <v>0</v>
      </c>
      <c r="J453" s="25">
        <f t="shared" si="29"/>
        <v>0</v>
      </c>
      <c r="K453" s="25">
        <f t="shared" si="30"/>
        <v>1</v>
      </c>
      <c r="L453" s="25">
        <f t="shared" si="31"/>
        <v>1</v>
      </c>
      <c r="M453" s="25">
        <v>1</v>
      </c>
      <c r="N453" s="25" t="e">
        <v>#N/A</v>
      </c>
      <c r="O453" s="25" t="e">
        <f>VLOOKUP(A453,'NFkB target TFs'!$E$10:$E$54,1,FALSE)</f>
        <v>#N/A</v>
      </c>
      <c r="P453" s="25" t="e">
        <f>VLOOKUP(A453,'all NFkB targets'!$A$6:$A$571,1,FALSE)</f>
        <v>#N/A</v>
      </c>
    </row>
    <row r="454" spans="1:16" x14ac:dyDescent="0.25">
      <c r="A454" s="96" t="s">
        <v>15403</v>
      </c>
      <c r="B454" s="21" t="s">
        <v>941</v>
      </c>
      <c r="C454" s="21"/>
      <c r="D454" s="22">
        <v>0</v>
      </c>
      <c r="E454" s="23">
        <v>-5.1240975730007868E-2</v>
      </c>
      <c r="F454" s="28">
        <v>0.64979621172227231</v>
      </c>
      <c r="G454" s="23">
        <v>-4.9430777653228751E-2</v>
      </c>
      <c r="H454" s="28">
        <v>0.68127707250939074</v>
      </c>
      <c r="I454" s="25">
        <f t="shared" si="28"/>
        <v>0</v>
      </c>
      <c r="J454" s="25">
        <f t="shared" si="29"/>
        <v>1</v>
      </c>
      <c r="K454" s="25">
        <f t="shared" si="30"/>
        <v>0</v>
      </c>
      <c r="L454" s="25">
        <f t="shared" si="31"/>
        <v>1</v>
      </c>
      <c r="M454" s="25">
        <v>1</v>
      </c>
      <c r="N454" s="25" t="e">
        <v>#N/A</v>
      </c>
      <c r="O454" s="25" t="e">
        <f>VLOOKUP(A454,'NFkB target TFs'!$E$10:$E$54,1,FALSE)</f>
        <v>#N/A</v>
      </c>
      <c r="P454" s="25" t="e">
        <f>VLOOKUP(A454,'all NFkB targets'!$A$6:$A$571,1,FALSE)</f>
        <v>#N/A</v>
      </c>
    </row>
    <row r="455" spans="1:16" x14ac:dyDescent="0.25">
      <c r="A455" s="96" t="s">
        <v>16126</v>
      </c>
      <c r="B455" s="21" t="s">
        <v>16127</v>
      </c>
      <c r="C455" s="21"/>
      <c r="D455" s="22">
        <v>0</v>
      </c>
      <c r="E455" s="28">
        <v>0.81321663179089476</v>
      </c>
      <c r="F455" s="28">
        <v>1.8427417986625967</v>
      </c>
      <c r="G455" s="28">
        <v>1.8651809924405518</v>
      </c>
      <c r="H455" s="28">
        <v>0.68124969795037771</v>
      </c>
      <c r="I455" s="25">
        <f t="shared" si="28"/>
        <v>1</v>
      </c>
      <c r="J455" s="25">
        <f t="shared" si="29"/>
        <v>1</v>
      </c>
      <c r="K455" s="25">
        <f t="shared" si="30"/>
        <v>1</v>
      </c>
      <c r="L455" s="25">
        <f t="shared" si="31"/>
        <v>1</v>
      </c>
      <c r="M455" s="25">
        <v>1</v>
      </c>
      <c r="N455" s="25" t="e">
        <v>#N/A</v>
      </c>
      <c r="O455" s="25" t="e">
        <f>VLOOKUP(A455,'NFkB target TFs'!$E$10:$E$54,1,FALSE)</f>
        <v>#N/A</v>
      </c>
      <c r="P455" s="25" t="e">
        <f>VLOOKUP(A455,'all NFkB targets'!$A$6:$A$571,1,FALSE)</f>
        <v>#N/A</v>
      </c>
    </row>
    <row r="456" spans="1:16" x14ac:dyDescent="0.25">
      <c r="A456" s="96" t="s">
        <v>15444</v>
      </c>
      <c r="B456" s="21" t="s">
        <v>15445</v>
      </c>
      <c r="C456" s="21"/>
      <c r="D456" s="22">
        <v>0</v>
      </c>
      <c r="E456" s="24">
        <v>-0.24587220516737132</v>
      </c>
      <c r="F456" s="28">
        <v>0.78897759024898706</v>
      </c>
      <c r="G456" s="28">
        <v>0.40315513434152478</v>
      </c>
      <c r="H456" s="28">
        <v>0.67890236356984357</v>
      </c>
      <c r="I456" s="25">
        <f t="shared" si="28"/>
        <v>0</v>
      </c>
      <c r="J456" s="25">
        <f t="shared" si="29"/>
        <v>1</v>
      </c>
      <c r="K456" s="25">
        <f t="shared" si="30"/>
        <v>0</v>
      </c>
      <c r="L456" s="25">
        <f t="shared" si="31"/>
        <v>1</v>
      </c>
      <c r="M456" s="25">
        <v>1</v>
      </c>
      <c r="N456" s="25" t="e">
        <v>#N/A</v>
      </c>
      <c r="O456" s="25" t="e">
        <f>VLOOKUP(A456,'NFkB target TFs'!$E$10:$E$54,1,FALSE)</f>
        <v>#N/A</v>
      </c>
      <c r="P456" s="25" t="e">
        <f>VLOOKUP(A456,'all NFkB targets'!$A$6:$A$571,1,FALSE)</f>
        <v>#N/A</v>
      </c>
    </row>
    <row r="457" spans="1:16" x14ac:dyDescent="0.25">
      <c r="A457" s="96" t="s">
        <v>15657</v>
      </c>
      <c r="B457" s="21" t="s">
        <v>15658</v>
      </c>
      <c r="C457" s="21"/>
      <c r="D457" s="22">
        <v>0</v>
      </c>
      <c r="E457" s="23">
        <v>7.6673572378960206E-2</v>
      </c>
      <c r="F457" s="28">
        <v>0.49302654057467526</v>
      </c>
      <c r="G457" s="28">
        <v>1.4066238200602359</v>
      </c>
      <c r="H457" s="28">
        <v>0.67857567123071971</v>
      </c>
      <c r="I457" s="25">
        <f t="shared" si="28"/>
        <v>0</v>
      </c>
      <c r="J457" s="25">
        <f t="shared" si="29"/>
        <v>0</v>
      </c>
      <c r="K457" s="25">
        <f t="shared" si="30"/>
        <v>1</v>
      </c>
      <c r="L457" s="25">
        <f t="shared" si="31"/>
        <v>1</v>
      </c>
      <c r="M457" s="25">
        <v>1</v>
      </c>
      <c r="N457" s="25" t="e">
        <v>#N/A</v>
      </c>
      <c r="O457" s="25" t="e">
        <f>VLOOKUP(A457,'NFkB target TFs'!$E$10:$E$54,1,FALSE)</f>
        <v>#N/A</v>
      </c>
      <c r="P457" s="25" t="e">
        <f>VLOOKUP(A457,'all NFkB targets'!$A$6:$A$571,1,FALSE)</f>
        <v>#N/A</v>
      </c>
    </row>
    <row r="458" spans="1:16" x14ac:dyDescent="0.25">
      <c r="A458" s="96" t="s">
        <v>16204</v>
      </c>
      <c r="B458" s="21" t="s">
        <v>16205</v>
      </c>
      <c r="C458" s="21"/>
      <c r="D458" s="22">
        <v>0</v>
      </c>
      <c r="E458" s="28">
        <v>0.71908492325970819</v>
      </c>
      <c r="F458" s="28">
        <v>1.3598418450367193</v>
      </c>
      <c r="G458" s="28">
        <v>1.617028145400798</v>
      </c>
      <c r="H458" s="28">
        <v>0.67835182136811778</v>
      </c>
      <c r="I458" s="25">
        <f t="shared" si="28"/>
        <v>1</v>
      </c>
      <c r="J458" s="25">
        <f t="shared" si="29"/>
        <v>1</v>
      </c>
      <c r="K458" s="25">
        <f t="shared" si="30"/>
        <v>1</v>
      </c>
      <c r="L458" s="25">
        <f t="shared" si="31"/>
        <v>1</v>
      </c>
      <c r="M458" s="25">
        <v>1</v>
      </c>
      <c r="N458" s="25" t="e">
        <v>#N/A</v>
      </c>
      <c r="O458" s="25" t="e">
        <f>VLOOKUP(A458,'NFkB target TFs'!$E$10:$E$54,1,FALSE)</f>
        <v>#N/A</v>
      </c>
      <c r="P458" s="25" t="e">
        <f>VLOOKUP(A458,'all NFkB targets'!$A$6:$A$571,1,FALSE)</f>
        <v>#N/A</v>
      </c>
    </row>
    <row r="459" spans="1:16" x14ac:dyDescent="0.25">
      <c r="A459" s="96" t="s">
        <v>15231</v>
      </c>
      <c r="B459" s="21" t="s">
        <v>15232</v>
      </c>
      <c r="C459" s="21"/>
      <c r="D459" s="22">
        <v>0</v>
      </c>
      <c r="E459" s="24">
        <v>-0.29620477197026523</v>
      </c>
      <c r="F459" s="23">
        <v>9.7382606549057227E-2</v>
      </c>
      <c r="G459" s="28">
        <v>0.25746629764490997</v>
      </c>
      <c r="H459" s="28">
        <v>0.67613786966174572</v>
      </c>
      <c r="I459" s="25">
        <f t="shared" si="28"/>
        <v>0</v>
      </c>
      <c r="J459" s="25">
        <f t="shared" si="29"/>
        <v>0</v>
      </c>
      <c r="K459" s="25">
        <f t="shared" si="30"/>
        <v>0</v>
      </c>
      <c r="L459" s="25">
        <f t="shared" si="31"/>
        <v>1</v>
      </c>
      <c r="M459" s="25">
        <v>1</v>
      </c>
      <c r="N459" s="25" t="e">
        <v>#N/A</v>
      </c>
      <c r="O459" s="25" t="e">
        <f>VLOOKUP(A459,'NFkB target TFs'!$E$10:$E$54,1,FALSE)</f>
        <v>#N/A</v>
      </c>
      <c r="P459" s="25" t="e">
        <f>VLOOKUP(A459,'all NFkB targets'!$A$6:$A$571,1,FALSE)</f>
        <v>#N/A</v>
      </c>
    </row>
    <row r="460" spans="1:16" x14ac:dyDescent="0.25">
      <c r="A460" s="96" t="s">
        <v>15426</v>
      </c>
      <c r="B460" s="21" t="s">
        <v>15427</v>
      </c>
      <c r="C460" s="21"/>
      <c r="D460" s="22">
        <v>0</v>
      </c>
      <c r="E460" s="23">
        <v>-5.8877483458020047E-2</v>
      </c>
      <c r="F460" s="28">
        <v>1.1702074397832476</v>
      </c>
      <c r="G460" s="24">
        <v>-0.38067223106598075</v>
      </c>
      <c r="H460" s="28">
        <v>0.67466811282188077</v>
      </c>
      <c r="I460" s="25">
        <f t="shared" si="28"/>
        <v>0</v>
      </c>
      <c r="J460" s="25">
        <f t="shared" si="29"/>
        <v>1</v>
      </c>
      <c r="K460" s="25">
        <f t="shared" si="30"/>
        <v>0</v>
      </c>
      <c r="L460" s="25">
        <f t="shared" si="31"/>
        <v>1</v>
      </c>
      <c r="M460" s="25">
        <v>1</v>
      </c>
      <c r="N460" s="25" t="e">
        <v>#N/A</v>
      </c>
      <c r="O460" s="25" t="e">
        <f>VLOOKUP(A460,'NFkB target TFs'!$E$10:$E$54,1,FALSE)</f>
        <v>#N/A</v>
      </c>
      <c r="P460" s="25" t="e">
        <f>VLOOKUP(A460,'all NFkB targets'!$A$6:$A$571,1,FALSE)</f>
        <v>#N/A</v>
      </c>
    </row>
    <row r="461" spans="1:16" x14ac:dyDescent="0.25">
      <c r="A461" s="96" t="s">
        <v>16343</v>
      </c>
      <c r="B461" s="21" t="s">
        <v>941</v>
      </c>
      <c r="C461" s="21"/>
      <c r="D461" s="22">
        <v>0</v>
      </c>
      <c r="E461" s="28">
        <v>0.84003426605193032</v>
      </c>
      <c r="F461" s="28">
        <v>1.4089444258447636</v>
      </c>
      <c r="G461" s="28">
        <v>1.2846149364193067</v>
      </c>
      <c r="H461" s="28">
        <v>0.67464771379014576</v>
      </c>
      <c r="I461" s="25">
        <f t="shared" si="28"/>
        <v>1</v>
      </c>
      <c r="J461" s="25">
        <f t="shared" si="29"/>
        <v>1</v>
      </c>
      <c r="K461" s="25">
        <f t="shared" si="30"/>
        <v>1</v>
      </c>
      <c r="L461" s="25">
        <f t="shared" si="31"/>
        <v>1</v>
      </c>
      <c r="M461" s="25">
        <v>1</v>
      </c>
      <c r="N461" s="25" t="e">
        <v>#N/A</v>
      </c>
      <c r="O461" s="25" t="e">
        <f>VLOOKUP(A461,'NFkB target TFs'!$E$10:$E$54,1,FALSE)</f>
        <v>#N/A</v>
      </c>
      <c r="P461" s="25" t="e">
        <f>VLOOKUP(A461,'all NFkB targets'!$A$6:$A$571,1,FALSE)</f>
        <v>#N/A</v>
      </c>
    </row>
    <row r="462" spans="1:16" x14ac:dyDescent="0.25">
      <c r="A462" s="96" t="s">
        <v>16254</v>
      </c>
      <c r="B462" s="21" t="s">
        <v>16255</v>
      </c>
      <c r="C462" s="21"/>
      <c r="D462" s="22">
        <v>0</v>
      </c>
      <c r="E462" s="28">
        <v>0.66798630636905199</v>
      </c>
      <c r="F462" s="28">
        <v>0.71678922129934008</v>
      </c>
      <c r="G462" s="28">
        <v>0.9484986921361348</v>
      </c>
      <c r="H462" s="28">
        <v>0.67447502206437904</v>
      </c>
      <c r="I462" s="25">
        <f t="shared" si="28"/>
        <v>1</v>
      </c>
      <c r="J462" s="25">
        <f t="shared" si="29"/>
        <v>1</v>
      </c>
      <c r="K462" s="25">
        <f t="shared" si="30"/>
        <v>1</v>
      </c>
      <c r="L462" s="25">
        <f t="shared" si="31"/>
        <v>1</v>
      </c>
      <c r="M462" s="25">
        <v>1</v>
      </c>
      <c r="N462" s="25" t="e">
        <v>#N/A</v>
      </c>
      <c r="O462" s="25" t="e">
        <f>VLOOKUP(A462,'NFkB target TFs'!$E$10:$E$54,1,FALSE)</f>
        <v>#N/A</v>
      </c>
      <c r="P462" s="25" t="e">
        <f>VLOOKUP(A462,'all NFkB targets'!$A$6:$A$571,1,FALSE)</f>
        <v>#N/A</v>
      </c>
    </row>
    <row r="463" spans="1:16" x14ac:dyDescent="0.25">
      <c r="A463" s="96" t="s">
        <v>16003</v>
      </c>
      <c r="B463" s="21" t="s">
        <v>16004</v>
      </c>
      <c r="C463" s="21"/>
      <c r="D463" s="22">
        <v>0</v>
      </c>
      <c r="E463" s="24">
        <v>-0.42007811597937394</v>
      </c>
      <c r="F463" s="28">
        <v>1.568423290454992</v>
      </c>
      <c r="G463" s="28">
        <v>2.0482392965889042</v>
      </c>
      <c r="H463" s="28">
        <v>0.67365823910468692</v>
      </c>
      <c r="I463" s="25">
        <f t="shared" si="28"/>
        <v>0</v>
      </c>
      <c r="J463" s="25">
        <f t="shared" si="29"/>
        <v>1</v>
      </c>
      <c r="K463" s="25">
        <f t="shared" si="30"/>
        <v>1</v>
      </c>
      <c r="L463" s="25">
        <f t="shared" si="31"/>
        <v>1</v>
      </c>
      <c r="M463" s="25">
        <v>1</v>
      </c>
      <c r="N463" s="25" t="e">
        <v>#N/A</v>
      </c>
      <c r="O463" s="25" t="e">
        <f>VLOOKUP(A463,'NFkB target TFs'!$E$10:$E$54,1,FALSE)</f>
        <v>#N/A</v>
      </c>
      <c r="P463" s="25" t="e">
        <f>VLOOKUP(A463,'all NFkB targets'!$A$6:$A$571,1,FALSE)</f>
        <v>#N/A</v>
      </c>
    </row>
    <row r="464" spans="1:16" x14ac:dyDescent="0.25">
      <c r="A464" s="96" t="s">
        <v>15917</v>
      </c>
      <c r="B464" s="21" t="s">
        <v>15918</v>
      </c>
      <c r="C464" s="21"/>
      <c r="D464" s="22">
        <v>0</v>
      </c>
      <c r="E464" s="28">
        <v>0.54965563198520351</v>
      </c>
      <c r="F464" s="28">
        <v>1.4359854765063595</v>
      </c>
      <c r="G464" s="28">
        <v>1.6229749931711921</v>
      </c>
      <c r="H464" s="28">
        <v>0.67364696482067443</v>
      </c>
      <c r="I464" s="25">
        <f t="shared" si="28"/>
        <v>0</v>
      </c>
      <c r="J464" s="25">
        <f t="shared" si="29"/>
        <v>1</v>
      </c>
      <c r="K464" s="25">
        <f t="shared" si="30"/>
        <v>1</v>
      </c>
      <c r="L464" s="25">
        <f t="shared" si="31"/>
        <v>1</v>
      </c>
      <c r="M464" s="25">
        <v>1</v>
      </c>
      <c r="N464" s="25" t="e">
        <v>#N/A</v>
      </c>
      <c r="O464" s="25" t="e">
        <f>VLOOKUP(A464,'NFkB target TFs'!$E$10:$E$54,1,FALSE)</f>
        <v>#N/A</v>
      </c>
      <c r="P464" s="25" t="e">
        <f>VLOOKUP(A464,'all NFkB targets'!$A$6:$A$571,1,FALSE)</f>
        <v>#N/A</v>
      </c>
    </row>
    <row r="465" spans="1:16" x14ac:dyDescent="0.25">
      <c r="A465" s="96" t="s">
        <v>15724</v>
      </c>
      <c r="B465" s="21" t="s">
        <v>941</v>
      </c>
      <c r="C465" s="21"/>
      <c r="D465" s="22">
        <v>0</v>
      </c>
      <c r="E465" s="28">
        <v>1.0407094490179636</v>
      </c>
      <c r="F465" s="28">
        <v>0.55535487595268207</v>
      </c>
      <c r="G465" s="28">
        <v>2.501275815028404</v>
      </c>
      <c r="H465" s="28">
        <v>0.67346836343974958</v>
      </c>
      <c r="I465" s="25">
        <f t="shared" si="28"/>
        <v>1</v>
      </c>
      <c r="J465" s="25">
        <f t="shared" si="29"/>
        <v>0</v>
      </c>
      <c r="K465" s="25">
        <f t="shared" si="30"/>
        <v>1</v>
      </c>
      <c r="L465" s="25">
        <f t="shared" si="31"/>
        <v>1</v>
      </c>
      <c r="M465" s="25">
        <v>1</v>
      </c>
      <c r="N465" s="25" t="e">
        <v>#N/A</v>
      </c>
      <c r="O465" s="25" t="e">
        <f>VLOOKUP(A465,'NFkB target TFs'!$E$10:$E$54,1,FALSE)</f>
        <v>#N/A</v>
      </c>
      <c r="P465" s="25" t="e">
        <f>VLOOKUP(A465,'all NFkB targets'!$A$6:$A$571,1,FALSE)</f>
        <v>#N/A</v>
      </c>
    </row>
    <row r="466" spans="1:16" x14ac:dyDescent="0.25">
      <c r="A466" s="96" t="s">
        <v>16172</v>
      </c>
      <c r="B466" s="21" t="s">
        <v>16173</v>
      </c>
      <c r="C466" s="21"/>
      <c r="D466" s="22">
        <v>0</v>
      </c>
      <c r="E466" s="28">
        <v>0.6269042637944644</v>
      </c>
      <c r="F466" s="28">
        <v>1.3489909930700601</v>
      </c>
      <c r="G466" s="28">
        <v>1.3376751633888349</v>
      </c>
      <c r="H466" s="28">
        <v>0.67217524315126442</v>
      </c>
      <c r="I466" s="25">
        <f t="shared" si="28"/>
        <v>1</v>
      </c>
      <c r="J466" s="25">
        <f t="shared" si="29"/>
        <v>1</v>
      </c>
      <c r="K466" s="25">
        <f t="shared" si="30"/>
        <v>1</v>
      </c>
      <c r="L466" s="25">
        <f t="shared" si="31"/>
        <v>1</v>
      </c>
      <c r="M466" s="25">
        <v>1</v>
      </c>
      <c r="N466" s="25" t="e">
        <v>#N/A</v>
      </c>
      <c r="O466" s="25" t="e">
        <f>VLOOKUP(A466,'NFkB target TFs'!$E$10:$E$54,1,FALSE)</f>
        <v>#N/A</v>
      </c>
      <c r="P466" s="25" t="e">
        <f>VLOOKUP(A466,'all NFkB targets'!$A$6:$A$571,1,FALSE)</f>
        <v>#N/A</v>
      </c>
    </row>
    <row r="467" spans="1:16" x14ac:dyDescent="0.25">
      <c r="A467" s="96" t="s">
        <v>16109</v>
      </c>
      <c r="B467" s="21" t="s">
        <v>16110</v>
      </c>
      <c r="C467" s="21"/>
      <c r="D467" s="22">
        <v>0</v>
      </c>
      <c r="E467" s="28">
        <v>0.44600311842017137</v>
      </c>
      <c r="F467" s="28">
        <v>1.5646699136461677</v>
      </c>
      <c r="G467" s="28">
        <v>1.8427702432394892</v>
      </c>
      <c r="H467" s="28">
        <v>0.67184212248557507</v>
      </c>
      <c r="I467" s="25">
        <f t="shared" si="28"/>
        <v>0</v>
      </c>
      <c r="J467" s="25">
        <f t="shared" si="29"/>
        <v>1</v>
      </c>
      <c r="K467" s="25">
        <f t="shared" si="30"/>
        <v>1</v>
      </c>
      <c r="L467" s="25">
        <f t="shared" si="31"/>
        <v>1</v>
      </c>
      <c r="M467" s="25">
        <v>1</v>
      </c>
      <c r="N467" s="25" t="e">
        <v>#N/A</v>
      </c>
      <c r="O467" s="25" t="e">
        <f>VLOOKUP(A467,'NFkB target TFs'!$E$10:$E$54,1,FALSE)</f>
        <v>#N/A</v>
      </c>
      <c r="P467" s="25" t="e">
        <f>VLOOKUP(A467,'all NFkB targets'!$A$6:$A$571,1,FALSE)</f>
        <v>#N/A</v>
      </c>
    </row>
    <row r="468" spans="1:16" x14ac:dyDescent="0.25">
      <c r="A468" s="96" t="s">
        <v>15911</v>
      </c>
      <c r="B468" s="21" t="s">
        <v>15912</v>
      </c>
      <c r="C468" s="21"/>
      <c r="D468" s="22">
        <v>0</v>
      </c>
      <c r="E468" s="24">
        <v>-0.21848208755628429</v>
      </c>
      <c r="F468" s="28">
        <v>1.094237052876246</v>
      </c>
      <c r="G468" s="28">
        <v>1.9646793629222676</v>
      </c>
      <c r="H468" s="28">
        <v>0.66922743199478973</v>
      </c>
      <c r="I468" s="25">
        <f t="shared" si="28"/>
        <v>0</v>
      </c>
      <c r="J468" s="25">
        <f t="shared" si="29"/>
        <v>1</v>
      </c>
      <c r="K468" s="25">
        <f t="shared" si="30"/>
        <v>1</v>
      </c>
      <c r="L468" s="25">
        <f t="shared" si="31"/>
        <v>1</v>
      </c>
      <c r="M468" s="25">
        <v>1</v>
      </c>
      <c r="N468" s="25" t="e">
        <v>#N/A</v>
      </c>
      <c r="O468" s="25" t="e">
        <f>VLOOKUP(A468,'NFkB target TFs'!$E$10:$E$54,1,FALSE)</f>
        <v>#N/A</v>
      </c>
      <c r="P468" s="25" t="e">
        <f>VLOOKUP(A468,'all NFkB targets'!$A$6:$A$571,1,FALSE)</f>
        <v>#N/A</v>
      </c>
    </row>
    <row r="469" spans="1:16" x14ac:dyDescent="0.25">
      <c r="A469" s="96" t="s">
        <v>15683</v>
      </c>
      <c r="B469" s="21" t="s">
        <v>15684</v>
      </c>
      <c r="C469" s="21"/>
      <c r="D469" s="22">
        <v>0</v>
      </c>
      <c r="E469" s="28">
        <v>0.79465389163333189</v>
      </c>
      <c r="F469" s="28">
        <v>0.34633096483167375</v>
      </c>
      <c r="G469" s="28">
        <v>0.98354947921940561</v>
      </c>
      <c r="H469" s="28">
        <v>0.668908455739609</v>
      </c>
      <c r="I469" s="25">
        <f t="shared" si="28"/>
        <v>1</v>
      </c>
      <c r="J469" s="25">
        <f t="shared" si="29"/>
        <v>0</v>
      </c>
      <c r="K469" s="25">
        <f t="shared" si="30"/>
        <v>1</v>
      </c>
      <c r="L469" s="25">
        <f t="shared" si="31"/>
        <v>1</v>
      </c>
      <c r="M469" s="25">
        <v>1</v>
      </c>
      <c r="N469" s="25" t="e">
        <v>#N/A</v>
      </c>
      <c r="O469" s="25" t="e">
        <f>VLOOKUP(A469,'NFkB target TFs'!$E$10:$E$54,1,FALSE)</f>
        <v>#N/A</v>
      </c>
      <c r="P469" s="25" t="e">
        <f>VLOOKUP(A469,'all NFkB targets'!$A$6:$A$571,1,FALSE)</f>
        <v>#N/A</v>
      </c>
    </row>
    <row r="470" spans="1:16" x14ac:dyDescent="0.25">
      <c r="A470" s="96" t="s">
        <v>15723</v>
      </c>
      <c r="B470" s="21" t="s">
        <v>941</v>
      </c>
      <c r="C470" s="21"/>
      <c r="D470" s="22">
        <v>0</v>
      </c>
      <c r="E470" s="28">
        <v>0.62899438164871457</v>
      </c>
      <c r="F470" s="28">
        <v>0.36197936352901317</v>
      </c>
      <c r="G470" s="28">
        <v>0.7899172560090576</v>
      </c>
      <c r="H470" s="28">
        <v>0.66801252131576527</v>
      </c>
      <c r="I470" s="25">
        <f t="shared" si="28"/>
        <v>1</v>
      </c>
      <c r="J470" s="25">
        <f t="shared" si="29"/>
        <v>0</v>
      </c>
      <c r="K470" s="25">
        <f t="shared" si="30"/>
        <v>1</v>
      </c>
      <c r="L470" s="25">
        <f t="shared" si="31"/>
        <v>1</v>
      </c>
      <c r="M470" s="25">
        <v>1</v>
      </c>
      <c r="N470" s="25" t="e">
        <v>#N/A</v>
      </c>
      <c r="O470" s="25" t="e">
        <f>VLOOKUP(A470,'NFkB target TFs'!$E$10:$E$54,1,FALSE)</f>
        <v>#N/A</v>
      </c>
      <c r="P470" s="25" t="e">
        <f>VLOOKUP(A470,'all NFkB targets'!$A$6:$A$571,1,FALSE)</f>
        <v>#N/A</v>
      </c>
    </row>
    <row r="471" spans="1:16" x14ac:dyDescent="0.25">
      <c r="A471" s="96" t="s">
        <v>15647</v>
      </c>
      <c r="B471" s="21" t="s">
        <v>15648</v>
      </c>
      <c r="C471" s="21"/>
      <c r="D471" s="22">
        <v>0</v>
      </c>
      <c r="E471" s="28">
        <v>0.18364398404428459</v>
      </c>
      <c r="F471" s="28">
        <v>0.49803426850283539</v>
      </c>
      <c r="G471" s="28">
        <v>0.95744362911943737</v>
      </c>
      <c r="H471" s="28">
        <v>0.66734649484333197</v>
      </c>
      <c r="I471" s="25">
        <f t="shared" si="28"/>
        <v>0</v>
      </c>
      <c r="J471" s="25">
        <f t="shared" si="29"/>
        <v>0</v>
      </c>
      <c r="K471" s="25">
        <f t="shared" si="30"/>
        <v>1</v>
      </c>
      <c r="L471" s="25">
        <f t="shared" si="31"/>
        <v>1</v>
      </c>
      <c r="M471" s="25">
        <v>1</v>
      </c>
      <c r="N471" s="25" t="e">
        <v>#N/A</v>
      </c>
      <c r="O471" s="25" t="e">
        <f>VLOOKUP(A471,'NFkB target TFs'!$E$10:$E$54,1,FALSE)</f>
        <v>#N/A</v>
      </c>
      <c r="P471" s="25" t="e">
        <f>VLOOKUP(A471,'all NFkB targets'!$A$6:$A$571,1,FALSE)</f>
        <v>#N/A</v>
      </c>
    </row>
    <row r="472" spans="1:16" x14ac:dyDescent="0.25">
      <c r="A472" s="96" t="s">
        <v>15995</v>
      </c>
      <c r="B472" s="21" t="s">
        <v>15996</v>
      </c>
      <c r="C472" s="21"/>
      <c r="D472" s="22">
        <v>0</v>
      </c>
      <c r="E472" s="28">
        <v>0.15338532529238119</v>
      </c>
      <c r="F472" s="28">
        <v>0.75794884475089142</v>
      </c>
      <c r="G472" s="28">
        <v>1.5183209755920537</v>
      </c>
      <c r="H472" s="28">
        <v>0.66628087868810082</v>
      </c>
      <c r="I472" s="25">
        <f t="shared" si="28"/>
        <v>0</v>
      </c>
      <c r="J472" s="25">
        <f t="shared" si="29"/>
        <v>1</v>
      </c>
      <c r="K472" s="25">
        <f t="shared" si="30"/>
        <v>1</v>
      </c>
      <c r="L472" s="25">
        <f t="shared" si="31"/>
        <v>1</v>
      </c>
      <c r="M472" s="25">
        <v>1</v>
      </c>
      <c r="N472" s="25" t="e">
        <v>#N/A</v>
      </c>
      <c r="O472" s="25" t="e">
        <f>VLOOKUP(A472,'NFkB target TFs'!$E$10:$E$54,1,FALSE)</f>
        <v>#N/A</v>
      </c>
      <c r="P472" s="25" t="e">
        <f>VLOOKUP(A472,'all NFkB targets'!$A$6:$A$571,1,FALSE)</f>
        <v>#N/A</v>
      </c>
    </row>
    <row r="473" spans="1:16" x14ac:dyDescent="0.25">
      <c r="A473" s="96" t="s">
        <v>15582</v>
      </c>
      <c r="B473" s="21" t="s">
        <v>15583</v>
      </c>
      <c r="C473" s="21"/>
      <c r="D473" s="22">
        <v>0</v>
      </c>
      <c r="E473" s="28">
        <v>0.1620686693464666</v>
      </c>
      <c r="F473" s="28">
        <v>0.14054066734816023</v>
      </c>
      <c r="G473" s="28">
        <v>0.94768316528958529</v>
      </c>
      <c r="H473" s="28">
        <v>0.6658784530466072</v>
      </c>
      <c r="I473" s="25">
        <f t="shared" si="28"/>
        <v>0</v>
      </c>
      <c r="J473" s="25">
        <f t="shared" si="29"/>
        <v>0</v>
      </c>
      <c r="K473" s="25">
        <f t="shared" si="30"/>
        <v>1</v>
      </c>
      <c r="L473" s="25">
        <f t="shared" si="31"/>
        <v>1</v>
      </c>
      <c r="M473" s="25">
        <v>1</v>
      </c>
      <c r="N473" s="25" t="e">
        <v>#N/A</v>
      </c>
      <c r="O473" s="25" t="e">
        <f>VLOOKUP(A473,'NFkB target TFs'!$E$10:$E$54,1,FALSE)</f>
        <v>#N/A</v>
      </c>
      <c r="P473" s="25" t="e">
        <f>VLOOKUP(A473,'all NFkB targets'!$A$6:$A$571,1,FALSE)</f>
        <v>#N/A</v>
      </c>
    </row>
    <row r="474" spans="1:16" x14ac:dyDescent="0.25">
      <c r="A474" s="96" t="s">
        <v>16053</v>
      </c>
      <c r="B474" s="21" t="s">
        <v>16054</v>
      </c>
      <c r="C474" s="21"/>
      <c r="D474" s="22">
        <v>0</v>
      </c>
      <c r="E474" s="28">
        <v>0.55190721797704634</v>
      </c>
      <c r="F474" s="28">
        <v>1.4333399664338298</v>
      </c>
      <c r="G474" s="28">
        <v>1.5247671537488465</v>
      </c>
      <c r="H474" s="28">
        <v>0.66517609239774222</v>
      </c>
      <c r="I474" s="25">
        <f t="shared" si="28"/>
        <v>0</v>
      </c>
      <c r="J474" s="25">
        <f t="shared" si="29"/>
        <v>1</v>
      </c>
      <c r="K474" s="25">
        <f t="shared" si="30"/>
        <v>1</v>
      </c>
      <c r="L474" s="25">
        <f t="shared" si="31"/>
        <v>1</v>
      </c>
      <c r="M474" s="25">
        <v>1</v>
      </c>
      <c r="N474" s="25" t="e">
        <v>#N/A</v>
      </c>
      <c r="O474" s="25" t="e">
        <f>VLOOKUP(A474,'NFkB target TFs'!$E$10:$E$54,1,FALSE)</f>
        <v>#N/A</v>
      </c>
      <c r="P474" s="25" t="e">
        <f>VLOOKUP(A474,'all NFkB targets'!$A$6:$A$571,1,FALSE)</f>
        <v>#N/A</v>
      </c>
    </row>
    <row r="475" spans="1:16" x14ac:dyDescent="0.25">
      <c r="A475" s="96" t="s">
        <v>16066</v>
      </c>
      <c r="B475" s="21" t="s">
        <v>16067</v>
      </c>
      <c r="C475" s="21"/>
      <c r="D475" s="22">
        <v>0</v>
      </c>
      <c r="E475" s="28">
        <v>0.46775954614991699</v>
      </c>
      <c r="F475" s="28">
        <v>1.8590889808021942</v>
      </c>
      <c r="G475" s="28">
        <v>1.8850530876920408</v>
      </c>
      <c r="H475" s="28">
        <v>0.66503398352206833</v>
      </c>
      <c r="I475" s="25">
        <f t="shared" si="28"/>
        <v>0</v>
      </c>
      <c r="J475" s="25">
        <f t="shared" si="29"/>
        <v>1</v>
      </c>
      <c r="K475" s="25">
        <f t="shared" si="30"/>
        <v>1</v>
      </c>
      <c r="L475" s="25">
        <f t="shared" si="31"/>
        <v>1</v>
      </c>
      <c r="M475" s="25">
        <v>1</v>
      </c>
      <c r="N475" s="25" t="e">
        <v>#N/A</v>
      </c>
      <c r="O475" s="25" t="e">
        <f>VLOOKUP(A475,'NFkB target TFs'!$E$10:$E$54,1,FALSE)</f>
        <v>#N/A</v>
      </c>
      <c r="P475" s="25" t="e">
        <f>VLOOKUP(A475,'all NFkB targets'!$A$6:$A$571,1,FALSE)</f>
        <v>#N/A</v>
      </c>
    </row>
    <row r="476" spans="1:16" x14ac:dyDescent="0.25">
      <c r="A476" s="96" t="s">
        <v>15782</v>
      </c>
      <c r="B476" s="21" t="s">
        <v>15783</v>
      </c>
      <c r="C476" s="21"/>
      <c r="D476" s="22">
        <v>0</v>
      </c>
      <c r="E476" s="28">
        <v>0.44174487617097324</v>
      </c>
      <c r="F476" s="28">
        <v>1.3824535387588566</v>
      </c>
      <c r="G476" s="28">
        <v>1.4951359621889133</v>
      </c>
      <c r="H476" s="28">
        <v>0.66265827423962631</v>
      </c>
      <c r="I476" s="25">
        <f t="shared" si="28"/>
        <v>0</v>
      </c>
      <c r="J476" s="25">
        <f t="shared" si="29"/>
        <v>1</v>
      </c>
      <c r="K476" s="25">
        <f t="shared" si="30"/>
        <v>1</v>
      </c>
      <c r="L476" s="25">
        <f t="shared" si="31"/>
        <v>1</v>
      </c>
      <c r="M476" s="25">
        <v>1</v>
      </c>
      <c r="N476" s="25" t="e">
        <v>#N/A</v>
      </c>
      <c r="O476" s="25" t="e">
        <f>VLOOKUP(A476,'NFkB target TFs'!$E$10:$E$54,1,FALSE)</f>
        <v>#N/A</v>
      </c>
      <c r="P476" s="25" t="e">
        <f>VLOOKUP(A476,'all NFkB targets'!$A$6:$A$571,1,FALSE)</f>
        <v>#N/A</v>
      </c>
    </row>
    <row r="477" spans="1:16" x14ac:dyDescent="0.25">
      <c r="A477" s="96" t="s">
        <v>15661</v>
      </c>
      <c r="B477" s="21" t="s">
        <v>15662</v>
      </c>
      <c r="C477" s="21"/>
      <c r="D477" s="22">
        <v>0</v>
      </c>
      <c r="E477" s="24">
        <v>-0.37078565854019474</v>
      </c>
      <c r="F477" s="28">
        <v>0.45794844853794758</v>
      </c>
      <c r="G477" s="28">
        <v>0.77488636746842243</v>
      </c>
      <c r="H477" s="28">
        <v>0.6583095755801518</v>
      </c>
      <c r="I477" s="25">
        <f t="shared" si="28"/>
        <v>0</v>
      </c>
      <c r="J477" s="25">
        <f t="shared" si="29"/>
        <v>0</v>
      </c>
      <c r="K477" s="25">
        <f t="shared" si="30"/>
        <v>1</v>
      </c>
      <c r="L477" s="25">
        <f t="shared" si="31"/>
        <v>1</v>
      </c>
      <c r="M477" s="25">
        <v>1</v>
      </c>
      <c r="N477" s="25" t="e">
        <v>#N/A</v>
      </c>
      <c r="O477" s="25" t="e">
        <f>VLOOKUP(A477,'NFkB target TFs'!$E$10:$E$54,1,FALSE)</f>
        <v>#N/A</v>
      </c>
      <c r="P477" s="25" t="e">
        <f>VLOOKUP(A477,'all NFkB targets'!$A$6:$A$571,1,FALSE)</f>
        <v>#N/A</v>
      </c>
    </row>
    <row r="478" spans="1:16" x14ac:dyDescent="0.25">
      <c r="A478" s="96" t="s">
        <v>15493</v>
      </c>
      <c r="B478" s="21" t="s">
        <v>15494</v>
      </c>
      <c r="C478" s="21"/>
      <c r="D478" s="22">
        <v>0</v>
      </c>
      <c r="E478" s="28">
        <v>1.1938763616570498</v>
      </c>
      <c r="F478" s="28">
        <v>1.3871864469141262</v>
      </c>
      <c r="G478" s="28">
        <v>0.36511111428179077</v>
      </c>
      <c r="H478" s="28">
        <v>0.65777088001639683</v>
      </c>
      <c r="I478" s="25">
        <f t="shared" si="28"/>
        <v>1</v>
      </c>
      <c r="J478" s="25">
        <f t="shared" si="29"/>
        <v>1</v>
      </c>
      <c r="K478" s="25">
        <f t="shared" si="30"/>
        <v>0</v>
      </c>
      <c r="L478" s="25">
        <f t="shared" si="31"/>
        <v>1</v>
      </c>
      <c r="M478" s="25">
        <v>1</v>
      </c>
      <c r="N478" s="25" t="e">
        <v>#N/A</v>
      </c>
      <c r="O478" s="25" t="e">
        <f>VLOOKUP(A478,'NFkB target TFs'!$E$10:$E$54,1,FALSE)</f>
        <v>#N/A</v>
      </c>
      <c r="P478" s="25" t="e">
        <f>VLOOKUP(A478,'all NFkB targets'!$A$6:$A$571,1,FALSE)</f>
        <v>#N/A</v>
      </c>
    </row>
    <row r="479" spans="1:16" x14ac:dyDescent="0.25">
      <c r="A479" s="96" t="s">
        <v>16046</v>
      </c>
      <c r="B479" s="21" t="s">
        <v>16047</v>
      </c>
      <c r="C479" s="21"/>
      <c r="D479" s="22">
        <v>0</v>
      </c>
      <c r="E479" s="28">
        <v>0.45527142408151938</v>
      </c>
      <c r="F479" s="28">
        <v>0.96445588314233277</v>
      </c>
      <c r="G479" s="28">
        <v>1.1382992908122029</v>
      </c>
      <c r="H479" s="28">
        <v>0.65723307593014102</v>
      </c>
      <c r="I479" s="25">
        <f t="shared" si="28"/>
        <v>0</v>
      </c>
      <c r="J479" s="25">
        <f t="shared" si="29"/>
        <v>1</v>
      </c>
      <c r="K479" s="25">
        <f t="shared" si="30"/>
        <v>1</v>
      </c>
      <c r="L479" s="25">
        <f t="shared" si="31"/>
        <v>1</v>
      </c>
      <c r="M479" s="25">
        <v>1</v>
      </c>
      <c r="N479" s="25" t="e">
        <v>#N/A</v>
      </c>
      <c r="O479" s="25" t="e">
        <f>VLOOKUP(A479,'NFkB target TFs'!$E$10:$E$54,1,FALSE)</f>
        <v>#N/A</v>
      </c>
      <c r="P479" s="25" t="e">
        <f>VLOOKUP(A479,'all NFkB targets'!$A$6:$A$571,1,FALSE)</f>
        <v>#N/A</v>
      </c>
    </row>
    <row r="480" spans="1:16" x14ac:dyDescent="0.25">
      <c r="A480" s="96" t="s">
        <v>16438</v>
      </c>
      <c r="B480" s="21" t="s">
        <v>16439</v>
      </c>
      <c r="C480" s="21"/>
      <c r="D480" s="22">
        <v>0</v>
      </c>
      <c r="E480" s="28">
        <v>0.65082380975410947</v>
      </c>
      <c r="F480" s="28">
        <v>1.1089633555923186</v>
      </c>
      <c r="G480" s="28">
        <v>1.2872252250755509</v>
      </c>
      <c r="H480" s="28">
        <v>0.65452195894570708</v>
      </c>
      <c r="I480" s="25">
        <f t="shared" si="28"/>
        <v>1</v>
      </c>
      <c r="J480" s="25">
        <f t="shared" si="29"/>
        <v>1</v>
      </c>
      <c r="K480" s="25">
        <f t="shared" si="30"/>
        <v>1</v>
      </c>
      <c r="L480" s="25">
        <f t="shared" si="31"/>
        <v>1</v>
      </c>
      <c r="M480" s="25">
        <v>1</v>
      </c>
      <c r="N480" s="25" t="e">
        <v>#N/A</v>
      </c>
      <c r="O480" s="25" t="e">
        <f>VLOOKUP(A480,'NFkB target TFs'!$E$10:$E$54,1,FALSE)</f>
        <v>#N/A</v>
      </c>
      <c r="P480" s="25" t="e">
        <f>VLOOKUP(A480,'all NFkB targets'!$A$6:$A$571,1,FALSE)</f>
        <v>#N/A</v>
      </c>
    </row>
    <row r="481" spans="1:16" x14ac:dyDescent="0.25">
      <c r="A481" s="96" t="s">
        <v>15466</v>
      </c>
      <c r="B481" s="21" t="s">
        <v>941</v>
      </c>
      <c r="C481" s="21"/>
      <c r="D481" s="22">
        <v>0</v>
      </c>
      <c r="E481" s="23">
        <v>8.5156534177742979E-2</v>
      </c>
      <c r="F481" s="28">
        <v>1.0895003975919375</v>
      </c>
      <c r="G481" s="28">
        <v>0.50089823593268168</v>
      </c>
      <c r="H481" s="28">
        <v>0.65412713105314302</v>
      </c>
      <c r="I481" s="25">
        <f t="shared" si="28"/>
        <v>0</v>
      </c>
      <c r="J481" s="25">
        <f t="shared" si="29"/>
        <v>1</v>
      </c>
      <c r="K481" s="25">
        <f t="shared" si="30"/>
        <v>0</v>
      </c>
      <c r="L481" s="25">
        <f t="shared" si="31"/>
        <v>1</v>
      </c>
      <c r="M481" s="25">
        <v>1</v>
      </c>
      <c r="N481" s="25" t="e">
        <v>#N/A</v>
      </c>
      <c r="O481" s="25" t="e">
        <f>VLOOKUP(A481,'NFkB target TFs'!$E$10:$E$54,1,FALSE)</f>
        <v>#N/A</v>
      </c>
      <c r="P481" s="25" t="e">
        <f>VLOOKUP(A481,'all NFkB targets'!$A$6:$A$571,1,FALSE)</f>
        <v>#N/A</v>
      </c>
    </row>
    <row r="482" spans="1:16" x14ac:dyDescent="0.25">
      <c r="A482" s="96" t="s">
        <v>16019</v>
      </c>
      <c r="B482" s="21" t="s">
        <v>16020</v>
      </c>
      <c r="C482" s="21"/>
      <c r="D482" s="22">
        <v>0</v>
      </c>
      <c r="E482" s="23">
        <v>-2.4192412106689397E-2</v>
      </c>
      <c r="F482" s="28">
        <v>0.68909603037383194</v>
      </c>
      <c r="G482" s="28">
        <v>0.7103667183881357</v>
      </c>
      <c r="H482" s="28">
        <v>0.65100982563731191</v>
      </c>
      <c r="I482" s="25">
        <f t="shared" si="28"/>
        <v>0</v>
      </c>
      <c r="J482" s="25">
        <f t="shared" si="29"/>
        <v>1</v>
      </c>
      <c r="K482" s="25">
        <f t="shared" si="30"/>
        <v>1</v>
      </c>
      <c r="L482" s="25">
        <f t="shared" si="31"/>
        <v>1</v>
      </c>
      <c r="M482" s="25">
        <v>1</v>
      </c>
      <c r="N482" s="25" t="e">
        <v>#N/A</v>
      </c>
      <c r="O482" s="25" t="e">
        <f>VLOOKUP(A482,'NFkB target TFs'!$E$10:$E$54,1,FALSE)</f>
        <v>#N/A</v>
      </c>
      <c r="P482" s="25" t="e">
        <f>VLOOKUP(A482,'all NFkB targets'!$A$6:$A$571,1,FALSE)</f>
        <v>#N/A</v>
      </c>
    </row>
    <row r="483" spans="1:16" x14ac:dyDescent="0.25">
      <c r="A483" s="96" t="s">
        <v>15397</v>
      </c>
      <c r="B483" s="21" t="s">
        <v>15398</v>
      </c>
      <c r="C483" s="21"/>
      <c r="D483" s="22">
        <v>0</v>
      </c>
      <c r="E483" s="23">
        <v>-7.5570263941012863E-2</v>
      </c>
      <c r="F483" s="28">
        <v>1.0064510409215695</v>
      </c>
      <c r="G483" s="23">
        <v>3.1542203259805154E-2</v>
      </c>
      <c r="H483" s="28">
        <v>0.65063028577868853</v>
      </c>
      <c r="I483" s="25">
        <f t="shared" si="28"/>
        <v>0</v>
      </c>
      <c r="J483" s="25">
        <f t="shared" si="29"/>
        <v>1</v>
      </c>
      <c r="K483" s="25">
        <f t="shared" si="30"/>
        <v>0</v>
      </c>
      <c r="L483" s="25">
        <f t="shared" si="31"/>
        <v>1</v>
      </c>
      <c r="M483" s="25">
        <v>1</v>
      </c>
      <c r="N483" s="25" t="e">
        <v>#N/A</v>
      </c>
      <c r="O483" s="25" t="e">
        <f>VLOOKUP(A483,'NFkB target TFs'!$E$10:$E$54,1,FALSE)</f>
        <v>#N/A</v>
      </c>
      <c r="P483" s="25" t="e">
        <f>VLOOKUP(A483,'all NFkB targets'!$A$6:$A$571,1,FALSE)</f>
        <v>#N/A</v>
      </c>
    </row>
    <row r="484" spans="1:16" x14ac:dyDescent="0.25">
      <c r="A484" s="96" t="s">
        <v>15391</v>
      </c>
      <c r="B484" s="21" t="s">
        <v>15392</v>
      </c>
      <c r="C484" s="21"/>
      <c r="D484" s="22">
        <v>0</v>
      </c>
      <c r="E484" s="24">
        <v>-0.63392021429146328</v>
      </c>
      <c r="F484" s="28">
        <v>0.1186361743222771</v>
      </c>
      <c r="G484" s="24">
        <v>-0.54737482186216235</v>
      </c>
      <c r="H484" s="28">
        <v>0.65005169391926587</v>
      </c>
      <c r="I484" s="25">
        <f t="shared" si="28"/>
        <v>1</v>
      </c>
      <c r="J484" s="25">
        <f t="shared" si="29"/>
        <v>0</v>
      </c>
      <c r="K484" s="25">
        <f t="shared" si="30"/>
        <v>0</v>
      </c>
      <c r="L484" s="25">
        <f t="shared" si="31"/>
        <v>1</v>
      </c>
      <c r="M484" s="25">
        <v>1</v>
      </c>
      <c r="N484" s="25" t="e">
        <v>#N/A</v>
      </c>
      <c r="O484" s="25" t="e">
        <f>VLOOKUP(A484,'NFkB target TFs'!$E$10:$E$54,1,FALSE)</f>
        <v>#N/A</v>
      </c>
      <c r="P484" s="25" t="e">
        <f>VLOOKUP(A484,'all NFkB targets'!$A$6:$A$571,1,FALSE)</f>
        <v>#N/A</v>
      </c>
    </row>
    <row r="485" spans="1:16" x14ac:dyDescent="0.25">
      <c r="A485" s="96" t="s">
        <v>16442</v>
      </c>
      <c r="B485" s="21" t="s">
        <v>16443</v>
      </c>
      <c r="C485" s="21"/>
      <c r="D485" s="22">
        <v>0</v>
      </c>
      <c r="E485" s="28">
        <v>0.93129955324951164</v>
      </c>
      <c r="F485" s="28">
        <v>1.6031951020603559</v>
      </c>
      <c r="G485" s="28">
        <v>1.4137004124298413</v>
      </c>
      <c r="H485" s="28">
        <v>0.6492156296453242</v>
      </c>
      <c r="I485" s="25">
        <f t="shared" si="28"/>
        <v>1</v>
      </c>
      <c r="J485" s="25">
        <f t="shared" si="29"/>
        <v>1</v>
      </c>
      <c r="K485" s="25">
        <f t="shared" si="30"/>
        <v>1</v>
      </c>
      <c r="L485" s="25">
        <f t="shared" si="31"/>
        <v>1</v>
      </c>
      <c r="M485" s="25">
        <v>1</v>
      </c>
      <c r="N485" s="25" t="e">
        <v>#N/A</v>
      </c>
      <c r="O485" s="25" t="e">
        <f>VLOOKUP(A485,'NFkB target TFs'!$E$10:$E$54,1,FALSE)</f>
        <v>#N/A</v>
      </c>
      <c r="P485" s="25" t="e">
        <f>VLOOKUP(A485,'all NFkB targets'!$A$6:$A$571,1,FALSE)</f>
        <v>#N/A</v>
      </c>
    </row>
    <row r="486" spans="1:16" x14ac:dyDescent="0.25">
      <c r="A486" s="96" t="s">
        <v>15814</v>
      </c>
      <c r="B486" s="21" t="s">
        <v>941</v>
      </c>
      <c r="C486" s="21"/>
      <c r="D486" s="22">
        <v>0</v>
      </c>
      <c r="E486" s="28">
        <v>0.12569839384496326</v>
      </c>
      <c r="F486" s="24">
        <v>-1.4878315016340444</v>
      </c>
      <c r="G486" s="28">
        <v>2.5291405904487019</v>
      </c>
      <c r="H486" s="28">
        <v>0.64910235934068417</v>
      </c>
      <c r="I486" s="25">
        <f t="shared" si="28"/>
        <v>0</v>
      </c>
      <c r="J486" s="25">
        <f t="shared" si="29"/>
        <v>1</v>
      </c>
      <c r="K486" s="25">
        <f t="shared" si="30"/>
        <v>1</v>
      </c>
      <c r="L486" s="25">
        <f t="shared" si="31"/>
        <v>1</v>
      </c>
      <c r="M486" s="25">
        <v>1</v>
      </c>
      <c r="N486" s="25" t="e">
        <v>#N/A</v>
      </c>
      <c r="O486" s="25" t="e">
        <f>VLOOKUP(A486,'NFkB target TFs'!$E$10:$E$54,1,FALSE)</f>
        <v>#N/A</v>
      </c>
      <c r="P486" s="25" t="e">
        <f>VLOOKUP(A486,'all NFkB targets'!$A$6:$A$571,1,FALSE)</f>
        <v>#N/A</v>
      </c>
    </row>
    <row r="487" spans="1:16" x14ac:dyDescent="0.25">
      <c r="A487" s="96" t="s">
        <v>15297</v>
      </c>
      <c r="B487" s="21" t="s">
        <v>941</v>
      </c>
      <c r="C487" s="21"/>
      <c r="D487" s="22">
        <v>0</v>
      </c>
      <c r="E487" s="24">
        <v>-0.13385574673479042</v>
      </c>
      <c r="F487" s="28">
        <v>0.51098158537435268</v>
      </c>
      <c r="G487" s="28">
        <v>0.25039668018170019</v>
      </c>
      <c r="H487" s="28">
        <v>0.64900042695598537</v>
      </c>
      <c r="I487" s="25">
        <f t="shared" si="28"/>
        <v>0</v>
      </c>
      <c r="J487" s="25">
        <f t="shared" si="29"/>
        <v>0</v>
      </c>
      <c r="K487" s="25">
        <f t="shared" si="30"/>
        <v>0</v>
      </c>
      <c r="L487" s="25">
        <f t="shared" si="31"/>
        <v>1</v>
      </c>
      <c r="M487" s="25">
        <v>1</v>
      </c>
      <c r="N487" s="25" t="e">
        <v>#N/A</v>
      </c>
      <c r="O487" s="25" t="e">
        <f>VLOOKUP(A487,'NFkB target TFs'!$E$10:$E$54,1,FALSE)</f>
        <v>#N/A</v>
      </c>
      <c r="P487" s="25" t="e">
        <f>VLOOKUP(A487,'all NFkB targets'!$A$6:$A$571,1,FALSE)</f>
        <v>#N/A</v>
      </c>
    </row>
    <row r="488" spans="1:16" x14ac:dyDescent="0.25">
      <c r="A488" s="96" t="s">
        <v>15470</v>
      </c>
      <c r="B488" s="21" t="s">
        <v>15471</v>
      </c>
      <c r="C488" s="21"/>
      <c r="D488" s="22">
        <v>0</v>
      </c>
      <c r="E488" s="28">
        <v>1.1182777681931813</v>
      </c>
      <c r="F488" s="24">
        <v>-1.5491849411643257</v>
      </c>
      <c r="G488" s="23">
        <v>8.8964004883962181E-3</v>
      </c>
      <c r="H488" s="28">
        <v>0.64606962068434692</v>
      </c>
      <c r="I488" s="25">
        <f t="shared" si="28"/>
        <v>1</v>
      </c>
      <c r="J488" s="25">
        <f t="shared" si="29"/>
        <v>1</v>
      </c>
      <c r="K488" s="25">
        <f t="shared" si="30"/>
        <v>0</v>
      </c>
      <c r="L488" s="25">
        <f t="shared" si="31"/>
        <v>1</v>
      </c>
      <c r="M488" s="25">
        <v>1</v>
      </c>
      <c r="N488" s="25" t="e">
        <v>#N/A</v>
      </c>
      <c r="O488" s="25" t="e">
        <f>VLOOKUP(A488,'NFkB target TFs'!$E$10:$E$54,1,FALSE)</f>
        <v>#N/A</v>
      </c>
      <c r="P488" s="25" t="e">
        <f>VLOOKUP(A488,'all NFkB targets'!$A$6:$A$571,1,FALSE)</f>
        <v>#N/A</v>
      </c>
    </row>
    <row r="489" spans="1:16" x14ac:dyDescent="0.25">
      <c r="A489" s="96" t="s">
        <v>15301</v>
      </c>
      <c r="B489" s="21" t="s">
        <v>15302</v>
      </c>
      <c r="C489" s="21"/>
      <c r="D489" s="22">
        <v>0</v>
      </c>
      <c r="E489" s="23">
        <v>0.11349875861650675</v>
      </c>
      <c r="F489" s="28">
        <v>0.22798828614613806</v>
      </c>
      <c r="G489" s="28">
        <v>0.50818885251234747</v>
      </c>
      <c r="H489" s="28">
        <v>0.64510896113096561</v>
      </c>
      <c r="I489" s="25">
        <f t="shared" si="28"/>
        <v>0</v>
      </c>
      <c r="J489" s="25">
        <f t="shared" si="29"/>
        <v>0</v>
      </c>
      <c r="K489" s="25">
        <f t="shared" si="30"/>
        <v>0</v>
      </c>
      <c r="L489" s="25">
        <f t="shared" si="31"/>
        <v>1</v>
      </c>
      <c r="M489" s="25">
        <v>1</v>
      </c>
      <c r="N489" s="25" t="e">
        <v>#N/A</v>
      </c>
      <c r="O489" s="25" t="e">
        <f>VLOOKUP(A489,'NFkB target TFs'!$E$10:$E$54,1,FALSE)</f>
        <v>#N/A</v>
      </c>
      <c r="P489" s="25" t="e">
        <f>VLOOKUP(A489,'all NFkB targets'!$A$6:$A$571,1,FALSE)</f>
        <v>#N/A</v>
      </c>
    </row>
    <row r="490" spans="1:16" x14ac:dyDescent="0.25">
      <c r="A490" s="96" t="s">
        <v>15659</v>
      </c>
      <c r="B490" s="21" t="s">
        <v>15660</v>
      </c>
      <c r="C490" s="21"/>
      <c r="D490" s="22">
        <v>0</v>
      </c>
      <c r="E490" s="24">
        <v>-0.29032100899808899</v>
      </c>
      <c r="F490" s="28">
        <v>0.54356144176018195</v>
      </c>
      <c r="G490" s="28">
        <v>0.66033186314131831</v>
      </c>
      <c r="H490" s="28">
        <v>0.64349831712754868</v>
      </c>
      <c r="I490" s="25">
        <f t="shared" si="28"/>
        <v>0</v>
      </c>
      <c r="J490" s="25">
        <f t="shared" si="29"/>
        <v>0</v>
      </c>
      <c r="K490" s="25">
        <f t="shared" si="30"/>
        <v>1</v>
      </c>
      <c r="L490" s="25">
        <f t="shared" si="31"/>
        <v>1</v>
      </c>
      <c r="M490" s="25">
        <v>1</v>
      </c>
      <c r="N490" s="25" t="e">
        <v>#N/A</v>
      </c>
      <c r="O490" s="25" t="e">
        <f>VLOOKUP(A490,'NFkB target TFs'!$E$10:$E$54,1,FALSE)</f>
        <v>#N/A</v>
      </c>
      <c r="P490" s="25" t="e">
        <f>VLOOKUP(A490,'all NFkB targets'!$A$6:$A$571,1,FALSE)</f>
        <v>#N/A</v>
      </c>
    </row>
    <row r="491" spans="1:16" x14ac:dyDescent="0.25">
      <c r="A491" s="96" t="s">
        <v>15975</v>
      </c>
      <c r="B491" s="21" t="s">
        <v>15976</v>
      </c>
      <c r="C491" s="21"/>
      <c r="D491" s="22">
        <v>0</v>
      </c>
      <c r="E491" s="28">
        <v>0.5216693710990018</v>
      </c>
      <c r="F491" s="28">
        <v>0.80019321961949619</v>
      </c>
      <c r="G491" s="28">
        <v>1.4017984757896456</v>
      </c>
      <c r="H491" s="28">
        <v>0.64292411918350845</v>
      </c>
      <c r="I491" s="25">
        <f t="shared" si="28"/>
        <v>0</v>
      </c>
      <c r="J491" s="25">
        <f t="shared" si="29"/>
        <v>1</v>
      </c>
      <c r="K491" s="25">
        <f t="shared" si="30"/>
        <v>1</v>
      </c>
      <c r="L491" s="25">
        <f t="shared" si="31"/>
        <v>1</v>
      </c>
      <c r="M491" s="25">
        <v>1</v>
      </c>
      <c r="N491" s="25" t="e">
        <v>#N/A</v>
      </c>
      <c r="O491" s="25" t="e">
        <f>VLOOKUP(A491,'NFkB target TFs'!$E$10:$E$54,1,FALSE)</f>
        <v>#N/A</v>
      </c>
      <c r="P491" s="25" t="e">
        <f>VLOOKUP(A491,'all NFkB targets'!$A$6:$A$571,1,FALSE)</f>
        <v>#N/A</v>
      </c>
    </row>
    <row r="492" spans="1:16" x14ac:dyDescent="0.25">
      <c r="A492" s="96" t="s">
        <v>16013</v>
      </c>
      <c r="B492" s="21" t="s">
        <v>16014</v>
      </c>
      <c r="C492" s="21"/>
      <c r="D492" s="22">
        <v>0</v>
      </c>
      <c r="E492" s="28">
        <v>0.15788432657575258</v>
      </c>
      <c r="F492" s="28">
        <v>1.2009870577331772</v>
      </c>
      <c r="G492" s="28">
        <v>1.4825926868643946</v>
      </c>
      <c r="H492" s="28">
        <v>0.63940280394717075</v>
      </c>
      <c r="I492" s="25">
        <f t="shared" si="28"/>
        <v>0</v>
      </c>
      <c r="J492" s="25">
        <f t="shared" si="29"/>
        <v>1</v>
      </c>
      <c r="K492" s="25">
        <f t="shared" si="30"/>
        <v>1</v>
      </c>
      <c r="L492" s="25">
        <f t="shared" si="31"/>
        <v>1</v>
      </c>
      <c r="M492" s="25">
        <v>1</v>
      </c>
      <c r="N492" s="25" t="e">
        <v>#N/A</v>
      </c>
      <c r="O492" s="25" t="e">
        <f>VLOOKUP(A492,'NFkB target TFs'!$E$10:$E$54,1,FALSE)</f>
        <v>#N/A</v>
      </c>
      <c r="P492" s="25" t="e">
        <f>VLOOKUP(A492,'all NFkB targets'!$A$6:$A$571,1,FALSE)</f>
        <v>#N/A</v>
      </c>
    </row>
    <row r="493" spans="1:16" x14ac:dyDescent="0.25">
      <c r="A493" s="96" t="s">
        <v>15633</v>
      </c>
      <c r="B493" s="21" t="s">
        <v>15634</v>
      </c>
      <c r="C493" s="21"/>
      <c r="D493" s="22">
        <v>0</v>
      </c>
      <c r="E493" s="28">
        <v>0.5717079915841351</v>
      </c>
      <c r="F493" s="28">
        <v>0.38424477875854685</v>
      </c>
      <c r="G493" s="28">
        <v>0.66995242383489018</v>
      </c>
      <c r="H493" s="28">
        <v>0.63665156708003612</v>
      </c>
      <c r="I493" s="25">
        <f t="shared" si="28"/>
        <v>0</v>
      </c>
      <c r="J493" s="25">
        <f t="shared" si="29"/>
        <v>0</v>
      </c>
      <c r="K493" s="25">
        <f t="shared" si="30"/>
        <v>1</v>
      </c>
      <c r="L493" s="25">
        <f t="shared" si="31"/>
        <v>1</v>
      </c>
      <c r="M493" s="25">
        <v>1</v>
      </c>
      <c r="N493" s="25" t="e">
        <v>#N/A</v>
      </c>
      <c r="O493" s="25" t="e">
        <f>VLOOKUP(A493,'NFkB target TFs'!$E$10:$E$54,1,FALSE)</f>
        <v>#N/A</v>
      </c>
      <c r="P493" s="25" t="e">
        <f>VLOOKUP(A493,'all NFkB targets'!$A$6:$A$571,1,FALSE)</f>
        <v>#N/A</v>
      </c>
    </row>
    <row r="494" spans="1:16" x14ac:dyDescent="0.25">
      <c r="A494" s="96" t="s">
        <v>15997</v>
      </c>
      <c r="B494" s="21" t="s">
        <v>15998</v>
      </c>
      <c r="C494" s="21"/>
      <c r="D494" s="22">
        <v>0</v>
      </c>
      <c r="E494" s="28">
        <v>0.55020034218476599</v>
      </c>
      <c r="F494" s="28">
        <v>1.2622461695964373</v>
      </c>
      <c r="G494" s="28">
        <v>1.4015062401500706</v>
      </c>
      <c r="H494" s="28">
        <v>0.63662149931640577</v>
      </c>
      <c r="I494" s="25">
        <f t="shared" si="28"/>
        <v>0</v>
      </c>
      <c r="J494" s="25">
        <f t="shared" si="29"/>
        <v>1</v>
      </c>
      <c r="K494" s="25">
        <f t="shared" si="30"/>
        <v>1</v>
      </c>
      <c r="L494" s="25">
        <f t="shared" si="31"/>
        <v>1</v>
      </c>
      <c r="M494" s="25">
        <v>1</v>
      </c>
      <c r="N494" s="25" t="e">
        <v>#N/A</v>
      </c>
      <c r="O494" s="25" t="e">
        <f>VLOOKUP(A494,'NFkB target TFs'!$E$10:$E$54,1,FALSE)</f>
        <v>#N/A</v>
      </c>
      <c r="P494" s="25" t="e">
        <f>VLOOKUP(A494,'all NFkB targets'!$A$6:$A$571,1,FALSE)</f>
        <v>#N/A</v>
      </c>
    </row>
    <row r="495" spans="1:16" x14ac:dyDescent="0.25">
      <c r="A495" s="96" t="s">
        <v>15925</v>
      </c>
      <c r="B495" s="21" t="s">
        <v>15926</v>
      </c>
      <c r="C495" s="21"/>
      <c r="D495" s="22">
        <v>0</v>
      </c>
      <c r="E495" s="28">
        <v>0.56727600025332026</v>
      </c>
      <c r="F495" s="28">
        <v>1.4112861554797744</v>
      </c>
      <c r="G495" s="24">
        <v>-1.3973749019848787</v>
      </c>
      <c r="H495" s="28">
        <v>0.63580298507496547</v>
      </c>
      <c r="I495" s="25">
        <f t="shared" si="28"/>
        <v>0</v>
      </c>
      <c r="J495" s="25">
        <f t="shared" si="29"/>
        <v>1</v>
      </c>
      <c r="K495" s="25">
        <f t="shared" si="30"/>
        <v>1</v>
      </c>
      <c r="L495" s="25">
        <f t="shared" si="31"/>
        <v>1</v>
      </c>
      <c r="M495" s="25">
        <v>1</v>
      </c>
      <c r="N495" s="25" t="e">
        <v>#N/A</v>
      </c>
      <c r="O495" s="25" t="e">
        <f>VLOOKUP(A495,'NFkB target TFs'!$E$10:$E$54,1,FALSE)</f>
        <v>#N/A</v>
      </c>
      <c r="P495" s="25" t="e">
        <f>VLOOKUP(A495,'all NFkB targets'!$A$6:$A$571,1,FALSE)</f>
        <v>#N/A</v>
      </c>
    </row>
    <row r="496" spans="1:16" x14ac:dyDescent="0.25">
      <c r="A496" s="96" t="s">
        <v>16113</v>
      </c>
      <c r="B496" s="21" t="s">
        <v>941</v>
      </c>
      <c r="C496" s="21"/>
      <c r="D496" s="22">
        <v>0</v>
      </c>
      <c r="E496" s="28">
        <v>0.15804665048839622</v>
      </c>
      <c r="F496" s="28">
        <v>0.81130450790624908</v>
      </c>
      <c r="G496" s="28">
        <v>1.417865759429662</v>
      </c>
      <c r="H496" s="28">
        <v>0.63530831861547632</v>
      </c>
      <c r="I496" s="25">
        <f t="shared" si="28"/>
        <v>0</v>
      </c>
      <c r="J496" s="25">
        <f t="shared" si="29"/>
        <v>1</v>
      </c>
      <c r="K496" s="25">
        <f t="shared" si="30"/>
        <v>1</v>
      </c>
      <c r="L496" s="25">
        <f t="shared" si="31"/>
        <v>1</v>
      </c>
      <c r="M496" s="25">
        <v>1</v>
      </c>
      <c r="N496" s="25" t="e">
        <v>#N/A</v>
      </c>
      <c r="O496" s="25" t="e">
        <f>VLOOKUP(A496,'NFkB target TFs'!$E$10:$E$54,1,FALSE)</f>
        <v>#N/A</v>
      </c>
      <c r="P496" s="25" t="e">
        <f>VLOOKUP(A496,'all NFkB targets'!$A$6:$A$571,1,FALSE)</f>
        <v>#N/A</v>
      </c>
    </row>
    <row r="497" spans="1:16" x14ac:dyDescent="0.25">
      <c r="A497" s="96" t="s">
        <v>15442</v>
      </c>
      <c r="B497" s="21" t="s">
        <v>15443</v>
      </c>
      <c r="C497" s="21"/>
      <c r="D497" s="22">
        <v>0</v>
      </c>
      <c r="E497" s="28">
        <v>0.51156999020996496</v>
      </c>
      <c r="F497" s="28">
        <v>0.84832005473434757</v>
      </c>
      <c r="G497" s="28">
        <v>0.33286989362099584</v>
      </c>
      <c r="H497" s="28">
        <v>0.6345097397141084</v>
      </c>
      <c r="I497" s="25">
        <f t="shared" si="28"/>
        <v>0</v>
      </c>
      <c r="J497" s="25">
        <f t="shared" si="29"/>
        <v>1</v>
      </c>
      <c r="K497" s="25">
        <f t="shared" si="30"/>
        <v>0</v>
      </c>
      <c r="L497" s="25">
        <f t="shared" si="31"/>
        <v>1</v>
      </c>
      <c r="M497" s="25">
        <v>1</v>
      </c>
      <c r="N497" s="25" t="e">
        <v>#N/A</v>
      </c>
      <c r="O497" s="25" t="e">
        <f>VLOOKUP(A497,'NFkB target TFs'!$E$10:$E$54,1,FALSE)</f>
        <v>#N/A</v>
      </c>
      <c r="P497" s="25" t="e">
        <f>VLOOKUP(A497,'all NFkB targets'!$A$6:$A$571,1,FALSE)</f>
        <v>#N/A</v>
      </c>
    </row>
    <row r="498" spans="1:16" x14ac:dyDescent="0.25">
      <c r="A498" s="96" t="s">
        <v>15631</v>
      </c>
      <c r="B498" s="21" t="s">
        <v>15632</v>
      </c>
      <c r="C498" s="21"/>
      <c r="D498" s="22">
        <v>0</v>
      </c>
      <c r="E498" s="28">
        <v>0.49840267686093193</v>
      </c>
      <c r="F498" s="28">
        <v>0.39466794911886655</v>
      </c>
      <c r="G498" s="28">
        <v>0.60389923301016057</v>
      </c>
      <c r="H498" s="28">
        <v>0.6334049993141283</v>
      </c>
      <c r="I498" s="25">
        <f t="shared" si="28"/>
        <v>0</v>
      </c>
      <c r="J498" s="25">
        <f t="shared" si="29"/>
        <v>0</v>
      </c>
      <c r="K498" s="25">
        <f t="shared" si="30"/>
        <v>1</v>
      </c>
      <c r="L498" s="25">
        <f t="shared" si="31"/>
        <v>1</v>
      </c>
      <c r="M498" s="25">
        <v>1</v>
      </c>
      <c r="N498" s="25" t="e">
        <v>#N/A</v>
      </c>
      <c r="O498" s="25" t="e">
        <f>VLOOKUP(A498,'NFkB target TFs'!$E$10:$E$54,1,FALSE)</f>
        <v>#N/A</v>
      </c>
      <c r="P498" s="25" t="e">
        <f>VLOOKUP(A498,'all NFkB targets'!$A$6:$A$571,1,FALSE)</f>
        <v>#N/A</v>
      </c>
    </row>
    <row r="499" spans="1:16" x14ac:dyDescent="0.25">
      <c r="A499" s="96" t="s">
        <v>15615</v>
      </c>
      <c r="B499" s="21" t="s">
        <v>15616</v>
      </c>
      <c r="C499" s="21"/>
      <c r="D499" s="22">
        <v>0</v>
      </c>
      <c r="E499" s="28">
        <v>0.20658878118289289</v>
      </c>
      <c r="F499" s="28">
        <v>0.56980768118229053</v>
      </c>
      <c r="G499" s="28">
        <v>0.71636153949255632</v>
      </c>
      <c r="H499" s="28">
        <v>0.63308343708899384</v>
      </c>
      <c r="I499" s="25">
        <f t="shared" si="28"/>
        <v>0</v>
      </c>
      <c r="J499" s="25">
        <f t="shared" si="29"/>
        <v>0</v>
      </c>
      <c r="K499" s="25">
        <f t="shared" si="30"/>
        <v>1</v>
      </c>
      <c r="L499" s="25">
        <f t="shared" si="31"/>
        <v>1</v>
      </c>
      <c r="M499" s="25">
        <v>1</v>
      </c>
      <c r="N499" s="25" t="e">
        <v>#N/A</v>
      </c>
      <c r="O499" s="25" t="e">
        <f>VLOOKUP(A499,'NFkB target TFs'!$E$10:$E$54,1,FALSE)</f>
        <v>#N/A</v>
      </c>
      <c r="P499" s="25" t="e">
        <f>VLOOKUP(A499,'all NFkB targets'!$A$6:$A$571,1,FALSE)</f>
        <v>#N/A</v>
      </c>
    </row>
    <row r="500" spans="1:16" x14ac:dyDescent="0.25">
      <c r="A500" s="96" t="s">
        <v>202</v>
      </c>
      <c r="B500" s="21" t="s">
        <v>203</v>
      </c>
      <c r="C500" s="21"/>
      <c r="D500" s="22">
        <v>0</v>
      </c>
      <c r="E500" s="24">
        <v>-0.73210315793651515</v>
      </c>
      <c r="F500" s="24">
        <v>-0.26359218470828066</v>
      </c>
      <c r="G500" s="24">
        <v>-0.39917896194250457</v>
      </c>
      <c r="H500" s="28">
        <v>0.63122156225176185</v>
      </c>
      <c r="I500" s="25">
        <f t="shared" si="28"/>
        <v>1</v>
      </c>
      <c r="J500" s="25">
        <f t="shared" si="29"/>
        <v>0</v>
      </c>
      <c r="K500" s="25">
        <f t="shared" si="30"/>
        <v>0</v>
      </c>
      <c r="L500" s="25">
        <f t="shared" si="31"/>
        <v>1</v>
      </c>
      <c r="M500" s="25">
        <v>1</v>
      </c>
      <c r="N500" s="25" t="e">
        <v>#N/A</v>
      </c>
      <c r="O500" s="25" t="e">
        <f>VLOOKUP(A500,'NFkB target TFs'!$E$10:$E$54,1,FALSE)</f>
        <v>#N/A</v>
      </c>
      <c r="P500" s="25" t="str">
        <f>VLOOKUP(A500,'all NFkB targets'!$A$6:$A$571,1,FALSE)</f>
        <v>PLAU</v>
      </c>
    </row>
    <row r="501" spans="1:16" x14ac:dyDescent="0.25">
      <c r="A501" s="96" t="s">
        <v>15432</v>
      </c>
      <c r="B501" s="21" t="s">
        <v>15433</v>
      </c>
      <c r="C501" s="21"/>
      <c r="D501" s="22">
        <v>0</v>
      </c>
      <c r="E501" s="24">
        <v>-0.40784996414221469</v>
      </c>
      <c r="F501" s="24">
        <v>-0.68128543332362057</v>
      </c>
      <c r="G501" s="24">
        <v>-0.37181357749954796</v>
      </c>
      <c r="H501" s="28">
        <v>0.63094930982784281</v>
      </c>
      <c r="I501" s="25">
        <f t="shared" si="28"/>
        <v>0</v>
      </c>
      <c r="J501" s="25">
        <f t="shared" si="29"/>
        <v>1</v>
      </c>
      <c r="K501" s="25">
        <f t="shared" si="30"/>
        <v>0</v>
      </c>
      <c r="L501" s="25">
        <f t="shared" si="31"/>
        <v>1</v>
      </c>
      <c r="M501" s="25">
        <v>1</v>
      </c>
      <c r="N501" s="25" t="e">
        <v>#N/A</v>
      </c>
      <c r="O501" s="25" t="e">
        <f>VLOOKUP(A501,'NFkB target TFs'!$E$10:$E$54,1,FALSE)</f>
        <v>#N/A</v>
      </c>
      <c r="P501" s="25" t="e">
        <f>VLOOKUP(A501,'all NFkB targets'!$A$6:$A$571,1,FALSE)</f>
        <v>#N/A</v>
      </c>
    </row>
    <row r="502" spans="1:16" x14ac:dyDescent="0.25">
      <c r="A502" s="96" t="s">
        <v>15817</v>
      </c>
      <c r="B502" s="21" t="s">
        <v>15818</v>
      </c>
      <c r="C502" s="21"/>
      <c r="D502" s="22">
        <v>0</v>
      </c>
      <c r="E502" s="28">
        <v>0.34177333116045577</v>
      </c>
      <c r="F502" s="28">
        <v>0.725051657734605</v>
      </c>
      <c r="G502" s="28">
        <v>1.0268420718040958</v>
      </c>
      <c r="H502" s="28">
        <v>0.62989797044004159</v>
      </c>
      <c r="I502" s="25">
        <f t="shared" si="28"/>
        <v>0</v>
      </c>
      <c r="J502" s="25">
        <f t="shared" si="29"/>
        <v>1</v>
      </c>
      <c r="K502" s="25">
        <f t="shared" si="30"/>
        <v>1</v>
      </c>
      <c r="L502" s="25">
        <f t="shared" si="31"/>
        <v>1</v>
      </c>
      <c r="M502" s="25">
        <v>1</v>
      </c>
      <c r="N502" s="25" t="e">
        <v>#N/A</v>
      </c>
      <c r="O502" s="25" t="e">
        <f>VLOOKUP(A502,'NFkB target TFs'!$E$10:$E$54,1,FALSE)</f>
        <v>#N/A</v>
      </c>
      <c r="P502" s="25" t="e">
        <f>VLOOKUP(A502,'all NFkB targets'!$A$6:$A$571,1,FALSE)</f>
        <v>#N/A</v>
      </c>
    </row>
    <row r="503" spans="1:16" x14ac:dyDescent="0.25">
      <c r="A503" s="96" t="s">
        <v>15667</v>
      </c>
      <c r="B503" s="21" t="s">
        <v>15668</v>
      </c>
      <c r="C503" s="21"/>
      <c r="D503" s="22">
        <v>0</v>
      </c>
      <c r="E503" s="24">
        <v>-0.36837531809567409</v>
      </c>
      <c r="F503" s="28">
        <v>0.24726631019111137</v>
      </c>
      <c r="G503" s="28">
        <v>0.71875577644819821</v>
      </c>
      <c r="H503" s="28">
        <v>0.62952328688628323</v>
      </c>
      <c r="I503" s="25">
        <f t="shared" ref="I503:I566" si="32">IF(ABS(E503)&gt;0.585,1,0)</f>
        <v>0</v>
      </c>
      <c r="J503" s="25">
        <f t="shared" ref="J503:J566" si="33">IF(ABS(F503)&gt;0.585,1,0)</f>
        <v>0</v>
      </c>
      <c r="K503" s="25">
        <f t="shared" ref="K503:K566" si="34">IF(ABS(G503)&gt;0.585,1,0)</f>
        <v>1</v>
      </c>
      <c r="L503" s="25">
        <f t="shared" ref="L503:L566" si="35">IF(ABS(H503)&gt;0.585,1,0)</f>
        <v>1</v>
      </c>
      <c r="M503" s="25">
        <v>1</v>
      </c>
      <c r="N503" s="25" t="e">
        <v>#N/A</v>
      </c>
      <c r="O503" s="25" t="e">
        <f>VLOOKUP(A503,'NFkB target TFs'!$E$10:$E$54,1,FALSE)</f>
        <v>#N/A</v>
      </c>
      <c r="P503" s="25" t="e">
        <f>VLOOKUP(A503,'all NFkB targets'!$A$6:$A$571,1,FALSE)</f>
        <v>#N/A</v>
      </c>
    </row>
    <row r="504" spans="1:16" x14ac:dyDescent="0.25">
      <c r="A504" s="96" t="s">
        <v>15655</v>
      </c>
      <c r="B504" s="21" t="s">
        <v>15656</v>
      </c>
      <c r="C504" s="21"/>
      <c r="D504" s="22">
        <v>0</v>
      </c>
      <c r="E504" s="28">
        <v>0.30238574333789098</v>
      </c>
      <c r="F504" s="28">
        <v>0.55579583555627121</v>
      </c>
      <c r="G504" s="28">
        <v>0.77948584353097472</v>
      </c>
      <c r="H504" s="28">
        <v>0.62828293074893493</v>
      </c>
      <c r="I504" s="25">
        <f t="shared" si="32"/>
        <v>0</v>
      </c>
      <c r="J504" s="25">
        <f t="shared" si="33"/>
        <v>0</v>
      </c>
      <c r="K504" s="25">
        <f t="shared" si="34"/>
        <v>1</v>
      </c>
      <c r="L504" s="25">
        <f t="shared" si="35"/>
        <v>1</v>
      </c>
      <c r="M504" s="25">
        <v>1</v>
      </c>
      <c r="N504" s="25" t="e">
        <v>#N/A</v>
      </c>
      <c r="O504" s="25" t="e">
        <f>VLOOKUP(A504,'NFkB target TFs'!$E$10:$E$54,1,FALSE)</f>
        <v>#N/A</v>
      </c>
      <c r="P504" s="25" t="e">
        <f>VLOOKUP(A504,'all NFkB targets'!$A$6:$A$571,1,FALSE)</f>
        <v>#N/A</v>
      </c>
    </row>
    <row r="505" spans="1:16" x14ac:dyDescent="0.25">
      <c r="A505" s="96" t="s">
        <v>15867</v>
      </c>
      <c r="B505" s="21" t="s">
        <v>15868</v>
      </c>
      <c r="C505" s="21"/>
      <c r="D505" s="22">
        <v>0</v>
      </c>
      <c r="E505" s="28">
        <v>0.2050504604209856</v>
      </c>
      <c r="F505" s="28">
        <v>1.3914753307196297</v>
      </c>
      <c r="G505" s="28">
        <v>1.6503012812225815</v>
      </c>
      <c r="H505" s="28">
        <v>0.62772970573374809</v>
      </c>
      <c r="I505" s="25">
        <f t="shared" si="32"/>
        <v>0</v>
      </c>
      <c r="J505" s="25">
        <f t="shared" si="33"/>
        <v>1</v>
      </c>
      <c r="K505" s="25">
        <f t="shared" si="34"/>
        <v>1</v>
      </c>
      <c r="L505" s="25">
        <f t="shared" si="35"/>
        <v>1</v>
      </c>
      <c r="M505" s="25">
        <v>1</v>
      </c>
      <c r="N505" s="25" t="e">
        <v>#N/A</v>
      </c>
      <c r="O505" s="25" t="e">
        <f>VLOOKUP(A505,'NFkB target TFs'!$E$10:$E$54,1,FALSE)</f>
        <v>#N/A</v>
      </c>
      <c r="P505" s="25" t="e">
        <f>VLOOKUP(A505,'all NFkB targets'!$A$6:$A$571,1,FALSE)</f>
        <v>#N/A</v>
      </c>
    </row>
    <row r="506" spans="1:16" x14ac:dyDescent="0.25">
      <c r="A506" s="96" t="s">
        <v>15336</v>
      </c>
      <c r="B506" s="21" t="s">
        <v>15337</v>
      </c>
      <c r="C506" s="21"/>
      <c r="D506" s="22">
        <v>0</v>
      </c>
      <c r="E506" s="24">
        <v>-1.5541236912541694</v>
      </c>
      <c r="F506" s="24">
        <v>-0.38220226730882045</v>
      </c>
      <c r="G506" s="24">
        <v>-0.52872597066546989</v>
      </c>
      <c r="H506" s="28">
        <v>0.62682597302697962</v>
      </c>
      <c r="I506" s="25">
        <f t="shared" si="32"/>
        <v>1</v>
      </c>
      <c r="J506" s="25">
        <f t="shared" si="33"/>
        <v>0</v>
      </c>
      <c r="K506" s="25">
        <f t="shared" si="34"/>
        <v>0</v>
      </c>
      <c r="L506" s="25">
        <f t="shared" si="35"/>
        <v>1</v>
      </c>
      <c r="M506" s="25">
        <v>1</v>
      </c>
      <c r="N506" s="25" t="e">
        <v>#N/A</v>
      </c>
      <c r="O506" s="25" t="e">
        <f>VLOOKUP(A506,'NFkB target TFs'!$E$10:$E$54,1,FALSE)</f>
        <v>#N/A</v>
      </c>
      <c r="P506" s="25" t="e">
        <f>VLOOKUP(A506,'all NFkB targets'!$A$6:$A$571,1,FALSE)</f>
        <v>#N/A</v>
      </c>
    </row>
    <row r="507" spans="1:16" x14ac:dyDescent="0.25">
      <c r="A507" s="96" t="s">
        <v>15406</v>
      </c>
      <c r="B507" s="21" t="s">
        <v>15407</v>
      </c>
      <c r="C507" s="21"/>
      <c r="D507" s="22">
        <v>0</v>
      </c>
      <c r="E507" s="28">
        <v>0.14276974089132358</v>
      </c>
      <c r="F507" s="28">
        <v>0.60096086709716157</v>
      </c>
      <c r="G507" s="28">
        <v>0.18493506044277669</v>
      </c>
      <c r="H507" s="28">
        <v>0.62556645192339599</v>
      </c>
      <c r="I507" s="25">
        <f t="shared" si="32"/>
        <v>0</v>
      </c>
      <c r="J507" s="25">
        <f t="shared" si="33"/>
        <v>1</v>
      </c>
      <c r="K507" s="25">
        <f t="shared" si="34"/>
        <v>0</v>
      </c>
      <c r="L507" s="25">
        <f t="shared" si="35"/>
        <v>1</v>
      </c>
      <c r="M507" s="25">
        <v>1</v>
      </c>
      <c r="N507" s="25" t="e">
        <v>#N/A</v>
      </c>
      <c r="O507" s="25" t="e">
        <f>VLOOKUP(A507,'NFkB target TFs'!$E$10:$E$54,1,FALSE)</f>
        <v>#N/A</v>
      </c>
      <c r="P507" s="25" t="e">
        <f>VLOOKUP(A507,'all NFkB targets'!$A$6:$A$571,1,FALSE)</f>
        <v>#N/A</v>
      </c>
    </row>
    <row r="508" spans="1:16" x14ac:dyDescent="0.25">
      <c r="A508" s="96" t="s">
        <v>15596</v>
      </c>
      <c r="B508" s="21" t="s">
        <v>15597</v>
      </c>
      <c r="C508" s="21"/>
      <c r="D508" s="22">
        <v>0</v>
      </c>
      <c r="E508" s="28">
        <v>0.43817197509142275</v>
      </c>
      <c r="F508" s="28">
        <v>0.21141462494374438</v>
      </c>
      <c r="G508" s="28">
        <v>0.8870114182157095</v>
      </c>
      <c r="H508" s="28">
        <v>0.62491034668006995</v>
      </c>
      <c r="I508" s="25">
        <f t="shared" si="32"/>
        <v>0</v>
      </c>
      <c r="J508" s="25">
        <f t="shared" si="33"/>
        <v>0</v>
      </c>
      <c r="K508" s="25">
        <f t="shared" si="34"/>
        <v>1</v>
      </c>
      <c r="L508" s="25">
        <f t="shared" si="35"/>
        <v>1</v>
      </c>
      <c r="M508" s="25">
        <v>1</v>
      </c>
      <c r="N508" s="25" t="e">
        <v>#N/A</v>
      </c>
      <c r="O508" s="25" t="e">
        <f>VLOOKUP(A508,'NFkB target TFs'!$E$10:$E$54,1,FALSE)</f>
        <v>#N/A</v>
      </c>
      <c r="P508" s="25" t="e">
        <f>VLOOKUP(A508,'all NFkB targets'!$A$6:$A$571,1,FALSE)</f>
        <v>#N/A</v>
      </c>
    </row>
    <row r="509" spans="1:16" x14ac:dyDescent="0.25">
      <c r="A509" s="96" t="s">
        <v>15801</v>
      </c>
      <c r="B509" s="21" t="s">
        <v>15802</v>
      </c>
      <c r="C509" s="21"/>
      <c r="D509" s="22">
        <v>0</v>
      </c>
      <c r="E509" s="28">
        <v>0.47238359253171103</v>
      </c>
      <c r="F509" s="28">
        <v>1.4441912436854296</v>
      </c>
      <c r="G509" s="28">
        <v>1.8156137658786946</v>
      </c>
      <c r="H509" s="28">
        <v>0.62459004848717636</v>
      </c>
      <c r="I509" s="25">
        <f t="shared" si="32"/>
        <v>0</v>
      </c>
      <c r="J509" s="25">
        <f t="shared" si="33"/>
        <v>1</v>
      </c>
      <c r="K509" s="25">
        <f t="shared" si="34"/>
        <v>1</v>
      </c>
      <c r="L509" s="25">
        <f t="shared" si="35"/>
        <v>1</v>
      </c>
      <c r="M509" s="25">
        <v>1</v>
      </c>
      <c r="N509" s="25" t="e">
        <v>#N/A</v>
      </c>
      <c r="O509" s="25" t="e">
        <f>VLOOKUP(A509,'NFkB target TFs'!$E$10:$E$54,1,FALSE)</f>
        <v>#N/A</v>
      </c>
      <c r="P509" s="25" t="e">
        <f>VLOOKUP(A509,'all NFkB targets'!$A$6:$A$571,1,FALSE)</f>
        <v>#N/A</v>
      </c>
    </row>
    <row r="510" spans="1:16" x14ac:dyDescent="0.25">
      <c r="A510" s="96" t="s">
        <v>15895</v>
      </c>
      <c r="B510" s="21" t="s">
        <v>15896</v>
      </c>
      <c r="C510" s="21"/>
      <c r="D510" s="22">
        <v>0</v>
      </c>
      <c r="E510" s="28">
        <v>0.17966943269565741</v>
      </c>
      <c r="F510" s="28">
        <v>1.6782168631676091</v>
      </c>
      <c r="G510" s="28">
        <v>2.3733540188061655</v>
      </c>
      <c r="H510" s="28">
        <v>0.62452979244001217</v>
      </c>
      <c r="I510" s="25">
        <f t="shared" si="32"/>
        <v>0</v>
      </c>
      <c r="J510" s="25">
        <f t="shared" si="33"/>
        <v>1</v>
      </c>
      <c r="K510" s="25">
        <f t="shared" si="34"/>
        <v>1</v>
      </c>
      <c r="L510" s="25">
        <f t="shared" si="35"/>
        <v>1</v>
      </c>
      <c r="M510" s="25">
        <v>1</v>
      </c>
      <c r="N510" s="25" t="e">
        <v>#N/A</v>
      </c>
      <c r="O510" s="25" t="e">
        <f>VLOOKUP(A510,'NFkB target TFs'!$E$10:$E$54,1,FALSE)</f>
        <v>#N/A</v>
      </c>
      <c r="P510" s="25" t="e">
        <f>VLOOKUP(A510,'all NFkB targets'!$A$6:$A$571,1,FALSE)</f>
        <v>#N/A</v>
      </c>
    </row>
    <row r="511" spans="1:16" x14ac:dyDescent="0.25">
      <c r="A511" s="96" t="s">
        <v>15744</v>
      </c>
      <c r="B511" s="21" t="s">
        <v>15745</v>
      </c>
      <c r="C511" s="21"/>
      <c r="D511" s="22">
        <v>0</v>
      </c>
      <c r="E511" s="28">
        <v>0.58300516632144772</v>
      </c>
      <c r="F511" s="28">
        <v>0.72162204151822951</v>
      </c>
      <c r="G511" s="28">
        <v>0.67164499343481909</v>
      </c>
      <c r="H511" s="28">
        <v>0.6189430426565623</v>
      </c>
      <c r="I511" s="25">
        <f t="shared" si="32"/>
        <v>0</v>
      </c>
      <c r="J511" s="25">
        <f t="shared" si="33"/>
        <v>1</v>
      </c>
      <c r="K511" s="25">
        <f t="shared" si="34"/>
        <v>1</v>
      </c>
      <c r="L511" s="25">
        <f t="shared" si="35"/>
        <v>1</v>
      </c>
      <c r="M511" s="25">
        <v>1</v>
      </c>
      <c r="N511" s="25" t="e">
        <v>#N/A</v>
      </c>
      <c r="O511" s="25" t="e">
        <f>VLOOKUP(A511,'NFkB target TFs'!$E$10:$E$54,1,FALSE)</f>
        <v>#N/A</v>
      </c>
      <c r="P511" s="25" t="e">
        <f>VLOOKUP(A511,'all NFkB targets'!$A$6:$A$571,1,FALSE)</f>
        <v>#N/A</v>
      </c>
    </row>
    <row r="512" spans="1:16" x14ac:dyDescent="0.25">
      <c r="A512" s="96" t="s">
        <v>15792</v>
      </c>
      <c r="B512" s="21" t="s">
        <v>15793</v>
      </c>
      <c r="C512" s="21"/>
      <c r="D512" s="22">
        <v>0</v>
      </c>
      <c r="E512" s="28">
        <v>0.22156533938445741</v>
      </c>
      <c r="F512" s="28">
        <v>0.63198759402488824</v>
      </c>
      <c r="G512" s="28">
        <v>1.1382075928541293</v>
      </c>
      <c r="H512" s="28">
        <v>0.61872234277906601</v>
      </c>
      <c r="I512" s="25">
        <f t="shared" si="32"/>
        <v>0</v>
      </c>
      <c r="J512" s="25">
        <f t="shared" si="33"/>
        <v>1</v>
      </c>
      <c r="K512" s="25">
        <f t="shared" si="34"/>
        <v>1</v>
      </c>
      <c r="L512" s="25">
        <f t="shared" si="35"/>
        <v>1</v>
      </c>
      <c r="M512" s="25">
        <v>1</v>
      </c>
      <c r="N512" s="25" t="e">
        <v>#N/A</v>
      </c>
      <c r="O512" s="25" t="e">
        <f>VLOOKUP(A512,'NFkB target TFs'!$E$10:$E$54,1,FALSE)</f>
        <v>#N/A</v>
      </c>
      <c r="P512" s="25" t="e">
        <f>VLOOKUP(A512,'all NFkB targets'!$A$6:$A$571,1,FALSE)</f>
        <v>#N/A</v>
      </c>
    </row>
    <row r="513" spans="1:16" x14ac:dyDescent="0.25">
      <c r="A513" s="96" t="s">
        <v>16414</v>
      </c>
      <c r="B513" s="21" t="s">
        <v>16415</v>
      </c>
      <c r="C513" s="21"/>
      <c r="D513" s="22">
        <v>0</v>
      </c>
      <c r="E513" s="28">
        <v>1.1607463533495732</v>
      </c>
      <c r="F513" s="28">
        <v>1.6344653495672026</v>
      </c>
      <c r="G513" s="28">
        <v>1.7076251402020179</v>
      </c>
      <c r="H513" s="28">
        <v>0.617554299855819</v>
      </c>
      <c r="I513" s="25">
        <f t="shared" si="32"/>
        <v>1</v>
      </c>
      <c r="J513" s="25">
        <f t="shared" si="33"/>
        <v>1</v>
      </c>
      <c r="K513" s="25">
        <f t="shared" si="34"/>
        <v>1</v>
      </c>
      <c r="L513" s="25">
        <f t="shared" si="35"/>
        <v>1</v>
      </c>
      <c r="M513" s="25">
        <v>1</v>
      </c>
      <c r="N513" s="25" t="e">
        <v>#N/A</v>
      </c>
      <c r="O513" s="25" t="e">
        <f>VLOOKUP(A513,'NFkB target TFs'!$E$10:$E$54,1,FALSE)</f>
        <v>#N/A</v>
      </c>
      <c r="P513" s="25" t="e">
        <f>VLOOKUP(A513,'all NFkB targets'!$A$6:$A$571,1,FALSE)</f>
        <v>#N/A</v>
      </c>
    </row>
    <row r="514" spans="1:16" x14ac:dyDescent="0.25">
      <c r="A514" s="96" t="s">
        <v>204</v>
      </c>
      <c r="B514" s="21" t="s">
        <v>205</v>
      </c>
      <c r="C514" s="21"/>
      <c r="D514" s="22">
        <v>0</v>
      </c>
      <c r="E514" s="28">
        <v>0.9349925904116545</v>
      </c>
      <c r="F514" s="23">
        <v>0.10245653160522607</v>
      </c>
      <c r="G514" s="28">
        <v>0.45881814307991658</v>
      </c>
      <c r="H514" s="28">
        <v>0.61747637932479671</v>
      </c>
      <c r="I514" s="25">
        <f t="shared" si="32"/>
        <v>1</v>
      </c>
      <c r="J514" s="25">
        <f t="shared" si="33"/>
        <v>0</v>
      </c>
      <c r="K514" s="25">
        <f t="shared" si="34"/>
        <v>0</v>
      </c>
      <c r="L514" s="25">
        <f t="shared" si="35"/>
        <v>1</v>
      </c>
      <c r="M514" s="25">
        <v>1</v>
      </c>
      <c r="N514" s="25" t="e">
        <v>#N/A</v>
      </c>
      <c r="O514" s="25" t="e">
        <f>VLOOKUP(A514,'NFkB target TFs'!$E$10:$E$54,1,FALSE)</f>
        <v>#N/A</v>
      </c>
      <c r="P514" s="25" t="str">
        <f>VLOOKUP(A514,'all NFkB targets'!$A$6:$A$571,1,FALSE)</f>
        <v>S100A6</v>
      </c>
    </row>
    <row r="515" spans="1:16" x14ac:dyDescent="0.25">
      <c r="A515" s="96" t="s">
        <v>16328</v>
      </c>
      <c r="B515" s="21" t="s">
        <v>16329</v>
      </c>
      <c r="C515" s="21"/>
      <c r="D515" s="22">
        <v>0</v>
      </c>
      <c r="E515" s="28">
        <v>0.74174571844336856</v>
      </c>
      <c r="F515" s="28">
        <v>0.91105142412462881</v>
      </c>
      <c r="G515" s="28">
        <v>0.90264508766933826</v>
      </c>
      <c r="H515" s="28">
        <v>0.61695257188194019</v>
      </c>
      <c r="I515" s="25">
        <f t="shared" si="32"/>
        <v>1</v>
      </c>
      <c r="J515" s="25">
        <f t="shared" si="33"/>
        <v>1</v>
      </c>
      <c r="K515" s="25">
        <f t="shared" si="34"/>
        <v>1</v>
      </c>
      <c r="L515" s="25">
        <f t="shared" si="35"/>
        <v>1</v>
      </c>
      <c r="M515" s="25">
        <v>1</v>
      </c>
      <c r="N515" s="25" t="e">
        <v>#N/A</v>
      </c>
      <c r="O515" s="25" t="e">
        <f>VLOOKUP(A515,'NFkB target TFs'!$E$10:$E$54,1,FALSE)</f>
        <v>#N/A</v>
      </c>
      <c r="P515" s="25" t="e">
        <f>VLOOKUP(A515,'all NFkB targets'!$A$6:$A$571,1,FALSE)</f>
        <v>#N/A</v>
      </c>
    </row>
    <row r="516" spans="1:16" x14ac:dyDescent="0.25">
      <c r="A516" s="96" t="s">
        <v>15512</v>
      </c>
      <c r="B516" s="21" t="s">
        <v>15513</v>
      </c>
      <c r="C516" s="21"/>
      <c r="D516" s="22">
        <v>0</v>
      </c>
      <c r="E516" s="23">
        <v>6.191739726242123E-2</v>
      </c>
      <c r="F516" s="28">
        <v>0.42132075936404656</v>
      </c>
      <c r="G516" s="28">
        <v>1.0714101317837823</v>
      </c>
      <c r="H516" s="28">
        <v>0.6161150556184577</v>
      </c>
      <c r="I516" s="25">
        <f t="shared" si="32"/>
        <v>0</v>
      </c>
      <c r="J516" s="25">
        <f t="shared" si="33"/>
        <v>0</v>
      </c>
      <c r="K516" s="25">
        <f t="shared" si="34"/>
        <v>1</v>
      </c>
      <c r="L516" s="25">
        <f t="shared" si="35"/>
        <v>1</v>
      </c>
      <c r="M516" s="25">
        <v>1</v>
      </c>
      <c r="N516" s="25" t="e">
        <v>#N/A</v>
      </c>
      <c r="O516" s="25" t="e">
        <f>VLOOKUP(A516,'NFkB target TFs'!$E$10:$E$54,1,FALSE)</f>
        <v>#N/A</v>
      </c>
      <c r="P516" s="25" t="e">
        <f>VLOOKUP(A516,'all NFkB targets'!$A$6:$A$571,1,FALSE)</f>
        <v>#N/A</v>
      </c>
    </row>
    <row r="517" spans="1:16" x14ac:dyDescent="0.25">
      <c r="A517" s="96" t="s">
        <v>15873</v>
      </c>
      <c r="B517" s="21" t="s">
        <v>15874</v>
      </c>
      <c r="C517" s="21"/>
      <c r="D517" s="22">
        <v>0</v>
      </c>
      <c r="E517" s="28">
        <v>0.33568062565313267</v>
      </c>
      <c r="F517" s="28">
        <v>0.74963724147626631</v>
      </c>
      <c r="G517" s="28">
        <v>1.4113493122487295</v>
      </c>
      <c r="H517" s="28">
        <v>0.61587720395848788</v>
      </c>
      <c r="I517" s="25">
        <f t="shared" si="32"/>
        <v>0</v>
      </c>
      <c r="J517" s="25">
        <f t="shared" si="33"/>
        <v>1</v>
      </c>
      <c r="K517" s="25">
        <f t="shared" si="34"/>
        <v>1</v>
      </c>
      <c r="L517" s="25">
        <f t="shared" si="35"/>
        <v>1</v>
      </c>
      <c r="M517" s="25">
        <v>1</v>
      </c>
      <c r="N517" s="25" t="e">
        <v>#N/A</v>
      </c>
      <c r="O517" s="25" t="e">
        <f>VLOOKUP(A517,'NFkB target TFs'!$E$10:$E$54,1,FALSE)</f>
        <v>#N/A</v>
      </c>
      <c r="P517" s="25" t="e">
        <f>VLOOKUP(A517,'all NFkB targets'!$A$6:$A$571,1,FALSE)</f>
        <v>#N/A</v>
      </c>
    </row>
    <row r="518" spans="1:16" x14ac:dyDescent="0.25">
      <c r="A518" s="96" t="s">
        <v>15281</v>
      </c>
      <c r="B518" s="21" t="s">
        <v>15282</v>
      </c>
      <c r="C518" s="21"/>
      <c r="D518" s="22">
        <v>0</v>
      </c>
      <c r="E518" s="28">
        <v>0.40184019689726691</v>
      </c>
      <c r="F518" s="24">
        <v>-0.20984716801733427</v>
      </c>
      <c r="G518" s="28">
        <v>0.28546802301937496</v>
      </c>
      <c r="H518" s="28">
        <v>0.61581164830920332</v>
      </c>
      <c r="I518" s="25">
        <f t="shared" si="32"/>
        <v>0</v>
      </c>
      <c r="J518" s="25">
        <f t="shared" si="33"/>
        <v>0</v>
      </c>
      <c r="K518" s="25">
        <f t="shared" si="34"/>
        <v>0</v>
      </c>
      <c r="L518" s="25">
        <f t="shared" si="35"/>
        <v>1</v>
      </c>
      <c r="M518" s="25">
        <v>1</v>
      </c>
      <c r="N518" s="25" t="e">
        <v>#N/A</v>
      </c>
      <c r="O518" s="25" t="e">
        <f>VLOOKUP(A518,'NFkB target TFs'!$E$10:$E$54,1,FALSE)</f>
        <v>#N/A</v>
      </c>
      <c r="P518" s="25" t="e">
        <f>VLOOKUP(A518,'all NFkB targets'!$A$6:$A$571,1,FALSE)</f>
        <v>#N/A</v>
      </c>
    </row>
    <row r="519" spans="1:16" x14ac:dyDescent="0.25">
      <c r="A519" s="96" t="s">
        <v>16077</v>
      </c>
      <c r="B519" s="21" t="s">
        <v>16078</v>
      </c>
      <c r="C519" s="21"/>
      <c r="D519" s="22">
        <v>0</v>
      </c>
      <c r="E519" s="24">
        <v>-0.35490472193039285</v>
      </c>
      <c r="F519" s="24">
        <v>-1.5583551526966266</v>
      </c>
      <c r="G519" s="28">
        <v>0.72450162860015077</v>
      </c>
      <c r="H519" s="28">
        <v>0.61521619284925411</v>
      </c>
      <c r="I519" s="25">
        <f t="shared" si="32"/>
        <v>0</v>
      </c>
      <c r="J519" s="25">
        <f t="shared" si="33"/>
        <v>1</v>
      </c>
      <c r="K519" s="25">
        <f t="shared" si="34"/>
        <v>1</v>
      </c>
      <c r="L519" s="25">
        <f t="shared" si="35"/>
        <v>1</v>
      </c>
      <c r="M519" s="25">
        <v>1</v>
      </c>
      <c r="N519" s="25" t="e">
        <v>#N/A</v>
      </c>
      <c r="O519" s="25" t="e">
        <f>VLOOKUP(A519,'NFkB target TFs'!$E$10:$E$54,1,FALSE)</f>
        <v>#N/A</v>
      </c>
      <c r="P519" s="25" t="e">
        <f>VLOOKUP(A519,'all NFkB targets'!$A$6:$A$571,1,FALSE)</f>
        <v>#N/A</v>
      </c>
    </row>
    <row r="520" spans="1:16" x14ac:dyDescent="0.25">
      <c r="A520" s="96" t="s">
        <v>15251</v>
      </c>
      <c r="B520" s="21" t="s">
        <v>15252</v>
      </c>
      <c r="C520" s="21"/>
      <c r="D520" s="22">
        <v>0</v>
      </c>
      <c r="E520" s="28">
        <v>0.17255178653389106</v>
      </c>
      <c r="F520" s="28">
        <v>0.48248142477770228</v>
      </c>
      <c r="G520" s="28">
        <v>0.2044029727219179</v>
      </c>
      <c r="H520" s="28">
        <v>0.61518907961611913</v>
      </c>
      <c r="I520" s="25">
        <f t="shared" si="32"/>
        <v>0</v>
      </c>
      <c r="J520" s="25">
        <f t="shared" si="33"/>
        <v>0</v>
      </c>
      <c r="K520" s="25">
        <f t="shared" si="34"/>
        <v>0</v>
      </c>
      <c r="L520" s="25">
        <f t="shared" si="35"/>
        <v>1</v>
      </c>
      <c r="M520" s="25">
        <v>1</v>
      </c>
      <c r="N520" s="25" t="e">
        <v>#N/A</v>
      </c>
      <c r="O520" s="25" t="e">
        <f>VLOOKUP(A520,'NFkB target TFs'!$E$10:$E$54,1,FALSE)</f>
        <v>#N/A</v>
      </c>
      <c r="P520" s="25" t="e">
        <f>VLOOKUP(A520,'all NFkB targets'!$A$6:$A$571,1,FALSE)</f>
        <v>#N/A</v>
      </c>
    </row>
    <row r="521" spans="1:16" x14ac:dyDescent="0.25">
      <c r="A521" s="96" t="s">
        <v>15883</v>
      </c>
      <c r="B521" s="21" t="s">
        <v>15884</v>
      </c>
      <c r="C521" s="21"/>
      <c r="D521" s="22">
        <v>0</v>
      </c>
      <c r="E521" s="28">
        <v>0.5343401173469885</v>
      </c>
      <c r="F521" s="28">
        <v>1.3261282281205458</v>
      </c>
      <c r="G521" s="28">
        <v>1.023311841215536</v>
      </c>
      <c r="H521" s="28">
        <v>0.61506654957730178</v>
      </c>
      <c r="I521" s="25">
        <f t="shared" si="32"/>
        <v>0</v>
      </c>
      <c r="J521" s="25">
        <f t="shared" si="33"/>
        <v>1</v>
      </c>
      <c r="K521" s="25">
        <f t="shared" si="34"/>
        <v>1</v>
      </c>
      <c r="L521" s="25">
        <f t="shared" si="35"/>
        <v>1</v>
      </c>
      <c r="M521" s="25">
        <v>1</v>
      </c>
      <c r="N521" s="25" t="e">
        <v>#N/A</v>
      </c>
      <c r="O521" s="25" t="e">
        <f>VLOOKUP(A521,'NFkB target TFs'!$E$10:$E$54,1,FALSE)</f>
        <v>#N/A</v>
      </c>
      <c r="P521" s="25" t="e">
        <f>VLOOKUP(A521,'all NFkB targets'!$A$6:$A$571,1,FALSE)</f>
        <v>#N/A</v>
      </c>
    </row>
    <row r="522" spans="1:16" x14ac:dyDescent="0.25">
      <c r="A522" s="96" t="s">
        <v>16076</v>
      </c>
      <c r="B522" s="21" t="s">
        <v>941</v>
      </c>
      <c r="C522" s="21"/>
      <c r="D522" s="22">
        <v>0</v>
      </c>
      <c r="E522" s="28">
        <v>0.47770402955294211</v>
      </c>
      <c r="F522" s="28">
        <v>1.3406148022743485</v>
      </c>
      <c r="G522" s="28">
        <v>1.7794250121600987</v>
      </c>
      <c r="H522" s="28">
        <v>0.61446215623194089</v>
      </c>
      <c r="I522" s="25">
        <f t="shared" si="32"/>
        <v>0</v>
      </c>
      <c r="J522" s="25">
        <f t="shared" si="33"/>
        <v>1</v>
      </c>
      <c r="K522" s="25">
        <f t="shared" si="34"/>
        <v>1</v>
      </c>
      <c r="L522" s="25">
        <f t="shared" si="35"/>
        <v>1</v>
      </c>
      <c r="M522" s="25">
        <v>1</v>
      </c>
      <c r="N522" s="25" t="e">
        <v>#N/A</v>
      </c>
      <c r="O522" s="25" t="e">
        <f>VLOOKUP(A522,'NFkB target TFs'!$E$10:$E$54,1,FALSE)</f>
        <v>#N/A</v>
      </c>
      <c r="P522" s="25" t="e">
        <f>VLOOKUP(A522,'all NFkB targets'!$A$6:$A$571,1,FALSE)</f>
        <v>#N/A</v>
      </c>
    </row>
    <row r="523" spans="1:16" x14ac:dyDescent="0.25">
      <c r="A523" s="96" t="s">
        <v>16440</v>
      </c>
      <c r="B523" s="21" t="s">
        <v>16441</v>
      </c>
      <c r="C523" s="21"/>
      <c r="D523" s="22">
        <v>0</v>
      </c>
      <c r="E523" s="28">
        <v>0.71747291530053425</v>
      </c>
      <c r="F523" s="28">
        <v>2.3792171423372594</v>
      </c>
      <c r="G523" s="24">
        <v>-1.1002399627861197</v>
      </c>
      <c r="H523" s="28">
        <v>0.61314036958527307</v>
      </c>
      <c r="I523" s="25">
        <f t="shared" si="32"/>
        <v>1</v>
      </c>
      <c r="J523" s="25">
        <f t="shared" si="33"/>
        <v>1</v>
      </c>
      <c r="K523" s="25">
        <f t="shared" si="34"/>
        <v>1</v>
      </c>
      <c r="L523" s="25">
        <f t="shared" si="35"/>
        <v>1</v>
      </c>
      <c r="M523" s="25">
        <v>1</v>
      </c>
      <c r="N523" s="25" t="e">
        <v>#N/A</v>
      </c>
      <c r="O523" s="25" t="e">
        <f>VLOOKUP(A523,'NFkB target TFs'!$E$10:$E$54,1,FALSE)</f>
        <v>#N/A</v>
      </c>
      <c r="P523" s="25" t="e">
        <f>VLOOKUP(A523,'all NFkB targets'!$A$6:$A$571,1,FALSE)</f>
        <v>#N/A</v>
      </c>
    </row>
    <row r="524" spans="1:16" x14ac:dyDescent="0.25">
      <c r="A524" s="96" t="s">
        <v>15971</v>
      </c>
      <c r="B524" s="21" t="s">
        <v>15972</v>
      </c>
      <c r="C524" s="21"/>
      <c r="D524" s="22">
        <v>0</v>
      </c>
      <c r="E524" s="28">
        <v>0.54706274875163952</v>
      </c>
      <c r="F524" s="28">
        <v>0.58776754716727864</v>
      </c>
      <c r="G524" s="28">
        <v>0.84586197558026499</v>
      </c>
      <c r="H524" s="28">
        <v>0.61159351222860248</v>
      </c>
      <c r="I524" s="25">
        <f t="shared" si="32"/>
        <v>0</v>
      </c>
      <c r="J524" s="25">
        <f t="shared" si="33"/>
        <v>1</v>
      </c>
      <c r="K524" s="25">
        <f t="shared" si="34"/>
        <v>1</v>
      </c>
      <c r="L524" s="25">
        <f t="shared" si="35"/>
        <v>1</v>
      </c>
      <c r="M524" s="25">
        <v>1</v>
      </c>
      <c r="N524" s="25" t="e">
        <v>#N/A</v>
      </c>
      <c r="O524" s="25" t="e">
        <f>VLOOKUP(A524,'NFkB target TFs'!$E$10:$E$54,1,FALSE)</f>
        <v>#N/A</v>
      </c>
      <c r="P524" s="25" t="e">
        <f>VLOOKUP(A524,'all NFkB targets'!$A$6:$A$571,1,FALSE)</f>
        <v>#N/A</v>
      </c>
    </row>
    <row r="525" spans="1:16" x14ac:dyDescent="0.25">
      <c r="A525" s="96" t="s">
        <v>15313</v>
      </c>
      <c r="B525" s="21" t="s">
        <v>15314</v>
      </c>
      <c r="C525" s="21"/>
      <c r="D525" s="22">
        <v>0</v>
      </c>
      <c r="E525" s="23">
        <v>-1.1154157607471521E-2</v>
      </c>
      <c r="F525" s="28">
        <v>0.39961706614002818</v>
      </c>
      <c r="G525" s="28">
        <v>0.57594562736372235</v>
      </c>
      <c r="H525" s="28">
        <v>0.60999952650814571</v>
      </c>
      <c r="I525" s="25">
        <f t="shared" si="32"/>
        <v>0</v>
      </c>
      <c r="J525" s="25">
        <f t="shared" si="33"/>
        <v>0</v>
      </c>
      <c r="K525" s="25">
        <f t="shared" si="34"/>
        <v>0</v>
      </c>
      <c r="L525" s="25">
        <f t="shared" si="35"/>
        <v>1</v>
      </c>
      <c r="M525" s="25">
        <v>1</v>
      </c>
      <c r="N525" s="25" t="e">
        <v>#N/A</v>
      </c>
      <c r="O525" s="25" t="e">
        <f>VLOOKUP(A525,'NFkB target TFs'!$E$10:$E$54,1,FALSE)</f>
        <v>#N/A</v>
      </c>
      <c r="P525" s="25" t="e">
        <f>VLOOKUP(A525,'all NFkB targets'!$A$6:$A$571,1,FALSE)</f>
        <v>#N/A</v>
      </c>
    </row>
    <row r="526" spans="1:16" x14ac:dyDescent="0.25">
      <c r="A526" s="96" t="s">
        <v>15999</v>
      </c>
      <c r="B526" s="21" t="s">
        <v>16000</v>
      </c>
      <c r="C526" s="21"/>
      <c r="D526" s="22">
        <v>0</v>
      </c>
      <c r="E526" s="28">
        <v>0.39264742553443777</v>
      </c>
      <c r="F526" s="28">
        <v>1.2773026296511278</v>
      </c>
      <c r="G526" s="28">
        <v>1.4538277879016273</v>
      </c>
      <c r="H526" s="28">
        <v>0.60968508806522193</v>
      </c>
      <c r="I526" s="25">
        <f t="shared" si="32"/>
        <v>0</v>
      </c>
      <c r="J526" s="25">
        <f t="shared" si="33"/>
        <v>1</v>
      </c>
      <c r="K526" s="25">
        <f t="shared" si="34"/>
        <v>1</v>
      </c>
      <c r="L526" s="25">
        <f t="shared" si="35"/>
        <v>1</v>
      </c>
      <c r="M526" s="25">
        <v>1</v>
      </c>
      <c r="N526" s="25" t="e">
        <v>#N/A</v>
      </c>
      <c r="O526" s="25" t="e">
        <f>VLOOKUP(A526,'NFkB target TFs'!$E$10:$E$54,1,FALSE)</f>
        <v>#N/A</v>
      </c>
      <c r="P526" s="25" t="e">
        <f>VLOOKUP(A526,'all NFkB targets'!$A$6:$A$571,1,FALSE)</f>
        <v>#N/A</v>
      </c>
    </row>
    <row r="527" spans="1:16" x14ac:dyDescent="0.25">
      <c r="A527" s="96" t="s">
        <v>15813</v>
      </c>
      <c r="B527" s="21" t="s">
        <v>941</v>
      </c>
      <c r="C527" s="21"/>
      <c r="D527" s="22">
        <v>0</v>
      </c>
      <c r="E527" s="28">
        <v>0.54048865463278317</v>
      </c>
      <c r="F527" s="28">
        <v>1.3892954954718686</v>
      </c>
      <c r="G527" s="28">
        <v>1.2967885326088542</v>
      </c>
      <c r="H527" s="28">
        <v>0.60760115778261581</v>
      </c>
      <c r="I527" s="25">
        <f t="shared" si="32"/>
        <v>0</v>
      </c>
      <c r="J527" s="25">
        <f t="shared" si="33"/>
        <v>1</v>
      </c>
      <c r="K527" s="25">
        <f t="shared" si="34"/>
        <v>1</v>
      </c>
      <c r="L527" s="25">
        <f t="shared" si="35"/>
        <v>1</v>
      </c>
      <c r="M527" s="25">
        <v>1</v>
      </c>
      <c r="N527" s="25" t="e">
        <v>#N/A</v>
      </c>
      <c r="O527" s="25" t="e">
        <f>VLOOKUP(A527,'NFkB target TFs'!$E$10:$E$54,1,FALSE)</f>
        <v>#N/A</v>
      </c>
      <c r="P527" s="25" t="e">
        <f>VLOOKUP(A527,'all NFkB targets'!$A$6:$A$571,1,FALSE)</f>
        <v>#N/A</v>
      </c>
    </row>
    <row r="528" spans="1:16" x14ac:dyDescent="0.25">
      <c r="A528" s="96" t="s">
        <v>15299</v>
      </c>
      <c r="B528" s="21" t="s">
        <v>15300</v>
      </c>
      <c r="C528" s="21"/>
      <c r="D528" s="22">
        <v>0</v>
      </c>
      <c r="E528" s="23">
        <v>5.3846789033691056E-3</v>
      </c>
      <c r="F528" s="24">
        <v>-0.32004361466005582</v>
      </c>
      <c r="G528" s="28">
        <v>0.15897082209528129</v>
      </c>
      <c r="H528" s="28">
        <v>0.60757922059826641</v>
      </c>
      <c r="I528" s="25">
        <f t="shared" si="32"/>
        <v>0</v>
      </c>
      <c r="J528" s="25">
        <f t="shared" si="33"/>
        <v>0</v>
      </c>
      <c r="K528" s="25">
        <f t="shared" si="34"/>
        <v>0</v>
      </c>
      <c r="L528" s="25">
        <f t="shared" si="35"/>
        <v>1</v>
      </c>
      <c r="M528" s="25">
        <v>1</v>
      </c>
      <c r="N528" s="25" t="e">
        <v>#N/A</v>
      </c>
      <c r="O528" s="25" t="e">
        <f>VLOOKUP(A528,'NFkB target TFs'!$E$10:$E$54,1,FALSE)</f>
        <v>#N/A</v>
      </c>
      <c r="P528" s="25" t="e">
        <f>VLOOKUP(A528,'all NFkB targets'!$A$6:$A$571,1,FALSE)</f>
        <v>#N/A</v>
      </c>
    </row>
    <row r="529" spans="1:16" x14ac:dyDescent="0.25">
      <c r="A529" s="96" t="s">
        <v>15719</v>
      </c>
      <c r="B529" s="21" t="s">
        <v>15720</v>
      </c>
      <c r="C529" s="21"/>
      <c r="D529" s="22">
        <v>0</v>
      </c>
      <c r="E529" s="28">
        <v>0.80792039654486925</v>
      </c>
      <c r="F529" s="28">
        <v>0.47600889849049827</v>
      </c>
      <c r="G529" s="28">
        <v>0.67695211071298822</v>
      </c>
      <c r="H529" s="28">
        <v>0.60694745223907787</v>
      </c>
      <c r="I529" s="25">
        <f t="shared" si="32"/>
        <v>1</v>
      </c>
      <c r="J529" s="25">
        <f t="shared" si="33"/>
        <v>0</v>
      </c>
      <c r="K529" s="25">
        <f t="shared" si="34"/>
        <v>1</v>
      </c>
      <c r="L529" s="25">
        <f t="shared" si="35"/>
        <v>1</v>
      </c>
      <c r="M529" s="25">
        <v>1</v>
      </c>
      <c r="N529" s="25" t="e">
        <v>#N/A</v>
      </c>
      <c r="O529" s="25" t="e">
        <f>VLOOKUP(A529,'NFkB target TFs'!$E$10:$E$54,1,FALSE)</f>
        <v>#N/A</v>
      </c>
      <c r="P529" s="25" t="e">
        <f>VLOOKUP(A529,'all NFkB targets'!$A$6:$A$571,1,FALSE)</f>
        <v>#N/A</v>
      </c>
    </row>
    <row r="530" spans="1:16" x14ac:dyDescent="0.25">
      <c r="A530" s="96" t="s">
        <v>16055</v>
      </c>
      <c r="B530" s="21" t="s">
        <v>16547</v>
      </c>
      <c r="C530" s="21" t="s">
        <v>19553</v>
      </c>
      <c r="D530" s="22">
        <v>0</v>
      </c>
      <c r="E530" s="28">
        <v>0.30163640114205631</v>
      </c>
      <c r="F530" s="28">
        <v>1.1214427268851948</v>
      </c>
      <c r="G530" s="28">
        <v>1.5750004735610523</v>
      </c>
      <c r="H530" s="28">
        <v>0.60501115245246295</v>
      </c>
      <c r="I530" s="25">
        <f t="shared" si="32"/>
        <v>0</v>
      </c>
      <c r="J530" s="25">
        <f t="shared" si="33"/>
        <v>1</v>
      </c>
      <c r="K530" s="25">
        <f t="shared" si="34"/>
        <v>1</v>
      </c>
      <c r="L530" s="25">
        <f t="shared" si="35"/>
        <v>1</v>
      </c>
      <c r="M530" s="25">
        <v>1</v>
      </c>
      <c r="N530" s="25" t="e">
        <v>#N/A</v>
      </c>
      <c r="O530" s="25" t="e">
        <f>VLOOKUP(A530,'NFkB target TFs'!$E$10:$E$54,1,FALSE)</f>
        <v>#N/A</v>
      </c>
      <c r="P530" s="25" t="e">
        <f>VLOOKUP(A530,'all NFkB targets'!$A$6:$A$571,1,FALSE)</f>
        <v>#N/A</v>
      </c>
    </row>
    <row r="531" spans="1:16" x14ac:dyDescent="0.25">
      <c r="A531" s="96" t="s">
        <v>15430</v>
      </c>
      <c r="B531" s="21" t="s">
        <v>15431</v>
      </c>
      <c r="C531" s="21"/>
      <c r="D531" s="22">
        <v>0</v>
      </c>
      <c r="E531" s="24">
        <v>-0.549360989435423</v>
      </c>
      <c r="F531" s="28">
        <v>0.70294949269162743</v>
      </c>
      <c r="G531" s="28">
        <v>0.29066230804686621</v>
      </c>
      <c r="H531" s="28">
        <v>0.60294892651863385</v>
      </c>
      <c r="I531" s="25">
        <f t="shared" si="32"/>
        <v>0</v>
      </c>
      <c r="J531" s="25">
        <f t="shared" si="33"/>
        <v>1</v>
      </c>
      <c r="K531" s="25">
        <f t="shared" si="34"/>
        <v>0</v>
      </c>
      <c r="L531" s="25">
        <f t="shared" si="35"/>
        <v>1</v>
      </c>
      <c r="M531" s="25">
        <v>1</v>
      </c>
      <c r="N531" s="25" t="e">
        <v>#N/A</v>
      </c>
      <c r="O531" s="25" t="e">
        <f>VLOOKUP(A531,'NFkB target TFs'!$E$10:$E$54,1,FALSE)</f>
        <v>#N/A</v>
      </c>
      <c r="P531" s="25" t="e">
        <f>VLOOKUP(A531,'all NFkB targets'!$A$6:$A$571,1,FALSE)</f>
        <v>#N/A</v>
      </c>
    </row>
    <row r="532" spans="1:16" x14ac:dyDescent="0.25">
      <c r="A532" s="96" t="s">
        <v>15342</v>
      </c>
      <c r="B532" s="21" t="s">
        <v>15343</v>
      </c>
      <c r="C532" s="21"/>
      <c r="D532" s="22">
        <v>0</v>
      </c>
      <c r="E532" s="28">
        <v>0.66089910528670404</v>
      </c>
      <c r="F532" s="28">
        <v>0.30959729297664251</v>
      </c>
      <c r="G532" s="28">
        <v>0.4311093047191274</v>
      </c>
      <c r="H532" s="28">
        <v>0.60158174800438347</v>
      </c>
      <c r="I532" s="25">
        <f t="shared" si="32"/>
        <v>1</v>
      </c>
      <c r="J532" s="25">
        <f t="shared" si="33"/>
        <v>0</v>
      </c>
      <c r="K532" s="25">
        <f t="shared" si="34"/>
        <v>0</v>
      </c>
      <c r="L532" s="25">
        <f t="shared" si="35"/>
        <v>1</v>
      </c>
      <c r="M532" s="25">
        <v>1</v>
      </c>
      <c r="N532" s="25" t="e">
        <v>#N/A</v>
      </c>
      <c r="O532" s="25" t="e">
        <f>VLOOKUP(A532,'NFkB target TFs'!$E$10:$E$54,1,FALSE)</f>
        <v>#N/A</v>
      </c>
      <c r="P532" s="25" t="e">
        <f>VLOOKUP(A532,'all NFkB targets'!$A$6:$A$571,1,FALSE)</f>
        <v>#N/A</v>
      </c>
    </row>
    <row r="533" spans="1:16" x14ac:dyDescent="0.25">
      <c r="A533" s="96" t="s">
        <v>15899</v>
      </c>
      <c r="B533" s="21" t="s">
        <v>15900</v>
      </c>
      <c r="C533" s="21"/>
      <c r="D533" s="22">
        <v>0</v>
      </c>
      <c r="E533" s="28">
        <v>0.49380551137607792</v>
      </c>
      <c r="F533" s="28">
        <v>1.0365440184543107</v>
      </c>
      <c r="G533" s="28">
        <v>1.0869921669899887</v>
      </c>
      <c r="H533" s="28">
        <v>0.60106276293234151</v>
      </c>
      <c r="I533" s="25">
        <f t="shared" si="32"/>
        <v>0</v>
      </c>
      <c r="J533" s="25">
        <f t="shared" si="33"/>
        <v>1</v>
      </c>
      <c r="K533" s="25">
        <f t="shared" si="34"/>
        <v>1</v>
      </c>
      <c r="L533" s="25">
        <f t="shared" si="35"/>
        <v>1</v>
      </c>
      <c r="M533" s="25">
        <v>1</v>
      </c>
      <c r="N533" s="25" t="e">
        <v>#N/A</v>
      </c>
      <c r="O533" s="25" t="e">
        <f>VLOOKUP(A533,'NFkB target TFs'!$E$10:$E$54,1,FALSE)</f>
        <v>#N/A</v>
      </c>
      <c r="P533" s="25" t="e">
        <f>VLOOKUP(A533,'all NFkB targets'!$A$6:$A$571,1,FALSE)</f>
        <v>#N/A</v>
      </c>
    </row>
    <row r="534" spans="1:16" x14ac:dyDescent="0.25">
      <c r="A534" s="96" t="s">
        <v>15412</v>
      </c>
      <c r="B534" s="21" t="s">
        <v>15413</v>
      </c>
      <c r="C534" s="21"/>
      <c r="D534" s="22">
        <v>0</v>
      </c>
      <c r="E534" s="23">
        <v>-8.0858308370278485E-3</v>
      </c>
      <c r="F534" s="28">
        <v>0.63372832771641996</v>
      </c>
      <c r="G534" s="28">
        <v>0.23825518645012872</v>
      </c>
      <c r="H534" s="28">
        <v>0.60075989998924895</v>
      </c>
      <c r="I534" s="25">
        <f t="shared" si="32"/>
        <v>0</v>
      </c>
      <c r="J534" s="25">
        <f t="shared" si="33"/>
        <v>1</v>
      </c>
      <c r="K534" s="25">
        <f t="shared" si="34"/>
        <v>0</v>
      </c>
      <c r="L534" s="25">
        <f t="shared" si="35"/>
        <v>1</v>
      </c>
      <c r="M534" s="25">
        <v>1</v>
      </c>
      <c r="N534" s="25" t="e">
        <v>#N/A</v>
      </c>
      <c r="O534" s="25" t="e">
        <f>VLOOKUP(A534,'NFkB target TFs'!$E$10:$E$54,1,FALSE)</f>
        <v>#N/A</v>
      </c>
      <c r="P534" s="25" t="e">
        <f>VLOOKUP(A534,'all NFkB targets'!$A$6:$A$571,1,FALSE)</f>
        <v>#N/A</v>
      </c>
    </row>
    <row r="535" spans="1:16" x14ac:dyDescent="0.25">
      <c r="A535" s="96" t="s">
        <v>15780</v>
      </c>
      <c r="B535" s="21" t="s">
        <v>15781</v>
      </c>
      <c r="C535" s="21"/>
      <c r="D535" s="22">
        <v>0</v>
      </c>
      <c r="E535" s="28">
        <v>0.52819645669373305</v>
      </c>
      <c r="F535" s="28">
        <v>0.98275378494209387</v>
      </c>
      <c r="G535" s="28">
        <v>0.8873751021130788</v>
      </c>
      <c r="H535" s="28">
        <v>0.5997033047862782</v>
      </c>
      <c r="I535" s="25">
        <f t="shared" si="32"/>
        <v>0</v>
      </c>
      <c r="J535" s="25">
        <f t="shared" si="33"/>
        <v>1</v>
      </c>
      <c r="K535" s="25">
        <f t="shared" si="34"/>
        <v>1</v>
      </c>
      <c r="L535" s="25">
        <f t="shared" si="35"/>
        <v>1</v>
      </c>
      <c r="M535" s="25">
        <v>1</v>
      </c>
      <c r="N535" s="25" t="e">
        <v>#N/A</v>
      </c>
      <c r="O535" s="25" t="e">
        <f>VLOOKUP(A535,'NFkB target TFs'!$E$10:$E$54,1,FALSE)</f>
        <v>#N/A</v>
      </c>
      <c r="P535" s="25" t="e">
        <f>VLOOKUP(A535,'all NFkB targets'!$A$6:$A$571,1,FALSE)</f>
        <v>#N/A</v>
      </c>
    </row>
    <row r="536" spans="1:16" x14ac:dyDescent="0.25">
      <c r="A536" s="96" t="s">
        <v>16105</v>
      </c>
      <c r="B536" s="21" t="s">
        <v>16106</v>
      </c>
      <c r="C536" s="21"/>
      <c r="D536" s="22">
        <v>0</v>
      </c>
      <c r="E536" s="28">
        <v>0.32164864145169891</v>
      </c>
      <c r="F536" s="28">
        <v>0.76916237251151998</v>
      </c>
      <c r="G536" s="28">
        <v>1.4744654619834388</v>
      </c>
      <c r="H536" s="28">
        <v>0.59942755353422139</v>
      </c>
      <c r="I536" s="25">
        <f t="shared" si="32"/>
        <v>0</v>
      </c>
      <c r="J536" s="25">
        <f t="shared" si="33"/>
        <v>1</v>
      </c>
      <c r="K536" s="25">
        <f t="shared" si="34"/>
        <v>1</v>
      </c>
      <c r="L536" s="25">
        <f t="shared" si="35"/>
        <v>1</v>
      </c>
      <c r="M536" s="25">
        <v>1</v>
      </c>
      <c r="N536" s="25" t="e">
        <v>#N/A</v>
      </c>
      <c r="O536" s="25" t="e">
        <f>VLOOKUP(A536,'NFkB target TFs'!$E$10:$E$54,1,FALSE)</f>
        <v>#N/A</v>
      </c>
      <c r="P536" s="25" t="e">
        <f>VLOOKUP(A536,'all NFkB targets'!$A$6:$A$571,1,FALSE)</f>
        <v>#N/A</v>
      </c>
    </row>
    <row r="537" spans="1:16" x14ac:dyDescent="0.25">
      <c r="A537" s="96" t="s">
        <v>16062</v>
      </c>
      <c r="B537" s="21" t="s">
        <v>16063</v>
      </c>
      <c r="C537" s="21"/>
      <c r="D537" s="22">
        <v>0</v>
      </c>
      <c r="E537" s="28">
        <v>0.29039917921606834</v>
      </c>
      <c r="F537" s="28">
        <v>0.90939798093140045</v>
      </c>
      <c r="G537" s="28">
        <v>0.90633167605655296</v>
      </c>
      <c r="H537" s="28">
        <v>0.59675502765788557</v>
      </c>
      <c r="I537" s="25">
        <f t="shared" si="32"/>
        <v>0</v>
      </c>
      <c r="J537" s="25">
        <f t="shared" si="33"/>
        <v>1</v>
      </c>
      <c r="K537" s="25">
        <f t="shared" si="34"/>
        <v>1</v>
      </c>
      <c r="L537" s="25">
        <f t="shared" si="35"/>
        <v>1</v>
      </c>
      <c r="M537" s="25">
        <v>1</v>
      </c>
      <c r="N537" s="25" t="e">
        <v>#N/A</v>
      </c>
      <c r="O537" s="25" t="e">
        <f>VLOOKUP(A537,'NFkB target TFs'!$E$10:$E$54,1,FALSE)</f>
        <v>#N/A</v>
      </c>
      <c r="P537" s="25" t="e">
        <f>VLOOKUP(A537,'all NFkB targets'!$A$6:$A$571,1,FALSE)</f>
        <v>#N/A</v>
      </c>
    </row>
    <row r="538" spans="1:16" x14ac:dyDescent="0.25">
      <c r="A538" s="96" t="s">
        <v>16194</v>
      </c>
      <c r="B538" s="21" t="s">
        <v>16195</v>
      </c>
      <c r="C538" s="21"/>
      <c r="D538" s="22">
        <v>0</v>
      </c>
      <c r="E538" s="28">
        <v>0.60511882439090259</v>
      </c>
      <c r="F538" s="28">
        <v>0.70847822877247135</v>
      </c>
      <c r="G538" s="28">
        <v>0.90913010470448019</v>
      </c>
      <c r="H538" s="28">
        <v>0.59432897789756745</v>
      </c>
      <c r="I538" s="25">
        <f t="shared" si="32"/>
        <v>1</v>
      </c>
      <c r="J538" s="25">
        <f t="shared" si="33"/>
        <v>1</v>
      </c>
      <c r="K538" s="25">
        <f t="shared" si="34"/>
        <v>1</v>
      </c>
      <c r="L538" s="25">
        <f t="shared" si="35"/>
        <v>1</v>
      </c>
      <c r="M538" s="25">
        <v>1</v>
      </c>
      <c r="N538" s="25" t="e">
        <v>#N/A</v>
      </c>
      <c r="O538" s="25" t="e">
        <f>VLOOKUP(A538,'NFkB target TFs'!$E$10:$E$54,1,FALSE)</f>
        <v>#N/A</v>
      </c>
      <c r="P538" s="25" t="e">
        <f>VLOOKUP(A538,'all NFkB targets'!$A$6:$A$571,1,FALSE)</f>
        <v>#N/A</v>
      </c>
    </row>
    <row r="539" spans="1:16" x14ac:dyDescent="0.25">
      <c r="A539" s="96" t="s">
        <v>15746</v>
      </c>
      <c r="B539" s="21" t="s">
        <v>15747</v>
      </c>
      <c r="C539" s="21"/>
      <c r="D539" s="22">
        <v>0</v>
      </c>
      <c r="E539" s="23">
        <v>-2.4276570004326089E-2</v>
      </c>
      <c r="F539" s="28">
        <v>0.59357679244097372</v>
      </c>
      <c r="G539" s="28">
        <v>1.2010343015888489</v>
      </c>
      <c r="H539" s="28">
        <v>0.59394904253034186</v>
      </c>
      <c r="I539" s="25">
        <f t="shared" si="32"/>
        <v>0</v>
      </c>
      <c r="J539" s="25">
        <f t="shared" si="33"/>
        <v>1</v>
      </c>
      <c r="K539" s="25">
        <f t="shared" si="34"/>
        <v>1</v>
      </c>
      <c r="L539" s="25">
        <f t="shared" si="35"/>
        <v>1</v>
      </c>
      <c r="M539" s="25">
        <v>1</v>
      </c>
      <c r="N539" s="25" t="e">
        <v>#N/A</v>
      </c>
      <c r="O539" s="25" t="e">
        <f>VLOOKUP(A539,'NFkB target TFs'!$E$10:$E$54,1,FALSE)</f>
        <v>#N/A</v>
      </c>
      <c r="P539" s="25" t="e">
        <f>VLOOKUP(A539,'all NFkB targets'!$A$6:$A$571,1,FALSE)</f>
        <v>#N/A</v>
      </c>
    </row>
    <row r="540" spans="1:16" x14ac:dyDescent="0.25">
      <c r="A540" s="96" t="s">
        <v>15500</v>
      </c>
      <c r="B540" s="21" t="s">
        <v>15501</v>
      </c>
      <c r="C540" s="21"/>
      <c r="D540" s="22">
        <v>0</v>
      </c>
      <c r="E540" s="28">
        <v>0.71912059200833434</v>
      </c>
      <c r="F540" s="28">
        <v>1.1725032249814857</v>
      </c>
      <c r="G540" s="28">
        <v>0.47053148704940012</v>
      </c>
      <c r="H540" s="28">
        <v>0.5932261480346811</v>
      </c>
      <c r="I540" s="25">
        <f t="shared" si="32"/>
        <v>1</v>
      </c>
      <c r="J540" s="25">
        <f t="shared" si="33"/>
        <v>1</v>
      </c>
      <c r="K540" s="25">
        <f t="shared" si="34"/>
        <v>0</v>
      </c>
      <c r="L540" s="25">
        <f t="shared" si="35"/>
        <v>1</v>
      </c>
      <c r="M540" s="25">
        <v>1</v>
      </c>
      <c r="N540" s="25" t="e">
        <v>#N/A</v>
      </c>
      <c r="O540" s="25" t="e">
        <f>VLOOKUP(A540,'NFkB target TFs'!$E$10:$E$54,1,FALSE)</f>
        <v>#N/A</v>
      </c>
      <c r="P540" s="25" t="e">
        <f>VLOOKUP(A540,'all NFkB targets'!$A$6:$A$571,1,FALSE)</f>
        <v>#N/A</v>
      </c>
    </row>
    <row r="541" spans="1:16" x14ac:dyDescent="0.25">
      <c r="A541" s="96" t="s">
        <v>15264</v>
      </c>
      <c r="B541" s="21" t="s">
        <v>941</v>
      </c>
      <c r="C541" s="21"/>
      <c r="D541" s="22">
        <v>0</v>
      </c>
      <c r="E541" s="24">
        <v>-0.57462788903312023</v>
      </c>
      <c r="F541" s="28">
        <v>0.48496392845755848</v>
      </c>
      <c r="G541" s="28">
        <v>0.30078966714958383</v>
      </c>
      <c r="H541" s="28">
        <v>0.5926464808070373</v>
      </c>
      <c r="I541" s="25">
        <f t="shared" si="32"/>
        <v>0</v>
      </c>
      <c r="J541" s="25">
        <f t="shared" si="33"/>
        <v>0</v>
      </c>
      <c r="K541" s="25">
        <f t="shared" si="34"/>
        <v>0</v>
      </c>
      <c r="L541" s="25">
        <f t="shared" si="35"/>
        <v>1</v>
      </c>
      <c r="M541" s="25">
        <v>1</v>
      </c>
      <c r="N541" s="25" t="e">
        <v>#N/A</v>
      </c>
      <c r="O541" s="25" t="e">
        <f>VLOOKUP(A541,'NFkB target TFs'!$E$10:$E$54,1,FALSE)</f>
        <v>#N/A</v>
      </c>
      <c r="P541" s="25" t="e">
        <f>VLOOKUP(A541,'all NFkB targets'!$A$6:$A$571,1,FALSE)</f>
        <v>#N/A</v>
      </c>
    </row>
    <row r="542" spans="1:16" x14ac:dyDescent="0.25">
      <c r="A542" s="96" t="s">
        <v>16124</v>
      </c>
      <c r="B542" s="21" t="s">
        <v>16125</v>
      </c>
      <c r="C542" s="21"/>
      <c r="D542" s="22">
        <v>0</v>
      </c>
      <c r="E542" s="28">
        <v>0.89916624254918442</v>
      </c>
      <c r="F542" s="28">
        <v>1.210350382619489</v>
      </c>
      <c r="G542" s="28">
        <v>0.94250229158260246</v>
      </c>
      <c r="H542" s="28">
        <v>0.59223037846763182</v>
      </c>
      <c r="I542" s="25">
        <f t="shared" si="32"/>
        <v>1</v>
      </c>
      <c r="J542" s="25">
        <f t="shared" si="33"/>
        <v>1</v>
      </c>
      <c r="K542" s="25">
        <f t="shared" si="34"/>
        <v>1</v>
      </c>
      <c r="L542" s="25">
        <f t="shared" si="35"/>
        <v>1</v>
      </c>
      <c r="M542" s="25">
        <v>1</v>
      </c>
      <c r="N542" s="25" t="e">
        <v>#N/A</v>
      </c>
      <c r="O542" s="25" t="e">
        <f>VLOOKUP(A542,'NFkB target TFs'!$E$10:$E$54,1,FALSE)</f>
        <v>#N/A</v>
      </c>
      <c r="P542" s="25" t="e">
        <f>VLOOKUP(A542,'all NFkB targets'!$A$6:$A$571,1,FALSE)</f>
        <v>#N/A</v>
      </c>
    </row>
    <row r="543" spans="1:16" x14ac:dyDescent="0.25">
      <c r="A543" s="96" t="s">
        <v>235</v>
      </c>
      <c r="B543" s="21" t="s">
        <v>236</v>
      </c>
      <c r="C543" s="21"/>
      <c r="D543" s="22">
        <v>0</v>
      </c>
      <c r="E543" s="28">
        <v>1.0646893153764214</v>
      </c>
      <c r="F543" s="28">
        <v>1.3511902944870016</v>
      </c>
      <c r="G543" s="28">
        <v>0.91676737514838624</v>
      </c>
      <c r="H543" s="28">
        <v>0.59126870598623105</v>
      </c>
      <c r="I543" s="25">
        <f t="shared" si="32"/>
        <v>1</v>
      </c>
      <c r="J543" s="25">
        <f t="shared" si="33"/>
        <v>1</v>
      </c>
      <c r="K543" s="25">
        <f t="shared" si="34"/>
        <v>1</v>
      </c>
      <c r="L543" s="25">
        <f t="shared" si="35"/>
        <v>1</v>
      </c>
      <c r="M543" s="25">
        <v>1</v>
      </c>
      <c r="N543" s="25" t="e">
        <v>#N/A</v>
      </c>
      <c r="O543" s="25" t="e">
        <f>VLOOKUP(A543,'NFkB target TFs'!$E$10:$E$54,1,FALSE)</f>
        <v>#N/A</v>
      </c>
      <c r="P543" s="25" t="str">
        <f>VLOOKUP(A543,'all NFkB targets'!$A$6:$A$571,1,FALSE)</f>
        <v>CD44</v>
      </c>
    </row>
    <row r="544" spans="1:16" x14ac:dyDescent="0.25">
      <c r="A544" s="96" t="s">
        <v>15367</v>
      </c>
      <c r="B544" s="21" t="s">
        <v>941</v>
      </c>
      <c r="C544" s="21"/>
      <c r="D544" s="22">
        <v>0</v>
      </c>
      <c r="E544" s="24">
        <v>-0.66021173193545601</v>
      </c>
      <c r="F544" s="23">
        <v>9.403979642605105E-2</v>
      </c>
      <c r="G544" s="28">
        <v>0.43853131069436047</v>
      </c>
      <c r="H544" s="28">
        <v>0.59004150921434873</v>
      </c>
      <c r="I544" s="25">
        <f t="shared" si="32"/>
        <v>1</v>
      </c>
      <c r="J544" s="25">
        <f t="shared" si="33"/>
        <v>0</v>
      </c>
      <c r="K544" s="25">
        <f t="shared" si="34"/>
        <v>0</v>
      </c>
      <c r="L544" s="25">
        <f t="shared" si="35"/>
        <v>1</v>
      </c>
      <c r="M544" s="25">
        <v>1</v>
      </c>
      <c r="N544" s="25" t="e">
        <v>#N/A</v>
      </c>
      <c r="O544" s="25" t="e">
        <f>VLOOKUP(A544,'NFkB target TFs'!$E$10:$E$54,1,FALSE)</f>
        <v>#N/A</v>
      </c>
      <c r="P544" s="25" t="e">
        <f>VLOOKUP(A544,'all NFkB targets'!$A$6:$A$571,1,FALSE)</f>
        <v>#N/A</v>
      </c>
    </row>
    <row r="545" spans="1:16" x14ac:dyDescent="0.25">
      <c r="A545" s="96" t="s">
        <v>15211</v>
      </c>
      <c r="B545" s="21" t="s">
        <v>15212</v>
      </c>
      <c r="C545" s="21"/>
      <c r="D545" s="22">
        <v>0</v>
      </c>
      <c r="E545" s="24">
        <v>-0.20519680607392593</v>
      </c>
      <c r="F545" s="28">
        <v>0.42678810338544021</v>
      </c>
      <c r="G545" s="28">
        <v>0.29943228691219814</v>
      </c>
      <c r="H545" s="28">
        <v>0.58993320887010392</v>
      </c>
      <c r="I545" s="25">
        <f t="shared" si="32"/>
        <v>0</v>
      </c>
      <c r="J545" s="25">
        <f t="shared" si="33"/>
        <v>0</v>
      </c>
      <c r="K545" s="25">
        <f t="shared" si="34"/>
        <v>0</v>
      </c>
      <c r="L545" s="25">
        <f t="shared" si="35"/>
        <v>1</v>
      </c>
      <c r="M545" s="25">
        <v>1</v>
      </c>
      <c r="N545" s="25" t="e">
        <v>#N/A</v>
      </c>
      <c r="O545" s="25" t="e">
        <f>VLOOKUP(A545,'NFkB target TFs'!$E$10:$E$54,1,FALSE)</f>
        <v>#N/A</v>
      </c>
      <c r="P545" s="25" t="e">
        <f>VLOOKUP(A545,'all NFkB targets'!$A$6:$A$571,1,FALSE)</f>
        <v>#N/A</v>
      </c>
    </row>
    <row r="546" spans="1:16" x14ac:dyDescent="0.25">
      <c r="A546" s="96" t="s">
        <v>16146</v>
      </c>
      <c r="B546" s="21" t="s">
        <v>16147</v>
      </c>
      <c r="C546" s="21"/>
      <c r="D546" s="22">
        <v>0</v>
      </c>
      <c r="E546" s="28">
        <v>0.64016653404367763</v>
      </c>
      <c r="F546" s="28">
        <v>0.67846946271894348</v>
      </c>
      <c r="G546" s="28">
        <v>0.79126816444931991</v>
      </c>
      <c r="H546" s="28">
        <v>0.58870228998934371</v>
      </c>
      <c r="I546" s="25">
        <f t="shared" si="32"/>
        <v>1</v>
      </c>
      <c r="J546" s="25">
        <f t="shared" si="33"/>
        <v>1</v>
      </c>
      <c r="K546" s="25">
        <f t="shared" si="34"/>
        <v>1</v>
      </c>
      <c r="L546" s="25">
        <f t="shared" si="35"/>
        <v>1</v>
      </c>
      <c r="M546" s="25">
        <v>1</v>
      </c>
      <c r="N546" s="25" t="e">
        <v>#N/A</v>
      </c>
      <c r="O546" s="25" t="e">
        <f>VLOOKUP(A546,'NFkB target TFs'!$E$10:$E$54,1,FALSE)</f>
        <v>#N/A</v>
      </c>
      <c r="P546" s="25" t="e">
        <f>VLOOKUP(A546,'all NFkB targets'!$A$6:$A$571,1,FALSE)</f>
        <v>#N/A</v>
      </c>
    </row>
    <row r="547" spans="1:16" x14ac:dyDescent="0.25">
      <c r="A547" s="96" t="s">
        <v>15913</v>
      </c>
      <c r="B547" s="21" t="s">
        <v>15914</v>
      </c>
      <c r="C547" s="21"/>
      <c r="D547" s="22">
        <v>0</v>
      </c>
      <c r="E547" s="28">
        <v>0.17445399834712116</v>
      </c>
      <c r="F547" s="28">
        <v>0.78329955424268483</v>
      </c>
      <c r="G547" s="28">
        <v>1.2264040678026087</v>
      </c>
      <c r="H547" s="28">
        <v>0.58788632749458569</v>
      </c>
      <c r="I547" s="25">
        <f t="shared" si="32"/>
        <v>0</v>
      </c>
      <c r="J547" s="25">
        <f t="shared" si="33"/>
        <v>1</v>
      </c>
      <c r="K547" s="25">
        <f t="shared" si="34"/>
        <v>1</v>
      </c>
      <c r="L547" s="25">
        <f t="shared" si="35"/>
        <v>1</v>
      </c>
      <c r="M547" s="25">
        <v>1</v>
      </c>
      <c r="N547" s="25" t="e">
        <v>#N/A</v>
      </c>
      <c r="O547" s="25" t="e">
        <f>VLOOKUP(A547,'NFkB target TFs'!$E$10:$E$54,1,FALSE)</f>
        <v>#N/A</v>
      </c>
      <c r="P547" s="25" t="e">
        <f>VLOOKUP(A547,'all NFkB targets'!$A$6:$A$571,1,FALSE)</f>
        <v>#N/A</v>
      </c>
    </row>
    <row r="548" spans="1:16" x14ac:dyDescent="0.25">
      <c r="A548" s="96" t="s">
        <v>15991</v>
      </c>
      <c r="B548" s="21" t="s">
        <v>15992</v>
      </c>
      <c r="C548" s="21"/>
      <c r="D548" s="22">
        <v>0</v>
      </c>
      <c r="E548" s="28">
        <v>0.33293667063664062</v>
      </c>
      <c r="F548" s="28">
        <v>0.70266759107582488</v>
      </c>
      <c r="G548" s="28">
        <v>0.65201894796903193</v>
      </c>
      <c r="H548" s="28">
        <v>0.58781341498382844</v>
      </c>
      <c r="I548" s="25">
        <f t="shared" si="32"/>
        <v>0</v>
      </c>
      <c r="J548" s="25">
        <f t="shared" si="33"/>
        <v>1</v>
      </c>
      <c r="K548" s="25">
        <f t="shared" si="34"/>
        <v>1</v>
      </c>
      <c r="L548" s="25">
        <f t="shared" si="35"/>
        <v>1</v>
      </c>
      <c r="M548" s="25">
        <v>1</v>
      </c>
      <c r="N548" s="25" t="e">
        <v>#N/A</v>
      </c>
      <c r="O548" s="25" t="e">
        <f>VLOOKUP(A548,'NFkB target TFs'!$E$10:$E$54,1,FALSE)</f>
        <v>#N/A</v>
      </c>
      <c r="P548" s="25" t="e">
        <f>VLOOKUP(A548,'all NFkB targets'!$A$6:$A$571,1,FALSE)</f>
        <v>#N/A</v>
      </c>
    </row>
    <row r="549" spans="1:16" x14ac:dyDescent="0.25">
      <c r="A549" s="96" t="s">
        <v>15213</v>
      </c>
      <c r="B549" s="21" t="s">
        <v>15214</v>
      </c>
      <c r="C549" s="21"/>
      <c r="D549" s="22">
        <v>0</v>
      </c>
      <c r="E549" s="23">
        <v>1.6723501437370246E-2</v>
      </c>
      <c r="F549" s="28">
        <v>0.38027750996563059</v>
      </c>
      <c r="G549" s="28">
        <v>0.5122719326835391</v>
      </c>
      <c r="H549" s="28">
        <v>0.58643173326116638</v>
      </c>
      <c r="I549" s="25">
        <f t="shared" si="32"/>
        <v>0</v>
      </c>
      <c r="J549" s="25">
        <f t="shared" si="33"/>
        <v>0</v>
      </c>
      <c r="K549" s="25">
        <f t="shared" si="34"/>
        <v>0</v>
      </c>
      <c r="L549" s="25">
        <f t="shared" si="35"/>
        <v>1</v>
      </c>
      <c r="M549" s="25">
        <v>1</v>
      </c>
      <c r="N549" s="25" t="e">
        <v>#N/A</v>
      </c>
      <c r="O549" s="25" t="e">
        <f>VLOOKUP(A549,'NFkB target TFs'!$E$10:$E$54,1,FALSE)</f>
        <v>#N/A</v>
      </c>
      <c r="P549" s="25" t="e">
        <f>VLOOKUP(A549,'all NFkB targets'!$A$6:$A$571,1,FALSE)</f>
        <v>#N/A</v>
      </c>
    </row>
    <row r="550" spans="1:16" x14ac:dyDescent="0.25">
      <c r="A550" s="96" t="s">
        <v>13673</v>
      </c>
      <c r="B550" s="21" t="s">
        <v>13674</v>
      </c>
      <c r="C550" s="21"/>
      <c r="D550" s="22">
        <v>0</v>
      </c>
      <c r="E550" s="23">
        <v>4.7199707665519482E-3</v>
      </c>
      <c r="F550" s="28">
        <v>0.47693148759449155</v>
      </c>
      <c r="G550" s="28">
        <v>0.94503903546090351</v>
      </c>
      <c r="H550" s="28">
        <v>0.5838165409123216</v>
      </c>
      <c r="I550" s="25">
        <f t="shared" si="32"/>
        <v>0</v>
      </c>
      <c r="J550" s="25">
        <f t="shared" si="33"/>
        <v>0</v>
      </c>
      <c r="K550" s="25">
        <f t="shared" si="34"/>
        <v>1</v>
      </c>
      <c r="L550" s="25">
        <f t="shared" si="35"/>
        <v>0</v>
      </c>
      <c r="M550" s="25">
        <v>1</v>
      </c>
      <c r="N550" s="25" t="e">
        <v>#N/A</v>
      </c>
      <c r="O550" s="25" t="e">
        <f>VLOOKUP(A550,'NFkB target TFs'!$E$10:$E$54,1,FALSE)</f>
        <v>#N/A</v>
      </c>
      <c r="P550" s="25" t="e">
        <f>VLOOKUP(A550,'all NFkB targets'!$A$6:$A$571,1,FALSE)</f>
        <v>#N/A</v>
      </c>
    </row>
    <row r="551" spans="1:16" x14ac:dyDescent="0.25">
      <c r="A551" s="96" t="s">
        <v>9301</v>
      </c>
      <c r="B551" s="21" t="s">
        <v>9302</v>
      </c>
      <c r="C551" s="21"/>
      <c r="D551" s="22">
        <v>0</v>
      </c>
      <c r="E551" s="23">
        <v>0.16387018243593832</v>
      </c>
      <c r="F551" s="23">
        <v>0.34594085227341304</v>
      </c>
      <c r="G551" s="23">
        <v>0.16406647382476608</v>
      </c>
      <c r="H551" s="23">
        <v>0.58335170829543959</v>
      </c>
      <c r="I551" s="25">
        <f t="shared" si="32"/>
        <v>0</v>
      </c>
      <c r="J551" s="25">
        <f t="shared" si="33"/>
        <v>0</v>
      </c>
      <c r="K551" s="25">
        <f t="shared" si="34"/>
        <v>0</v>
      </c>
      <c r="L551" s="25">
        <f t="shared" si="35"/>
        <v>0</v>
      </c>
      <c r="M551" s="25">
        <v>0</v>
      </c>
      <c r="N551" s="25" t="e">
        <v>#N/A</v>
      </c>
      <c r="O551" s="25" t="e">
        <f>VLOOKUP(A551,'NFkB target TFs'!$E$10:$E$54,1,FALSE)</f>
        <v>#N/A</v>
      </c>
      <c r="P551" s="25" t="e">
        <f>VLOOKUP(A551,'all NFkB targets'!$A$6:$A$571,1,FALSE)</f>
        <v>#N/A</v>
      </c>
    </row>
    <row r="552" spans="1:16" x14ac:dyDescent="0.25">
      <c r="A552" s="96" t="s">
        <v>13739</v>
      </c>
      <c r="B552" s="21" t="s">
        <v>941</v>
      </c>
      <c r="C552" s="21"/>
      <c r="D552" s="22">
        <v>0</v>
      </c>
      <c r="E552" s="23">
        <v>0.10293825777175454</v>
      </c>
      <c r="F552" s="28">
        <v>0.51590513049295861</v>
      </c>
      <c r="G552" s="28">
        <v>0.77951862002819139</v>
      </c>
      <c r="H552" s="28">
        <v>0.58334668545173873</v>
      </c>
      <c r="I552" s="25">
        <f t="shared" si="32"/>
        <v>0</v>
      </c>
      <c r="J552" s="25">
        <f t="shared" si="33"/>
        <v>0</v>
      </c>
      <c r="K552" s="25">
        <f t="shared" si="34"/>
        <v>1</v>
      </c>
      <c r="L552" s="25">
        <f t="shared" si="35"/>
        <v>0</v>
      </c>
      <c r="M552" s="25">
        <v>1</v>
      </c>
      <c r="N552" s="25" t="e">
        <v>#N/A</v>
      </c>
      <c r="O552" s="25" t="e">
        <f>VLOOKUP(A552,'NFkB target TFs'!$E$10:$E$54,1,FALSE)</f>
        <v>#N/A</v>
      </c>
      <c r="P552" s="25" t="e">
        <f>VLOOKUP(A552,'all NFkB targets'!$A$6:$A$571,1,FALSE)</f>
        <v>#N/A</v>
      </c>
    </row>
    <row r="553" spans="1:16" x14ac:dyDescent="0.25">
      <c r="A553" s="96" t="s">
        <v>12817</v>
      </c>
      <c r="B553" s="21" t="s">
        <v>12818</v>
      </c>
      <c r="C553" s="21"/>
      <c r="D553" s="22">
        <v>0</v>
      </c>
      <c r="E553" s="28">
        <v>0.25768133895986062</v>
      </c>
      <c r="F553" s="28">
        <v>0.67065453364399696</v>
      </c>
      <c r="G553" s="24">
        <v>-0.15423016737811174</v>
      </c>
      <c r="H553" s="28">
        <v>0.58266987910120571</v>
      </c>
      <c r="I553" s="25">
        <f t="shared" si="32"/>
        <v>0</v>
      </c>
      <c r="J553" s="25">
        <f t="shared" si="33"/>
        <v>1</v>
      </c>
      <c r="K553" s="25">
        <f t="shared" si="34"/>
        <v>0</v>
      </c>
      <c r="L553" s="25">
        <f t="shared" si="35"/>
        <v>0</v>
      </c>
      <c r="M553" s="25">
        <v>1</v>
      </c>
      <c r="N553" s="25" t="e">
        <v>#N/A</v>
      </c>
      <c r="O553" s="25" t="e">
        <f>VLOOKUP(A553,'NFkB target TFs'!$E$10:$E$54,1,FALSE)</f>
        <v>#N/A</v>
      </c>
      <c r="P553" s="25" t="e">
        <f>VLOOKUP(A553,'all NFkB targets'!$A$6:$A$571,1,FALSE)</f>
        <v>#N/A</v>
      </c>
    </row>
    <row r="554" spans="1:16" x14ac:dyDescent="0.25">
      <c r="A554" s="96" t="s">
        <v>13875</v>
      </c>
      <c r="B554" s="21" t="s">
        <v>13876</v>
      </c>
      <c r="C554" s="21"/>
      <c r="D554" s="22">
        <v>0</v>
      </c>
      <c r="E554" s="28">
        <v>0.48471175752587764</v>
      </c>
      <c r="F554" s="28">
        <v>0.43962313755711696</v>
      </c>
      <c r="G554" s="28">
        <v>0.72002183070780756</v>
      </c>
      <c r="H554" s="28">
        <v>0.58142548622957713</v>
      </c>
      <c r="I554" s="25">
        <f t="shared" si="32"/>
        <v>0</v>
      </c>
      <c r="J554" s="25">
        <f t="shared" si="33"/>
        <v>0</v>
      </c>
      <c r="K554" s="25">
        <f t="shared" si="34"/>
        <v>1</v>
      </c>
      <c r="L554" s="25">
        <f t="shared" si="35"/>
        <v>0</v>
      </c>
      <c r="M554" s="25">
        <v>1</v>
      </c>
      <c r="N554" s="25" t="e">
        <v>#N/A</v>
      </c>
      <c r="O554" s="25" t="e">
        <f>VLOOKUP(A554,'NFkB target TFs'!$E$10:$E$54,1,FALSE)</f>
        <v>#N/A</v>
      </c>
      <c r="P554" s="25" t="e">
        <f>VLOOKUP(A554,'all NFkB targets'!$A$6:$A$571,1,FALSE)</f>
        <v>#N/A</v>
      </c>
    </row>
    <row r="555" spans="1:16" x14ac:dyDescent="0.25">
      <c r="A555" s="96" t="s">
        <v>13527</v>
      </c>
      <c r="B555" s="21" t="s">
        <v>13528</v>
      </c>
      <c r="C555" s="21"/>
      <c r="D555" s="22">
        <v>0</v>
      </c>
      <c r="E555" s="28">
        <v>0.28693916407967501</v>
      </c>
      <c r="F555" s="28">
        <v>0.39394858732701649</v>
      </c>
      <c r="G555" s="28">
        <v>0.7013140943847278</v>
      </c>
      <c r="H555" s="28">
        <v>0.57740074780448658</v>
      </c>
      <c r="I555" s="25">
        <f t="shared" si="32"/>
        <v>0</v>
      </c>
      <c r="J555" s="25">
        <f t="shared" si="33"/>
        <v>0</v>
      </c>
      <c r="K555" s="25">
        <f t="shared" si="34"/>
        <v>1</v>
      </c>
      <c r="L555" s="25">
        <f t="shared" si="35"/>
        <v>0</v>
      </c>
      <c r="M555" s="25">
        <v>1</v>
      </c>
      <c r="N555" s="25" t="e">
        <v>#N/A</v>
      </c>
      <c r="O555" s="25" t="e">
        <f>VLOOKUP(A555,'NFkB target TFs'!$E$10:$E$54,1,FALSE)</f>
        <v>#N/A</v>
      </c>
      <c r="P555" s="25" t="e">
        <f>VLOOKUP(A555,'all NFkB targets'!$A$6:$A$571,1,FALSE)</f>
        <v>#N/A</v>
      </c>
    </row>
    <row r="556" spans="1:16" x14ac:dyDescent="0.25">
      <c r="A556" s="96" t="s">
        <v>15082</v>
      </c>
      <c r="B556" s="21" t="s">
        <v>15083</v>
      </c>
      <c r="C556" s="21"/>
      <c r="D556" s="22">
        <v>0</v>
      </c>
      <c r="E556" s="28">
        <v>0.63671287535158005</v>
      </c>
      <c r="F556" s="28">
        <v>1.3837187344483619</v>
      </c>
      <c r="G556" s="28">
        <v>1.6379786825241101</v>
      </c>
      <c r="H556" s="28">
        <v>0.57552667386016154</v>
      </c>
      <c r="I556" s="25">
        <f t="shared" si="32"/>
        <v>1</v>
      </c>
      <c r="J556" s="25">
        <f t="shared" si="33"/>
        <v>1</v>
      </c>
      <c r="K556" s="25">
        <f t="shared" si="34"/>
        <v>1</v>
      </c>
      <c r="L556" s="25">
        <f t="shared" si="35"/>
        <v>0</v>
      </c>
      <c r="M556" s="25">
        <v>1</v>
      </c>
      <c r="N556" s="25" t="e">
        <v>#N/A</v>
      </c>
      <c r="O556" s="25" t="e">
        <f>VLOOKUP(A556,'NFkB target TFs'!$E$10:$E$54,1,FALSE)</f>
        <v>#N/A</v>
      </c>
      <c r="P556" s="25" t="e">
        <f>VLOOKUP(A556,'all NFkB targets'!$A$6:$A$571,1,FALSE)</f>
        <v>#N/A</v>
      </c>
    </row>
    <row r="557" spans="1:16" x14ac:dyDescent="0.25">
      <c r="A557" s="96" t="s">
        <v>15110</v>
      </c>
      <c r="B557" s="21" t="s">
        <v>15111</v>
      </c>
      <c r="C557" s="21"/>
      <c r="D557" s="22">
        <v>0</v>
      </c>
      <c r="E557" s="28">
        <v>0.72548176250290208</v>
      </c>
      <c r="F557" s="28">
        <v>0.96353112158629084</v>
      </c>
      <c r="G557" s="28">
        <v>1.4389214860097335</v>
      </c>
      <c r="H557" s="28">
        <v>0.57356384652528403</v>
      </c>
      <c r="I557" s="25">
        <f t="shared" si="32"/>
        <v>1</v>
      </c>
      <c r="J557" s="25">
        <f t="shared" si="33"/>
        <v>1</v>
      </c>
      <c r="K557" s="25">
        <f t="shared" si="34"/>
        <v>1</v>
      </c>
      <c r="L557" s="25">
        <f t="shared" si="35"/>
        <v>0</v>
      </c>
      <c r="M557" s="25">
        <v>1</v>
      </c>
      <c r="N557" s="25" t="e">
        <v>#N/A</v>
      </c>
      <c r="O557" s="25" t="e">
        <f>VLOOKUP(A557,'NFkB target TFs'!$E$10:$E$54,1,FALSE)</f>
        <v>#N/A</v>
      </c>
      <c r="P557" s="25" t="e">
        <f>VLOOKUP(A557,'all NFkB targets'!$A$6:$A$571,1,FALSE)</f>
        <v>#N/A</v>
      </c>
    </row>
    <row r="558" spans="1:16" x14ac:dyDescent="0.25">
      <c r="A558" s="96" t="s">
        <v>15198</v>
      </c>
      <c r="B558" s="21" t="s">
        <v>15199</v>
      </c>
      <c r="C558" s="21"/>
      <c r="D558" s="22">
        <v>0</v>
      </c>
      <c r="E558" s="28">
        <v>0.59766645443549327</v>
      </c>
      <c r="F558" s="28">
        <v>0.73559725945654475</v>
      </c>
      <c r="G558" s="28">
        <v>1.3441989541527088</v>
      </c>
      <c r="H558" s="28">
        <v>0.57338693856295953</v>
      </c>
      <c r="I558" s="25">
        <f t="shared" si="32"/>
        <v>1</v>
      </c>
      <c r="J558" s="25">
        <f t="shared" si="33"/>
        <v>1</v>
      </c>
      <c r="K558" s="25">
        <f t="shared" si="34"/>
        <v>1</v>
      </c>
      <c r="L558" s="25">
        <f t="shared" si="35"/>
        <v>0</v>
      </c>
      <c r="M558" s="25">
        <v>1</v>
      </c>
      <c r="N558" s="25" t="e">
        <v>#N/A</v>
      </c>
      <c r="O558" s="25" t="e">
        <f>VLOOKUP(A558,'NFkB target TFs'!$E$10:$E$54,1,FALSE)</f>
        <v>#N/A</v>
      </c>
      <c r="P558" s="25" t="e">
        <f>VLOOKUP(A558,'all NFkB targets'!$A$6:$A$571,1,FALSE)</f>
        <v>#N/A</v>
      </c>
    </row>
    <row r="559" spans="1:16" x14ac:dyDescent="0.25">
      <c r="A559" s="96" t="s">
        <v>2508</v>
      </c>
      <c r="B559" s="21" t="s">
        <v>941</v>
      </c>
      <c r="C559" s="21"/>
      <c r="D559" s="22">
        <v>0</v>
      </c>
      <c r="E559" s="23">
        <v>-0.34651675652046848</v>
      </c>
      <c r="F559" s="23">
        <v>-8.096302505387655E-3</v>
      </c>
      <c r="G559" s="23">
        <v>0.29749805606680474</v>
      </c>
      <c r="H559" s="23">
        <v>0.57239954434974027</v>
      </c>
      <c r="I559" s="25">
        <f t="shared" si="32"/>
        <v>0</v>
      </c>
      <c r="J559" s="25">
        <f t="shared" si="33"/>
        <v>0</v>
      </c>
      <c r="K559" s="25">
        <f t="shared" si="34"/>
        <v>0</v>
      </c>
      <c r="L559" s="25">
        <f t="shared" si="35"/>
        <v>0</v>
      </c>
      <c r="M559" s="25">
        <v>0</v>
      </c>
      <c r="N559" s="25" t="e">
        <v>#N/A</v>
      </c>
      <c r="O559" s="25" t="e">
        <f>VLOOKUP(A559,'NFkB target TFs'!$E$10:$E$54,1,FALSE)</f>
        <v>#N/A</v>
      </c>
      <c r="P559" s="25" t="e">
        <f>VLOOKUP(A559,'all NFkB targets'!$A$6:$A$571,1,FALSE)</f>
        <v>#N/A</v>
      </c>
    </row>
    <row r="560" spans="1:16" x14ac:dyDescent="0.25">
      <c r="A560" s="96" t="s">
        <v>12176</v>
      </c>
      <c r="B560" s="21" t="s">
        <v>12177</v>
      </c>
      <c r="C560" s="21"/>
      <c r="D560" s="22">
        <v>0</v>
      </c>
      <c r="E560" s="28">
        <v>0.62873962532402305</v>
      </c>
      <c r="F560" s="23">
        <v>-1.7957130474122653E-2</v>
      </c>
      <c r="G560" s="28">
        <v>0.13003897396180727</v>
      </c>
      <c r="H560" s="28">
        <v>0.57213597694516227</v>
      </c>
      <c r="I560" s="25">
        <f t="shared" si="32"/>
        <v>1</v>
      </c>
      <c r="J560" s="25">
        <f t="shared" si="33"/>
        <v>0</v>
      </c>
      <c r="K560" s="25">
        <f t="shared" si="34"/>
        <v>0</v>
      </c>
      <c r="L560" s="25">
        <f t="shared" si="35"/>
        <v>0</v>
      </c>
      <c r="M560" s="25">
        <v>1</v>
      </c>
      <c r="N560" s="25" t="e">
        <v>#N/A</v>
      </c>
      <c r="O560" s="25" t="e">
        <f>VLOOKUP(A560,'NFkB target TFs'!$E$10:$E$54,1,FALSE)</f>
        <v>#N/A</v>
      </c>
      <c r="P560" s="25" t="e">
        <f>VLOOKUP(A560,'all NFkB targets'!$A$6:$A$571,1,FALSE)</f>
        <v>#N/A</v>
      </c>
    </row>
    <row r="561" spans="1:16" x14ac:dyDescent="0.25">
      <c r="A561" s="96" t="s">
        <v>15120</v>
      </c>
      <c r="B561" s="21" t="s">
        <v>15121</v>
      </c>
      <c r="C561" s="21"/>
      <c r="D561" s="22">
        <v>0</v>
      </c>
      <c r="E561" s="28">
        <v>0.80362506812725243</v>
      </c>
      <c r="F561" s="28">
        <v>0.85140159131891269</v>
      </c>
      <c r="G561" s="28">
        <v>1.1593471308219347</v>
      </c>
      <c r="H561" s="28">
        <v>0.57208515904324753</v>
      </c>
      <c r="I561" s="25">
        <f t="shared" si="32"/>
        <v>1</v>
      </c>
      <c r="J561" s="25">
        <f t="shared" si="33"/>
        <v>1</v>
      </c>
      <c r="K561" s="25">
        <f t="shared" si="34"/>
        <v>1</v>
      </c>
      <c r="L561" s="25">
        <f t="shared" si="35"/>
        <v>0</v>
      </c>
      <c r="M561" s="25">
        <v>1</v>
      </c>
      <c r="N561" s="25" t="e">
        <v>#N/A</v>
      </c>
      <c r="O561" s="25" t="e">
        <f>VLOOKUP(A561,'NFkB target TFs'!$E$10:$E$54,1,FALSE)</f>
        <v>#N/A</v>
      </c>
      <c r="P561" s="25" t="e">
        <f>VLOOKUP(A561,'all NFkB targets'!$A$6:$A$571,1,FALSE)</f>
        <v>#N/A</v>
      </c>
    </row>
    <row r="562" spans="1:16" x14ac:dyDescent="0.25">
      <c r="A562" s="96" t="s">
        <v>14186</v>
      </c>
      <c r="B562" s="21" t="s">
        <v>14187</v>
      </c>
      <c r="C562" s="21"/>
      <c r="D562" s="22">
        <v>0</v>
      </c>
      <c r="E562" s="28">
        <v>0.32915354205324793</v>
      </c>
      <c r="F562" s="28">
        <v>0.19611192980748282</v>
      </c>
      <c r="G562" s="28">
        <v>0.91416546783232833</v>
      </c>
      <c r="H562" s="28">
        <v>0.57205510039350893</v>
      </c>
      <c r="I562" s="25">
        <f t="shared" si="32"/>
        <v>0</v>
      </c>
      <c r="J562" s="25">
        <f t="shared" si="33"/>
        <v>0</v>
      </c>
      <c r="K562" s="25">
        <f t="shared" si="34"/>
        <v>1</v>
      </c>
      <c r="L562" s="25">
        <f t="shared" si="35"/>
        <v>0</v>
      </c>
      <c r="M562" s="25">
        <v>1</v>
      </c>
      <c r="N562" s="25" t="e">
        <v>#N/A</v>
      </c>
      <c r="O562" s="25" t="e">
        <f>VLOOKUP(A562,'NFkB target TFs'!$E$10:$E$54,1,FALSE)</f>
        <v>#N/A</v>
      </c>
      <c r="P562" s="25" t="e">
        <f>VLOOKUP(A562,'all NFkB targets'!$A$6:$A$571,1,FALSE)</f>
        <v>#N/A</v>
      </c>
    </row>
    <row r="563" spans="1:16" x14ac:dyDescent="0.25">
      <c r="A563" s="96" t="s">
        <v>13858</v>
      </c>
      <c r="B563" s="21" t="s">
        <v>13859</v>
      </c>
      <c r="C563" s="21"/>
      <c r="D563" s="22">
        <v>0</v>
      </c>
      <c r="E563" s="28">
        <v>0.4978657261800295</v>
      </c>
      <c r="F563" s="28">
        <v>0.5530731763050889</v>
      </c>
      <c r="G563" s="28">
        <v>1.0883641518411704</v>
      </c>
      <c r="H563" s="28">
        <v>0.57195128004135487</v>
      </c>
      <c r="I563" s="25">
        <f t="shared" si="32"/>
        <v>0</v>
      </c>
      <c r="J563" s="25">
        <f t="shared" si="33"/>
        <v>0</v>
      </c>
      <c r="K563" s="25">
        <f t="shared" si="34"/>
        <v>1</v>
      </c>
      <c r="L563" s="25">
        <f t="shared" si="35"/>
        <v>0</v>
      </c>
      <c r="M563" s="25">
        <v>1</v>
      </c>
      <c r="N563" s="25" t="e">
        <v>#N/A</v>
      </c>
      <c r="O563" s="25" t="e">
        <f>VLOOKUP(A563,'NFkB target TFs'!$E$10:$E$54,1,FALSE)</f>
        <v>#N/A</v>
      </c>
      <c r="P563" s="25" t="e">
        <f>VLOOKUP(A563,'all NFkB targets'!$A$6:$A$571,1,FALSE)</f>
        <v>#N/A</v>
      </c>
    </row>
    <row r="564" spans="1:16" x14ac:dyDescent="0.25">
      <c r="A564" s="96" t="s">
        <v>1724</v>
      </c>
      <c r="B564" s="21" t="s">
        <v>1725</v>
      </c>
      <c r="C564" s="21"/>
      <c r="D564" s="22">
        <v>0</v>
      </c>
      <c r="E564" s="23">
        <v>0.54879333011036746</v>
      </c>
      <c r="F564" s="23">
        <v>0.41402148929446142</v>
      </c>
      <c r="G564" s="23">
        <v>0.53782776189001169</v>
      </c>
      <c r="H564" s="23">
        <v>0.57177121600219039</v>
      </c>
      <c r="I564" s="25">
        <f t="shared" si="32"/>
        <v>0</v>
      </c>
      <c r="J564" s="25">
        <f t="shared" si="33"/>
        <v>0</v>
      </c>
      <c r="K564" s="25">
        <f t="shared" si="34"/>
        <v>0</v>
      </c>
      <c r="L564" s="25">
        <f t="shared" si="35"/>
        <v>0</v>
      </c>
      <c r="M564" s="25">
        <v>0</v>
      </c>
      <c r="N564" s="25" t="e">
        <v>#N/A</v>
      </c>
      <c r="O564" s="25" t="e">
        <f>VLOOKUP(A564,'NFkB target TFs'!$E$10:$E$54,1,FALSE)</f>
        <v>#N/A</v>
      </c>
      <c r="P564" s="25" t="e">
        <f>VLOOKUP(A564,'all NFkB targets'!$A$6:$A$571,1,FALSE)</f>
        <v>#N/A</v>
      </c>
    </row>
    <row r="565" spans="1:16" x14ac:dyDescent="0.25">
      <c r="A565" s="96" t="s">
        <v>14926</v>
      </c>
      <c r="B565" s="21" t="s">
        <v>14927</v>
      </c>
      <c r="C565" s="21"/>
      <c r="D565" s="22">
        <v>0</v>
      </c>
      <c r="E565" s="28">
        <v>0.44313675448465367</v>
      </c>
      <c r="F565" s="28">
        <v>1.212179604785689</v>
      </c>
      <c r="G565" s="28">
        <v>1.9365321527675972</v>
      </c>
      <c r="H565" s="28">
        <v>0.57165821416662244</v>
      </c>
      <c r="I565" s="25">
        <f t="shared" si="32"/>
        <v>0</v>
      </c>
      <c r="J565" s="25">
        <f t="shared" si="33"/>
        <v>1</v>
      </c>
      <c r="K565" s="25">
        <f t="shared" si="34"/>
        <v>1</v>
      </c>
      <c r="L565" s="25">
        <f t="shared" si="35"/>
        <v>0</v>
      </c>
      <c r="M565" s="25">
        <v>1</v>
      </c>
      <c r="N565" s="25" t="e">
        <v>#N/A</v>
      </c>
      <c r="O565" s="25" t="e">
        <f>VLOOKUP(A565,'NFkB target TFs'!$E$10:$E$54,1,FALSE)</f>
        <v>#N/A</v>
      </c>
      <c r="P565" s="25" t="e">
        <f>VLOOKUP(A565,'all NFkB targets'!$A$6:$A$571,1,FALSE)</f>
        <v>#N/A</v>
      </c>
    </row>
    <row r="566" spans="1:16" x14ac:dyDescent="0.25">
      <c r="A566" s="96" t="s">
        <v>13319</v>
      </c>
      <c r="B566" s="21" t="s">
        <v>13320</v>
      </c>
      <c r="C566" s="21"/>
      <c r="D566" s="22">
        <v>0</v>
      </c>
      <c r="E566" s="28">
        <v>0.56168190829143383</v>
      </c>
      <c r="F566" s="28">
        <v>0.53759841066151159</v>
      </c>
      <c r="G566" s="28">
        <v>1.0494970446351974</v>
      </c>
      <c r="H566" s="28">
        <v>0.57137054491089811</v>
      </c>
      <c r="I566" s="25">
        <f t="shared" si="32"/>
        <v>0</v>
      </c>
      <c r="J566" s="25">
        <f t="shared" si="33"/>
        <v>0</v>
      </c>
      <c r="K566" s="25">
        <f t="shared" si="34"/>
        <v>1</v>
      </c>
      <c r="L566" s="25">
        <f t="shared" si="35"/>
        <v>0</v>
      </c>
      <c r="M566" s="25">
        <v>1</v>
      </c>
      <c r="N566" s="25" t="e">
        <v>#N/A</v>
      </c>
      <c r="O566" s="25" t="e">
        <f>VLOOKUP(A566,'NFkB target TFs'!$E$10:$E$54,1,FALSE)</f>
        <v>#N/A</v>
      </c>
      <c r="P566" s="25" t="e">
        <f>VLOOKUP(A566,'all NFkB targets'!$A$6:$A$571,1,FALSE)</f>
        <v>#N/A</v>
      </c>
    </row>
    <row r="567" spans="1:16" x14ac:dyDescent="0.25">
      <c r="A567" s="96" t="s">
        <v>14870</v>
      </c>
      <c r="B567" s="21" t="s">
        <v>14871</v>
      </c>
      <c r="C567" s="21"/>
      <c r="D567" s="22">
        <v>0</v>
      </c>
      <c r="E567" s="28">
        <v>0.27194672315248286</v>
      </c>
      <c r="F567" s="28">
        <v>0.87917810301474097</v>
      </c>
      <c r="G567" s="28">
        <v>0.77918171416166271</v>
      </c>
      <c r="H567" s="28">
        <v>0.57116755019610366</v>
      </c>
      <c r="I567" s="25">
        <f t="shared" ref="I567:I630" si="36">IF(ABS(E567)&gt;0.585,1,0)</f>
        <v>0</v>
      </c>
      <c r="J567" s="25">
        <f t="shared" ref="J567:J630" si="37">IF(ABS(F567)&gt;0.585,1,0)</f>
        <v>1</v>
      </c>
      <c r="K567" s="25">
        <f t="shared" ref="K567:K630" si="38">IF(ABS(G567)&gt;0.585,1,0)</f>
        <v>1</v>
      </c>
      <c r="L567" s="25">
        <f t="shared" ref="L567:L630" si="39">IF(ABS(H567)&gt;0.585,1,0)</f>
        <v>0</v>
      </c>
      <c r="M567" s="25">
        <v>1</v>
      </c>
      <c r="N567" s="25" t="e">
        <v>#N/A</v>
      </c>
      <c r="O567" s="25" t="e">
        <f>VLOOKUP(A567,'NFkB target TFs'!$E$10:$E$54,1,FALSE)</f>
        <v>#N/A</v>
      </c>
      <c r="P567" s="25" t="e">
        <f>VLOOKUP(A567,'all NFkB targets'!$A$6:$A$571,1,FALSE)</f>
        <v>#N/A</v>
      </c>
    </row>
    <row r="568" spans="1:16" x14ac:dyDescent="0.25">
      <c r="A568" s="96" t="s">
        <v>14796</v>
      </c>
      <c r="B568" s="21" t="s">
        <v>14797</v>
      </c>
      <c r="C568" s="21"/>
      <c r="D568" s="22">
        <v>0</v>
      </c>
      <c r="E568" s="28">
        <v>0.26793320524663305</v>
      </c>
      <c r="F568" s="28">
        <v>0.7087860223314828</v>
      </c>
      <c r="G568" s="28">
        <v>1.4628382200805465</v>
      </c>
      <c r="H568" s="28">
        <v>0.56887650653837263</v>
      </c>
      <c r="I568" s="25">
        <f t="shared" si="36"/>
        <v>0</v>
      </c>
      <c r="J568" s="25">
        <f t="shared" si="37"/>
        <v>1</v>
      </c>
      <c r="K568" s="25">
        <f t="shared" si="38"/>
        <v>1</v>
      </c>
      <c r="L568" s="25">
        <f t="shared" si="39"/>
        <v>0</v>
      </c>
      <c r="M568" s="25">
        <v>1</v>
      </c>
      <c r="N568" s="25" t="e">
        <v>#N/A</v>
      </c>
      <c r="O568" s="25" t="e">
        <f>VLOOKUP(A568,'NFkB target TFs'!$E$10:$E$54,1,FALSE)</f>
        <v>#N/A</v>
      </c>
      <c r="P568" s="25" t="e">
        <f>VLOOKUP(A568,'all NFkB targets'!$A$6:$A$571,1,FALSE)</f>
        <v>#N/A</v>
      </c>
    </row>
    <row r="569" spans="1:16" x14ac:dyDescent="0.25">
      <c r="A569" s="96" t="s">
        <v>15142</v>
      </c>
      <c r="B569" s="21" t="s">
        <v>15143</v>
      </c>
      <c r="C569" s="21"/>
      <c r="D569" s="22">
        <v>0</v>
      </c>
      <c r="E569" s="28">
        <v>0.80069461902491668</v>
      </c>
      <c r="F569" s="28">
        <v>1.4131596011407539</v>
      </c>
      <c r="G569" s="28">
        <v>1.1878659070263324</v>
      </c>
      <c r="H569" s="28">
        <v>0.56835866962603543</v>
      </c>
      <c r="I569" s="25">
        <f t="shared" si="36"/>
        <v>1</v>
      </c>
      <c r="J569" s="25">
        <f t="shared" si="37"/>
        <v>1</v>
      </c>
      <c r="K569" s="25">
        <f t="shared" si="38"/>
        <v>1</v>
      </c>
      <c r="L569" s="25">
        <f t="shared" si="39"/>
        <v>0</v>
      </c>
      <c r="M569" s="25">
        <v>1</v>
      </c>
      <c r="N569" s="25" t="e">
        <v>#N/A</v>
      </c>
      <c r="O569" s="25" t="e">
        <f>VLOOKUP(A569,'NFkB target TFs'!$E$10:$E$54,1,FALSE)</f>
        <v>#N/A</v>
      </c>
      <c r="P569" s="25" t="e">
        <f>VLOOKUP(A569,'all NFkB targets'!$A$6:$A$571,1,FALSE)</f>
        <v>#N/A</v>
      </c>
    </row>
    <row r="570" spans="1:16" x14ac:dyDescent="0.25">
      <c r="A570" s="96" t="s">
        <v>14255</v>
      </c>
      <c r="B570" s="21" t="s">
        <v>14256</v>
      </c>
      <c r="C570" s="21"/>
      <c r="D570" s="22">
        <v>0</v>
      </c>
      <c r="E570" s="28">
        <v>0.68814380761436877</v>
      </c>
      <c r="F570" s="28">
        <v>0.54751463064857919</v>
      </c>
      <c r="G570" s="28">
        <v>0.94372627891262162</v>
      </c>
      <c r="H570" s="28">
        <v>0.56832040752324398</v>
      </c>
      <c r="I570" s="25">
        <f t="shared" si="36"/>
        <v>1</v>
      </c>
      <c r="J570" s="25">
        <f t="shared" si="37"/>
        <v>0</v>
      </c>
      <c r="K570" s="25">
        <f t="shared" si="38"/>
        <v>1</v>
      </c>
      <c r="L570" s="25">
        <f t="shared" si="39"/>
        <v>0</v>
      </c>
      <c r="M570" s="25">
        <v>1</v>
      </c>
      <c r="N570" s="25" t="e">
        <v>#N/A</v>
      </c>
      <c r="O570" s="25" t="e">
        <f>VLOOKUP(A570,'NFkB target TFs'!$E$10:$E$54,1,FALSE)</f>
        <v>#N/A</v>
      </c>
      <c r="P570" s="25" t="e">
        <f>VLOOKUP(A570,'all NFkB targets'!$A$6:$A$571,1,FALSE)</f>
        <v>#N/A</v>
      </c>
    </row>
    <row r="571" spans="1:16" x14ac:dyDescent="0.25">
      <c r="A571" s="96" t="s">
        <v>15056</v>
      </c>
      <c r="B571" s="21" t="s">
        <v>15057</v>
      </c>
      <c r="C571" s="21"/>
      <c r="D571" s="22">
        <v>0</v>
      </c>
      <c r="E571" s="28">
        <v>0.75885855344867648</v>
      </c>
      <c r="F571" s="28">
        <v>0.95378405851670378</v>
      </c>
      <c r="G571" s="28">
        <v>1.3189205512177393</v>
      </c>
      <c r="H571" s="28">
        <v>0.56706328036608722</v>
      </c>
      <c r="I571" s="25">
        <f t="shared" si="36"/>
        <v>1</v>
      </c>
      <c r="J571" s="25">
        <f t="shared" si="37"/>
        <v>1</v>
      </c>
      <c r="K571" s="25">
        <f t="shared" si="38"/>
        <v>1</v>
      </c>
      <c r="L571" s="25">
        <f t="shared" si="39"/>
        <v>0</v>
      </c>
      <c r="M571" s="25">
        <v>1</v>
      </c>
      <c r="N571" s="25" t="e">
        <v>#N/A</v>
      </c>
      <c r="O571" s="25" t="e">
        <f>VLOOKUP(A571,'NFkB target TFs'!$E$10:$E$54,1,FALSE)</f>
        <v>#N/A</v>
      </c>
      <c r="P571" s="25" t="e">
        <f>VLOOKUP(A571,'all NFkB targets'!$A$6:$A$571,1,FALSE)</f>
        <v>#N/A</v>
      </c>
    </row>
    <row r="572" spans="1:16" x14ac:dyDescent="0.25">
      <c r="A572" s="96" t="s">
        <v>14691</v>
      </c>
      <c r="B572" s="21" t="s">
        <v>14692</v>
      </c>
      <c r="C572" s="21"/>
      <c r="D572" s="22">
        <v>0</v>
      </c>
      <c r="E572" s="28">
        <v>0.23449788161619256</v>
      </c>
      <c r="F572" s="28">
        <v>1.0028146233248088</v>
      </c>
      <c r="G572" s="28">
        <v>1.0149528407319552</v>
      </c>
      <c r="H572" s="28">
        <v>0.56552251824970101</v>
      </c>
      <c r="I572" s="25">
        <f t="shared" si="36"/>
        <v>0</v>
      </c>
      <c r="J572" s="25">
        <f t="shared" si="37"/>
        <v>1</v>
      </c>
      <c r="K572" s="25">
        <f t="shared" si="38"/>
        <v>1</v>
      </c>
      <c r="L572" s="25">
        <f t="shared" si="39"/>
        <v>0</v>
      </c>
      <c r="M572" s="25">
        <v>1</v>
      </c>
      <c r="N572" s="25" t="e">
        <v>#N/A</v>
      </c>
      <c r="O572" s="25" t="e">
        <f>VLOOKUP(A572,'NFkB target TFs'!$E$10:$E$54,1,FALSE)</f>
        <v>#N/A</v>
      </c>
      <c r="P572" s="25" t="e">
        <f>VLOOKUP(A572,'all NFkB targets'!$A$6:$A$571,1,FALSE)</f>
        <v>#N/A</v>
      </c>
    </row>
    <row r="573" spans="1:16" x14ac:dyDescent="0.25">
      <c r="A573" s="96" t="s">
        <v>14371</v>
      </c>
      <c r="B573" s="21" t="s">
        <v>14372</v>
      </c>
      <c r="C573" s="21"/>
      <c r="D573" s="22">
        <v>0</v>
      </c>
      <c r="E573" s="28">
        <v>0.82937578125088351</v>
      </c>
      <c r="F573" s="28">
        <v>0.40378818547888351</v>
      </c>
      <c r="G573" s="28">
        <v>0.58981561391470771</v>
      </c>
      <c r="H573" s="28">
        <v>0.56510748238518083</v>
      </c>
      <c r="I573" s="25">
        <f t="shared" si="36"/>
        <v>1</v>
      </c>
      <c r="J573" s="25">
        <f t="shared" si="37"/>
        <v>0</v>
      </c>
      <c r="K573" s="25">
        <f t="shared" si="38"/>
        <v>1</v>
      </c>
      <c r="L573" s="25">
        <f t="shared" si="39"/>
        <v>0</v>
      </c>
      <c r="M573" s="25">
        <v>1</v>
      </c>
      <c r="N573" s="25" t="e">
        <v>#N/A</v>
      </c>
      <c r="O573" s="25" t="e">
        <f>VLOOKUP(A573,'NFkB target TFs'!$E$10:$E$54,1,FALSE)</f>
        <v>#N/A</v>
      </c>
      <c r="P573" s="25" t="e">
        <f>VLOOKUP(A573,'all NFkB targets'!$A$6:$A$571,1,FALSE)</f>
        <v>#N/A</v>
      </c>
    </row>
    <row r="574" spans="1:16" x14ac:dyDescent="0.25">
      <c r="A574" s="96" t="s">
        <v>14577</v>
      </c>
      <c r="B574" s="21" t="s">
        <v>14578</v>
      </c>
      <c r="C574" s="21"/>
      <c r="D574" s="22">
        <v>0</v>
      </c>
      <c r="E574" s="28">
        <v>0.47119276397694049</v>
      </c>
      <c r="F574" s="28">
        <v>1.0978194111630959</v>
      </c>
      <c r="G574" s="28">
        <v>1.2917416338131322</v>
      </c>
      <c r="H574" s="28">
        <v>0.56430154302602586</v>
      </c>
      <c r="I574" s="25">
        <f t="shared" si="36"/>
        <v>0</v>
      </c>
      <c r="J574" s="25">
        <f t="shared" si="37"/>
        <v>1</v>
      </c>
      <c r="K574" s="25">
        <f t="shared" si="38"/>
        <v>1</v>
      </c>
      <c r="L574" s="25">
        <f t="shared" si="39"/>
        <v>0</v>
      </c>
      <c r="M574" s="25">
        <v>1</v>
      </c>
      <c r="N574" s="25" t="e">
        <v>#N/A</v>
      </c>
      <c r="O574" s="25" t="e">
        <f>VLOOKUP(A574,'NFkB target TFs'!$E$10:$E$54,1,FALSE)</f>
        <v>#N/A</v>
      </c>
      <c r="P574" s="25" t="e">
        <f>VLOOKUP(A574,'all NFkB targets'!$A$6:$A$571,1,FALSE)</f>
        <v>#N/A</v>
      </c>
    </row>
    <row r="575" spans="1:16" x14ac:dyDescent="0.25">
      <c r="A575" s="96" t="s">
        <v>3255</v>
      </c>
      <c r="B575" s="21" t="s">
        <v>3256</v>
      </c>
      <c r="C575" s="21"/>
      <c r="D575" s="22">
        <v>0</v>
      </c>
      <c r="E575" s="23">
        <v>0.26473012683939845</v>
      </c>
      <c r="F575" s="23">
        <v>0.23490180086780399</v>
      </c>
      <c r="G575" s="23">
        <v>0.34626197776356665</v>
      </c>
      <c r="H575" s="23">
        <v>0.56396328260624828</v>
      </c>
      <c r="I575" s="25">
        <f t="shared" si="36"/>
        <v>0</v>
      </c>
      <c r="J575" s="25">
        <f t="shared" si="37"/>
        <v>0</v>
      </c>
      <c r="K575" s="25">
        <f t="shared" si="38"/>
        <v>0</v>
      </c>
      <c r="L575" s="25">
        <f t="shared" si="39"/>
        <v>0</v>
      </c>
      <c r="M575" s="25">
        <v>0</v>
      </c>
      <c r="N575" s="25" t="e">
        <v>#N/A</v>
      </c>
      <c r="O575" s="25" t="e">
        <f>VLOOKUP(A575,'NFkB target TFs'!$E$10:$E$54,1,FALSE)</f>
        <v>#N/A</v>
      </c>
      <c r="P575" s="25" t="e">
        <f>VLOOKUP(A575,'all NFkB targets'!$A$6:$A$571,1,FALSE)</f>
        <v>#N/A</v>
      </c>
    </row>
    <row r="576" spans="1:16" x14ac:dyDescent="0.25">
      <c r="A576" s="96" t="s">
        <v>12406</v>
      </c>
      <c r="B576" s="21" t="s">
        <v>12407</v>
      </c>
      <c r="C576" s="21"/>
      <c r="D576" s="22">
        <v>0</v>
      </c>
      <c r="E576" s="23">
        <v>3.4318022408938464E-3</v>
      </c>
      <c r="F576" s="28">
        <v>0.71096731709980632</v>
      </c>
      <c r="G576" s="28">
        <v>0.23236818630076059</v>
      </c>
      <c r="H576" s="28">
        <v>0.56374312123634551</v>
      </c>
      <c r="I576" s="25">
        <f t="shared" si="36"/>
        <v>0</v>
      </c>
      <c r="J576" s="25">
        <f t="shared" si="37"/>
        <v>1</v>
      </c>
      <c r="K576" s="25">
        <f t="shared" si="38"/>
        <v>0</v>
      </c>
      <c r="L576" s="25">
        <f t="shared" si="39"/>
        <v>0</v>
      </c>
      <c r="M576" s="25">
        <v>1</v>
      </c>
      <c r="N576" s="25" t="e">
        <v>#N/A</v>
      </c>
      <c r="O576" s="25" t="e">
        <f>VLOOKUP(A576,'NFkB target TFs'!$E$10:$E$54,1,FALSE)</f>
        <v>#N/A</v>
      </c>
      <c r="P576" s="25" t="e">
        <f>VLOOKUP(A576,'all NFkB targets'!$A$6:$A$571,1,FALSE)</f>
        <v>#N/A</v>
      </c>
    </row>
    <row r="577" spans="1:16" x14ac:dyDescent="0.25">
      <c r="A577" s="96" t="s">
        <v>13502</v>
      </c>
      <c r="B577" s="21" t="s">
        <v>13503</v>
      </c>
      <c r="C577" s="21"/>
      <c r="D577" s="22">
        <v>0</v>
      </c>
      <c r="E577" s="28">
        <v>0.32586498913518469</v>
      </c>
      <c r="F577" s="28">
        <v>0.58191715929588494</v>
      </c>
      <c r="G577" s="28">
        <v>0.8938598780291831</v>
      </c>
      <c r="H577" s="28">
        <v>0.56229857507819181</v>
      </c>
      <c r="I577" s="25">
        <f t="shared" si="36"/>
        <v>0</v>
      </c>
      <c r="J577" s="25">
        <f t="shared" si="37"/>
        <v>0</v>
      </c>
      <c r="K577" s="25">
        <f t="shared" si="38"/>
        <v>1</v>
      </c>
      <c r="L577" s="25">
        <f t="shared" si="39"/>
        <v>0</v>
      </c>
      <c r="M577" s="25">
        <v>1</v>
      </c>
      <c r="N577" s="25" t="e">
        <v>#N/A</v>
      </c>
      <c r="O577" s="25" t="e">
        <f>VLOOKUP(A577,'NFkB target TFs'!$E$10:$E$54,1,FALSE)</f>
        <v>#N/A</v>
      </c>
      <c r="P577" s="25" t="e">
        <f>VLOOKUP(A577,'all NFkB targets'!$A$6:$A$571,1,FALSE)</f>
        <v>#N/A</v>
      </c>
    </row>
    <row r="578" spans="1:16" x14ac:dyDescent="0.25">
      <c r="A578" s="96" t="s">
        <v>15102</v>
      </c>
      <c r="B578" s="21" t="s">
        <v>941</v>
      </c>
      <c r="C578" s="21"/>
      <c r="D578" s="22">
        <v>0</v>
      </c>
      <c r="E578" s="28">
        <v>0.94128364182213375</v>
      </c>
      <c r="F578" s="28">
        <v>1.0181060756015266</v>
      </c>
      <c r="G578" s="28">
        <v>1.7210780676343516</v>
      </c>
      <c r="H578" s="28">
        <v>0.5614560735831825</v>
      </c>
      <c r="I578" s="25">
        <f t="shared" si="36"/>
        <v>1</v>
      </c>
      <c r="J578" s="25">
        <f t="shared" si="37"/>
        <v>1</v>
      </c>
      <c r="K578" s="25">
        <f t="shared" si="38"/>
        <v>1</v>
      </c>
      <c r="L578" s="25">
        <f t="shared" si="39"/>
        <v>0</v>
      </c>
      <c r="M578" s="25">
        <v>1</v>
      </c>
      <c r="N578" s="25" t="e">
        <v>#N/A</v>
      </c>
      <c r="O578" s="25" t="e">
        <f>VLOOKUP(A578,'NFkB target TFs'!$E$10:$E$54,1,FALSE)</f>
        <v>#N/A</v>
      </c>
      <c r="P578" s="25" t="e">
        <f>VLOOKUP(A578,'all NFkB targets'!$A$6:$A$571,1,FALSE)</f>
        <v>#N/A</v>
      </c>
    </row>
    <row r="579" spans="1:16" x14ac:dyDescent="0.25">
      <c r="A579" s="96" t="s">
        <v>9295</v>
      </c>
      <c r="B579" s="21" t="s">
        <v>9296</v>
      </c>
      <c r="C579" s="21"/>
      <c r="D579" s="22">
        <v>0</v>
      </c>
      <c r="E579" s="23">
        <v>0.56053420252059294</v>
      </c>
      <c r="F579" s="23">
        <v>0.22421170914486027</v>
      </c>
      <c r="G579" s="23">
        <v>0.54783543875575347</v>
      </c>
      <c r="H579" s="23">
        <v>0.5611188783151233</v>
      </c>
      <c r="I579" s="25">
        <f t="shared" si="36"/>
        <v>0</v>
      </c>
      <c r="J579" s="25">
        <f t="shared" si="37"/>
        <v>0</v>
      </c>
      <c r="K579" s="25">
        <f t="shared" si="38"/>
        <v>0</v>
      </c>
      <c r="L579" s="25">
        <f t="shared" si="39"/>
        <v>0</v>
      </c>
      <c r="M579" s="25">
        <v>0</v>
      </c>
      <c r="N579" s="25" t="e">
        <v>#N/A</v>
      </c>
      <c r="O579" s="25" t="e">
        <f>VLOOKUP(A579,'NFkB target TFs'!$E$10:$E$54,1,FALSE)</f>
        <v>#N/A</v>
      </c>
      <c r="P579" s="25" t="e">
        <f>VLOOKUP(A579,'all NFkB targets'!$A$6:$A$571,1,FALSE)</f>
        <v>#N/A</v>
      </c>
    </row>
    <row r="580" spans="1:16" x14ac:dyDescent="0.25">
      <c r="A580" s="96" t="s">
        <v>11018</v>
      </c>
      <c r="B580" s="21" t="s">
        <v>11019</v>
      </c>
      <c r="C580" s="21"/>
      <c r="D580" s="22">
        <v>0</v>
      </c>
      <c r="E580" s="23">
        <v>0.46292661257445683</v>
      </c>
      <c r="F580" s="23">
        <v>0.53626778269387876</v>
      </c>
      <c r="G580" s="23">
        <v>0.46397447927378049</v>
      </c>
      <c r="H580" s="23">
        <v>0.56072768807592566</v>
      </c>
      <c r="I580" s="25">
        <f t="shared" si="36"/>
        <v>0</v>
      </c>
      <c r="J580" s="25">
        <f t="shared" si="37"/>
        <v>0</v>
      </c>
      <c r="K580" s="25">
        <f t="shared" si="38"/>
        <v>0</v>
      </c>
      <c r="L580" s="25">
        <f t="shared" si="39"/>
        <v>0</v>
      </c>
      <c r="M580" s="25">
        <v>0</v>
      </c>
      <c r="N580" s="25" t="e">
        <v>#N/A</v>
      </c>
      <c r="O580" s="25" t="e">
        <f>VLOOKUP(A580,'NFkB target TFs'!$E$10:$E$54,1,FALSE)</f>
        <v>#N/A</v>
      </c>
      <c r="P580" s="25" t="e">
        <f>VLOOKUP(A580,'all NFkB targets'!$A$6:$A$571,1,FALSE)</f>
        <v>#N/A</v>
      </c>
    </row>
    <row r="581" spans="1:16" x14ac:dyDescent="0.25">
      <c r="A581" s="96" t="s">
        <v>14938</v>
      </c>
      <c r="B581" s="21" t="s">
        <v>14939</v>
      </c>
      <c r="C581" s="21"/>
      <c r="D581" s="22">
        <v>0</v>
      </c>
      <c r="E581" s="23">
        <v>-7.4787861368040597E-3</v>
      </c>
      <c r="F581" s="28">
        <v>0.98742365387272502</v>
      </c>
      <c r="G581" s="28">
        <v>1.1345148084797605</v>
      </c>
      <c r="H581" s="28">
        <v>0.56022382992716402</v>
      </c>
      <c r="I581" s="25">
        <f t="shared" si="36"/>
        <v>0</v>
      </c>
      <c r="J581" s="25">
        <f t="shared" si="37"/>
        <v>1</v>
      </c>
      <c r="K581" s="25">
        <f t="shared" si="38"/>
        <v>1</v>
      </c>
      <c r="L581" s="25">
        <f t="shared" si="39"/>
        <v>0</v>
      </c>
      <c r="M581" s="25">
        <v>1</v>
      </c>
      <c r="N581" s="25" t="e">
        <v>#N/A</v>
      </c>
      <c r="O581" s="25" t="e">
        <f>VLOOKUP(A581,'NFkB target TFs'!$E$10:$E$54,1,FALSE)</f>
        <v>#N/A</v>
      </c>
      <c r="P581" s="25" t="e">
        <f>VLOOKUP(A581,'all NFkB targets'!$A$6:$A$571,1,FALSE)</f>
        <v>#N/A</v>
      </c>
    </row>
    <row r="582" spans="1:16" x14ac:dyDescent="0.25">
      <c r="A582" s="96" t="s">
        <v>9257</v>
      </c>
      <c r="B582" s="21" t="s">
        <v>9258</v>
      </c>
      <c r="C582" s="21"/>
      <c r="D582" s="22">
        <v>0</v>
      </c>
      <c r="E582" s="23">
        <v>0.48624092653007372</v>
      </c>
      <c r="F582" s="23">
        <v>0.17979036451118607</v>
      </c>
      <c r="G582" s="23">
        <v>0.55999390165505158</v>
      </c>
      <c r="H582" s="23">
        <v>0.56015723045234378</v>
      </c>
      <c r="I582" s="25">
        <f t="shared" si="36"/>
        <v>0</v>
      </c>
      <c r="J582" s="25">
        <f t="shared" si="37"/>
        <v>0</v>
      </c>
      <c r="K582" s="25">
        <f t="shared" si="38"/>
        <v>0</v>
      </c>
      <c r="L582" s="25">
        <f t="shared" si="39"/>
        <v>0</v>
      </c>
      <c r="M582" s="25">
        <v>0</v>
      </c>
      <c r="N582" s="25" t="e">
        <v>#N/A</v>
      </c>
      <c r="O582" s="25" t="e">
        <f>VLOOKUP(A582,'NFkB target TFs'!$E$10:$E$54,1,FALSE)</f>
        <v>#N/A</v>
      </c>
      <c r="P582" s="25" t="e">
        <f>VLOOKUP(A582,'all NFkB targets'!$A$6:$A$571,1,FALSE)</f>
        <v>#N/A</v>
      </c>
    </row>
    <row r="583" spans="1:16" x14ac:dyDescent="0.25">
      <c r="A583" s="96" t="s">
        <v>15114</v>
      </c>
      <c r="B583" s="21" t="s">
        <v>15115</v>
      </c>
      <c r="C583" s="21"/>
      <c r="D583" s="22">
        <v>0</v>
      </c>
      <c r="E583" s="28">
        <v>0.71911701667469896</v>
      </c>
      <c r="F583" s="28">
        <v>1.2977442808341364</v>
      </c>
      <c r="G583" s="28">
        <v>1.5901290989742105</v>
      </c>
      <c r="H583" s="28">
        <v>0.55908386889555017</v>
      </c>
      <c r="I583" s="25">
        <f t="shared" si="36"/>
        <v>1</v>
      </c>
      <c r="J583" s="25">
        <f t="shared" si="37"/>
        <v>1</v>
      </c>
      <c r="K583" s="25">
        <f t="shared" si="38"/>
        <v>1</v>
      </c>
      <c r="L583" s="25">
        <f t="shared" si="39"/>
        <v>0</v>
      </c>
      <c r="M583" s="25">
        <v>1</v>
      </c>
      <c r="N583" s="25" t="e">
        <v>#N/A</v>
      </c>
      <c r="O583" s="25" t="e">
        <f>VLOOKUP(A583,'NFkB target TFs'!$E$10:$E$54,1,FALSE)</f>
        <v>#N/A</v>
      </c>
      <c r="P583" s="25" t="e">
        <f>VLOOKUP(A583,'all NFkB targets'!$A$6:$A$571,1,FALSE)</f>
        <v>#N/A</v>
      </c>
    </row>
    <row r="584" spans="1:16" x14ac:dyDescent="0.25">
      <c r="A584" s="96" t="s">
        <v>12765</v>
      </c>
      <c r="B584" s="21" t="s">
        <v>12766</v>
      </c>
      <c r="C584" s="21"/>
      <c r="D584" s="22">
        <v>0</v>
      </c>
      <c r="E584" s="28">
        <v>0.3167091678741995</v>
      </c>
      <c r="F584" s="28">
        <v>0.60828185431331305</v>
      </c>
      <c r="G584" s="28">
        <v>0.20450132101905039</v>
      </c>
      <c r="H584" s="28">
        <v>0.55745714227662635</v>
      </c>
      <c r="I584" s="25">
        <f t="shared" si="36"/>
        <v>0</v>
      </c>
      <c r="J584" s="25">
        <f t="shared" si="37"/>
        <v>1</v>
      </c>
      <c r="K584" s="25">
        <f t="shared" si="38"/>
        <v>0</v>
      </c>
      <c r="L584" s="25">
        <f t="shared" si="39"/>
        <v>0</v>
      </c>
      <c r="M584" s="25">
        <v>1</v>
      </c>
      <c r="N584" s="25" t="e">
        <v>#N/A</v>
      </c>
      <c r="O584" s="25" t="e">
        <f>VLOOKUP(A584,'NFkB target TFs'!$E$10:$E$54,1,FALSE)</f>
        <v>#N/A</v>
      </c>
      <c r="P584" s="25" t="e">
        <f>VLOOKUP(A584,'all NFkB targets'!$A$6:$A$571,1,FALSE)</f>
        <v>#N/A</v>
      </c>
    </row>
    <row r="585" spans="1:16" x14ac:dyDescent="0.25">
      <c r="A585" s="96" t="s">
        <v>12977</v>
      </c>
      <c r="B585" s="21" t="s">
        <v>12978</v>
      </c>
      <c r="C585" s="21"/>
      <c r="D585" s="22">
        <v>0</v>
      </c>
      <c r="E585" s="28">
        <v>1.3725905463687722</v>
      </c>
      <c r="F585" s="28">
        <v>0.89968472283830092</v>
      </c>
      <c r="G585" s="28">
        <v>0.16111403209320893</v>
      </c>
      <c r="H585" s="28">
        <v>0.55683899762142586</v>
      </c>
      <c r="I585" s="25">
        <f t="shared" si="36"/>
        <v>1</v>
      </c>
      <c r="J585" s="25">
        <f t="shared" si="37"/>
        <v>1</v>
      </c>
      <c r="K585" s="25">
        <f t="shared" si="38"/>
        <v>0</v>
      </c>
      <c r="L585" s="25">
        <f t="shared" si="39"/>
        <v>0</v>
      </c>
      <c r="M585" s="25">
        <v>1</v>
      </c>
      <c r="N585" s="25" t="e">
        <v>#N/A</v>
      </c>
      <c r="O585" s="25" t="e">
        <f>VLOOKUP(A585,'NFkB target TFs'!$E$10:$E$54,1,FALSE)</f>
        <v>#N/A</v>
      </c>
      <c r="P585" s="25" t="e">
        <f>VLOOKUP(A585,'all NFkB targets'!$A$6:$A$571,1,FALSE)</f>
        <v>#N/A</v>
      </c>
    </row>
    <row r="586" spans="1:16" x14ac:dyDescent="0.25">
      <c r="A586" s="96" t="s">
        <v>15101</v>
      </c>
      <c r="B586" s="21" t="s">
        <v>941</v>
      </c>
      <c r="C586" s="21"/>
      <c r="D586" s="22">
        <v>0</v>
      </c>
      <c r="E586" s="28">
        <v>0.72292875816384994</v>
      </c>
      <c r="F586" s="28">
        <v>1.3324270765139479</v>
      </c>
      <c r="G586" s="28">
        <v>1.4678811428315695</v>
      </c>
      <c r="H586" s="28">
        <v>0.55681163612829299</v>
      </c>
      <c r="I586" s="25">
        <f t="shared" si="36"/>
        <v>1</v>
      </c>
      <c r="J586" s="25">
        <f t="shared" si="37"/>
        <v>1</v>
      </c>
      <c r="K586" s="25">
        <f t="shared" si="38"/>
        <v>1</v>
      </c>
      <c r="L586" s="25">
        <f t="shared" si="39"/>
        <v>0</v>
      </c>
      <c r="M586" s="25">
        <v>1</v>
      </c>
      <c r="N586" s="25" t="e">
        <v>#N/A</v>
      </c>
      <c r="O586" s="25" t="e">
        <f>VLOOKUP(A586,'NFkB target TFs'!$E$10:$E$54,1,FALSE)</f>
        <v>#N/A</v>
      </c>
      <c r="P586" s="25" t="e">
        <f>VLOOKUP(A586,'all NFkB targets'!$A$6:$A$571,1,FALSE)</f>
        <v>#N/A</v>
      </c>
    </row>
    <row r="587" spans="1:16" x14ac:dyDescent="0.25">
      <c r="A587" s="96" t="s">
        <v>14563</v>
      </c>
      <c r="B587" s="21" t="s">
        <v>14564</v>
      </c>
      <c r="C587" s="21"/>
      <c r="D587" s="22">
        <v>0</v>
      </c>
      <c r="E587" s="28">
        <v>0.4655229118679467</v>
      </c>
      <c r="F587" s="28">
        <v>0.95821807398499315</v>
      </c>
      <c r="G587" s="28">
        <v>1.2864818784380914</v>
      </c>
      <c r="H587" s="28">
        <v>0.55664392169004029</v>
      </c>
      <c r="I587" s="25">
        <f t="shared" si="36"/>
        <v>0</v>
      </c>
      <c r="J587" s="25">
        <f t="shared" si="37"/>
        <v>1</v>
      </c>
      <c r="K587" s="25">
        <f t="shared" si="38"/>
        <v>1</v>
      </c>
      <c r="L587" s="25">
        <f t="shared" si="39"/>
        <v>0</v>
      </c>
      <c r="M587" s="25">
        <v>1</v>
      </c>
      <c r="N587" s="25" t="e">
        <v>#N/A</v>
      </c>
      <c r="O587" s="25" t="e">
        <f>VLOOKUP(A587,'NFkB target TFs'!$E$10:$E$54,1,FALSE)</f>
        <v>#N/A</v>
      </c>
      <c r="P587" s="25" t="e">
        <f>VLOOKUP(A587,'all NFkB targets'!$A$6:$A$571,1,FALSE)</f>
        <v>#N/A</v>
      </c>
    </row>
    <row r="588" spans="1:16" x14ac:dyDescent="0.25">
      <c r="A588" s="96" t="s">
        <v>9303</v>
      </c>
      <c r="B588" s="21" t="s">
        <v>9304</v>
      </c>
      <c r="C588" s="21"/>
      <c r="D588" s="22">
        <v>0</v>
      </c>
      <c r="E588" s="23">
        <v>0.38612679675958039</v>
      </c>
      <c r="F588" s="23">
        <v>0.23051237585223638</v>
      </c>
      <c r="G588" s="23">
        <v>0.53743934275679905</v>
      </c>
      <c r="H588" s="23">
        <v>0.55560969434018792</v>
      </c>
      <c r="I588" s="25">
        <f t="shared" si="36"/>
        <v>0</v>
      </c>
      <c r="J588" s="25">
        <f t="shared" si="37"/>
        <v>0</v>
      </c>
      <c r="K588" s="25">
        <f t="shared" si="38"/>
        <v>0</v>
      </c>
      <c r="L588" s="25">
        <f t="shared" si="39"/>
        <v>0</v>
      </c>
      <c r="M588" s="25">
        <v>0</v>
      </c>
      <c r="N588" s="25" t="e">
        <v>#N/A</v>
      </c>
      <c r="O588" s="25" t="e">
        <f>VLOOKUP(A588,'NFkB target TFs'!$E$10:$E$54,1,FALSE)</f>
        <v>#N/A</v>
      </c>
      <c r="P588" s="25" t="e">
        <f>VLOOKUP(A588,'all NFkB targets'!$A$6:$A$571,1,FALSE)</f>
        <v>#N/A</v>
      </c>
    </row>
    <row r="589" spans="1:16" x14ac:dyDescent="0.25">
      <c r="A589" s="96" t="s">
        <v>15149</v>
      </c>
      <c r="B589" s="21" t="s">
        <v>15150</v>
      </c>
      <c r="C589" s="21"/>
      <c r="D589" s="22">
        <v>0</v>
      </c>
      <c r="E589" s="28">
        <v>1.0306976920060227</v>
      </c>
      <c r="F589" s="28">
        <v>1.21002055583178</v>
      </c>
      <c r="G589" s="28">
        <v>1.1918198010003422</v>
      </c>
      <c r="H589" s="28">
        <v>0.55374769020897496</v>
      </c>
      <c r="I589" s="25">
        <f t="shared" si="36"/>
        <v>1</v>
      </c>
      <c r="J589" s="25">
        <f t="shared" si="37"/>
        <v>1</v>
      </c>
      <c r="K589" s="25">
        <f t="shared" si="38"/>
        <v>1</v>
      </c>
      <c r="L589" s="25">
        <f t="shared" si="39"/>
        <v>0</v>
      </c>
      <c r="M589" s="25">
        <v>1</v>
      </c>
      <c r="N589" s="25" t="e">
        <v>#N/A</v>
      </c>
      <c r="O589" s="25" t="e">
        <f>VLOOKUP(A589,'NFkB target TFs'!$E$10:$E$54,1,FALSE)</f>
        <v>#N/A</v>
      </c>
      <c r="P589" s="25" t="e">
        <f>VLOOKUP(A589,'all NFkB targets'!$A$6:$A$571,1,FALSE)</f>
        <v>#N/A</v>
      </c>
    </row>
    <row r="590" spans="1:16" x14ac:dyDescent="0.25">
      <c r="A590" s="96" t="s">
        <v>14804</v>
      </c>
      <c r="B590" s="21" t="s">
        <v>14805</v>
      </c>
      <c r="C590" s="21"/>
      <c r="D590" s="22">
        <v>0</v>
      </c>
      <c r="E590" s="23">
        <v>-1.4843847239020493E-2</v>
      </c>
      <c r="F590" s="28">
        <v>0.59304073279730773</v>
      </c>
      <c r="G590" s="28">
        <v>0.88204196259595991</v>
      </c>
      <c r="H590" s="28">
        <v>0.55320150312401539</v>
      </c>
      <c r="I590" s="25">
        <f t="shared" si="36"/>
        <v>0</v>
      </c>
      <c r="J590" s="25">
        <f t="shared" si="37"/>
        <v>1</v>
      </c>
      <c r="K590" s="25">
        <f t="shared" si="38"/>
        <v>1</v>
      </c>
      <c r="L590" s="25">
        <f t="shared" si="39"/>
        <v>0</v>
      </c>
      <c r="M590" s="25">
        <v>1</v>
      </c>
      <c r="N590" s="25" t="e">
        <v>#N/A</v>
      </c>
      <c r="O590" s="25" t="e">
        <f>VLOOKUP(A590,'NFkB target TFs'!$E$10:$E$54,1,FALSE)</f>
        <v>#N/A</v>
      </c>
      <c r="P590" s="25" t="e">
        <f>VLOOKUP(A590,'all NFkB targets'!$A$6:$A$571,1,FALSE)</f>
        <v>#N/A</v>
      </c>
    </row>
    <row r="591" spans="1:16" x14ac:dyDescent="0.25">
      <c r="A591" s="96" t="s">
        <v>14535</v>
      </c>
      <c r="B591" s="21" t="s">
        <v>941</v>
      </c>
      <c r="C591" s="21"/>
      <c r="D591" s="22">
        <v>0</v>
      </c>
      <c r="E591" s="23">
        <v>-8.0491690514610317E-2</v>
      </c>
      <c r="F591" s="28">
        <v>0.7170075676595804</v>
      </c>
      <c r="G591" s="28">
        <v>1.2132358418981986</v>
      </c>
      <c r="H591" s="28">
        <v>0.55288992608983101</v>
      </c>
      <c r="I591" s="25">
        <f t="shared" si="36"/>
        <v>0</v>
      </c>
      <c r="J591" s="25">
        <f t="shared" si="37"/>
        <v>1</v>
      </c>
      <c r="K591" s="25">
        <f t="shared" si="38"/>
        <v>1</v>
      </c>
      <c r="L591" s="25">
        <f t="shared" si="39"/>
        <v>0</v>
      </c>
      <c r="M591" s="25">
        <v>1</v>
      </c>
      <c r="N591" s="25" t="e">
        <v>#N/A</v>
      </c>
      <c r="O591" s="25" t="e">
        <f>VLOOKUP(A591,'NFkB target TFs'!$E$10:$E$54,1,FALSE)</f>
        <v>#N/A</v>
      </c>
      <c r="P591" s="25" t="e">
        <f>VLOOKUP(A591,'all NFkB targets'!$A$6:$A$571,1,FALSE)</f>
        <v>#N/A</v>
      </c>
    </row>
    <row r="592" spans="1:16" x14ac:dyDescent="0.25">
      <c r="A592" s="96" t="s">
        <v>14989</v>
      </c>
      <c r="B592" s="21" t="s">
        <v>14990</v>
      </c>
      <c r="C592" s="21"/>
      <c r="D592" s="22">
        <v>0</v>
      </c>
      <c r="E592" s="28">
        <v>0.61026747957461336</v>
      </c>
      <c r="F592" s="28">
        <v>0.62023923211468468</v>
      </c>
      <c r="G592" s="28">
        <v>1.1172322775187895</v>
      </c>
      <c r="H592" s="28">
        <v>0.55134246636427486</v>
      </c>
      <c r="I592" s="25">
        <f t="shared" si="36"/>
        <v>1</v>
      </c>
      <c r="J592" s="25">
        <f t="shared" si="37"/>
        <v>1</v>
      </c>
      <c r="K592" s="25">
        <f t="shared" si="38"/>
        <v>1</v>
      </c>
      <c r="L592" s="25">
        <f t="shared" si="39"/>
        <v>0</v>
      </c>
      <c r="M592" s="25">
        <v>1</v>
      </c>
      <c r="N592" s="25" t="e">
        <v>#N/A</v>
      </c>
      <c r="O592" s="25" t="e">
        <f>VLOOKUP(A592,'NFkB target TFs'!$E$10:$E$54,1,FALSE)</f>
        <v>#N/A</v>
      </c>
      <c r="P592" s="25" t="e">
        <f>VLOOKUP(A592,'all NFkB targets'!$A$6:$A$571,1,FALSE)</f>
        <v>#N/A</v>
      </c>
    </row>
    <row r="593" spans="1:16" x14ac:dyDescent="0.25">
      <c r="A593" s="96" t="s">
        <v>13895</v>
      </c>
      <c r="B593" s="21" t="s">
        <v>13896</v>
      </c>
      <c r="C593" s="21"/>
      <c r="D593" s="22">
        <v>0</v>
      </c>
      <c r="E593" s="23">
        <v>4.3448655062357289E-2</v>
      </c>
      <c r="F593" s="28">
        <v>0.51626654977733888</v>
      </c>
      <c r="G593" s="28">
        <v>1.1872208854772632</v>
      </c>
      <c r="H593" s="28">
        <v>0.55047966472528609</v>
      </c>
      <c r="I593" s="25">
        <f t="shared" si="36"/>
        <v>0</v>
      </c>
      <c r="J593" s="25">
        <f t="shared" si="37"/>
        <v>0</v>
      </c>
      <c r="K593" s="25">
        <f t="shared" si="38"/>
        <v>1</v>
      </c>
      <c r="L593" s="25">
        <f t="shared" si="39"/>
        <v>0</v>
      </c>
      <c r="M593" s="25">
        <v>1</v>
      </c>
      <c r="N593" s="25" t="e">
        <v>#N/A</v>
      </c>
      <c r="O593" s="25" t="e">
        <f>VLOOKUP(A593,'NFkB target TFs'!$E$10:$E$54,1,FALSE)</f>
        <v>#N/A</v>
      </c>
      <c r="P593" s="25" t="e">
        <f>VLOOKUP(A593,'all NFkB targets'!$A$6:$A$571,1,FALSE)</f>
        <v>#N/A</v>
      </c>
    </row>
    <row r="594" spans="1:16" x14ac:dyDescent="0.25">
      <c r="A594" s="96" t="s">
        <v>12875</v>
      </c>
      <c r="B594" s="21" t="s">
        <v>12876</v>
      </c>
      <c r="C594" s="21"/>
      <c r="D594" s="22">
        <v>0</v>
      </c>
      <c r="E594" s="28">
        <v>0.24180186946216911</v>
      </c>
      <c r="F594" s="28">
        <v>0.65529982179793123</v>
      </c>
      <c r="G594" s="28">
        <v>0.53425447263989623</v>
      </c>
      <c r="H594" s="28">
        <v>0.54997246571673164</v>
      </c>
      <c r="I594" s="25">
        <f t="shared" si="36"/>
        <v>0</v>
      </c>
      <c r="J594" s="25">
        <f t="shared" si="37"/>
        <v>1</v>
      </c>
      <c r="K594" s="25">
        <f t="shared" si="38"/>
        <v>0</v>
      </c>
      <c r="L594" s="25">
        <f t="shared" si="39"/>
        <v>0</v>
      </c>
      <c r="M594" s="25">
        <v>1</v>
      </c>
      <c r="N594" s="25" t="e">
        <v>#N/A</v>
      </c>
      <c r="O594" s="25" t="e">
        <f>VLOOKUP(A594,'NFkB target TFs'!$E$10:$E$54,1,FALSE)</f>
        <v>#N/A</v>
      </c>
      <c r="P594" s="25" t="e">
        <f>VLOOKUP(A594,'all NFkB targets'!$A$6:$A$571,1,FALSE)</f>
        <v>#N/A</v>
      </c>
    </row>
    <row r="595" spans="1:16" x14ac:dyDescent="0.25">
      <c r="A595" s="96" t="s">
        <v>13926</v>
      </c>
      <c r="B595" s="21" t="s">
        <v>13927</v>
      </c>
      <c r="C595" s="21"/>
      <c r="D595" s="22">
        <v>0</v>
      </c>
      <c r="E595" s="23">
        <v>-1.7171055365056257E-2</v>
      </c>
      <c r="F595" s="23">
        <v>-1.3127344316915008E-3</v>
      </c>
      <c r="G595" s="28">
        <v>0.83786700227074373</v>
      </c>
      <c r="H595" s="28">
        <v>0.54983587067956807</v>
      </c>
      <c r="I595" s="25">
        <f t="shared" si="36"/>
        <v>0</v>
      </c>
      <c r="J595" s="25">
        <f t="shared" si="37"/>
        <v>0</v>
      </c>
      <c r="K595" s="25">
        <f t="shared" si="38"/>
        <v>1</v>
      </c>
      <c r="L595" s="25">
        <f t="shared" si="39"/>
        <v>0</v>
      </c>
      <c r="M595" s="25">
        <v>1</v>
      </c>
      <c r="N595" s="25" t="e">
        <v>#N/A</v>
      </c>
      <c r="O595" s="25" t="e">
        <f>VLOOKUP(A595,'NFkB target TFs'!$E$10:$E$54,1,FALSE)</f>
        <v>#N/A</v>
      </c>
      <c r="P595" s="25" t="e">
        <f>VLOOKUP(A595,'all NFkB targets'!$A$6:$A$571,1,FALSE)</f>
        <v>#N/A</v>
      </c>
    </row>
    <row r="596" spans="1:16" x14ac:dyDescent="0.25">
      <c r="A596" s="96" t="s">
        <v>12166</v>
      </c>
      <c r="B596" s="21" t="s">
        <v>12167</v>
      </c>
      <c r="C596" s="21"/>
      <c r="D596" s="22">
        <v>0</v>
      </c>
      <c r="E596" s="28">
        <v>0.71966777338817334</v>
      </c>
      <c r="F596" s="28">
        <v>0.50463016502769809</v>
      </c>
      <c r="G596" s="28">
        <v>0.14415109359954106</v>
      </c>
      <c r="H596" s="28">
        <v>0.54927464032481166</v>
      </c>
      <c r="I596" s="25">
        <f t="shared" si="36"/>
        <v>1</v>
      </c>
      <c r="J596" s="25">
        <f t="shared" si="37"/>
        <v>0</v>
      </c>
      <c r="K596" s="25">
        <f t="shared" si="38"/>
        <v>0</v>
      </c>
      <c r="L596" s="25">
        <f t="shared" si="39"/>
        <v>0</v>
      </c>
      <c r="M596" s="25">
        <v>1</v>
      </c>
      <c r="N596" s="25" t="e">
        <v>#N/A</v>
      </c>
      <c r="O596" s="25" t="e">
        <f>VLOOKUP(A596,'NFkB target TFs'!$E$10:$E$54,1,FALSE)</f>
        <v>#N/A</v>
      </c>
      <c r="P596" s="25" t="e">
        <f>VLOOKUP(A596,'all NFkB targets'!$A$6:$A$571,1,FALSE)</f>
        <v>#N/A</v>
      </c>
    </row>
    <row r="597" spans="1:16" x14ac:dyDescent="0.25">
      <c r="A597" s="96" t="s">
        <v>13134</v>
      </c>
      <c r="B597" s="21" t="s">
        <v>13135</v>
      </c>
      <c r="C597" s="21"/>
      <c r="D597" s="22">
        <v>0</v>
      </c>
      <c r="E597" s="24">
        <v>-0.31318924998513797</v>
      </c>
      <c r="F597" s="28">
        <v>0.31163851877047583</v>
      </c>
      <c r="G597" s="28">
        <v>0.65198278097208107</v>
      </c>
      <c r="H597" s="28">
        <v>0.54746161916816094</v>
      </c>
      <c r="I597" s="25">
        <f t="shared" si="36"/>
        <v>0</v>
      </c>
      <c r="J597" s="25">
        <f t="shared" si="37"/>
        <v>0</v>
      </c>
      <c r="K597" s="25">
        <f t="shared" si="38"/>
        <v>1</v>
      </c>
      <c r="L597" s="25">
        <f t="shared" si="39"/>
        <v>0</v>
      </c>
      <c r="M597" s="25">
        <v>1</v>
      </c>
      <c r="N597" s="25" t="e">
        <v>#N/A</v>
      </c>
      <c r="O597" s="25" t="e">
        <f>VLOOKUP(A597,'NFkB target TFs'!$E$10:$E$54,1,FALSE)</f>
        <v>#N/A</v>
      </c>
      <c r="P597" s="25" t="e">
        <f>VLOOKUP(A597,'all NFkB targets'!$A$6:$A$571,1,FALSE)</f>
        <v>#N/A</v>
      </c>
    </row>
    <row r="598" spans="1:16" x14ac:dyDescent="0.25">
      <c r="A598" s="96" t="s">
        <v>14671</v>
      </c>
      <c r="B598" s="21" t="s">
        <v>14672</v>
      </c>
      <c r="C598" s="21"/>
      <c r="D598" s="22">
        <v>0</v>
      </c>
      <c r="E598" s="28">
        <v>0.49832373993527312</v>
      </c>
      <c r="F598" s="28">
        <v>0.80971611891163442</v>
      </c>
      <c r="G598" s="28">
        <v>0.94258239577014191</v>
      </c>
      <c r="H598" s="28">
        <v>0.54716489804385593</v>
      </c>
      <c r="I598" s="25">
        <f t="shared" si="36"/>
        <v>0</v>
      </c>
      <c r="J598" s="25">
        <f t="shared" si="37"/>
        <v>1</v>
      </c>
      <c r="K598" s="25">
        <f t="shared" si="38"/>
        <v>1</v>
      </c>
      <c r="L598" s="25">
        <f t="shared" si="39"/>
        <v>0</v>
      </c>
      <c r="M598" s="25">
        <v>1</v>
      </c>
      <c r="N598" s="25" t="e">
        <v>#N/A</v>
      </c>
      <c r="O598" s="25" t="e">
        <f>VLOOKUP(A598,'NFkB target TFs'!$E$10:$E$54,1,FALSE)</f>
        <v>#N/A</v>
      </c>
      <c r="P598" s="25" t="e">
        <f>VLOOKUP(A598,'all NFkB targets'!$A$6:$A$571,1,FALSE)</f>
        <v>#N/A</v>
      </c>
    </row>
    <row r="599" spans="1:16" x14ac:dyDescent="0.25">
      <c r="A599" s="96" t="s">
        <v>13449</v>
      </c>
      <c r="B599" s="21" t="s">
        <v>13450</v>
      </c>
      <c r="C599" s="21"/>
      <c r="D599" s="22">
        <v>0</v>
      </c>
      <c r="E599" s="28">
        <v>0.42999867329318664</v>
      </c>
      <c r="F599" s="23">
        <v>7.0503563159894306E-3</v>
      </c>
      <c r="G599" s="28">
        <v>0.82308226420935682</v>
      </c>
      <c r="H599" s="28">
        <v>0.54624734087893345</v>
      </c>
      <c r="I599" s="25">
        <f t="shared" si="36"/>
        <v>0</v>
      </c>
      <c r="J599" s="25">
        <f t="shared" si="37"/>
        <v>0</v>
      </c>
      <c r="K599" s="25">
        <f t="shared" si="38"/>
        <v>1</v>
      </c>
      <c r="L599" s="25">
        <f t="shared" si="39"/>
        <v>0</v>
      </c>
      <c r="M599" s="25">
        <v>1</v>
      </c>
      <c r="N599" s="25" t="e">
        <v>#N/A</v>
      </c>
      <c r="O599" s="25" t="e">
        <f>VLOOKUP(A599,'NFkB target TFs'!$E$10:$E$54,1,FALSE)</f>
        <v>#N/A</v>
      </c>
      <c r="P599" s="25" t="e">
        <f>VLOOKUP(A599,'all NFkB targets'!$A$6:$A$571,1,FALSE)</f>
        <v>#N/A</v>
      </c>
    </row>
    <row r="600" spans="1:16" x14ac:dyDescent="0.25">
      <c r="A600" s="96" t="s">
        <v>10942</v>
      </c>
      <c r="B600" s="21" t="s">
        <v>10943</v>
      </c>
      <c r="C600" s="21"/>
      <c r="D600" s="22">
        <v>0</v>
      </c>
      <c r="E600" s="23">
        <v>-0.30034680772965161</v>
      </c>
      <c r="F600" s="23">
        <v>0.22018098070617151</v>
      </c>
      <c r="G600" s="23">
        <v>0.5391111653494477</v>
      </c>
      <c r="H600" s="23">
        <v>0.54309763596619909</v>
      </c>
      <c r="I600" s="25">
        <f t="shared" si="36"/>
        <v>0</v>
      </c>
      <c r="J600" s="25">
        <f t="shared" si="37"/>
        <v>0</v>
      </c>
      <c r="K600" s="25">
        <f t="shared" si="38"/>
        <v>0</v>
      </c>
      <c r="L600" s="25">
        <f t="shared" si="39"/>
        <v>0</v>
      </c>
      <c r="M600" s="25">
        <v>0</v>
      </c>
      <c r="N600" s="25" t="e">
        <v>#N/A</v>
      </c>
      <c r="O600" s="25" t="e">
        <f>VLOOKUP(A600,'NFkB target TFs'!$E$10:$E$54,1,FALSE)</f>
        <v>#N/A</v>
      </c>
      <c r="P600" s="25" t="e">
        <f>VLOOKUP(A600,'all NFkB targets'!$A$6:$A$571,1,FALSE)</f>
        <v>#N/A</v>
      </c>
    </row>
    <row r="601" spans="1:16" x14ac:dyDescent="0.25">
      <c r="A601" s="96" t="s">
        <v>14878</v>
      </c>
      <c r="B601" s="21" t="s">
        <v>14879</v>
      </c>
      <c r="C601" s="21"/>
      <c r="D601" s="22">
        <v>0</v>
      </c>
      <c r="E601" s="28">
        <v>0.5066165993510664</v>
      </c>
      <c r="F601" s="28">
        <v>0.63877865076893481</v>
      </c>
      <c r="G601" s="28">
        <v>0.88684807096785556</v>
      </c>
      <c r="H601" s="28">
        <v>0.54288111338362099</v>
      </c>
      <c r="I601" s="25">
        <f t="shared" si="36"/>
        <v>0</v>
      </c>
      <c r="J601" s="25">
        <f t="shared" si="37"/>
        <v>1</v>
      </c>
      <c r="K601" s="25">
        <f t="shared" si="38"/>
        <v>1</v>
      </c>
      <c r="L601" s="25">
        <f t="shared" si="39"/>
        <v>0</v>
      </c>
      <c r="M601" s="25">
        <v>1</v>
      </c>
      <c r="N601" s="25" t="e">
        <v>#N/A</v>
      </c>
      <c r="O601" s="25" t="e">
        <f>VLOOKUP(A601,'NFkB target TFs'!$E$10:$E$54,1,FALSE)</f>
        <v>#N/A</v>
      </c>
      <c r="P601" s="25" t="e">
        <f>VLOOKUP(A601,'all NFkB targets'!$A$6:$A$571,1,FALSE)</f>
        <v>#N/A</v>
      </c>
    </row>
    <row r="602" spans="1:16" x14ac:dyDescent="0.25">
      <c r="A602" s="96" t="s">
        <v>14401</v>
      </c>
      <c r="B602" s="21" t="s">
        <v>14402</v>
      </c>
      <c r="C602" s="21"/>
      <c r="D602" s="22">
        <v>0</v>
      </c>
      <c r="E602" s="28">
        <v>1.0580321213714152</v>
      </c>
      <c r="F602" s="24">
        <v>-0.28705763504031045</v>
      </c>
      <c r="G602" s="24">
        <v>-1.2380190893719976</v>
      </c>
      <c r="H602" s="28">
        <v>0.54135712378623557</v>
      </c>
      <c r="I602" s="25">
        <f t="shared" si="36"/>
        <v>1</v>
      </c>
      <c r="J602" s="25">
        <f t="shared" si="37"/>
        <v>0</v>
      </c>
      <c r="K602" s="25">
        <f t="shared" si="38"/>
        <v>1</v>
      </c>
      <c r="L602" s="25">
        <f t="shared" si="39"/>
        <v>0</v>
      </c>
      <c r="M602" s="25">
        <v>1</v>
      </c>
      <c r="N602" s="25" t="e">
        <v>#N/A</v>
      </c>
      <c r="O602" s="25" t="e">
        <f>VLOOKUP(A602,'NFkB target TFs'!$E$10:$E$54,1,FALSE)</f>
        <v>#N/A</v>
      </c>
      <c r="P602" s="25" t="e">
        <f>VLOOKUP(A602,'all NFkB targets'!$A$6:$A$571,1,FALSE)</f>
        <v>#N/A</v>
      </c>
    </row>
    <row r="603" spans="1:16" x14ac:dyDescent="0.25">
      <c r="A603" s="96" t="s">
        <v>8157</v>
      </c>
      <c r="B603" s="21" t="s">
        <v>8158</v>
      </c>
      <c r="C603" s="21"/>
      <c r="D603" s="22">
        <v>0</v>
      </c>
      <c r="E603" s="23">
        <v>-0.36923380966571889</v>
      </c>
      <c r="F603" s="23">
        <v>0.22390428423706898</v>
      </c>
      <c r="G603" s="23">
        <v>0.44809811533183008</v>
      </c>
      <c r="H603" s="23">
        <v>0.54132875465459773</v>
      </c>
      <c r="I603" s="25">
        <f t="shared" si="36"/>
        <v>0</v>
      </c>
      <c r="J603" s="25">
        <f t="shared" si="37"/>
        <v>0</v>
      </c>
      <c r="K603" s="25">
        <f t="shared" si="38"/>
        <v>0</v>
      </c>
      <c r="L603" s="25">
        <f t="shared" si="39"/>
        <v>0</v>
      </c>
      <c r="M603" s="25">
        <v>0</v>
      </c>
      <c r="N603" s="25" t="e">
        <v>#N/A</v>
      </c>
      <c r="O603" s="25" t="e">
        <f>VLOOKUP(A603,'NFkB target TFs'!$E$10:$E$54,1,FALSE)</f>
        <v>#N/A</v>
      </c>
      <c r="P603" s="25" t="e">
        <f>VLOOKUP(A603,'all NFkB targets'!$A$6:$A$571,1,FALSE)</f>
        <v>#N/A</v>
      </c>
    </row>
    <row r="604" spans="1:16" x14ac:dyDescent="0.25">
      <c r="A604" s="96" t="s">
        <v>14135</v>
      </c>
      <c r="B604" s="21" t="s">
        <v>941</v>
      </c>
      <c r="C604" s="21"/>
      <c r="D604" s="22">
        <v>0</v>
      </c>
      <c r="E604" s="23">
        <v>-9.898689153394688E-2</v>
      </c>
      <c r="F604" s="23">
        <v>-1.549570822977306E-2</v>
      </c>
      <c r="G604" s="28">
        <v>0.91156484595707166</v>
      </c>
      <c r="H604" s="28">
        <v>0.53956932952932513</v>
      </c>
      <c r="I604" s="25">
        <f t="shared" si="36"/>
        <v>0</v>
      </c>
      <c r="J604" s="25">
        <f t="shared" si="37"/>
        <v>0</v>
      </c>
      <c r="K604" s="25">
        <f t="shared" si="38"/>
        <v>1</v>
      </c>
      <c r="L604" s="25">
        <f t="shared" si="39"/>
        <v>0</v>
      </c>
      <c r="M604" s="25">
        <v>1</v>
      </c>
      <c r="N604" s="25" t="e">
        <v>#N/A</v>
      </c>
      <c r="O604" s="25" t="e">
        <f>VLOOKUP(A604,'NFkB target TFs'!$E$10:$E$54,1,FALSE)</f>
        <v>#N/A</v>
      </c>
      <c r="P604" s="25" t="e">
        <f>VLOOKUP(A604,'all NFkB targets'!$A$6:$A$571,1,FALSE)</f>
        <v>#N/A</v>
      </c>
    </row>
    <row r="605" spans="1:16" x14ac:dyDescent="0.25">
      <c r="A605" s="96" t="s">
        <v>14337</v>
      </c>
      <c r="B605" s="21" t="s">
        <v>14338</v>
      </c>
      <c r="C605" s="21"/>
      <c r="D605" s="22">
        <v>0</v>
      </c>
      <c r="E605" s="24">
        <v>-0.98265275643610339</v>
      </c>
      <c r="F605" s="24">
        <v>-0.38495108029603614</v>
      </c>
      <c r="G605" s="24">
        <v>-0.6193193178285481</v>
      </c>
      <c r="H605" s="28">
        <v>0.53887319195637273</v>
      </c>
      <c r="I605" s="25">
        <f t="shared" si="36"/>
        <v>1</v>
      </c>
      <c r="J605" s="25">
        <f t="shared" si="37"/>
        <v>0</v>
      </c>
      <c r="K605" s="25">
        <f t="shared" si="38"/>
        <v>1</v>
      </c>
      <c r="L605" s="25">
        <f t="shared" si="39"/>
        <v>0</v>
      </c>
      <c r="M605" s="25">
        <v>1</v>
      </c>
      <c r="N605" s="25" t="e">
        <v>#N/A</v>
      </c>
      <c r="O605" s="25" t="e">
        <f>VLOOKUP(A605,'NFkB target TFs'!$E$10:$E$54,1,FALSE)</f>
        <v>#N/A</v>
      </c>
      <c r="P605" s="25" t="e">
        <f>VLOOKUP(A605,'all NFkB targets'!$A$6:$A$571,1,FALSE)</f>
        <v>#N/A</v>
      </c>
    </row>
    <row r="606" spans="1:16" x14ac:dyDescent="0.25">
      <c r="A606" s="96" t="s">
        <v>14820</v>
      </c>
      <c r="B606" s="21" t="s">
        <v>14821</v>
      </c>
      <c r="C606" s="21"/>
      <c r="D606" s="22">
        <v>0</v>
      </c>
      <c r="E606" s="28">
        <v>0.46238279074932326</v>
      </c>
      <c r="F606" s="28">
        <v>0.80471624726461866</v>
      </c>
      <c r="G606" s="28">
        <v>1.3916708031806488</v>
      </c>
      <c r="H606" s="28">
        <v>0.53856460189726429</v>
      </c>
      <c r="I606" s="25">
        <f t="shared" si="36"/>
        <v>0</v>
      </c>
      <c r="J606" s="25">
        <f t="shared" si="37"/>
        <v>1</v>
      </c>
      <c r="K606" s="25">
        <f t="shared" si="38"/>
        <v>1</v>
      </c>
      <c r="L606" s="25">
        <f t="shared" si="39"/>
        <v>0</v>
      </c>
      <c r="M606" s="25">
        <v>1</v>
      </c>
      <c r="N606" s="25" t="e">
        <v>#N/A</v>
      </c>
      <c r="O606" s="25" t="e">
        <f>VLOOKUP(A606,'NFkB target TFs'!$E$10:$E$54,1,FALSE)</f>
        <v>#N/A</v>
      </c>
      <c r="P606" s="25" t="e">
        <f>VLOOKUP(A606,'all NFkB targets'!$A$6:$A$571,1,FALSE)</f>
        <v>#N/A</v>
      </c>
    </row>
    <row r="607" spans="1:16" x14ac:dyDescent="0.25">
      <c r="A607" s="96" t="s">
        <v>13150</v>
      </c>
      <c r="B607" s="21" t="s">
        <v>13151</v>
      </c>
      <c r="C607" s="21"/>
      <c r="D607" s="22">
        <v>0</v>
      </c>
      <c r="E607" s="23">
        <v>-2.4832917140740273E-2</v>
      </c>
      <c r="F607" s="28">
        <v>0.40397694646455407</v>
      </c>
      <c r="G607" s="28">
        <v>1.2524216241160315</v>
      </c>
      <c r="H607" s="28">
        <v>0.53678278073332009</v>
      </c>
      <c r="I607" s="25">
        <f t="shared" si="36"/>
        <v>0</v>
      </c>
      <c r="J607" s="25">
        <f t="shared" si="37"/>
        <v>0</v>
      </c>
      <c r="K607" s="25">
        <f t="shared" si="38"/>
        <v>1</v>
      </c>
      <c r="L607" s="25">
        <f t="shared" si="39"/>
        <v>0</v>
      </c>
      <c r="M607" s="25">
        <v>1</v>
      </c>
      <c r="N607" s="25" t="e">
        <v>#N/A</v>
      </c>
      <c r="O607" s="25" t="e">
        <f>VLOOKUP(A607,'NFkB target TFs'!$E$10:$E$54,1,FALSE)</f>
        <v>#N/A</v>
      </c>
      <c r="P607" s="25" t="e">
        <f>VLOOKUP(A607,'all NFkB targets'!$A$6:$A$571,1,FALSE)</f>
        <v>#N/A</v>
      </c>
    </row>
    <row r="608" spans="1:16" x14ac:dyDescent="0.25">
      <c r="A608" s="96" t="s">
        <v>12425</v>
      </c>
      <c r="B608" s="21" t="s">
        <v>12426</v>
      </c>
      <c r="C608" s="21"/>
      <c r="D608" s="22">
        <v>0</v>
      </c>
      <c r="E608" s="24">
        <v>-0.55183334257267858</v>
      </c>
      <c r="F608" s="28">
        <v>2.2889791181141144</v>
      </c>
      <c r="G608" s="24">
        <v>-0.5235496059605721</v>
      </c>
      <c r="H608" s="28">
        <v>0.53514200195367601</v>
      </c>
      <c r="I608" s="25">
        <f t="shared" si="36"/>
        <v>0</v>
      </c>
      <c r="J608" s="25">
        <f t="shared" si="37"/>
        <v>1</v>
      </c>
      <c r="K608" s="25">
        <f t="shared" si="38"/>
        <v>0</v>
      </c>
      <c r="L608" s="25">
        <f t="shared" si="39"/>
        <v>0</v>
      </c>
      <c r="M608" s="25">
        <v>1</v>
      </c>
      <c r="N608" s="25" t="e">
        <v>#N/A</v>
      </c>
      <c r="O608" s="25" t="e">
        <f>VLOOKUP(A608,'NFkB target TFs'!$E$10:$E$54,1,FALSE)</f>
        <v>#N/A</v>
      </c>
      <c r="P608" s="25" t="e">
        <f>VLOOKUP(A608,'all NFkB targets'!$A$6:$A$571,1,FALSE)</f>
        <v>#N/A</v>
      </c>
    </row>
    <row r="609" spans="1:16" x14ac:dyDescent="0.25">
      <c r="A609" s="96" t="s">
        <v>12785</v>
      </c>
      <c r="B609" s="21" t="s">
        <v>12786</v>
      </c>
      <c r="C609" s="21"/>
      <c r="D609" s="22">
        <v>0</v>
      </c>
      <c r="E609" s="28">
        <v>0.35462010104529607</v>
      </c>
      <c r="F609" s="24">
        <v>-0.60432018316264902</v>
      </c>
      <c r="G609" s="28">
        <v>0.20711062140982067</v>
      </c>
      <c r="H609" s="28">
        <v>0.53454598789810759</v>
      </c>
      <c r="I609" s="25">
        <f t="shared" si="36"/>
        <v>0</v>
      </c>
      <c r="J609" s="25">
        <f t="shared" si="37"/>
        <v>1</v>
      </c>
      <c r="K609" s="25">
        <f t="shared" si="38"/>
        <v>0</v>
      </c>
      <c r="L609" s="25">
        <f t="shared" si="39"/>
        <v>0</v>
      </c>
      <c r="M609" s="25">
        <v>1</v>
      </c>
      <c r="N609" s="25" t="e">
        <v>#N/A</v>
      </c>
      <c r="O609" s="25" t="e">
        <f>VLOOKUP(A609,'NFkB target TFs'!$E$10:$E$54,1,FALSE)</f>
        <v>#N/A</v>
      </c>
      <c r="P609" s="25" t="e">
        <f>VLOOKUP(A609,'all NFkB targets'!$A$6:$A$571,1,FALSE)</f>
        <v>#N/A</v>
      </c>
    </row>
    <row r="610" spans="1:16" x14ac:dyDescent="0.25">
      <c r="A610" s="96" t="s">
        <v>14764</v>
      </c>
      <c r="B610" s="21" t="s">
        <v>14765</v>
      </c>
      <c r="C610" s="21"/>
      <c r="D610" s="22">
        <v>0</v>
      </c>
      <c r="E610" s="28">
        <v>0.1448120248958932</v>
      </c>
      <c r="F610" s="28">
        <v>0.93815240837440439</v>
      </c>
      <c r="G610" s="28">
        <v>0.7673781153743976</v>
      </c>
      <c r="H610" s="28">
        <v>0.53429468758922116</v>
      </c>
      <c r="I610" s="25">
        <f t="shared" si="36"/>
        <v>0</v>
      </c>
      <c r="J610" s="25">
        <f t="shared" si="37"/>
        <v>1</v>
      </c>
      <c r="K610" s="25">
        <f t="shared" si="38"/>
        <v>1</v>
      </c>
      <c r="L610" s="25">
        <f t="shared" si="39"/>
        <v>0</v>
      </c>
      <c r="M610" s="25">
        <v>1</v>
      </c>
      <c r="N610" s="25" t="e">
        <v>#N/A</v>
      </c>
      <c r="O610" s="25" t="e">
        <f>VLOOKUP(A610,'NFkB target TFs'!$E$10:$E$54,1,FALSE)</f>
        <v>#N/A</v>
      </c>
      <c r="P610" s="25" t="e">
        <f>VLOOKUP(A610,'all NFkB targets'!$A$6:$A$571,1,FALSE)</f>
        <v>#N/A</v>
      </c>
    </row>
    <row r="611" spans="1:16" x14ac:dyDescent="0.25">
      <c r="A611" s="96" t="s">
        <v>15043</v>
      </c>
      <c r="B611" s="21" t="s">
        <v>15044</v>
      </c>
      <c r="C611" s="21"/>
      <c r="D611" s="22">
        <v>0</v>
      </c>
      <c r="E611" s="28">
        <v>1.4079281112304649</v>
      </c>
      <c r="F611" s="28">
        <v>1.6432966469620496</v>
      </c>
      <c r="G611" s="28">
        <v>1.2466776452065822</v>
      </c>
      <c r="H611" s="28">
        <v>0.53365892084071875</v>
      </c>
      <c r="I611" s="25">
        <f t="shared" si="36"/>
        <v>1</v>
      </c>
      <c r="J611" s="25">
        <f t="shared" si="37"/>
        <v>1</v>
      </c>
      <c r="K611" s="25">
        <f t="shared" si="38"/>
        <v>1</v>
      </c>
      <c r="L611" s="25">
        <f t="shared" si="39"/>
        <v>0</v>
      </c>
      <c r="M611" s="25">
        <v>1</v>
      </c>
      <c r="N611" s="25" t="e">
        <v>#N/A</v>
      </c>
      <c r="O611" s="25" t="e">
        <f>VLOOKUP(A611,'NFkB target TFs'!$E$10:$E$54,1,FALSE)</f>
        <v>#N/A</v>
      </c>
      <c r="P611" s="25" t="e">
        <f>VLOOKUP(A611,'all NFkB targets'!$A$6:$A$571,1,FALSE)</f>
        <v>#N/A</v>
      </c>
    </row>
    <row r="612" spans="1:16" x14ac:dyDescent="0.25">
      <c r="A612" s="96" t="s">
        <v>12084</v>
      </c>
      <c r="B612" s="21" t="s">
        <v>12085</v>
      </c>
      <c r="C612" s="21"/>
      <c r="D612" s="22">
        <v>0</v>
      </c>
      <c r="E612" s="24">
        <v>-3.1832218240557704</v>
      </c>
      <c r="F612" s="28">
        <v>0.53885122776872407</v>
      </c>
      <c r="G612" s="24">
        <v>-0.1694359877927997</v>
      </c>
      <c r="H612" s="28">
        <v>0.53336853895456338</v>
      </c>
      <c r="I612" s="25">
        <f t="shared" si="36"/>
        <v>1</v>
      </c>
      <c r="J612" s="25">
        <f t="shared" si="37"/>
        <v>0</v>
      </c>
      <c r="K612" s="25">
        <f t="shared" si="38"/>
        <v>0</v>
      </c>
      <c r="L612" s="25">
        <f t="shared" si="39"/>
        <v>0</v>
      </c>
      <c r="M612" s="25">
        <v>1</v>
      </c>
      <c r="N612" s="25" t="e">
        <v>#N/A</v>
      </c>
      <c r="O612" s="25" t="e">
        <f>VLOOKUP(A612,'NFkB target TFs'!$E$10:$E$54,1,FALSE)</f>
        <v>#N/A</v>
      </c>
      <c r="P612" s="25" t="e">
        <f>VLOOKUP(A612,'all NFkB targets'!$A$6:$A$571,1,FALSE)</f>
        <v>#N/A</v>
      </c>
    </row>
    <row r="613" spans="1:16" x14ac:dyDescent="0.25">
      <c r="A613" s="96" t="s">
        <v>14705</v>
      </c>
      <c r="B613" s="21" t="s">
        <v>941</v>
      </c>
      <c r="C613" s="21"/>
      <c r="D613" s="22">
        <v>0</v>
      </c>
      <c r="E613" s="28">
        <v>0.35066121412643009</v>
      </c>
      <c r="F613" s="28">
        <v>0.75436513035498887</v>
      </c>
      <c r="G613" s="28">
        <v>0.94277178671373107</v>
      </c>
      <c r="H613" s="28">
        <v>0.53272830191415088</v>
      </c>
      <c r="I613" s="25">
        <f t="shared" si="36"/>
        <v>0</v>
      </c>
      <c r="J613" s="25">
        <f t="shared" si="37"/>
        <v>1</v>
      </c>
      <c r="K613" s="25">
        <f t="shared" si="38"/>
        <v>1</v>
      </c>
      <c r="L613" s="25">
        <f t="shared" si="39"/>
        <v>0</v>
      </c>
      <c r="M613" s="25">
        <v>1</v>
      </c>
      <c r="N613" s="25" t="e">
        <v>#N/A</v>
      </c>
      <c r="O613" s="25" t="e">
        <f>VLOOKUP(A613,'NFkB target TFs'!$E$10:$E$54,1,FALSE)</f>
        <v>#N/A</v>
      </c>
      <c r="P613" s="25" t="e">
        <f>VLOOKUP(A613,'all NFkB targets'!$A$6:$A$571,1,FALSE)</f>
        <v>#N/A</v>
      </c>
    </row>
    <row r="614" spans="1:16" x14ac:dyDescent="0.25">
      <c r="A614" s="96" t="s">
        <v>14532</v>
      </c>
      <c r="B614" s="21" t="s">
        <v>14533</v>
      </c>
      <c r="C614" s="21"/>
      <c r="D614" s="22">
        <v>0</v>
      </c>
      <c r="E614" s="28">
        <v>0.26699730576971592</v>
      </c>
      <c r="F614" s="28">
        <v>1.0244885686213654</v>
      </c>
      <c r="G614" s="28">
        <v>1.0265456104118995</v>
      </c>
      <c r="H614" s="28">
        <v>0.53141187743784279</v>
      </c>
      <c r="I614" s="25">
        <f t="shared" si="36"/>
        <v>0</v>
      </c>
      <c r="J614" s="25">
        <f t="shared" si="37"/>
        <v>1</v>
      </c>
      <c r="K614" s="25">
        <f t="shared" si="38"/>
        <v>1</v>
      </c>
      <c r="L614" s="25">
        <f t="shared" si="39"/>
        <v>0</v>
      </c>
      <c r="M614" s="25">
        <v>1</v>
      </c>
      <c r="N614" s="25" t="e">
        <v>#N/A</v>
      </c>
      <c r="O614" s="25" t="e">
        <f>VLOOKUP(A614,'NFkB target TFs'!$E$10:$E$54,1,FALSE)</f>
        <v>#N/A</v>
      </c>
      <c r="P614" s="25" t="e">
        <f>VLOOKUP(A614,'all NFkB targets'!$A$6:$A$571,1,FALSE)</f>
        <v>#N/A</v>
      </c>
    </row>
    <row r="615" spans="1:16" x14ac:dyDescent="0.25">
      <c r="A615" s="96" t="s">
        <v>15192</v>
      </c>
      <c r="B615" s="21" t="s">
        <v>15193</v>
      </c>
      <c r="C615" s="21"/>
      <c r="D615" s="22">
        <v>0</v>
      </c>
      <c r="E615" s="28">
        <v>0.64228072732987129</v>
      </c>
      <c r="F615" s="28">
        <v>1.0746862634309107</v>
      </c>
      <c r="G615" s="28">
        <v>0.77530463747503231</v>
      </c>
      <c r="H615" s="28">
        <v>0.53087962317578763</v>
      </c>
      <c r="I615" s="25">
        <f t="shared" si="36"/>
        <v>1</v>
      </c>
      <c r="J615" s="25">
        <f t="shared" si="37"/>
        <v>1</v>
      </c>
      <c r="K615" s="25">
        <f t="shared" si="38"/>
        <v>1</v>
      </c>
      <c r="L615" s="25">
        <f t="shared" si="39"/>
        <v>0</v>
      </c>
      <c r="M615" s="25">
        <v>1</v>
      </c>
      <c r="N615" s="25" t="e">
        <v>#N/A</v>
      </c>
      <c r="O615" s="25" t="e">
        <f>VLOOKUP(A615,'NFkB target TFs'!$E$10:$E$54,1,FALSE)</f>
        <v>#N/A</v>
      </c>
      <c r="P615" s="25" t="e">
        <f>VLOOKUP(A615,'all NFkB targets'!$A$6:$A$571,1,FALSE)</f>
        <v>#N/A</v>
      </c>
    </row>
    <row r="616" spans="1:16" x14ac:dyDescent="0.25">
      <c r="A616" s="96" t="s">
        <v>14490</v>
      </c>
      <c r="B616" s="21" t="s">
        <v>14491</v>
      </c>
      <c r="C616" s="21"/>
      <c r="D616" s="22">
        <v>0</v>
      </c>
      <c r="E616" s="28">
        <v>0.54992172229378966</v>
      </c>
      <c r="F616" s="28">
        <v>1.5701350830435177</v>
      </c>
      <c r="G616" s="28">
        <v>1.1579818635719146</v>
      </c>
      <c r="H616" s="28">
        <v>0.53031753169890405</v>
      </c>
      <c r="I616" s="25">
        <f t="shared" si="36"/>
        <v>0</v>
      </c>
      <c r="J616" s="25">
        <f t="shared" si="37"/>
        <v>1</v>
      </c>
      <c r="K616" s="25">
        <f t="shared" si="38"/>
        <v>1</v>
      </c>
      <c r="L616" s="25">
        <f t="shared" si="39"/>
        <v>0</v>
      </c>
      <c r="M616" s="25">
        <v>1</v>
      </c>
      <c r="N616" s="25" t="e">
        <v>#N/A</v>
      </c>
      <c r="O616" s="25" t="e">
        <f>VLOOKUP(A616,'NFkB target TFs'!$E$10:$E$54,1,FALSE)</f>
        <v>#N/A</v>
      </c>
      <c r="P616" s="25" t="e">
        <f>VLOOKUP(A616,'all NFkB targets'!$A$6:$A$571,1,FALSE)</f>
        <v>#N/A</v>
      </c>
    </row>
    <row r="617" spans="1:16" x14ac:dyDescent="0.25">
      <c r="A617" s="96" t="s">
        <v>13224</v>
      </c>
      <c r="B617" s="21" t="s">
        <v>13225</v>
      </c>
      <c r="C617" s="21"/>
      <c r="D617" s="22">
        <v>0</v>
      </c>
      <c r="E617" s="28">
        <v>0.36324156882707925</v>
      </c>
      <c r="F617" s="28">
        <v>0.44623831944778042</v>
      </c>
      <c r="G617" s="28">
        <v>0.64740926119386655</v>
      </c>
      <c r="H617" s="28">
        <v>0.53007431118809267</v>
      </c>
      <c r="I617" s="25">
        <f t="shared" si="36"/>
        <v>0</v>
      </c>
      <c r="J617" s="25">
        <f t="shared" si="37"/>
        <v>0</v>
      </c>
      <c r="K617" s="25">
        <f t="shared" si="38"/>
        <v>1</v>
      </c>
      <c r="L617" s="25">
        <f t="shared" si="39"/>
        <v>0</v>
      </c>
      <c r="M617" s="25">
        <v>1</v>
      </c>
      <c r="N617" s="25" t="e">
        <v>#N/A</v>
      </c>
      <c r="O617" s="25" t="e">
        <f>VLOOKUP(A617,'NFkB target TFs'!$E$10:$E$54,1,FALSE)</f>
        <v>#N/A</v>
      </c>
      <c r="P617" s="25" t="e">
        <f>VLOOKUP(A617,'all NFkB targets'!$A$6:$A$571,1,FALSE)</f>
        <v>#N/A</v>
      </c>
    </row>
    <row r="618" spans="1:16" x14ac:dyDescent="0.25">
      <c r="A618" s="96" t="s">
        <v>12408</v>
      </c>
      <c r="B618" s="21" t="s">
        <v>12409</v>
      </c>
      <c r="C618" s="21"/>
      <c r="D618" s="22">
        <v>0</v>
      </c>
      <c r="E618" s="24">
        <v>-0.15185412395337058</v>
      </c>
      <c r="F618" s="24">
        <v>-0.6143789886978912</v>
      </c>
      <c r="G618" s="23">
        <v>-1.3677637892876135E-2</v>
      </c>
      <c r="H618" s="28">
        <v>0.52979744897119041</v>
      </c>
      <c r="I618" s="25">
        <f t="shared" si="36"/>
        <v>0</v>
      </c>
      <c r="J618" s="25">
        <f t="shared" si="37"/>
        <v>1</v>
      </c>
      <c r="K618" s="25">
        <f t="shared" si="38"/>
        <v>0</v>
      </c>
      <c r="L618" s="25">
        <f t="shared" si="39"/>
        <v>0</v>
      </c>
      <c r="M618" s="25">
        <v>1</v>
      </c>
      <c r="N618" s="25" t="e">
        <v>#N/A</v>
      </c>
      <c r="O618" s="25" t="e">
        <f>VLOOKUP(A618,'NFkB target TFs'!$E$10:$E$54,1,FALSE)</f>
        <v>#N/A</v>
      </c>
      <c r="P618" s="25" t="e">
        <f>VLOOKUP(A618,'all NFkB targets'!$A$6:$A$571,1,FALSE)</f>
        <v>#N/A</v>
      </c>
    </row>
    <row r="619" spans="1:16" x14ac:dyDescent="0.25">
      <c r="A619" s="96" t="s">
        <v>15017</v>
      </c>
      <c r="B619" s="21" t="s">
        <v>15018</v>
      </c>
      <c r="C619" s="21"/>
      <c r="D619" s="22">
        <v>0</v>
      </c>
      <c r="E619" s="24">
        <v>-2.5877252813842651</v>
      </c>
      <c r="F619" s="28">
        <v>0.94853309571665256</v>
      </c>
      <c r="G619" s="24">
        <v>-1.8140569591187585</v>
      </c>
      <c r="H619" s="28">
        <v>0.52979237157974823</v>
      </c>
      <c r="I619" s="25">
        <f t="shared" si="36"/>
        <v>1</v>
      </c>
      <c r="J619" s="25">
        <f t="shared" si="37"/>
        <v>1</v>
      </c>
      <c r="K619" s="25">
        <f t="shared" si="38"/>
        <v>1</v>
      </c>
      <c r="L619" s="25">
        <f t="shared" si="39"/>
        <v>0</v>
      </c>
      <c r="M619" s="25">
        <v>1</v>
      </c>
      <c r="N619" s="25" t="e">
        <v>#N/A</v>
      </c>
      <c r="O619" s="25" t="e">
        <f>VLOOKUP(A619,'NFkB target TFs'!$E$10:$E$54,1,FALSE)</f>
        <v>#N/A</v>
      </c>
      <c r="P619" s="25" t="e">
        <f>VLOOKUP(A619,'all NFkB targets'!$A$6:$A$571,1,FALSE)</f>
        <v>#N/A</v>
      </c>
    </row>
    <row r="620" spans="1:16" x14ac:dyDescent="0.25">
      <c r="A620" s="96" t="s">
        <v>14579</v>
      </c>
      <c r="B620" s="21" t="s">
        <v>14580</v>
      </c>
      <c r="C620" s="21"/>
      <c r="D620" s="22">
        <v>0</v>
      </c>
      <c r="E620" s="28">
        <v>0.55773784128239567</v>
      </c>
      <c r="F620" s="28">
        <v>0.60640957649207583</v>
      </c>
      <c r="G620" s="28">
        <v>0.78865297412931223</v>
      </c>
      <c r="H620" s="28">
        <v>0.52824201528403081</v>
      </c>
      <c r="I620" s="25">
        <f t="shared" si="36"/>
        <v>0</v>
      </c>
      <c r="J620" s="25">
        <f t="shared" si="37"/>
        <v>1</v>
      </c>
      <c r="K620" s="25">
        <f t="shared" si="38"/>
        <v>1</v>
      </c>
      <c r="L620" s="25">
        <f t="shared" si="39"/>
        <v>0</v>
      </c>
      <c r="M620" s="25">
        <v>1</v>
      </c>
      <c r="N620" s="25" t="e">
        <v>#N/A</v>
      </c>
      <c r="O620" s="25" t="e">
        <f>VLOOKUP(A620,'NFkB target TFs'!$E$10:$E$54,1,FALSE)</f>
        <v>#N/A</v>
      </c>
      <c r="P620" s="25" t="e">
        <f>VLOOKUP(A620,'all NFkB targets'!$A$6:$A$571,1,FALSE)</f>
        <v>#N/A</v>
      </c>
    </row>
    <row r="621" spans="1:16" x14ac:dyDescent="0.25">
      <c r="A621" s="96" t="s">
        <v>7792</v>
      </c>
      <c r="B621" s="21" t="s">
        <v>7793</v>
      </c>
      <c r="C621" s="21"/>
      <c r="D621" s="22">
        <v>0</v>
      </c>
      <c r="E621" s="23">
        <v>-0.14662021058299729</v>
      </c>
      <c r="F621" s="23">
        <v>0.22769407432286973</v>
      </c>
      <c r="G621" s="23">
        <v>0.2828717448771062</v>
      </c>
      <c r="H621" s="23">
        <v>0.52660270452635238</v>
      </c>
      <c r="I621" s="25">
        <f t="shared" si="36"/>
        <v>0</v>
      </c>
      <c r="J621" s="25">
        <f t="shared" si="37"/>
        <v>0</v>
      </c>
      <c r="K621" s="25">
        <f t="shared" si="38"/>
        <v>0</v>
      </c>
      <c r="L621" s="25">
        <f t="shared" si="39"/>
        <v>0</v>
      </c>
      <c r="M621" s="25">
        <v>0</v>
      </c>
      <c r="N621" s="25" t="e">
        <v>#N/A</v>
      </c>
      <c r="O621" s="25" t="e">
        <f>VLOOKUP(A621,'NFkB target TFs'!$E$10:$E$54,1,FALSE)</f>
        <v>#N/A</v>
      </c>
      <c r="P621" s="25" t="e">
        <f>VLOOKUP(A621,'all NFkB targets'!$A$6:$A$571,1,FALSE)</f>
        <v>#N/A</v>
      </c>
    </row>
    <row r="622" spans="1:16" x14ac:dyDescent="0.25">
      <c r="A622" s="96" t="s">
        <v>12938</v>
      </c>
      <c r="B622" s="21" t="s">
        <v>12939</v>
      </c>
      <c r="C622" s="21"/>
      <c r="D622" s="22">
        <v>0</v>
      </c>
      <c r="E622" s="28">
        <v>0.73084019969804359</v>
      </c>
      <c r="F622" s="28">
        <v>0.59317755334937128</v>
      </c>
      <c r="G622" s="28">
        <v>0.44220572088582422</v>
      </c>
      <c r="H622" s="28">
        <v>0.52584944977714332</v>
      </c>
      <c r="I622" s="25">
        <f t="shared" si="36"/>
        <v>1</v>
      </c>
      <c r="J622" s="25">
        <f t="shared" si="37"/>
        <v>1</v>
      </c>
      <c r="K622" s="25">
        <f t="shared" si="38"/>
        <v>0</v>
      </c>
      <c r="L622" s="25">
        <f t="shared" si="39"/>
        <v>0</v>
      </c>
      <c r="M622" s="25">
        <v>1</v>
      </c>
      <c r="N622" s="25" t="e">
        <v>#N/A</v>
      </c>
      <c r="O622" s="25" t="e">
        <f>VLOOKUP(A622,'NFkB target TFs'!$E$10:$E$54,1,FALSE)</f>
        <v>#N/A</v>
      </c>
      <c r="P622" s="25" t="e">
        <f>VLOOKUP(A622,'all NFkB targets'!$A$6:$A$571,1,FALSE)</f>
        <v>#N/A</v>
      </c>
    </row>
    <row r="623" spans="1:16" x14ac:dyDescent="0.25">
      <c r="A623" s="96" t="s">
        <v>1364</v>
      </c>
      <c r="B623" s="21" t="s">
        <v>1365</v>
      </c>
      <c r="C623" s="21"/>
      <c r="D623" s="22">
        <v>0</v>
      </c>
      <c r="E623" s="23">
        <v>-5.1289909398167959E-2</v>
      </c>
      <c r="F623" s="23">
        <v>0.40449358780672162</v>
      </c>
      <c r="G623" s="23">
        <v>0.44003593876797942</v>
      </c>
      <c r="H623" s="23">
        <v>0.5254568793306239</v>
      </c>
      <c r="I623" s="25">
        <f t="shared" si="36"/>
        <v>0</v>
      </c>
      <c r="J623" s="25">
        <f t="shared" si="37"/>
        <v>0</v>
      </c>
      <c r="K623" s="25">
        <f t="shared" si="38"/>
        <v>0</v>
      </c>
      <c r="L623" s="25">
        <f t="shared" si="39"/>
        <v>0</v>
      </c>
      <c r="M623" s="25">
        <v>0</v>
      </c>
      <c r="N623" s="25" t="e">
        <v>#N/A</v>
      </c>
      <c r="O623" s="25" t="e">
        <f>VLOOKUP(A623,'NFkB target TFs'!$E$10:$E$54,1,FALSE)</f>
        <v>#N/A</v>
      </c>
      <c r="P623" s="25" t="e">
        <f>VLOOKUP(A623,'all NFkB targets'!$A$6:$A$571,1,FALSE)</f>
        <v>#N/A</v>
      </c>
    </row>
    <row r="624" spans="1:16" x14ac:dyDescent="0.25">
      <c r="A624" s="96" t="s">
        <v>10012</v>
      </c>
      <c r="B624" s="21" t="s">
        <v>10013</v>
      </c>
      <c r="C624" s="21"/>
      <c r="D624" s="22">
        <v>0</v>
      </c>
      <c r="E624" s="23">
        <v>0.36955766459219047</v>
      </c>
      <c r="F624" s="23">
        <v>0.43820520292584136</v>
      </c>
      <c r="G624" s="23">
        <v>0.49867785066809772</v>
      </c>
      <c r="H624" s="23">
        <v>0.52524612364657441</v>
      </c>
      <c r="I624" s="25">
        <f t="shared" si="36"/>
        <v>0</v>
      </c>
      <c r="J624" s="25">
        <f t="shared" si="37"/>
        <v>0</v>
      </c>
      <c r="K624" s="25">
        <f t="shared" si="38"/>
        <v>0</v>
      </c>
      <c r="L624" s="25">
        <f t="shared" si="39"/>
        <v>0</v>
      </c>
      <c r="M624" s="25">
        <v>0</v>
      </c>
      <c r="N624" s="25" t="e">
        <v>#N/A</v>
      </c>
      <c r="O624" s="25" t="e">
        <f>VLOOKUP(A624,'NFkB target TFs'!$E$10:$E$54,1,FALSE)</f>
        <v>#N/A</v>
      </c>
      <c r="P624" s="25" t="e">
        <f>VLOOKUP(A624,'all NFkB targets'!$A$6:$A$571,1,FALSE)</f>
        <v>#N/A</v>
      </c>
    </row>
    <row r="625" spans="1:16" x14ac:dyDescent="0.25">
      <c r="A625" s="96" t="s">
        <v>14528</v>
      </c>
      <c r="B625" s="21" t="s">
        <v>14529</v>
      </c>
      <c r="C625" s="21"/>
      <c r="D625" s="22">
        <v>0</v>
      </c>
      <c r="E625" s="28">
        <v>0.4593920064672013</v>
      </c>
      <c r="F625" s="28">
        <v>0.58610568227137549</v>
      </c>
      <c r="G625" s="28">
        <v>0.74738383216197302</v>
      </c>
      <c r="H625" s="28">
        <v>0.52523848915820226</v>
      </c>
      <c r="I625" s="25">
        <f t="shared" si="36"/>
        <v>0</v>
      </c>
      <c r="J625" s="25">
        <f t="shared" si="37"/>
        <v>1</v>
      </c>
      <c r="K625" s="25">
        <f t="shared" si="38"/>
        <v>1</v>
      </c>
      <c r="L625" s="25">
        <f t="shared" si="39"/>
        <v>0</v>
      </c>
      <c r="M625" s="25">
        <v>1</v>
      </c>
      <c r="N625" s="25" t="e">
        <v>#N/A</v>
      </c>
      <c r="O625" s="25" t="e">
        <f>VLOOKUP(A625,'NFkB target TFs'!$E$10:$E$54,1,FALSE)</f>
        <v>#N/A</v>
      </c>
      <c r="P625" s="25" t="e">
        <f>VLOOKUP(A625,'all NFkB targets'!$A$6:$A$571,1,FALSE)</f>
        <v>#N/A</v>
      </c>
    </row>
    <row r="626" spans="1:16" x14ac:dyDescent="0.25">
      <c r="A626" s="96" t="s">
        <v>1718</v>
      </c>
      <c r="B626" s="21" t="s">
        <v>1719</v>
      </c>
      <c r="C626" s="21"/>
      <c r="D626" s="22">
        <v>0</v>
      </c>
      <c r="E626" s="23">
        <v>8.1686690805588158E-2</v>
      </c>
      <c r="F626" s="23">
        <v>0.21710769127028567</v>
      </c>
      <c r="G626" s="23">
        <v>0.19457588885540048</v>
      </c>
      <c r="H626" s="23">
        <v>0.52518783827081561</v>
      </c>
      <c r="I626" s="25">
        <f t="shared" si="36"/>
        <v>0</v>
      </c>
      <c r="J626" s="25">
        <f t="shared" si="37"/>
        <v>0</v>
      </c>
      <c r="K626" s="25">
        <f t="shared" si="38"/>
        <v>0</v>
      </c>
      <c r="L626" s="25">
        <f t="shared" si="39"/>
        <v>0</v>
      </c>
      <c r="M626" s="25">
        <v>0</v>
      </c>
      <c r="N626" s="25" t="e">
        <v>#N/A</v>
      </c>
      <c r="O626" s="25" t="e">
        <f>VLOOKUP(A626,'NFkB target TFs'!$E$10:$E$54,1,FALSE)</f>
        <v>#N/A</v>
      </c>
      <c r="P626" s="25" t="e">
        <f>VLOOKUP(A626,'all NFkB targets'!$A$6:$A$571,1,FALSE)</f>
        <v>#N/A</v>
      </c>
    </row>
    <row r="627" spans="1:16" x14ac:dyDescent="0.25">
      <c r="A627" s="96" t="s">
        <v>13687</v>
      </c>
      <c r="B627" s="21" t="s">
        <v>13688</v>
      </c>
      <c r="C627" s="21"/>
      <c r="D627" s="22">
        <v>0</v>
      </c>
      <c r="E627" s="23">
        <v>2.986184492006794E-2</v>
      </c>
      <c r="F627" s="28">
        <v>0.25366183411872617</v>
      </c>
      <c r="G627" s="28">
        <v>0.75096910031753927</v>
      </c>
      <c r="H627" s="28">
        <v>0.5250590840447863</v>
      </c>
      <c r="I627" s="25">
        <f t="shared" si="36"/>
        <v>0</v>
      </c>
      <c r="J627" s="25">
        <f t="shared" si="37"/>
        <v>0</v>
      </c>
      <c r="K627" s="25">
        <f t="shared" si="38"/>
        <v>1</v>
      </c>
      <c r="L627" s="25">
        <f t="shared" si="39"/>
        <v>0</v>
      </c>
      <c r="M627" s="25">
        <v>1</v>
      </c>
      <c r="N627" s="25" t="e">
        <v>#N/A</v>
      </c>
      <c r="O627" s="25" t="e">
        <f>VLOOKUP(A627,'NFkB target TFs'!$E$10:$E$54,1,FALSE)</f>
        <v>#N/A</v>
      </c>
      <c r="P627" s="25" t="e">
        <f>VLOOKUP(A627,'all NFkB targets'!$A$6:$A$571,1,FALSE)</f>
        <v>#N/A</v>
      </c>
    </row>
    <row r="628" spans="1:16" x14ac:dyDescent="0.25">
      <c r="A628" s="96" t="s">
        <v>9297</v>
      </c>
      <c r="B628" s="21" t="s">
        <v>9298</v>
      </c>
      <c r="C628" s="21"/>
      <c r="D628" s="22">
        <v>0</v>
      </c>
      <c r="E628" s="23">
        <v>0.31806943389839148</v>
      </c>
      <c r="F628" s="23">
        <v>0.32762424509949239</v>
      </c>
      <c r="G628" s="23">
        <v>0.54388108218664943</v>
      </c>
      <c r="H628" s="23">
        <v>0.52318697749107834</v>
      </c>
      <c r="I628" s="25">
        <f t="shared" si="36"/>
        <v>0</v>
      </c>
      <c r="J628" s="25">
        <f t="shared" si="37"/>
        <v>0</v>
      </c>
      <c r="K628" s="25">
        <f t="shared" si="38"/>
        <v>0</v>
      </c>
      <c r="L628" s="25">
        <f t="shared" si="39"/>
        <v>0</v>
      </c>
      <c r="M628" s="25">
        <v>0</v>
      </c>
      <c r="N628" s="25" t="e">
        <v>#N/A</v>
      </c>
      <c r="O628" s="25" t="e">
        <f>VLOOKUP(A628,'NFkB target TFs'!$E$10:$E$54,1,FALSE)</f>
        <v>#N/A</v>
      </c>
      <c r="P628" s="25" t="e">
        <f>VLOOKUP(A628,'all NFkB targets'!$A$6:$A$571,1,FALSE)</f>
        <v>#N/A</v>
      </c>
    </row>
    <row r="629" spans="1:16" x14ac:dyDescent="0.25">
      <c r="A629" s="96" t="s">
        <v>15030</v>
      </c>
      <c r="B629" s="21" t="s">
        <v>15031</v>
      </c>
      <c r="C629" s="21"/>
      <c r="D629" s="22">
        <v>0</v>
      </c>
      <c r="E629" s="24">
        <v>-1.5199621627865425</v>
      </c>
      <c r="F629" s="24">
        <v>-1.1946039309804526</v>
      </c>
      <c r="G629" s="24">
        <v>-1.1741971249102134</v>
      </c>
      <c r="H629" s="28">
        <v>0.52132188744101504</v>
      </c>
      <c r="I629" s="25">
        <f t="shared" si="36"/>
        <v>1</v>
      </c>
      <c r="J629" s="25">
        <f t="shared" si="37"/>
        <v>1</v>
      </c>
      <c r="K629" s="25">
        <f t="shared" si="38"/>
        <v>1</v>
      </c>
      <c r="L629" s="25">
        <f t="shared" si="39"/>
        <v>0</v>
      </c>
      <c r="M629" s="25">
        <v>1</v>
      </c>
      <c r="N629" s="25" t="e">
        <v>#N/A</v>
      </c>
      <c r="O629" s="25" t="e">
        <f>VLOOKUP(A629,'NFkB target TFs'!$E$10:$E$54,1,FALSE)</f>
        <v>#N/A</v>
      </c>
      <c r="P629" s="25" t="e">
        <f>VLOOKUP(A629,'all NFkB targets'!$A$6:$A$571,1,FALSE)</f>
        <v>#N/A</v>
      </c>
    </row>
    <row r="630" spans="1:16" x14ac:dyDescent="0.25">
      <c r="A630" s="96" t="s">
        <v>14289</v>
      </c>
      <c r="B630" s="21" t="s">
        <v>14290</v>
      </c>
      <c r="C630" s="21"/>
      <c r="D630" s="22">
        <v>0</v>
      </c>
      <c r="E630" s="28">
        <v>0.72588260412805605</v>
      </c>
      <c r="F630" s="28">
        <v>0.34429399204848338</v>
      </c>
      <c r="G630" s="28">
        <v>0.6453035503649025</v>
      </c>
      <c r="H630" s="28">
        <v>0.52058960226917339</v>
      </c>
      <c r="I630" s="25">
        <f t="shared" si="36"/>
        <v>1</v>
      </c>
      <c r="J630" s="25">
        <f t="shared" si="37"/>
        <v>0</v>
      </c>
      <c r="K630" s="25">
        <f t="shared" si="38"/>
        <v>1</v>
      </c>
      <c r="L630" s="25">
        <f t="shared" si="39"/>
        <v>0</v>
      </c>
      <c r="M630" s="25">
        <v>1</v>
      </c>
      <c r="N630" s="25" t="e">
        <v>#N/A</v>
      </c>
      <c r="O630" s="25" t="e">
        <f>VLOOKUP(A630,'NFkB target TFs'!$E$10:$E$54,1,FALSE)</f>
        <v>#N/A</v>
      </c>
      <c r="P630" s="25" t="e">
        <f>VLOOKUP(A630,'all NFkB targets'!$A$6:$A$571,1,FALSE)</f>
        <v>#N/A</v>
      </c>
    </row>
    <row r="631" spans="1:16" x14ac:dyDescent="0.25">
      <c r="A631" s="96" t="s">
        <v>5617</v>
      </c>
      <c r="B631" s="21" t="s">
        <v>5618</v>
      </c>
      <c r="C631" s="21"/>
      <c r="D631" s="22">
        <v>0</v>
      </c>
      <c r="E631" s="23">
        <v>0.30293990309912211</v>
      </c>
      <c r="F631" s="23">
        <v>0.1274939584361946</v>
      </c>
      <c r="G631" s="23">
        <v>0.28853669251057318</v>
      </c>
      <c r="H631" s="23">
        <v>0.5186920402831835</v>
      </c>
      <c r="I631" s="25">
        <f t="shared" ref="I631:I694" si="40">IF(ABS(E631)&gt;0.585,1,0)</f>
        <v>0</v>
      </c>
      <c r="J631" s="25">
        <f t="shared" ref="J631:J694" si="41">IF(ABS(F631)&gt;0.585,1,0)</f>
        <v>0</v>
      </c>
      <c r="K631" s="25">
        <f t="shared" ref="K631:K694" si="42">IF(ABS(G631)&gt;0.585,1,0)</f>
        <v>0</v>
      </c>
      <c r="L631" s="25">
        <f t="shared" ref="L631:L694" si="43">IF(ABS(H631)&gt;0.585,1,0)</f>
        <v>0</v>
      </c>
      <c r="M631" s="25">
        <v>0</v>
      </c>
      <c r="N631" s="25" t="e">
        <v>#N/A</v>
      </c>
      <c r="O631" s="25" t="e">
        <f>VLOOKUP(A631,'NFkB target TFs'!$E$10:$E$54,1,FALSE)</f>
        <v>#N/A</v>
      </c>
      <c r="P631" s="25" t="e">
        <f>VLOOKUP(A631,'all NFkB targets'!$A$6:$A$571,1,FALSE)</f>
        <v>#N/A</v>
      </c>
    </row>
    <row r="632" spans="1:16" x14ac:dyDescent="0.25">
      <c r="A632" s="96" t="s">
        <v>12971</v>
      </c>
      <c r="B632" s="21" t="s">
        <v>12972</v>
      </c>
      <c r="C632" s="21"/>
      <c r="D632" s="22">
        <v>0</v>
      </c>
      <c r="E632" s="24">
        <v>-1.0393167505737479</v>
      </c>
      <c r="F632" s="24">
        <v>-1.4966783899380931</v>
      </c>
      <c r="G632" s="24">
        <v>-0.46381559189805666</v>
      </c>
      <c r="H632" s="28">
        <v>0.51761351291965652</v>
      </c>
      <c r="I632" s="25">
        <f t="shared" si="40"/>
        <v>1</v>
      </c>
      <c r="J632" s="25">
        <f t="shared" si="41"/>
        <v>1</v>
      </c>
      <c r="K632" s="25">
        <f t="shared" si="42"/>
        <v>0</v>
      </c>
      <c r="L632" s="25">
        <f t="shared" si="43"/>
        <v>0</v>
      </c>
      <c r="M632" s="25">
        <v>1</v>
      </c>
      <c r="N632" s="25" t="e">
        <v>#N/A</v>
      </c>
      <c r="O632" s="25" t="e">
        <f>VLOOKUP(A632,'NFkB target TFs'!$E$10:$E$54,1,FALSE)</f>
        <v>#N/A</v>
      </c>
      <c r="P632" s="25" t="e">
        <f>VLOOKUP(A632,'all NFkB targets'!$A$6:$A$571,1,FALSE)</f>
        <v>#N/A</v>
      </c>
    </row>
    <row r="633" spans="1:16" x14ac:dyDescent="0.25">
      <c r="A633" s="96" t="s">
        <v>14417</v>
      </c>
      <c r="B633" s="21" t="s">
        <v>941</v>
      </c>
      <c r="C633" s="21"/>
      <c r="D633" s="22">
        <v>0</v>
      </c>
      <c r="E633" s="28">
        <v>1.5613917374968209</v>
      </c>
      <c r="F633" s="28">
        <v>0.14476277904413526</v>
      </c>
      <c r="G633" s="28">
        <v>0.84344683957714806</v>
      </c>
      <c r="H633" s="28">
        <v>0.51730161881344372</v>
      </c>
      <c r="I633" s="25">
        <f t="shared" si="40"/>
        <v>1</v>
      </c>
      <c r="J633" s="25">
        <f t="shared" si="41"/>
        <v>0</v>
      </c>
      <c r="K633" s="25">
        <f t="shared" si="42"/>
        <v>1</v>
      </c>
      <c r="L633" s="25">
        <f t="shared" si="43"/>
        <v>0</v>
      </c>
      <c r="M633" s="25">
        <v>1</v>
      </c>
      <c r="N633" s="25" t="e">
        <v>#N/A</v>
      </c>
      <c r="O633" s="25" t="e">
        <f>VLOOKUP(A633,'NFkB target TFs'!$E$10:$E$54,1,FALSE)</f>
        <v>#N/A</v>
      </c>
      <c r="P633" s="25" t="e">
        <f>VLOOKUP(A633,'all NFkB targets'!$A$6:$A$571,1,FALSE)</f>
        <v>#N/A</v>
      </c>
    </row>
    <row r="634" spans="1:16" x14ac:dyDescent="0.25">
      <c r="A634" s="96" t="s">
        <v>14460</v>
      </c>
      <c r="B634" s="21" t="s">
        <v>14461</v>
      </c>
      <c r="C634" s="21"/>
      <c r="D634" s="22">
        <v>0</v>
      </c>
      <c r="E634" s="23">
        <v>4.8880525318138517E-2</v>
      </c>
      <c r="F634" s="28">
        <v>0.60764624781940491</v>
      </c>
      <c r="G634" s="28">
        <v>0.87296320016271522</v>
      </c>
      <c r="H634" s="28">
        <v>0.51565990065193446</v>
      </c>
      <c r="I634" s="25">
        <f t="shared" si="40"/>
        <v>0</v>
      </c>
      <c r="J634" s="25">
        <f t="shared" si="41"/>
        <v>1</v>
      </c>
      <c r="K634" s="25">
        <f t="shared" si="42"/>
        <v>1</v>
      </c>
      <c r="L634" s="25">
        <f t="shared" si="43"/>
        <v>0</v>
      </c>
      <c r="M634" s="25">
        <v>1</v>
      </c>
      <c r="N634" s="25" t="e">
        <v>#N/A</v>
      </c>
      <c r="O634" s="25" t="e">
        <f>VLOOKUP(A634,'NFkB target TFs'!$E$10:$E$54,1,FALSE)</f>
        <v>#N/A</v>
      </c>
      <c r="P634" s="25" t="e">
        <f>VLOOKUP(A634,'all NFkB targets'!$A$6:$A$571,1,FALSE)</f>
        <v>#N/A</v>
      </c>
    </row>
    <row r="635" spans="1:16" x14ac:dyDescent="0.25">
      <c r="A635" s="96" t="s">
        <v>13908</v>
      </c>
      <c r="B635" s="21" t="s">
        <v>13909</v>
      </c>
      <c r="C635" s="21"/>
      <c r="D635" s="22">
        <v>0</v>
      </c>
      <c r="E635" s="28">
        <v>0.18809586664760652</v>
      </c>
      <c r="F635" s="28">
        <v>0.28643312851468988</v>
      </c>
      <c r="G635" s="28">
        <v>0.63436700272903712</v>
      </c>
      <c r="H635" s="28">
        <v>0.51535347867842907</v>
      </c>
      <c r="I635" s="25">
        <f t="shared" si="40"/>
        <v>0</v>
      </c>
      <c r="J635" s="25">
        <f t="shared" si="41"/>
        <v>0</v>
      </c>
      <c r="K635" s="25">
        <f t="shared" si="42"/>
        <v>1</v>
      </c>
      <c r="L635" s="25">
        <f t="shared" si="43"/>
        <v>0</v>
      </c>
      <c r="M635" s="25">
        <v>1</v>
      </c>
      <c r="N635" s="25" t="e">
        <v>#N/A</v>
      </c>
      <c r="O635" s="25" t="e">
        <f>VLOOKUP(A635,'NFkB target TFs'!$E$10:$E$54,1,FALSE)</f>
        <v>#N/A</v>
      </c>
      <c r="P635" s="25" t="e">
        <f>VLOOKUP(A635,'all NFkB targets'!$A$6:$A$571,1,FALSE)</f>
        <v>#N/A</v>
      </c>
    </row>
    <row r="636" spans="1:16" x14ac:dyDescent="0.25">
      <c r="A636" s="96" t="s">
        <v>14679</v>
      </c>
      <c r="B636" s="21" t="s">
        <v>14680</v>
      </c>
      <c r="C636" s="21"/>
      <c r="D636" s="22">
        <v>0</v>
      </c>
      <c r="E636" s="28">
        <v>0.26655178059573353</v>
      </c>
      <c r="F636" s="28">
        <v>0.63444203767416985</v>
      </c>
      <c r="G636" s="28">
        <v>0.78778897289662952</v>
      </c>
      <c r="H636" s="28">
        <v>0.51514721095760296</v>
      </c>
      <c r="I636" s="25">
        <f t="shared" si="40"/>
        <v>0</v>
      </c>
      <c r="J636" s="25">
        <f t="shared" si="41"/>
        <v>1</v>
      </c>
      <c r="K636" s="25">
        <f t="shared" si="42"/>
        <v>1</v>
      </c>
      <c r="L636" s="25">
        <f t="shared" si="43"/>
        <v>0</v>
      </c>
      <c r="M636" s="25">
        <v>1</v>
      </c>
      <c r="N636" s="25" t="e">
        <v>#N/A</v>
      </c>
      <c r="O636" s="25" t="e">
        <f>VLOOKUP(A636,'NFkB target TFs'!$E$10:$E$54,1,FALSE)</f>
        <v>#N/A</v>
      </c>
      <c r="P636" s="25" t="e">
        <f>VLOOKUP(A636,'all NFkB targets'!$A$6:$A$571,1,FALSE)</f>
        <v>#N/A</v>
      </c>
    </row>
    <row r="637" spans="1:16" x14ac:dyDescent="0.25">
      <c r="A637" s="96" t="s">
        <v>5477</v>
      </c>
      <c r="B637" s="21" t="s">
        <v>5478</v>
      </c>
      <c r="C637" s="21"/>
      <c r="D637" s="22">
        <v>0</v>
      </c>
      <c r="E637" s="23">
        <v>-9.6818663788868498E-2</v>
      </c>
      <c r="F637" s="23">
        <v>0.54854302205889072</v>
      </c>
      <c r="G637" s="23">
        <v>-0.22557119466512532</v>
      </c>
      <c r="H637" s="23">
        <v>0.51415560243357394</v>
      </c>
      <c r="I637" s="25">
        <f t="shared" si="40"/>
        <v>0</v>
      </c>
      <c r="J637" s="25">
        <f t="shared" si="41"/>
        <v>0</v>
      </c>
      <c r="K637" s="25">
        <f t="shared" si="42"/>
        <v>0</v>
      </c>
      <c r="L637" s="25">
        <f t="shared" si="43"/>
        <v>0</v>
      </c>
      <c r="M637" s="25">
        <v>0</v>
      </c>
      <c r="N637" s="25" t="e">
        <v>#N/A</v>
      </c>
      <c r="O637" s="25" t="e">
        <f>VLOOKUP(A637,'NFkB target TFs'!$E$10:$E$54,1,FALSE)</f>
        <v>#N/A</v>
      </c>
      <c r="P637" s="25" t="e">
        <f>VLOOKUP(A637,'all NFkB targets'!$A$6:$A$571,1,FALSE)</f>
        <v>#N/A</v>
      </c>
    </row>
    <row r="638" spans="1:16" x14ac:dyDescent="0.25">
      <c r="A638" s="96" t="s">
        <v>13964</v>
      </c>
      <c r="B638" s="21" t="s">
        <v>13965</v>
      </c>
      <c r="C638" s="21"/>
      <c r="D638" s="22">
        <v>0</v>
      </c>
      <c r="E638" s="23">
        <v>-2.4549747057165713E-2</v>
      </c>
      <c r="F638" s="28">
        <v>0.20649816266567012</v>
      </c>
      <c r="G638" s="28">
        <v>0.76766496315035104</v>
      </c>
      <c r="H638" s="28">
        <v>0.51300867119350324</v>
      </c>
      <c r="I638" s="25">
        <f t="shared" si="40"/>
        <v>0</v>
      </c>
      <c r="J638" s="25">
        <f t="shared" si="41"/>
        <v>0</v>
      </c>
      <c r="K638" s="25">
        <f t="shared" si="42"/>
        <v>1</v>
      </c>
      <c r="L638" s="25">
        <f t="shared" si="43"/>
        <v>0</v>
      </c>
      <c r="M638" s="25">
        <v>1</v>
      </c>
      <c r="N638" s="25" t="e">
        <v>#N/A</v>
      </c>
      <c r="O638" s="25" t="e">
        <f>VLOOKUP(A638,'NFkB target TFs'!$E$10:$E$54,1,FALSE)</f>
        <v>#N/A</v>
      </c>
      <c r="P638" s="25" t="e">
        <f>VLOOKUP(A638,'all NFkB targets'!$A$6:$A$571,1,FALSE)</f>
        <v>#N/A</v>
      </c>
    </row>
    <row r="639" spans="1:16" x14ac:dyDescent="0.25">
      <c r="A639" s="96" t="s">
        <v>9328</v>
      </c>
      <c r="B639" s="21" t="s">
        <v>9329</v>
      </c>
      <c r="C639" s="21"/>
      <c r="D639" s="22">
        <v>0</v>
      </c>
      <c r="E639" s="23">
        <v>0.4229674364181617</v>
      </c>
      <c r="F639" s="23">
        <v>0.41682929628940485</v>
      </c>
      <c r="G639" s="23">
        <v>0.56187888760811477</v>
      </c>
      <c r="H639" s="23">
        <v>0.51247978324566201</v>
      </c>
      <c r="I639" s="25">
        <f t="shared" si="40"/>
        <v>0</v>
      </c>
      <c r="J639" s="25">
        <f t="shared" si="41"/>
        <v>0</v>
      </c>
      <c r="K639" s="25">
        <f t="shared" si="42"/>
        <v>0</v>
      </c>
      <c r="L639" s="25">
        <f t="shared" si="43"/>
        <v>0</v>
      </c>
      <c r="M639" s="25">
        <v>0</v>
      </c>
      <c r="N639" s="25" t="e">
        <v>#N/A</v>
      </c>
      <c r="O639" s="25" t="e">
        <f>VLOOKUP(A639,'NFkB target TFs'!$E$10:$E$54,1,FALSE)</f>
        <v>#N/A</v>
      </c>
      <c r="P639" s="25" t="e">
        <f>VLOOKUP(A639,'all NFkB targets'!$A$6:$A$571,1,FALSE)</f>
        <v>#N/A</v>
      </c>
    </row>
    <row r="640" spans="1:16" x14ac:dyDescent="0.25">
      <c r="A640" s="96" t="s">
        <v>13547</v>
      </c>
      <c r="B640" s="21" t="s">
        <v>13548</v>
      </c>
      <c r="C640" s="21"/>
      <c r="D640" s="22">
        <v>0</v>
      </c>
      <c r="E640" s="28">
        <v>0.3128590894341553</v>
      </c>
      <c r="F640" s="28">
        <v>0.37180033607817342</v>
      </c>
      <c r="G640" s="28">
        <v>0.61921925674326939</v>
      </c>
      <c r="H640" s="28">
        <v>0.51159636509322048</v>
      </c>
      <c r="I640" s="25">
        <f t="shared" si="40"/>
        <v>0</v>
      </c>
      <c r="J640" s="25">
        <f t="shared" si="41"/>
        <v>0</v>
      </c>
      <c r="K640" s="25">
        <f t="shared" si="42"/>
        <v>1</v>
      </c>
      <c r="L640" s="25">
        <f t="shared" si="43"/>
        <v>0</v>
      </c>
      <c r="M640" s="25">
        <v>1</v>
      </c>
      <c r="N640" s="25" t="e">
        <v>#N/A</v>
      </c>
      <c r="O640" s="25" t="e">
        <f>VLOOKUP(A640,'NFkB target TFs'!$E$10:$E$54,1,FALSE)</f>
        <v>#N/A</v>
      </c>
      <c r="P640" s="25" t="e">
        <f>VLOOKUP(A640,'all NFkB targets'!$A$6:$A$571,1,FALSE)</f>
        <v>#N/A</v>
      </c>
    </row>
    <row r="641" spans="1:16" x14ac:dyDescent="0.25">
      <c r="A641" s="96" t="s">
        <v>14363</v>
      </c>
      <c r="B641" s="21" t="s">
        <v>941</v>
      </c>
      <c r="C641" s="21"/>
      <c r="D641" s="22">
        <v>0</v>
      </c>
      <c r="E641" s="28">
        <v>0.59437987088255939</v>
      </c>
      <c r="F641" s="28">
        <v>0.19760590453442592</v>
      </c>
      <c r="G641" s="28">
        <v>0.67346229440335359</v>
      </c>
      <c r="H641" s="28">
        <v>0.51123739673805713</v>
      </c>
      <c r="I641" s="25">
        <f t="shared" si="40"/>
        <v>1</v>
      </c>
      <c r="J641" s="25">
        <f t="shared" si="41"/>
        <v>0</v>
      </c>
      <c r="K641" s="25">
        <f t="shared" si="42"/>
        <v>1</v>
      </c>
      <c r="L641" s="25">
        <f t="shared" si="43"/>
        <v>0</v>
      </c>
      <c r="M641" s="25">
        <v>1</v>
      </c>
      <c r="N641" s="25" t="e">
        <v>#N/A</v>
      </c>
      <c r="O641" s="25" t="e">
        <f>VLOOKUP(A641,'NFkB target TFs'!$E$10:$E$54,1,FALSE)</f>
        <v>#N/A</v>
      </c>
      <c r="P641" s="25" t="e">
        <f>VLOOKUP(A641,'all NFkB targets'!$A$6:$A$571,1,FALSE)</f>
        <v>#N/A</v>
      </c>
    </row>
    <row r="642" spans="1:16" x14ac:dyDescent="0.25">
      <c r="A642" s="96" t="s">
        <v>15108</v>
      </c>
      <c r="B642" s="21" t="s">
        <v>15109</v>
      </c>
      <c r="C642" s="21"/>
      <c r="D642" s="22">
        <v>0</v>
      </c>
      <c r="E642" s="28">
        <v>0.78994940663735247</v>
      </c>
      <c r="F642" s="28">
        <v>0.81089425793984737</v>
      </c>
      <c r="G642" s="28">
        <v>0.68110153383829108</v>
      </c>
      <c r="H642" s="28">
        <v>0.51106578006580095</v>
      </c>
      <c r="I642" s="25">
        <f t="shared" si="40"/>
        <v>1</v>
      </c>
      <c r="J642" s="25">
        <f t="shared" si="41"/>
        <v>1</v>
      </c>
      <c r="K642" s="25">
        <f t="shared" si="42"/>
        <v>1</v>
      </c>
      <c r="L642" s="25">
        <f t="shared" si="43"/>
        <v>0</v>
      </c>
      <c r="M642" s="25">
        <v>1</v>
      </c>
      <c r="N642" s="25" t="e">
        <v>#N/A</v>
      </c>
      <c r="O642" s="25" t="e">
        <f>VLOOKUP(A642,'NFkB target TFs'!$E$10:$E$54,1,FALSE)</f>
        <v>#N/A</v>
      </c>
      <c r="P642" s="25" t="e">
        <f>VLOOKUP(A642,'all NFkB targets'!$A$6:$A$571,1,FALSE)</f>
        <v>#N/A</v>
      </c>
    </row>
    <row r="643" spans="1:16" x14ac:dyDescent="0.25">
      <c r="A643" s="96" t="s">
        <v>15103</v>
      </c>
      <c r="B643" s="21" t="s">
        <v>941</v>
      </c>
      <c r="C643" s="21"/>
      <c r="D643" s="22">
        <v>0</v>
      </c>
      <c r="E643" s="28">
        <v>0.76324548050514496</v>
      </c>
      <c r="F643" s="28">
        <v>1.1558943838443303</v>
      </c>
      <c r="G643" s="28">
        <v>1.3272747163528404</v>
      </c>
      <c r="H643" s="28">
        <v>0.5096462248114606</v>
      </c>
      <c r="I643" s="25">
        <f t="shared" si="40"/>
        <v>1</v>
      </c>
      <c r="J643" s="25">
        <f t="shared" si="41"/>
        <v>1</v>
      </c>
      <c r="K643" s="25">
        <f t="shared" si="42"/>
        <v>1</v>
      </c>
      <c r="L643" s="25">
        <f t="shared" si="43"/>
        <v>0</v>
      </c>
      <c r="M643" s="25">
        <v>1</v>
      </c>
      <c r="N643" s="25" t="e">
        <v>#N/A</v>
      </c>
      <c r="O643" s="25" t="e">
        <f>VLOOKUP(A643,'NFkB target TFs'!$E$10:$E$54,1,FALSE)</f>
        <v>#N/A</v>
      </c>
      <c r="P643" s="25" t="e">
        <f>VLOOKUP(A643,'all NFkB targets'!$A$6:$A$571,1,FALSE)</f>
        <v>#N/A</v>
      </c>
    </row>
    <row r="644" spans="1:16" x14ac:dyDescent="0.25">
      <c r="A644" s="96" t="s">
        <v>9030</v>
      </c>
      <c r="B644" s="21" t="s">
        <v>9031</v>
      </c>
      <c r="C644" s="21"/>
      <c r="D644" s="22">
        <v>0</v>
      </c>
      <c r="E644" s="23">
        <v>0.44344451861496864</v>
      </c>
      <c r="F644" s="23">
        <v>-0.58379309558224168</v>
      </c>
      <c r="G644" s="23">
        <v>-0.4729583732639992</v>
      </c>
      <c r="H644" s="23">
        <v>0.50962605455726595</v>
      </c>
      <c r="I644" s="25">
        <f t="shared" si="40"/>
        <v>0</v>
      </c>
      <c r="J644" s="25">
        <f t="shared" si="41"/>
        <v>0</v>
      </c>
      <c r="K644" s="25">
        <f t="shared" si="42"/>
        <v>0</v>
      </c>
      <c r="L644" s="25">
        <f t="shared" si="43"/>
        <v>0</v>
      </c>
      <c r="M644" s="25">
        <v>0</v>
      </c>
      <c r="N644" s="25" t="e">
        <v>#N/A</v>
      </c>
      <c r="O644" s="25" t="e">
        <f>VLOOKUP(A644,'NFkB target TFs'!$E$10:$E$54,1,FALSE)</f>
        <v>#N/A</v>
      </c>
      <c r="P644" s="25" t="e">
        <f>VLOOKUP(A644,'all NFkB targets'!$A$6:$A$571,1,FALSE)</f>
        <v>#N/A</v>
      </c>
    </row>
    <row r="645" spans="1:16" x14ac:dyDescent="0.25">
      <c r="A645" s="96" t="s">
        <v>1352</v>
      </c>
      <c r="B645" s="21" t="s">
        <v>1353</v>
      </c>
      <c r="C645" s="21"/>
      <c r="D645" s="22">
        <v>0</v>
      </c>
      <c r="E645" s="23">
        <v>9.7944808720997853E-2</v>
      </c>
      <c r="F645" s="23">
        <v>-9.9539640208116106E-2</v>
      </c>
      <c r="G645" s="23">
        <v>-0.20272905610195235</v>
      </c>
      <c r="H645" s="23">
        <v>0.50951400723636175</v>
      </c>
      <c r="I645" s="25">
        <f t="shared" si="40"/>
        <v>0</v>
      </c>
      <c r="J645" s="25">
        <f t="shared" si="41"/>
        <v>0</v>
      </c>
      <c r="K645" s="25">
        <f t="shared" si="42"/>
        <v>0</v>
      </c>
      <c r="L645" s="25">
        <f t="shared" si="43"/>
        <v>0</v>
      </c>
      <c r="M645" s="25">
        <v>0</v>
      </c>
      <c r="N645" s="25" t="e">
        <v>#N/A</v>
      </c>
      <c r="O645" s="25" t="e">
        <f>VLOOKUP(A645,'NFkB target TFs'!$E$10:$E$54,1,FALSE)</f>
        <v>#N/A</v>
      </c>
      <c r="P645" s="25" t="e">
        <f>VLOOKUP(A645,'all NFkB targets'!$A$6:$A$571,1,FALSE)</f>
        <v>#N/A</v>
      </c>
    </row>
    <row r="646" spans="1:16" x14ac:dyDescent="0.25">
      <c r="A646" s="96" t="s">
        <v>15132</v>
      </c>
      <c r="B646" s="21" t="s">
        <v>15133</v>
      </c>
      <c r="C646" s="21"/>
      <c r="D646" s="22">
        <v>0</v>
      </c>
      <c r="E646" s="28">
        <v>0.92072651631480906</v>
      </c>
      <c r="F646" s="28">
        <v>0.77745133292333479</v>
      </c>
      <c r="G646" s="28">
        <v>1.1424754817124614</v>
      </c>
      <c r="H646" s="28">
        <v>0.50922771747562934</v>
      </c>
      <c r="I646" s="25">
        <f t="shared" si="40"/>
        <v>1</v>
      </c>
      <c r="J646" s="25">
        <f t="shared" si="41"/>
        <v>1</v>
      </c>
      <c r="K646" s="25">
        <f t="shared" si="42"/>
        <v>1</v>
      </c>
      <c r="L646" s="25">
        <f t="shared" si="43"/>
        <v>0</v>
      </c>
      <c r="M646" s="25">
        <v>1</v>
      </c>
      <c r="N646" s="25" t="e">
        <v>#N/A</v>
      </c>
      <c r="O646" s="25" t="e">
        <f>VLOOKUP(A646,'NFkB target TFs'!$E$10:$E$54,1,FALSE)</f>
        <v>#N/A</v>
      </c>
      <c r="P646" s="25" t="e">
        <f>VLOOKUP(A646,'all NFkB targets'!$A$6:$A$571,1,FALSE)</f>
        <v>#N/A</v>
      </c>
    </row>
    <row r="647" spans="1:16" x14ac:dyDescent="0.25">
      <c r="A647" s="96" t="s">
        <v>14758</v>
      </c>
      <c r="B647" s="21" t="s">
        <v>14759</v>
      </c>
      <c r="C647" s="21"/>
      <c r="D647" s="22">
        <v>0</v>
      </c>
      <c r="E647" s="28">
        <v>0.14127953434479154</v>
      </c>
      <c r="F647" s="28">
        <v>0.82508313216608997</v>
      </c>
      <c r="G647" s="28">
        <v>1.337202088820497</v>
      </c>
      <c r="H647" s="28">
        <v>0.50921631634153497</v>
      </c>
      <c r="I647" s="25">
        <f t="shared" si="40"/>
        <v>0</v>
      </c>
      <c r="J647" s="25">
        <f t="shared" si="41"/>
        <v>1</v>
      </c>
      <c r="K647" s="25">
        <f t="shared" si="42"/>
        <v>1</v>
      </c>
      <c r="L647" s="25">
        <f t="shared" si="43"/>
        <v>0</v>
      </c>
      <c r="M647" s="25">
        <v>1</v>
      </c>
      <c r="N647" s="25" t="e">
        <v>#N/A</v>
      </c>
      <c r="O647" s="25" t="e">
        <f>VLOOKUP(A647,'NFkB target TFs'!$E$10:$E$54,1,FALSE)</f>
        <v>#N/A</v>
      </c>
      <c r="P647" s="25" t="e">
        <f>VLOOKUP(A647,'all NFkB targets'!$A$6:$A$571,1,FALSE)</f>
        <v>#N/A</v>
      </c>
    </row>
    <row r="648" spans="1:16" x14ac:dyDescent="0.25">
      <c r="A648" s="96" t="s">
        <v>2412</v>
      </c>
      <c r="B648" s="21" t="s">
        <v>941</v>
      </c>
      <c r="C648" s="21"/>
      <c r="D648" s="22">
        <v>0</v>
      </c>
      <c r="E648" s="23">
        <v>0.38311909057932791</v>
      </c>
      <c r="F648" s="23">
        <v>0.10277942934730705</v>
      </c>
      <c r="G648" s="23">
        <v>0.38322328426273461</v>
      </c>
      <c r="H648" s="23">
        <v>0.50898937862670346</v>
      </c>
      <c r="I648" s="25">
        <f t="shared" si="40"/>
        <v>0</v>
      </c>
      <c r="J648" s="25">
        <f t="shared" si="41"/>
        <v>0</v>
      </c>
      <c r="K648" s="25">
        <f t="shared" si="42"/>
        <v>0</v>
      </c>
      <c r="L648" s="25">
        <f t="shared" si="43"/>
        <v>0</v>
      </c>
      <c r="M648" s="25">
        <v>0</v>
      </c>
      <c r="N648" s="25" t="e">
        <v>#N/A</v>
      </c>
      <c r="O648" s="25" t="e">
        <f>VLOOKUP(A648,'NFkB target TFs'!$E$10:$E$54,1,FALSE)</f>
        <v>#N/A</v>
      </c>
      <c r="P648" s="25" t="e">
        <f>VLOOKUP(A648,'all NFkB targets'!$A$6:$A$571,1,FALSE)</f>
        <v>#N/A</v>
      </c>
    </row>
    <row r="649" spans="1:16" x14ac:dyDescent="0.25">
      <c r="A649" s="96" t="s">
        <v>14368</v>
      </c>
      <c r="B649" s="21" t="s">
        <v>941</v>
      </c>
      <c r="C649" s="21"/>
      <c r="D649" s="22">
        <v>0</v>
      </c>
      <c r="E649" s="28">
        <v>0.70439537251651718</v>
      </c>
      <c r="F649" s="28">
        <v>0.47333396636206321</v>
      </c>
      <c r="G649" s="28">
        <v>0.61264420208381698</v>
      </c>
      <c r="H649" s="28">
        <v>0.50896444615378433</v>
      </c>
      <c r="I649" s="25">
        <f t="shared" si="40"/>
        <v>1</v>
      </c>
      <c r="J649" s="25">
        <f t="shared" si="41"/>
        <v>0</v>
      </c>
      <c r="K649" s="25">
        <f t="shared" si="42"/>
        <v>1</v>
      </c>
      <c r="L649" s="25">
        <f t="shared" si="43"/>
        <v>0</v>
      </c>
      <c r="M649" s="25">
        <v>1</v>
      </c>
      <c r="N649" s="25" t="e">
        <v>#N/A</v>
      </c>
      <c r="O649" s="25" t="e">
        <f>VLOOKUP(A649,'NFkB target TFs'!$E$10:$E$54,1,FALSE)</f>
        <v>#N/A</v>
      </c>
      <c r="P649" s="25" t="e">
        <f>VLOOKUP(A649,'all NFkB targets'!$A$6:$A$571,1,FALSE)</f>
        <v>#N/A</v>
      </c>
    </row>
    <row r="650" spans="1:16" x14ac:dyDescent="0.25">
      <c r="A650" s="96" t="s">
        <v>80</v>
      </c>
      <c r="B650" s="21" t="s">
        <v>9323</v>
      </c>
      <c r="C650" s="21"/>
      <c r="D650" s="22">
        <v>0</v>
      </c>
      <c r="E650" s="23">
        <v>0.2957075716059141</v>
      </c>
      <c r="F650" s="23">
        <v>0.19779139731937129</v>
      </c>
      <c r="G650" s="23">
        <v>0.3642136505281604</v>
      </c>
      <c r="H650" s="23">
        <v>0.50845331354955725</v>
      </c>
      <c r="I650" s="25">
        <f t="shared" si="40"/>
        <v>0</v>
      </c>
      <c r="J650" s="25">
        <f t="shared" si="41"/>
        <v>0</v>
      </c>
      <c r="K650" s="25">
        <f t="shared" si="42"/>
        <v>0</v>
      </c>
      <c r="L650" s="25">
        <f t="shared" si="43"/>
        <v>0</v>
      </c>
      <c r="M650" s="25">
        <v>0</v>
      </c>
      <c r="N650" s="33" t="s">
        <v>80</v>
      </c>
      <c r="O650" s="25" t="e">
        <f>VLOOKUP(A650,'NFkB target TFs'!$E$10:$E$54,1,FALSE)</f>
        <v>#N/A</v>
      </c>
      <c r="P650" s="25" t="e">
        <f>VLOOKUP(A650,'all NFkB targets'!$A$6:$A$571,1,FALSE)</f>
        <v>#N/A</v>
      </c>
    </row>
    <row r="651" spans="1:16" x14ac:dyDescent="0.25">
      <c r="A651" s="96" t="s">
        <v>14176</v>
      </c>
      <c r="B651" s="21" t="s">
        <v>14177</v>
      </c>
      <c r="C651" s="21"/>
      <c r="D651" s="22">
        <v>0</v>
      </c>
      <c r="E651" s="28">
        <v>0.32797199209594902</v>
      </c>
      <c r="F651" s="28">
        <v>0.50494526915909199</v>
      </c>
      <c r="G651" s="28">
        <v>0.67765714176558234</v>
      </c>
      <c r="H651" s="28">
        <v>0.50818658460251465</v>
      </c>
      <c r="I651" s="25">
        <f t="shared" si="40"/>
        <v>0</v>
      </c>
      <c r="J651" s="25">
        <f t="shared" si="41"/>
        <v>0</v>
      </c>
      <c r="K651" s="25">
        <f t="shared" si="42"/>
        <v>1</v>
      </c>
      <c r="L651" s="25">
        <f t="shared" si="43"/>
        <v>0</v>
      </c>
      <c r="M651" s="25">
        <v>1</v>
      </c>
      <c r="N651" s="25" t="e">
        <v>#N/A</v>
      </c>
      <c r="O651" s="25" t="e">
        <f>VLOOKUP(A651,'NFkB target TFs'!$E$10:$E$54,1,FALSE)</f>
        <v>#N/A</v>
      </c>
      <c r="P651" s="25" t="e">
        <f>VLOOKUP(A651,'all NFkB targets'!$A$6:$A$571,1,FALSE)</f>
        <v>#N/A</v>
      </c>
    </row>
    <row r="652" spans="1:16" x14ac:dyDescent="0.25">
      <c r="A652" s="96" t="s">
        <v>14924</v>
      </c>
      <c r="B652" s="21" t="s">
        <v>14925</v>
      </c>
      <c r="C652" s="21"/>
      <c r="D652" s="22">
        <v>0</v>
      </c>
      <c r="E652" s="28">
        <v>0.549938977526231</v>
      </c>
      <c r="F652" s="28">
        <v>1.2341937407939989</v>
      </c>
      <c r="G652" s="28">
        <v>1.1826988312645514</v>
      </c>
      <c r="H652" s="28">
        <v>0.50782597745583791</v>
      </c>
      <c r="I652" s="25">
        <f t="shared" si="40"/>
        <v>0</v>
      </c>
      <c r="J652" s="25">
        <f t="shared" si="41"/>
        <v>1</v>
      </c>
      <c r="K652" s="25">
        <f t="shared" si="42"/>
        <v>1</v>
      </c>
      <c r="L652" s="25">
        <f t="shared" si="43"/>
        <v>0</v>
      </c>
      <c r="M652" s="25">
        <v>1</v>
      </c>
      <c r="N652" s="25" t="e">
        <v>#N/A</v>
      </c>
      <c r="O652" s="25" t="e">
        <f>VLOOKUP(A652,'NFkB target TFs'!$E$10:$E$54,1,FALSE)</f>
        <v>#N/A</v>
      </c>
      <c r="P652" s="25" t="e">
        <f>VLOOKUP(A652,'all NFkB targets'!$A$6:$A$571,1,FALSE)</f>
        <v>#N/A</v>
      </c>
    </row>
    <row r="653" spans="1:16" x14ac:dyDescent="0.25">
      <c r="A653" s="96" t="s">
        <v>13421</v>
      </c>
      <c r="B653" s="21" t="s">
        <v>13422</v>
      </c>
      <c r="C653" s="21"/>
      <c r="D653" s="22">
        <v>0</v>
      </c>
      <c r="E653" s="23">
        <v>8.3989455123324411E-2</v>
      </c>
      <c r="F653" s="28">
        <v>0.4217582815322945</v>
      </c>
      <c r="G653" s="28">
        <v>1.1704226210901587</v>
      </c>
      <c r="H653" s="28">
        <v>0.50748526737802069</v>
      </c>
      <c r="I653" s="25">
        <f t="shared" si="40"/>
        <v>0</v>
      </c>
      <c r="J653" s="25">
        <f t="shared" si="41"/>
        <v>0</v>
      </c>
      <c r="K653" s="25">
        <f t="shared" si="42"/>
        <v>1</v>
      </c>
      <c r="L653" s="25">
        <f t="shared" si="43"/>
        <v>0</v>
      </c>
      <c r="M653" s="25">
        <v>1</v>
      </c>
      <c r="N653" s="25" t="e">
        <v>#N/A</v>
      </c>
      <c r="O653" s="25" t="e">
        <f>VLOOKUP(A653,'NFkB target TFs'!$E$10:$E$54,1,FALSE)</f>
        <v>#N/A</v>
      </c>
      <c r="P653" s="25" t="e">
        <f>VLOOKUP(A653,'all NFkB targets'!$A$6:$A$571,1,FALSE)</f>
        <v>#N/A</v>
      </c>
    </row>
    <row r="654" spans="1:16" x14ac:dyDescent="0.25">
      <c r="A654" s="96" t="s">
        <v>3305</v>
      </c>
      <c r="B654" s="21" t="s">
        <v>3306</v>
      </c>
      <c r="C654" s="21"/>
      <c r="D654" s="22">
        <v>0</v>
      </c>
      <c r="E654" s="23">
        <v>0.40141946861036154</v>
      </c>
      <c r="F654" s="23">
        <v>0.513089265508342</v>
      </c>
      <c r="G654" s="23">
        <v>0.48612549171074931</v>
      </c>
      <c r="H654" s="23">
        <v>0.50730747258737119</v>
      </c>
      <c r="I654" s="25">
        <f t="shared" si="40"/>
        <v>0</v>
      </c>
      <c r="J654" s="25">
        <f t="shared" si="41"/>
        <v>0</v>
      </c>
      <c r="K654" s="25">
        <f t="shared" si="42"/>
        <v>0</v>
      </c>
      <c r="L654" s="25">
        <f t="shared" si="43"/>
        <v>0</v>
      </c>
      <c r="M654" s="25">
        <v>0</v>
      </c>
      <c r="N654" s="25" t="e">
        <v>#N/A</v>
      </c>
      <c r="O654" s="25" t="e">
        <f>VLOOKUP(A654,'NFkB target TFs'!$E$10:$E$54,1,FALSE)</f>
        <v>#N/A</v>
      </c>
      <c r="P654" s="25" t="e">
        <f>VLOOKUP(A654,'all NFkB targets'!$A$6:$A$571,1,FALSE)</f>
        <v>#N/A</v>
      </c>
    </row>
    <row r="655" spans="1:16" x14ac:dyDescent="0.25">
      <c r="A655" s="96" t="s">
        <v>14480</v>
      </c>
      <c r="B655" s="21" t="s">
        <v>14481</v>
      </c>
      <c r="C655" s="21"/>
      <c r="D655" s="22">
        <v>0</v>
      </c>
      <c r="E655" s="28">
        <v>0.20866511965472828</v>
      </c>
      <c r="F655" s="28">
        <v>1.0747221995860639</v>
      </c>
      <c r="G655" s="28">
        <v>1.4706617073009212</v>
      </c>
      <c r="H655" s="28">
        <v>0.50656090633823381</v>
      </c>
      <c r="I655" s="25">
        <f t="shared" si="40"/>
        <v>0</v>
      </c>
      <c r="J655" s="25">
        <f t="shared" si="41"/>
        <v>1</v>
      </c>
      <c r="K655" s="25">
        <f t="shared" si="42"/>
        <v>1</v>
      </c>
      <c r="L655" s="25">
        <f t="shared" si="43"/>
        <v>0</v>
      </c>
      <c r="M655" s="25">
        <v>1</v>
      </c>
      <c r="N655" s="25" t="e">
        <v>#N/A</v>
      </c>
      <c r="O655" s="25" t="e">
        <f>VLOOKUP(A655,'NFkB target TFs'!$E$10:$E$54,1,FALSE)</f>
        <v>#N/A</v>
      </c>
      <c r="P655" s="25" t="e">
        <f>VLOOKUP(A655,'all NFkB targets'!$A$6:$A$571,1,FALSE)</f>
        <v>#N/A</v>
      </c>
    </row>
    <row r="656" spans="1:16" x14ac:dyDescent="0.25">
      <c r="A656" s="96" t="s">
        <v>14918</v>
      </c>
      <c r="B656" s="21" t="s">
        <v>14919</v>
      </c>
      <c r="C656" s="21"/>
      <c r="D656" s="22">
        <v>0</v>
      </c>
      <c r="E656" s="28">
        <v>0.43179957482476533</v>
      </c>
      <c r="F656" s="28">
        <v>0.63076299948764147</v>
      </c>
      <c r="G656" s="28">
        <v>0.58763429115992838</v>
      </c>
      <c r="H656" s="28">
        <v>0.50628508320997256</v>
      </c>
      <c r="I656" s="25">
        <f t="shared" si="40"/>
        <v>0</v>
      </c>
      <c r="J656" s="25">
        <f t="shared" si="41"/>
        <v>1</v>
      </c>
      <c r="K656" s="25">
        <f t="shared" si="42"/>
        <v>1</v>
      </c>
      <c r="L656" s="25">
        <f t="shared" si="43"/>
        <v>0</v>
      </c>
      <c r="M656" s="25">
        <v>1</v>
      </c>
      <c r="N656" s="25" t="e">
        <v>#N/A</v>
      </c>
      <c r="O656" s="25" t="e">
        <f>VLOOKUP(A656,'NFkB target TFs'!$E$10:$E$54,1,FALSE)</f>
        <v>#N/A</v>
      </c>
      <c r="P656" s="25" t="e">
        <f>VLOOKUP(A656,'all NFkB targets'!$A$6:$A$571,1,FALSE)</f>
        <v>#N/A</v>
      </c>
    </row>
    <row r="657" spans="1:16" x14ac:dyDescent="0.25">
      <c r="A657" s="96" t="s">
        <v>14039</v>
      </c>
      <c r="B657" s="21" t="s">
        <v>14040</v>
      </c>
      <c r="C657" s="21"/>
      <c r="D657" s="22">
        <v>0</v>
      </c>
      <c r="E657" s="23">
        <v>-9.945008668286269E-2</v>
      </c>
      <c r="F657" s="28">
        <v>0.40659288245807201</v>
      </c>
      <c r="G657" s="28">
        <v>1.1294569299149664</v>
      </c>
      <c r="H657" s="28">
        <v>0.50561214675027033</v>
      </c>
      <c r="I657" s="25">
        <f t="shared" si="40"/>
        <v>0</v>
      </c>
      <c r="J657" s="25">
        <f t="shared" si="41"/>
        <v>0</v>
      </c>
      <c r="K657" s="25">
        <f t="shared" si="42"/>
        <v>1</v>
      </c>
      <c r="L657" s="25">
        <f t="shared" si="43"/>
        <v>0</v>
      </c>
      <c r="M657" s="25">
        <v>1</v>
      </c>
      <c r="N657" s="25" t="e">
        <v>#N/A</v>
      </c>
      <c r="O657" s="25" t="e">
        <f>VLOOKUP(A657,'NFkB target TFs'!$E$10:$E$54,1,FALSE)</f>
        <v>#N/A</v>
      </c>
      <c r="P657" s="25" t="e">
        <f>VLOOKUP(A657,'all NFkB targets'!$A$6:$A$571,1,FALSE)</f>
        <v>#N/A</v>
      </c>
    </row>
    <row r="658" spans="1:16" x14ac:dyDescent="0.25">
      <c r="A658" s="96" t="s">
        <v>10598</v>
      </c>
      <c r="B658" s="21" t="s">
        <v>10599</v>
      </c>
      <c r="C658" s="21"/>
      <c r="D658" s="22">
        <v>0</v>
      </c>
      <c r="E658" s="23">
        <v>0.13547898058654678</v>
      </c>
      <c r="F658" s="23">
        <v>0.38267889100489866</v>
      </c>
      <c r="G658" s="23">
        <v>0.35009675274121316</v>
      </c>
      <c r="H658" s="23">
        <v>0.50503715311199793</v>
      </c>
      <c r="I658" s="25">
        <f t="shared" si="40"/>
        <v>0</v>
      </c>
      <c r="J658" s="25">
        <f t="shared" si="41"/>
        <v>0</v>
      </c>
      <c r="K658" s="25">
        <f t="shared" si="42"/>
        <v>0</v>
      </c>
      <c r="L658" s="25">
        <f t="shared" si="43"/>
        <v>0</v>
      </c>
      <c r="M658" s="25">
        <v>0</v>
      </c>
      <c r="N658" s="25" t="e">
        <v>#N/A</v>
      </c>
      <c r="O658" s="25" t="e">
        <f>VLOOKUP(A658,'NFkB target TFs'!$E$10:$E$54,1,FALSE)</f>
        <v>#N/A</v>
      </c>
      <c r="P658" s="25" t="e">
        <f>VLOOKUP(A658,'all NFkB targets'!$A$6:$A$571,1,FALSE)</f>
        <v>#N/A</v>
      </c>
    </row>
    <row r="659" spans="1:16" x14ac:dyDescent="0.25">
      <c r="A659" s="96" t="s">
        <v>8980</v>
      </c>
      <c r="B659" s="21" t="s">
        <v>941</v>
      </c>
      <c r="C659" s="21"/>
      <c r="D659" s="22">
        <v>0</v>
      </c>
      <c r="E659" s="23">
        <v>-7.8462628427080003E-2</v>
      </c>
      <c r="F659" s="23">
        <v>-6.6839788812367074E-2</v>
      </c>
      <c r="G659" s="23">
        <v>-0.55897158879425046</v>
      </c>
      <c r="H659" s="23">
        <v>0.50451293565802391</v>
      </c>
      <c r="I659" s="25">
        <f t="shared" si="40"/>
        <v>0</v>
      </c>
      <c r="J659" s="25">
        <f t="shared" si="41"/>
        <v>0</v>
      </c>
      <c r="K659" s="25">
        <f t="shared" si="42"/>
        <v>0</v>
      </c>
      <c r="L659" s="25">
        <f t="shared" si="43"/>
        <v>0</v>
      </c>
      <c r="M659" s="25">
        <v>0</v>
      </c>
      <c r="N659" s="25" t="e">
        <v>#N/A</v>
      </c>
      <c r="O659" s="25" t="e">
        <f>VLOOKUP(A659,'NFkB target TFs'!$E$10:$E$54,1,FALSE)</f>
        <v>#N/A</v>
      </c>
      <c r="P659" s="25" t="e">
        <f>VLOOKUP(A659,'all NFkB targets'!$A$6:$A$571,1,FALSE)</f>
        <v>#N/A</v>
      </c>
    </row>
    <row r="660" spans="1:16" x14ac:dyDescent="0.25">
      <c r="A660" s="96" t="s">
        <v>7826</v>
      </c>
      <c r="B660" s="21" t="s">
        <v>7827</v>
      </c>
      <c r="C660" s="21"/>
      <c r="D660" s="22">
        <v>0</v>
      </c>
      <c r="E660" s="23">
        <v>4.1398510493123257E-2</v>
      </c>
      <c r="F660" s="23">
        <v>-2.1516079239538157E-2</v>
      </c>
      <c r="G660" s="23">
        <v>0.10909894253354983</v>
      </c>
      <c r="H660" s="23">
        <v>0.50439571418593376</v>
      </c>
      <c r="I660" s="25">
        <f t="shared" si="40"/>
        <v>0</v>
      </c>
      <c r="J660" s="25">
        <f t="shared" si="41"/>
        <v>0</v>
      </c>
      <c r="K660" s="25">
        <f t="shared" si="42"/>
        <v>0</v>
      </c>
      <c r="L660" s="25">
        <f t="shared" si="43"/>
        <v>0</v>
      </c>
      <c r="M660" s="25">
        <v>0</v>
      </c>
      <c r="N660" s="25" t="e">
        <v>#N/A</v>
      </c>
      <c r="O660" s="25" t="e">
        <f>VLOOKUP(A660,'NFkB target TFs'!$E$10:$E$54,1,FALSE)</f>
        <v>#N/A</v>
      </c>
      <c r="P660" s="25" t="e">
        <f>VLOOKUP(A660,'all NFkB targets'!$A$6:$A$571,1,FALSE)</f>
        <v>#N/A</v>
      </c>
    </row>
    <row r="661" spans="1:16" x14ac:dyDescent="0.25">
      <c r="A661" s="96" t="s">
        <v>14621</v>
      </c>
      <c r="B661" s="21" t="s">
        <v>14622</v>
      </c>
      <c r="C661" s="21"/>
      <c r="D661" s="22">
        <v>0</v>
      </c>
      <c r="E661" s="28">
        <v>0.13161765364415154</v>
      </c>
      <c r="F661" s="28">
        <v>1.023119528477286</v>
      </c>
      <c r="G661" s="28">
        <v>1.4778822801192473</v>
      </c>
      <c r="H661" s="28">
        <v>0.50361439892498572</v>
      </c>
      <c r="I661" s="25">
        <f t="shared" si="40"/>
        <v>0</v>
      </c>
      <c r="J661" s="25">
        <f t="shared" si="41"/>
        <v>1</v>
      </c>
      <c r="K661" s="25">
        <f t="shared" si="42"/>
        <v>1</v>
      </c>
      <c r="L661" s="25">
        <f t="shared" si="43"/>
        <v>0</v>
      </c>
      <c r="M661" s="25">
        <v>1</v>
      </c>
      <c r="N661" s="25" t="e">
        <v>#N/A</v>
      </c>
      <c r="O661" s="25" t="e">
        <f>VLOOKUP(A661,'NFkB target TFs'!$E$10:$E$54,1,FALSE)</f>
        <v>#N/A</v>
      </c>
      <c r="P661" s="25" t="e">
        <f>VLOOKUP(A661,'all NFkB targets'!$A$6:$A$571,1,FALSE)</f>
        <v>#N/A</v>
      </c>
    </row>
    <row r="662" spans="1:16" x14ac:dyDescent="0.25">
      <c r="A662" s="96" t="s">
        <v>9380</v>
      </c>
      <c r="B662" s="21" t="s">
        <v>16547</v>
      </c>
      <c r="C662" s="21" t="s">
        <v>19551</v>
      </c>
      <c r="D662" s="22">
        <v>0</v>
      </c>
      <c r="E662" s="23">
        <v>0.14526294720804317</v>
      </c>
      <c r="F662" s="23">
        <v>9.344456411906335E-2</v>
      </c>
      <c r="G662" s="23">
        <v>2.5678405709616325E-2</v>
      </c>
      <c r="H662" s="23">
        <v>0.50323423990300331</v>
      </c>
      <c r="I662" s="25">
        <f t="shared" si="40"/>
        <v>0</v>
      </c>
      <c r="J662" s="25">
        <f t="shared" si="41"/>
        <v>0</v>
      </c>
      <c r="K662" s="25">
        <f t="shared" si="42"/>
        <v>0</v>
      </c>
      <c r="L662" s="25">
        <f t="shared" si="43"/>
        <v>0</v>
      </c>
      <c r="M662" s="25">
        <v>0</v>
      </c>
      <c r="N662" s="25" t="e">
        <v>#N/A</v>
      </c>
      <c r="O662" s="25" t="e">
        <f>VLOOKUP(A662,'NFkB target TFs'!$E$10:$E$54,1,FALSE)</f>
        <v>#N/A</v>
      </c>
      <c r="P662" s="25" t="e">
        <f>VLOOKUP(A662,'all NFkB targets'!$A$6:$A$571,1,FALSE)</f>
        <v>#N/A</v>
      </c>
    </row>
    <row r="663" spans="1:16" x14ac:dyDescent="0.25">
      <c r="A663" s="96" t="s">
        <v>2746</v>
      </c>
      <c r="B663" s="21" t="s">
        <v>2747</v>
      </c>
      <c r="C663" s="21"/>
      <c r="D663" s="22">
        <v>0</v>
      </c>
      <c r="E663" s="23">
        <v>0.42059905662303931</v>
      </c>
      <c r="F663" s="23">
        <v>0.43740939307158028</v>
      </c>
      <c r="G663" s="23">
        <v>0.54075088703939778</v>
      </c>
      <c r="H663" s="23">
        <v>0.50308874772704604</v>
      </c>
      <c r="I663" s="25">
        <f t="shared" si="40"/>
        <v>0</v>
      </c>
      <c r="J663" s="25">
        <f t="shared" si="41"/>
        <v>0</v>
      </c>
      <c r="K663" s="25">
        <f t="shared" si="42"/>
        <v>0</v>
      </c>
      <c r="L663" s="25">
        <f t="shared" si="43"/>
        <v>0</v>
      </c>
      <c r="M663" s="25">
        <v>0</v>
      </c>
      <c r="N663" s="25" t="e">
        <v>#N/A</v>
      </c>
      <c r="O663" s="25" t="e">
        <f>VLOOKUP(A663,'NFkB target TFs'!$E$10:$E$54,1,FALSE)</f>
        <v>#N/A</v>
      </c>
      <c r="P663" s="25" t="e">
        <f>VLOOKUP(A663,'all NFkB targets'!$A$6:$A$571,1,FALSE)</f>
        <v>#N/A</v>
      </c>
    </row>
    <row r="664" spans="1:16" x14ac:dyDescent="0.25">
      <c r="A664" s="96" t="s">
        <v>14035</v>
      </c>
      <c r="B664" s="21" t="s">
        <v>14036</v>
      </c>
      <c r="C664" s="21"/>
      <c r="D664" s="22">
        <v>0</v>
      </c>
      <c r="E664" s="28">
        <v>0.3858211387692112</v>
      </c>
      <c r="F664" s="28">
        <v>0.54314232502652937</v>
      </c>
      <c r="G664" s="28">
        <v>1.1040876853219186</v>
      </c>
      <c r="H664" s="28">
        <v>0.50171452226596225</v>
      </c>
      <c r="I664" s="25">
        <f t="shared" si="40"/>
        <v>0</v>
      </c>
      <c r="J664" s="25">
        <f t="shared" si="41"/>
        <v>0</v>
      </c>
      <c r="K664" s="25">
        <f t="shared" si="42"/>
        <v>1</v>
      </c>
      <c r="L664" s="25">
        <f t="shared" si="43"/>
        <v>0</v>
      </c>
      <c r="M664" s="25">
        <v>1</v>
      </c>
      <c r="N664" s="25" t="e">
        <v>#N/A</v>
      </c>
      <c r="O664" s="25" t="e">
        <f>VLOOKUP(A664,'NFkB target TFs'!$E$10:$E$54,1,FALSE)</f>
        <v>#N/A</v>
      </c>
      <c r="P664" s="25" t="e">
        <f>VLOOKUP(A664,'all NFkB targets'!$A$6:$A$571,1,FALSE)</f>
        <v>#N/A</v>
      </c>
    </row>
    <row r="665" spans="1:16" x14ac:dyDescent="0.25">
      <c r="A665" s="96" t="s">
        <v>1736</v>
      </c>
      <c r="B665" s="21" t="s">
        <v>1737</v>
      </c>
      <c r="C665" s="21"/>
      <c r="D665" s="22">
        <v>0</v>
      </c>
      <c r="E665" s="23">
        <v>0.3403496168759339</v>
      </c>
      <c r="F665" s="23">
        <v>0.36069059949418486</v>
      </c>
      <c r="G665" s="23">
        <v>0.3120067928151331</v>
      </c>
      <c r="H665" s="23">
        <v>0.50107828075163829</v>
      </c>
      <c r="I665" s="25">
        <f t="shared" si="40"/>
        <v>0</v>
      </c>
      <c r="J665" s="25">
        <f t="shared" si="41"/>
        <v>0</v>
      </c>
      <c r="K665" s="25">
        <f t="shared" si="42"/>
        <v>0</v>
      </c>
      <c r="L665" s="25">
        <f t="shared" si="43"/>
        <v>0</v>
      </c>
      <c r="M665" s="25">
        <v>0</v>
      </c>
      <c r="N665" s="25" t="e">
        <v>#N/A</v>
      </c>
      <c r="O665" s="25" t="e">
        <f>VLOOKUP(A665,'NFkB target TFs'!$E$10:$E$54,1,FALSE)</f>
        <v>#N/A</v>
      </c>
      <c r="P665" s="25" t="e">
        <f>VLOOKUP(A665,'all NFkB targets'!$A$6:$A$571,1,FALSE)</f>
        <v>#N/A</v>
      </c>
    </row>
    <row r="666" spans="1:16" x14ac:dyDescent="0.25">
      <c r="A666" s="96" t="s">
        <v>3766</v>
      </c>
      <c r="B666" s="21" t="s">
        <v>3767</v>
      </c>
      <c r="C666" s="21"/>
      <c r="D666" s="22">
        <v>0</v>
      </c>
      <c r="E666" s="23">
        <v>0.11707152552668856</v>
      </c>
      <c r="F666" s="23">
        <v>7.529035783708668E-2</v>
      </c>
      <c r="G666" s="23">
        <v>0.42019337078904961</v>
      </c>
      <c r="H666" s="23">
        <v>0.50069918651595757</v>
      </c>
      <c r="I666" s="25">
        <f t="shared" si="40"/>
        <v>0</v>
      </c>
      <c r="J666" s="25">
        <f t="shared" si="41"/>
        <v>0</v>
      </c>
      <c r="K666" s="25">
        <f t="shared" si="42"/>
        <v>0</v>
      </c>
      <c r="L666" s="25">
        <f t="shared" si="43"/>
        <v>0</v>
      </c>
      <c r="M666" s="25">
        <v>0</v>
      </c>
      <c r="N666" s="25" t="e">
        <v>#N/A</v>
      </c>
      <c r="O666" s="25" t="e">
        <f>VLOOKUP(A666,'NFkB target TFs'!$E$10:$E$54,1,FALSE)</f>
        <v>#N/A</v>
      </c>
      <c r="P666" s="25" t="e">
        <f>VLOOKUP(A666,'all NFkB targets'!$A$6:$A$571,1,FALSE)</f>
        <v>#N/A</v>
      </c>
    </row>
    <row r="667" spans="1:16" x14ac:dyDescent="0.25">
      <c r="A667" s="96" t="s">
        <v>9270</v>
      </c>
      <c r="B667" s="21" t="s">
        <v>9271</v>
      </c>
      <c r="C667" s="21"/>
      <c r="D667" s="22">
        <v>0</v>
      </c>
      <c r="E667" s="23">
        <v>0.17089055309523352</v>
      </c>
      <c r="F667" s="23">
        <v>2.8352635736998109E-2</v>
      </c>
      <c r="G667" s="23">
        <v>0.45436311910994592</v>
      </c>
      <c r="H667" s="23">
        <v>0.50065747125530968</v>
      </c>
      <c r="I667" s="25">
        <f t="shared" si="40"/>
        <v>0</v>
      </c>
      <c r="J667" s="25">
        <f t="shared" si="41"/>
        <v>0</v>
      </c>
      <c r="K667" s="25">
        <f t="shared" si="42"/>
        <v>0</v>
      </c>
      <c r="L667" s="25">
        <f t="shared" si="43"/>
        <v>0</v>
      </c>
      <c r="M667" s="25">
        <v>0</v>
      </c>
      <c r="N667" s="25" t="e">
        <v>#N/A</v>
      </c>
      <c r="O667" s="25" t="e">
        <f>VLOOKUP(A667,'NFkB target TFs'!$E$10:$E$54,1,FALSE)</f>
        <v>#N/A</v>
      </c>
      <c r="P667" s="25" t="e">
        <f>VLOOKUP(A667,'all NFkB targets'!$A$6:$A$571,1,FALSE)</f>
        <v>#N/A</v>
      </c>
    </row>
    <row r="668" spans="1:16" x14ac:dyDescent="0.25">
      <c r="A668" s="96" t="s">
        <v>12284</v>
      </c>
      <c r="B668" s="21" t="s">
        <v>16549</v>
      </c>
      <c r="C668" s="21" t="s">
        <v>19552</v>
      </c>
      <c r="D668" s="22">
        <v>0</v>
      </c>
      <c r="E668" s="28">
        <v>0.82446894292145156</v>
      </c>
      <c r="F668" s="28">
        <v>0.12794191060541002</v>
      </c>
      <c r="G668" s="23">
        <v>4.5798726568477659E-2</v>
      </c>
      <c r="H668" s="28">
        <v>0.49957169562411191</v>
      </c>
      <c r="I668" s="25">
        <f t="shared" si="40"/>
        <v>1</v>
      </c>
      <c r="J668" s="25">
        <f t="shared" si="41"/>
        <v>0</v>
      </c>
      <c r="K668" s="25">
        <f t="shared" si="42"/>
        <v>0</v>
      </c>
      <c r="L668" s="25">
        <f t="shared" si="43"/>
        <v>0</v>
      </c>
      <c r="M668" s="25">
        <v>1</v>
      </c>
      <c r="N668" s="25" t="e">
        <v>#N/A</v>
      </c>
      <c r="O668" s="25" t="e">
        <f>VLOOKUP(A668,'NFkB target TFs'!$E$10:$E$54,1,FALSE)</f>
        <v>#N/A</v>
      </c>
      <c r="P668" s="25" t="e">
        <f>VLOOKUP(A668,'all NFkB targets'!$A$6:$A$571,1,FALSE)</f>
        <v>#N/A</v>
      </c>
    </row>
    <row r="669" spans="1:16" x14ac:dyDescent="0.25">
      <c r="A669" s="96" t="s">
        <v>12272</v>
      </c>
      <c r="B669" s="21" t="s">
        <v>941</v>
      </c>
      <c r="C669" s="21"/>
      <c r="D669" s="22">
        <v>0</v>
      </c>
      <c r="E669" s="28">
        <v>0.68558823480061171</v>
      </c>
      <c r="F669" s="28">
        <v>0.297199349760293</v>
      </c>
      <c r="G669" s="23">
        <v>-1.8618180680434034E-2</v>
      </c>
      <c r="H669" s="28">
        <v>0.49929053992234013</v>
      </c>
      <c r="I669" s="25">
        <f t="shared" si="40"/>
        <v>1</v>
      </c>
      <c r="J669" s="25">
        <f t="shared" si="41"/>
        <v>0</v>
      </c>
      <c r="K669" s="25">
        <f t="shared" si="42"/>
        <v>0</v>
      </c>
      <c r="L669" s="25">
        <f t="shared" si="43"/>
        <v>0</v>
      </c>
      <c r="M669" s="25">
        <v>1</v>
      </c>
      <c r="N669" s="25" t="e">
        <v>#N/A</v>
      </c>
      <c r="O669" s="25" t="e">
        <f>VLOOKUP(A669,'NFkB target TFs'!$E$10:$E$54,1,FALSE)</f>
        <v>#N/A</v>
      </c>
      <c r="P669" s="25" t="e">
        <f>VLOOKUP(A669,'all NFkB targets'!$A$6:$A$571,1,FALSE)</f>
        <v>#N/A</v>
      </c>
    </row>
    <row r="670" spans="1:16" x14ac:dyDescent="0.25">
      <c r="A670" s="96" t="s">
        <v>13359</v>
      </c>
      <c r="B670" s="21" t="s">
        <v>13360</v>
      </c>
      <c r="C670" s="21"/>
      <c r="D670" s="22">
        <v>0</v>
      </c>
      <c r="E670" s="28">
        <v>0.29884231844673947</v>
      </c>
      <c r="F670" s="28">
        <v>0.47201962421316213</v>
      </c>
      <c r="G670" s="28">
        <v>0.72635776732550372</v>
      </c>
      <c r="H670" s="28">
        <v>0.49800644818116108</v>
      </c>
      <c r="I670" s="25">
        <f t="shared" si="40"/>
        <v>0</v>
      </c>
      <c r="J670" s="25">
        <f t="shared" si="41"/>
        <v>0</v>
      </c>
      <c r="K670" s="25">
        <f t="shared" si="42"/>
        <v>1</v>
      </c>
      <c r="L670" s="25">
        <f t="shared" si="43"/>
        <v>0</v>
      </c>
      <c r="M670" s="25">
        <v>1</v>
      </c>
      <c r="N670" s="25" t="e">
        <v>#N/A</v>
      </c>
      <c r="O670" s="25" t="e">
        <f>VLOOKUP(A670,'NFkB target TFs'!$E$10:$E$54,1,FALSE)</f>
        <v>#N/A</v>
      </c>
      <c r="P670" s="25" t="e">
        <f>VLOOKUP(A670,'all NFkB targets'!$A$6:$A$571,1,FALSE)</f>
        <v>#N/A</v>
      </c>
    </row>
    <row r="671" spans="1:16" x14ac:dyDescent="0.25">
      <c r="A671" s="96" t="s">
        <v>6213</v>
      </c>
      <c r="B671" s="21" t="s">
        <v>6214</v>
      </c>
      <c r="C671" s="21"/>
      <c r="D671" s="22">
        <v>0</v>
      </c>
      <c r="E671" s="23">
        <v>0.33229381731396895</v>
      </c>
      <c r="F671" s="23">
        <v>0.44768003282815566</v>
      </c>
      <c r="G671" s="23">
        <v>0.53065608116323981</v>
      </c>
      <c r="H671" s="23">
        <v>0.4976331840428439</v>
      </c>
      <c r="I671" s="25">
        <f t="shared" si="40"/>
        <v>0</v>
      </c>
      <c r="J671" s="25">
        <f t="shared" si="41"/>
        <v>0</v>
      </c>
      <c r="K671" s="25">
        <f t="shared" si="42"/>
        <v>0</v>
      </c>
      <c r="L671" s="25">
        <f t="shared" si="43"/>
        <v>0</v>
      </c>
      <c r="M671" s="25">
        <v>0</v>
      </c>
      <c r="N671" s="25" t="e">
        <v>#N/A</v>
      </c>
      <c r="O671" s="25" t="e">
        <f>VLOOKUP(A671,'NFkB target TFs'!$E$10:$E$54,1,FALSE)</f>
        <v>#N/A</v>
      </c>
      <c r="P671" s="25" t="e">
        <f>VLOOKUP(A671,'all NFkB targets'!$A$6:$A$571,1,FALSE)</f>
        <v>#N/A</v>
      </c>
    </row>
    <row r="672" spans="1:16" x14ac:dyDescent="0.25">
      <c r="A672" s="96" t="s">
        <v>14021</v>
      </c>
      <c r="B672" s="21" t="s">
        <v>14022</v>
      </c>
      <c r="C672" s="21"/>
      <c r="D672" s="22">
        <v>0</v>
      </c>
      <c r="E672" s="28">
        <v>0.45966373110516034</v>
      </c>
      <c r="F672" s="28">
        <v>0.55764573334572942</v>
      </c>
      <c r="G672" s="28">
        <v>0.59947128005837824</v>
      </c>
      <c r="H672" s="28">
        <v>0.49760627416333375</v>
      </c>
      <c r="I672" s="25">
        <f t="shared" si="40"/>
        <v>0</v>
      </c>
      <c r="J672" s="25">
        <f t="shared" si="41"/>
        <v>0</v>
      </c>
      <c r="K672" s="25">
        <f t="shared" si="42"/>
        <v>1</v>
      </c>
      <c r="L672" s="25">
        <f t="shared" si="43"/>
        <v>0</v>
      </c>
      <c r="M672" s="25">
        <v>1</v>
      </c>
      <c r="N672" s="25" t="e">
        <v>#N/A</v>
      </c>
      <c r="O672" s="25" t="e">
        <f>VLOOKUP(A672,'NFkB target TFs'!$E$10:$E$54,1,FALSE)</f>
        <v>#N/A</v>
      </c>
      <c r="P672" s="25" t="e">
        <f>VLOOKUP(A672,'all NFkB targets'!$A$6:$A$571,1,FALSE)</f>
        <v>#N/A</v>
      </c>
    </row>
    <row r="673" spans="1:16" x14ac:dyDescent="0.25">
      <c r="A673" s="96" t="s">
        <v>4454</v>
      </c>
      <c r="B673" s="21" t="s">
        <v>4455</v>
      </c>
      <c r="C673" s="21"/>
      <c r="D673" s="22">
        <v>0</v>
      </c>
      <c r="E673" s="23">
        <v>-0.52573527911705809</v>
      </c>
      <c r="F673" s="23">
        <v>0.35055282192344323</v>
      </c>
      <c r="G673" s="23">
        <v>0.46149999897852639</v>
      </c>
      <c r="H673" s="23">
        <v>0.49713504034089856</v>
      </c>
      <c r="I673" s="25">
        <f t="shared" si="40"/>
        <v>0</v>
      </c>
      <c r="J673" s="25">
        <f t="shared" si="41"/>
        <v>0</v>
      </c>
      <c r="K673" s="25">
        <f t="shared" si="42"/>
        <v>0</v>
      </c>
      <c r="L673" s="25">
        <f t="shared" si="43"/>
        <v>0</v>
      </c>
      <c r="M673" s="25">
        <v>0</v>
      </c>
      <c r="N673" s="25" t="e">
        <v>#N/A</v>
      </c>
      <c r="O673" s="25" t="e">
        <f>VLOOKUP(A673,'NFkB target TFs'!$E$10:$E$54,1,FALSE)</f>
        <v>#N/A</v>
      </c>
      <c r="P673" s="25" t="e">
        <f>VLOOKUP(A673,'all NFkB targets'!$A$6:$A$571,1,FALSE)</f>
        <v>#N/A</v>
      </c>
    </row>
    <row r="674" spans="1:16" x14ac:dyDescent="0.25">
      <c r="A674" s="96" t="s">
        <v>14152</v>
      </c>
      <c r="B674" s="21" t="s">
        <v>14153</v>
      </c>
      <c r="C674" s="21"/>
      <c r="D674" s="22">
        <v>0</v>
      </c>
      <c r="E674" s="28">
        <v>0.48447615047797371</v>
      </c>
      <c r="F674" s="28">
        <v>0.53787398671529951</v>
      </c>
      <c r="G674" s="28">
        <v>0.61805758414113887</v>
      </c>
      <c r="H674" s="28">
        <v>0.49680284199952507</v>
      </c>
      <c r="I674" s="25">
        <f t="shared" si="40"/>
        <v>0</v>
      </c>
      <c r="J674" s="25">
        <f t="shared" si="41"/>
        <v>0</v>
      </c>
      <c r="K674" s="25">
        <f t="shared" si="42"/>
        <v>1</v>
      </c>
      <c r="L674" s="25">
        <f t="shared" si="43"/>
        <v>0</v>
      </c>
      <c r="M674" s="25">
        <v>1</v>
      </c>
      <c r="N674" s="25" t="e">
        <v>#N/A</v>
      </c>
      <c r="O674" s="25" t="e">
        <f>VLOOKUP(A674,'NFkB target TFs'!$E$10:$E$54,1,FALSE)</f>
        <v>#N/A</v>
      </c>
      <c r="P674" s="25" t="e">
        <f>VLOOKUP(A674,'all NFkB targets'!$A$6:$A$571,1,FALSE)</f>
        <v>#N/A</v>
      </c>
    </row>
    <row r="675" spans="1:16" x14ac:dyDescent="0.25">
      <c r="A675" s="96" t="s">
        <v>14667</v>
      </c>
      <c r="B675" s="21" t="s">
        <v>14668</v>
      </c>
      <c r="C675" s="21"/>
      <c r="D675" s="22">
        <v>0</v>
      </c>
      <c r="E675" s="28">
        <v>0.51840357564197881</v>
      </c>
      <c r="F675" s="28">
        <v>0.99977462166091791</v>
      </c>
      <c r="G675" s="28">
        <v>1.0954655844046499</v>
      </c>
      <c r="H675" s="28">
        <v>0.49622222078221162</v>
      </c>
      <c r="I675" s="25">
        <f t="shared" si="40"/>
        <v>0</v>
      </c>
      <c r="J675" s="25">
        <f t="shared" si="41"/>
        <v>1</v>
      </c>
      <c r="K675" s="25">
        <f t="shared" si="42"/>
        <v>1</v>
      </c>
      <c r="L675" s="25">
        <f t="shared" si="43"/>
        <v>0</v>
      </c>
      <c r="M675" s="25">
        <v>1</v>
      </c>
      <c r="N675" s="25" t="e">
        <v>#N/A</v>
      </c>
      <c r="O675" s="25" t="e">
        <f>VLOOKUP(A675,'NFkB target TFs'!$E$10:$E$54,1,FALSE)</f>
        <v>#N/A</v>
      </c>
      <c r="P675" s="25" t="e">
        <f>VLOOKUP(A675,'all NFkB targets'!$A$6:$A$571,1,FALSE)</f>
        <v>#N/A</v>
      </c>
    </row>
    <row r="676" spans="1:16" x14ac:dyDescent="0.25">
      <c r="A676" s="96" t="s">
        <v>1793</v>
      </c>
      <c r="B676" s="21" t="s">
        <v>1794</v>
      </c>
      <c r="C676" s="21"/>
      <c r="D676" s="22">
        <v>0</v>
      </c>
      <c r="E676" s="23">
        <v>7.5153826714998526E-2</v>
      </c>
      <c r="F676" s="23">
        <v>0.41024821555549645</v>
      </c>
      <c r="G676" s="23">
        <v>0.29515541282542379</v>
      </c>
      <c r="H676" s="23">
        <v>0.49559753862765149</v>
      </c>
      <c r="I676" s="25">
        <f t="shared" si="40"/>
        <v>0</v>
      </c>
      <c r="J676" s="25">
        <f t="shared" si="41"/>
        <v>0</v>
      </c>
      <c r="K676" s="25">
        <f t="shared" si="42"/>
        <v>0</v>
      </c>
      <c r="L676" s="25">
        <f t="shared" si="43"/>
        <v>0</v>
      </c>
      <c r="M676" s="25">
        <v>0</v>
      </c>
      <c r="N676" s="25" t="e">
        <v>#N/A</v>
      </c>
      <c r="O676" s="25" t="e">
        <f>VLOOKUP(A676,'NFkB target TFs'!$E$10:$E$54,1,FALSE)</f>
        <v>#N/A</v>
      </c>
      <c r="P676" s="25" t="e">
        <f>VLOOKUP(A676,'all NFkB targets'!$A$6:$A$571,1,FALSE)</f>
        <v>#N/A</v>
      </c>
    </row>
    <row r="677" spans="1:16" x14ac:dyDescent="0.25">
      <c r="A677" s="96" t="s">
        <v>323</v>
      </c>
      <c r="B677" s="21" t="s">
        <v>324</v>
      </c>
      <c r="C677" s="21"/>
      <c r="D677" s="22">
        <v>0</v>
      </c>
      <c r="E677" s="23">
        <v>-8.3959222217197038E-2</v>
      </c>
      <c r="F677" s="23">
        <v>0.5732269310214736</v>
      </c>
      <c r="G677" s="23">
        <v>0.14935377662241053</v>
      </c>
      <c r="H677" s="23">
        <v>0.49534620082548214</v>
      </c>
      <c r="I677" s="25">
        <f t="shared" si="40"/>
        <v>0</v>
      </c>
      <c r="J677" s="25">
        <f t="shared" si="41"/>
        <v>0</v>
      </c>
      <c r="K677" s="25">
        <f t="shared" si="42"/>
        <v>0</v>
      </c>
      <c r="L677" s="25">
        <f t="shared" si="43"/>
        <v>0</v>
      </c>
      <c r="M677" s="25">
        <v>0</v>
      </c>
      <c r="N677" s="25" t="e">
        <v>#N/A</v>
      </c>
      <c r="O677" s="25" t="e">
        <f>VLOOKUP(A677,'NFkB target TFs'!$E$10:$E$54,1,FALSE)</f>
        <v>#N/A</v>
      </c>
      <c r="P677" s="25" t="e">
        <f>VLOOKUP(A677,'all NFkB targets'!$A$6:$A$571,1,FALSE)</f>
        <v>#N/A</v>
      </c>
    </row>
    <row r="678" spans="1:16" x14ac:dyDescent="0.25">
      <c r="A678" s="96" t="s">
        <v>14685</v>
      </c>
      <c r="B678" s="21" t="s">
        <v>14686</v>
      </c>
      <c r="C678" s="21"/>
      <c r="D678" s="22">
        <v>0</v>
      </c>
      <c r="E678" s="28">
        <v>0.44338713174201705</v>
      </c>
      <c r="F678" s="28">
        <v>0.89402672050368948</v>
      </c>
      <c r="G678" s="28">
        <v>1.1596539245747137</v>
      </c>
      <c r="H678" s="28">
        <v>0.49530621037709943</v>
      </c>
      <c r="I678" s="25">
        <f t="shared" si="40"/>
        <v>0</v>
      </c>
      <c r="J678" s="25">
        <f t="shared" si="41"/>
        <v>1</v>
      </c>
      <c r="K678" s="25">
        <f t="shared" si="42"/>
        <v>1</v>
      </c>
      <c r="L678" s="25">
        <f t="shared" si="43"/>
        <v>0</v>
      </c>
      <c r="M678" s="25">
        <v>1</v>
      </c>
      <c r="N678" s="25" t="e">
        <v>#N/A</v>
      </c>
      <c r="O678" s="25" t="e">
        <f>VLOOKUP(A678,'NFkB target TFs'!$E$10:$E$54,1,FALSE)</f>
        <v>#N/A</v>
      </c>
      <c r="P678" s="25" t="e">
        <f>VLOOKUP(A678,'all NFkB targets'!$A$6:$A$571,1,FALSE)</f>
        <v>#N/A</v>
      </c>
    </row>
    <row r="679" spans="1:16" x14ac:dyDescent="0.25">
      <c r="A679" s="96" t="s">
        <v>12435</v>
      </c>
      <c r="B679" s="21" t="s">
        <v>12436</v>
      </c>
      <c r="C679" s="21"/>
      <c r="D679" s="22">
        <v>0</v>
      </c>
      <c r="E679" s="28">
        <v>0.3859290948162129</v>
      </c>
      <c r="F679" s="28">
        <v>0.5988385995993013</v>
      </c>
      <c r="G679" s="28">
        <v>0.58028601351168296</v>
      </c>
      <c r="H679" s="28">
        <v>0.49466740089094868</v>
      </c>
      <c r="I679" s="25">
        <f t="shared" si="40"/>
        <v>0</v>
      </c>
      <c r="J679" s="25">
        <f t="shared" si="41"/>
        <v>1</v>
      </c>
      <c r="K679" s="25">
        <f t="shared" si="42"/>
        <v>0</v>
      </c>
      <c r="L679" s="25">
        <f t="shared" si="43"/>
        <v>0</v>
      </c>
      <c r="M679" s="25">
        <v>1</v>
      </c>
      <c r="N679" s="25" t="e">
        <v>#N/A</v>
      </c>
      <c r="O679" s="25" t="e">
        <f>VLOOKUP(A679,'NFkB target TFs'!$E$10:$E$54,1,FALSE)</f>
        <v>#N/A</v>
      </c>
      <c r="P679" s="25" t="e">
        <f>VLOOKUP(A679,'all NFkB targets'!$A$6:$A$571,1,FALSE)</f>
        <v>#N/A</v>
      </c>
    </row>
    <row r="680" spans="1:16" x14ac:dyDescent="0.25">
      <c r="A680" s="96" t="s">
        <v>9262</v>
      </c>
      <c r="B680" s="21" t="s">
        <v>9263</v>
      </c>
      <c r="C680" s="21"/>
      <c r="D680" s="22">
        <v>0</v>
      </c>
      <c r="E680" s="23">
        <v>0.4537157754738898</v>
      </c>
      <c r="F680" s="23">
        <v>0.26358719867003544</v>
      </c>
      <c r="G680" s="23">
        <v>0.50310979188609972</v>
      </c>
      <c r="H680" s="23">
        <v>0.4946561044798965</v>
      </c>
      <c r="I680" s="25">
        <f t="shared" si="40"/>
        <v>0</v>
      </c>
      <c r="J680" s="25">
        <f t="shared" si="41"/>
        <v>0</v>
      </c>
      <c r="K680" s="25">
        <f t="shared" si="42"/>
        <v>0</v>
      </c>
      <c r="L680" s="25">
        <f t="shared" si="43"/>
        <v>0</v>
      </c>
      <c r="M680" s="25">
        <v>0</v>
      </c>
      <c r="N680" s="25" t="e">
        <v>#N/A</v>
      </c>
      <c r="O680" s="25" t="e">
        <f>VLOOKUP(A680,'NFkB target TFs'!$E$10:$E$54,1,FALSE)</f>
        <v>#N/A</v>
      </c>
      <c r="P680" s="25" t="e">
        <f>VLOOKUP(A680,'all NFkB targets'!$A$6:$A$571,1,FALSE)</f>
        <v>#N/A</v>
      </c>
    </row>
    <row r="681" spans="1:16" x14ac:dyDescent="0.25">
      <c r="A681" s="96" t="s">
        <v>7979</v>
      </c>
      <c r="B681" s="21" t="s">
        <v>7980</v>
      </c>
      <c r="C681" s="21"/>
      <c r="D681" s="22">
        <v>0</v>
      </c>
      <c r="E681" s="23">
        <v>-0.19467896070116916</v>
      </c>
      <c r="F681" s="23">
        <v>0.32072539948941925</v>
      </c>
      <c r="G681" s="23">
        <v>0.54862686723509346</v>
      </c>
      <c r="H681" s="23">
        <v>0.49404638172784837</v>
      </c>
      <c r="I681" s="25">
        <f t="shared" si="40"/>
        <v>0</v>
      </c>
      <c r="J681" s="25">
        <f t="shared" si="41"/>
        <v>0</v>
      </c>
      <c r="K681" s="25">
        <f t="shared" si="42"/>
        <v>0</v>
      </c>
      <c r="L681" s="25">
        <f t="shared" si="43"/>
        <v>0</v>
      </c>
      <c r="M681" s="25">
        <v>0</v>
      </c>
      <c r="N681" s="25" t="e">
        <v>#N/A</v>
      </c>
      <c r="O681" s="25" t="e">
        <f>VLOOKUP(A681,'NFkB target TFs'!$E$10:$E$54,1,FALSE)</f>
        <v>#N/A</v>
      </c>
      <c r="P681" s="25" t="e">
        <f>VLOOKUP(A681,'all NFkB targets'!$A$6:$A$571,1,FALSE)</f>
        <v>#N/A</v>
      </c>
    </row>
    <row r="682" spans="1:16" x14ac:dyDescent="0.25">
      <c r="A682" s="96" t="s">
        <v>1308</v>
      </c>
      <c r="B682" s="21" t="s">
        <v>1309</v>
      </c>
      <c r="C682" s="21"/>
      <c r="D682" s="22">
        <v>0</v>
      </c>
      <c r="E682" s="23">
        <v>0.2791827462318458</v>
      </c>
      <c r="F682" s="23">
        <v>0.37868005745078681</v>
      </c>
      <c r="G682" s="23">
        <v>0.58146605369005011</v>
      </c>
      <c r="H682" s="23">
        <v>0.49399853230665103</v>
      </c>
      <c r="I682" s="25">
        <f t="shared" si="40"/>
        <v>0</v>
      </c>
      <c r="J682" s="25">
        <f t="shared" si="41"/>
        <v>0</v>
      </c>
      <c r="K682" s="25">
        <f t="shared" si="42"/>
        <v>0</v>
      </c>
      <c r="L682" s="25">
        <f t="shared" si="43"/>
        <v>0</v>
      </c>
      <c r="M682" s="25">
        <v>0</v>
      </c>
      <c r="N682" s="25" t="e">
        <v>#N/A</v>
      </c>
      <c r="O682" s="25" t="e">
        <f>VLOOKUP(A682,'NFkB target TFs'!$E$10:$E$54,1,FALSE)</f>
        <v>#N/A</v>
      </c>
      <c r="P682" s="25" t="e">
        <f>VLOOKUP(A682,'all NFkB targets'!$A$6:$A$571,1,FALSE)</f>
        <v>#N/A</v>
      </c>
    </row>
    <row r="683" spans="1:16" x14ac:dyDescent="0.25">
      <c r="A683" s="96" t="s">
        <v>14397</v>
      </c>
      <c r="B683" s="21" t="s">
        <v>14398</v>
      </c>
      <c r="C683" s="21"/>
      <c r="D683" s="22">
        <v>0</v>
      </c>
      <c r="E683" s="24">
        <v>-1.6159097139052805</v>
      </c>
      <c r="F683" s="23">
        <v>-6.7756562985856292E-2</v>
      </c>
      <c r="G683" s="24">
        <v>-0.65663344328191264</v>
      </c>
      <c r="H683" s="28">
        <v>0.49398951315128492</v>
      </c>
      <c r="I683" s="25">
        <f t="shared" si="40"/>
        <v>1</v>
      </c>
      <c r="J683" s="25">
        <f t="shared" si="41"/>
        <v>0</v>
      </c>
      <c r="K683" s="25">
        <f t="shared" si="42"/>
        <v>1</v>
      </c>
      <c r="L683" s="25">
        <f t="shared" si="43"/>
        <v>0</v>
      </c>
      <c r="M683" s="25">
        <v>1</v>
      </c>
      <c r="N683" s="25" t="e">
        <v>#N/A</v>
      </c>
      <c r="O683" s="25" t="e">
        <f>VLOOKUP(A683,'NFkB target TFs'!$E$10:$E$54,1,FALSE)</f>
        <v>#N/A</v>
      </c>
      <c r="P683" s="25" t="e">
        <f>VLOOKUP(A683,'all NFkB targets'!$A$6:$A$571,1,FALSE)</f>
        <v>#N/A</v>
      </c>
    </row>
    <row r="684" spans="1:16" x14ac:dyDescent="0.25">
      <c r="A684" s="96" t="s">
        <v>14669</v>
      </c>
      <c r="B684" s="21" t="s">
        <v>14670</v>
      </c>
      <c r="C684" s="21"/>
      <c r="D684" s="22">
        <v>0</v>
      </c>
      <c r="E684" s="28">
        <v>0.27883311568053232</v>
      </c>
      <c r="F684" s="28">
        <v>0.61553731476644991</v>
      </c>
      <c r="G684" s="28">
        <v>0.98358631729854973</v>
      </c>
      <c r="H684" s="28">
        <v>0.49295040714414684</v>
      </c>
      <c r="I684" s="25">
        <f t="shared" si="40"/>
        <v>0</v>
      </c>
      <c r="J684" s="25">
        <f t="shared" si="41"/>
        <v>1</v>
      </c>
      <c r="K684" s="25">
        <f t="shared" si="42"/>
        <v>1</v>
      </c>
      <c r="L684" s="25">
        <f t="shared" si="43"/>
        <v>0</v>
      </c>
      <c r="M684" s="25">
        <v>1</v>
      </c>
      <c r="N684" s="25" t="e">
        <v>#N/A</v>
      </c>
      <c r="O684" s="25" t="e">
        <f>VLOOKUP(A684,'NFkB target TFs'!$E$10:$E$54,1,FALSE)</f>
        <v>#N/A</v>
      </c>
      <c r="P684" s="25" t="e">
        <f>VLOOKUP(A684,'all NFkB targets'!$A$6:$A$571,1,FALSE)</f>
        <v>#N/A</v>
      </c>
    </row>
    <row r="685" spans="1:16" x14ac:dyDescent="0.25">
      <c r="A685" s="96" t="s">
        <v>13897</v>
      </c>
      <c r="B685" s="21" t="s">
        <v>13898</v>
      </c>
      <c r="C685" s="21"/>
      <c r="D685" s="22">
        <v>0</v>
      </c>
      <c r="E685" s="23">
        <v>-5.2839392318753654E-2</v>
      </c>
      <c r="F685" s="23">
        <v>5.8947570215117776E-2</v>
      </c>
      <c r="G685" s="28">
        <v>0.79596826811309895</v>
      </c>
      <c r="H685" s="28">
        <v>0.49274284081982234</v>
      </c>
      <c r="I685" s="25">
        <f t="shared" si="40"/>
        <v>0</v>
      </c>
      <c r="J685" s="25">
        <f t="shared" si="41"/>
        <v>0</v>
      </c>
      <c r="K685" s="25">
        <f t="shared" si="42"/>
        <v>1</v>
      </c>
      <c r="L685" s="25">
        <f t="shared" si="43"/>
        <v>0</v>
      </c>
      <c r="M685" s="25">
        <v>1</v>
      </c>
      <c r="N685" s="25" t="e">
        <v>#N/A</v>
      </c>
      <c r="O685" s="25" t="e">
        <f>VLOOKUP(A685,'NFkB target TFs'!$E$10:$E$54,1,FALSE)</f>
        <v>#N/A</v>
      </c>
      <c r="P685" s="25" t="e">
        <f>VLOOKUP(A685,'all NFkB targets'!$A$6:$A$571,1,FALSE)</f>
        <v>#N/A</v>
      </c>
    </row>
    <row r="686" spans="1:16" x14ac:dyDescent="0.25">
      <c r="A686" s="96" t="s">
        <v>14395</v>
      </c>
      <c r="B686" s="21" t="s">
        <v>14396</v>
      </c>
      <c r="C686" s="21"/>
      <c r="D686" s="22">
        <v>0</v>
      </c>
      <c r="E686" s="24">
        <v>-0.71501233927641306</v>
      </c>
      <c r="F686" s="28">
        <v>0.52605280404442989</v>
      </c>
      <c r="G686" s="28">
        <v>0.59539100562210456</v>
      </c>
      <c r="H686" s="28">
        <v>0.49125485293797932</v>
      </c>
      <c r="I686" s="25">
        <f t="shared" si="40"/>
        <v>1</v>
      </c>
      <c r="J686" s="25">
        <f t="shared" si="41"/>
        <v>0</v>
      </c>
      <c r="K686" s="25">
        <f t="shared" si="42"/>
        <v>1</v>
      </c>
      <c r="L686" s="25">
        <f t="shared" si="43"/>
        <v>0</v>
      </c>
      <c r="M686" s="25">
        <v>1</v>
      </c>
      <c r="N686" s="25" t="e">
        <v>#N/A</v>
      </c>
      <c r="O686" s="25" t="e">
        <f>VLOOKUP(A686,'NFkB target TFs'!$E$10:$E$54,1,FALSE)</f>
        <v>#N/A</v>
      </c>
      <c r="P686" s="25" t="e">
        <f>VLOOKUP(A686,'all NFkB targets'!$A$6:$A$571,1,FALSE)</f>
        <v>#N/A</v>
      </c>
    </row>
    <row r="687" spans="1:16" x14ac:dyDescent="0.25">
      <c r="A687" s="96" t="s">
        <v>13901</v>
      </c>
      <c r="B687" s="21" t="s">
        <v>13902</v>
      </c>
      <c r="C687" s="21"/>
      <c r="D687" s="22">
        <v>0</v>
      </c>
      <c r="E687" s="28">
        <v>0.55348736287306755</v>
      </c>
      <c r="F687" s="28">
        <v>0.20115632546554654</v>
      </c>
      <c r="G687" s="28">
        <v>0.68521306321201281</v>
      </c>
      <c r="H687" s="28">
        <v>0.49090829939065023</v>
      </c>
      <c r="I687" s="25">
        <f t="shared" si="40"/>
        <v>0</v>
      </c>
      <c r="J687" s="25">
        <f t="shared" si="41"/>
        <v>0</v>
      </c>
      <c r="K687" s="25">
        <f t="shared" si="42"/>
        <v>1</v>
      </c>
      <c r="L687" s="25">
        <f t="shared" si="43"/>
        <v>0</v>
      </c>
      <c r="M687" s="25">
        <v>1</v>
      </c>
      <c r="N687" s="25" t="e">
        <v>#N/A</v>
      </c>
      <c r="O687" s="25" t="e">
        <f>VLOOKUP(A687,'NFkB target TFs'!$E$10:$E$54,1,FALSE)</f>
        <v>#N/A</v>
      </c>
      <c r="P687" s="25" t="e">
        <f>VLOOKUP(A687,'all NFkB targets'!$A$6:$A$571,1,FALSE)</f>
        <v>#N/A</v>
      </c>
    </row>
    <row r="688" spans="1:16" x14ac:dyDescent="0.25">
      <c r="A688" s="96" t="s">
        <v>9229</v>
      </c>
      <c r="B688" s="21" t="s">
        <v>9230</v>
      </c>
      <c r="C688" s="21"/>
      <c r="D688" s="22">
        <v>0</v>
      </c>
      <c r="E688" s="23">
        <v>0.25241373182703697</v>
      </c>
      <c r="F688" s="23">
        <v>0.38041163594024496</v>
      </c>
      <c r="G688" s="23">
        <v>0.40992756025291383</v>
      </c>
      <c r="H688" s="23">
        <v>0.49074886117245198</v>
      </c>
      <c r="I688" s="25">
        <f t="shared" si="40"/>
        <v>0</v>
      </c>
      <c r="J688" s="25">
        <f t="shared" si="41"/>
        <v>0</v>
      </c>
      <c r="K688" s="25">
        <f t="shared" si="42"/>
        <v>0</v>
      </c>
      <c r="L688" s="25">
        <f t="shared" si="43"/>
        <v>0</v>
      </c>
      <c r="M688" s="25">
        <v>0</v>
      </c>
      <c r="N688" s="25" t="e">
        <v>#N/A</v>
      </c>
      <c r="O688" s="25" t="e">
        <f>VLOOKUP(A688,'NFkB target TFs'!$E$10:$E$54,1,FALSE)</f>
        <v>#N/A</v>
      </c>
      <c r="P688" s="25" t="e">
        <f>VLOOKUP(A688,'all NFkB targets'!$A$6:$A$571,1,FALSE)</f>
        <v>#N/A</v>
      </c>
    </row>
    <row r="689" spans="1:16" x14ac:dyDescent="0.25">
      <c r="A689" s="96" t="s">
        <v>9278</v>
      </c>
      <c r="B689" s="21" t="s">
        <v>9279</v>
      </c>
      <c r="C689" s="21"/>
      <c r="D689" s="22">
        <v>0</v>
      </c>
      <c r="E689" s="23">
        <v>0.40202906491783369</v>
      </c>
      <c r="F689" s="23">
        <v>0.48927063306842983</v>
      </c>
      <c r="G689" s="23">
        <v>0.42883767364165964</v>
      </c>
      <c r="H689" s="23">
        <v>0.49068342070901594</v>
      </c>
      <c r="I689" s="25">
        <f t="shared" si="40"/>
        <v>0</v>
      </c>
      <c r="J689" s="25">
        <f t="shared" si="41"/>
        <v>0</v>
      </c>
      <c r="K689" s="25">
        <f t="shared" si="42"/>
        <v>0</v>
      </c>
      <c r="L689" s="25">
        <f t="shared" si="43"/>
        <v>0</v>
      </c>
      <c r="M689" s="25">
        <v>0</v>
      </c>
      <c r="N689" s="25" t="e">
        <v>#N/A</v>
      </c>
      <c r="O689" s="25" t="e">
        <f>VLOOKUP(A689,'NFkB target TFs'!$E$10:$E$54,1,FALSE)</f>
        <v>#N/A</v>
      </c>
      <c r="P689" s="25" t="e">
        <f>VLOOKUP(A689,'all NFkB targets'!$A$6:$A$571,1,FALSE)</f>
        <v>#N/A</v>
      </c>
    </row>
    <row r="690" spans="1:16" x14ac:dyDescent="0.25">
      <c r="A690" s="96" t="s">
        <v>14418</v>
      </c>
      <c r="B690" s="21" t="s">
        <v>14419</v>
      </c>
      <c r="C690" s="21"/>
      <c r="D690" s="22">
        <v>0</v>
      </c>
      <c r="E690" s="28">
        <v>0.85437615017437751</v>
      </c>
      <c r="F690" s="28">
        <v>0.55392546930547637</v>
      </c>
      <c r="G690" s="28">
        <v>0.87492360689291127</v>
      </c>
      <c r="H690" s="28">
        <v>0.49062345197639473</v>
      </c>
      <c r="I690" s="25">
        <f t="shared" si="40"/>
        <v>1</v>
      </c>
      <c r="J690" s="25">
        <f t="shared" si="41"/>
        <v>0</v>
      </c>
      <c r="K690" s="25">
        <f t="shared" si="42"/>
        <v>1</v>
      </c>
      <c r="L690" s="25">
        <f t="shared" si="43"/>
        <v>0</v>
      </c>
      <c r="M690" s="25">
        <v>1</v>
      </c>
      <c r="N690" s="25" t="e">
        <v>#N/A</v>
      </c>
      <c r="O690" s="25" t="e">
        <f>VLOOKUP(A690,'NFkB target TFs'!$E$10:$E$54,1,FALSE)</f>
        <v>#N/A</v>
      </c>
      <c r="P690" s="25" t="e">
        <f>VLOOKUP(A690,'all NFkB targets'!$A$6:$A$571,1,FALSE)</f>
        <v>#N/A</v>
      </c>
    </row>
    <row r="691" spans="1:16" x14ac:dyDescent="0.25">
      <c r="A691" s="96" t="s">
        <v>14963</v>
      </c>
      <c r="B691" s="21" t="s">
        <v>14964</v>
      </c>
      <c r="C691" s="21"/>
      <c r="D691" s="22">
        <v>0</v>
      </c>
      <c r="E691" s="28">
        <v>0.63557401471711861</v>
      </c>
      <c r="F691" s="28">
        <v>0.77692350418755418</v>
      </c>
      <c r="G691" s="28">
        <v>0.91920950980917282</v>
      </c>
      <c r="H691" s="28">
        <v>0.49039263218515666</v>
      </c>
      <c r="I691" s="25">
        <f t="shared" si="40"/>
        <v>1</v>
      </c>
      <c r="J691" s="25">
        <f t="shared" si="41"/>
        <v>1</v>
      </c>
      <c r="K691" s="25">
        <f t="shared" si="42"/>
        <v>1</v>
      </c>
      <c r="L691" s="25">
        <f t="shared" si="43"/>
        <v>0</v>
      </c>
      <c r="M691" s="25">
        <v>1</v>
      </c>
      <c r="N691" s="25" t="e">
        <v>#N/A</v>
      </c>
      <c r="O691" s="25" t="e">
        <f>VLOOKUP(A691,'NFkB target TFs'!$E$10:$E$54,1,FALSE)</f>
        <v>#N/A</v>
      </c>
      <c r="P691" s="25" t="e">
        <f>VLOOKUP(A691,'all NFkB targets'!$A$6:$A$571,1,FALSE)</f>
        <v>#N/A</v>
      </c>
    </row>
    <row r="692" spans="1:16" x14ac:dyDescent="0.25">
      <c r="A692" s="96" t="s">
        <v>15138</v>
      </c>
      <c r="B692" s="21" t="s">
        <v>15139</v>
      </c>
      <c r="C692" s="21"/>
      <c r="D692" s="22">
        <v>0</v>
      </c>
      <c r="E692" s="28">
        <v>0.62648943159899928</v>
      </c>
      <c r="F692" s="28">
        <v>0.925936870809974</v>
      </c>
      <c r="G692" s="28">
        <v>1.0188165131420468</v>
      </c>
      <c r="H692" s="28">
        <v>0.48971379310957308</v>
      </c>
      <c r="I692" s="25">
        <f t="shared" si="40"/>
        <v>1</v>
      </c>
      <c r="J692" s="25">
        <f t="shared" si="41"/>
        <v>1</v>
      </c>
      <c r="K692" s="25">
        <f t="shared" si="42"/>
        <v>1</v>
      </c>
      <c r="L692" s="25">
        <f t="shared" si="43"/>
        <v>0</v>
      </c>
      <c r="M692" s="25">
        <v>1</v>
      </c>
      <c r="N692" s="25" t="e">
        <v>#N/A</v>
      </c>
      <c r="O692" s="25" t="e">
        <f>VLOOKUP(A692,'NFkB target TFs'!$E$10:$E$54,1,FALSE)</f>
        <v>#N/A</v>
      </c>
      <c r="P692" s="25" t="e">
        <f>VLOOKUP(A692,'all NFkB targets'!$A$6:$A$571,1,FALSE)</f>
        <v>#N/A</v>
      </c>
    </row>
    <row r="693" spans="1:16" x14ac:dyDescent="0.25">
      <c r="A693" s="96" t="s">
        <v>6465</v>
      </c>
      <c r="B693" s="21" t="s">
        <v>941</v>
      </c>
      <c r="C693" s="21"/>
      <c r="D693" s="22">
        <v>0</v>
      </c>
      <c r="E693" s="23">
        <v>0.37503761305308803</v>
      </c>
      <c r="F693" s="23">
        <v>-1.022122921173594E-2</v>
      </c>
      <c r="G693" s="23">
        <v>0.1444348897137854</v>
      </c>
      <c r="H693" s="23">
        <v>0.48938526880935873</v>
      </c>
      <c r="I693" s="25">
        <f t="shared" si="40"/>
        <v>0</v>
      </c>
      <c r="J693" s="25">
        <f t="shared" si="41"/>
        <v>0</v>
      </c>
      <c r="K693" s="25">
        <f t="shared" si="42"/>
        <v>0</v>
      </c>
      <c r="L693" s="25">
        <f t="shared" si="43"/>
        <v>0</v>
      </c>
      <c r="M693" s="25">
        <v>0</v>
      </c>
      <c r="N693" s="25" t="e">
        <v>#N/A</v>
      </c>
      <c r="O693" s="25" t="e">
        <f>VLOOKUP(A693,'NFkB target TFs'!$E$10:$E$54,1,FALSE)</f>
        <v>#N/A</v>
      </c>
      <c r="P693" s="25" t="e">
        <f>VLOOKUP(A693,'all NFkB targets'!$A$6:$A$571,1,FALSE)</f>
        <v>#N/A</v>
      </c>
    </row>
    <row r="694" spans="1:16" x14ac:dyDescent="0.25">
      <c r="A694" s="96" t="s">
        <v>14057</v>
      </c>
      <c r="B694" s="21" t="s">
        <v>14058</v>
      </c>
      <c r="C694" s="21"/>
      <c r="D694" s="22">
        <v>0</v>
      </c>
      <c r="E694" s="28">
        <v>0.18951597499371861</v>
      </c>
      <c r="F694" s="28">
        <v>0.41859301126417392</v>
      </c>
      <c r="G694" s="28">
        <v>0.59388300020119633</v>
      </c>
      <c r="H694" s="28">
        <v>0.48870423754539821</v>
      </c>
      <c r="I694" s="25">
        <f t="shared" si="40"/>
        <v>0</v>
      </c>
      <c r="J694" s="25">
        <f t="shared" si="41"/>
        <v>0</v>
      </c>
      <c r="K694" s="25">
        <f t="shared" si="42"/>
        <v>1</v>
      </c>
      <c r="L694" s="25">
        <f t="shared" si="43"/>
        <v>0</v>
      </c>
      <c r="M694" s="25">
        <v>1</v>
      </c>
      <c r="N694" s="25" t="e">
        <v>#N/A</v>
      </c>
      <c r="O694" s="25" t="e">
        <f>VLOOKUP(A694,'NFkB target TFs'!$E$10:$E$54,1,FALSE)</f>
        <v>#N/A</v>
      </c>
      <c r="P694" s="25" t="e">
        <f>VLOOKUP(A694,'all NFkB targets'!$A$6:$A$571,1,FALSE)</f>
        <v>#N/A</v>
      </c>
    </row>
    <row r="695" spans="1:16" x14ac:dyDescent="0.25">
      <c r="A695" s="96" t="s">
        <v>14712</v>
      </c>
      <c r="B695" s="21" t="s">
        <v>941</v>
      </c>
      <c r="C695" s="21"/>
      <c r="D695" s="22">
        <v>0</v>
      </c>
      <c r="E695" s="28">
        <v>0.23068644313752815</v>
      </c>
      <c r="F695" s="28">
        <v>1.3915709702886214</v>
      </c>
      <c r="G695" s="28">
        <v>0.95449796170250312</v>
      </c>
      <c r="H695" s="28">
        <v>0.48849262843315999</v>
      </c>
      <c r="I695" s="25">
        <f t="shared" ref="I695:I758" si="44">IF(ABS(E695)&gt;0.585,1,0)</f>
        <v>0</v>
      </c>
      <c r="J695" s="25">
        <f t="shared" ref="J695:J758" si="45">IF(ABS(F695)&gt;0.585,1,0)</f>
        <v>1</v>
      </c>
      <c r="K695" s="25">
        <f t="shared" ref="K695:K758" si="46">IF(ABS(G695)&gt;0.585,1,0)</f>
        <v>1</v>
      </c>
      <c r="L695" s="25">
        <f t="shared" ref="L695:L758" si="47">IF(ABS(H695)&gt;0.585,1,0)</f>
        <v>0</v>
      </c>
      <c r="M695" s="25">
        <v>1</v>
      </c>
      <c r="N695" s="25" t="e">
        <v>#N/A</v>
      </c>
      <c r="O695" s="25" t="e">
        <f>VLOOKUP(A695,'NFkB target TFs'!$E$10:$E$54,1,FALSE)</f>
        <v>#N/A</v>
      </c>
      <c r="P695" s="25" t="e">
        <f>VLOOKUP(A695,'all NFkB targets'!$A$6:$A$571,1,FALSE)</f>
        <v>#N/A</v>
      </c>
    </row>
    <row r="696" spans="1:16" x14ac:dyDescent="0.25">
      <c r="A696" s="96" t="s">
        <v>13766</v>
      </c>
      <c r="B696" s="21" t="s">
        <v>13767</v>
      </c>
      <c r="C696" s="21"/>
      <c r="D696" s="22">
        <v>0</v>
      </c>
      <c r="E696" s="28">
        <v>0.12876413212267651</v>
      </c>
      <c r="F696" s="28">
        <v>0.30847682686606703</v>
      </c>
      <c r="G696" s="28">
        <v>0.68803861042603809</v>
      </c>
      <c r="H696" s="28">
        <v>0.48739235284367388</v>
      </c>
      <c r="I696" s="25">
        <f t="shared" si="44"/>
        <v>0</v>
      </c>
      <c r="J696" s="25">
        <f t="shared" si="45"/>
        <v>0</v>
      </c>
      <c r="K696" s="25">
        <f t="shared" si="46"/>
        <v>1</v>
      </c>
      <c r="L696" s="25">
        <f t="shared" si="47"/>
        <v>0</v>
      </c>
      <c r="M696" s="25">
        <v>1</v>
      </c>
      <c r="N696" s="25" t="e">
        <v>#N/A</v>
      </c>
      <c r="O696" s="25" t="e">
        <f>VLOOKUP(A696,'NFkB target TFs'!$E$10:$E$54,1,FALSE)</f>
        <v>#N/A</v>
      </c>
      <c r="P696" s="25" t="e">
        <f>VLOOKUP(A696,'all NFkB targets'!$A$6:$A$571,1,FALSE)</f>
        <v>#N/A</v>
      </c>
    </row>
    <row r="697" spans="1:16" x14ac:dyDescent="0.25">
      <c r="A697" s="96" t="s">
        <v>3579</v>
      </c>
      <c r="B697" s="21" t="s">
        <v>3580</v>
      </c>
      <c r="C697" s="21"/>
      <c r="D697" s="22">
        <v>0</v>
      </c>
      <c r="E697" s="23">
        <v>0.3221012771744543</v>
      </c>
      <c r="F697" s="23">
        <v>0.41341922088046112</v>
      </c>
      <c r="G697" s="23">
        <v>-0.29148735779059215</v>
      </c>
      <c r="H697" s="23">
        <v>0.48736034002360507</v>
      </c>
      <c r="I697" s="25">
        <f t="shared" si="44"/>
        <v>0</v>
      </c>
      <c r="J697" s="25">
        <f t="shared" si="45"/>
        <v>0</v>
      </c>
      <c r="K697" s="25">
        <f t="shared" si="46"/>
        <v>0</v>
      </c>
      <c r="L697" s="25">
        <f t="shared" si="47"/>
        <v>0</v>
      </c>
      <c r="M697" s="25">
        <v>0</v>
      </c>
      <c r="N697" s="25" t="e">
        <v>#N/A</v>
      </c>
      <c r="O697" s="25" t="e">
        <f>VLOOKUP(A697,'NFkB target TFs'!$E$10:$E$54,1,FALSE)</f>
        <v>#N/A</v>
      </c>
      <c r="P697" s="25" t="e">
        <f>VLOOKUP(A697,'all NFkB targets'!$A$6:$A$571,1,FALSE)</f>
        <v>#N/A</v>
      </c>
    </row>
    <row r="698" spans="1:16" x14ac:dyDescent="0.25">
      <c r="A698" s="96" t="s">
        <v>12781</v>
      </c>
      <c r="B698" s="21" t="s">
        <v>12782</v>
      </c>
      <c r="C698" s="21"/>
      <c r="D698" s="22">
        <v>0</v>
      </c>
      <c r="E698" s="23">
        <v>-2.8029053590188022E-2</v>
      </c>
      <c r="F698" s="28">
        <v>0.68986333327805593</v>
      </c>
      <c r="G698" s="28">
        <v>0.127946271395323</v>
      </c>
      <c r="H698" s="28">
        <v>0.48644048963308401</v>
      </c>
      <c r="I698" s="25">
        <f t="shared" si="44"/>
        <v>0</v>
      </c>
      <c r="J698" s="25">
        <f t="shared" si="45"/>
        <v>1</v>
      </c>
      <c r="K698" s="25">
        <f t="shared" si="46"/>
        <v>0</v>
      </c>
      <c r="L698" s="25">
        <f t="shared" si="47"/>
        <v>0</v>
      </c>
      <c r="M698" s="25">
        <v>1</v>
      </c>
      <c r="N698" s="25" t="e">
        <v>#N/A</v>
      </c>
      <c r="O698" s="25" t="e">
        <f>VLOOKUP(A698,'NFkB target TFs'!$E$10:$E$54,1,FALSE)</f>
        <v>#N/A</v>
      </c>
      <c r="P698" s="25" t="e">
        <f>VLOOKUP(A698,'all NFkB targets'!$A$6:$A$571,1,FALSE)</f>
        <v>#N/A</v>
      </c>
    </row>
    <row r="699" spans="1:16" x14ac:dyDescent="0.25">
      <c r="A699" s="96" t="s">
        <v>15206</v>
      </c>
      <c r="B699" s="21" t="s">
        <v>15207</v>
      </c>
      <c r="C699" s="21"/>
      <c r="D699" s="22">
        <v>0</v>
      </c>
      <c r="E699" s="28">
        <v>0.62289914941836133</v>
      </c>
      <c r="F699" s="28">
        <v>0.63232646031838635</v>
      </c>
      <c r="G699" s="28">
        <v>1.1572816757296256</v>
      </c>
      <c r="H699" s="28">
        <v>0.48565935115187014</v>
      </c>
      <c r="I699" s="25">
        <f t="shared" si="44"/>
        <v>1</v>
      </c>
      <c r="J699" s="25">
        <f t="shared" si="45"/>
        <v>1</v>
      </c>
      <c r="K699" s="25">
        <f t="shared" si="46"/>
        <v>1</v>
      </c>
      <c r="L699" s="25">
        <f t="shared" si="47"/>
        <v>0</v>
      </c>
      <c r="M699" s="25">
        <v>1</v>
      </c>
      <c r="N699" s="25" t="e">
        <v>#N/A</v>
      </c>
      <c r="O699" s="25" t="e">
        <f>VLOOKUP(A699,'NFkB target TFs'!$E$10:$E$54,1,FALSE)</f>
        <v>#N/A</v>
      </c>
      <c r="P699" s="25" t="e">
        <f>VLOOKUP(A699,'all NFkB targets'!$A$6:$A$571,1,FALSE)</f>
        <v>#N/A</v>
      </c>
    </row>
    <row r="700" spans="1:16" x14ac:dyDescent="0.25">
      <c r="A700" s="96" t="s">
        <v>6936</v>
      </c>
      <c r="B700" s="21" t="s">
        <v>6937</v>
      </c>
      <c r="C700" s="21"/>
      <c r="D700" s="22">
        <v>0</v>
      </c>
      <c r="E700" s="23">
        <v>-0.30148626007690382</v>
      </c>
      <c r="F700" s="23">
        <v>0.25855929364036923</v>
      </c>
      <c r="G700" s="23">
        <v>0.23644112101060666</v>
      </c>
      <c r="H700" s="23">
        <v>0.48515428746073191</v>
      </c>
      <c r="I700" s="25">
        <f t="shared" si="44"/>
        <v>0</v>
      </c>
      <c r="J700" s="25">
        <f t="shared" si="45"/>
        <v>0</v>
      </c>
      <c r="K700" s="25">
        <f t="shared" si="46"/>
        <v>0</v>
      </c>
      <c r="L700" s="25">
        <f t="shared" si="47"/>
        <v>0</v>
      </c>
      <c r="M700" s="25">
        <v>0</v>
      </c>
      <c r="N700" s="25" t="e">
        <v>#N/A</v>
      </c>
      <c r="O700" s="25" t="e">
        <f>VLOOKUP(A700,'NFkB target TFs'!$E$10:$E$54,1,FALSE)</f>
        <v>#N/A</v>
      </c>
      <c r="P700" s="25" t="e">
        <f>VLOOKUP(A700,'all NFkB targets'!$A$6:$A$571,1,FALSE)</f>
        <v>#N/A</v>
      </c>
    </row>
    <row r="701" spans="1:16" x14ac:dyDescent="0.25">
      <c r="A701" s="96" t="s">
        <v>14435</v>
      </c>
      <c r="B701" s="21" t="s">
        <v>14436</v>
      </c>
      <c r="C701" s="21"/>
      <c r="D701" s="22">
        <v>0</v>
      </c>
      <c r="E701" s="28">
        <v>1.1852310716937269</v>
      </c>
      <c r="F701" s="28">
        <v>0.42383034752549437</v>
      </c>
      <c r="G701" s="28">
        <v>1.0636115719794967</v>
      </c>
      <c r="H701" s="28">
        <v>0.4841954158941843</v>
      </c>
      <c r="I701" s="25">
        <f t="shared" si="44"/>
        <v>1</v>
      </c>
      <c r="J701" s="25">
        <f t="shared" si="45"/>
        <v>0</v>
      </c>
      <c r="K701" s="25">
        <f t="shared" si="46"/>
        <v>1</v>
      </c>
      <c r="L701" s="25">
        <f t="shared" si="47"/>
        <v>0</v>
      </c>
      <c r="M701" s="25">
        <v>1</v>
      </c>
      <c r="N701" s="25" t="e">
        <v>#N/A</v>
      </c>
      <c r="O701" s="25" t="e">
        <f>VLOOKUP(A701,'NFkB target TFs'!$E$10:$E$54,1,FALSE)</f>
        <v>#N/A</v>
      </c>
      <c r="P701" s="25" t="e">
        <f>VLOOKUP(A701,'all NFkB targets'!$A$6:$A$571,1,FALSE)</f>
        <v>#N/A</v>
      </c>
    </row>
    <row r="702" spans="1:16" x14ac:dyDescent="0.25">
      <c r="A702" s="96" t="s">
        <v>6525</v>
      </c>
      <c r="B702" s="21" t="s">
        <v>6526</v>
      </c>
      <c r="C702" s="21"/>
      <c r="D702" s="22">
        <v>0</v>
      </c>
      <c r="E702" s="23">
        <v>-9.2211459224756848E-2</v>
      </c>
      <c r="F702" s="23">
        <v>0.18282040735864089</v>
      </c>
      <c r="G702" s="23">
        <v>0.2401790050418903</v>
      </c>
      <c r="H702" s="23">
        <v>0.48344564283036423</v>
      </c>
      <c r="I702" s="25">
        <f t="shared" si="44"/>
        <v>0</v>
      </c>
      <c r="J702" s="25">
        <f t="shared" si="45"/>
        <v>0</v>
      </c>
      <c r="K702" s="25">
        <f t="shared" si="46"/>
        <v>0</v>
      </c>
      <c r="L702" s="25">
        <f t="shared" si="47"/>
        <v>0</v>
      </c>
      <c r="M702" s="25">
        <v>0</v>
      </c>
      <c r="N702" s="25" t="e">
        <v>#N/A</v>
      </c>
      <c r="O702" s="25" t="e">
        <f>VLOOKUP(A702,'NFkB target TFs'!$E$10:$E$54,1,FALSE)</f>
        <v>#N/A</v>
      </c>
      <c r="P702" s="25" t="e">
        <f>VLOOKUP(A702,'all NFkB targets'!$A$6:$A$571,1,FALSE)</f>
        <v>#N/A</v>
      </c>
    </row>
    <row r="703" spans="1:16" x14ac:dyDescent="0.25">
      <c r="A703" s="96" t="s">
        <v>14772</v>
      </c>
      <c r="B703" s="21" t="s">
        <v>14773</v>
      </c>
      <c r="C703" s="21"/>
      <c r="D703" s="22">
        <v>0</v>
      </c>
      <c r="E703" s="28">
        <v>0.19759869464010604</v>
      </c>
      <c r="F703" s="28">
        <v>1.1117071341134683</v>
      </c>
      <c r="G703" s="28">
        <v>0.906013005723867</v>
      </c>
      <c r="H703" s="28">
        <v>0.48194419193921467</v>
      </c>
      <c r="I703" s="25">
        <f t="shared" si="44"/>
        <v>0</v>
      </c>
      <c r="J703" s="25">
        <f t="shared" si="45"/>
        <v>1</v>
      </c>
      <c r="K703" s="25">
        <f t="shared" si="46"/>
        <v>1</v>
      </c>
      <c r="L703" s="25">
        <f t="shared" si="47"/>
        <v>0</v>
      </c>
      <c r="M703" s="25">
        <v>1</v>
      </c>
      <c r="N703" s="25" t="e">
        <v>#N/A</v>
      </c>
      <c r="O703" s="25" t="e">
        <f>VLOOKUP(A703,'NFkB target TFs'!$E$10:$E$54,1,FALSE)</f>
        <v>#N/A</v>
      </c>
      <c r="P703" s="25" t="e">
        <f>VLOOKUP(A703,'all NFkB targets'!$A$6:$A$571,1,FALSE)</f>
        <v>#N/A</v>
      </c>
    </row>
    <row r="704" spans="1:16" x14ac:dyDescent="0.25">
      <c r="A704" s="96" t="s">
        <v>12348</v>
      </c>
      <c r="B704" s="21" t="s">
        <v>12349</v>
      </c>
      <c r="C704" s="21"/>
      <c r="D704" s="22">
        <v>0</v>
      </c>
      <c r="E704" s="28">
        <v>0.73099131543783458</v>
      </c>
      <c r="F704" s="28">
        <v>0.5813724874559727</v>
      </c>
      <c r="G704" s="23">
        <v>-2.33042647860153E-2</v>
      </c>
      <c r="H704" s="28">
        <v>0.48180374558152095</v>
      </c>
      <c r="I704" s="25">
        <f t="shared" si="44"/>
        <v>1</v>
      </c>
      <c r="J704" s="25">
        <f t="shared" si="45"/>
        <v>0</v>
      </c>
      <c r="K704" s="25">
        <f t="shared" si="46"/>
        <v>0</v>
      </c>
      <c r="L704" s="25">
        <f t="shared" si="47"/>
        <v>0</v>
      </c>
      <c r="M704" s="25">
        <v>1</v>
      </c>
      <c r="N704" s="25" t="e">
        <v>#N/A</v>
      </c>
      <c r="O704" s="25" t="e">
        <f>VLOOKUP(A704,'NFkB target TFs'!$E$10:$E$54,1,FALSE)</f>
        <v>#N/A</v>
      </c>
      <c r="P704" s="25" t="e">
        <f>VLOOKUP(A704,'all NFkB targets'!$A$6:$A$571,1,FALSE)</f>
        <v>#N/A</v>
      </c>
    </row>
    <row r="705" spans="1:16" x14ac:dyDescent="0.25">
      <c r="A705" s="96" t="s">
        <v>15050</v>
      </c>
      <c r="B705" s="21" t="s">
        <v>15051</v>
      </c>
      <c r="C705" s="21"/>
      <c r="D705" s="22">
        <v>0</v>
      </c>
      <c r="E705" s="28">
        <v>0.66056086248507251</v>
      </c>
      <c r="F705" s="28">
        <v>1.4478383853200913</v>
      </c>
      <c r="G705" s="28">
        <v>1.342844360829335</v>
      </c>
      <c r="H705" s="28">
        <v>0.48134451498933456</v>
      </c>
      <c r="I705" s="25">
        <f t="shared" si="44"/>
        <v>1</v>
      </c>
      <c r="J705" s="25">
        <f t="shared" si="45"/>
        <v>1</v>
      </c>
      <c r="K705" s="25">
        <f t="shared" si="46"/>
        <v>1</v>
      </c>
      <c r="L705" s="25">
        <f t="shared" si="47"/>
        <v>0</v>
      </c>
      <c r="M705" s="25">
        <v>1</v>
      </c>
      <c r="N705" s="25" t="e">
        <v>#N/A</v>
      </c>
      <c r="O705" s="25" t="e">
        <f>VLOOKUP(A705,'NFkB target TFs'!$E$10:$E$54,1,FALSE)</f>
        <v>#N/A</v>
      </c>
      <c r="P705" s="25" t="e">
        <f>VLOOKUP(A705,'all NFkB targets'!$A$6:$A$571,1,FALSE)</f>
        <v>#N/A</v>
      </c>
    </row>
    <row r="706" spans="1:16" x14ac:dyDescent="0.25">
      <c r="A706" s="96" t="s">
        <v>14736</v>
      </c>
      <c r="B706" s="21" t="s">
        <v>941</v>
      </c>
      <c r="C706" s="21"/>
      <c r="D706" s="22">
        <v>0</v>
      </c>
      <c r="E706" s="24">
        <v>-0.58084286616606007</v>
      </c>
      <c r="F706" s="28">
        <v>0.84964304511163113</v>
      </c>
      <c r="G706" s="24">
        <v>-0.87945236304062147</v>
      </c>
      <c r="H706" s="28">
        <v>0.47938300927015998</v>
      </c>
      <c r="I706" s="25">
        <f t="shared" si="44"/>
        <v>0</v>
      </c>
      <c r="J706" s="25">
        <f t="shared" si="45"/>
        <v>1</v>
      </c>
      <c r="K706" s="25">
        <f t="shared" si="46"/>
        <v>1</v>
      </c>
      <c r="L706" s="25">
        <f t="shared" si="47"/>
        <v>0</v>
      </c>
      <c r="M706" s="25">
        <v>1</v>
      </c>
      <c r="N706" s="25" t="e">
        <v>#N/A</v>
      </c>
      <c r="O706" s="25" t="e">
        <f>VLOOKUP(A706,'NFkB target TFs'!$E$10:$E$54,1,FALSE)</f>
        <v>#N/A</v>
      </c>
      <c r="P706" s="25" t="e">
        <f>VLOOKUP(A706,'all NFkB targets'!$A$6:$A$571,1,FALSE)</f>
        <v>#N/A</v>
      </c>
    </row>
    <row r="707" spans="1:16" x14ac:dyDescent="0.25">
      <c r="A707" s="96" t="s">
        <v>14007</v>
      </c>
      <c r="B707" s="21" t="s">
        <v>14008</v>
      </c>
      <c r="C707" s="21"/>
      <c r="D707" s="22">
        <v>0</v>
      </c>
      <c r="E707" s="23">
        <v>-6.4125804868962341E-2</v>
      </c>
      <c r="F707" s="23">
        <v>-2.7855390937451673E-2</v>
      </c>
      <c r="G707" s="28">
        <v>1.1756132440975056</v>
      </c>
      <c r="H707" s="28">
        <v>0.47897110671549836</v>
      </c>
      <c r="I707" s="25">
        <f t="shared" si="44"/>
        <v>0</v>
      </c>
      <c r="J707" s="25">
        <f t="shared" si="45"/>
        <v>0</v>
      </c>
      <c r="K707" s="25">
        <f t="shared" si="46"/>
        <v>1</v>
      </c>
      <c r="L707" s="25">
        <f t="shared" si="47"/>
        <v>0</v>
      </c>
      <c r="M707" s="25">
        <v>1</v>
      </c>
      <c r="N707" s="25" t="e">
        <v>#N/A</v>
      </c>
      <c r="O707" s="25" t="e">
        <f>VLOOKUP(A707,'NFkB target TFs'!$E$10:$E$54,1,FALSE)</f>
        <v>#N/A</v>
      </c>
      <c r="P707" s="25" t="e">
        <f>VLOOKUP(A707,'all NFkB targets'!$A$6:$A$571,1,FALSE)</f>
        <v>#N/A</v>
      </c>
    </row>
    <row r="708" spans="1:16" x14ac:dyDescent="0.25">
      <c r="A708" s="96" t="s">
        <v>14647</v>
      </c>
      <c r="B708" s="21" t="s">
        <v>14648</v>
      </c>
      <c r="C708" s="21"/>
      <c r="D708" s="22">
        <v>0</v>
      </c>
      <c r="E708" s="24">
        <v>-0.52242103465244316</v>
      </c>
      <c r="F708" s="24">
        <v>-1.982996301784961</v>
      </c>
      <c r="G708" s="28">
        <v>1.0503233144998898</v>
      </c>
      <c r="H708" s="28">
        <v>0.47800088484375425</v>
      </c>
      <c r="I708" s="25">
        <f t="shared" si="44"/>
        <v>0</v>
      </c>
      <c r="J708" s="25">
        <f t="shared" si="45"/>
        <v>1</v>
      </c>
      <c r="K708" s="25">
        <f t="shared" si="46"/>
        <v>1</v>
      </c>
      <c r="L708" s="25">
        <f t="shared" si="47"/>
        <v>0</v>
      </c>
      <c r="M708" s="25">
        <v>1</v>
      </c>
      <c r="N708" s="25" t="e">
        <v>#N/A</v>
      </c>
      <c r="O708" s="25" t="e">
        <f>VLOOKUP(A708,'NFkB target TFs'!$E$10:$E$54,1,FALSE)</f>
        <v>#N/A</v>
      </c>
      <c r="P708" s="25" t="e">
        <f>VLOOKUP(A708,'all NFkB targets'!$A$6:$A$571,1,FALSE)</f>
        <v>#N/A</v>
      </c>
    </row>
    <row r="709" spans="1:16" x14ac:dyDescent="0.25">
      <c r="A709" s="96" t="s">
        <v>15136</v>
      </c>
      <c r="B709" s="21" t="s">
        <v>15137</v>
      </c>
      <c r="C709" s="21"/>
      <c r="D709" s="22">
        <v>0</v>
      </c>
      <c r="E709" s="28">
        <v>0.73028507903753437</v>
      </c>
      <c r="F709" s="28">
        <v>0.93550794667937309</v>
      </c>
      <c r="G709" s="28">
        <v>0.76809287276981564</v>
      </c>
      <c r="H709" s="28">
        <v>0.47769676236883235</v>
      </c>
      <c r="I709" s="25">
        <f t="shared" si="44"/>
        <v>1</v>
      </c>
      <c r="J709" s="25">
        <f t="shared" si="45"/>
        <v>1</v>
      </c>
      <c r="K709" s="25">
        <f t="shared" si="46"/>
        <v>1</v>
      </c>
      <c r="L709" s="25">
        <f t="shared" si="47"/>
        <v>0</v>
      </c>
      <c r="M709" s="25">
        <v>1</v>
      </c>
      <c r="N709" s="25" t="e">
        <v>#N/A</v>
      </c>
      <c r="O709" s="25" t="e">
        <f>VLOOKUP(A709,'NFkB target TFs'!$E$10:$E$54,1,FALSE)</f>
        <v>#N/A</v>
      </c>
      <c r="P709" s="25" t="e">
        <f>VLOOKUP(A709,'all NFkB targets'!$A$6:$A$571,1,FALSE)</f>
        <v>#N/A</v>
      </c>
    </row>
    <row r="710" spans="1:16" x14ac:dyDescent="0.25">
      <c r="A710" s="96" t="s">
        <v>12445</v>
      </c>
      <c r="B710" s="21" t="s">
        <v>12446</v>
      </c>
      <c r="C710" s="21"/>
      <c r="D710" s="22">
        <v>0</v>
      </c>
      <c r="E710" s="24">
        <v>-0.35621342324566957</v>
      </c>
      <c r="F710" s="28">
        <v>1.2233829432022645</v>
      </c>
      <c r="G710" s="28">
        <v>0.13676185671831101</v>
      </c>
      <c r="H710" s="28">
        <v>0.47648518446751897</v>
      </c>
      <c r="I710" s="25">
        <f t="shared" si="44"/>
        <v>0</v>
      </c>
      <c r="J710" s="25">
        <f t="shared" si="45"/>
        <v>1</v>
      </c>
      <c r="K710" s="25">
        <f t="shared" si="46"/>
        <v>0</v>
      </c>
      <c r="L710" s="25">
        <f t="shared" si="47"/>
        <v>0</v>
      </c>
      <c r="M710" s="25">
        <v>1</v>
      </c>
      <c r="N710" s="25" t="e">
        <v>#N/A</v>
      </c>
      <c r="O710" s="25" t="e">
        <f>VLOOKUP(A710,'NFkB target TFs'!$E$10:$E$54,1,FALSE)</f>
        <v>#N/A</v>
      </c>
      <c r="P710" s="25" t="e">
        <f>VLOOKUP(A710,'all NFkB targets'!$A$6:$A$571,1,FALSE)</f>
        <v>#N/A</v>
      </c>
    </row>
    <row r="711" spans="1:16" x14ac:dyDescent="0.25">
      <c r="A711" s="96" t="s">
        <v>12932</v>
      </c>
      <c r="B711" s="21" t="s">
        <v>12933</v>
      </c>
      <c r="C711" s="21"/>
      <c r="D711" s="22">
        <v>0</v>
      </c>
      <c r="E711" s="28">
        <v>0.84479091625585878</v>
      </c>
      <c r="F711" s="28">
        <v>1.8147628717918736</v>
      </c>
      <c r="G711" s="24">
        <v>-0.5729461306651098</v>
      </c>
      <c r="H711" s="28">
        <v>0.47604888858614225</v>
      </c>
      <c r="I711" s="25">
        <f t="shared" si="44"/>
        <v>1</v>
      </c>
      <c r="J711" s="25">
        <f t="shared" si="45"/>
        <v>1</v>
      </c>
      <c r="K711" s="25">
        <f t="shared" si="46"/>
        <v>0</v>
      </c>
      <c r="L711" s="25">
        <f t="shared" si="47"/>
        <v>0</v>
      </c>
      <c r="M711" s="25">
        <v>1</v>
      </c>
      <c r="N711" s="25" t="e">
        <v>#N/A</v>
      </c>
      <c r="O711" s="25" t="e">
        <f>VLOOKUP(A711,'NFkB target TFs'!$E$10:$E$54,1,FALSE)</f>
        <v>#N/A</v>
      </c>
      <c r="P711" s="25" t="e">
        <f>VLOOKUP(A711,'all NFkB targets'!$A$6:$A$571,1,FALSE)</f>
        <v>#N/A</v>
      </c>
    </row>
    <row r="712" spans="1:16" x14ac:dyDescent="0.25">
      <c r="A712" s="96" t="s">
        <v>9299</v>
      </c>
      <c r="B712" s="21" t="s">
        <v>9300</v>
      </c>
      <c r="C712" s="21"/>
      <c r="D712" s="22">
        <v>0</v>
      </c>
      <c r="E712" s="23">
        <v>0.37879438978605023</v>
      </c>
      <c r="F712" s="23">
        <v>0.19483727843235213</v>
      </c>
      <c r="G712" s="23">
        <v>0.40188706574175803</v>
      </c>
      <c r="H712" s="23">
        <v>0.47596761223132039</v>
      </c>
      <c r="I712" s="25">
        <f t="shared" si="44"/>
        <v>0</v>
      </c>
      <c r="J712" s="25">
        <f t="shared" si="45"/>
        <v>0</v>
      </c>
      <c r="K712" s="25">
        <f t="shared" si="46"/>
        <v>0</v>
      </c>
      <c r="L712" s="25">
        <f t="shared" si="47"/>
        <v>0</v>
      </c>
      <c r="M712" s="25">
        <v>0</v>
      </c>
      <c r="N712" s="25" t="e">
        <v>#N/A</v>
      </c>
      <c r="O712" s="25" t="e">
        <f>VLOOKUP(A712,'NFkB target TFs'!$E$10:$E$54,1,FALSE)</f>
        <v>#N/A</v>
      </c>
      <c r="P712" s="25" t="e">
        <f>VLOOKUP(A712,'all NFkB targets'!$A$6:$A$571,1,FALSE)</f>
        <v>#N/A</v>
      </c>
    </row>
    <row r="713" spans="1:16" x14ac:dyDescent="0.25">
      <c r="A713" s="96" t="s">
        <v>13657</v>
      </c>
      <c r="B713" s="21" t="s">
        <v>13658</v>
      </c>
      <c r="C713" s="21"/>
      <c r="D713" s="22">
        <v>0</v>
      </c>
      <c r="E713" s="24">
        <v>-0.36371161209145192</v>
      </c>
      <c r="F713" s="24">
        <v>-0.43826722474754914</v>
      </c>
      <c r="G713" s="24">
        <v>-0.7414756585374892</v>
      </c>
      <c r="H713" s="28">
        <v>0.47592786026410933</v>
      </c>
      <c r="I713" s="25">
        <f t="shared" si="44"/>
        <v>0</v>
      </c>
      <c r="J713" s="25">
        <f t="shared" si="45"/>
        <v>0</v>
      </c>
      <c r="K713" s="25">
        <f t="shared" si="46"/>
        <v>1</v>
      </c>
      <c r="L713" s="25">
        <f t="shared" si="47"/>
        <v>0</v>
      </c>
      <c r="M713" s="25">
        <v>1</v>
      </c>
      <c r="N713" s="25" t="e">
        <v>#N/A</v>
      </c>
      <c r="O713" s="25" t="e">
        <f>VLOOKUP(A713,'NFkB target TFs'!$E$10:$E$54,1,FALSE)</f>
        <v>#N/A</v>
      </c>
      <c r="P713" s="25" t="e">
        <f>VLOOKUP(A713,'all NFkB targets'!$A$6:$A$571,1,FALSE)</f>
        <v>#N/A</v>
      </c>
    </row>
    <row r="714" spans="1:16" x14ac:dyDescent="0.25">
      <c r="A714" s="96" t="s">
        <v>14737</v>
      </c>
      <c r="B714" s="21" t="s">
        <v>14738</v>
      </c>
      <c r="C714" s="21"/>
      <c r="D714" s="22">
        <v>0</v>
      </c>
      <c r="E714" s="28">
        <v>0.21068376080239476</v>
      </c>
      <c r="F714" s="28">
        <v>0.75039903724552814</v>
      </c>
      <c r="G714" s="28">
        <v>0.97057300885494691</v>
      </c>
      <c r="H714" s="28">
        <v>0.47540930403701925</v>
      </c>
      <c r="I714" s="25">
        <f t="shared" si="44"/>
        <v>0</v>
      </c>
      <c r="J714" s="25">
        <f t="shared" si="45"/>
        <v>1</v>
      </c>
      <c r="K714" s="25">
        <f t="shared" si="46"/>
        <v>1</v>
      </c>
      <c r="L714" s="25">
        <f t="shared" si="47"/>
        <v>0</v>
      </c>
      <c r="M714" s="25">
        <v>1</v>
      </c>
      <c r="N714" s="25" t="e">
        <v>#N/A</v>
      </c>
      <c r="O714" s="25" t="e">
        <f>VLOOKUP(A714,'NFkB target TFs'!$E$10:$E$54,1,FALSE)</f>
        <v>#N/A</v>
      </c>
      <c r="P714" s="25" t="e">
        <f>VLOOKUP(A714,'all NFkB targets'!$A$6:$A$571,1,FALSE)</f>
        <v>#N/A</v>
      </c>
    </row>
    <row r="715" spans="1:16" x14ac:dyDescent="0.25">
      <c r="A715" s="96" t="s">
        <v>7039</v>
      </c>
      <c r="B715" s="21" t="s">
        <v>7040</v>
      </c>
      <c r="C715" s="21"/>
      <c r="D715" s="22">
        <v>0</v>
      </c>
      <c r="E715" s="23">
        <v>-3.3022875209006777E-2</v>
      </c>
      <c r="F715" s="23">
        <v>-3.6877291421601226E-2</v>
      </c>
      <c r="G715" s="23">
        <v>0.40950831527587994</v>
      </c>
      <c r="H715" s="23">
        <v>0.47435885596290595</v>
      </c>
      <c r="I715" s="25">
        <f t="shared" si="44"/>
        <v>0</v>
      </c>
      <c r="J715" s="25">
        <f t="shared" si="45"/>
        <v>0</v>
      </c>
      <c r="K715" s="25">
        <f t="shared" si="46"/>
        <v>0</v>
      </c>
      <c r="L715" s="25">
        <f t="shared" si="47"/>
        <v>0</v>
      </c>
      <c r="M715" s="25">
        <v>0</v>
      </c>
      <c r="N715" s="25" t="e">
        <v>#N/A</v>
      </c>
      <c r="O715" s="25" t="e">
        <f>VLOOKUP(A715,'NFkB target TFs'!$E$10:$E$54,1,FALSE)</f>
        <v>#N/A</v>
      </c>
      <c r="P715" s="25" t="e">
        <f>VLOOKUP(A715,'all NFkB targets'!$A$6:$A$571,1,FALSE)</f>
        <v>#N/A</v>
      </c>
    </row>
    <row r="716" spans="1:16" x14ac:dyDescent="0.25">
      <c r="A716" s="96" t="s">
        <v>14135</v>
      </c>
      <c r="B716" s="21" t="s">
        <v>941</v>
      </c>
      <c r="C716" s="21"/>
      <c r="D716" s="22">
        <v>0</v>
      </c>
      <c r="E716" s="24">
        <v>-0.30537273279786242</v>
      </c>
      <c r="F716" s="24">
        <v>-1.7551228712872289</v>
      </c>
      <c r="G716" s="28">
        <v>1.6383802500356568</v>
      </c>
      <c r="H716" s="28">
        <v>0.47424524030470122</v>
      </c>
      <c r="I716" s="25">
        <f t="shared" si="44"/>
        <v>0</v>
      </c>
      <c r="J716" s="25">
        <f t="shared" si="45"/>
        <v>1</v>
      </c>
      <c r="K716" s="25">
        <f t="shared" si="46"/>
        <v>1</v>
      </c>
      <c r="L716" s="25">
        <f t="shared" si="47"/>
        <v>0</v>
      </c>
      <c r="M716" s="25">
        <v>1</v>
      </c>
      <c r="N716" s="25" t="e">
        <v>#N/A</v>
      </c>
      <c r="O716" s="25" t="e">
        <f>VLOOKUP(A716,'NFkB target TFs'!$E$10:$E$54,1,FALSE)</f>
        <v>#N/A</v>
      </c>
      <c r="P716" s="25" t="e">
        <f>VLOOKUP(A716,'all NFkB targets'!$A$6:$A$571,1,FALSE)</f>
        <v>#N/A</v>
      </c>
    </row>
    <row r="717" spans="1:16" x14ac:dyDescent="0.25">
      <c r="A717" s="96" t="s">
        <v>13327</v>
      </c>
      <c r="B717" s="21" t="s">
        <v>13328</v>
      </c>
      <c r="C717" s="21"/>
      <c r="D717" s="22">
        <v>0</v>
      </c>
      <c r="E717" s="28">
        <v>0.13428251332861357</v>
      </c>
      <c r="F717" s="28">
        <v>0.46948528330122047</v>
      </c>
      <c r="G717" s="28">
        <v>0.95977184792047476</v>
      </c>
      <c r="H717" s="28">
        <v>0.47417012151281596</v>
      </c>
      <c r="I717" s="25">
        <f t="shared" si="44"/>
        <v>0</v>
      </c>
      <c r="J717" s="25">
        <f t="shared" si="45"/>
        <v>0</v>
      </c>
      <c r="K717" s="25">
        <f t="shared" si="46"/>
        <v>1</v>
      </c>
      <c r="L717" s="25">
        <f t="shared" si="47"/>
        <v>0</v>
      </c>
      <c r="M717" s="25">
        <v>1</v>
      </c>
      <c r="N717" s="25" t="e">
        <v>#N/A</v>
      </c>
      <c r="O717" s="25" t="e">
        <f>VLOOKUP(A717,'NFkB target TFs'!$E$10:$E$54,1,FALSE)</f>
        <v>#N/A</v>
      </c>
      <c r="P717" s="25" t="e">
        <f>VLOOKUP(A717,'all NFkB targets'!$A$6:$A$571,1,FALSE)</f>
        <v>#N/A</v>
      </c>
    </row>
    <row r="718" spans="1:16" x14ac:dyDescent="0.25">
      <c r="A718" s="96" t="s">
        <v>1516</v>
      </c>
      <c r="B718" s="21" t="s">
        <v>1517</v>
      </c>
      <c r="C718" s="21"/>
      <c r="D718" s="22">
        <v>0</v>
      </c>
      <c r="E718" s="23">
        <v>0.368713272895065</v>
      </c>
      <c r="F718" s="23">
        <v>0.27407173314014954</v>
      </c>
      <c r="G718" s="23">
        <v>0.46986152402336534</v>
      </c>
      <c r="H718" s="23">
        <v>0.47406194546349312</v>
      </c>
      <c r="I718" s="25">
        <f t="shared" si="44"/>
        <v>0</v>
      </c>
      <c r="J718" s="25">
        <f t="shared" si="45"/>
        <v>0</v>
      </c>
      <c r="K718" s="25">
        <f t="shared" si="46"/>
        <v>0</v>
      </c>
      <c r="L718" s="25">
        <f t="shared" si="47"/>
        <v>0</v>
      </c>
      <c r="M718" s="25">
        <v>0</v>
      </c>
      <c r="N718" s="25" t="e">
        <v>#N/A</v>
      </c>
      <c r="O718" s="25" t="e">
        <f>VLOOKUP(A718,'NFkB target TFs'!$E$10:$E$54,1,FALSE)</f>
        <v>#N/A</v>
      </c>
      <c r="P718" s="25" t="e">
        <f>VLOOKUP(A718,'all NFkB targets'!$A$6:$A$571,1,FALSE)</f>
        <v>#N/A</v>
      </c>
    </row>
    <row r="719" spans="1:16" x14ac:dyDescent="0.25">
      <c r="A719" s="96" t="s">
        <v>10213</v>
      </c>
      <c r="B719" s="21" t="s">
        <v>10214</v>
      </c>
      <c r="C719" s="21"/>
      <c r="D719" s="22">
        <v>0</v>
      </c>
      <c r="E719" s="23">
        <v>-5.976158391884407E-2</v>
      </c>
      <c r="F719" s="23">
        <v>0.34583826841586346</v>
      </c>
      <c r="G719" s="23">
        <v>0.48372453193924136</v>
      </c>
      <c r="H719" s="23">
        <v>0.47392883406312658</v>
      </c>
      <c r="I719" s="25">
        <f t="shared" si="44"/>
        <v>0</v>
      </c>
      <c r="J719" s="25">
        <f t="shared" si="45"/>
        <v>0</v>
      </c>
      <c r="K719" s="25">
        <f t="shared" si="46"/>
        <v>0</v>
      </c>
      <c r="L719" s="25">
        <f t="shared" si="47"/>
        <v>0</v>
      </c>
      <c r="M719" s="25">
        <v>0</v>
      </c>
      <c r="N719" s="25" t="e">
        <v>#N/A</v>
      </c>
      <c r="O719" s="25" t="e">
        <f>VLOOKUP(A719,'NFkB target TFs'!$E$10:$E$54,1,FALSE)</f>
        <v>#N/A</v>
      </c>
      <c r="P719" s="25" t="e">
        <f>VLOOKUP(A719,'all NFkB targets'!$A$6:$A$571,1,FALSE)</f>
        <v>#N/A</v>
      </c>
    </row>
    <row r="720" spans="1:16" x14ac:dyDescent="0.25">
      <c r="A720" s="96" t="s">
        <v>14029</v>
      </c>
      <c r="B720" s="21" t="s">
        <v>14030</v>
      </c>
      <c r="C720" s="21"/>
      <c r="D720" s="22">
        <v>0</v>
      </c>
      <c r="E720" s="28">
        <v>0.35895230568267233</v>
      </c>
      <c r="F720" s="28">
        <v>0.47563022486807882</v>
      </c>
      <c r="G720" s="28">
        <v>0.60970809927114322</v>
      </c>
      <c r="H720" s="28">
        <v>0.47374093266565942</v>
      </c>
      <c r="I720" s="25">
        <f t="shared" si="44"/>
        <v>0</v>
      </c>
      <c r="J720" s="25">
        <f t="shared" si="45"/>
        <v>0</v>
      </c>
      <c r="K720" s="25">
        <f t="shared" si="46"/>
        <v>1</v>
      </c>
      <c r="L720" s="25">
        <f t="shared" si="47"/>
        <v>0</v>
      </c>
      <c r="M720" s="25">
        <v>1</v>
      </c>
      <c r="N720" s="25" t="e">
        <v>#N/A</v>
      </c>
      <c r="O720" s="25" t="e">
        <f>VLOOKUP(A720,'NFkB target TFs'!$E$10:$E$54,1,FALSE)</f>
        <v>#N/A</v>
      </c>
      <c r="P720" s="25" t="e">
        <f>VLOOKUP(A720,'all NFkB targets'!$A$6:$A$571,1,FALSE)</f>
        <v>#N/A</v>
      </c>
    </row>
    <row r="721" spans="1:16" x14ac:dyDescent="0.25">
      <c r="A721" s="96" t="s">
        <v>14814</v>
      </c>
      <c r="B721" s="21" t="s">
        <v>14815</v>
      </c>
      <c r="C721" s="21"/>
      <c r="D721" s="22">
        <v>0</v>
      </c>
      <c r="E721" s="28">
        <v>0.34499129187857591</v>
      </c>
      <c r="F721" s="28">
        <v>1.02075263435556</v>
      </c>
      <c r="G721" s="28">
        <v>0.75324976498776031</v>
      </c>
      <c r="H721" s="28">
        <v>0.47373321238981581</v>
      </c>
      <c r="I721" s="25">
        <f t="shared" si="44"/>
        <v>0</v>
      </c>
      <c r="J721" s="25">
        <f t="shared" si="45"/>
        <v>1</v>
      </c>
      <c r="K721" s="25">
        <f t="shared" si="46"/>
        <v>1</v>
      </c>
      <c r="L721" s="25">
        <f t="shared" si="47"/>
        <v>0</v>
      </c>
      <c r="M721" s="25">
        <v>1</v>
      </c>
      <c r="N721" s="25" t="e">
        <v>#N/A</v>
      </c>
      <c r="O721" s="25" t="e">
        <f>VLOOKUP(A721,'NFkB target TFs'!$E$10:$E$54,1,FALSE)</f>
        <v>#N/A</v>
      </c>
      <c r="P721" s="25" t="e">
        <f>VLOOKUP(A721,'all NFkB targets'!$A$6:$A$571,1,FALSE)</f>
        <v>#N/A</v>
      </c>
    </row>
    <row r="722" spans="1:16" x14ac:dyDescent="0.25">
      <c r="A722" s="96" t="s">
        <v>13557</v>
      </c>
      <c r="B722" s="21" t="s">
        <v>13558</v>
      </c>
      <c r="C722" s="21"/>
      <c r="D722" s="22">
        <v>0</v>
      </c>
      <c r="E722" s="28">
        <v>0.45240911086861529</v>
      </c>
      <c r="F722" s="28">
        <v>0.50559883129269423</v>
      </c>
      <c r="G722" s="28">
        <v>0.80688776588388278</v>
      </c>
      <c r="H722" s="28">
        <v>0.473596038849601</v>
      </c>
      <c r="I722" s="25">
        <f t="shared" si="44"/>
        <v>0</v>
      </c>
      <c r="J722" s="25">
        <f t="shared" si="45"/>
        <v>0</v>
      </c>
      <c r="K722" s="25">
        <f t="shared" si="46"/>
        <v>1</v>
      </c>
      <c r="L722" s="25">
        <f t="shared" si="47"/>
        <v>0</v>
      </c>
      <c r="M722" s="25">
        <v>1</v>
      </c>
      <c r="N722" s="25" t="e">
        <v>#N/A</v>
      </c>
      <c r="O722" s="25" t="e">
        <f>VLOOKUP(A722,'NFkB target TFs'!$E$10:$E$54,1,FALSE)</f>
        <v>#N/A</v>
      </c>
      <c r="P722" s="25" t="e">
        <f>VLOOKUP(A722,'all NFkB targets'!$A$6:$A$571,1,FALSE)</f>
        <v>#N/A</v>
      </c>
    </row>
    <row r="723" spans="1:16" x14ac:dyDescent="0.25">
      <c r="A723" s="96" t="s">
        <v>13537</v>
      </c>
      <c r="B723" s="21" t="s">
        <v>13538</v>
      </c>
      <c r="C723" s="21"/>
      <c r="D723" s="22">
        <v>0</v>
      </c>
      <c r="E723" s="28">
        <v>0.25754217346058528</v>
      </c>
      <c r="F723" s="28">
        <v>0.16711385771429738</v>
      </c>
      <c r="G723" s="28">
        <v>0.6014355620973183</v>
      </c>
      <c r="H723" s="28">
        <v>0.47332630020721272</v>
      </c>
      <c r="I723" s="25">
        <f t="shared" si="44"/>
        <v>0</v>
      </c>
      <c r="J723" s="25">
        <f t="shared" si="45"/>
        <v>0</v>
      </c>
      <c r="K723" s="25">
        <f t="shared" si="46"/>
        <v>1</v>
      </c>
      <c r="L723" s="25">
        <f t="shared" si="47"/>
        <v>0</v>
      </c>
      <c r="M723" s="25">
        <v>1</v>
      </c>
      <c r="N723" s="25" t="e">
        <v>#N/A</v>
      </c>
      <c r="O723" s="25" t="e">
        <f>VLOOKUP(A723,'NFkB target TFs'!$E$10:$E$54,1,FALSE)</f>
        <v>#N/A</v>
      </c>
      <c r="P723" s="25" t="e">
        <f>VLOOKUP(A723,'all NFkB targets'!$A$6:$A$571,1,FALSE)</f>
        <v>#N/A</v>
      </c>
    </row>
    <row r="724" spans="1:16" x14ac:dyDescent="0.25">
      <c r="A724" s="96" t="s">
        <v>14125</v>
      </c>
      <c r="B724" s="21" t="s">
        <v>14126</v>
      </c>
      <c r="C724" s="21"/>
      <c r="D724" s="22">
        <v>0</v>
      </c>
      <c r="E724" s="28">
        <v>0.31943854286166468</v>
      </c>
      <c r="F724" s="28">
        <v>0.34231631924386136</v>
      </c>
      <c r="G724" s="28">
        <v>0.74421148292703587</v>
      </c>
      <c r="H724" s="28">
        <v>0.46969890253609226</v>
      </c>
      <c r="I724" s="25">
        <f t="shared" si="44"/>
        <v>0</v>
      </c>
      <c r="J724" s="25">
        <f t="shared" si="45"/>
        <v>0</v>
      </c>
      <c r="K724" s="25">
        <f t="shared" si="46"/>
        <v>1</v>
      </c>
      <c r="L724" s="25">
        <f t="shared" si="47"/>
        <v>0</v>
      </c>
      <c r="M724" s="25">
        <v>1</v>
      </c>
      <c r="N724" s="25" t="e">
        <v>#N/A</v>
      </c>
      <c r="O724" s="25" t="e">
        <f>VLOOKUP(A724,'NFkB target TFs'!$E$10:$E$54,1,FALSE)</f>
        <v>#N/A</v>
      </c>
      <c r="P724" s="25" t="e">
        <f>VLOOKUP(A724,'all NFkB targets'!$A$6:$A$571,1,FALSE)</f>
        <v>#N/A</v>
      </c>
    </row>
    <row r="725" spans="1:16" x14ac:dyDescent="0.25">
      <c r="A725" s="96" t="s">
        <v>11401</v>
      </c>
      <c r="B725" s="21" t="s">
        <v>11402</v>
      </c>
      <c r="C725" s="21"/>
      <c r="D725" s="22">
        <v>0</v>
      </c>
      <c r="E725" s="23">
        <v>0.21003894311524909</v>
      </c>
      <c r="F725" s="23">
        <v>-1.743980172390773E-2</v>
      </c>
      <c r="G725" s="23">
        <v>0.18420764949531171</v>
      </c>
      <c r="H725" s="23">
        <v>0.46919944662019603</v>
      </c>
      <c r="I725" s="25">
        <f t="shared" si="44"/>
        <v>0</v>
      </c>
      <c r="J725" s="25">
        <f t="shared" si="45"/>
        <v>0</v>
      </c>
      <c r="K725" s="25">
        <f t="shared" si="46"/>
        <v>0</v>
      </c>
      <c r="L725" s="25">
        <f t="shared" si="47"/>
        <v>0</v>
      </c>
      <c r="M725" s="25">
        <v>0</v>
      </c>
      <c r="N725" s="25" t="e">
        <v>#N/A</v>
      </c>
      <c r="O725" s="25" t="e">
        <f>VLOOKUP(A725,'NFkB target TFs'!$E$10:$E$54,1,FALSE)</f>
        <v>#N/A</v>
      </c>
      <c r="P725" s="25" t="e">
        <f>VLOOKUP(A725,'all NFkB targets'!$A$6:$A$571,1,FALSE)</f>
        <v>#N/A</v>
      </c>
    </row>
    <row r="726" spans="1:16" x14ac:dyDescent="0.25">
      <c r="A726" s="96" t="s">
        <v>14623</v>
      </c>
      <c r="B726" s="21" t="s">
        <v>14624</v>
      </c>
      <c r="C726" s="21"/>
      <c r="D726" s="22">
        <v>0</v>
      </c>
      <c r="E726" s="28">
        <v>0.51409664267154032</v>
      </c>
      <c r="F726" s="28">
        <v>0.79820157737493413</v>
      </c>
      <c r="G726" s="28">
        <v>1.3933938199344822</v>
      </c>
      <c r="H726" s="28">
        <v>0.46875268817616284</v>
      </c>
      <c r="I726" s="25">
        <f t="shared" si="44"/>
        <v>0</v>
      </c>
      <c r="J726" s="25">
        <f t="shared" si="45"/>
        <v>1</v>
      </c>
      <c r="K726" s="25">
        <f t="shared" si="46"/>
        <v>1</v>
      </c>
      <c r="L726" s="25">
        <f t="shared" si="47"/>
        <v>0</v>
      </c>
      <c r="M726" s="25">
        <v>1</v>
      </c>
      <c r="N726" s="25" t="e">
        <v>#N/A</v>
      </c>
      <c r="O726" s="25" t="e">
        <f>VLOOKUP(A726,'NFkB target TFs'!$E$10:$E$54,1,FALSE)</f>
        <v>#N/A</v>
      </c>
      <c r="P726" s="25" t="e">
        <f>VLOOKUP(A726,'all NFkB targets'!$A$6:$A$571,1,FALSE)</f>
        <v>#N/A</v>
      </c>
    </row>
    <row r="727" spans="1:16" x14ac:dyDescent="0.25">
      <c r="A727" s="96" t="s">
        <v>1552</v>
      </c>
      <c r="B727" s="21" t="s">
        <v>1553</v>
      </c>
      <c r="C727" s="21"/>
      <c r="D727" s="22">
        <v>0</v>
      </c>
      <c r="E727" s="23">
        <v>0.40069676713908214</v>
      </c>
      <c r="F727" s="23">
        <v>-2.6303662375557486E-2</v>
      </c>
      <c r="G727" s="23">
        <v>0.18945717110628119</v>
      </c>
      <c r="H727" s="23">
        <v>0.46787001081179935</v>
      </c>
      <c r="I727" s="25">
        <f t="shared" si="44"/>
        <v>0</v>
      </c>
      <c r="J727" s="25">
        <f t="shared" si="45"/>
        <v>0</v>
      </c>
      <c r="K727" s="25">
        <f t="shared" si="46"/>
        <v>0</v>
      </c>
      <c r="L727" s="25">
        <f t="shared" si="47"/>
        <v>0</v>
      </c>
      <c r="M727" s="25">
        <v>0</v>
      </c>
      <c r="N727" s="25" t="e">
        <v>#N/A</v>
      </c>
      <c r="O727" s="25" t="e">
        <f>VLOOKUP(A727,'NFkB target TFs'!$E$10:$E$54,1,FALSE)</f>
        <v>#N/A</v>
      </c>
      <c r="P727" s="25" t="e">
        <f>VLOOKUP(A727,'all NFkB targets'!$A$6:$A$571,1,FALSE)</f>
        <v>#N/A</v>
      </c>
    </row>
    <row r="728" spans="1:16" x14ac:dyDescent="0.25">
      <c r="A728" s="96" t="s">
        <v>14543</v>
      </c>
      <c r="B728" s="21" t="s">
        <v>14544</v>
      </c>
      <c r="C728" s="21"/>
      <c r="D728" s="22">
        <v>0</v>
      </c>
      <c r="E728" s="28">
        <v>0.1194665812636039</v>
      </c>
      <c r="F728" s="28">
        <v>0.95163697843860096</v>
      </c>
      <c r="G728" s="28">
        <v>1.2730793843146653</v>
      </c>
      <c r="H728" s="28">
        <v>0.46763281448556987</v>
      </c>
      <c r="I728" s="25">
        <f t="shared" si="44"/>
        <v>0</v>
      </c>
      <c r="J728" s="25">
        <f t="shared" si="45"/>
        <v>1</v>
      </c>
      <c r="K728" s="25">
        <f t="shared" si="46"/>
        <v>1</v>
      </c>
      <c r="L728" s="25">
        <f t="shared" si="47"/>
        <v>0</v>
      </c>
      <c r="M728" s="25">
        <v>1</v>
      </c>
      <c r="N728" s="25" t="e">
        <v>#N/A</v>
      </c>
      <c r="O728" s="25" t="e">
        <f>VLOOKUP(A728,'NFkB target TFs'!$E$10:$E$54,1,FALSE)</f>
        <v>#N/A</v>
      </c>
      <c r="P728" s="25" t="e">
        <f>VLOOKUP(A728,'all NFkB targets'!$A$6:$A$571,1,FALSE)</f>
        <v>#N/A</v>
      </c>
    </row>
    <row r="729" spans="1:16" x14ac:dyDescent="0.25">
      <c r="A729" s="96" t="s">
        <v>15066</v>
      </c>
      <c r="B729" s="21" t="s">
        <v>15067</v>
      </c>
      <c r="C729" s="21"/>
      <c r="D729" s="22">
        <v>0</v>
      </c>
      <c r="E729" s="24">
        <v>-1.3571973894560885</v>
      </c>
      <c r="F729" s="28">
        <v>0.63738322767764266</v>
      </c>
      <c r="G729" s="28">
        <v>1.9645093034315617</v>
      </c>
      <c r="H729" s="28">
        <v>0.46747883903129833</v>
      </c>
      <c r="I729" s="25">
        <f t="shared" si="44"/>
        <v>1</v>
      </c>
      <c r="J729" s="25">
        <f t="shared" si="45"/>
        <v>1</v>
      </c>
      <c r="K729" s="25">
        <f t="shared" si="46"/>
        <v>1</v>
      </c>
      <c r="L729" s="25">
        <f t="shared" si="47"/>
        <v>0</v>
      </c>
      <c r="M729" s="25">
        <v>1</v>
      </c>
      <c r="N729" s="25" t="e">
        <v>#N/A</v>
      </c>
      <c r="O729" s="25" t="e">
        <f>VLOOKUP(A729,'NFkB target TFs'!$E$10:$E$54,1,FALSE)</f>
        <v>#N/A</v>
      </c>
      <c r="P729" s="25" t="e">
        <f>VLOOKUP(A729,'all NFkB targets'!$A$6:$A$571,1,FALSE)</f>
        <v>#N/A</v>
      </c>
    </row>
    <row r="730" spans="1:16" x14ac:dyDescent="0.25">
      <c r="A730" s="96" t="s">
        <v>14932</v>
      </c>
      <c r="B730" s="21" t="s">
        <v>14933</v>
      </c>
      <c r="C730" s="21"/>
      <c r="D730" s="22">
        <v>0</v>
      </c>
      <c r="E730" s="28">
        <v>0.36313176716322232</v>
      </c>
      <c r="F730" s="28">
        <v>0.8744691179161409</v>
      </c>
      <c r="G730" s="28">
        <v>0.96422756070256865</v>
      </c>
      <c r="H730" s="28">
        <v>0.46739282530480769</v>
      </c>
      <c r="I730" s="25">
        <f t="shared" si="44"/>
        <v>0</v>
      </c>
      <c r="J730" s="25">
        <f t="shared" si="45"/>
        <v>1</v>
      </c>
      <c r="K730" s="25">
        <f t="shared" si="46"/>
        <v>1</v>
      </c>
      <c r="L730" s="25">
        <f t="shared" si="47"/>
        <v>0</v>
      </c>
      <c r="M730" s="25">
        <v>1</v>
      </c>
      <c r="N730" s="25" t="e">
        <v>#N/A</v>
      </c>
      <c r="O730" s="25" t="e">
        <f>VLOOKUP(A730,'NFkB target TFs'!$E$10:$E$54,1,FALSE)</f>
        <v>#N/A</v>
      </c>
      <c r="P730" s="25" t="e">
        <f>VLOOKUP(A730,'all NFkB targets'!$A$6:$A$571,1,FALSE)</f>
        <v>#N/A</v>
      </c>
    </row>
    <row r="731" spans="1:16" x14ac:dyDescent="0.25">
      <c r="A731" s="96" t="s">
        <v>15076</v>
      </c>
      <c r="B731" s="21" t="s">
        <v>15077</v>
      </c>
      <c r="C731" s="21"/>
      <c r="D731" s="22">
        <v>0</v>
      </c>
      <c r="E731" s="28">
        <v>0.70405375520427438</v>
      </c>
      <c r="F731" s="28">
        <v>1.0096928157600664</v>
      </c>
      <c r="G731" s="28">
        <v>0.93810778638195269</v>
      </c>
      <c r="H731" s="28">
        <v>0.46717643983987356</v>
      </c>
      <c r="I731" s="25">
        <f t="shared" si="44"/>
        <v>1</v>
      </c>
      <c r="J731" s="25">
        <f t="shared" si="45"/>
        <v>1</v>
      </c>
      <c r="K731" s="25">
        <f t="shared" si="46"/>
        <v>1</v>
      </c>
      <c r="L731" s="25">
        <f t="shared" si="47"/>
        <v>0</v>
      </c>
      <c r="M731" s="25">
        <v>1</v>
      </c>
      <c r="N731" s="25" t="e">
        <v>#N/A</v>
      </c>
      <c r="O731" s="25" t="e">
        <f>VLOOKUP(A731,'NFkB target TFs'!$E$10:$E$54,1,FALSE)</f>
        <v>#N/A</v>
      </c>
      <c r="P731" s="25" t="e">
        <f>VLOOKUP(A731,'all NFkB targets'!$A$6:$A$571,1,FALSE)</f>
        <v>#N/A</v>
      </c>
    </row>
    <row r="732" spans="1:16" x14ac:dyDescent="0.25">
      <c r="A732" s="96" t="s">
        <v>14967</v>
      </c>
      <c r="B732" s="21" t="s">
        <v>14968</v>
      </c>
      <c r="C732" s="21"/>
      <c r="D732" s="22">
        <v>0</v>
      </c>
      <c r="E732" s="28">
        <v>0.92868776503522066</v>
      </c>
      <c r="F732" s="28">
        <v>0.81182624192447683</v>
      </c>
      <c r="G732" s="28">
        <v>1.2221468980137162</v>
      </c>
      <c r="H732" s="28">
        <v>0.46708149624711409</v>
      </c>
      <c r="I732" s="25">
        <f t="shared" si="44"/>
        <v>1</v>
      </c>
      <c r="J732" s="25">
        <f t="shared" si="45"/>
        <v>1</v>
      </c>
      <c r="K732" s="25">
        <f t="shared" si="46"/>
        <v>1</v>
      </c>
      <c r="L732" s="25">
        <f t="shared" si="47"/>
        <v>0</v>
      </c>
      <c r="M732" s="25">
        <v>1</v>
      </c>
      <c r="N732" s="25" t="e">
        <v>#N/A</v>
      </c>
      <c r="O732" s="25" t="e">
        <f>VLOOKUP(A732,'NFkB target TFs'!$E$10:$E$54,1,FALSE)</f>
        <v>#N/A</v>
      </c>
      <c r="P732" s="25" t="e">
        <f>VLOOKUP(A732,'all NFkB targets'!$A$6:$A$571,1,FALSE)</f>
        <v>#N/A</v>
      </c>
    </row>
    <row r="733" spans="1:16" x14ac:dyDescent="0.25">
      <c r="A733" s="96" t="s">
        <v>14770</v>
      </c>
      <c r="B733" s="21" t="s">
        <v>14771</v>
      </c>
      <c r="C733" s="21"/>
      <c r="D733" s="22">
        <v>0</v>
      </c>
      <c r="E733" s="28">
        <v>0.12394150403328273</v>
      </c>
      <c r="F733" s="28">
        <v>0.83189209909558515</v>
      </c>
      <c r="G733" s="28">
        <v>0.90792512112991552</v>
      </c>
      <c r="H733" s="28">
        <v>0.46701362368353228</v>
      </c>
      <c r="I733" s="25">
        <f t="shared" si="44"/>
        <v>0</v>
      </c>
      <c r="J733" s="25">
        <f t="shared" si="45"/>
        <v>1</v>
      </c>
      <c r="K733" s="25">
        <f t="shared" si="46"/>
        <v>1</v>
      </c>
      <c r="L733" s="25">
        <f t="shared" si="47"/>
        <v>0</v>
      </c>
      <c r="M733" s="25">
        <v>1</v>
      </c>
      <c r="N733" s="25" t="e">
        <v>#N/A</v>
      </c>
      <c r="O733" s="25" t="e">
        <f>VLOOKUP(A733,'NFkB target TFs'!$E$10:$E$54,1,FALSE)</f>
        <v>#N/A</v>
      </c>
      <c r="P733" s="25" t="e">
        <f>VLOOKUP(A733,'all NFkB targets'!$A$6:$A$571,1,FALSE)</f>
        <v>#N/A</v>
      </c>
    </row>
    <row r="734" spans="1:16" x14ac:dyDescent="0.25">
      <c r="A734" s="96" t="s">
        <v>5046</v>
      </c>
      <c r="B734" s="21" t="s">
        <v>5047</v>
      </c>
      <c r="C734" s="21"/>
      <c r="D734" s="22">
        <v>0</v>
      </c>
      <c r="E734" s="23">
        <v>0.16639577889386151</v>
      </c>
      <c r="F734" s="23">
        <v>0.12890662123285523</v>
      </c>
      <c r="G734" s="23">
        <v>-5.3413085486239194E-2</v>
      </c>
      <c r="H734" s="23">
        <v>0.46699819262837672</v>
      </c>
      <c r="I734" s="25">
        <f t="shared" si="44"/>
        <v>0</v>
      </c>
      <c r="J734" s="25">
        <f t="shared" si="45"/>
        <v>0</v>
      </c>
      <c r="K734" s="25">
        <f t="shared" si="46"/>
        <v>0</v>
      </c>
      <c r="L734" s="25">
        <f t="shared" si="47"/>
        <v>0</v>
      </c>
      <c r="M734" s="25">
        <v>0</v>
      </c>
      <c r="N734" s="25" t="e">
        <v>#N/A</v>
      </c>
      <c r="O734" s="25" t="e">
        <f>VLOOKUP(A734,'NFkB target TFs'!$E$10:$E$54,1,FALSE)</f>
        <v>#N/A</v>
      </c>
      <c r="P734" s="25" t="e">
        <f>VLOOKUP(A734,'all NFkB targets'!$A$6:$A$571,1,FALSE)</f>
        <v>#N/A</v>
      </c>
    </row>
    <row r="735" spans="1:16" x14ac:dyDescent="0.25">
      <c r="A735" s="96" t="s">
        <v>11383</v>
      </c>
      <c r="B735" s="21" t="s">
        <v>11384</v>
      </c>
      <c r="C735" s="21"/>
      <c r="D735" s="22">
        <v>0</v>
      </c>
      <c r="E735" s="23">
        <v>-0.27219003943648445</v>
      </c>
      <c r="F735" s="23">
        <v>0.12649261794404393</v>
      </c>
      <c r="G735" s="23">
        <v>0.10469646442547541</v>
      </c>
      <c r="H735" s="23">
        <v>0.46692902285338433</v>
      </c>
      <c r="I735" s="25">
        <f t="shared" si="44"/>
        <v>0</v>
      </c>
      <c r="J735" s="25">
        <f t="shared" si="45"/>
        <v>0</v>
      </c>
      <c r="K735" s="25">
        <f t="shared" si="46"/>
        <v>0</v>
      </c>
      <c r="L735" s="25">
        <f t="shared" si="47"/>
        <v>0</v>
      </c>
      <c r="M735" s="25">
        <v>0</v>
      </c>
      <c r="N735" s="25" t="e">
        <v>#N/A</v>
      </c>
      <c r="O735" s="25" t="e">
        <f>VLOOKUP(A735,'NFkB target TFs'!$E$10:$E$54,1,FALSE)</f>
        <v>#N/A</v>
      </c>
      <c r="P735" s="25" t="e">
        <f>VLOOKUP(A735,'all NFkB targets'!$A$6:$A$571,1,FALSE)</f>
        <v>#N/A</v>
      </c>
    </row>
    <row r="736" spans="1:16" x14ac:dyDescent="0.25">
      <c r="A736" s="96" t="s">
        <v>6430</v>
      </c>
      <c r="B736" s="21" t="s">
        <v>941</v>
      </c>
      <c r="C736" s="21"/>
      <c r="D736" s="22">
        <v>0</v>
      </c>
      <c r="E736" s="23">
        <v>0.37737845987520929</v>
      </c>
      <c r="F736" s="23">
        <v>0.30410676236179407</v>
      </c>
      <c r="G736" s="23">
        <v>0.49892249534815825</v>
      </c>
      <c r="H736" s="23">
        <v>0.46609275062696165</v>
      </c>
      <c r="I736" s="25">
        <f t="shared" si="44"/>
        <v>0</v>
      </c>
      <c r="J736" s="25">
        <f t="shared" si="45"/>
        <v>0</v>
      </c>
      <c r="K736" s="25">
        <f t="shared" si="46"/>
        <v>0</v>
      </c>
      <c r="L736" s="25">
        <f t="shared" si="47"/>
        <v>0</v>
      </c>
      <c r="M736" s="25">
        <v>0</v>
      </c>
      <c r="N736" s="25" t="e">
        <v>#N/A</v>
      </c>
      <c r="O736" s="25" t="e">
        <f>VLOOKUP(A736,'NFkB target TFs'!$E$10:$E$54,1,FALSE)</f>
        <v>#N/A</v>
      </c>
      <c r="P736" s="25" t="e">
        <f>VLOOKUP(A736,'all NFkB targets'!$A$6:$A$571,1,FALSE)</f>
        <v>#N/A</v>
      </c>
    </row>
    <row r="737" spans="1:16" x14ac:dyDescent="0.25">
      <c r="A737" s="96" t="s">
        <v>9248</v>
      </c>
      <c r="B737" s="21" t="s">
        <v>9249</v>
      </c>
      <c r="C737" s="21"/>
      <c r="D737" s="22">
        <v>0</v>
      </c>
      <c r="E737" s="23">
        <v>0.30789868527055791</v>
      </c>
      <c r="F737" s="23">
        <v>0.26440390911363115</v>
      </c>
      <c r="G737" s="23">
        <v>0.48434400876412026</v>
      </c>
      <c r="H737" s="23">
        <v>0.4651612512022068</v>
      </c>
      <c r="I737" s="25">
        <f t="shared" si="44"/>
        <v>0</v>
      </c>
      <c r="J737" s="25">
        <f t="shared" si="45"/>
        <v>0</v>
      </c>
      <c r="K737" s="25">
        <f t="shared" si="46"/>
        <v>0</v>
      </c>
      <c r="L737" s="25">
        <f t="shared" si="47"/>
        <v>0</v>
      </c>
      <c r="M737" s="25">
        <v>0</v>
      </c>
      <c r="N737" s="25" t="e">
        <v>#N/A</v>
      </c>
      <c r="O737" s="25" t="e">
        <f>VLOOKUP(A737,'NFkB target TFs'!$E$10:$E$54,1,FALSE)</f>
        <v>#N/A</v>
      </c>
      <c r="P737" s="25" t="e">
        <f>VLOOKUP(A737,'all NFkB targets'!$A$6:$A$571,1,FALSE)</f>
        <v>#N/A</v>
      </c>
    </row>
    <row r="738" spans="1:16" x14ac:dyDescent="0.25">
      <c r="A738" s="96" t="s">
        <v>14908</v>
      </c>
      <c r="B738" s="21" t="s">
        <v>14909</v>
      </c>
      <c r="C738" s="21"/>
      <c r="D738" s="22">
        <v>0</v>
      </c>
      <c r="E738" s="28">
        <v>0.35536999362291616</v>
      </c>
      <c r="F738" s="28">
        <v>1.0815559498590281</v>
      </c>
      <c r="G738" s="28">
        <v>1.1399461191184563</v>
      </c>
      <c r="H738" s="28">
        <v>0.46513076213341858</v>
      </c>
      <c r="I738" s="25">
        <f t="shared" si="44"/>
        <v>0</v>
      </c>
      <c r="J738" s="25">
        <f t="shared" si="45"/>
        <v>1</v>
      </c>
      <c r="K738" s="25">
        <f t="shared" si="46"/>
        <v>1</v>
      </c>
      <c r="L738" s="25">
        <f t="shared" si="47"/>
        <v>0</v>
      </c>
      <c r="M738" s="25">
        <v>1</v>
      </c>
      <c r="N738" s="25" t="e">
        <v>#N/A</v>
      </c>
      <c r="O738" s="25" t="e">
        <f>VLOOKUP(A738,'NFkB target TFs'!$E$10:$E$54,1,FALSE)</f>
        <v>#N/A</v>
      </c>
      <c r="P738" s="25" t="e">
        <f>VLOOKUP(A738,'all NFkB targets'!$A$6:$A$571,1,FALSE)</f>
        <v>#N/A</v>
      </c>
    </row>
    <row r="739" spans="1:16" x14ac:dyDescent="0.25">
      <c r="A739" s="96" t="s">
        <v>5226</v>
      </c>
      <c r="B739" s="21" t="s">
        <v>5227</v>
      </c>
      <c r="C739" s="21"/>
      <c r="D739" s="22">
        <v>0</v>
      </c>
      <c r="E739" s="23">
        <v>-4.8857834391097379E-2</v>
      </c>
      <c r="F739" s="23">
        <v>0.37137928865990655</v>
      </c>
      <c r="G739" s="23">
        <v>0.46119373052372192</v>
      </c>
      <c r="H739" s="23">
        <v>0.464889759789547</v>
      </c>
      <c r="I739" s="25">
        <f t="shared" si="44"/>
        <v>0</v>
      </c>
      <c r="J739" s="25">
        <f t="shared" si="45"/>
        <v>0</v>
      </c>
      <c r="K739" s="25">
        <f t="shared" si="46"/>
        <v>0</v>
      </c>
      <c r="L739" s="25">
        <f t="shared" si="47"/>
        <v>0</v>
      </c>
      <c r="M739" s="25">
        <v>0</v>
      </c>
      <c r="N739" s="25" t="e">
        <v>#N/A</v>
      </c>
      <c r="O739" s="25" t="e">
        <f>VLOOKUP(A739,'NFkB target TFs'!$E$10:$E$54,1,FALSE)</f>
        <v>#N/A</v>
      </c>
      <c r="P739" s="25" t="e">
        <f>VLOOKUP(A739,'all NFkB targets'!$A$6:$A$571,1,FALSE)</f>
        <v>#N/A</v>
      </c>
    </row>
    <row r="740" spans="1:16" x14ac:dyDescent="0.25">
      <c r="A740" s="96" t="s">
        <v>14810</v>
      </c>
      <c r="B740" s="21" t="s">
        <v>14811</v>
      </c>
      <c r="C740" s="21"/>
      <c r="D740" s="22">
        <v>0</v>
      </c>
      <c r="E740" s="28">
        <v>0.41069024343507343</v>
      </c>
      <c r="F740" s="28">
        <v>0.66882358333326608</v>
      </c>
      <c r="G740" s="28">
        <v>1.5662360717733543</v>
      </c>
      <c r="H740" s="28">
        <v>0.46419617031029414</v>
      </c>
      <c r="I740" s="25">
        <f t="shared" si="44"/>
        <v>0</v>
      </c>
      <c r="J740" s="25">
        <f t="shared" si="45"/>
        <v>1</v>
      </c>
      <c r="K740" s="25">
        <f t="shared" si="46"/>
        <v>1</v>
      </c>
      <c r="L740" s="25">
        <f t="shared" si="47"/>
        <v>0</v>
      </c>
      <c r="M740" s="25">
        <v>1</v>
      </c>
      <c r="N740" s="25" t="e">
        <v>#N/A</v>
      </c>
      <c r="O740" s="25" t="e">
        <f>VLOOKUP(A740,'NFkB target TFs'!$E$10:$E$54,1,FALSE)</f>
        <v>#N/A</v>
      </c>
      <c r="P740" s="25" t="e">
        <f>VLOOKUP(A740,'all NFkB targets'!$A$6:$A$571,1,FALSE)</f>
        <v>#N/A</v>
      </c>
    </row>
    <row r="741" spans="1:16" x14ac:dyDescent="0.25">
      <c r="A741" s="96" t="s">
        <v>15204</v>
      </c>
      <c r="B741" s="21" t="s">
        <v>15205</v>
      </c>
      <c r="C741" s="21"/>
      <c r="D741" s="22">
        <v>0</v>
      </c>
      <c r="E741" s="28">
        <v>0.68294605465932967</v>
      </c>
      <c r="F741" s="28">
        <v>1.262024115147627</v>
      </c>
      <c r="G741" s="28">
        <v>0.77533454362443355</v>
      </c>
      <c r="H741" s="28">
        <v>0.46407880252946948</v>
      </c>
      <c r="I741" s="25">
        <f t="shared" si="44"/>
        <v>1</v>
      </c>
      <c r="J741" s="25">
        <f t="shared" si="45"/>
        <v>1</v>
      </c>
      <c r="K741" s="25">
        <f t="shared" si="46"/>
        <v>1</v>
      </c>
      <c r="L741" s="25">
        <f t="shared" si="47"/>
        <v>0</v>
      </c>
      <c r="M741" s="25">
        <v>1</v>
      </c>
      <c r="N741" s="25" t="e">
        <v>#N/A</v>
      </c>
      <c r="O741" s="25" t="e">
        <f>VLOOKUP(A741,'NFkB target TFs'!$E$10:$E$54,1,FALSE)</f>
        <v>#N/A</v>
      </c>
      <c r="P741" s="25" t="e">
        <f>VLOOKUP(A741,'all NFkB targets'!$A$6:$A$571,1,FALSE)</f>
        <v>#N/A</v>
      </c>
    </row>
    <row r="742" spans="1:16" x14ac:dyDescent="0.25">
      <c r="A742" s="96" t="s">
        <v>14431</v>
      </c>
      <c r="B742" s="21" t="s">
        <v>14432</v>
      </c>
      <c r="C742" s="21"/>
      <c r="D742" s="22">
        <v>0</v>
      </c>
      <c r="E742" s="24">
        <v>-0.59029115329892456</v>
      </c>
      <c r="F742" s="23">
        <v>-1.9823602533749221E-2</v>
      </c>
      <c r="G742" s="28">
        <v>0.6029765545925081</v>
      </c>
      <c r="H742" s="28">
        <v>0.46350921331058204</v>
      </c>
      <c r="I742" s="25">
        <f t="shared" si="44"/>
        <v>1</v>
      </c>
      <c r="J742" s="25">
        <f t="shared" si="45"/>
        <v>0</v>
      </c>
      <c r="K742" s="25">
        <f t="shared" si="46"/>
        <v>1</v>
      </c>
      <c r="L742" s="25">
        <f t="shared" si="47"/>
        <v>0</v>
      </c>
      <c r="M742" s="25">
        <v>1</v>
      </c>
      <c r="N742" s="25" t="e">
        <v>#N/A</v>
      </c>
      <c r="O742" s="25" t="e">
        <f>VLOOKUP(A742,'NFkB target TFs'!$E$10:$E$54,1,FALSE)</f>
        <v>#N/A</v>
      </c>
      <c r="P742" s="25" t="e">
        <f>VLOOKUP(A742,'all NFkB targets'!$A$6:$A$571,1,FALSE)</f>
        <v>#N/A</v>
      </c>
    </row>
    <row r="743" spans="1:16" x14ac:dyDescent="0.25">
      <c r="A743" s="96" t="s">
        <v>3245</v>
      </c>
      <c r="B743" s="21" t="s">
        <v>3246</v>
      </c>
      <c r="C743" s="21"/>
      <c r="D743" s="22">
        <v>0</v>
      </c>
      <c r="E743" s="23">
        <v>-1.8323310669353738E-2</v>
      </c>
      <c r="F743" s="23">
        <v>0.45893446820107719</v>
      </c>
      <c r="G743" s="23">
        <v>2.3780059299046218E-2</v>
      </c>
      <c r="H743" s="23">
        <v>0.46287147930399769</v>
      </c>
      <c r="I743" s="25">
        <f t="shared" si="44"/>
        <v>0</v>
      </c>
      <c r="J743" s="25">
        <f t="shared" si="45"/>
        <v>0</v>
      </c>
      <c r="K743" s="25">
        <f t="shared" si="46"/>
        <v>0</v>
      </c>
      <c r="L743" s="25">
        <f t="shared" si="47"/>
        <v>0</v>
      </c>
      <c r="M743" s="25">
        <v>0</v>
      </c>
      <c r="N743" s="25" t="e">
        <v>#N/A</v>
      </c>
      <c r="O743" s="25" t="e">
        <f>VLOOKUP(A743,'NFkB target TFs'!$E$10:$E$54,1,FALSE)</f>
        <v>#N/A</v>
      </c>
      <c r="P743" s="25" t="e">
        <f>VLOOKUP(A743,'all NFkB targets'!$A$6:$A$571,1,FALSE)</f>
        <v>#N/A</v>
      </c>
    </row>
    <row r="744" spans="1:16" x14ac:dyDescent="0.25">
      <c r="A744" s="96" t="s">
        <v>12553</v>
      </c>
      <c r="B744" s="21" t="s">
        <v>12554</v>
      </c>
      <c r="C744" s="21"/>
      <c r="D744" s="22">
        <v>0</v>
      </c>
      <c r="E744" s="28">
        <v>0.23466951458043225</v>
      </c>
      <c r="F744" s="28">
        <v>0.63510512605861846</v>
      </c>
      <c r="G744" s="28">
        <v>0.36601095761328029</v>
      </c>
      <c r="H744" s="28">
        <v>0.46224938328477705</v>
      </c>
      <c r="I744" s="25">
        <f t="shared" si="44"/>
        <v>0</v>
      </c>
      <c r="J744" s="25">
        <f t="shared" si="45"/>
        <v>1</v>
      </c>
      <c r="K744" s="25">
        <f t="shared" si="46"/>
        <v>0</v>
      </c>
      <c r="L744" s="25">
        <f t="shared" si="47"/>
        <v>0</v>
      </c>
      <c r="M744" s="25">
        <v>1</v>
      </c>
      <c r="N744" s="25" t="e">
        <v>#N/A</v>
      </c>
      <c r="O744" s="25" t="e">
        <f>VLOOKUP(A744,'NFkB target TFs'!$E$10:$E$54,1,FALSE)</f>
        <v>#N/A</v>
      </c>
      <c r="P744" s="25" t="e">
        <f>VLOOKUP(A744,'all NFkB targets'!$A$6:$A$571,1,FALSE)</f>
        <v>#N/A</v>
      </c>
    </row>
    <row r="745" spans="1:16" x14ac:dyDescent="0.25">
      <c r="A745" s="96" t="s">
        <v>14259</v>
      </c>
      <c r="B745" s="21" t="s">
        <v>14260</v>
      </c>
      <c r="C745" s="21"/>
      <c r="D745" s="22">
        <v>0</v>
      </c>
      <c r="E745" s="28">
        <v>0.60495958944942541</v>
      </c>
      <c r="F745" s="28">
        <v>0.46630542074575682</v>
      </c>
      <c r="G745" s="28">
        <v>0.62429368627247606</v>
      </c>
      <c r="H745" s="28">
        <v>0.46191124142799511</v>
      </c>
      <c r="I745" s="25">
        <f t="shared" si="44"/>
        <v>1</v>
      </c>
      <c r="J745" s="25">
        <f t="shared" si="45"/>
        <v>0</v>
      </c>
      <c r="K745" s="25">
        <f t="shared" si="46"/>
        <v>1</v>
      </c>
      <c r="L745" s="25">
        <f t="shared" si="47"/>
        <v>0</v>
      </c>
      <c r="M745" s="25">
        <v>1</v>
      </c>
      <c r="N745" s="25" t="e">
        <v>#N/A</v>
      </c>
      <c r="O745" s="25" t="e">
        <f>VLOOKUP(A745,'NFkB target TFs'!$E$10:$E$54,1,FALSE)</f>
        <v>#N/A</v>
      </c>
      <c r="P745" s="25" t="e">
        <f>VLOOKUP(A745,'all NFkB targets'!$A$6:$A$571,1,FALSE)</f>
        <v>#N/A</v>
      </c>
    </row>
    <row r="746" spans="1:16" x14ac:dyDescent="0.25">
      <c r="A746" s="96" t="s">
        <v>10772</v>
      </c>
      <c r="B746" s="21" t="s">
        <v>10773</v>
      </c>
      <c r="C746" s="21"/>
      <c r="D746" s="22">
        <v>0</v>
      </c>
      <c r="E746" s="23">
        <v>0.3233736812216268</v>
      </c>
      <c r="F746" s="23">
        <v>0.53222446755922426</v>
      </c>
      <c r="G746" s="23">
        <v>0.48417042810027067</v>
      </c>
      <c r="H746" s="23">
        <v>0.46097757554732705</v>
      </c>
      <c r="I746" s="25">
        <f t="shared" si="44"/>
        <v>0</v>
      </c>
      <c r="J746" s="25">
        <f t="shared" si="45"/>
        <v>0</v>
      </c>
      <c r="K746" s="25">
        <f t="shared" si="46"/>
        <v>0</v>
      </c>
      <c r="L746" s="25">
        <f t="shared" si="47"/>
        <v>0</v>
      </c>
      <c r="M746" s="25">
        <v>0</v>
      </c>
      <c r="N746" s="25" t="e">
        <v>#N/A</v>
      </c>
      <c r="O746" s="25" t="e">
        <f>VLOOKUP(A746,'NFkB target TFs'!$E$10:$E$54,1,FALSE)</f>
        <v>#N/A</v>
      </c>
      <c r="P746" s="25" t="e">
        <f>VLOOKUP(A746,'all NFkB targets'!$A$6:$A$571,1,FALSE)</f>
        <v>#N/A</v>
      </c>
    </row>
    <row r="747" spans="1:16" x14ac:dyDescent="0.25">
      <c r="A747" s="96" t="s">
        <v>13403</v>
      </c>
      <c r="B747" s="21" t="s">
        <v>13404</v>
      </c>
      <c r="C747" s="21"/>
      <c r="D747" s="22">
        <v>0</v>
      </c>
      <c r="E747" s="24">
        <v>-0.13830629337918141</v>
      </c>
      <c r="F747" s="23">
        <v>7.7112287134521132E-2</v>
      </c>
      <c r="G747" s="28">
        <v>0.63876544030417326</v>
      </c>
      <c r="H747" s="28">
        <v>0.45967949720685858</v>
      </c>
      <c r="I747" s="25">
        <f t="shared" si="44"/>
        <v>0</v>
      </c>
      <c r="J747" s="25">
        <f t="shared" si="45"/>
        <v>0</v>
      </c>
      <c r="K747" s="25">
        <f t="shared" si="46"/>
        <v>1</v>
      </c>
      <c r="L747" s="25">
        <f t="shared" si="47"/>
        <v>0</v>
      </c>
      <c r="M747" s="25">
        <v>1</v>
      </c>
      <c r="N747" s="25" t="e">
        <v>#N/A</v>
      </c>
      <c r="O747" s="25" t="e">
        <f>VLOOKUP(A747,'NFkB target TFs'!$E$10:$E$54,1,FALSE)</f>
        <v>#N/A</v>
      </c>
      <c r="P747" s="25" t="e">
        <f>VLOOKUP(A747,'all NFkB targets'!$A$6:$A$571,1,FALSE)</f>
        <v>#N/A</v>
      </c>
    </row>
    <row r="748" spans="1:16" x14ac:dyDescent="0.25">
      <c r="A748" s="96" t="s">
        <v>2375</v>
      </c>
      <c r="B748" s="21" t="s">
        <v>2376</v>
      </c>
      <c r="C748" s="21"/>
      <c r="D748" s="22">
        <v>0</v>
      </c>
      <c r="E748" s="23">
        <v>0.36052157971973792</v>
      </c>
      <c r="F748" s="23">
        <v>6.3536164755435859E-2</v>
      </c>
      <c r="G748" s="23">
        <v>0.57393166781869975</v>
      </c>
      <c r="H748" s="23">
        <v>0.45894602077761848</v>
      </c>
      <c r="I748" s="25">
        <f t="shared" si="44"/>
        <v>0</v>
      </c>
      <c r="J748" s="25">
        <f t="shared" si="45"/>
        <v>0</v>
      </c>
      <c r="K748" s="25">
        <f t="shared" si="46"/>
        <v>0</v>
      </c>
      <c r="L748" s="25">
        <f t="shared" si="47"/>
        <v>0</v>
      </c>
      <c r="M748" s="25">
        <v>0</v>
      </c>
      <c r="N748" s="25" t="e">
        <v>#N/A</v>
      </c>
      <c r="O748" s="25" t="e">
        <f>VLOOKUP(A748,'NFkB target TFs'!$E$10:$E$54,1,FALSE)</f>
        <v>#N/A</v>
      </c>
      <c r="P748" s="25" t="e">
        <f>VLOOKUP(A748,'all NFkB targets'!$A$6:$A$571,1,FALSE)</f>
        <v>#N/A</v>
      </c>
    </row>
    <row r="749" spans="1:16" x14ac:dyDescent="0.25">
      <c r="A749" s="96" t="s">
        <v>15106</v>
      </c>
      <c r="B749" s="21" t="s">
        <v>15107</v>
      </c>
      <c r="C749" s="21"/>
      <c r="D749" s="22">
        <v>0</v>
      </c>
      <c r="E749" s="28">
        <v>0.87843189722122161</v>
      </c>
      <c r="F749" s="28">
        <v>0.69025985424665326</v>
      </c>
      <c r="G749" s="28">
        <v>0.87823130796085569</v>
      </c>
      <c r="H749" s="28">
        <v>0.4586762598980143</v>
      </c>
      <c r="I749" s="25">
        <f t="shared" si="44"/>
        <v>1</v>
      </c>
      <c r="J749" s="25">
        <f t="shared" si="45"/>
        <v>1</v>
      </c>
      <c r="K749" s="25">
        <f t="shared" si="46"/>
        <v>1</v>
      </c>
      <c r="L749" s="25">
        <f t="shared" si="47"/>
        <v>0</v>
      </c>
      <c r="M749" s="25">
        <v>1</v>
      </c>
      <c r="N749" s="25" t="e">
        <v>#N/A</v>
      </c>
      <c r="O749" s="25" t="e">
        <f>VLOOKUP(A749,'NFkB target TFs'!$E$10:$E$54,1,FALSE)</f>
        <v>#N/A</v>
      </c>
      <c r="P749" s="25" t="e">
        <f>VLOOKUP(A749,'all NFkB targets'!$A$6:$A$571,1,FALSE)</f>
        <v>#N/A</v>
      </c>
    </row>
    <row r="750" spans="1:16" x14ac:dyDescent="0.25">
      <c r="A750" s="96" t="s">
        <v>13089</v>
      </c>
      <c r="B750" s="21" t="s">
        <v>13090</v>
      </c>
      <c r="C750" s="21"/>
      <c r="D750" s="22">
        <v>0</v>
      </c>
      <c r="E750" s="28">
        <v>0.91335847960133798</v>
      </c>
      <c r="F750" s="28">
        <v>1.318992344397675</v>
      </c>
      <c r="G750" s="28">
        <v>0.22509161726720645</v>
      </c>
      <c r="H750" s="28">
        <v>0.45723299579154608</v>
      </c>
      <c r="I750" s="25">
        <f t="shared" si="44"/>
        <v>1</v>
      </c>
      <c r="J750" s="25">
        <f t="shared" si="45"/>
        <v>1</v>
      </c>
      <c r="K750" s="25">
        <f t="shared" si="46"/>
        <v>0</v>
      </c>
      <c r="L750" s="25">
        <f t="shared" si="47"/>
        <v>0</v>
      </c>
      <c r="M750" s="25">
        <v>1</v>
      </c>
      <c r="N750" s="25" t="e">
        <v>#N/A</v>
      </c>
      <c r="O750" s="25" t="e">
        <f>VLOOKUP(A750,'NFkB target TFs'!$E$10:$E$54,1,FALSE)</f>
        <v>#N/A</v>
      </c>
      <c r="P750" s="25" t="e">
        <f>VLOOKUP(A750,'all NFkB targets'!$A$6:$A$571,1,FALSE)</f>
        <v>#N/A</v>
      </c>
    </row>
    <row r="751" spans="1:16" x14ac:dyDescent="0.25">
      <c r="A751" s="96" t="s">
        <v>14366</v>
      </c>
      <c r="B751" s="21" t="s">
        <v>941</v>
      </c>
      <c r="C751" s="21"/>
      <c r="D751" s="22">
        <v>0</v>
      </c>
      <c r="E751" s="28">
        <v>0.83236458207467567</v>
      </c>
      <c r="F751" s="23">
        <v>0.10840226301490181</v>
      </c>
      <c r="G751" s="28">
        <v>0.87234043401846328</v>
      </c>
      <c r="H751" s="28">
        <v>0.45698209986818761</v>
      </c>
      <c r="I751" s="25">
        <f t="shared" si="44"/>
        <v>1</v>
      </c>
      <c r="J751" s="25">
        <f t="shared" si="45"/>
        <v>0</v>
      </c>
      <c r="K751" s="25">
        <f t="shared" si="46"/>
        <v>1</v>
      </c>
      <c r="L751" s="25">
        <f t="shared" si="47"/>
        <v>0</v>
      </c>
      <c r="M751" s="25">
        <v>1</v>
      </c>
      <c r="N751" s="25" t="e">
        <v>#N/A</v>
      </c>
      <c r="O751" s="25" t="e">
        <f>VLOOKUP(A751,'NFkB target TFs'!$E$10:$E$54,1,FALSE)</f>
        <v>#N/A</v>
      </c>
      <c r="P751" s="25" t="e">
        <f>VLOOKUP(A751,'all NFkB targets'!$A$6:$A$571,1,FALSE)</f>
        <v>#N/A</v>
      </c>
    </row>
    <row r="752" spans="1:16" x14ac:dyDescent="0.25">
      <c r="A752" s="96" t="s">
        <v>15128</v>
      </c>
      <c r="B752" s="21" t="s">
        <v>15129</v>
      </c>
      <c r="C752" s="21"/>
      <c r="D752" s="22">
        <v>0</v>
      </c>
      <c r="E752" s="28">
        <v>2.047463276300336</v>
      </c>
      <c r="F752" s="28">
        <v>1.2964151292180748</v>
      </c>
      <c r="G752" s="28">
        <v>1.4999853406133778</v>
      </c>
      <c r="H752" s="28">
        <v>0.45636534057507677</v>
      </c>
      <c r="I752" s="25">
        <f t="shared" si="44"/>
        <v>1</v>
      </c>
      <c r="J752" s="25">
        <f t="shared" si="45"/>
        <v>1</v>
      </c>
      <c r="K752" s="25">
        <f t="shared" si="46"/>
        <v>1</v>
      </c>
      <c r="L752" s="25">
        <f t="shared" si="47"/>
        <v>0</v>
      </c>
      <c r="M752" s="25">
        <v>1</v>
      </c>
      <c r="N752" s="25" t="e">
        <v>#N/A</v>
      </c>
      <c r="O752" s="25" t="e">
        <f>VLOOKUP(A752,'NFkB target TFs'!$E$10:$E$54,1,FALSE)</f>
        <v>#N/A</v>
      </c>
      <c r="P752" s="25" t="e">
        <f>VLOOKUP(A752,'all NFkB targets'!$A$6:$A$571,1,FALSE)</f>
        <v>#N/A</v>
      </c>
    </row>
    <row r="753" spans="1:16" x14ac:dyDescent="0.25">
      <c r="A753" s="96" t="s">
        <v>14930</v>
      </c>
      <c r="B753" s="21" t="s">
        <v>14931</v>
      </c>
      <c r="C753" s="21"/>
      <c r="D753" s="22">
        <v>0</v>
      </c>
      <c r="E753" s="28">
        <v>0.15951256439294781</v>
      </c>
      <c r="F753" s="28">
        <v>0.70498370242564823</v>
      </c>
      <c r="G753" s="28">
        <v>1.1237689161271196</v>
      </c>
      <c r="H753" s="28">
        <v>0.45620007198579132</v>
      </c>
      <c r="I753" s="25">
        <f t="shared" si="44"/>
        <v>0</v>
      </c>
      <c r="J753" s="25">
        <f t="shared" si="45"/>
        <v>1</v>
      </c>
      <c r="K753" s="25">
        <f t="shared" si="46"/>
        <v>1</v>
      </c>
      <c r="L753" s="25">
        <f t="shared" si="47"/>
        <v>0</v>
      </c>
      <c r="M753" s="25">
        <v>1</v>
      </c>
      <c r="N753" s="25" t="e">
        <v>#N/A</v>
      </c>
      <c r="O753" s="25" t="e">
        <f>VLOOKUP(A753,'NFkB target TFs'!$E$10:$E$54,1,FALSE)</f>
        <v>#N/A</v>
      </c>
      <c r="P753" s="25" t="e">
        <f>VLOOKUP(A753,'all NFkB targets'!$A$6:$A$571,1,FALSE)</f>
        <v>#N/A</v>
      </c>
    </row>
    <row r="754" spans="1:16" x14ac:dyDescent="0.25">
      <c r="A754" s="96" t="s">
        <v>9914</v>
      </c>
      <c r="B754" s="21" t="s">
        <v>941</v>
      </c>
      <c r="C754" s="21"/>
      <c r="D754" s="22">
        <v>0</v>
      </c>
      <c r="E754" s="23">
        <v>8.01229703144649E-2</v>
      </c>
      <c r="F754" s="23">
        <v>0.13616864696483005</v>
      </c>
      <c r="G754" s="23">
        <v>-0.13672808968617703</v>
      </c>
      <c r="H754" s="23">
        <v>0.45581987374402089</v>
      </c>
      <c r="I754" s="25">
        <f t="shared" si="44"/>
        <v>0</v>
      </c>
      <c r="J754" s="25">
        <f t="shared" si="45"/>
        <v>0</v>
      </c>
      <c r="K754" s="25">
        <f t="shared" si="46"/>
        <v>0</v>
      </c>
      <c r="L754" s="25">
        <f t="shared" si="47"/>
        <v>0</v>
      </c>
      <c r="M754" s="25">
        <v>0</v>
      </c>
      <c r="N754" s="25" t="e">
        <v>#N/A</v>
      </c>
      <c r="O754" s="25" t="e">
        <f>VLOOKUP(A754,'NFkB target TFs'!$E$10:$E$54,1,FALSE)</f>
        <v>#N/A</v>
      </c>
      <c r="P754" s="25" t="e">
        <f>VLOOKUP(A754,'all NFkB targets'!$A$6:$A$571,1,FALSE)</f>
        <v>#N/A</v>
      </c>
    </row>
    <row r="755" spans="1:16" x14ac:dyDescent="0.25">
      <c r="A755" s="96" t="s">
        <v>12151</v>
      </c>
      <c r="B755" s="21" t="s">
        <v>12152</v>
      </c>
      <c r="C755" s="21"/>
      <c r="D755" s="22">
        <v>0</v>
      </c>
      <c r="E755" s="28">
        <v>1.14219434737535</v>
      </c>
      <c r="F755" s="28">
        <v>0.4440496345060676</v>
      </c>
      <c r="G755" s="28">
        <v>0.20518782311083367</v>
      </c>
      <c r="H755" s="28">
        <v>0.45557246152229264</v>
      </c>
      <c r="I755" s="25">
        <f t="shared" si="44"/>
        <v>1</v>
      </c>
      <c r="J755" s="25">
        <f t="shared" si="45"/>
        <v>0</v>
      </c>
      <c r="K755" s="25">
        <f t="shared" si="46"/>
        <v>0</v>
      </c>
      <c r="L755" s="25">
        <f t="shared" si="47"/>
        <v>0</v>
      </c>
      <c r="M755" s="25">
        <v>1</v>
      </c>
      <c r="N755" s="25" t="e">
        <v>#N/A</v>
      </c>
      <c r="O755" s="25" t="e">
        <f>VLOOKUP(A755,'NFkB target TFs'!$E$10:$E$54,1,FALSE)</f>
        <v>#N/A</v>
      </c>
      <c r="P755" s="25" t="e">
        <f>VLOOKUP(A755,'all NFkB targets'!$A$6:$A$571,1,FALSE)</f>
        <v>#N/A</v>
      </c>
    </row>
    <row r="756" spans="1:16" x14ac:dyDescent="0.25">
      <c r="A756" s="96" t="s">
        <v>14188</v>
      </c>
      <c r="B756" s="21" t="s">
        <v>14189</v>
      </c>
      <c r="C756" s="21"/>
      <c r="D756" s="22">
        <v>0</v>
      </c>
      <c r="E756" s="28">
        <v>0.30695806892470018</v>
      </c>
      <c r="F756" s="23">
        <v>-3.4713596287401491E-2</v>
      </c>
      <c r="G756" s="28">
        <v>0.85754115110691354</v>
      </c>
      <c r="H756" s="28">
        <v>0.4552029806904091</v>
      </c>
      <c r="I756" s="25">
        <f t="shared" si="44"/>
        <v>0</v>
      </c>
      <c r="J756" s="25">
        <f t="shared" si="45"/>
        <v>0</v>
      </c>
      <c r="K756" s="25">
        <f t="shared" si="46"/>
        <v>1</v>
      </c>
      <c r="L756" s="25">
        <f t="shared" si="47"/>
        <v>0</v>
      </c>
      <c r="M756" s="25">
        <v>1</v>
      </c>
      <c r="N756" s="25" t="e">
        <v>#N/A</v>
      </c>
      <c r="O756" s="25" t="e">
        <f>VLOOKUP(A756,'NFkB target TFs'!$E$10:$E$54,1,FALSE)</f>
        <v>#N/A</v>
      </c>
      <c r="P756" s="25" t="e">
        <f>VLOOKUP(A756,'all NFkB targets'!$A$6:$A$571,1,FALSE)</f>
        <v>#N/A</v>
      </c>
    </row>
    <row r="757" spans="1:16" x14ac:dyDescent="0.25">
      <c r="A757" s="96" t="s">
        <v>13836</v>
      </c>
      <c r="B757" s="21" t="s">
        <v>13837</v>
      </c>
      <c r="C757" s="21"/>
      <c r="D757" s="22">
        <v>0</v>
      </c>
      <c r="E757" s="28">
        <v>0.22921249288426565</v>
      </c>
      <c r="F757" s="28">
        <v>0.26614640732476286</v>
      </c>
      <c r="G757" s="28">
        <v>1.0390376450190373</v>
      </c>
      <c r="H757" s="28">
        <v>0.45424105462396897</v>
      </c>
      <c r="I757" s="25">
        <f t="shared" si="44"/>
        <v>0</v>
      </c>
      <c r="J757" s="25">
        <f t="shared" si="45"/>
        <v>0</v>
      </c>
      <c r="K757" s="25">
        <f t="shared" si="46"/>
        <v>1</v>
      </c>
      <c r="L757" s="25">
        <f t="shared" si="47"/>
        <v>0</v>
      </c>
      <c r="M757" s="25">
        <v>1</v>
      </c>
      <c r="N757" s="25" t="e">
        <v>#N/A</v>
      </c>
      <c r="O757" s="25" t="e">
        <f>VLOOKUP(A757,'NFkB target TFs'!$E$10:$E$54,1,FALSE)</f>
        <v>#N/A</v>
      </c>
      <c r="P757" s="25" t="e">
        <f>VLOOKUP(A757,'all NFkB targets'!$A$6:$A$571,1,FALSE)</f>
        <v>#N/A</v>
      </c>
    </row>
    <row r="758" spans="1:16" x14ac:dyDescent="0.25">
      <c r="A758" s="96" t="s">
        <v>14158</v>
      </c>
      <c r="B758" s="21" t="s">
        <v>14159</v>
      </c>
      <c r="C758" s="21"/>
      <c r="D758" s="22">
        <v>0</v>
      </c>
      <c r="E758" s="28">
        <v>0.36298819126733001</v>
      </c>
      <c r="F758" s="28">
        <v>0.54396614727597181</v>
      </c>
      <c r="G758" s="24">
        <v>-0.73496127760183538</v>
      </c>
      <c r="H758" s="28">
        <v>0.45388066656284848</v>
      </c>
      <c r="I758" s="25">
        <f t="shared" si="44"/>
        <v>0</v>
      </c>
      <c r="J758" s="25">
        <f t="shared" si="45"/>
        <v>0</v>
      </c>
      <c r="K758" s="25">
        <f t="shared" si="46"/>
        <v>1</v>
      </c>
      <c r="L758" s="25">
        <f t="shared" si="47"/>
        <v>0</v>
      </c>
      <c r="M758" s="25">
        <v>1</v>
      </c>
      <c r="N758" s="25" t="e">
        <v>#N/A</v>
      </c>
      <c r="O758" s="25" t="e">
        <f>VLOOKUP(A758,'NFkB target TFs'!$E$10:$E$54,1,FALSE)</f>
        <v>#N/A</v>
      </c>
      <c r="P758" s="25" t="e">
        <f>VLOOKUP(A758,'all NFkB targets'!$A$6:$A$571,1,FALSE)</f>
        <v>#N/A</v>
      </c>
    </row>
    <row r="759" spans="1:16" x14ac:dyDescent="0.25">
      <c r="A759" s="96" t="s">
        <v>14678</v>
      </c>
      <c r="B759" s="21" t="s">
        <v>941</v>
      </c>
      <c r="C759" s="21"/>
      <c r="D759" s="22">
        <v>0</v>
      </c>
      <c r="E759" s="28">
        <v>0.27557020797276816</v>
      </c>
      <c r="F759" s="28">
        <v>1.0638492801550117</v>
      </c>
      <c r="G759" s="28">
        <v>1.4699428680412914</v>
      </c>
      <c r="H759" s="28">
        <v>0.45376580238116337</v>
      </c>
      <c r="I759" s="25">
        <f t="shared" ref="I759:I822" si="48">IF(ABS(E759)&gt;0.585,1,0)</f>
        <v>0</v>
      </c>
      <c r="J759" s="25">
        <f t="shared" ref="J759:J822" si="49">IF(ABS(F759)&gt;0.585,1,0)</f>
        <v>1</v>
      </c>
      <c r="K759" s="25">
        <f t="shared" ref="K759:K822" si="50">IF(ABS(G759)&gt;0.585,1,0)</f>
        <v>1</v>
      </c>
      <c r="L759" s="25">
        <f t="shared" ref="L759:L822" si="51">IF(ABS(H759)&gt;0.585,1,0)</f>
        <v>0</v>
      </c>
      <c r="M759" s="25">
        <v>1</v>
      </c>
      <c r="N759" s="25" t="e">
        <v>#N/A</v>
      </c>
      <c r="O759" s="25" t="e">
        <f>VLOOKUP(A759,'NFkB target TFs'!$E$10:$E$54,1,FALSE)</f>
        <v>#N/A</v>
      </c>
      <c r="P759" s="25" t="e">
        <f>VLOOKUP(A759,'all NFkB targets'!$A$6:$A$571,1,FALSE)</f>
        <v>#N/A</v>
      </c>
    </row>
    <row r="760" spans="1:16" x14ac:dyDescent="0.25">
      <c r="A760" s="96" t="s">
        <v>14335</v>
      </c>
      <c r="B760" s="21" t="s">
        <v>14336</v>
      </c>
      <c r="C760" s="21"/>
      <c r="D760" s="22">
        <v>0</v>
      </c>
      <c r="E760" s="24">
        <v>-1.5450969240141281</v>
      </c>
      <c r="F760" s="24">
        <v>-0.20018715013758773</v>
      </c>
      <c r="G760" s="24">
        <v>-0.74469144332659709</v>
      </c>
      <c r="H760" s="28">
        <v>0.4535238119830956</v>
      </c>
      <c r="I760" s="25">
        <f t="shared" si="48"/>
        <v>1</v>
      </c>
      <c r="J760" s="25">
        <f t="shared" si="49"/>
        <v>0</v>
      </c>
      <c r="K760" s="25">
        <f t="shared" si="50"/>
        <v>1</v>
      </c>
      <c r="L760" s="25">
        <f t="shared" si="51"/>
        <v>0</v>
      </c>
      <c r="M760" s="25">
        <v>1</v>
      </c>
      <c r="N760" s="25" t="e">
        <v>#N/A</v>
      </c>
      <c r="O760" s="25" t="e">
        <f>VLOOKUP(A760,'NFkB target TFs'!$E$10:$E$54,1,FALSE)</f>
        <v>#N/A</v>
      </c>
      <c r="P760" s="25" t="e">
        <f>VLOOKUP(A760,'all NFkB targets'!$A$6:$A$571,1,FALSE)</f>
        <v>#N/A</v>
      </c>
    </row>
    <row r="761" spans="1:16" x14ac:dyDescent="0.25">
      <c r="A761" s="96" t="s">
        <v>13737</v>
      </c>
      <c r="B761" s="21" t="s">
        <v>941</v>
      </c>
      <c r="C761" s="21"/>
      <c r="D761" s="22">
        <v>0</v>
      </c>
      <c r="E761" s="28">
        <v>0.15339743997089048</v>
      </c>
      <c r="F761" s="28">
        <v>0.27613799310797443</v>
      </c>
      <c r="G761" s="28">
        <v>0.63639319409510531</v>
      </c>
      <c r="H761" s="28">
        <v>0.45332572160739232</v>
      </c>
      <c r="I761" s="25">
        <f t="shared" si="48"/>
        <v>0</v>
      </c>
      <c r="J761" s="25">
        <f t="shared" si="49"/>
        <v>0</v>
      </c>
      <c r="K761" s="25">
        <f t="shared" si="50"/>
        <v>1</v>
      </c>
      <c r="L761" s="25">
        <f t="shared" si="51"/>
        <v>0</v>
      </c>
      <c r="M761" s="25">
        <v>1</v>
      </c>
      <c r="N761" s="25" t="e">
        <v>#N/A</v>
      </c>
      <c r="O761" s="25" t="e">
        <f>VLOOKUP(A761,'NFkB target TFs'!$E$10:$E$54,1,FALSE)</f>
        <v>#N/A</v>
      </c>
      <c r="P761" s="25" t="e">
        <f>VLOOKUP(A761,'all NFkB targets'!$A$6:$A$571,1,FALSE)</f>
        <v>#N/A</v>
      </c>
    </row>
    <row r="762" spans="1:16" x14ac:dyDescent="0.25">
      <c r="A762" s="96" t="s">
        <v>14752</v>
      </c>
      <c r="B762" s="21" t="s">
        <v>14753</v>
      </c>
      <c r="C762" s="21"/>
      <c r="D762" s="22">
        <v>0</v>
      </c>
      <c r="E762" s="28">
        <v>0.2638937740493264</v>
      </c>
      <c r="F762" s="28">
        <v>1.2782536668515891</v>
      </c>
      <c r="G762" s="28">
        <v>1.502409573594623</v>
      </c>
      <c r="H762" s="28">
        <v>0.45258851601010197</v>
      </c>
      <c r="I762" s="25">
        <f t="shared" si="48"/>
        <v>0</v>
      </c>
      <c r="J762" s="25">
        <f t="shared" si="49"/>
        <v>1</v>
      </c>
      <c r="K762" s="25">
        <f t="shared" si="50"/>
        <v>1</v>
      </c>
      <c r="L762" s="25">
        <f t="shared" si="51"/>
        <v>0</v>
      </c>
      <c r="M762" s="25">
        <v>1</v>
      </c>
      <c r="N762" s="25" t="e">
        <v>#N/A</v>
      </c>
      <c r="O762" s="25" t="e">
        <f>VLOOKUP(A762,'NFkB target TFs'!$E$10:$E$54,1,FALSE)</f>
        <v>#N/A</v>
      </c>
      <c r="P762" s="25" t="e">
        <f>VLOOKUP(A762,'all NFkB targets'!$A$6:$A$571,1,FALSE)</f>
        <v>#N/A</v>
      </c>
    </row>
    <row r="763" spans="1:16" x14ac:dyDescent="0.25">
      <c r="A763" s="96" t="s">
        <v>14886</v>
      </c>
      <c r="B763" s="21" t="s">
        <v>14887</v>
      </c>
      <c r="C763" s="21"/>
      <c r="D763" s="22">
        <v>0</v>
      </c>
      <c r="E763" s="28">
        <v>0.31426984579638678</v>
      </c>
      <c r="F763" s="28">
        <v>0.66282568247548268</v>
      </c>
      <c r="G763" s="28">
        <v>0.74631547934067888</v>
      </c>
      <c r="H763" s="28">
        <v>0.45147249393029731</v>
      </c>
      <c r="I763" s="25">
        <f t="shared" si="48"/>
        <v>0</v>
      </c>
      <c r="J763" s="25">
        <f t="shared" si="49"/>
        <v>1</v>
      </c>
      <c r="K763" s="25">
        <f t="shared" si="50"/>
        <v>1</v>
      </c>
      <c r="L763" s="25">
        <f t="shared" si="51"/>
        <v>0</v>
      </c>
      <c r="M763" s="25">
        <v>1</v>
      </c>
      <c r="N763" s="25" t="e">
        <v>#N/A</v>
      </c>
      <c r="O763" s="25" t="e">
        <f>VLOOKUP(A763,'NFkB target TFs'!$E$10:$E$54,1,FALSE)</f>
        <v>#N/A</v>
      </c>
      <c r="P763" s="25" t="e">
        <f>VLOOKUP(A763,'all NFkB targets'!$A$6:$A$571,1,FALSE)</f>
        <v>#N/A</v>
      </c>
    </row>
    <row r="764" spans="1:16" x14ac:dyDescent="0.25">
      <c r="A764" s="96" t="s">
        <v>14859</v>
      </c>
      <c r="B764" s="21" t="s">
        <v>16547</v>
      </c>
      <c r="C764" s="21" t="s">
        <v>19551</v>
      </c>
      <c r="D764" s="22">
        <v>0</v>
      </c>
      <c r="E764" s="28">
        <v>0.49194408652496135</v>
      </c>
      <c r="F764" s="28">
        <v>3.2672028428304953</v>
      </c>
      <c r="G764" s="28">
        <v>4.7392771819389861</v>
      </c>
      <c r="H764" s="28">
        <v>0.45147032353913352</v>
      </c>
      <c r="I764" s="25">
        <f t="shared" si="48"/>
        <v>0</v>
      </c>
      <c r="J764" s="25">
        <f t="shared" si="49"/>
        <v>1</v>
      </c>
      <c r="K764" s="25">
        <f t="shared" si="50"/>
        <v>1</v>
      </c>
      <c r="L764" s="25">
        <f t="shared" si="51"/>
        <v>0</v>
      </c>
      <c r="M764" s="25">
        <v>1</v>
      </c>
      <c r="N764" s="25" t="e">
        <v>#N/A</v>
      </c>
      <c r="O764" s="25" t="e">
        <f>VLOOKUP(A764,'NFkB target TFs'!$E$10:$E$54,1,FALSE)</f>
        <v>#N/A</v>
      </c>
      <c r="P764" s="25" t="e">
        <f>VLOOKUP(A764,'all NFkB targets'!$A$6:$A$571,1,FALSE)</f>
        <v>#N/A</v>
      </c>
    </row>
    <row r="765" spans="1:16" x14ac:dyDescent="0.25">
      <c r="A765" s="96" t="s">
        <v>14715</v>
      </c>
      <c r="B765" s="21" t="s">
        <v>941</v>
      </c>
      <c r="C765" s="21"/>
      <c r="D765" s="22">
        <v>0</v>
      </c>
      <c r="E765" s="28">
        <v>0.41566956721486364</v>
      </c>
      <c r="F765" s="28">
        <v>0.96217478209026519</v>
      </c>
      <c r="G765" s="28">
        <v>1.0174178233361688</v>
      </c>
      <c r="H765" s="28">
        <v>0.45115623191973248</v>
      </c>
      <c r="I765" s="25">
        <f t="shared" si="48"/>
        <v>0</v>
      </c>
      <c r="J765" s="25">
        <f t="shared" si="49"/>
        <v>1</v>
      </c>
      <c r="K765" s="25">
        <f t="shared" si="50"/>
        <v>1</v>
      </c>
      <c r="L765" s="25">
        <f t="shared" si="51"/>
        <v>0</v>
      </c>
      <c r="M765" s="25">
        <v>1</v>
      </c>
      <c r="N765" s="25" t="e">
        <v>#N/A</v>
      </c>
      <c r="O765" s="25" t="e">
        <f>VLOOKUP(A765,'NFkB target TFs'!$E$10:$E$54,1,FALSE)</f>
        <v>#N/A</v>
      </c>
      <c r="P765" s="25" t="e">
        <f>VLOOKUP(A765,'all NFkB targets'!$A$6:$A$571,1,FALSE)</f>
        <v>#N/A</v>
      </c>
    </row>
    <row r="766" spans="1:16" x14ac:dyDescent="0.25">
      <c r="A766" s="96" t="s">
        <v>6800</v>
      </c>
      <c r="B766" s="21" t="s">
        <v>6801</v>
      </c>
      <c r="C766" s="21"/>
      <c r="D766" s="22">
        <v>0</v>
      </c>
      <c r="E766" s="23">
        <v>-0.2535172348772905</v>
      </c>
      <c r="F766" s="23">
        <v>6.1961199450786021E-2</v>
      </c>
      <c r="G766" s="23">
        <v>-0.45431569417197215</v>
      </c>
      <c r="H766" s="23">
        <v>0.45110816996282332</v>
      </c>
      <c r="I766" s="25">
        <f t="shared" si="48"/>
        <v>0</v>
      </c>
      <c r="J766" s="25">
        <f t="shared" si="49"/>
        <v>0</v>
      </c>
      <c r="K766" s="25">
        <f t="shared" si="50"/>
        <v>0</v>
      </c>
      <c r="L766" s="25">
        <f t="shared" si="51"/>
        <v>0</v>
      </c>
      <c r="M766" s="25">
        <v>0</v>
      </c>
      <c r="N766" s="25" t="e">
        <v>#N/A</v>
      </c>
      <c r="O766" s="25" t="e">
        <f>VLOOKUP(A766,'NFkB target TFs'!$E$10:$E$54,1,FALSE)</f>
        <v>#N/A</v>
      </c>
      <c r="P766" s="25" t="e">
        <f>VLOOKUP(A766,'all NFkB targets'!$A$6:$A$571,1,FALSE)</f>
        <v>#N/A</v>
      </c>
    </row>
    <row r="767" spans="1:16" x14ac:dyDescent="0.25">
      <c r="A767" s="96" t="s">
        <v>14760</v>
      </c>
      <c r="B767" s="21" t="s">
        <v>14761</v>
      </c>
      <c r="C767" s="21"/>
      <c r="D767" s="22">
        <v>0</v>
      </c>
      <c r="E767" s="28">
        <v>0.16707955210294434</v>
      </c>
      <c r="F767" s="28">
        <v>0.78037853629292853</v>
      </c>
      <c r="G767" s="28">
        <v>1.291231297664446</v>
      </c>
      <c r="H767" s="28">
        <v>0.45105564220169797</v>
      </c>
      <c r="I767" s="25">
        <f t="shared" si="48"/>
        <v>0</v>
      </c>
      <c r="J767" s="25">
        <f t="shared" si="49"/>
        <v>1</v>
      </c>
      <c r="K767" s="25">
        <f t="shared" si="50"/>
        <v>1</v>
      </c>
      <c r="L767" s="25">
        <f t="shared" si="51"/>
        <v>0</v>
      </c>
      <c r="M767" s="25">
        <v>1</v>
      </c>
      <c r="N767" s="25" t="e">
        <v>#N/A</v>
      </c>
      <c r="O767" s="25" t="e">
        <f>VLOOKUP(A767,'NFkB target TFs'!$E$10:$E$54,1,FALSE)</f>
        <v>#N/A</v>
      </c>
      <c r="P767" s="25" t="e">
        <f>VLOOKUP(A767,'all NFkB targets'!$A$6:$A$571,1,FALSE)</f>
        <v>#N/A</v>
      </c>
    </row>
    <row r="768" spans="1:16" x14ac:dyDescent="0.25">
      <c r="A768" s="96" t="s">
        <v>14695</v>
      </c>
      <c r="B768" s="21" t="s">
        <v>14696</v>
      </c>
      <c r="C768" s="21"/>
      <c r="D768" s="22">
        <v>0</v>
      </c>
      <c r="E768" s="28">
        <v>0.1319359967938353</v>
      </c>
      <c r="F768" s="28">
        <v>0.66955134387615778</v>
      </c>
      <c r="G768" s="28">
        <v>0.80754183112816103</v>
      </c>
      <c r="H768" s="28">
        <v>0.45086086616186849</v>
      </c>
      <c r="I768" s="25">
        <f t="shared" si="48"/>
        <v>0</v>
      </c>
      <c r="J768" s="25">
        <f t="shared" si="49"/>
        <v>1</v>
      </c>
      <c r="K768" s="25">
        <f t="shared" si="50"/>
        <v>1</v>
      </c>
      <c r="L768" s="25">
        <f t="shared" si="51"/>
        <v>0</v>
      </c>
      <c r="M768" s="25">
        <v>1</v>
      </c>
      <c r="N768" s="25" t="e">
        <v>#N/A</v>
      </c>
      <c r="O768" s="25" t="e">
        <f>VLOOKUP(A768,'NFkB target TFs'!$E$10:$E$54,1,FALSE)</f>
        <v>#N/A</v>
      </c>
      <c r="P768" s="25" t="e">
        <f>VLOOKUP(A768,'all NFkB targets'!$A$6:$A$571,1,FALSE)</f>
        <v>#N/A</v>
      </c>
    </row>
    <row r="769" spans="1:16" x14ac:dyDescent="0.25">
      <c r="A769" s="96" t="s">
        <v>12545</v>
      </c>
      <c r="B769" s="21" t="s">
        <v>12546</v>
      </c>
      <c r="C769" s="21"/>
      <c r="D769" s="22">
        <v>0</v>
      </c>
      <c r="E769" s="24">
        <v>-0.17472316994513382</v>
      </c>
      <c r="F769" s="28">
        <v>0.93041227058608944</v>
      </c>
      <c r="G769" s="28">
        <v>0.37328979350968161</v>
      </c>
      <c r="H769" s="28">
        <v>0.4501113517462173</v>
      </c>
      <c r="I769" s="25">
        <f t="shared" si="48"/>
        <v>0</v>
      </c>
      <c r="J769" s="25">
        <f t="shared" si="49"/>
        <v>1</v>
      </c>
      <c r="K769" s="25">
        <f t="shared" si="50"/>
        <v>0</v>
      </c>
      <c r="L769" s="25">
        <f t="shared" si="51"/>
        <v>0</v>
      </c>
      <c r="M769" s="25">
        <v>1</v>
      </c>
      <c r="N769" s="25" t="e">
        <v>#N/A</v>
      </c>
      <c r="O769" s="25" t="e">
        <f>VLOOKUP(A769,'NFkB target TFs'!$E$10:$E$54,1,FALSE)</f>
        <v>#N/A</v>
      </c>
      <c r="P769" s="25" t="e">
        <f>VLOOKUP(A769,'all NFkB targets'!$A$6:$A$571,1,FALSE)</f>
        <v>#N/A</v>
      </c>
    </row>
    <row r="770" spans="1:16" x14ac:dyDescent="0.25">
      <c r="A770" s="96" t="s">
        <v>15116</v>
      </c>
      <c r="B770" s="21" t="s">
        <v>15117</v>
      </c>
      <c r="C770" s="21"/>
      <c r="D770" s="22">
        <v>0</v>
      </c>
      <c r="E770" s="28">
        <v>0.84190236380686856</v>
      </c>
      <c r="F770" s="28">
        <v>1.4464357416278835</v>
      </c>
      <c r="G770" s="28">
        <v>1.7085561673454641</v>
      </c>
      <c r="H770" s="28">
        <v>0.44996756802235377</v>
      </c>
      <c r="I770" s="25">
        <f t="shared" si="48"/>
        <v>1</v>
      </c>
      <c r="J770" s="25">
        <f t="shared" si="49"/>
        <v>1</v>
      </c>
      <c r="K770" s="25">
        <f t="shared" si="50"/>
        <v>1</v>
      </c>
      <c r="L770" s="25">
        <f t="shared" si="51"/>
        <v>0</v>
      </c>
      <c r="M770" s="25">
        <v>1</v>
      </c>
      <c r="N770" s="25" t="e">
        <v>#N/A</v>
      </c>
      <c r="O770" s="25" t="e">
        <f>VLOOKUP(A770,'NFkB target TFs'!$E$10:$E$54,1,FALSE)</f>
        <v>#N/A</v>
      </c>
      <c r="P770" s="25" t="e">
        <f>VLOOKUP(A770,'all NFkB targets'!$A$6:$A$571,1,FALSE)</f>
        <v>#N/A</v>
      </c>
    </row>
    <row r="771" spans="1:16" x14ac:dyDescent="0.25">
      <c r="A771" s="96" t="s">
        <v>15074</v>
      </c>
      <c r="B771" s="21" t="s">
        <v>15075</v>
      </c>
      <c r="C771" s="21"/>
      <c r="D771" s="22">
        <v>0</v>
      </c>
      <c r="E771" s="24">
        <v>-1.3782990088489697</v>
      </c>
      <c r="F771" s="24">
        <v>-2.2607205399955475</v>
      </c>
      <c r="G771" s="28">
        <v>1.0593210909351982</v>
      </c>
      <c r="H771" s="28">
        <v>0.44968149807201424</v>
      </c>
      <c r="I771" s="25">
        <f t="shared" si="48"/>
        <v>1</v>
      </c>
      <c r="J771" s="25">
        <f t="shared" si="49"/>
        <v>1</v>
      </c>
      <c r="K771" s="25">
        <f t="shared" si="50"/>
        <v>1</v>
      </c>
      <c r="L771" s="25">
        <f t="shared" si="51"/>
        <v>0</v>
      </c>
      <c r="M771" s="25">
        <v>1</v>
      </c>
      <c r="N771" s="25" t="e">
        <v>#N/A</v>
      </c>
      <c r="O771" s="25" t="e">
        <f>VLOOKUP(A771,'NFkB target TFs'!$E$10:$E$54,1,FALSE)</f>
        <v>#N/A</v>
      </c>
      <c r="P771" s="25" t="e">
        <f>VLOOKUP(A771,'all NFkB targets'!$A$6:$A$571,1,FALSE)</f>
        <v>#N/A</v>
      </c>
    </row>
    <row r="772" spans="1:16" x14ac:dyDescent="0.25">
      <c r="A772" s="96" t="s">
        <v>64</v>
      </c>
      <c r="B772" s="21" t="s">
        <v>7502</v>
      </c>
      <c r="C772" s="21"/>
      <c r="D772" s="22">
        <v>0</v>
      </c>
      <c r="E772" s="23">
        <v>-0.25150845423211493</v>
      </c>
      <c r="F772" s="23">
        <v>-0.1844937609323121</v>
      </c>
      <c r="G772" s="23">
        <v>0.33564894633890607</v>
      </c>
      <c r="H772" s="23">
        <v>0.44880921860757417</v>
      </c>
      <c r="I772" s="25">
        <f t="shared" si="48"/>
        <v>0</v>
      </c>
      <c r="J772" s="25">
        <f t="shared" si="49"/>
        <v>0</v>
      </c>
      <c r="K772" s="25">
        <f t="shared" si="50"/>
        <v>0</v>
      </c>
      <c r="L772" s="25">
        <f t="shared" si="51"/>
        <v>0</v>
      </c>
      <c r="M772" s="25">
        <v>0</v>
      </c>
      <c r="N772" s="33" t="s">
        <v>64</v>
      </c>
      <c r="O772" s="25" t="e">
        <f>VLOOKUP(A772,'NFkB target TFs'!$E$10:$E$54,1,FALSE)</f>
        <v>#N/A</v>
      </c>
      <c r="P772" s="25" t="e">
        <f>VLOOKUP(A772,'all NFkB targets'!$A$6:$A$571,1,FALSE)</f>
        <v>#N/A</v>
      </c>
    </row>
    <row r="773" spans="1:16" x14ac:dyDescent="0.25">
      <c r="A773" s="96" t="s">
        <v>14246</v>
      </c>
      <c r="B773" s="21" t="s">
        <v>14247</v>
      </c>
      <c r="C773" s="21"/>
      <c r="D773" s="22">
        <v>0</v>
      </c>
      <c r="E773" s="23">
        <v>1.2665984128088233E-2</v>
      </c>
      <c r="F773" s="28">
        <v>0.21644226275777201</v>
      </c>
      <c r="G773" s="28">
        <v>0.60824762486691608</v>
      </c>
      <c r="H773" s="28">
        <v>0.4487602402601884</v>
      </c>
      <c r="I773" s="25">
        <f t="shared" si="48"/>
        <v>0</v>
      </c>
      <c r="J773" s="25">
        <f t="shared" si="49"/>
        <v>0</v>
      </c>
      <c r="K773" s="25">
        <f t="shared" si="50"/>
        <v>1</v>
      </c>
      <c r="L773" s="25">
        <f t="shared" si="51"/>
        <v>0</v>
      </c>
      <c r="M773" s="25">
        <v>1</v>
      </c>
      <c r="N773" s="25" t="e">
        <v>#N/A</v>
      </c>
      <c r="O773" s="25" t="e">
        <f>VLOOKUP(A773,'NFkB target TFs'!$E$10:$E$54,1,FALSE)</f>
        <v>#N/A</v>
      </c>
      <c r="P773" s="25" t="e">
        <f>VLOOKUP(A773,'all NFkB targets'!$A$6:$A$571,1,FALSE)</f>
        <v>#N/A</v>
      </c>
    </row>
    <row r="774" spans="1:16" x14ac:dyDescent="0.25">
      <c r="A774" s="96" t="s">
        <v>9264</v>
      </c>
      <c r="B774" s="21" t="s">
        <v>9265</v>
      </c>
      <c r="C774" s="21"/>
      <c r="D774" s="22">
        <v>0</v>
      </c>
      <c r="E774" s="23">
        <v>0.37930000080134352</v>
      </c>
      <c r="F774" s="23">
        <v>0.32975766170069609</v>
      </c>
      <c r="G774" s="23">
        <v>0.32787718215002221</v>
      </c>
      <c r="H774" s="23">
        <v>0.44872421654399741</v>
      </c>
      <c r="I774" s="25">
        <f t="shared" si="48"/>
        <v>0</v>
      </c>
      <c r="J774" s="25">
        <f t="shared" si="49"/>
        <v>0</v>
      </c>
      <c r="K774" s="25">
        <f t="shared" si="50"/>
        <v>0</v>
      </c>
      <c r="L774" s="25">
        <f t="shared" si="51"/>
        <v>0</v>
      </c>
      <c r="M774" s="25">
        <v>0</v>
      </c>
      <c r="N774" s="25" t="e">
        <v>#N/A</v>
      </c>
      <c r="O774" s="25" t="e">
        <f>VLOOKUP(A774,'NFkB target TFs'!$E$10:$E$54,1,FALSE)</f>
        <v>#N/A</v>
      </c>
      <c r="P774" s="25" t="e">
        <f>VLOOKUP(A774,'all NFkB targets'!$A$6:$A$571,1,FALSE)</f>
        <v>#N/A</v>
      </c>
    </row>
    <row r="775" spans="1:16" x14ac:dyDescent="0.25">
      <c r="A775" s="96" t="s">
        <v>699</v>
      </c>
      <c r="B775" s="21" t="s">
        <v>700</v>
      </c>
      <c r="C775" s="21"/>
      <c r="D775" s="22">
        <v>0</v>
      </c>
      <c r="E775" s="23">
        <v>0.49944230962223396</v>
      </c>
      <c r="F775" s="23">
        <v>0.24347899720201291</v>
      </c>
      <c r="G775" s="23">
        <v>0.50328859647704149</v>
      </c>
      <c r="H775" s="23">
        <v>0.44863589028289907</v>
      </c>
      <c r="I775" s="25">
        <f t="shared" si="48"/>
        <v>0</v>
      </c>
      <c r="J775" s="25">
        <f t="shared" si="49"/>
        <v>0</v>
      </c>
      <c r="K775" s="25">
        <f t="shared" si="50"/>
        <v>0</v>
      </c>
      <c r="L775" s="25">
        <f t="shared" si="51"/>
        <v>0</v>
      </c>
      <c r="M775" s="25">
        <v>0</v>
      </c>
      <c r="N775" s="25" t="e">
        <v>#N/A</v>
      </c>
      <c r="O775" s="25" t="e">
        <f>VLOOKUP(A775,'NFkB target TFs'!$E$10:$E$54,1,FALSE)</f>
        <v>#N/A</v>
      </c>
      <c r="P775" s="25" t="e">
        <f>VLOOKUP(A775,'all NFkB targets'!$A$6:$A$571,1,FALSE)</f>
        <v>#N/A</v>
      </c>
    </row>
    <row r="776" spans="1:16" x14ac:dyDescent="0.25">
      <c r="A776" s="96" t="s">
        <v>12834</v>
      </c>
      <c r="B776" s="21" t="s">
        <v>12835</v>
      </c>
      <c r="C776" s="21"/>
      <c r="D776" s="22">
        <v>0</v>
      </c>
      <c r="E776" s="28">
        <v>0.51384548602241031</v>
      </c>
      <c r="F776" s="28">
        <v>1.1622073447215922</v>
      </c>
      <c r="G776" s="23">
        <v>7.1003118515668401E-2</v>
      </c>
      <c r="H776" s="28">
        <v>0.447852181376724</v>
      </c>
      <c r="I776" s="25">
        <f t="shared" si="48"/>
        <v>0</v>
      </c>
      <c r="J776" s="25">
        <f t="shared" si="49"/>
        <v>1</v>
      </c>
      <c r="K776" s="25">
        <f t="shared" si="50"/>
        <v>0</v>
      </c>
      <c r="L776" s="25">
        <f t="shared" si="51"/>
        <v>0</v>
      </c>
      <c r="M776" s="25">
        <v>1</v>
      </c>
      <c r="N776" s="25" t="e">
        <v>#N/A</v>
      </c>
      <c r="O776" s="25" t="e">
        <f>VLOOKUP(A776,'NFkB target TFs'!$E$10:$E$54,1,FALSE)</f>
        <v>#N/A</v>
      </c>
      <c r="P776" s="25" t="e">
        <f>VLOOKUP(A776,'all NFkB targets'!$A$6:$A$571,1,FALSE)</f>
        <v>#N/A</v>
      </c>
    </row>
    <row r="777" spans="1:16" x14ac:dyDescent="0.25">
      <c r="A777" s="96" t="s">
        <v>14991</v>
      </c>
      <c r="B777" s="21" t="s">
        <v>14992</v>
      </c>
      <c r="C777" s="21"/>
      <c r="D777" s="22">
        <v>0</v>
      </c>
      <c r="E777" s="28">
        <v>0.61937108401941854</v>
      </c>
      <c r="F777" s="28">
        <v>1.2706161360789763</v>
      </c>
      <c r="G777" s="28">
        <v>1.4217902607585087</v>
      </c>
      <c r="H777" s="28">
        <v>0.44746333559284729</v>
      </c>
      <c r="I777" s="25">
        <f t="shared" si="48"/>
        <v>1</v>
      </c>
      <c r="J777" s="25">
        <f t="shared" si="49"/>
        <v>1</v>
      </c>
      <c r="K777" s="25">
        <f t="shared" si="50"/>
        <v>1</v>
      </c>
      <c r="L777" s="25">
        <f t="shared" si="51"/>
        <v>0</v>
      </c>
      <c r="M777" s="25">
        <v>1</v>
      </c>
      <c r="N777" s="25" t="e">
        <v>#N/A</v>
      </c>
      <c r="O777" s="25" t="e">
        <f>VLOOKUP(A777,'NFkB target TFs'!$E$10:$E$54,1,FALSE)</f>
        <v>#N/A</v>
      </c>
      <c r="P777" s="25" t="e">
        <f>VLOOKUP(A777,'all NFkB targets'!$A$6:$A$571,1,FALSE)</f>
        <v>#N/A</v>
      </c>
    </row>
    <row r="778" spans="1:16" x14ac:dyDescent="0.25">
      <c r="A778" s="96" t="s">
        <v>5834</v>
      </c>
      <c r="B778" s="21" t="s">
        <v>5835</v>
      </c>
      <c r="C778" s="21"/>
      <c r="D778" s="22">
        <v>0</v>
      </c>
      <c r="E778" s="23">
        <v>-0.38234707684199482</v>
      </c>
      <c r="F778" s="23">
        <v>-8.5211676761849462E-3</v>
      </c>
      <c r="G778" s="23">
        <v>-0.4231895373060765</v>
      </c>
      <c r="H778" s="23">
        <v>0.44660576478851477</v>
      </c>
      <c r="I778" s="25">
        <f t="shared" si="48"/>
        <v>0</v>
      </c>
      <c r="J778" s="25">
        <f t="shared" si="49"/>
        <v>0</v>
      </c>
      <c r="K778" s="25">
        <f t="shared" si="50"/>
        <v>0</v>
      </c>
      <c r="L778" s="25">
        <f t="shared" si="51"/>
        <v>0</v>
      </c>
      <c r="M778" s="25">
        <v>0</v>
      </c>
      <c r="N778" s="25" t="e">
        <v>#N/A</v>
      </c>
      <c r="O778" s="25" t="e">
        <f>VLOOKUP(A778,'NFkB target TFs'!$E$10:$E$54,1,FALSE)</f>
        <v>#N/A</v>
      </c>
      <c r="P778" s="25" t="e">
        <f>VLOOKUP(A778,'all NFkB targets'!$A$6:$A$571,1,FALSE)</f>
        <v>#N/A</v>
      </c>
    </row>
    <row r="779" spans="1:16" x14ac:dyDescent="0.25">
      <c r="A779" s="96" t="s">
        <v>14561</v>
      </c>
      <c r="B779" s="21" t="s">
        <v>14562</v>
      </c>
      <c r="C779" s="21"/>
      <c r="D779" s="22">
        <v>0</v>
      </c>
      <c r="E779" s="24">
        <v>-0.25798117810750842</v>
      </c>
      <c r="F779" s="28">
        <v>0.70576733258289504</v>
      </c>
      <c r="G779" s="28">
        <v>0.78630330112643132</v>
      </c>
      <c r="H779" s="28">
        <v>0.44660077318055136</v>
      </c>
      <c r="I779" s="25">
        <f t="shared" si="48"/>
        <v>0</v>
      </c>
      <c r="J779" s="25">
        <f t="shared" si="49"/>
        <v>1</v>
      </c>
      <c r="K779" s="25">
        <f t="shared" si="50"/>
        <v>1</v>
      </c>
      <c r="L779" s="25">
        <f t="shared" si="51"/>
        <v>0</v>
      </c>
      <c r="M779" s="25">
        <v>1</v>
      </c>
      <c r="N779" s="25" t="e">
        <v>#N/A</v>
      </c>
      <c r="O779" s="25" t="e">
        <f>VLOOKUP(A779,'NFkB target TFs'!$E$10:$E$54,1,FALSE)</f>
        <v>#N/A</v>
      </c>
      <c r="P779" s="25" t="e">
        <f>VLOOKUP(A779,'all NFkB targets'!$A$6:$A$571,1,FALSE)</f>
        <v>#N/A</v>
      </c>
    </row>
    <row r="780" spans="1:16" x14ac:dyDescent="0.25">
      <c r="A780" s="96" t="s">
        <v>4410</v>
      </c>
      <c r="B780" s="21" t="s">
        <v>4411</v>
      </c>
      <c r="C780" s="21"/>
      <c r="D780" s="22">
        <v>0</v>
      </c>
      <c r="E780" s="23">
        <v>0.11339075302132659</v>
      </c>
      <c r="F780" s="23">
        <v>0.30186650344164329</v>
      </c>
      <c r="G780" s="23">
        <v>8.8140392616564797E-2</v>
      </c>
      <c r="H780" s="23">
        <v>0.4457595069058129</v>
      </c>
      <c r="I780" s="25">
        <f t="shared" si="48"/>
        <v>0</v>
      </c>
      <c r="J780" s="25">
        <f t="shared" si="49"/>
        <v>0</v>
      </c>
      <c r="K780" s="25">
        <f t="shared" si="50"/>
        <v>0</v>
      </c>
      <c r="L780" s="25">
        <f t="shared" si="51"/>
        <v>0</v>
      </c>
      <c r="M780" s="25">
        <v>0</v>
      </c>
      <c r="N780" s="25" t="e">
        <v>#N/A</v>
      </c>
      <c r="O780" s="25" t="e">
        <f>VLOOKUP(A780,'NFkB target TFs'!$E$10:$E$54,1,FALSE)</f>
        <v>#N/A</v>
      </c>
      <c r="P780" s="25" t="e">
        <f>VLOOKUP(A780,'all NFkB targets'!$A$6:$A$571,1,FALSE)</f>
        <v>#N/A</v>
      </c>
    </row>
    <row r="781" spans="1:16" x14ac:dyDescent="0.25">
      <c r="A781" s="96" t="s">
        <v>5970</v>
      </c>
      <c r="B781" s="21" t="s">
        <v>941</v>
      </c>
      <c r="C781" s="21"/>
      <c r="D781" s="22">
        <v>0</v>
      </c>
      <c r="E781" s="23">
        <v>0.36975661997797754</v>
      </c>
      <c r="F781" s="23">
        <v>0.29759622735477365</v>
      </c>
      <c r="G781" s="23">
        <v>0.27811906150347482</v>
      </c>
      <c r="H781" s="23">
        <v>0.44538270576240208</v>
      </c>
      <c r="I781" s="25">
        <f t="shared" si="48"/>
        <v>0</v>
      </c>
      <c r="J781" s="25">
        <f t="shared" si="49"/>
        <v>0</v>
      </c>
      <c r="K781" s="25">
        <f t="shared" si="50"/>
        <v>0</v>
      </c>
      <c r="L781" s="25">
        <f t="shared" si="51"/>
        <v>0</v>
      </c>
      <c r="M781" s="25">
        <v>0</v>
      </c>
      <c r="N781" s="25" t="e">
        <v>#N/A</v>
      </c>
      <c r="O781" s="25" t="e">
        <f>VLOOKUP(A781,'NFkB target TFs'!$E$10:$E$54,1,FALSE)</f>
        <v>#N/A</v>
      </c>
      <c r="P781" s="25" t="e">
        <f>VLOOKUP(A781,'all NFkB targets'!$A$6:$A$571,1,FALSE)</f>
        <v>#N/A</v>
      </c>
    </row>
    <row r="782" spans="1:16" x14ac:dyDescent="0.25">
      <c r="A782" s="96" t="s">
        <v>12583</v>
      </c>
      <c r="B782" s="21" t="s">
        <v>12584</v>
      </c>
      <c r="C782" s="21"/>
      <c r="D782" s="22">
        <v>0</v>
      </c>
      <c r="E782" s="24">
        <v>-0.13081448077001367</v>
      </c>
      <c r="F782" s="28">
        <v>0.67514107424615355</v>
      </c>
      <c r="G782" s="23">
        <v>8.1730234784500484E-3</v>
      </c>
      <c r="H782" s="28">
        <v>0.4451332648940321</v>
      </c>
      <c r="I782" s="25">
        <f t="shared" si="48"/>
        <v>0</v>
      </c>
      <c r="J782" s="25">
        <f t="shared" si="49"/>
        <v>1</v>
      </c>
      <c r="K782" s="25">
        <f t="shared" si="50"/>
        <v>0</v>
      </c>
      <c r="L782" s="25">
        <f t="shared" si="51"/>
        <v>0</v>
      </c>
      <c r="M782" s="25">
        <v>1</v>
      </c>
      <c r="N782" s="25" t="e">
        <v>#N/A</v>
      </c>
      <c r="O782" s="25" t="e">
        <f>VLOOKUP(A782,'NFkB target TFs'!$E$10:$E$54,1,FALSE)</f>
        <v>#N/A</v>
      </c>
      <c r="P782" s="25" t="e">
        <f>VLOOKUP(A782,'all NFkB targets'!$A$6:$A$571,1,FALSE)</f>
        <v>#N/A</v>
      </c>
    </row>
    <row r="783" spans="1:16" x14ac:dyDescent="0.25">
      <c r="A783" s="96" t="s">
        <v>12726</v>
      </c>
      <c r="B783" s="21" t="s">
        <v>12727</v>
      </c>
      <c r="C783" s="21"/>
      <c r="D783" s="22">
        <v>0</v>
      </c>
      <c r="E783" s="28">
        <v>0.33194290727658737</v>
      </c>
      <c r="F783" s="28">
        <v>0.77975140694043121</v>
      </c>
      <c r="G783" s="28">
        <v>0.34797952144431393</v>
      </c>
      <c r="H783" s="28">
        <v>0.44506837813511657</v>
      </c>
      <c r="I783" s="25">
        <f t="shared" si="48"/>
        <v>0</v>
      </c>
      <c r="J783" s="25">
        <f t="shared" si="49"/>
        <v>1</v>
      </c>
      <c r="K783" s="25">
        <f t="shared" si="50"/>
        <v>0</v>
      </c>
      <c r="L783" s="25">
        <f t="shared" si="51"/>
        <v>0</v>
      </c>
      <c r="M783" s="25">
        <v>1</v>
      </c>
      <c r="N783" s="25" t="e">
        <v>#N/A</v>
      </c>
      <c r="O783" s="25" t="e">
        <f>VLOOKUP(A783,'NFkB target TFs'!$E$10:$E$54,1,FALSE)</f>
        <v>#N/A</v>
      </c>
      <c r="P783" s="25" t="e">
        <f>VLOOKUP(A783,'all NFkB targets'!$A$6:$A$571,1,FALSE)</f>
        <v>#N/A</v>
      </c>
    </row>
    <row r="784" spans="1:16" x14ac:dyDescent="0.25">
      <c r="A784" s="96" t="s">
        <v>15118</v>
      </c>
      <c r="B784" s="21" t="s">
        <v>15119</v>
      </c>
      <c r="C784" s="21"/>
      <c r="D784" s="22">
        <v>0</v>
      </c>
      <c r="E784" s="28">
        <v>0.73224162648957958</v>
      </c>
      <c r="F784" s="28">
        <v>0.9363960296975673</v>
      </c>
      <c r="G784" s="28">
        <v>0.92439727544952799</v>
      </c>
      <c r="H784" s="28">
        <v>0.4446840888298767</v>
      </c>
      <c r="I784" s="25">
        <f t="shared" si="48"/>
        <v>1</v>
      </c>
      <c r="J784" s="25">
        <f t="shared" si="49"/>
        <v>1</v>
      </c>
      <c r="K784" s="25">
        <f t="shared" si="50"/>
        <v>1</v>
      </c>
      <c r="L784" s="25">
        <f t="shared" si="51"/>
        <v>0</v>
      </c>
      <c r="M784" s="25">
        <v>1</v>
      </c>
      <c r="N784" s="25" t="e">
        <v>#N/A</v>
      </c>
      <c r="O784" s="25" t="e">
        <f>VLOOKUP(A784,'NFkB target TFs'!$E$10:$E$54,1,FALSE)</f>
        <v>#N/A</v>
      </c>
      <c r="P784" s="25" t="e">
        <f>VLOOKUP(A784,'all NFkB targets'!$A$6:$A$571,1,FALSE)</f>
        <v>#N/A</v>
      </c>
    </row>
    <row r="785" spans="1:16" x14ac:dyDescent="0.25">
      <c r="A785" s="96" t="s">
        <v>9610</v>
      </c>
      <c r="B785" s="21" t="s">
        <v>9611</v>
      </c>
      <c r="C785" s="21"/>
      <c r="D785" s="22">
        <v>0</v>
      </c>
      <c r="E785" s="23">
        <v>-2.9835726145133749E-2</v>
      </c>
      <c r="F785" s="23">
        <v>0.52864921367641171</v>
      </c>
      <c r="G785" s="23">
        <v>0.35132298452755634</v>
      </c>
      <c r="H785" s="23">
        <v>0.44445711091646423</v>
      </c>
      <c r="I785" s="25">
        <f t="shared" si="48"/>
        <v>0</v>
      </c>
      <c r="J785" s="25">
        <f t="shared" si="49"/>
        <v>0</v>
      </c>
      <c r="K785" s="25">
        <f t="shared" si="50"/>
        <v>0</v>
      </c>
      <c r="L785" s="25">
        <f t="shared" si="51"/>
        <v>0</v>
      </c>
      <c r="M785" s="25">
        <v>0</v>
      </c>
      <c r="N785" s="25" t="e">
        <v>#N/A</v>
      </c>
      <c r="O785" s="25" t="e">
        <f>VLOOKUP(A785,'NFkB target TFs'!$E$10:$E$54,1,FALSE)</f>
        <v>#N/A</v>
      </c>
      <c r="P785" s="25" t="e">
        <f>VLOOKUP(A785,'all NFkB targets'!$A$6:$A$571,1,FALSE)</f>
        <v>#N/A</v>
      </c>
    </row>
    <row r="786" spans="1:16" x14ac:dyDescent="0.25">
      <c r="A786" s="96" t="s">
        <v>12763</v>
      </c>
      <c r="B786" s="21" t="s">
        <v>12764</v>
      </c>
      <c r="C786" s="21"/>
      <c r="D786" s="22">
        <v>0</v>
      </c>
      <c r="E786" s="28">
        <v>0.1798244613520153</v>
      </c>
      <c r="F786" s="28">
        <v>1.046635730294559</v>
      </c>
      <c r="G786" s="28">
        <v>0.13930635026847929</v>
      </c>
      <c r="H786" s="28">
        <v>0.44435729829758241</v>
      </c>
      <c r="I786" s="25">
        <f t="shared" si="48"/>
        <v>0</v>
      </c>
      <c r="J786" s="25">
        <f t="shared" si="49"/>
        <v>1</v>
      </c>
      <c r="K786" s="25">
        <f t="shared" si="50"/>
        <v>0</v>
      </c>
      <c r="L786" s="25">
        <f t="shared" si="51"/>
        <v>0</v>
      </c>
      <c r="M786" s="25">
        <v>1</v>
      </c>
      <c r="N786" s="25" t="e">
        <v>#N/A</v>
      </c>
      <c r="O786" s="25" t="e">
        <f>VLOOKUP(A786,'NFkB target TFs'!$E$10:$E$54,1,FALSE)</f>
        <v>#N/A</v>
      </c>
      <c r="P786" s="25" t="e">
        <f>VLOOKUP(A786,'all NFkB targets'!$A$6:$A$571,1,FALSE)</f>
        <v>#N/A</v>
      </c>
    </row>
    <row r="787" spans="1:16" x14ac:dyDescent="0.25">
      <c r="A787" s="96" t="s">
        <v>14888</v>
      </c>
      <c r="B787" s="21" t="s">
        <v>14889</v>
      </c>
      <c r="C787" s="21"/>
      <c r="D787" s="22">
        <v>0</v>
      </c>
      <c r="E787" s="28">
        <v>0.38206625501050573</v>
      </c>
      <c r="F787" s="28">
        <v>0.95551972987820821</v>
      </c>
      <c r="G787" s="28">
        <v>1.0990655941483707</v>
      </c>
      <c r="H787" s="28">
        <v>0.44378610398319934</v>
      </c>
      <c r="I787" s="25">
        <f t="shared" si="48"/>
        <v>0</v>
      </c>
      <c r="J787" s="25">
        <f t="shared" si="49"/>
        <v>1</v>
      </c>
      <c r="K787" s="25">
        <f t="shared" si="50"/>
        <v>1</v>
      </c>
      <c r="L787" s="25">
        <f t="shared" si="51"/>
        <v>0</v>
      </c>
      <c r="M787" s="25">
        <v>1</v>
      </c>
      <c r="N787" s="25" t="e">
        <v>#N/A</v>
      </c>
      <c r="O787" s="25" t="e">
        <f>VLOOKUP(A787,'NFkB target TFs'!$E$10:$E$54,1,FALSE)</f>
        <v>#N/A</v>
      </c>
      <c r="P787" s="25" t="e">
        <f>VLOOKUP(A787,'all NFkB targets'!$A$6:$A$571,1,FALSE)</f>
        <v>#N/A</v>
      </c>
    </row>
    <row r="788" spans="1:16" x14ac:dyDescent="0.25">
      <c r="A788" s="96" t="s">
        <v>13693</v>
      </c>
      <c r="B788" s="21" t="s">
        <v>13694</v>
      </c>
      <c r="C788" s="21"/>
      <c r="D788" s="22">
        <v>0</v>
      </c>
      <c r="E788" s="28">
        <v>0.36785693743765691</v>
      </c>
      <c r="F788" s="28">
        <v>0.16548098537476716</v>
      </c>
      <c r="G788" s="24">
        <v>-1.2824897837603271</v>
      </c>
      <c r="H788" s="28">
        <v>0.44372384224872158</v>
      </c>
      <c r="I788" s="25">
        <f t="shared" si="48"/>
        <v>0</v>
      </c>
      <c r="J788" s="25">
        <f t="shared" si="49"/>
        <v>0</v>
      </c>
      <c r="K788" s="25">
        <f t="shared" si="50"/>
        <v>1</v>
      </c>
      <c r="L788" s="25">
        <f t="shared" si="51"/>
        <v>0</v>
      </c>
      <c r="M788" s="25">
        <v>1</v>
      </c>
      <c r="N788" s="25" t="e">
        <v>#N/A</v>
      </c>
      <c r="O788" s="25" t="e">
        <f>VLOOKUP(A788,'NFkB target TFs'!$E$10:$E$54,1,FALSE)</f>
        <v>#N/A</v>
      </c>
      <c r="P788" s="25" t="e">
        <f>VLOOKUP(A788,'all NFkB targets'!$A$6:$A$571,1,FALSE)</f>
        <v>#N/A</v>
      </c>
    </row>
    <row r="789" spans="1:16" x14ac:dyDescent="0.25">
      <c r="A789" s="96" t="s">
        <v>14091</v>
      </c>
      <c r="B789" s="21" t="s">
        <v>14092</v>
      </c>
      <c r="C789" s="21"/>
      <c r="D789" s="22">
        <v>0</v>
      </c>
      <c r="E789" s="28">
        <v>0.27566312308238788</v>
      </c>
      <c r="F789" s="28">
        <v>0.37274038504143736</v>
      </c>
      <c r="G789" s="28">
        <v>0.61832300962226916</v>
      </c>
      <c r="H789" s="28">
        <v>0.44354853422387758</v>
      </c>
      <c r="I789" s="25">
        <f t="shared" si="48"/>
        <v>0</v>
      </c>
      <c r="J789" s="25">
        <f t="shared" si="49"/>
        <v>0</v>
      </c>
      <c r="K789" s="25">
        <f t="shared" si="50"/>
        <v>1</v>
      </c>
      <c r="L789" s="25">
        <f t="shared" si="51"/>
        <v>0</v>
      </c>
      <c r="M789" s="25">
        <v>1</v>
      </c>
      <c r="N789" s="25" t="e">
        <v>#N/A</v>
      </c>
      <c r="O789" s="25" t="e">
        <f>VLOOKUP(A789,'NFkB target TFs'!$E$10:$E$54,1,FALSE)</f>
        <v>#N/A</v>
      </c>
      <c r="P789" s="25" t="e">
        <f>VLOOKUP(A789,'all NFkB targets'!$A$6:$A$571,1,FALSE)</f>
        <v>#N/A</v>
      </c>
    </row>
    <row r="790" spans="1:16" x14ac:dyDescent="0.25">
      <c r="A790" s="96" t="s">
        <v>14912</v>
      </c>
      <c r="B790" s="21" t="s">
        <v>14913</v>
      </c>
      <c r="C790" s="21"/>
      <c r="D790" s="22">
        <v>0</v>
      </c>
      <c r="E790" s="28">
        <v>0.58403612676957051</v>
      </c>
      <c r="F790" s="28">
        <v>1.1872274179894269</v>
      </c>
      <c r="G790" s="28">
        <v>1.3232740638115692</v>
      </c>
      <c r="H790" s="28">
        <v>0.44274755847879055</v>
      </c>
      <c r="I790" s="25">
        <f t="shared" si="48"/>
        <v>0</v>
      </c>
      <c r="J790" s="25">
        <f t="shared" si="49"/>
        <v>1</v>
      </c>
      <c r="K790" s="25">
        <f t="shared" si="50"/>
        <v>1</v>
      </c>
      <c r="L790" s="25">
        <f t="shared" si="51"/>
        <v>0</v>
      </c>
      <c r="M790" s="25">
        <v>1</v>
      </c>
      <c r="N790" s="25" t="e">
        <v>#N/A</v>
      </c>
      <c r="O790" s="25" t="e">
        <f>VLOOKUP(A790,'NFkB target TFs'!$E$10:$E$54,1,FALSE)</f>
        <v>#N/A</v>
      </c>
      <c r="P790" s="25" t="e">
        <f>VLOOKUP(A790,'all NFkB targets'!$A$6:$A$571,1,FALSE)</f>
        <v>#N/A</v>
      </c>
    </row>
    <row r="791" spans="1:16" x14ac:dyDescent="0.25">
      <c r="A791" s="96" t="s">
        <v>13834</v>
      </c>
      <c r="B791" s="21" t="s">
        <v>13835</v>
      </c>
      <c r="C791" s="21"/>
      <c r="D791" s="22">
        <v>0</v>
      </c>
      <c r="E791" s="23">
        <v>0.1090789365120082</v>
      </c>
      <c r="F791" s="28">
        <v>0.31934815346503692</v>
      </c>
      <c r="G791" s="28">
        <v>0.66501140683983373</v>
      </c>
      <c r="H791" s="28">
        <v>0.44166319445436514</v>
      </c>
      <c r="I791" s="25">
        <f t="shared" si="48"/>
        <v>0</v>
      </c>
      <c r="J791" s="25">
        <f t="shared" si="49"/>
        <v>0</v>
      </c>
      <c r="K791" s="25">
        <f t="shared" si="50"/>
        <v>1</v>
      </c>
      <c r="L791" s="25">
        <f t="shared" si="51"/>
        <v>0</v>
      </c>
      <c r="M791" s="25">
        <v>1</v>
      </c>
      <c r="N791" s="25" t="e">
        <v>#N/A</v>
      </c>
      <c r="O791" s="25" t="e">
        <f>VLOOKUP(A791,'NFkB target TFs'!$E$10:$E$54,1,FALSE)</f>
        <v>#N/A</v>
      </c>
      <c r="P791" s="25" t="e">
        <f>VLOOKUP(A791,'all NFkB targets'!$A$6:$A$571,1,FALSE)</f>
        <v>#N/A</v>
      </c>
    </row>
    <row r="792" spans="1:16" x14ac:dyDescent="0.25">
      <c r="A792" s="96" t="s">
        <v>12372</v>
      </c>
      <c r="B792" s="21" t="s">
        <v>12373</v>
      </c>
      <c r="C792" s="21"/>
      <c r="D792" s="22">
        <v>0</v>
      </c>
      <c r="E792" s="28">
        <v>0.63581164221690889</v>
      </c>
      <c r="F792" s="28">
        <v>0.43969955351311307</v>
      </c>
      <c r="G792" s="28">
        <v>0.30915451870387117</v>
      </c>
      <c r="H792" s="28">
        <v>0.44141677473237562</v>
      </c>
      <c r="I792" s="25">
        <f t="shared" si="48"/>
        <v>1</v>
      </c>
      <c r="J792" s="25">
        <f t="shared" si="49"/>
        <v>0</v>
      </c>
      <c r="K792" s="25">
        <f t="shared" si="50"/>
        <v>0</v>
      </c>
      <c r="L792" s="25">
        <f t="shared" si="51"/>
        <v>0</v>
      </c>
      <c r="M792" s="25">
        <v>1</v>
      </c>
      <c r="N792" s="25" t="e">
        <v>#N/A</v>
      </c>
      <c r="O792" s="25" t="e">
        <f>VLOOKUP(A792,'NFkB target TFs'!$E$10:$E$54,1,FALSE)</f>
        <v>#N/A</v>
      </c>
      <c r="P792" s="25" t="e">
        <f>VLOOKUP(A792,'all NFkB targets'!$A$6:$A$571,1,FALSE)</f>
        <v>#N/A</v>
      </c>
    </row>
    <row r="793" spans="1:16" x14ac:dyDescent="0.25">
      <c r="A793" s="96" t="s">
        <v>14025</v>
      </c>
      <c r="B793" s="21" t="s">
        <v>14026</v>
      </c>
      <c r="C793" s="21"/>
      <c r="D793" s="22">
        <v>0</v>
      </c>
      <c r="E793" s="28">
        <v>0.48813901023969186</v>
      </c>
      <c r="F793" s="28">
        <v>0.34263163743090258</v>
      </c>
      <c r="G793" s="28">
        <v>0.59002661832789038</v>
      </c>
      <c r="H793" s="28">
        <v>0.4412276464343739</v>
      </c>
      <c r="I793" s="25">
        <f t="shared" si="48"/>
        <v>0</v>
      </c>
      <c r="J793" s="25">
        <f t="shared" si="49"/>
        <v>0</v>
      </c>
      <c r="K793" s="25">
        <f t="shared" si="50"/>
        <v>1</v>
      </c>
      <c r="L793" s="25">
        <f t="shared" si="51"/>
        <v>0</v>
      </c>
      <c r="M793" s="25">
        <v>1</v>
      </c>
      <c r="N793" s="25" t="e">
        <v>#N/A</v>
      </c>
      <c r="O793" s="25" t="e">
        <f>VLOOKUP(A793,'NFkB target TFs'!$E$10:$E$54,1,FALSE)</f>
        <v>#N/A</v>
      </c>
      <c r="P793" s="25" t="e">
        <f>VLOOKUP(A793,'all NFkB targets'!$A$6:$A$571,1,FALSE)</f>
        <v>#N/A</v>
      </c>
    </row>
    <row r="794" spans="1:16" x14ac:dyDescent="0.25">
      <c r="A794" s="96" t="s">
        <v>2277</v>
      </c>
      <c r="B794" s="21" t="s">
        <v>2278</v>
      </c>
      <c r="C794" s="21"/>
      <c r="D794" s="22">
        <v>0</v>
      </c>
      <c r="E794" s="23">
        <v>0.25931841351825446</v>
      </c>
      <c r="F794" s="23">
        <v>0.33890605403784402</v>
      </c>
      <c r="G794" s="23">
        <v>0.51840116115921242</v>
      </c>
      <c r="H794" s="23">
        <v>0.44078125260910156</v>
      </c>
      <c r="I794" s="25">
        <f t="shared" si="48"/>
        <v>0</v>
      </c>
      <c r="J794" s="25">
        <f t="shared" si="49"/>
        <v>0</v>
      </c>
      <c r="K794" s="25">
        <f t="shared" si="50"/>
        <v>0</v>
      </c>
      <c r="L794" s="25">
        <f t="shared" si="51"/>
        <v>0</v>
      </c>
      <c r="M794" s="25">
        <v>0</v>
      </c>
      <c r="N794" s="25" t="e">
        <v>#N/A</v>
      </c>
      <c r="O794" s="25" t="e">
        <f>VLOOKUP(A794,'NFkB target TFs'!$E$10:$E$54,1,FALSE)</f>
        <v>#N/A</v>
      </c>
      <c r="P794" s="25" t="e">
        <f>VLOOKUP(A794,'all NFkB targets'!$A$6:$A$571,1,FALSE)</f>
        <v>#N/A</v>
      </c>
    </row>
    <row r="795" spans="1:16" x14ac:dyDescent="0.25">
      <c r="A795" s="96" t="s">
        <v>14037</v>
      </c>
      <c r="B795" s="21" t="s">
        <v>14038</v>
      </c>
      <c r="C795" s="21"/>
      <c r="D795" s="22">
        <v>0</v>
      </c>
      <c r="E795" s="23">
        <v>8.6504612164938099E-2</v>
      </c>
      <c r="F795" s="28">
        <v>0.27117059291679457</v>
      </c>
      <c r="G795" s="28">
        <v>0.97971521186353139</v>
      </c>
      <c r="H795" s="28">
        <v>0.43894831376139748</v>
      </c>
      <c r="I795" s="25">
        <f t="shared" si="48"/>
        <v>0</v>
      </c>
      <c r="J795" s="25">
        <f t="shared" si="49"/>
        <v>0</v>
      </c>
      <c r="K795" s="25">
        <f t="shared" si="50"/>
        <v>1</v>
      </c>
      <c r="L795" s="25">
        <f t="shared" si="51"/>
        <v>0</v>
      </c>
      <c r="M795" s="25">
        <v>1</v>
      </c>
      <c r="N795" s="25" t="e">
        <v>#N/A</v>
      </c>
      <c r="O795" s="25" t="e">
        <f>VLOOKUP(A795,'NFkB target TFs'!$E$10:$E$54,1,FALSE)</f>
        <v>#N/A</v>
      </c>
      <c r="P795" s="25" t="e">
        <f>VLOOKUP(A795,'all NFkB targets'!$A$6:$A$571,1,FALSE)</f>
        <v>#N/A</v>
      </c>
    </row>
    <row r="796" spans="1:16" x14ac:dyDescent="0.25">
      <c r="A796" s="96" t="s">
        <v>8894</v>
      </c>
      <c r="B796" s="21" t="s">
        <v>8895</v>
      </c>
      <c r="C796" s="21"/>
      <c r="D796" s="22">
        <v>0</v>
      </c>
      <c r="E796" s="23">
        <v>-0.35026928909109756</v>
      </c>
      <c r="F796" s="23">
        <v>-0.46331703347644992</v>
      </c>
      <c r="G796" s="23">
        <v>-0.19381054076676721</v>
      </c>
      <c r="H796" s="23">
        <v>0.43893738403319932</v>
      </c>
      <c r="I796" s="25">
        <f t="shared" si="48"/>
        <v>0</v>
      </c>
      <c r="J796" s="25">
        <f t="shared" si="49"/>
        <v>0</v>
      </c>
      <c r="K796" s="25">
        <f t="shared" si="50"/>
        <v>0</v>
      </c>
      <c r="L796" s="25">
        <f t="shared" si="51"/>
        <v>0</v>
      </c>
      <c r="M796" s="25">
        <v>0</v>
      </c>
      <c r="N796" s="25" t="e">
        <v>#N/A</v>
      </c>
      <c r="O796" s="25" t="e">
        <f>VLOOKUP(A796,'NFkB target TFs'!$E$10:$E$54,1,FALSE)</f>
        <v>#N/A</v>
      </c>
      <c r="P796" s="25" t="e">
        <f>VLOOKUP(A796,'all NFkB targets'!$A$6:$A$571,1,FALSE)</f>
        <v>#N/A</v>
      </c>
    </row>
    <row r="797" spans="1:16" x14ac:dyDescent="0.25">
      <c r="A797" s="96" t="s">
        <v>14263</v>
      </c>
      <c r="B797" s="21" t="s">
        <v>14264</v>
      </c>
      <c r="C797" s="21"/>
      <c r="D797" s="22">
        <v>0</v>
      </c>
      <c r="E797" s="28">
        <v>1.6643270768421814</v>
      </c>
      <c r="F797" s="24">
        <v>-0.54754138657951057</v>
      </c>
      <c r="G797" s="28">
        <v>2.3350435946776207</v>
      </c>
      <c r="H797" s="28">
        <v>0.43830508717698902</v>
      </c>
      <c r="I797" s="25">
        <f t="shared" si="48"/>
        <v>1</v>
      </c>
      <c r="J797" s="25">
        <f t="shared" si="49"/>
        <v>0</v>
      </c>
      <c r="K797" s="25">
        <f t="shared" si="50"/>
        <v>1</v>
      </c>
      <c r="L797" s="25">
        <f t="shared" si="51"/>
        <v>0</v>
      </c>
      <c r="M797" s="25">
        <v>1</v>
      </c>
      <c r="N797" s="25" t="e">
        <v>#N/A</v>
      </c>
      <c r="O797" s="25" t="e">
        <f>VLOOKUP(A797,'NFkB target TFs'!$E$10:$E$54,1,FALSE)</f>
        <v>#N/A</v>
      </c>
      <c r="P797" s="25" t="e">
        <f>VLOOKUP(A797,'all NFkB targets'!$A$6:$A$571,1,FALSE)</f>
        <v>#N/A</v>
      </c>
    </row>
    <row r="798" spans="1:16" x14ac:dyDescent="0.25">
      <c r="A798" s="96" t="s">
        <v>14780</v>
      </c>
      <c r="B798" s="21" t="s">
        <v>14781</v>
      </c>
      <c r="C798" s="21"/>
      <c r="D798" s="22">
        <v>0</v>
      </c>
      <c r="E798" s="28">
        <v>0.28953080623871902</v>
      </c>
      <c r="F798" s="28">
        <v>0.998614791020909</v>
      </c>
      <c r="G798" s="28">
        <v>0.69915136065284411</v>
      </c>
      <c r="H798" s="28">
        <v>0.43778319158562157</v>
      </c>
      <c r="I798" s="25">
        <f t="shared" si="48"/>
        <v>0</v>
      </c>
      <c r="J798" s="25">
        <f t="shared" si="49"/>
        <v>1</v>
      </c>
      <c r="K798" s="25">
        <f t="shared" si="50"/>
        <v>1</v>
      </c>
      <c r="L798" s="25">
        <f t="shared" si="51"/>
        <v>0</v>
      </c>
      <c r="M798" s="25">
        <v>1</v>
      </c>
      <c r="N798" s="25" t="e">
        <v>#N/A</v>
      </c>
      <c r="O798" s="25" t="e">
        <f>VLOOKUP(A798,'NFkB target TFs'!$E$10:$E$54,1,FALSE)</f>
        <v>#N/A</v>
      </c>
      <c r="P798" s="25" t="e">
        <f>VLOOKUP(A798,'all NFkB targets'!$A$6:$A$571,1,FALSE)</f>
        <v>#N/A</v>
      </c>
    </row>
    <row r="799" spans="1:16" x14ac:dyDescent="0.25">
      <c r="A799" s="96" t="s">
        <v>10016</v>
      </c>
      <c r="B799" s="21" t="s">
        <v>10017</v>
      </c>
      <c r="C799" s="21"/>
      <c r="D799" s="22">
        <v>0</v>
      </c>
      <c r="E799" s="23">
        <v>0.2746110747847344</v>
      </c>
      <c r="F799" s="23">
        <v>0.293825364304235</v>
      </c>
      <c r="G799" s="23">
        <v>0.48654139216346082</v>
      </c>
      <c r="H799" s="23">
        <v>0.43701609577255685</v>
      </c>
      <c r="I799" s="25">
        <f t="shared" si="48"/>
        <v>0</v>
      </c>
      <c r="J799" s="25">
        <f t="shared" si="49"/>
        <v>0</v>
      </c>
      <c r="K799" s="25">
        <f t="shared" si="50"/>
        <v>0</v>
      </c>
      <c r="L799" s="25">
        <f t="shared" si="51"/>
        <v>0</v>
      </c>
      <c r="M799" s="25">
        <v>0</v>
      </c>
      <c r="N799" s="25" t="e">
        <v>#N/A</v>
      </c>
      <c r="O799" s="25" t="e">
        <f>VLOOKUP(A799,'NFkB target TFs'!$E$10:$E$54,1,FALSE)</f>
        <v>#N/A</v>
      </c>
      <c r="P799" s="25" t="e">
        <f>VLOOKUP(A799,'all NFkB targets'!$A$6:$A$571,1,FALSE)</f>
        <v>#N/A</v>
      </c>
    </row>
    <row r="800" spans="1:16" x14ac:dyDescent="0.25">
      <c r="A800" s="96" t="s">
        <v>1396</v>
      </c>
      <c r="B800" s="21" t="s">
        <v>1397</v>
      </c>
      <c r="C800" s="21"/>
      <c r="D800" s="22">
        <v>0</v>
      </c>
      <c r="E800" s="23">
        <v>-0.17657562590493639</v>
      </c>
      <c r="F800" s="23">
        <v>7.6880697813443602E-2</v>
      </c>
      <c r="G800" s="23">
        <v>-2.835144657623483E-2</v>
      </c>
      <c r="H800" s="23">
        <v>0.43592862377033154</v>
      </c>
      <c r="I800" s="25">
        <f t="shared" si="48"/>
        <v>0</v>
      </c>
      <c r="J800" s="25">
        <f t="shared" si="49"/>
        <v>0</v>
      </c>
      <c r="K800" s="25">
        <f t="shared" si="50"/>
        <v>0</v>
      </c>
      <c r="L800" s="25">
        <f t="shared" si="51"/>
        <v>0</v>
      </c>
      <c r="M800" s="25">
        <v>0</v>
      </c>
      <c r="N800" s="25" t="e">
        <v>#N/A</v>
      </c>
      <c r="O800" s="25" t="e">
        <f>VLOOKUP(A800,'NFkB target TFs'!$E$10:$E$54,1,FALSE)</f>
        <v>#N/A</v>
      </c>
      <c r="P800" s="25" t="e">
        <f>VLOOKUP(A800,'all NFkB targets'!$A$6:$A$571,1,FALSE)</f>
        <v>#N/A</v>
      </c>
    </row>
    <row r="801" spans="1:16" x14ac:dyDescent="0.25">
      <c r="A801" s="96" t="s">
        <v>11257</v>
      </c>
      <c r="B801" s="21" t="s">
        <v>11258</v>
      </c>
      <c r="C801" s="21"/>
      <c r="D801" s="22">
        <v>0</v>
      </c>
      <c r="E801" s="23">
        <v>0.12300775048647015</v>
      </c>
      <c r="F801" s="23">
        <v>4.8983439680626774E-2</v>
      </c>
      <c r="G801" s="23">
        <v>0.18642636002591623</v>
      </c>
      <c r="H801" s="23">
        <v>0.43591804447877919</v>
      </c>
      <c r="I801" s="25">
        <f t="shared" si="48"/>
        <v>0</v>
      </c>
      <c r="J801" s="25">
        <f t="shared" si="49"/>
        <v>0</v>
      </c>
      <c r="K801" s="25">
        <f t="shared" si="50"/>
        <v>0</v>
      </c>
      <c r="L801" s="25">
        <f t="shared" si="51"/>
        <v>0</v>
      </c>
      <c r="M801" s="25">
        <v>0</v>
      </c>
      <c r="N801" s="25" t="e">
        <v>#N/A</v>
      </c>
      <c r="O801" s="25" t="e">
        <f>VLOOKUP(A801,'NFkB target TFs'!$E$10:$E$54,1,FALSE)</f>
        <v>#N/A</v>
      </c>
      <c r="P801" s="25" t="e">
        <f>VLOOKUP(A801,'all NFkB targets'!$A$6:$A$571,1,FALSE)</f>
        <v>#N/A</v>
      </c>
    </row>
    <row r="802" spans="1:16" x14ac:dyDescent="0.25">
      <c r="A802" s="96" t="s">
        <v>12010</v>
      </c>
      <c r="B802" s="21" t="s">
        <v>12011</v>
      </c>
      <c r="C802" s="21"/>
      <c r="D802" s="22">
        <v>0</v>
      </c>
      <c r="E802" s="24">
        <v>-0.65242952093810147</v>
      </c>
      <c r="F802" s="23">
        <v>-3.6053614681119402E-2</v>
      </c>
      <c r="G802" s="23">
        <v>1.2174713946102226E-2</v>
      </c>
      <c r="H802" s="28">
        <v>0.43582131309278666</v>
      </c>
      <c r="I802" s="25">
        <f t="shared" si="48"/>
        <v>1</v>
      </c>
      <c r="J802" s="25">
        <f t="shared" si="49"/>
        <v>0</v>
      </c>
      <c r="K802" s="25">
        <f t="shared" si="50"/>
        <v>0</v>
      </c>
      <c r="L802" s="25">
        <f t="shared" si="51"/>
        <v>0</v>
      </c>
      <c r="M802" s="25">
        <v>1</v>
      </c>
      <c r="N802" s="25" t="e">
        <v>#N/A</v>
      </c>
      <c r="O802" s="25" t="e">
        <f>VLOOKUP(A802,'NFkB target TFs'!$E$10:$E$54,1,FALSE)</f>
        <v>#N/A</v>
      </c>
      <c r="P802" s="25" t="e">
        <f>VLOOKUP(A802,'all NFkB targets'!$A$6:$A$571,1,FALSE)</f>
        <v>#N/A</v>
      </c>
    </row>
    <row r="803" spans="1:16" x14ac:dyDescent="0.25">
      <c r="A803" s="96" t="s">
        <v>4126</v>
      </c>
      <c r="B803" s="21" t="s">
        <v>4127</v>
      </c>
      <c r="C803" s="21"/>
      <c r="D803" s="22">
        <v>0</v>
      </c>
      <c r="E803" s="23">
        <v>-6.6139696442673729E-2</v>
      </c>
      <c r="F803" s="23">
        <v>0.3486080457695403</v>
      </c>
      <c r="G803" s="23">
        <v>0.12125353046162131</v>
      </c>
      <c r="H803" s="23">
        <v>0.43530653287858834</v>
      </c>
      <c r="I803" s="25">
        <f t="shared" si="48"/>
        <v>0</v>
      </c>
      <c r="J803" s="25">
        <f t="shared" si="49"/>
        <v>0</v>
      </c>
      <c r="K803" s="25">
        <f t="shared" si="50"/>
        <v>0</v>
      </c>
      <c r="L803" s="25">
        <f t="shared" si="51"/>
        <v>0</v>
      </c>
      <c r="M803" s="25">
        <v>0</v>
      </c>
      <c r="N803" s="25" t="e">
        <v>#N/A</v>
      </c>
      <c r="O803" s="25" t="e">
        <f>VLOOKUP(A803,'NFkB target TFs'!$E$10:$E$54,1,FALSE)</f>
        <v>#N/A</v>
      </c>
      <c r="P803" s="25" t="e">
        <f>VLOOKUP(A803,'all NFkB targets'!$A$6:$A$571,1,FALSE)</f>
        <v>#N/A</v>
      </c>
    </row>
    <row r="804" spans="1:16" x14ac:dyDescent="0.25">
      <c r="A804" s="96" t="s">
        <v>8099</v>
      </c>
      <c r="B804" s="21" t="s">
        <v>8100</v>
      </c>
      <c r="C804" s="21"/>
      <c r="D804" s="22">
        <v>0</v>
      </c>
      <c r="E804" s="23">
        <v>0.47430477795052245</v>
      </c>
      <c r="F804" s="23">
        <v>0.24173039505221414</v>
      </c>
      <c r="G804" s="23">
        <v>0.48573398282342217</v>
      </c>
      <c r="H804" s="23">
        <v>0.43511921488226335</v>
      </c>
      <c r="I804" s="25">
        <f t="shared" si="48"/>
        <v>0</v>
      </c>
      <c r="J804" s="25">
        <f t="shared" si="49"/>
        <v>0</v>
      </c>
      <c r="K804" s="25">
        <f t="shared" si="50"/>
        <v>0</v>
      </c>
      <c r="L804" s="25">
        <f t="shared" si="51"/>
        <v>0</v>
      </c>
      <c r="M804" s="25">
        <v>0</v>
      </c>
      <c r="N804" s="25" t="e">
        <v>#N/A</v>
      </c>
      <c r="O804" s="25" t="e">
        <f>VLOOKUP(A804,'NFkB target TFs'!$E$10:$E$54,1,FALSE)</f>
        <v>#N/A</v>
      </c>
      <c r="P804" s="25" t="e">
        <f>VLOOKUP(A804,'all NFkB targets'!$A$6:$A$571,1,FALSE)</f>
        <v>#N/A</v>
      </c>
    </row>
    <row r="805" spans="1:16" x14ac:dyDescent="0.25">
      <c r="A805" s="96" t="s">
        <v>1020</v>
      </c>
      <c r="B805" s="21" t="s">
        <v>1021</v>
      </c>
      <c r="C805" s="21"/>
      <c r="D805" s="22">
        <v>0</v>
      </c>
      <c r="E805" s="23">
        <v>-2.6050432366551517E-2</v>
      </c>
      <c r="F805" s="23">
        <v>-8.1600400415779851E-4</v>
      </c>
      <c r="G805" s="23">
        <v>-0.12770966943642731</v>
      </c>
      <c r="H805" s="23">
        <v>0.43495934338334208</v>
      </c>
      <c r="I805" s="25">
        <f t="shared" si="48"/>
        <v>0</v>
      </c>
      <c r="J805" s="25">
        <f t="shared" si="49"/>
        <v>0</v>
      </c>
      <c r="K805" s="25">
        <f t="shared" si="50"/>
        <v>0</v>
      </c>
      <c r="L805" s="25">
        <f t="shared" si="51"/>
        <v>0</v>
      </c>
      <c r="M805" s="25">
        <v>0</v>
      </c>
      <c r="N805" s="25" t="e">
        <v>#N/A</v>
      </c>
      <c r="O805" s="25" t="e">
        <f>VLOOKUP(A805,'NFkB target TFs'!$E$10:$E$54,1,FALSE)</f>
        <v>#N/A</v>
      </c>
      <c r="P805" s="25" t="e">
        <f>VLOOKUP(A805,'all NFkB targets'!$A$6:$A$571,1,FALSE)</f>
        <v>#N/A</v>
      </c>
    </row>
    <row r="806" spans="1:16" x14ac:dyDescent="0.25">
      <c r="A806" s="96" t="s">
        <v>14619</v>
      </c>
      <c r="B806" s="21" t="s">
        <v>14620</v>
      </c>
      <c r="C806" s="21"/>
      <c r="D806" s="22">
        <v>0</v>
      </c>
      <c r="E806" s="28">
        <v>0.33276710413691774</v>
      </c>
      <c r="F806" s="28">
        <v>1.0723446410990716</v>
      </c>
      <c r="G806" s="28">
        <v>0.59441074097168534</v>
      </c>
      <c r="H806" s="28">
        <v>0.43489703546862263</v>
      </c>
      <c r="I806" s="25">
        <f t="shared" si="48"/>
        <v>0</v>
      </c>
      <c r="J806" s="25">
        <f t="shared" si="49"/>
        <v>1</v>
      </c>
      <c r="K806" s="25">
        <f t="shared" si="50"/>
        <v>1</v>
      </c>
      <c r="L806" s="25">
        <f t="shared" si="51"/>
        <v>0</v>
      </c>
      <c r="M806" s="25">
        <v>1</v>
      </c>
      <c r="N806" s="25" t="e">
        <v>#N/A</v>
      </c>
      <c r="O806" s="25" t="e">
        <f>VLOOKUP(A806,'NFkB target TFs'!$E$10:$E$54,1,FALSE)</f>
        <v>#N/A</v>
      </c>
      <c r="P806" s="25" t="e">
        <f>VLOOKUP(A806,'all NFkB targets'!$A$6:$A$571,1,FALSE)</f>
        <v>#N/A</v>
      </c>
    </row>
    <row r="807" spans="1:16" x14ac:dyDescent="0.25">
      <c r="A807" s="96" t="s">
        <v>14649</v>
      </c>
      <c r="B807" s="21" t="s">
        <v>14650</v>
      </c>
      <c r="C807" s="21"/>
      <c r="D807" s="22">
        <v>0</v>
      </c>
      <c r="E807" s="28">
        <v>0.55072571055090336</v>
      </c>
      <c r="F807" s="28">
        <v>1.4731728418588037</v>
      </c>
      <c r="G807" s="28">
        <v>0.81892665405677145</v>
      </c>
      <c r="H807" s="28">
        <v>0.43478405117624735</v>
      </c>
      <c r="I807" s="25">
        <f t="shared" si="48"/>
        <v>0</v>
      </c>
      <c r="J807" s="25">
        <f t="shared" si="49"/>
        <v>1</v>
      </c>
      <c r="K807" s="25">
        <f t="shared" si="50"/>
        <v>1</v>
      </c>
      <c r="L807" s="25">
        <f t="shared" si="51"/>
        <v>0</v>
      </c>
      <c r="M807" s="25">
        <v>1</v>
      </c>
      <c r="N807" s="25" t="e">
        <v>#N/A</v>
      </c>
      <c r="O807" s="25" t="e">
        <f>VLOOKUP(A807,'NFkB target TFs'!$E$10:$E$54,1,FALSE)</f>
        <v>#N/A</v>
      </c>
      <c r="P807" s="25" t="e">
        <f>VLOOKUP(A807,'all NFkB targets'!$A$6:$A$571,1,FALSE)</f>
        <v>#N/A</v>
      </c>
    </row>
    <row r="808" spans="1:16" x14ac:dyDescent="0.25">
      <c r="A808" s="96" t="s">
        <v>2400</v>
      </c>
      <c r="B808" s="21" t="s">
        <v>941</v>
      </c>
      <c r="C808" s="21"/>
      <c r="D808" s="22">
        <v>0</v>
      </c>
      <c r="E808" s="23">
        <v>-0.5215236233834637</v>
      </c>
      <c r="F808" s="23">
        <v>0.19645085356277747</v>
      </c>
      <c r="G808" s="23">
        <v>3.3203603595988639E-2</v>
      </c>
      <c r="H808" s="23">
        <v>0.43419333235420954</v>
      </c>
      <c r="I808" s="25">
        <f t="shared" si="48"/>
        <v>0</v>
      </c>
      <c r="J808" s="25">
        <f t="shared" si="49"/>
        <v>0</v>
      </c>
      <c r="K808" s="25">
        <f t="shared" si="50"/>
        <v>0</v>
      </c>
      <c r="L808" s="25">
        <f t="shared" si="51"/>
        <v>0</v>
      </c>
      <c r="M808" s="25">
        <v>0</v>
      </c>
      <c r="N808" s="25" t="e">
        <v>#N/A</v>
      </c>
      <c r="O808" s="25" t="e">
        <f>VLOOKUP(A808,'NFkB target TFs'!$E$10:$E$54,1,FALSE)</f>
        <v>#N/A</v>
      </c>
      <c r="P808" s="25" t="e">
        <f>VLOOKUP(A808,'all NFkB targets'!$A$6:$A$571,1,FALSE)</f>
        <v>#N/A</v>
      </c>
    </row>
    <row r="809" spans="1:16" x14ac:dyDescent="0.25">
      <c r="A809" s="96" t="s">
        <v>10940</v>
      </c>
      <c r="B809" s="21" t="s">
        <v>10941</v>
      </c>
      <c r="C809" s="21"/>
      <c r="D809" s="22">
        <v>0</v>
      </c>
      <c r="E809" s="23">
        <v>-1.9184299420603141E-2</v>
      </c>
      <c r="F809" s="23">
        <v>0.57193637523144558</v>
      </c>
      <c r="G809" s="23">
        <v>0.30188314491060408</v>
      </c>
      <c r="H809" s="23">
        <v>0.43348482296736224</v>
      </c>
      <c r="I809" s="25">
        <f t="shared" si="48"/>
        <v>0</v>
      </c>
      <c r="J809" s="25">
        <f t="shared" si="49"/>
        <v>0</v>
      </c>
      <c r="K809" s="25">
        <f t="shared" si="50"/>
        <v>0</v>
      </c>
      <c r="L809" s="25">
        <f t="shared" si="51"/>
        <v>0</v>
      </c>
      <c r="M809" s="25">
        <v>0</v>
      </c>
      <c r="N809" s="25" t="e">
        <v>#N/A</v>
      </c>
      <c r="O809" s="25" t="e">
        <f>VLOOKUP(A809,'NFkB target TFs'!$E$10:$E$54,1,FALSE)</f>
        <v>#N/A</v>
      </c>
      <c r="P809" s="25" t="e">
        <f>VLOOKUP(A809,'all NFkB targets'!$A$6:$A$571,1,FALSE)</f>
        <v>#N/A</v>
      </c>
    </row>
    <row r="810" spans="1:16" x14ac:dyDescent="0.25">
      <c r="A810" s="96" t="s">
        <v>13848</v>
      </c>
      <c r="B810" s="21" t="s">
        <v>13849</v>
      </c>
      <c r="C810" s="21"/>
      <c r="D810" s="22">
        <v>0</v>
      </c>
      <c r="E810" s="28">
        <v>0.482644386498915</v>
      </c>
      <c r="F810" s="23">
        <v>0.10094435104847711</v>
      </c>
      <c r="G810" s="28">
        <v>0.62653956182697446</v>
      </c>
      <c r="H810" s="28">
        <v>0.43282378582246001</v>
      </c>
      <c r="I810" s="25">
        <f t="shared" si="48"/>
        <v>0</v>
      </c>
      <c r="J810" s="25">
        <f t="shared" si="49"/>
        <v>0</v>
      </c>
      <c r="K810" s="25">
        <f t="shared" si="50"/>
        <v>1</v>
      </c>
      <c r="L810" s="25">
        <f t="shared" si="51"/>
        <v>0</v>
      </c>
      <c r="M810" s="25">
        <v>1</v>
      </c>
      <c r="N810" s="25" t="e">
        <v>#N/A</v>
      </c>
      <c r="O810" s="25" t="e">
        <f>VLOOKUP(A810,'NFkB target TFs'!$E$10:$E$54,1,FALSE)</f>
        <v>#N/A</v>
      </c>
      <c r="P810" s="25" t="e">
        <f>VLOOKUP(A810,'all NFkB targets'!$A$6:$A$571,1,FALSE)</f>
        <v>#N/A</v>
      </c>
    </row>
    <row r="811" spans="1:16" x14ac:dyDescent="0.25">
      <c r="A811" s="96" t="s">
        <v>13262</v>
      </c>
      <c r="B811" s="21" t="s">
        <v>13263</v>
      </c>
      <c r="C811" s="21"/>
      <c r="D811" s="22">
        <v>0</v>
      </c>
      <c r="E811" s="28">
        <v>0.12187089969534641</v>
      </c>
      <c r="F811" s="28">
        <v>0.2131751705086371</v>
      </c>
      <c r="G811" s="28">
        <v>0.70360699721977527</v>
      </c>
      <c r="H811" s="28">
        <v>0.43164313113755942</v>
      </c>
      <c r="I811" s="25">
        <f t="shared" si="48"/>
        <v>0</v>
      </c>
      <c r="J811" s="25">
        <f t="shared" si="49"/>
        <v>0</v>
      </c>
      <c r="K811" s="25">
        <f t="shared" si="50"/>
        <v>1</v>
      </c>
      <c r="L811" s="25">
        <f t="shared" si="51"/>
        <v>0</v>
      </c>
      <c r="M811" s="25">
        <v>1</v>
      </c>
      <c r="N811" s="25" t="e">
        <v>#N/A</v>
      </c>
      <c r="O811" s="25" t="e">
        <f>VLOOKUP(A811,'NFkB target TFs'!$E$10:$E$54,1,FALSE)</f>
        <v>#N/A</v>
      </c>
      <c r="P811" s="25" t="e">
        <f>VLOOKUP(A811,'all NFkB targets'!$A$6:$A$571,1,FALSE)</f>
        <v>#N/A</v>
      </c>
    </row>
    <row r="812" spans="1:16" x14ac:dyDescent="0.25">
      <c r="A812" s="96" t="s">
        <v>14629</v>
      </c>
      <c r="B812" s="21" t="s">
        <v>14630</v>
      </c>
      <c r="C812" s="21"/>
      <c r="D812" s="22">
        <v>0</v>
      </c>
      <c r="E812" s="28">
        <v>0.38656599344182413</v>
      </c>
      <c r="F812" s="28">
        <v>0.59186681840844346</v>
      </c>
      <c r="G812" s="28">
        <v>0.68097267510909987</v>
      </c>
      <c r="H812" s="28">
        <v>0.43134778326581985</v>
      </c>
      <c r="I812" s="25">
        <f t="shared" si="48"/>
        <v>0</v>
      </c>
      <c r="J812" s="25">
        <f t="shared" si="49"/>
        <v>1</v>
      </c>
      <c r="K812" s="25">
        <f t="shared" si="50"/>
        <v>1</v>
      </c>
      <c r="L812" s="25">
        <f t="shared" si="51"/>
        <v>0</v>
      </c>
      <c r="M812" s="25">
        <v>1</v>
      </c>
      <c r="N812" s="25" t="e">
        <v>#N/A</v>
      </c>
      <c r="O812" s="25" t="e">
        <f>VLOOKUP(A812,'NFkB target TFs'!$E$10:$E$54,1,FALSE)</f>
        <v>#N/A</v>
      </c>
      <c r="P812" s="25" t="e">
        <f>VLOOKUP(A812,'all NFkB targets'!$A$6:$A$571,1,FALSE)</f>
        <v>#N/A</v>
      </c>
    </row>
    <row r="813" spans="1:16" x14ac:dyDescent="0.25">
      <c r="A813" s="96" t="s">
        <v>14847</v>
      </c>
      <c r="B813" s="21" t="s">
        <v>941</v>
      </c>
      <c r="C813" s="21"/>
      <c r="D813" s="22">
        <v>0</v>
      </c>
      <c r="E813" s="28">
        <v>0.57332419030084414</v>
      </c>
      <c r="F813" s="28">
        <v>2.0390759526802524</v>
      </c>
      <c r="G813" s="28">
        <v>2.1287963598174344</v>
      </c>
      <c r="H813" s="28">
        <v>0.43123332741473697</v>
      </c>
      <c r="I813" s="25">
        <f t="shared" si="48"/>
        <v>0</v>
      </c>
      <c r="J813" s="25">
        <f t="shared" si="49"/>
        <v>1</v>
      </c>
      <c r="K813" s="25">
        <f t="shared" si="50"/>
        <v>1</v>
      </c>
      <c r="L813" s="25">
        <f t="shared" si="51"/>
        <v>0</v>
      </c>
      <c r="M813" s="25">
        <v>1</v>
      </c>
      <c r="N813" s="25" t="e">
        <v>#N/A</v>
      </c>
      <c r="O813" s="25" t="e">
        <f>VLOOKUP(A813,'NFkB target TFs'!$E$10:$E$54,1,FALSE)</f>
        <v>#N/A</v>
      </c>
      <c r="P813" s="25" t="e">
        <f>VLOOKUP(A813,'all NFkB targets'!$A$6:$A$571,1,FALSE)</f>
        <v>#N/A</v>
      </c>
    </row>
    <row r="814" spans="1:16" x14ac:dyDescent="0.25">
      <c r="A814" s="96" t="s">
        <v>13651</v>
      </c>
      <c r="B814" s="21" t="s">
        <v>13652</v>
      </c>
      <c r="C814" s="21"/>
      <c r="D814" s="22">
        <v>0</v>
      </c>
      <c r="E814" s="24">
        <v>-0.58481083764181663</v>
      </c>
      <c r="F814" s="28">
        <v>0.39706207238548247</v>
      </c>
      <c r="G814" s="24">
        <v>-0.93393736066423438</v>
      </c>
      <c r="H814" s="28">
        <v>0.43121945114630139</v>
      </c>
      <c r="I814" s="25">
        <f t="shared" si="48"/>
        <v>0</v>
      </c>
      <c r="J814" s="25">
        <f t="shared" si="49"/>
        <v>0</v>
      </c>
      <c r="K814" s="25">
        <f t="shared" si="50"/>
        <v>1</v>
      </c>
      <c r="L814" s="25">
        <f t="shared" si="51"/>
        <v>0</v>
      </c>
      <c r="M814" s="25">
        <v>1</v>
      </c>
      <c r="N814" s="25" t="e">
        <v>#N/A</v>
      </c>
      <c r="O814" s="25" t="e">
        <f>VLOOKUP(A814,'NFkB target TFs'!$E$10:$E$54,1,FALSE)</f>
        <v>#N/A</v>
      </c>
      <c r="P814" s="25" t="e">
        <f>VLOOKUP(A814,'all NFkB targets'!$A$6:$A$571,1,FALSE)</f>
        <v>#N/A</v>
      </c>
    </row>
    <row r="815" spans="1:16" x14ac:dyDescent="0.25">
      <c r="A815" s="96" t="s">
        <v>15015</v>
      </c>
      <c r="B815" s="21" t="s">
        <v>15016</v>
      </c>
      <c r="C815" s="21"/>
      <c r="D815" s="22">
        <v>0</v>
      </c>
      <c r="E815" s="28">
        <v>0.75247990918269181</v>
      </c>
      <c r="F815" s="28">
        <v>1.0256808920822644</v>
      </c>
      <c r="G815" s="28">
        <v>1.12663728725215</v>
      </c>
      <c r="H815" s="28">
        <v>0.43093523089907038</v>
      </c>
      <c r="I815" s="25">
        <f t="shared" si="48"/>
        <v>1</v>
      </c>
      <c r="J815" s="25">
        <f t="shared" si="49"/>
        <v>1</v>
      </c>
      <c r="K815" s="25">
        <f t="shared" si="50"/>
        <v>1</v>
      </c>
      <c r="L815" s="25">
        <f t="shared" si="51"/>
        <v>0</v>
      </c>
      <c r="M815" s="25">
        <v>1</v>
      </c>
      <c r="N815" s="25" t="e">
        <v>#N/A</v>
      </c>
      <c r="O815" s="25" t="e">
        <f>VLOOKUP(A815,'NFkB target TFs'!$E$10:$E$54,1,FALSE)</f>
        <v>#N/A</v>
      </c>
      <c r="P815" s="25" t="e">
        <f>VLOOKUP(A815,'all NFkB targets'!$A$6:$A$571,1,FALSE)</f>
        <v>#N/A</v>
      </c>
    </row>
    <row r="816" spans="1:16" x14ac:dyDescent="0.25">
      <c r="A816" s="96" t="s">
        <v>9276</v>
      </c>
      <c r="B816" s="21" t="s">
        <v>9277</v>
      </c>
      <c r="C816" s="21"/>
      <c r="D816" s="22">
        <v>0</v>
      </c>
      <c r="E816" s="23">
        <v>0.24143316887303581</v>
      </c>
      <c r="F816" s="23">
        <v>0.19629348467480942</v>
      </c>
      <c r="G816" s="23">
        <v>0.50001895614880321</v>
      </c>
      <c r="H816" s="23">
        <v>0.43080351658927712</v>
      </c>
      <c r="I816" s="25">
        <f t="shared" si="48"/>
        <v>0</v>
      </c>
      <c r="J816" s="25">
        <f t="shared" si="49"/>
        <v>0</v>
      </c>
      <c r="K816" s="25">
        <f t="shared" si="50"/>
        <v>0</v>
      </c>
      <c r="L816" s="25">
        <f t="shared" si="51"/>
        <v>0</v>
      </c>
      <c r="M816" s="25">
        <v>0</v>
      </c>
      <c r="N816" s="25" t="e">
        <v>#N/A</v>
      </c>
      <c r="O816" s="25" t="e">
        <f>VLOOKUP(A816,'NFkB target TFs'!$E$10:$E$54,1,FALSE)</f>
        <v>#N/A</v>
      </c>
      <c r="P816" s="25" t="e">
        <f>VLOOKUP(A816,'all NFkB targets'!$A$6:$A$571,1,FALSE)</f>
        <v>#N/A</v>
      </c>
    </row>
    <row r="817" spans="1:16" x14ac:dyDescent="0.25">
      <c r="A817" s="96" t="s">
        <v>4351</v>
      </c>
      <c r="B817" s="21" t="s">
        <v>4352</v>
      </c>
      <c r="C817" s="21"/>
      <c r="D817" s="22">
        <v>0</v>
      </c>
      <c r="E817" s="23">
        <v>0.32127631375312271</v>
      </c>
      <c r="F817" s="23">
        <v>0.20565856570350527</v>
      </c>
      <c r="G817" s="23">
        <v>0.42025858424734519</v>
      </c>
      <c r="H817" s="23">
        <v>0.43073235341240212</v>
      </c>
      <c r="I817" s="25">
        <f t="shared" si="48"/>
        <v>0</v>
      </c>
      <c r="J817" s="25">
        <f t="shared" si="49"/>
        <v>0</v>
      </c>
      <c r="K817" s="25">
        <f t="shared" si="50"/>
        <v>0</v>
      </c>
      <c r="L817" s="25">
        <f t="shared" si="51"/>
        <v>0</v>
      </c>
      <c r="M817" s="25">
        <v>0</v>
      </c>
      <c r="N817" s="25" t="e">
        <v>#N/A</v>
      </c>
      <c r="O817" s="25" t="e">
        <f>VLOOKUP(A817,'NFkB target TFs'!$E$10:$E$54,1,FALSE)</f>
        <v>#N/A</v>
      </c>
      <c r="P817" s="25" t="e">
        <f>VLOOKUP(A817,'all NFkB targets'!$A$6:$A$571,1,FALSE)</f>
        <v>#N/A</v>
      </c>
    </row>
    <row r="818" spans="1:16" x14ac:dyDescent="0.25">
      <c r="A818" s="96" t="s">
        <v>14131</v>
      </c>
      <c r="B818" s="21" t="s">
        <v>14132</v>
      </c>
      <c r="C818" s="21"/>
      <c r="D818" s="22">
        <v>0</v>
      </c>
      <c r="E818" s="28">
        <v>0.20455633347764943</v>
      </c>
      <c r="F818" s="28">
        <v>0.50893814836923923</v>
      </c>
      <c r="G818" s="28">
        <v>1.1534642940677877</v>
      </c>
      <c r="H818" s="28">
        <v>0.43003515644213525</v>
      </c>
      <c r="I818" s="25">
        <f t="shared" si="48"/>
        <v>0</v>
      </c>
      <c r="J818" s="25">
        <f t="shared" si="49"/>
        <v>0</v>
      </c>
      <c r="K818" s="25">
        <f t="shared" si="50"/>
        <v>1</v>
      </c>
      <c r="L818" s="25">
        <f t="shared" si="51"/>
        <v>0</v>
      </c>
      <c r="M818" s="25">
        <v>1</v>
      </c>
      <c r="N818" s="25" t="e">
        <v>#N/A</v>
      </c>
      <c r="O818" s="25" t="e">
        <f>VLOOKUP(A818,'NFkB target TFs'!$E$10:$E$54,1,FALSE)</f>
        <v>#N/A</v>
      </c>
      <c r="P818" s="25" t="e">
        <f>VLOOKUP(A818,'all NFkB targets'!$A$6:$A$571,1,FALSE)</f>
        <v>#N/A</v>
      </c>
    </row>
    <row r="819" spans="1:16" x14ac:dyDescent="0.25">
      <c r="A819" s="96" t="s">
        <v>14119</v>
      </c>
      <c r="B819" s="21" t="s">
        <v>14120</v>
      </c>
      <c r="C819" s="21"/>
      <c r="D819" s="22">
        <v>0</v>
      </c>
      <c r="E819" s="28">
        <v>0.15388693607005774</v>
      </c>
      <c r="F819" s="28">
        <v>0.3004881161309878</v>
      </c>
      <c r="G819" s="28">
        <v>0.76121578707169379</v>
      </c>
      <c r="H819" s="28">
        <v>0.42911158386319109</v>
      </c>
      <c r="I819" s="25">
        <f t="shared" si="48"/>
        <v>0</v>
      </c>
      <c r="J819" s="25">
        <f t="shared" si="49"/>
        <v>0</v>
      </c>
      <c r="K819" s="25">
        <f t="shared" si="50"/>
        <v>1</v>
      </c>
      <c r="L819" s="25">
        <f t="shared" si="51"/>
        <v>0</v>
      </c>
      <c r="M819" s="25">
        <v>1</v>
      </c>
      <c r="N819" s="25" t="e">
        <v>#N/A</v>
      </c>
      <c r="O819" s="25" t="e">
        <f>VLOOKUP(A819,'NFkB target TFs'!$E$10:$E$54,1,FALSE)</f>
        <v>#N/A</v>
      </c>
      <c r="P819" s="25" t="e">
        <f>VLOOKUP(A819,'all NFkB targets'!$A$6:$A$571,1,FALSE)</f>
        <v>#N/A</v>
      </c>
    </row>
    <row r="820" spans="1:16" x14ac:dyDescent="0.25">
      <c r="A820" s="96" t="s">
        <v>1726</v>
      </c>
      <c r="B820" s="21" t="s">
        <v>1727</v>
      </c>
      <c r="C820" s="21"/>
      <c r="D820" s="22">
        <v>0</v>
      </c>
      <c r="E820" s="23">
        <v>0.40314039600613072</v>
      </c>
      <c r="F820" s="23">
        <v>0.1803261526899759</v>
      </c>
      <c r="G820" s="23">
        <v>0.26949513979687401</v>
      </c>
      <c r="H820" s="23">
        <v>0.42908064256630518</v>
      </c>
      <c r="I820" s="25">
        <f t="shared" si="48"/>
        <v>0</v>
      </c>
      <c r="J820" s="25">
        <f t="shared" si="49"/>
        <v>0</v>
      </c>
      <c r="K820" s="25">
        <f t="shared" si="50"/>
        <v>0</v>
      </c>
      <c r="L820" s="25">
        <f t="shared" si="51"/>
        <v>0</v>
      </c>
      <c r="M820" s="25">
        <v>0</v>
      </c>
      <c r="N820" s="25" t="e">
        <v>#N/A</v>
      </c>
      <c r="O820" s="25" t="e">
        <f>VLOOKUP(A820,'NFkB target TFs'!$E$10:$E$54,1,FALSE)</f>
        <v>#N/A</v>
      </c>
      <c r="P820" s="25" t="e">
        <f>VLOOKUP(A820,'all NFkB targets'!$A$6:$A$571,1,FALSE)</f>
        <v>#N/A</v>
      </c>
    </row>
    <row r="821" spans="1:16" x14ac:dyDescent="0.25">
      <c r="A821" s="96" t="s">
        <v>12704</v>
      </c>
      <c r="B821" s="21" t="s">
        <v>12705</v>
      </c>
      <c r="C821" s="21"/>
      <c r="D821" s="22">
        <v>0</v>
      </c>
      <c r="E821" s="28">
        <v>0.1979029555763131</v>
      </c>
      <c r="F821" s="28">
        <v>0.72571223445708788</v>
      </c>
      <c r="G821" s="28">
        <v>0.56926207694774278</v>
      </c>
      <c r="H821" s="28">
        <v>0.4289747349661383</v>
      </c>
      <c r="I821" s="25">
        <f t="shared" si="48"/>
        <v>0</v>
      </c>
      <c r="J821" s="25">
        <f t="shared" si="49"/>
        <v>1</v>
      </c>
      <c r="K821" s="25">
        <f t="shared" si="50"/>
        <v>0</v>
      </c>
      <c r="L821" s="25">
        <f t="shared" si="51"/>
        <v>0</v>
      </c>
      <c r="M821" s="25">
        <v>1</v>
      </c>
      <c r="N821" s="25" t="e">
        <v>#N/A</v>
      </c>
      <c r="O821" s="25" t="e">
        <f>VLOOKUP(A821,'NFkB target TFs'!$E$10:$E$54,1,FALSE)</f>
        <v>#N/A</v>
      </c>
      <c r="P821" s="25" t="e">
        <f>VLOOKUP(A821,'all NFkB targets'!$A$6:$A$571,1,FALSE)</f>
        <v>#N/A</v>
      </c>
    </row>
    <row r="822" spans="1:16" x14ac:dyDescent="0.25">
      <c r="A822" s="96" t="s">
        <v>13144</v>
      </c>
      <c r="B822" s="21" t="s">
        <v>13145</v>
      </c>
      <c r="C822" s="21"/>
      <c r="D822" s="22">
        <v>0</v>
      </c>
      <c r="E822" s="28">
        <v>0.14811447779484541</v>
      </c>
      <c r="F822" s="28">
        <v>0.29221113649433061</v>
      </c>
      <c r="G822" s="28">
        <v>0.62047473406684173</v>
      </c>
      <c r="H822" s="28">
        <v>0.4289448589743915</v>
      </c>
      <c r="I822" s="25">
        <f t="shared" si="48"/>
        <v>0</v>
      </c>
      <c r="J822" s="25">
        <f t="shared" si="49"/>
        <v>0</v>
      </c>
      <c r="K822" s="25">
        <f t="shared" si="50"/>
        <v>1</v>
      </c>
      <c r="L822" s="25">
        <f t="shared" si="51"/>
        <v>0</v>
      </c>
      <c r="M822" s="25">
        <v>1</v>
      </c>
      <c r="N822" s="25" t="e">
        <v>#N/A</v>
      </c>
      <c r="O822" s="25" t="e">
        <f>VLOOKUP(A822,'NFkB target TFs'!$E$10:$E$54,1,FALSE)</f>
        <v>#N/A</v>
      </c>
      <c r="P822" s="25" t="e">
        <f>VLOOKUP(A822,'all NFkB targets'!$A$6:$A$571,1,FALSE)</f>
        <v>#N/A</v>
      </c>
    </row>
    <row r="823" spans="1:16" x14ac:dyDescent="0.25">
      <c r="A823" s="96" t="s">
        <v>14172</v>
      </c>
      <c r="B823" s="21" t="s">
        <v>14173</v>
      </c>
      <c r="C823" s="21"/>
      <c r="D823" s="22">
        <v>0</v>
      </c>
      <c r="E823" s="23">
        <v>3.2034265038149176E-16</v>
      </c>
      <c r="F823" s="28">
        <v>0.21760455638668111</v>
      </c>
      <c r="G823" s="28">
        <v>0.87899877639665513</v>
      </c>
      <c r="H823" s="28">
        <v>0.42887899877119368</v>
      </c>
      <c r="I823" s="25">
        <f t="shared" ref="I823:I886" si="52">IF(ABS(E823)&gt;0.585,1,0)</f>
        <v>0</v>
      </c>
      <c r="J823" s="25">
        <f t="shared" ref="J823:J886" si="53">IF(ABS(F823)&gt;0.585,1,0)</f>
        <v>0</v>
      </c>
      <c r="K823" s="25">
        <f t="shared" ref="K823:K886" si="54">IF(ABS(G823)&gt;0.585,1,0)</f>
        <v>1</v>
      </c>
      <c r="L823" s="25">
        <f t="shared" ref="L823:L886" si="55">IF(ABS(H823)&gt;0.585,1,0)</f>
        <v>0</v>
      </c>
      <c r="M823" s="25">
        <v>1</v>
      </c>
      <c r="N823" s="25" t="e">
        <v>#N/A</v>
      </c>
      <c r="O823" s="25" t="e">
        <f>VLOOKUP(A823,'NFkB target TFs'!$E$10:$E$54,1,FALSE)</f>
        <v>#N/A</v>
      </c>
      <c r="P823" s="25" t="e">
        <f>VLOOKUP(A823,'all NFkB targets'!$A$6:$A$571,1,FALSE)</f>
        <v>#N/A</v>
      </c>
    </row>
    <row r="824" spans="1:16" x14ac:dyDescent="0.25">
      <c r="A824" s="96" t="s">
        <v>9259</v>
      </c>
      <c r="B824" s="21" t="s">
        <v>9260</v>
      </c>
      <c r="C824" s="21"/>
      <c r="D824" s="22">
        <v>0</v>
      </c>
      <c r="E824" s="23">
        <v>0.18893466657333713</v>
      </c>
      <c r="F824" s="23">
        <v>0.10902935190716875</v>
      </c>
      <c r="G824" s="23">
        <v>0.17882203665376545</v>
      </c>
      <c r="H824" s="23">
        <v>0.42840930118553078</v>
      </c>
      <c r="I824" s="25">
        <f t="shared" si="52"/>
        <v>0</v>
      </c>
      <c r="J824" s="25">
        <f t="shared" si="53"/>
        <v>0</v>
      </c>
      <c r="K824" s="25">
        <f t="shared" si="54"/>
        <v>0</v>
      </c>
      <c r="L824" s="25">
        <f t="shared" si="55"/>
        <v>0</v>
      </c>
      <c r="M824" s="25">
        <v>0</v>
      </c>
      <c r="N824" s="25" t="e">
        <v>#N/A</v>
      </c>
      <c r="O824" s="25" t="e">
        <f>VLOOKUP(A824,'NFkB target TFs'!$E$10:$E$54,1,FALSE)</f>
        <v>#N/A</v>
      </c>
      <c r="P824" s="25" t="e">
        <f>VLOOKUP(A824,'all NFkB targets'!$A$6:$A$571,1,FALSE)</f>
        <v>#N/A</v>
      </c>
    </row>
    <row r="825" spans="1:16" x14ac:dyDescent="0.25">
      <c r="A825" s="96" t="s">
        <v>14462</v>
      </c>
      <c r="B825" s="21" t="s">
        <v>14463</v>
      </c>
      <c r="C825" s="21"/>
      <c r="D825" s="22">
        <v>0</v>
      </c>
      <c r="E825" s="24">
        <v>-0.20105389697074527</v>
      </c>
      <c r="F825" s="28">
        <v>0.76370432964433643</v>
      </c>
      <c r="G825" s="28">
        <v>1.0123115528447</v>
      </c>
      <c r="H825" s="28">
        <v>0.42785836844249259</v>
      </c>
      <c r="I825" s="25">
        <f t="shared" si="52"/>
        <v>0</v>
      </c>
      <c r="J825" s="25">
        <f t="shared" si="53"/>
        <v>1</v>
      </c>
      <c r="K825" s="25">
        <f t="shared" si="54"/>
        <v>1</v>
      </c>
      <c r="L825" s="25">
        <f t="shared" si="55"/>
        <v>0</v>
      </c>
      <c r="M825" s="25">
        <v>1</v>
      </c>
      <c r="N825" s="25" t="e">
        <v>#N/A</v>
      </c>
      <c r="O825" s="25" t="e">
        <f>VLOOKUP(A825,'NFkB target TFs'!$E$10:$E$54,1,FALSE)</f>
        <v>#N/A</v>
      </c>
      <c r="P825" s="25" t="e">
        <f>VLOOKUP(A825,'all NFkB targets'!$A$6:$A$571,1,FALSE)</f>
        <v>#N/A</v>
      </c>
    </row>
    <row r="826" spans="1:16" x14ac:dyDescent="0.25">
      <c r="A826" s="96" t="s">
        <v>14317</v>
      </c>
      <c r="B826" s="21" t="s">
        <v>14318</v>
      </c>
      <c r="C826" s="21"/>
      <c r="D826" s="22">
        <v>0</v>
      </c>
      <c r="E826" s="28">
        <v>0.95281998248902278</v>
      </c>
      <c r="F826" s="28">
        <v>0.49994426724308161</v>
      </c>
      <c r="G826" s="28">
        <v>0.88885967229702845</v>
      </c>
      <c r="H826" s="28">
        <v>0.4278206598075423</v>
      </c>
      <c r="I826" s="25">
        <f t="shared" si="52"/>
        <v>1</v>
      </c>
      <c r="J826" s="25">
        <f t="shared" si="53"/>
        <v>0</v>
      </c>
      <c r="K826" s="25">
        <f t="shared" si="54"/>
        <v>1</v>
      </c>
      <c r="L826" s="25">
        <f t="shared" si="55"/>
        <v>0</v>
      </c>
      <c r="M826" s="25">
        <v>1</v>
      </c>
      <c r="N826" s="25" t="e">
        <v>#N/A</v>
      </c>
      <c r="O826" s="25" t="e">
        <f>VLOOKUP(A826,'NFkB target TFs'!$E$10:$E$54,1,FALSE)</f>
        <v>#N/A</v>
      </c>
      <c r="P826" s="25" t="e">
        <f>VLOOKUP(A826,'all NFkB targets'!$A$6:$A$571,1,FALSE)</f>
        <v>#N/A</v>
      </c>
    </row>
    <row r="827" spans="1:16" x14ac:dyDescent="0.25">
      <c r="A827" s="96" t="s">
        <v>15200</v>
      </c>
      <c r="B827" s="21" t="s">
        <v>15201</v>
      </c>
      <c r="C827" s="21"/>
      <c r="D827" s="22">
        <v>0</v>
      </c>
      <c r="E827" s="28">
        <v>0.80553391198195468</v>
      </c>
      <c r="F827" s="28">
        <v>1.6201463562749807</v>
      </c>
      <c r="G827" s="28">
        <v>1.6637534014602833</v>
      </c>
      <c r="H827" s="28">
        <v>0.42774012145304813</v>
      </c>
      <c r="I827" s="25">
        <f t="shared" si="52"/>
        <v>1</v>
      </c>
      <c r="J827" s="25">
        <f t="shared" si="53"/>
        <v>1</v>
      </c>
      <c r="K827" s="25">
        <f t="shared" si="54"/>
        <v>1</v>
      </c>
      <c r="L827" s="25">
        <f t="shared" si="55"/>
        <v>0</v>
      </c>
      <c r="M827" s="25">
        <v>1</v>
      </c>
      <c r="N827" s="25" t="e">
        <v>#N/A</v>
      </c>
      <c r="O827" s="25" t="e">
        <f>VLOOKUP(A827,'NFkB target TFs'!$E$10:$E$54,1,FALSE)</f>
        <v>#N/A</v>
      </c>
      <c r="P827" s="25" t="e">
        <f>VLOOKUP(A827,'all NFkB targets'!$A$6:$A$571,1,FALSE)</f>
        <v>#N/A</v>
      </c>
    </row>
    <row r="828" spans="1:16" x14ac:dyDescent="0.25">
      <c r="A828" s="96" t="s">
        <v>14320</v>
      </c>
      <c r="B828" s="21" t="s">
        <v>14321</v>
      </c>
      <c r="C828" s="21"/>
      <c r="D828" s="22">
        <v>0</v>
      </c>
      <c r="E828" s="24">
        <v>-0.68035766483169635</v>
      </c>
      <c r="F828" s="23">
        <v>5.4598575247064372E-2</v>
      </c>
      <c r="G828" s="28">
        <v>1.2582541214981866</v>
      </c>
      <c r="H828" s="28">
        <v>0.4268179642481994</v>
      </c>
      <c r="I828" s="25">
        <f t="shared" si="52"/>
        <v>1</v>
      </c>
      <c r="J828" s="25">
        <f t="shared" si="53"/>
        <v>0</v>
      </c>
      <c r="K828" s="25">
        <f t="shared" si="54"/>
        <v>1</v>
      </c>
      <c r="L828" s="25">
        <f t="shared" si="55"/>
        <v>0</v>
      </c>
      <c r="M828" s="25">
        <v>1</v>
      </c>
      <c r="N828" s="25" t="e">
        <v>#N/A</v>
      </c>
      <c r="O828" s="25" t="e">
        <f>VLOOKUP(A828,'NFkB target TFs'!$E$10:$E$54,1,FALSE)</f>
        <v>#N/A</v>
      </c>
      <c r="P828" s="25" t="e">
        <f>VLOOKUP(A828,'all NFkB targets'!$A$6:$A$571,1,FALSE)</f>
        <v>#N/A</v>
      </c>
    </row>
    <row r="829" spans="1:16" x14ac:dyDescent="0.25">
      <c r="A829" s="96" t="s">
        <v>14641</v>
      </c>
      <c r="B829" s="21" t="s">
        <v>14642</v>
      </c>
      <c r="C829" s="21"/>
      <c r="D829" s="22">
        <v>0</v>
      </c>
      <c r="E829" s="28">
        <v>0.45672782707596282</v>
      </c>
      <c r="F829" s="28">
        <v>1.2461479670321525</v>
      </c>
      <c r="G829" s="28">
        <v>0.82667448267637866</v>
      </c>
      <c r="H829" s="28">
        <v>0.426766108759915</v>
      </c>
      <c r="I829" s="25">
        <f t="shared" si="52"/>
        <v>0</v>
      </c>
      <c r="J829" s="25">
        <f t="shared" si="53"/>
        <v>1</v>
      </c>
      <c r="K829" s="25">
        <f t="shared" si="54"/>
        <v>1</v>
      </c>
      <c r="L829" s="25">
        <f t="shared" si="55"/>
        <v>0</v>
      </c>
      <c r="M829" s="25">
        <v>1</v>
      </c>
      <c r="N829" s="25" t="e">
        <v>#N/A</v>
      </c>
      <c r="O829" s="25" t="e">
        <f>VLOOKUP(A829,'NFkB target TFs'!$E$10:$E$54,1,FALSE)</f>
        <v>#N/A</v>
      </c>
      <c r="P829" s="25" t="e">
        <f>VLOOKUP(A829,'all NFkB targets'!$A$6:$A$571,1,FALSE)</f>
        <v>#N/A</v>
      </c>
    </row>
    <row r="830" spans="1:16" x14ac:dyDescent="0.25">
      <c r="A830" s="96" t="s">
        <v>14569</v>
      </c>
      <c r="B830" s="21" t="s">
        <v>14570</v>
      </c>
      <c r="C830" s="21"/>
      <c r="D830" s="22">
        <v>0</v>
      </c>
      <c r="E830" s="23">
        <v>3.0486921531378684E-2</v>
      </c>
      <c r="F830" s="28">
        <v>0.94733861734126878</v>
      </c>
      <c r="G830" s="28">
        <v>0.60334103003601069</v>
      </c>
      <c r="H830" s="28">
        <v>0.42633234615251814</v>
      </c>
      <c r="I830" s="25">
        <f t="shared" si="52"/>
        <v>0</v>
      </c>
      <c r="J830" s="25">
        <f t="shared" si="53"/>
        <v>1</v>
      </c>
      <c r="K830" s="25">
        <f t="shared" si="54"/>
        <v>1</v>
      </c>
      <c r="L830" s="25">
        <f t="shared" si="55"/>
        <v>0</v>
      </c>
      <c r="M830" s="25">
        <v>1</v>
      </c>
      <c r="N830" s="25" t="e">
        <v>#N/A</v>
      </c>
      <c r="O830" s="25" t="e">
        <f>VLOOKUP(A830,'NFkB target TFs'!$E$10:$E$54,1,FALSE)</f>
        <v>#N/A</v>
      </c>
      <c r="P830" s="25" t="e">
        <f>VLOOKUP(A830,'all NFkB targets'!$A$6:$A$571,1,FALSE)</f>
        <v>#N/A</v>
      </c>
    </row>
    <row r="831" spans="1:16" x14ac:dyDescent="0.25">
      <c r="A831" s="96" t="s">
        <v>6439</v>
      </c>
      <c r="B831" s="21" t="s">
        <v>941</v>
      </c>
      <c r="C831" s="21"/>
      <c r="D831" s="22">
        <v>0</v>
      </c>
      <c r="E831" s="23">
        <v>0.28274316168006003</v>
      </c>
      <c r="F831" s="23">
        <v>0.19601027568414239</v>
      </c>
      <c r="G831" s="23">
        <v>0.2807669950425179</v>
      </c>
      <c r="H831" s="23">
        <v>0.42516831977376701</v>
      </c>
      <c r="I831" s="25">
        <f t="shared" si="52"/>
        <v>0</v>
      </c>
      <c r="J831" s="25">
        <f t="shared" si="53"/>
        <v>0</v>
      </c>
      <c r="K831" s="25">
        <f t="shared" si="54"/>
        <v>0</v>
      </c>
      <c r="L831" s="25">
        <f t="shared" si="55"/>
        <v>0</v>
      </c>
      <c r="M831" s="25">
        <v>0</v>
      </c>
      <c r="N831" s="25" t="e">
        <v>#N/A</v>
      </c>
      <c r="O831" s="25" t="e">
        <f>VLOOKUP(A831,'NFkB target TFs'!$E$10:$E$54,1,FALSE)</f>
        <v>#N/A</v>
      </c>
      <c r="P831" s="25" t="e">
        <f>VLOOKUP(A831,'all NFkB targets'!$A$6:$A$571,1,FALSE)</f>
        <v>#N/A</v>
      </c>
    </row>
    <row r="832" spans="1:16" x14ac:dyDescent="0.25">
      <c r="A832" s="96" t="s">
        <v>13958</v>
      </c>
      <c r="B832" s="21" t="s">
        <v>13959</v>
      </c>
      <c r="C832" s="21"/>
      <c r="D832" s="22">
        <v>0</v>
      </c>
      <c r="E832" s="28">
        <v>0.39153420644199732</v>
      </c>
      <c r="F832" s="23">
        <v>0.10954615038424662</v>
      </c>
      <c r="G832" s="28">
        <v>0.67740135197907425</v>
      </c>
      <c r="H832" s="28">
        <v>0.42509766772351115</v>
      </c>
      <c r="I832" s="25">
        <f t="shared" si="52"/>
        <v>0</v>
      </c>
      <c r="J832" s="25">
        <f t="shared" si="53"/>
        <v>0</v>
      </c>
      <c r="K832" s="25">
        <f t="shared" si="54"/>
        <v>1</v>
      </c>
      <c r="L832" s="25">
        <f t="shared" si="55"/>
        <v>0</v>
      </c>
      <c r="M832" s="25">
        <v>1</v>
      </c>
      <c r="N832" s="25" t="e">
        <v>#N/A</v>
      </c>
      <c r="O832" s="25" t="e">
        <f>VLOOKUP(A832,'NFkB target TFs'!$E$10:$E$54,1,FALSE)</f>
        <v>#N/A</v>
      </c>
      <c r="P832" s="25" t="e">
        <f>VLOOKUP(A832,'all NFkB targets'!$A$6:$A$571,1,FALSE)</f>
        <v>#N/A</v>
      </c>
    </row>
    <row r="833" spans="1:16" x14ac:dyDescent="0.25">
      <c r="A833" s="96" t="s">
        <v>12322</v>
      </c>
      <c r="B833" s="21" t="s">
        <v>12323</v>
      </c>
      <c r="C833" s="21"/>
      <c r="D833" s="22">
        <v>0</v>
      </c>
      <c r="E833" s="24">
        <v>-1.0842689168976039</v>
      </c>
      <c r="F833" s="28">
        <v>0.20029233971855528</v>
      </c>
      <c r="G833" s="24">
        <v>-0.46716993207261504</v>
      </c>
      <c r="H833" s="28">
        <v>0.42495099473540671</v>
      </c>
      <c r="I833" s="25">
        <f t="shared" si="52"/>
        <v>1</v>
      </c>
      <c r="J833" s="25">
        <f t="shared" si="53"/>
        <v>0</v>
      </c>
      <c r="K833" s="25">
        <f t="shared" si="54"/>
        <v>0</v>
      </c>
      <c r="L833" s="25">
        <f t="shared" si="55"/>
        <v>0</v>
      </c>
      <c r="M833" s="25">
        <v>1</v>
      </c>
      <c r="N833" s="25" t="e">
        <v>#N/A</v>
      </c>
      <c r="O833" s="25" t="e">
        <f>VLOOKUP(A833,'NFkB target TFs'!$E$10:$E$54,1,FALSE)</f>
        <v>#N/A</v>
      </c>
      <c r="P833" s="25" t="e">
        <f>VLOOKUP(A833,'all NFkB targets'!$A$6:$A$571,1,FALSE)</f>
        <v>#N/A</v>
      </c>
    </row>
    <row r="834" spans="1:16" x14ac:dyDescent="0.25">
      <c r="A834" s="96" t="s">
        <v>14949</v>
      </c>
      <c r="B834" s="21" t="s">
        <v>14950</v>
      </c>
      <c r="C834" s="21"/>
      <c r="D834" s="22">
        <v>0</v>
      </c>
      <c r="E834" s="28">
        <v>0.2403917292125288</v>
      </c>
      <c r="F834" s="28">
        <v>0.84074765975298327</v>
      </c>
      <c r="G834" s="28">
        <v>1.0435868847926304</v>
      </c>
      <c r="H834" s="28">
        <v>0.42481991059525626</v>
      </c>
      <c r="I834" s="25">
        <f t="shared" si="52"/>
        <v>0</v>
      </c>
      <c r="J834" s="25">
        <f t="shared" si="53"/>
        <v>1</v>
      </c>
      <c r="K834" s="25">
        <f t="shared" si="54"/>
        <v>1</v>
      </c>
      <c r="L834" s="25">
        <f t="shared" si="55"/>
        <v>0</v>
      </c>
      <c r="M834" s="25">
        <v>1</v>
      </c>
      <c r="N834" s="25" t="e">
        <v>#N/A</v>
      </c>
      <c r="O834" s="25" t="e">
        <f>VLOOKUP(A834,'NFkB target TFs'!$E$10:$E$54,1,FALSE)</f>
        <v>#N/A</v>
      </c>
      <c r="P834" s="25" t="e">
        <f>VLOOKUP(A834,'all NFkB targets'!$A$6:$A$571,1,FALSE)</f>
        <v>#N/A</v>
      </c>
    </row>
    <row r="835" spans="1:16" x14ac:dyDescent="0.25">
      <c r="A835" s="96" t="s">
        <v>13114</v>
      </c>
      <c r="B835" s="21" t="s">
        <v>13115</v>
      </c>
      <c r="C835" s="21"/>
      <c r="D835" s="22">
        <v>0</v>
      </c>
      <c r="E835" s="28">
        <v>0.78689081949788831</v>
      </c>
      <c r="F835" s="28">
        <v>1.253421944331139</v>
      </c>
      <c r="G835" s="28">
        <v>0.32139856834778274</v>
      </c>
      <c r="H835" s="28">
        <v>0.4248020421437112</v>
      </c>
      <c r="I835" s="25">
        <f t="shared" si="52"/>
        <v>1</v>
      </c>
      <c r="J835" s="25">
        <f t="shared" si="53"/>
        <v>1</v>
      </c>
      <c r="K835" s="25">
        <f t="shared" si="54"/>
        <v>0</v>
      </c>
      <c r="L835" s="25">
        <f t="shared" si="55"/>
        <v>0</v>
      </c>
      <c r="M835" s="25">
        <v>1</v>
      </c>
      <c r="N835" s="25" t="e">
        <v>#N/A</v>
      </c>
      <c r="O835" s="25" t="e">
        <f>VLOOKUP(A835,'NFkB target TFs'!$E$10:$E$54,1,FALSE)</f>
        <v>#N/A</v>
      </c>
      <c r="P835" s="25" t="e">
        <f>VLOOKUP(A835,'all NFkB targets'!$A$6:$A$571,1,FALSE)</f>
        <v>#N/A</v>
      </c>
    </row>
    <row r="836" spans="1:16" x14ac:dyDescent="0.25">
      <c r="A836" s="96" t="s">
        <v>14121</v>
      </c>
      <c r="B836" s="21" t="s">
        <v>14122</v>
      </c>
      <c r="C836" s="21"/>
      <c r="D836" s="22">
        <v>0</v>
      </c>
      <c r="E836" s="24">
        <v>-0.20603904028965181</v>
      </c>
      <c r="F836" s="28">
        <v>0.39676395382330748</v>
      </c>
      <c r="G836" s="24">
        <v>-1.5693309210099133</v>
      </c>
      <c r="H836" s="28">
        <v>0.42441717976678334</v>
      </c>
      <c r="I836" s="25">
        <f t="shared" si="52"/>
        <v>0</v>
      </c>
      <c r="J836" s="25">
        <f t="shared" si="53"/>
        <v>0</v>
      </c>
      <c r="K836" s="25">
        <f t="shared" si="54"/>
        <v>1</v>
      </c>
      <c r="L836" s="25">
        <f t="shared" si="55"/>
        <v>0</v>
      </c>
      <c r="M836" s="25">
        <v>1</v>
      </c>
      <c r="N836" s="25" t="e">
        <v>#N/A</v>
      </c>
      <c r="O836" s="25" t="e">
        <f>VLOOKUP(A836,'NFkB target TFs'!$E$10:$E$54,1,FALSE)</f>
        <v>#N/A</v>
      </c>
      <c r="P836" s="25" t="e">
        <f>VLOOKUP(A836,'all NFkB targets'!$A$6:$A$571,1,FALSE)</f>
        <v>#N/A</v>
      </c>
    </row>
    <row r="837" spans="1:16" x14ac:dyDescent="0.25">
      <c r="A837" s="96" t="s">
        <v>13413</v>
      </c>
      <c r="B837" s="21" t="s">
        <v>13414</v>
      </c>
      <c r="C837" s="21"/>
      <c r="D837" s="22">
        <v>0</v>
      </c>
      <c r="E837" s="23">
        <v>-7.6395171573315657E-2</v>
      </c>
      <c r="F837" s="28">
        <v>0.52536588882207391</v>
      </c>
      <c r="G837" s="28">
        <v>0.58892828577727019</v>
      </c>
      <c r="H837" s="28">
        <v>0.42426937302675072</v>
      </c>
      <c r="I837" s="25">
        <f t="shared" si="52"/>
        <v>0</v>
      </c>
      <c r="J837" s="25">
        <f t="shared" si="53"/>
        <v>0</v>
      </c>
      <c r="K837" s="25">
        <f t="shared" si="54"/>
        <v>1</v>
      </c>
      <c r="L837" s="25">
        <f t="shared" si="55"/>
        <v>0</v>
      </c>
      <c r="M837" s="25">
        <v>1</v>
      </c>
      <c r="N837" s="25" t="e">
        <v>#N/A</v>
      </c>
      <c r="O837" s="25" t="e">
        <f>VLOOKUP(A837,'NFkB target TFs'!$E$10:$E$54,1,FALSE)</f>
        <v>#N/A</v>
      </c>
      <c r="P837" s="25" t="e">
        <f>VLOOKUP(A837,'all NFkB targets'!$A$6:$A$571,1,FALSE)</f>
        <v>#N/A</v>
      </c>
    </row>
    <row r="838" spans="1:16" x14ac:dyDescent="0.25">
      <c r="A838" s="96" t="s">
        <v>14707</v>
      </c>
      <c r="B838" s="21" t="s">
        <v>941</v>
      </c>
      <c r="C838" s="21"/>
      <c r="D838" s="22">
        <v>0</v>
      </c>
      <c r="E838" s="28">
        <v>0.52476708121153626</v>
      </c>
      <c r="F838" s="28">
        <v>0.69715300779418365</v>
      </c>
      <c r="G838" s="28">
        <v>0.65995774239142613</v>
      </c>
      <c r="H838" s="28">
        <v>0.42412151232208051</v>
      </c>
      <c r="I838" s="25">
        <f t="shared" si="52"/>
        <v>0</v>
      </c>
      <c r="J838" s="25">
        <f t="shared" si="53"/>
        <v>1</v>
      </c>
      <c r="K838" s="25">
        <f t="shared" si="54"/>
        <v>1</v>
      </c>
      <c r="L838" s="25">
        <f t="shared" si="55"/>
        <v>0</v>
      </c>
      <c r="M838" s="25">
        <v>1</v>
      </c>
      <c r="N838" s="25" t="e">
        <v>#N/A</v>
      </c>
      <c r="O838" s="25" t="e">
        <f>VLOOKUP(A838,'NFkB target TFs'!$E$10:$E$54,1,FALSE)</f>
        <v>#N/A</v>
      </c>
      <c r="P838" s="25" t="e">
        <f>VLOOKUP(A838,'all NFkB targets'!$A$6:$A$571,1,FALSE)</f>
        <v>#N/A</v>
      </c>
    </row>
    <row r="839" spans="1:16" x14ac:dyDescent="0.25">
      <c r="A839" s="96" t="s">
        <v>14778</v>
      </c>
      <c r="B839" s="21" t="s">
        <v>14779</v>
      </c>
      <c r="C839" s="21"/>
      <c r="D839" s="22">
        <v>0</v>
      </c>
      <c r="E839" s="28">
        <v>0.42846136989234729</v>
      </c>
      <c r="F839" s="28">
        <v>1.1555876212896694</v>
      </c>
      <c r="G839" s="28">
        <v>1.3106021924719102</v>
      </c>
      <c r="H839" s="28">
        <v>0.42372715808175859</v>
      </c>
      <c r="I839" s="25">
        <f t="shared" si="52"/>
        <v>0</v>
      </c>
      <c r="J839" s="25">
        <f t="shared" si="53"/>
        <v>1</v>
      </c>
      <c r="K839" s="25">
        <f t="shared" si="54"/>
        <v>1</v>
      </c>
      <c r="L839" s="25">
        <f t="shared" si="55"/>
        <v>0</v>
      </c>
      <c r="M839" s="25">
        <v>1</v>
      </c>
      <c r="N839" s="25" t="e">
        <v>#N/A</v>
      </c>
      <c r="O839" s="25" t="e">
        <f>VLOOKUP(A839,'NFkB target TFs'!$E$10:$E$54,1,FALSE)</f>
        <v>#N/A</v>
      </c>
      <c r="P839" s="25" t="e">
        <f>VLOOKUP(A839,'all NFkB targets'!$A$6:$A$571,1,FALSE)</f>
        <v>#N/A</v>
      </c>
    </row>
    <row r="840" spans="1:16" x14ac:dyDescent="0.25">
      <c r="A840" s="96" t="s">
        <v>12410</v>
      </c>
      <c r="B840" s="21" t="s">
        <v>12411</v>
      </c>
      <c r="C840" s="21"/>
      <c r="D840" s="22">
        <v>0</v>
      </c>
      <c r="E840" s="28">
        <v>0.38499351867990422</v>
      </c>
      <c r="F840" s="28">
        <v>0.93764392265435015</v>
      </c>
      <c r="G840" s="28">
        <v>0.48912034885145361</v>
      </c>
      <c r="H840" s="28">
        <v>0.42348872630575146</v>
      </c>
      <c r="I840" s="25">
        <f t="shared" si="52"/>
        <v>0</v>
      </c>
      <c r="J840" s="25">
        <f t="shared" si="53"/>
        <v>1</v>
      </c>
      <c r="K840" s="25">
        <f t="shared" si="54"/>
        <v>0</v>
      </c>
      <c r="L840" s="25">
        <f t="shared" si="55"/>
        <v>0</v>
      </c>
      <c r="M840" s="25">
        <v>1</v>
      </c>
      <c r="N840" s="25" t="e">
        <v>#N/A</v>
      </c>
      <c r="O840" s="25" t="e">
        <f>VLOOKUP(A840,'NFkB target TFs'!$E$10:$E$54,1,FALSE)</f>
        <v>#N/A</v>
      </c>
      <c r="P840" s="25" t="e">
        <f>VLOOKUP(A840,'all NFkB targets'!$A$6:$A$571,1,FALSE)</f>
        <v>#N/A</v>
      </c>
    </row>
    <row r="841" spans="1:16" x14ac:dyDescent="0.25">
      <c r="A841" s="96" t="s">
        <v>13039</v>
      </c>
      <c r="B841" s="21" t="s">
        <v>13040</v>
      </c>
      <c r="C841" s="21"/>
      <c r="D841" s="22">
        <v>0</v>
      </c>
      <c r="E841" s="24">
        <v>-0.79673458428353927</v>
      </c>
      <c r="F841" s="24">
        <v>-1.0541095598874575</v>
      </c>
      <c r="G841" s="24">
        <v>-0.49978101293742111</v>
      </c>
      <c r="H841" s="28">
        <v>0.42321778599490895</v>
      </c>
      <c r="I841" s="25">
        <f t="shared" si="52"/>
        <v>1</v>
      </c>
      <c r="J841" s="25">
        <f t="shared" si="53"/>
        <v>1</v>
      </c>
      <c r="K841" s="25">
        <f t="shared" si="54"/>
        <v>0</v>
      </c>
      <c r="L841" s="25">
        <f t="shared" si="55"/>
        <v>0</v>
      </c>
      <c r="M841" s="25">
        <v>1</v>
      </c>
      <c r="N841" s="25" t="e">
        <v>#N/A</v>
      </c>
      <c r="O841" s="25" t="e">
        <f>VLOOKUP(A841,'NFkB target TFs'!$E$10:$E$54,1,FALSE)</f>
        <v>#N/A</v>
      </c>
      <c r="P841" s="25" t="e">
        <f>VLOOKUP(A841,'all NFkB targets'!$A$6:$A$571,1,FALSE)</f>
        <v>#N/A</v>
      </c>
    </row>
    <row r="842" spans="1:16" x14ac:dyDescent="0.25">
      <c r="A842" s="96" t="s">
        <v>15019</v>
      </c>
      <c r="B842" s="21" t="s">
        <v>15020</v>
      </c>
      <c r="C842" s="21"/>
      <c r="D842" s="22">
        <v>0</v>
      </c>
      <c r="E842" s="28">
        <v>1.6097091630568421</v>
      </c>
      <c r="F842" s="28">
        <v>1.1126078130683763</v>
      </c>
      <c r="G842" s="28">
        <v>0.80371634499425615</v>
      </c>
      <c r="H842" s="28">
        <v>0.42285835480327116</v>
      </c>
      <c r="I842" s="25">
        <f t="shared" si="52"/>
        <v>1</v>
      </c>
      <c r="J842" s="25">
        <f t="shared" si="53"/>
        <v>1</v>
      </c>
      <c r="K842" s="25">
        <f t="shared" si="54"/>
        <v>1</v>
      </c>
      <c r="L842" s="25">
        <f t="shared" si="55"/>
        <v>0</v>
      </c>
      <c r="M842" s="25">
        <v>1</v>
      </c>
      <c r="N842" s="25" t="e">
        <v>#N/A</v>
      </c>
      <c r="O842" s="25" t="e">
        <f>VLOOKUP(A842,'NFkB target TFs'!$E$10:$E$54,1,FALSE)</f>
        <v>#N/A</v>
      </c>
      <c r="P842" s="25" t="e">
        <f>VLOOKUP(A842,'all NFkB targets'!$A$6:$A$571,1,FALSE)</f>
        <v>#N/A</v>
      </c>
    </row>
    <row r="843" spans="1:16" x14ac:dyDescent="0.25">
      <c r="A843" s="96" t="s">
        <v>9318</v>
      </c>
      <c r="B843" s="21" t="s">
        <v>9319</v>
      </c>
      <c r="C843" s="21"/>
      <c r="D843" s="22">
        <v>0</v>
      </c>
      <c r="E843" s="23">
        <v>0.20956992676818728</v>
      </c>
      <c r="F843" s="23">
        <v>9.2183913307719148E-2</v>
      </c>
      <c r="G843" s="23">
        <v>0.40601478795067503</v>
      </c>
      <c r="H843" s="23">
        <v>0.4226436215601152</v>
      </c>
      <c r="I843" s="25">
        <f t="shared" si="52"/>
        <v>0</v>
      </c>
      <c r="J843" s="25">
        <f t="shared" si="53"/>
        <v>0</v>
      </c>
      <c r="K843" s="25">
        <f t="shared" si="54"/>
        <v>0</v>
      </c>
      <c r="L843" s="25">
        <f t="shared" si="55"/>
        <v>0</v>
      </c>
      <c r="M843" s="25">
        <v>0</v>
      </c>
      <c r="N843" s="25" t="e">
        <v>#N/A</v>
      </c>
      <c r="O843" s="25" t="e">
        <f>VLOOKUP(A843,'NFkB target TFs'!$E$10:$E$54,1,FALSE)</f>
        <v>#N/A</v>
      </c>
      <c r="P843" s="25" t="e">
        <f>VLOOKUP(A843,'all NFkB targets'!$A$6:$A$571,1,FALSE)</f>
        <v>#N/A</v>
      </c>
    </row>
    <row r="844" spans="1:16" x14ac:dyDescent="0.25">
      <c r="A844" s="96" t="s">
        <v>13574</v>
      </c>
      <c r="B844" s="21" t="s">
        <v>13575</v>
      </c>
      <c r="C844" s="21"/>
      <c r="D844" s="22">
        <v>0</v>
      </c>
      <c r="E844" s="28">
        <v>0.35186578610322061</v>
      </c>
      <c r="F844" s="28">
        <v>0.51249234164449187</v>
      </c>
      <c r="G844" s="28">
        <v>0.61948751727851281</v>
      </c>
      <c r="H844" s="28">
        <v>0.42107085920522452</v>
      </c>
      <c r="I844" s="25">
        <f t="shared" si="52"/>
        <v>0</v>
      </c>
      <c r="J844" s="25">
        <f t="shared" si="53"/>
        <v>0</v>
      </c>
      <c r="K844" s="25">
        <f t="shared" si="54"/>
        <v>1</v>
      </c>
      <c r="L844" s="25">
        <f t="shared" si="55"/>
        <v>0</v>
      </c>
      <c r="M844" s="25">
        <v>1</v>
      </c>
      <c r="N844" s="25" t="e">
        <v>#N/A</v>
      </c>
      <c r="O844" s="25" t="e">
        <f>VLOOKUP(A844,'NFkB target TFs'!$E$10:$E$54,1,FALSE)</f>
        <v>#N/A</v>
      </c>
      <c r="P844" s="25" t="e">
        <f>VLOOKUP(A844,'all NFkB targets'!$A$6:$A$571,1,FALSE)</f>
        <v>#N/A</v>
      </c>
    </row>
    <row r="845" spans="1:16" x14ac:dyDescent="0.25">
      <c r="A845" s="96" t="s">
        <v>1744</v>
      </c>
      <c r="B845" s="21" t="s">
        <v>1745</v>
      </c>
      <c r="C845" s="21"/>
      <c r="D845" s="22">
        <v>0</v>
      </c>
      <c r="E845" s="23">
        <v>0.21731932620625957</v>
      </c>
      <c r="F845" s="23">
        <v>0.40324723264263473</v>
      </c>
      <c r="G845" s="23">
        <v>0.10999648044827633</v>
      </c>
      <c r="H845" s="23">
        <v>0.42046096115902987</v>
      </c>
      <c r="I845" s="25">
        <f t="shared" si="52"/>
        <v>0</v>
      </c>
      <c r="J845" s="25">
        <f t="shared" si="53"/>
        <v>0</v>
      </c>
      <c r="K845" s="25">
        <f t="shared" si="54"/>
        <v>0</v>
      </c>
      <c r="L845" s="25">
        <f t="shared" si="55"/>
        <v>0</v>
      </c>
      <c r="M845" s="25">
        <v>0</v>
      </c>
      <c r="N845" s="25" t="e">
        <v>#N/A</v>
      </c>
      <c r="O845" s="25" t="e">
        <f>VLOOKUP(A845,'NFkB target TFs'!$E$10:$E$54,1,FALSE)</f>
        <v>#N/A</v>
      </c>
      <c r="P845" s="25" t="e">
        <f>VLOOKUP(A845,'all NFkB targets'!$A$6:$A$571,1,FALSE)</f>
        <v>#N/A</v>
      </c>
    </row>
    <row r="846" spans="1:16" x14ac:dyDescent="0.25">
      <c r="A846" s="96" t="s">
        <v>15058</v>
      </c>
      <c r="B846" s="21" t="s">
        <v>15059</v>
      </c>
      <c r="C846" s="21"/>
      <c r="D846" s="22">
        <v>0</v>
      </c>
      <c r="E846" s="28">
        <v>0.82584649475672356</v>
      </c>
      <c r="F846" s="28">
        <v>1.3366711607620168</v>
      </c>
      <c r="G846" s="28">
        <v>1.2482190042833152</v>
      </c>
      <c r="H846" s="28">
        <v>0.42032418022937179</v>
      </c>
      <c r="I846" s="25">
        <f t="shared" si="52"/>
        <v>1</v>
      </c>
      <c r="J846" s="25">
        <f t="shared" si="53"/>
        <v>1</v>
      </c>
      <c r="K846" s="25">
        <f t="shared" si="54"/>
        <v>1</v>
      </c>
      <c r="L846" s="25">
        <f t="shared" si="55"/>
        <v>0</v>
      </c>
      <c r="M846" s="25">
        <v>1</v>
      </c>
      <c r="N846" s="25" t="e">
        <v>#N/A</v>
      </c>
      <c r="O846" s="25" t="e">
        <f>VLOOKUP(A846,'NFkB target TFs'!$E$10:$E$54,1,FALSE)</f>
        <v>#N/A</v>
      </c>
      <c r="P846" s="25" t="e">
        <f>VLOOKUP(A846,'all NFkB targets'!$A$6:$A$571,1,FALSE)</f>
        <v>#N/A</v>
      </c>
    </row>
    <row r="847" spans="1:16" x14ac:dyDescent="0.25">
      <c r="A847" s="96" t="s">
        <v>9309</v>
      </c>
      <c r="B847" s="21" t="s">
        <v>9310</v>
      </c>
      <c r="C847" s="21"/>
      <c r="D847" s="22">
        <v>0</v>
      </c>
      <c r="E847" s="23">
        <v>0.30976642486908618</v>
      </c>
      <c r="F847" s="23">
        <v>7.7889730661060572E-2</v>
      </c>
      <c r="G847" s="23">
        <v>0.54982044625506665</v>
      </c>
      <c r="H847" s="23">
        <v>0.42027656599404939</v>
      </c>
      <c r="I847" s="25">
        <f t="shared" si="52"/>
        <v>0</v>
      </c>
      <c r="J847" s="25">
        <f t="shared" si="53"/>
        <v>0</v>
      </c>
      <c r="K847" s="25">
        <f t="shared" si="54"/>
        <v>0</v>
      </c>
      <c r="L847" s="25">
        <f t="shared" si="55"/>
        <v>0</v>
      </c>
      <c r="M847" s="25">
        <v>0</v>
      </c>
      <c r="N847" s="25" t="e">
        <v>#N/A</v>
      </c>
      <c r="O847" s="25" t="e">
        <f>VLOOKUP(A847,'NFkB target TFs'!$E$10:$E$54,1,FALSE)</f>
        <v>#N/A</v>
      </c>
      <c r="P847" s="25" t="e">
        <f>VLOOKUP(A847,'all NFkB targets'!$A$6:$A$571,1,FALSE)</f>
        <v>#N/A</v>
      </c>
    </row>
    <row r="848" spans="1:16" x14ac:dyDescent="0.25">
      <c r="A848" s="96" t="s">
        <v>13120</v>
      </c>
      <c r="B848" s="21" t="s">
        <v>13121</v>
      </c>
      <c r="C848" s="21"/>
      <c r="D848" s="22">
        <v>0</v>
      </c>
      <c r="E848" s="28">
        <v>0.17528221161181956</v>
      </c>
      <c r="F848" s="28">
        <v>0.48885168572055288</v>
      </c>
      <c r="G848" s="28">
        <v>0.5869091295081641</v>
      </c>
      <c r="H848" s="28">
        <v>0.419110375591003</v>
      </c>
      <c r="I848" s="25">
        <f t="shared" si="52"/>
        <v>0</v>
      </c>
      <c r="J848" s="25">
        <f t="shared" si="53"/>
        <v>0</v>
      </c>
      <c r="K848" s="25">
        <f t="shared" si="54"/>
        <v>1</v>
      </c>
      <c r="L848" s="25">
        <f t="shared" si="55"/>
        <v>0</v>
      </c>
      <c r="M848" s="25">
        <v>1</v>
      </c>
      <c r="N848" s="25" t="e">
        <v>#N/A</v>
      </c>
      <c r="O848" s="25" t="e">
        <f>VLOOKUP(A848,'NFkB target TFs'!$E$10:$E$54,1,FALSE)</f>
        <v>#N/A</v>
      </c>
      <c r="P848" s="25" t="e">
        <f>VLOOKUP(A848,'all NFkB targets'!$A$6:$A$571,1,FALSE)</f>
        <v>#N/A</v>
      </c>
    </row>
    <row r="849" spans="1:16" x14ac:dyDescent="0.25">
      <c r="A849" s="96" t="s">
        <v>9252</v>
      </c>
      <c r="B849" s="21" t="s">
        <v>9253</v>
      </c>
      <c r="C849" s="21"/>
      <c r="D849" s="22">
        <v>0</v>
      </c>
      <c r="E849" s="23">
        <v>0.29470337790445555</v>
      </c>
      <c r="F849" s="23">
        <v>0.24476129659510831</v>
      </c>
      <c r="G849" s="23">
        <v>0.22655534708904881</v>
      </c>
      <c r="H849" s="23">
        <v>0.41909127025220533</v>
      </c>
      <c r="I849" s="25">
        <f t="shared" si="52"/>
        <v>0</v>
      </c>
      <c r="J849" s="25">
        <f t="shared" si="53"/>
        <v>0</v>
      </c>
      <c r="K849" s="25">
        <f t="shared" si="54"/>
        <v>0</v>
      </c>
      <c r="L849" s="25">
        <f t="shared" si="55"/>
        <v>0</v>
      </c>
      <c r="M849" s="25">
        <v>0</v>
      </c>
      <c r="N849" s="25" t="e">
        <v>#N/A</v>
      </c>
      <c r="O849" s="25" t="e">
        <f>VLOOKUP(A849,'NFkB target TFs'!$E$10:$E$54,1,FALSE)</f>
        <v>#N/A</v>
      </c>
      <c r="P849" s="25" t="e">
        <f>VLOOKUP(A849,'all NFkB targets'!$A$6:$A$571,1,FALSE)</f>
        <v>#N/A</v>
      </c>
    </row>
    <row r="850" spans="1:16" x14ac:dyDescent="0.25">
      <c r="A850" s="96" t="s">
        <v>14701</v>
      </c>
      <c r="B850" s="21" t="s">
        <v>14702</v>
      </c>
      <c r="C850" s="21"/>
      <c r="D850" s="22">
        <v>0</v>
      </c>
      <c r="E850" s="24">
        <v>-0.20032291601730357</v>
      </c>
      <c r="F850" s="28">
        <v>1.0242093993901356</v>
      </c>
      <c r="G850" s="28">
        <v>1.2175708053487597</v>
      </c>
      <c r="H850" s="28">
        <v>0.41905741453115747</v>
      </c>
      <c r="I850" s="25">
        <f t="shared" si="52"/>
        <v>0</v>
      </c>
      <c r="J850" s="25">
        <f t="shared" si="53"/>
        <v>1</v>
      </c>
      <c r="K850" s="25">
        <f t="shared" si="54"/>
        <v>1</v>
      </c>
      <c r="L850" s="25">
        <f t="shared" si="55"/>
        <v>0</v>
      </c>
      <c r="M850" s="25">
        <v>1</v>
      </c>
      <c r="N850" s="25" t="e">
        <v>#N/A</v>
      </c>
      <c r="O850" s="25" t="e">
        <f>VLOOKUP(A850,'NFkB target TFs'!$E$10:$E$54,1,FALSE)</f>
        <v>#N/A</v>
      </c>
      <c r="P850" s="25" t="e">
        <f>VLOOKUP(A850,'all NFkB targets'!$A$6:$A$571,1,FALSE)</f>
        <v>#N/A</v>
      </c>
    </row>
    <row r="851" spans="1:16" x14ac:dyDescent="0.25">
      <c r="A851" s="96" t="s">
        <v>13887</v>
      </c>
      <c r="B851" s="21" t="s">
        <v>13888</v>
      </c>
      <c r="C851" s="21"/>
      <c r="D851" s="22">
        <v>0</v>
      </c>
      <c r="E851" s="23">
        <v>-5.0195218398611213E-2</v>
      </c>
      <c r="F851" s="28">
        <v>0.26765278115455804</v>
      </c>
      <c r="G851" s="28">
        <v>0.69594695237546289</v>
      </c>
      <c r="H851" s="28">
        <v>0.41900166557681906</v>
      </c>
      <c r="I851" s="25">
        <f t="shared" si="52"/>
        <v>0</v>
      </c>
      <c r="J851" s="25">
        <f t="shared" si="53"/>
        <v>0</v>
      </c>
      <c r="K851" s="25">
        <f t="shared" si="54"/>
        <v>1</v>
      </c>
      <c r="L851" s="25">
        <f t="shared" si="55"/>
        <v>0</v>
      </c>
      <c r="M851" s="25">
        <v>1</v>
      </c>
      <c r="N851" s="25" t="e">
        <v>#N/A</v>
      </c>
      <c r="O851" s="25" t="e">
        <f>VLOOKUP(A851,'NFkB target TFs'!$E$10:$E$54,1,FALSE)</f>
        <v>#N/A</v>
      </c>
      <c r="P851" s="25" t="e">
        <f>VLOOKUP(A851,'all NFkB targets'!$A$6:$A$571,1,FALSE)</f>
        <v>#N/A</v>
      </c>
    </row>
    <row r="852" spans="1:16" x14ac:dyDescent="0.25">
      <c r="A852" s="96" t="s">
        <v>14267</v>
      </c>
      <c r="B852" s="21" t="s">
        <v>14268</v>
      </c>
      <c r="C852" s="21"/>
      <c r="D852" s="22">
        <v>0</v>
      </c>
      <c r="E852" s="28">
        <v>0.65952692247122102</v>
      </c>
      <c r="F852" s="24">
        <v>-0.18109591761520516</v>
      </c>
      <c r="G852" s="28">
        <v>0.83766872133583314</v>
      </c>
      <c r="H852" s="28">
        <v>0.41837108292546737</v>
      </c>
      <c r="I852" s="25">
        <f t="shared" si="52"/>
        <v>1</v>
      </c>
      <c r="J852" s="25">
        <f t="shared" si="53"/>
        <v>0</v>
      </c>
      <c r="K852" s="25">
        <f t="shared" si="54"/>
        <v>1</v>
      </c>
      <c r="L852" s="25">
        <f t="shared" si="55"/>
        <v>0</v>
      </c>
      <c r="M852" s="25">
        <v>1</v>
      </c>
      <c r="N852" s="25" t="e">
        <v>#N/A</v>
      </c>
      <c r="O852" s="25" t="e">
        <f>VLOOKUP(A852,'NFkB target TFs'!$E$10:$E$54,1,FALSE)</f>
        <v>#N/A</v>
      </c>
      <c r="P852" s="25" t="e">
        <f>VLOOKUP(A852,'all NFkB targets'!$A$6:$A$571,1,FALSE)</f>
        <v>#N/A</v>
      </c>
    </row>
    <row r="853" spans="1:16" x14ac:dyDescent="0.25">
      <c r="A853" s="96" t="s">
        <v>6846</v>
      </c>
      <c r="B853" s="21" t="s">
        <v>6847</v>
      </c>
      <c r="C853" s="21"/>
      <c r="D853" s="22">
        <v>0</v>
      </c>
      <c r="E853" s="23">
        <v>-0.23924997854785821</v>
      </c>
      <c r="F853" s="23">
        <v>0.11731107433508181</v>
      </c>
      <c r="G853" s="23">
        <v>-0.11777623313221966</v>
      </c>
      <c r="H853" s="23">
        <v>0.41826993411624247</v>
      </c>
      <c r="I853" s="25">
        <f t="shared" si="52"/>
        <v>0</v>
      </c>
      <c r="J853" s="25">
        <f t="shared" si="53"/>
        <v>0</v>
      </c>
      <c r="K853" s="25">
        <f t="shared" si="54"/>
        <v>0</v>
      </c>
      <c r="L853" s="25">
        <f t="shared" si="55"/>
        <v>0</v>
      </c>
      <c r="M853" s="25">
        <v>0</v>
      </c>
      <c r="N853" s="25" t="e">
        <v>#N/A</v>
      </c>
      <c r="O853" s="25" t="e">
        <f>VLOOKUP(A853,'NFkB target TFs'!$E$10:$E$54,1,FALSE)</f>
        <v>#N/A</v>
      </c>
      <c r="P853" s="25" t="e">
        <f>VLOOKUP(A853,'all NFkB targets'!$A$6:$A$571,1,FALSE)</f>
        <v>#N/A</v>
      </c>
    </row>
    <row r="854" spans="1:16" x14ac:dyDescent="0.25">
      <c r="A854" s="96" t="s">
        <v>14031</v>
      </c>
      <c r="B854" s="21" t="s">
        <v>14032</v>
      </c>
      <c r="C854" s="21"/>
      <c r="D854" s="22">
        <v>0</v>
      </c>
      <c r="E854" s="28">
        <v>0.26130247880600155</v>
      </c>
      <c r="F854" s="23">
        <v>-9.5950688434276704E-2</v>
      </c>
      <c r="G854" s="28">
        <v>0.73158792584964516</v>
      </c>
      <c r="H854" s="28">
        <v>0.41814405824051631</v>
      </c>
      <c r="I854" s="25">
        <f t="shared" si="52"/>
        <v>0</v>
      </c>
      <c r="J854" s="25">
        <f t="shared" si="53"/>
        <v>0</v>
      </c>
      <c r="K854" s="25">
        <f t="shared" si="54"/>
        <v>1</v>
      </c>
      <c r="L854" s="25">
        <f t="shared" si="55"/>
        <v>0</v>
      </c>
      <c r="M854" s="25">
        <v>1</v>
      </c>
      <c r="N854" s="25" t="e">
        <v>#N/A</v>
      </c>
      <c r="O854" s="25" t="e">
        <f>VLOOKUP(A854,'NFkB target TFs'!$E$10:$E$54,1,FALSE)</f>
        <v>#N/A</v>
      </c>
      <c r="P854" s="25" t="e">
        <f>VLOOKUP(A854,'all NFkB targets'!$A$6:$A$571,1,FALSE)</f>
        <v>#N/A</v>
      </c>
    </row>
    <row r="855" spans="1:16" x14ac:dyDescent="0.25">
      <c r="A855" s="96" t="s">
        <v>6907</v>
      </c>
      <c r="B855" s="21" t="s">
        <v>941</v>
      </c>
      <c r="C855" s="21"/>
      <c r="D855" s="22">
        <v>0</v>
      </c>
      <c r="E855" s="23">
        <v>-0.26521491882942505</v>
      </c>
      <c r="F855" s="23">
        <v>-0.56321034961248173</v>
      </c>
      <c r="G855" s="23">
        <v>0.56259242817005684</v>
      </c>
      <c r="H855" s="23">
        <v>0.4179934071641136</v>
      </c>
      <c r="I855" s="25">
        <f t="shared" si="52"/>
        <v>0</v>
      </c>
      <c r="J855" s="25">
        <f t="shared" si="53"/>
        <v>0</v>
      </c>
      <c r="K855" s="25">
        <f t="shared" si="54"/>
        <v>0</v>
      </c>
      <c r="L855" s="25">
        <f t="shared" si="55"/>
        <v>0</v>
      </c>
      <c r="M855" s="25">
        <v>0</v>
      </c>
      <c r="N855" s="25" t="e">
        <v>#N/A</v>
      </c>
      <c r="O855" s="25" t="e">
        <f>VLOOKUP(A855,'NFkB target TFs'!$E$10:$E$54,1,FALSE)</f>
        <v>#N/A</v>
      </c>
      <c r="P855" s="25" t="e">
        <f>VLOOKUP(A855,'all NFkB targets'!$A$6:$A$571,1,FALSE)</f>
        <v>#N/A</v>
      </c>
    </row>
    <row r="856" spans="1:16" x14ac:dyDescent="0.25">
      <c r="A856" s="96" t="s">
        <v>14111</v>
      </c>
      <c r="B856" s="21" t="s">
        <v>14112</v>
      </c>
      <c r="C856" s="21"/>
      <c r="D856" s="22">
        <v>0</v>
      </c>
      <c r="E856" s="28">
        <v>0.12547388447245381</v>
      </c>
      <c r="F856" s="28">
        <v>0.23690974375498755</v>
      </c>
      <c r="G856" s="28">
        <v>0.60620364829532636</v>
      </c>
      <c r="H856" s="28">
        <v>0.41780150882014522</v>
      </c>
      <c r="I856" s="25">
        <f t="shared" si="52"/>
        <v>0</v>
      </c>
      <c r="J856" s="25">
        <f t="shared" si="53"/>
        <v>0</v>
      </c>
      <c r="K856" s="25">
        <f t="shared" si="54"/>
        <v>1</v>
      </c>
      <c r="L856" s="25">
        <f t="shared" si="55"/>
        <v>0</v>
      </c>
      <c r="M856" s="25">
        <v>1</v>
      </c>
      <c r="N856" s="25" t="e">
        <v>#N/A</v>
      </c>
      <c r="O856" s="25" t="e">
        <f>VLOOKUP(A856,'NFkB target TFs'!$E$10:$E$54,1,FALSE)</f>
        <v>#N/A</v>
      </c>
      <c r="P856" s="25" t="e">
        <f>VLOOKUP(A856,'all NFkB targets'!$A$6:$A$571,1,FALSE)</f>
        <v>#N/A</v>
      </c>
    </row>
    <row r="857" spans="1:16" x14ac:dyDescent="0.25">
      <c r="A857" s="96" t="s">
        <v>13053</v>
      </c>
      <c r="B857" s="21" t="s">
        <v>13054</v>
      </c>
      <c r="C857" s="21"/>
      <c r="D857" s="22">
        <v>0</v>
      </c>
      <c r="E857" s="24">
        <v>-0.77781973969935936</v>
      </c>
      <c r="F857" s="28">
        <v>0.65072585842773478</v>
      </c>
      <c r="G857" s="28">
        <v>0.37067838277218412</v>
      </c>
      <c r="H857" s="28">
        <v>0.41764020795958723</v>
      </c>
      <c r="I857" s="25">
        <f t="shared" si="52"/>
        <v>1</v>
      </c>
      <c r="J857" s="25">
        <f t="shared" si="53"/>
        <v>1</v>
      </c>
      <c r="K857" s="25">
        <f t="shared" si="54"/>
        <v>0</v>
      </c>
      <c r="L857" s="25">
        <f t="shared" si="55"/>
        <v>0</v>
      </c>
      <c r="M857" s="25">
        <v>1</v>
      </c>
      <c r="N857" s="25" t="e">
        <v>#N/A</v>
      </c>
      <c r="O857" s="25" t="e">
        <f>VLOOKUP(A857,'NFkB target TFs'!$E$10:$E$54,1,FALSE)</f>
        <v>#N/A</v>
      </c>
      <c r="P857" s="25" t="e">
        <f>VLOOKUP(A857,'all NFkB targets'!$A$6:$A$571,1,FALSE)</f>
        <v>#N/A</v>
      </c>
    </row>
    <row r="858" spans="1:16" x14ac:dyDescent="0.25">
      <c r="A858" s="96" t="s">
        <v>14922</v>
      </c>
      <c r="B858" s="21" t="s">
        <v>14923</v>
      </c>
      <c r="C858" s="21"/>
      <c r="D858" s="22">
        <v>0</v>
      </c>
      <c r="E858" s="24">
        <v>-0.30398955150977641</v>
      </c>
      <c r="F858" s="28">
        <v>0.61765787168806729</v>
      </c>
      <c r="G858" s="28">
        <v>0.6904407045358002</v>
      </c>
      <c r="H858" s="28">
        <v>0.41742060521640861</v>
      </c>
      <c r="I858" s="25">
        <f t="shared" si="52"/>
        <v>0</v>
      </c>
      <c r="J858" s="25">
        <f t="shared" si="53"/>
        <v>1</v>
      </c>
      <c r="K858" s="25">
        <f t="shared" si="54"/>
        <v>1</v>
      </c>
      <c r="L858" s="25">
        <f t="shared" si="55"/>
        <v>0</v>
      </c>
      <c r="M858" s="25">
        <v>1</v>
      </c>
      <c r="N858" s="25" t="e">
        <v>#N/A</v>
      </c>
      <c r="O858" s="25" t="e">
        <f>VLOOKUP(A858,'NFkB target TFs'!$E$10:$E$54,1,FALSE)</f>
        <v>#N/A</v>
      </c>
      <c r="P858" s="25" t="e">
        <f>VLOOKUP(A858,'all NFkB targets'!$A$6:$A$571,1,FALSE)</f>
        <v>#N/A</v>
      </c>
    </row>
    <row r="859" spans="1:16" x14ac:dyDescent="0.25">
      <c r="A859" s="96" t="s">
        <v>14983</v>
      </c>
      <c r="B859" s="21" t="s">
        <v>14984</v>
      </c>
      <c r="C859" s="21"/>
      <c r="D859" s="22">
        <v>0</v>
      </c>
      <c r="E859" s="28">
        <v>0.76275553411169583</v>
      </c>
      <c r="F859" s="28">
        <v>1.2154189532246118</v>
      </c>
      <c r="G859" s="28">
        <v>1.0839184727845259</v>
      </c>
      <c r="H859" s="28">
        <v>0.41692870116591718</v>
      </c>
      <c r="I859" s="25">
        <f t="shared" si="52"/>
        <v>1</v>
      </c>
      <c r="J859" s="25">
        <f t="shared" si="53"/>
        <v>1</v>
      </c>
      <c r="K859" s="25">
        <f t="shared" si="54"/>
        <v>1</v>
      </c>
      <c r="L859" s="25">
        <f t="shared" si="55"/>
        <v>0</v>
      </c>
      <c r="M859" s="25">
        <v>1</v>
      </c>
      <c r="N859" s="25" t="e">
        <v>#N/A</v>
      </c>
      <c r="O859" s="25" t="e">
        <f>VLOOKUP(A859,'NFkB target TFs'!$E$10:$E$54,1,FALSE)</f>
        <v>#N/A</v>
      </c>
      <c r="P859" s="25" t="e">
        <f>VLOOKUP(A859,'all NFkB targets'!$A$6:$A$571,1,FALSE)</f>
        <v>#N/A</v>
      </c>
    </row>
    <row r="860" spans="1:16" x14ac:dyDescent="0.25">
      <c r="A860" s="96" t="s">
        <v>9293</v>
      </c>
      <c r="B860" s="21" t="s">
        <v>9294</v>
      </c>
      <c r="C860" s="21"/>
      <c r="D860" s="22">
        <v>0</v>
      </c>
      <c r="E860" s="23">
        <v>0.1433544367601608</v>
      </c>
      <c r="F860" s="23">
        <v>0.17858220985317497</v>
      </c>
      <c r="G860" s="23">
        <v>0.2917177987169931</v>
      </c>
      <c r="H860" s="23">
        <v>0.41667776301054649</v>
      </c>
      <c r="I860" s="25">
        <f t="shared" si="52"/>
        <v>0</v>
      </c>
      <c r="J860" s="25">
        <f t="shared" si="53"/>
        <v>0</v>
      </c>
      <c r="K860" s="25">
        <f t="shared" si="54"/>
        <v>0</v>
      </c>
      <c r="L860" s="25">
        <f t="shared" si="55"/>
        <v>0</v>
      </c>
      <c r="M860" s="25">
        <v>0</v>
      </c>
      <c r="N860" s="25" t="e">
        <v>#N/A</v>
      </c>
      <c r="O860" s="25" t="e">
        <f>VLOOKUP(A860,'NFkB target TFs'!$E$10:$E$54,1,FALSE)</f>
        <v>#N/A</v>
      </c>
      <c r="P860" s="25" t="e">
        <f>VLOOKUP(A860,'all NFkB targets'!$A$6:$A$571,1,FALSE)</f>
        <v>#N/A</v>
      </c>
    </row>
    <row r="861" spans="1:16" x14ac:dyDescent="0.25">
      <c r="A861" s="96" t="s">
        <v>14884</v>
      </c>
      <c r="B861" s="21" t="s">
        <v>14885</v>
      </c>
      <c r="C861" s="21"/>
      <c r="D861" s="22">
        <v>0</v>
      </c>
      <c r="E861" s="28">
        <v>0.53439634587302209</v>
      </c>
      <c r="F861" s="28">
        <v>0.78522102004124861</v>
      </c>
      <c r="G861" s="28">
        <v>0.66818698792392772</v>
      </c>
      <c r="H861" s="28">
        <v>0.41648708037986998</v>
      </c>
      <c r="I861" s="25">
        <f t="shared" si="52"/>
        <v>0</v>
      </c>
      <c r="J861" s="25">
        <f t="shared" si="53"/>
        <v>1</v>
      </c>
      <c r="K861" s="25">
        <f t="shared" si="54"/>
        <v>1</v>
      </c>
      <c r="L861" s="25">
        <f t="shared" si="55"/>
        <v>0</v>
      </c>
      <c r="M861" s="25">
        <v>1</v>
      </c>
      <c r="N861" s="25" t="e">
        <v>#N/A</v>
      </c>
      <c r="O861" s="25" t="e">
        <f>VLOOKUP(A861,'NFkB target TFs'!$E$10:$E$54,1,FALSE)</f>
        <v>#N/A</v>
      </c>
      <c r="P861" s="25" t="e">
        <f>VLOOKUP(A861,'all NFkB targets'!$A$6:$A$571,1,FALSE)</f>
        <v>#N/A</v>
      </c>
    </row>
    <row r="862" spans="1:16" x14ac:dyDescent="0.25">
      <c r="A862" s="96" t="s">
        <v>14166</v>
      </c>
      <c r="B862" s="21" t="s">
        <v>14167</v>
      </c>
      <c r="C862" s="21"/>
      <c r="D862" s="22">
        <v>0</v>
      </c>
      <c r="E862" s="28">
        <v>0.23045049952449048</v>
      </c>
      <c r="F862" s="23">
        <v>1.7005240032441474E-2</v>
      </c>
      <c r="G862" s="28">
        <v>0.72821336312492702</v>
      </c>
      <c r="H862" s="28">
        <v>0.41608449010221299</v>
      </c>
      <c r="I862" s="25">
        <f t="shared" si="52"/>
        <v>0</v>
      </c>
      <c r="J862" s="25">
        <f t="shared" si="53"/>
        <v>0</v>
      </c>
      <c r="K862" s="25">
        <f t="shared" si="54"/>
        <v>1</v>
      </c>
      <c r="L862" s="25">
        <f t="shared" si="55"/>
        <v>0</v>
      </c>
      <c r="M862" s="25">
        <v>1</v>
      </c>
      <c r="N862" s="25" t="e">
        <v>#N/A</v>
      </c>
      <c r="O862" s="25" t="e">
        <f>VLOOKUP(A862,'NFkB target TFs'!$E$10:$E$54,1,FALSE)</f>
        <v>#N/A</v>
      </c>
      <c r="P862" s="25" t="e">
        <f>VLOOKUP(A862,'all NFkB targets'!$A$6:$A$571,1,FALSE)</f>
        <v>#N/A</v>
      </c>
    </row>
    <row r="863" spans="1:16" x14ac:dyDescent="0.25">
      <c r="A863" s="96" t="s">
        <v>13176</v>
      </c>
      <c r="B863" s="21" t="s">
        <v>13177</v>
      </c>
      <c r="C863" s="21"/>
      <c r="D863" s="22">
        <v>0</v>
      </c>
      <c r="E863" s="28">
        <v>0.47023573096736193</v>
      </c>
      <c r="F863" s="23">
        <v>-1.7851441336150509E-2</v>
      </c>
      <c r="G863" s="28">
        <v>1.2182645357137714</v>
      </c>
      <c r="H863" s="28">
        <v>0.41515603397075546</v>
      </c>
      <c r="I863" s="25">
        <f t="shared" si="52"/>
        <v>0</v>
      </c>
      <c r="J863" s="25">
        <f t="shared" si="53"/>
        <v>0</v>
      </c>
      <c r="K863" s="25">
        <f t="shared" si="54"/>
        <v>1</v>
      </c>
      <c r="L863" s="25">
        <f t="shared" si="55"/>
        <v>0</v>
      </c>
      <c r="M863" s="25">
        <v>1</v>
      </c>
      <c r="N863" s="25" t="e">
        <v>#N/A</v>
      </c>
      <c r="O863" s="25" t="e">
        <f>VLOOKUP(A863,'NFkB target TFs'!$E$10:$E$54,1,FALSE)</f>
        <v>#N/A</v>
      </c>
      <c r="P863" s="25" t="e">
        <f>VLOOKUP(A863,'all NFkB targets'!$A$6:$A$571,1,FALSE)</f>
        <v>#N/A</v>
      </c>
    </row>
    <row r="864" spans="1:16" x14ac:dyDescent="0.25">
      <c r="A864" s="96" t="s">
        <v>14856</v>
      </c>
      <c r="B864" s="21" t="s">
        <v>14857</v>
      </c>
      <c r="C864" s="21"/>
      <c r="D864" s="22">
        <v>0</v>
      </c>
      <c r="E864" s="28">
        <v>0.50012811336610796</v>
      </c>
      <c r="F864" s="28">
        <v>0.83669495505605174</v>
      </c>
      <c r="G864" s="28">
        <v>0.94555853869289419</v>
      </c>
      <c r="H864" s="28">
        <v>0.41468597370749882</v>
      </c>
      <c r="I864" s="25">
        <f t="shared" si="52"/>
        <v>0</v>
      </c>
      <c r="J864" s="25">
        <f t="shared" si="53"/>
        <v>1</v>
      </c>
      <c r="K864" s="25">
        <f t="shared" si="54"/>
        <v>1</v>
      </c>
      <c r="L864" s="25">
        <f t="shared" si="55"/>
        <v>0</v>
      </c>
      <c r="M864" s="25">
        <v>1</v>
      </c>
      <c r="N864" s="25" t="e">
        <v>#N/A</v>
      </c>
      <c r="O864" s="25" t="e">
        <f>VLOOKUP(A864,'NFkB target TFs'!$E$10:$E$54,1,FALSE)</f>
        <v>#N/A</v>
      </c>
      <c r="P864" s="25" t="e">
        <f>VLOOKUP(A864,'all NFkB targets'!$A$6:$A$571,1,FALSE)</f>
        <v>#N/A</v>
      </c>
    </row>
    <row r="865" spans="1:16" x14ac:dyDescent="0.25">
      <c r="A865" s="96" t="s">
        <v>6309</v>
      </c>
      <c r="B865" s="21" t="s">
        <v>6310</v>
      </c>
      <c r="C865" s="21"/>
      <c r="D865" s="22">
        <v>0</v>
      </c>
      <c r="E865" s="23">
        <v>0.53965675958445181</v>
      </c>
      <c r="F865" s="23">
        <v>0.3404534339917944</v>
      </c>
      <c r="G865" s="23">
        <v>0.24642640311321953</v>
      </c>
      <c r="H865" s="23">
        <v>0.41455159200126473</v>
      </c>
      <c r="I865" s="25">
        <f t="shared" si="52"/>
        <v>0</v>
      </c>
      <c r="J865" s="25">
        <f t="shared" si="53"/>
        <v>0</v>
      </c>
      <c r="K865" s="25">
        <f t="shared" si="54"/>
        <v>0</v>
      </c>
      <c r="L865" s="25">
        <f t="shared" si="55"/>
        <v>0</v>
      </c>
      <c r="M865" s="25">
        <v>0</v>
      </c>
      <c r="N865" s="25" t="e">
        <v>#N/A</v>
      </c>
      <c r="O865" s="25" t="e">
        <f>VLOOKUP(A865,'NFkB target TFs'!$E$10:$E$54,1,FALSE)</f>
        <v>#N/A</v>
      </c>
      <c r="P865" s="25" t="e">
        <f>VLOOKUP(A865,'all NFkB targets'!$A$6:$A$571,1,FALSE)</f>
        <v>#N/A</v>
      </c>
    </row>
    <row r="866" spans="1:16" x14ac:dyDescent="0.25">
      <c r="A866" s="96" t="s">
        <v>8996</v>
      </c>
      <c r="B866" s="21" t="s">
        <v>941</v>
      </c>
      <c r="C866" s="21"/>
      <c r="D866" s="22">
        <v>0</v>
      </c>
      <c r="E866" s="23">
        <v>0.44043699337461334</v>
      </c>
      <c r="F866" s="23">
        <v>-0.3479141041724651</v>
      </c>
      <c r="G866" s="23">
        <v>0.45750768401392783</v>
      </c>
      <c r="H866" s="23">
        <v>0.41443852945152893</v>
      </c>
      <c r="I866" s="25">
        <f t="shared" si="52"/>
        <v>0</v>
      </c>
      <c r="J866" s="25">
        <f t="shared" si="53"/>
        <v>0</v>
      </c>
      <c r="K866" s="25">
        <f t="shared" si="54"/>
        <v>0</v>
      </c>
      <c r="L866" s="25">
        <f t="shared" si="55"/>
        <v>0</v>
      </c>
      <c r="M866" s="25">
        <v>0</v>
      </c>
      <c r="N866" s="25" t="e">
        <v>#N/A</v>
      </c>
      <c r="O866" s="25" t="e">
        <f>VLOOKUP(A866,'NFkB target TFs'!$E$10:$E$54,1,FALSE)</f>
        <v>#N/A</v>
      </c>
      <c r="P866" s="25" t="e">
        <f>VLOOKUP(A866,'all NFkB targets'!$A$6:$A$571,1,FALSE)</f>
        <v>#N/A</v>
      </c>
    </row>
    <row r="867" spans="1:16" x14ac:dyDescent="0.25">
      <c r="A867" s="96" t="s">
        <v>14635</v>
      </c>
      <c r="B867" s="21" t="s">
        <v>14636</v>
      </c>
      <c r="C867" s="21"/>
      <c r="D867" s="22">
        <v>0</v>
      </c>
      <c r="E867" s="23">
        <v>1.0259394080599669E-2</v>
      </c>
      <c r="F867" s="28">
        <v>0.59696379356053486</v>
      </c>
      <c r="G867" s="28">
        <v>0.62672886358670943</v>
      </c>
      <c r="H867" s="28">
        <v>0.41336011189409594</v>
      </c>
      <c r="I867" s="25">
        <f t="shared" si="52"/>
        <v>0</v>
      </c>
      <c r="J867" s="25">
        <f t="shared" si="53"/>
        <v>1</v>
      </c>
      <c r="K867" s="25">
        <f t="shared" si="54"/>
        <v>1</v>
      </c>
      <c r="L867" s="25">
        <f t="shared" si="55"/>
        <v>0</v>
      </c>
      <c r="M867" s="25">
        <v>1</v>
      </c>
      <c r="N867" s="25" t="e">
        <v>#N/A</v>
      </c>
      <c r="O867" s="25" t="e">
        <f>VLOOKUP(A867,'NFkB target TFs'!$E$10:$E$54,1,FALSE)</f>
        <v>#N/A</v>
      </c>
      <c r="P867" s="25" t="e">
        <f>VLOOKUP(A867,'all NFkB targets'!$A$6:$A$571,1,FALSE)</f>
        <v>#N/A</v>
      </c>
    </row>
    <row r="868" spans="1:16" x14ac:dyDescent="0.25">
      <c r="A868" s="96" t="s">
        <v>5206</v>
      </c>
      <c r="B868" s="21" t="s">
        <v>5207</v>
      </c>
      <c r="C868" s="21"/>
      <c r="D868" s="22">
        <v>0</v>
      </c>
      <c r="E868" s="23">
        <v>0.50574367838602874</v>
      </c>
      <c r="F868" s="23">
        <v>-4.9533627990802298E-2</v>
      </c>
      <c r="G868" s="23">
        <v>0.37216939008088323</v>
      </c>
      <c r="H868" s="23">
        <v>0.41322065387430795</v>
      </c>
      <c r="I868" s="25">
        <f t="shared" si="52"/>
        <v>0</v>
      </c>
      <c r="J868" s="25">
        <f t="shared" si="53"/>
        <v>0</v>
      </c>
      <c r="K868" s="25">
        <f t="shared" si="54"/>
        <v>0</v>
      </c>
      <c r="L868" s="25">
        <f t="shared" si="55"/>
        <v>0</v>
      </c>
      <c r="M868" s="25">
        <v>0</v>
      </c>
      <c r="N868" s="25" t="e">
        <v>#N/A</v>
      </c>
      <c r="O868" s="25" t="e">
        <f>VLOOKUP(A868,'NFkB target TFs'!$E$10:$E$54,1,FALSE)</f>
        <v>#N/A</v>
      </c>
      <c r="P868" s="25" t="e">
        <f>VLOOKUP(A868,'all NFkB targets'!$A$6:$A$571,1,FALSE)</f>
        <v>#N/A</v>
      </c>
    </row>
    <row r="869" spans="1:16" x14ac:dyDescent="0.25">
      <c r="A869" s="96" t="s">
        <v>13433</v>
      </c>
      <c r="B869" s="21" t="s">
        <v>13434</v>
      </c>
      <c r="C869" s="21"/>
      <c r="D869" s="22">
        <v>0</v>
      </c>
      <c r="E869" s="28">
        <v>0.33177766579294987</v>
      </c>
      <c r="F869" s="28">
        <v>0.47508798953059594</v>
      </c>
      <c r="G869" s="28">
        <v>0.82240711614669715</v>
      </c>
      <c r="H869" s="28">
        <v>0.41317599228591989</v>
      </c>
      <c r="I869" s="25">
        <f t="shared" si="52"/>
        <v>0</v>
      </c>
      <c r="J869" s="25">
        <f t="shared" si="53"/>
        <v>0</v>
      </c>
      <c r="K869" s="25">
        <f t="shared" si="54"/>
        <v>1</v>
      </c>
      <c r="L869" s="25">
        <f t="shared" si="55"/>
        <v>0</v>
      </c>
      <c r="M869" s="25">
        <v>1</v>
      </c>
      <c r="N869" s="25" t="e">
        <v>#N/A</v>
      </c>
      <c r="O869" s="25" t="e">
        <f>VLOOKUP(A869,'NFkB target TFs'!$E$10:$E$54,1,FALSE)</f>
        <v>#N/A</v>
      </c>
      <c r="P869" s="25" t="e">
        <f>VLOOKUP(A869,'all NFkB targets'!$A$6:$A$571,1,FALSE)</f>
        <v>#N/A</v>
      </c>
    </row>
    <row r="870" spans="1:16" x14ac:dyDescent="0.25">
      <c r="A870" s="96" t="s">
        <v>1342</v>
      </c>
      <c r="B870" s="21" t="s">
        <v>1343</v>
      </c>
      <c r="C870" s="21"/>
      <c r="D870" s="22">
        <v>0</v>
      </c>
      <c r="E870" s="23">
        <v>-6.6547398703409733E-4</v>
      </c>
      <c r="F870" s="23">
        <v>-7.498443901597969E-2</v>
      </c>
      <c r="G870" s="23">
        <v>-1.9090035872972394E-2</v>
      </c>
      <c r="H870" s="23">
        <v>0.41302107842949193</v>
      </c>
      <c r="I870" s="25">
        <f t="shared" si="52"/>
        <v>0</v>
      </c>
      <c r="J870" s="25">
        <f t="shared" si="53"/>
        <v>0</v>
      </c>
      <c r="K870" s="25">
        <f t="shared" si="54"/>
        <v>0</v>
      </c>
      <c r="L870" s="25">
        <f t="shared" si="55"/>
        <v>0</v>
      </c>
      <c r="M870" s="25">
        <v>0</v>
      </c>
      <c r="N870" s="25" t="e">
        <v>#N/A</v>
      </c>
      <c r="O870" s="25" t="e">
        <f>VLOOKUP(A870,'NFkB target TFs'!$E$10:$E$54,1,FALSE)</f>
        <v>#N/A</v>
      </c>
      <c r="P870" s="25" t="e">
        <f>VLOOKUP(A870,'all NFkB targets'!$A$6:$A$571,1,FALSE)</f>
        <v>#N/A</v>
      </c>
    </row>
    <row r="871" spans="1:16" x14ac:dyDescent="0.25">
      <c r="A871" s="96" t="s">
        <v>6529</v>
      </c>
      <c r="B871" s="21" t="s">
        <v>6530</v>
      </c>
      <c r="C871" s="21"/>
      <c r="D871" s="22">
        <v>0</v>
      </c>
      <c r="E871" s="23">
        <v>-7.7324394460755883E-2</v>
      </c>
      <c r="F871" s="23">
        <v>0.58284244884678638</v>
      </c>
      <c r="G871" s="23">
        <v>0.47180630294248532</v>
      </c>
      <c r="H871" s="23">
        <v>0.41216026696793778</v>
      </c>
      <c r="I871" s="25">
        <f t="shared" si="52"/>
        <v>0</v>
      </c>
      <c r="J871" s="25">
        <f t="shared" si="53"/>
        <v>0</v>
      </c>
      <c r="K871" s="25">
        <f t="shared" si="54"/>
        <v>0</v>
      </c>
      <c r="L871" s="25">
        <f t="shared" si="55"/>
        <v>0</v>
      </c>
      <c r="M871" s="25">
        <v>0</v>
      </c>
      <c r="N871" s="25" t="e">
        <v>#N/A</v>
      </c>
      <c r="O871" s="25" t="e">
        <f>VLOOKUP(A871,'NFkB target TFs'!$E$10:$E$54,1,FALSE)</f>
        <v>#N/A</v>
      </c>
      <c r="P871" s="25" t="e">
        <f>VLOOKUP(A871,'all NFkB targets'!$A$6:$A$571,1,FALSE)</f>
        <v>#N/A</v>
      </c>
    </row>
    <row r="872" spans="1:16" x14ac:dyDescent="0.25">
      <c r="A872" s="96" t="s">
        <v>14376</v>
      </c>
      <c r="B872" s="21" t="s">
        <v>14377</v>
      </c>
      <c r="C872" s="21"/>
      <c r="D872" s="22">
        <v>0</v>
      </c>
      <c r="E872" s="24">
        <v>-0.8553277904895995</v>
      </c>
      <c r="F872" s="24">
        <v>-0.29933574137801211</v>
      </c>
      <c r="G872" s="28">
        <v>0.83655823382010275</v>
      </c>
      <c r="H872" s="28">
        <v>0.41162490019173148</v>
      </c>
      <c r="I872" s="25">
        <f t="shared" si="52"/>
        <v>1</v>
      </c>
      <c r="J872" s="25">
        <f t="shared" si="53"/>
        <v>0</v>
      </c>
      <c r="K872" s="25">
        <f t="shared" si="54"/>
        <v>1</v>
      </c>
      <c r="L872" s="25">
        <f t="shared" si="55"/>
        <v>0</v>
      </c>
      <c r="M872" s="25">
        <v>1</v>
      </c>
      <c r="N872" s="25" t="e">
        <v>#N/A</v>
      </c>
      <c r="O872" s="25" t="e">
        <f>VLOOKUP(A872,'NFkB target TFs'!$E$10:$E$54,1,FALSE)</f>
        <v>#N/A</v>
      </c>
      <c r="P872" s="25" t="e">
        <f>VLOOKUP(A872,'all NFkB targets'!$A$6:$A$571,1,FALSE)</f>
        <v>#N/A</v>
      </c>
    </row>
    <row r="873" spans="1:16" x14ac:dyDescent="0.25">
      <c r="A873" s="96" t="s">
        <v>1014</v>
      </c>
      <c r="B873" s="21" t="s">
        <v>1015</v>
      </c>
      <c r="C873" s="21"/>
      <c r="D873" s="22">
        <v>0</v>
      </c>
      <c r="E873" s="23">
        <v>0.25116983256119835</v>
      </c>
      <c r="F873" s="23">
        <v>0.44694668503301249</v>
      </c>
      <c r="G873" s="23">
        <v>0.41001370677792709</v>
      </c>
      <c r="H873" s="23">
        <v>0.41111869570947601</v>
      </c>
      <c r="I873" s="25">
        <f t="shared" si="52"/>
        <v>0</v>
      </c>
      <c r="J873" s="25">
        <f t="shared" si="53"/>
        <v>0</v>
      </c>
      <c r="K873" s="25">
        <f t="shared" si="54"/>
        <v>0</v>
      </c>
      <c r="L873" s="25">
        <f t="shared" si="55"/>
        <v>0</v>
      </c>
      <c r="M873" s="25">
        <v>0</v>
      </c>
      <c r="N873" s="25" t="e">
        <v>#N/A</v>
      </c>
      <c r="O873" s="25" t="e">
        <f>VLOOKUP(A873,'NFkB target TFs'!$E$10:$E$54,1,FALSE)</f>
        <v>#N/A</v>
      </c>
      <c r="P873" s="25" t="e">
        <f>VLOOKUP(A873,'all NFkB targets'!$A$6:$A$571,1,FALSE)</f>
        <v>#N/A</v>
      </c>
    </row>
    <row r="874" spans="1:16" x14ac:dyDescent="0.25">
      <c r="A874" s="96" t="s">
        <v>7622</v>
      </c>
      <c r="B874" s="21" t="s">
        <v>7623</v>
      </c>
      <c r="C874" s="21"/>
      <c r="D874" s="22">
        <v>0</v>
      </c>
      <c r="E874" s="23">
        <v>0.12647581211982709</v>
      </c>
      <c r="F874" s="23">
        <v>0.43931899935081814</v>
      </c>
      <c r="G874" s="23">
        <v>0.57661971538203105</v>
      </c>
      <c r="H874" s="23">
        <v>0.41093509415187424</v>
      </c>
      <c r="I874" s="25">
        <f t="shared" si="52"/>
        <v>0</v>
      </c>
      <c r="J874" s="25">
        <f t="shared" si="53"/>
        <v>0</v>
      </c>
      <c r="K874" s="25">
        <f t="shared" si="54"/>
        <v>0</v>
      </c>
      <c r="L874" s="25">
        <f t="shared" si="55"/>
        <v>0</v>
      </c>
      <c r="M874" s="25">
        <v>0</v>
      </c>
      <c r="N874" s="25" t="e">
        <v>#N/A</v>
      </c>
      <c r="O874" s="25" t="e">
        <f>VLOOKUP(A874,'NFkB target TFs'!$E$10:$E$54,1,FALSE)</f>
        <v>#N/A</v>
      </c>
      <c r="P874" s="25" t="e">
        <f>VLOOKUP(A874,'all NFkB targets'!$A$6:$A$571,1,FALSE)</f>
        <v>#N/A</v>
      </c>
    </row>
    <row r="875" spans="1:16" x14ac:dyDescent="0.25">
      <c r="A875" s="96" t="s">
        <v>14979</v>
      </c>
      <c r="B875" s="21" t="s">
        <v>14980</v>
      </c>
      <c r="C875" s="21"/>
      <c r="D875" s="22">
        <v>0</v>
      </c>
      <c r="E875" s="28">
        <v>0.80686266067233214</v>
      </c>
      <c r="F875" s="28">
        <v>1.8625632908866825</v>
      </c>
      <c r="G875" s="28">
        <v>1.1738122408913862</v>
      </c>
      <c r="H875" s="28">
        <v>0.41070968546515474</v>
      </c>
      <c r="I875" s="25">
        <f t="shared" si="52"/>
        <v>1</v>
      </c>
      <c r="J875" s="25">
        <f t="shared" si="53"/>
        <v>1</v>
      </c>
      <c r="K875" s="25">
        <f t="shared" si="54"/>
        <v>1</v>
      </c>
      <c r="L875" s="25">
        <f t="shared" si="55"/>
        <v>0</v>
      </c>
      <c r="M875" s="25">
        <v>1</v>
      </c>
      <c r="N875" s="25" t="e">
        <v>#N/A</v>
      </c>
      <c r="O875" s="25" t="e">
        <f>VLOOKUP(A875,'NFkB target TFs'!$E$10:$E$54,1,FALSE)</f>
        <v>#N/A</v>
      </c>
      <c r="P875" s="25" t="e">
        <f>VLOOKUP(A875,'all NFkB targets'!$A$6:$A$571,1,FALSE)</f>
        <v>#N/A</v>
      </c>
    </row>
    <row r="876" spans="1:16" x14ac:dyDescent="0.25">
      <c r="A876" s="96" t="s">
        <v>14208</v>
      </c>
      <c r="B876" s="21" t="s">
        <v>14209</v>
      </c>
      <c r="C876" s="21"/>
      <c r="D876" s="22">
        <v>0</v>
      </c>
      <c r="E876" s="24">
        <v>-0.42349435415978509</v>
      </c>
      <c r="F876" s="23">
        <v>-3.3625308966957465E-2</v>
      </c>
      <c r="G876" s="28">
        <v>0.76445067545984735</v>
      </c>
      <c r="H876" s="28">
        <v>0.41060994342686352</v>
      </c>
      <c r="I876" s="25">
        <f t="shared" si="52"/>
        <v>0</v>
      </c>
      <c r="J876" s="25">
        <f t="shared" si="53"/>
        <v>0</v>
      </c>
      <c r="K876" s="25">
        <f t="shared" si="54"/>
        <v>1</v>
      </c>
      <c r="L876" s="25">
        <f t="shared" si="55"/>
        <v>0</v>
      </c>
      <c r="M876" s="25">
        <v>1</v>
      </c>
      <c r="N876" s="25" t="e">
        <v>#N/A</v>
      </c>
      <c r="O876" s="25" t="e">
        <f>VLOOKUP(A876,'NFkB target TFs'!$E$10:$E$54,1,FALSE)</f>
        <v>#N/A</v>
      </c>
      <c r="P876" s="25" t="e">
        <f>VLOOKUP(A876,'all NFkB targets'!$A$6:$A$571,1,FALSE)</f>
        <v>#N/A</v>
      </c>
    </row>
    <row r="877" spans="1:16" x14ac:dyDescent="0.25">
      <c r="A877" s="96" t="s">
        <v>14274</v>
      </c>
      <c r="B877" s="21" t="s">
        <v>941</v>
      </c>
      <c r="C877" s="21"/>
      <c r="D877" s="22">
        <v>0</v>
      </c>
      <c r="E877" s="28">
        <v>1.152365339094539</v>
      </c>
      <c r="F877" s="28">
        <v>0.30302142366946627</v>
      </c>
      <c r="G877" s="24">
        <v>-1.0704192882274266</v>
      </c>
      <c r="H877" s="28">
        <v>0.41049817700126889</v>
      </c>
      <c r="I877" s="25">
        <f t="shared" si="52"/>
        <v>1</v>
      </c>
      <c r="J877" s="25">
        <f t="shared" si="53"/>
        <v>0</v>
      </c>
      <c r="K877" s="25">
        <f t="shared" si="54"/>
        <v>1</v>
      </c>
      <c r="L877" s="25">
        <f t="shared" si="55"/>
        <v>0</v>
      </c>
      <c r="M877" s="25">
        <v>1</v>
      </c>
      <c r="N877" s="25" t="e">
        <v>#N/A</v>
      </c>
      <c r="O877" s="25" t="e">
        <f>VLOOKUP(A877,'NFkB target TFs'!$E$10:$E$54,1,FALSE)</f>
        <v>#N/A</v>
      </c>
      <c r="P877" s="25" t="e">
        <f>VLOOKUP(A877,'all NFkB targets'!$A$6:$A$571,1,FALSE)</f>
        <v>#N/A</v>
      </c>
    </row>
    <row r="878" spans="1:16" x14ac:dyDescent="0.25">
      <c r="A878" s="96" t="s">
        <v>11212</v>
      </c>
      <c r="B878" s="21" t="s">
        <v>11213</v>
      </c>
      <c r="C878" s="21"/>
      <c r="D878" s="22">
        <v>0</v>
      </c>
      <c r="E878" s="23">
        <v>-6.2257923086944958E-2</v>
      </c>
      <c r="F878" s="23">
        <v>0.52150861158057316</v>
      </c>
      <c r="G878" s="23">
        <v>-0.29266230105416552</v>
      </c>
      <c r="H878" s="23">
        <v>0.41044918658145502</v>
      </c>
      <c r="I878" s="25">
        <f t="shared" si="52"/>
        <v>0</v>
      </c>
      <c r="J878" s="25">
        <f t="shared" si="53"/>
        <v>0</v>
      </c>
      <c r="K878" s="25">
        <f t="shared" si="54"/>
        <v>0</v>
      </c>
      <c r="L878" s="25">
        <f t="shared" si="55"/>
        <v>0</v>
      </c>
      <c r="M878" s="25">
        <v>0</v>
      </c>
      <c r="N878" s="25" t="e">
        <v>#N/A</v>
      </c>
      <c r="O878" s="25" t="e">
        <f>VLOOKUP(A878,'NFkB target TFs'!$E$10:$E$54,1,FALSE)</f>
        <v>#N/A</v>
      </c>
      <c r="P878" s="25" t="e">
        <f>VLOOKUP(A878,'all NFkB targets'!$A$6:$A$571,1,FALSE)</f>
        <v>#N/A</v>
      </c>
    </row>
    <row r="879" spans="1:16" x14ac:dyDescent="0.25">
      <c r="A879" s="96" t="s">
        <v>12096</v>
      </c>
      <c r="B879" s="21" t="s">
        <v>12097</v>
      </c>
      <c r="C879" s="21"/>
      <c r="D879" s="22">
        <v>0</v>
      </c>
      <c r="E879" s="24">
        <v>-1.1182160781606503</v>
      </c>
      <c r="F879" s="28">
        <v>0.12548848679708594</v>
      </c>
      <c r="G879" s="24">
        <v>-0.24882835126422878</v>
      </c>
      <c r="H879" s="28">
        <v>0.41011225697373471</v>
      </c>
      <c r="I879" s="25">
        <f t="shared" si="52"/>
        <v>1</v>
      </c>
      <c r="J879" s="25">
        <f t="shared" si="53"/>
        <v>0</v>
      </c>
      <c r="K879" s="25">
        <f t="shared" si="54"/>
        <v>0</v>
      </c>
      <c r="L879" s="25">
        <f t="shared" si="55"/>
        <v>0</v>
      </c>
      <c r="M879" s="25">
        <v>1</v>
      </c>
      <c r="N879" s="25" t="e">
        <v>#N/A</v>
      </c>
      <c r="O879" s="25" t="e">
        <f>VLOOKUP(A879,'NFkB target TFs'!$E$10:$E$54,1,FALSE)</f>
        <v>#N/A</v>
      </c>
      <c r="P879" s="25" t="e">
        <f>VLOOKUP(A879,'all NFkB targets'!$A$6:$A$571,1,FALSE)</f>
        <v>#N/A</v>
      </c>
    </row>
    <row r="880" spans="1:16" x14ac:dyDescent="0.25">
      <c r="A880" s="96" t="s">
        <v>14940</v>
      </c>
      <c r="B880" s="21" t="s">
        <v>941</v>
      </c>
      <c r="C880" s="21"/>
      <c r="D880" s="22">
        <v>0</v>
      </c>
      <c r="E880" s="28">
        <v>0.2583085579799731</v>
      </c>
      <c r="F880" s="28">
        <v>0.6682923335591322</v>
      </c>
      <c r="G880" s="28">
        <v>1.0549754575422581</v>
      </c>
      <c r="H880" s="28">
        <v>0.40961432694166133</v>
      </c>
      <c r="I880" s="25">
        <f t="shared" si="52"/>
        <v>0</v>
      </c>
      <c r="J880" s="25">
        <f t="shared" si="53"/>
        <v>1</v>
      </c>
      <c r="K880" s="25">
        <f t="shared" si="54"/>
        <v>1</v>
      </c>
      <c r="L880" s="25">
        <f t="shared" si="55"/>
        <v>0</v>
      </c>
      <c r="M880" s="25">
        <v>1</v>
      </c>
      <c r="N880" s="25" t="e">
        <v>#N/A</v>
      </c>
      <c r="O880" s="25" t="e">
        <f>VLOOKUP(A880,'NFkB target TFs'!$E$10:$E$54,1,FALSE)</f>
        <v>#N/A</v>
      </c>
      <c r="P880" s="25" t="e">
        <f>VLOOKUP(A880,'all NFkB targets'!$A$6:$A$571,1,FALSE)</f>
        <v>#N/A</v>
      </c>
    </row>
    <row r="881" spans="1:16" x14ac:dyDescent="0.25">
      <c r="A881" s="96" t="s">
        <v>14798</v>
      </c>
      <c r="B881" s="21" t="s">
        <v>14799</v>
      </c>
      <c r="C881" s="21"/>
      <c r="D881" s="22">
        <v>0</v>
      </c>
      <c r="E881" s="23">
        <v>-7.0062508245457497E-2</v>
      </c>
      <c r="F881" s="28">
        <v>0.772045662360763</v>
      </c>
      <c r="G881" s="28">
        <v>0.79348391745060343</v>
      </c>
      <c r="H881" s="28">
        <v>0.40850729567104044</v>
      </c>
      <c r="I881" s="25">
        <f t="shared" si="52"/>
        <v>0</v>
      </c>
      <c r="J881" s="25">
        <f t="shared" si="53"/>
        <v>1</v>
      </c>
      <c r="K881" s="25">
        <f t="shared" si="54"/>
        <v>1</v>
      </c>
      <c r="L881" s="25">
        <f t="shared" si="55"/>
        <v>0</v>
      </c>
      <c r="M881" s="25">
        <v>1</v>
      </c>
      <c r="N881" s="25" t="e">
        <v>#N/A</v>
      </c>
      <c r="O881" s="25" t="e">
        <f>VLOOKUP(A881,'NFkB target TFs'!$E$10:$E$54,1,FALSE)</f>
        <v>#N/A</v>
      </c>
      <c r="P881" s="25" t="e">
        <f>VLOOKUP(A881,'all NFkB targets'!$A$6:$A$571,1,FALSE)</f>
        <v>#N/A</v>
      </c>
    </row>
    <row r="882" spans="1:16" x14ac:dyDescent="0.25">
      <c r="A882" s="96" t="s">
        <v>12079</v>
      </c>
      <c r="B882" s="21" t="s">
        <v>941</v>
      </c>
      <c r="C882" s="21"/>
      <c r="D882" s="22">
        <v>0</v>
      </c>
      <c r="E882" s="24">
        <v>-1.0918894269170814</v>
      </c>
      <c r="F882" s="24">
        <v>-0.33730661183723543</v>
      </c>
      <c r="G882" s="24">
        <v>-0.12154098163418055</v>
      </c>
      <c r="H882" s="28">
        <v>0.40819204424390587</v>
      </c>
      <c r="I882" s="25">
        <f t="shared" si="52"/>
        <v>1</v>
      </c>
      <c r="J882" s="25">
        <f t="shared" si="53"/>
        <v>0</v>
      </c>
      <c r="K882" s="25">
        <f t="shared" si="54"/>
        <v>0</v>
      </c>
      <c r="L882" s="25">
        <f t="shared" si="55"/>
        <v>0</v>
      </c>
      <c r="M882" s="25">
        <v>1</v>
      </c>
      <c r="N882" s="25" t="e">
        <v>#N/A</v>
      </c>
      <c r="O882" s="25" t="e">
        <f>VLOOKUP(A882,'NFkB target TFs'!$E$10:$E$54,1,FALSE)</f>
        <v>#N/A</v>
      </c>
      <c r="P882" s="25" t="e">
        <f>VLOOKUP(A882,'all NFkB targets'!$A$6:$A$571,1,FALSE)</f>
        <v>#N/A</v>
      </c>
    </row>
    <row r="883" spans="1:16" x14ac:dyDescent="0.25">
      <c r="A883" s="96" t="s">
        <v>14683</v>
      </c>
      <c r="B883" s="21" t="s">
        <v>14684</v>
      </c>
      <c r="C883" s="21"/>
      <c r="D883" s="22">
        <v>0</v>
      </c>
      <c r="E883" s="28">
        <v>0.37597536915081009</v>
      </c>
      <c r="F883" s="28">
        <v>0.71556464658654428</v>
      </c>
      <c r="G883" s="28">
        <v>1.0608249863390862</v>
      </c>
      <c r="H883" s="28">
        <v>0.40794444877540742</v>
      </c>
      <c r="I883" s="25">
        <f t="shared" si="52"/>
        <v>0</v>
      </c>
      <c r="J883" s="25">
        <f t="shared" si="53"/>
        <v>1</v>
      </c>
      <c r="K883" s="25">
        <f t="shared" si="54"/>
        <v>1</v>
      </c>
      <c r="L883" s="25">
        <f t="shared" si="55"/>
        <v>0</v>
      </c>
      <c r="M883" s="25">
        <v>1</v>
      </c>
      <c r="N883" s="25" t="e">
        <v>#N/A</v>
      </c>
      <c r="O883" s="25" t="e">
        <f>VLOOKUP(A883,'NFkB target TFs'!$E$10:$E$54,1,FALSE)</f>
        <v>#N/A</v>
      </c>
      <c r="P883" s="25" t="e">
        <f>VLOOKUP(A883,'all NFkB targets'!$A$6:$A$571,1,FALSE)</f>
        <v>#N/A</v>
      </c>
    </row>
    <row r="884" spans="1:16" x14ac:dyDescent="0.25">
      <c r="A884" s="96" t="s">
        <v>12846</v>
      </c>
      <c r="B884" s="21" t="s">
        <v>12847</v>
      </c>
      <c r="C884" s="21"/>
      <c r="D884" s="22">
        <v>0</v>
      </c>
      <c r="E884" s="28">
        <v>0.13029689434637198</v>
      </c>
      <c r="F884" s="28">
        <v>0.63708392983699502</v>
      </c>
      <c r="G884" s="28">
        <v>0.33977867911623211</v>
      </c>
      <c r="H884" s="28">
        <v>0.40791376196619689</v>
      </c>
      <c r="I884" s="25">
        <f t="shared" si="52"/>
        <v>0</v>
      </c>
      <c r="J884" s="25">
        <f t="shared" si="53"/>
        <v>1</v>
      </c>
      <c r="K884" s="25">
        <f t="shared" si="54"/>
        <v>0</v>
      </c>
      <c r="L884" s="25">
        <f t="shared" si="55"/>
        <v>0</v>
      </c>
      <c r="M884" s="25">
        <v>1</v>
      </c>
      <c r="N884" s="25" t="e">
        <v>#N/A</v>
      </c>
      <c r="O884" s="25" t="e">
        <f>VLOOKUP(A884,'NFkB target TFs'!$E$10:$E$54,1,FALSE)</f>
        <v>#N/A</v>
      </c>
      <c r="P884" s="25" t="e">
        <f>VLOOKUP(A884,'all NFkB targets'!$A$6:$A$571,1,FALSE)</f>
        <v>#N/A</v>
      </c>
    </row>
    <row r="885" spans="1:16" x14ac:dyDescent="0.25">
      <c r="A885" s="96" t="s">
        <v>14557</v>
      </c>
      <c r="B885" s="21" t="s">
        <v>14558</v>
      </c>
      <c r="C885" s="21"/>
      <c r="D885" s="22">
        <v>0</v>
      </c>
      <c r="E885" s="23">
        <v>1.4172820187548356E-2</v>
      </c>
      <c r="F885" s="28">
        <v>0.83025862931474714</v>
      </c>
      <c r="G885" s="28">
        <v>0.66566189370879458</v>
      </c>
      <c r="H885" s="28">
        <v>0.40737475996731981</v>
      </c>
      <c r="I885" s="25">
        <f t="shared" si="52"/>
        <v>0</v>
      </c>
      <c r="J885" s="25">
        <f t="shared" si="53"/>
        <v>1</v>
      </c>
      <c r="K885" s="25">
        <f t="shared" si="54"/>
        <v>1</v>
      </c>
      <c r="L885" s="25">
        <f t="shared" si="55"/>
        <v>0</v>
      </c>
      <c r="M885" s="25">
        <v>1</v>
      </c>
      <c r="N885" s="25" t="e">
        <v>#N/A</v>
      </c>
      <c r="O885" s="25" t="e">
        <f>VLOOKUP(A885,'NFkB target TFs'!$E$10:$E$54,1,FALSE)</f>
        <v>#N/A</v>
      </c>
      <c r="P885" s="25" t="e">
        <f>VLOOKUP(A885,'all NFkB targets'!$A$6:$A$571,1,FALSE)</f>
        <v>#N/A</v>
      </c>
    </row>
    <row r="886" spans="1:16" x14ac:dyDescent="0.25">
      <c r="A886" s="96" t="s">
        <v>2027</v>
      </c>
      <c r="B886" s="21" t="s">
        <v>2028</v>
      </c>
      <c r="C886" s="21"/>
      <c r="D886" s="22">
        <v>0</v>
      </c>
      <c r="E886" s="23">
        <v>0.17374568095348106</v>
      </c>
      <c r="F886" s="23">
        <v>0.37396979721021717</v>
      </c>
      <c r="G886" s="23">
        <v>0.43183700603962288</v>
      </c>
      <c r="H886" s="23">
        <v>0.40711401760135579</v>
      </c>
      <c r="I886" s="25">
        <f t="shared" si="52"/>
        <v>0</v>
      </c>
      <c r="J886" s="25">
        <f t="shared" si="53"/>
        <v>0</v>
      </c>
      <c r="K886" s="25">
        <f t="shared" si="54"/>
        <v>0</v>
      </c>
      <c r="L886" s="25">
        <f t="shared" si="55"/>
        <v>0</v>
      </c>
      <c r="M886" s="25">
        <v>0</v>
      </c>
      <c r="N886" s="25" t="e">
        <v>#N/A</v>
      </c>
      <c r="O886" s="25" t="e">
        <f>VLOOKUP(A886,'NFkB target TFs'!$E$10:$E$54,1,FALSE)</f>
        <v>#N/A</v>
      </c>
      <c r="P886" s="25" t="e">
        <f>VLOOKUP(A886,'all NFkB targets'!$A$6:$A$571,1,FALSE)</f>
        <v>#N/A</v>
      </c>
    </row>
    <row r="887" spans="1:16" x14ac:dyDescent="0.25">
      <c r="A887" s="96" t="s">
        <v>14559</v>
      </c>
      <c r="B887" s="21" t="s">
        <v>14560</v>
      </c>
      <c r="C887" s="21"/>
      <c r="D887" s="22">
        <v>0</v>
      </c>
      <c r="E887" s="28">
        <v>0.13152382764383075</v>
      </c>
      <c r="F887" s="28">
        <v>0.70658579491138751</v>
      </c>
      <c r="G887" s="28">
        <v>0.68353641316330704</v>
      </c>
      <c r="H887" s="28">
        <v>0.40670064912417803</v>
      </c>
      <c r="I887" s="25">
        <f t="shared" ref="I887:I950" si="56">IF(ABS(E887)&gt;0.585,1,0)</f>
        <v>0</v>
      </c>
      <c r="J887" s="25">
        <f t="shared" ref="J887:J950" si="57">IF(ABS(F887)&gt;0.585,1,0)</f>
        <v>1</v>
      </c>
      <c r="K887" s="25">
        <f t="shared" ref="K887:K950" si="58">IF(ABS(G887)&gt;0.585,1,0)</f>
        <v>1</v>
      </c>
      <c r="L887" s="25">
        <f t="shared" ref="L887:L950" si="59">IF(ABS(H887)&gt;0.585,1,0)</f>
        <v>0</v>
      </c>
      <c r="M887" s="25">
        <v>1</v>
      </c>
      <c r="N887" s="25" t="e">
        <v>#N/A</v>
      </c>
      <c r="O887" s="25" t="e">
        <f>VLOOKUP(A887,'NFkB target TFs'!$E$10:$E$54,1,FALSE)</f>
        <v>#N/A</v>
      </c>
      <c r="P887" s="25" t="e">
        <f>VLOOKUP(A887,'all NFkB targets'!$A$6:$A$571,1,FALSE)</f>
        <v>#N/A</v>
      </c>
    </row>
    <row r="888" spans="1:16" x14ac:dyDescent="0.25">
      <c r="A888" s="96" t="s">
        <v>7842</v>
      </c>
      <c r="B888" s="21" t="s">
        <v>7843</v>
      </c>
      <c r="C888" s="21"/>
      <c r="D888" s="22">
        <v>0</v>
      </c>
      <c r="E888" s="23">
        <v>-0.27399674843109173</v>
      </c>
      <c r="F888" s="23">
        <v>-0.22662376564410916</v>
      </c>
      <c r="G888" s="23">
        <v>-2.6439867202172153E-2</v>
      </c>
      <c r="H888" s="23">
        <v>0.40659049195674651</v>
      </c>
      <c r="I888" s="25">
        <f t="shared" si="56"/>
        <v>0</v>
      </c>
      <c r="J888" s="25">
        <f t="shared" si="57"/>
        <v>0</v>
      </c>
      <c r="K888" s="25">
        <f t="shared" si="58"/>
        <v>0</v>
      </c>
      <c r="L888" s="25">
        <f t="shared" si="59"/>
        <v>0</v>
      </c>
      <c r="M888" s="25">
        <v>0</v>
      </c>
      <c r="N888" s="25" t="e">
        <v>#N/A</v>
      </c>
      <c r="O888" s="25" t="e">
        <f>VLOOKUP(A888,'NFkB target TFs'!$E$10:$E$54,1,FALSE)</f>
        <v>#N/A</v>
      </c>
      <c r="P888" s="25" t="e">
        <f>VLOOKUP(A888,'all NFkB targets'!$A$6:$A$571,1,FALSE)</f>
        <v>#N/A</v>
      </c>
    </row>
    <row r="889" spans="1:16" x14ac:dyDescent="0.25">
      <c r="A889" s="96" t="s">
        <v>12195</v>
      </c>
      <c r="B889" s="21" t="s">
        <v>12196</v>
      </c>
      <c r="C889" s="21"/>
      <c r="D889" s="22">
        <v>0</v>
      </c>
      <c r="E889" s="24">
        <v>-3.0571200046053129</v>
      </c>
      <c r="F889" s="23">
        <v>-0.10806766972740867</v>
      </c>
      <c r="G889" s="24">
        <v>-0.42397677426015118</v>
      </c>
      <c r="H889" s="28">
        <v>0.40599699455024901</v>
      </c>
      <c r="I889" s="25">
        <f t="shared" si="56"/>
        <v>1</v>
      </c>
      <c r="J889" s="25">
        <f t="shared" si="57"/>
        <v>0</v>
      </c>
      <c r="K889" s="25">
        <f t="shared" si="58"/>
        <v>0</v>
      </c>
      <c r="L889" s="25">
        <f t="shared" si="59"/>
        <v>0</v>
      </c>
      <c r="M889" s="25">
        <v>1</v>
      </c>
      <c r="N889" s="25" t="e">
        <v>#N/A</v>
      </c>
      <c r="O889" s="25" t="e">
        <f>VLOOKUP(A889,'NFkB target TFs'!$E$10:$E$54,1,FALSE)</f>
        <v>#N/A</v>
      </c>
      <c r="P889" s="25" t="e">
        <f>VLOOKUP(A889,'all NFkB targets'!$A$6:$A$571,1,FALSE)</f>
        <v>#N/A</v>
      </c>
    </row>
    <row r="890" spans="1:16" x14ac:dyDescent="0.25">
      <c r="A890" s="96" t="s">
        <v>14910</v>
      </c>
      <c r="B890" s="21" t="s">
        <v>14911</v>
      </c>
      <c r="C890" s="21"/>
      <c r="D890" s="22">
        <v>0</v>
      </c>
      <c r="E890" s="28">
        <v>0.4957615517450869</v>
      </c>
      <c r="F890" s="28">
        <v>0.87944371710675717</v>
      </c>
      <c r="G890" s="28">
        <v>1.0960803524498863</v>
      </c>
      <c r="H890" s="28">
        <v>0.40516598679668614</v>
      </c>
      <c r="I890" s="25">
        <f t="shared" si="56"/>
        <v>0</v>
      </c>
      <c r="J890" s="25">
        <f t="shared" si="57"/>
        <v>1</v>
      </c>
      <c r="K890" s="25">
        <f t="shared" si="58"/>
        <v>1</v>
      </c>
      <c r="L890" s="25">
        <f t="shared" si="59"/>
        <v>0</v>
      </c>
      <c r="M890" s="25">
        <v>1</v>
      </c>
      <c r="N890" s="25" t="e">
        <v>#N/A</v>
      </c>
      <c r="O890" s="25" t="e">
        <f>VLOOKUP(A890,'NFkB target TFs'!$E$10:$E$54,1,FALSE)</f>
        <v>#N/A</v>
      </c>
      <c r="P890" s="25" t="e">
        <f>VLOOKUP(A890,'all NFkB targets'!$A$6:$A$571,1,FALSE)</f>
        <v>#N/A</v>
      </c>
    </row>
    <row r="891" spans="1:16" x14ac:dyDescent="0.25">
      <c r="A891" s="96" t="s">
        <v>13071</v>
      </c>
      <c r="B891" s="21" t="s">
        <v>13072</v>
      </c>
      <c r="C891" s="21"/>
      <c r="D891" s="22">
        <v>0</v>
      </c>
      <c r="E891" s="28">
        <v>0.94553629913076409</v>
      </c>
      <c r="F891" s="28">
        <v>0.6385931088068747</v>
      </c>
      <c r="G891" s="28">
        <v>0.34267142185829746</v>
      </c>
      <c r="H891" s="28">
        <v>0.40497647968673467</v>
      </c>
      <c r="I891" s="25">
        <f t="shared" si="56"/>
        <v>1</v>
      </c>
      <c r="J891" s="25">
        <f t="shared" si="57"/>
        <v>1</v>
      </c>
      <c r="K891" s="25">
        <f t="shared" si="58"/>
        <v>0</v>
      </c>
      <c r="L891" s="25">
        <f t="shared" si="59"/>
        <v>0</v>
      </c>
      <c r="M891" s="25">
        <v>1</v>
      </c>
      <c r="N891" s="25" t="e">
        <v>#N/A</v>
      </c>
      <c r="O891" s="25" t="e">
        <f>VLOOKUP(A891,'NFkB target TFs'!$E$10:$E$54,1,FALSE)</f>
        <v>#N/A</v>
      </c>
      <c r="P891" s="25" t="e">
        <f>VLOOKUP(A891,'all NFkB targets'!$A$6:$A$571,1,FALSE)</f>
        <v>#N/A</v>
      </c>
    </row>
    <row r="892" spans="1:16" x14ac:dyDescent="0.25">
      <c r="A892" s="96" t="s">
        <v>14706</v>
      </c>
      <c r="B892" s="21" t="s">
        <v>941</v>
      </c>
      <c r="C892" s="21"/>
      <c r="D892" s="22">
        <v>0</v>
      </c>
      <c r="E892" s="28">
        <v>0.37708323407526595</v>
      </c>
      <c r="F892" s="28">
        <v>1.0135433625023345</v>
      </c>
      <c r="G892" s="28">
        <v>0.6298170102107199</v>
      </c>
      <c r="H892" s="28">
        <v>0.40462434097237909</v>
      </c>
      <c r="I892" s="25">
        <f t="shared" si="56"/>
        <v>0</v>
      </c>
      <c r="J892" s="25">
        <f t="shared" si="57"/>
        <v>1</v>
      </c>
      <c r="K892" s="25">
        <f t="shared" si="58"/>
        <v>1</v>
      </c>
      <c r="L892" s="25">
        <f t="shared" si="59"/>
        <v>0</v>
      </c>
      <c r="M892" s="25">
        <v>1</v>
      </c>
      <c r="N892" s="25" t="e">
        <v>#N/A</v>
      </c>
      <c r="O892" s="25" t="e">
        <f>VLOOKUP(A892,'NFkB target TFs'!$E$10:$E$54,1,FALSE)</f>
        <v>#N/A</v>
      </c>
      <c r="P892" s="25" t="e">
        <f>VLOOKUP(A892,'all NFkB targets'!$A$6:$A$571,1,FALSE)</f>
        <v>#N/A</v>
      </c>
    </row>
    <row r="893" spans="1:16" x14ac:dyDescent="0.25">
      <c r="A893" s="96" t="s">
        <v>5264</v>
      </c>
      <c r="B893" s="21" t="s">
        <v>5265</v>
      </c>
      <c r="C893" s="21"/>
      <c r="D893" s="22">
        <v>0</v>
      </c>
      <c r="E893" s="23">
        <v>0.22817112099221853</v>
      </c>
      <c r="F893" s="23">
        <v>0.16514198990582701</v>
      </c>
      <c r="G893" s="23">
        <v>0.3949016515829365</v>
      </c>
      <c r="H893" s="23">
        <v>0.4043424041560168</v>
      </c>
      <c r="I893" s="25">
        <f t="shared" si="56"/>
        <v>0</v>
      </c>
      <c r="J893" s="25">
        <f t="shared" si="57"/>
        <v>0</v>
      </c>
      <c r="K893" s="25">
        <f t="shared" si="58"/>
        <v>0</v>
      </c>
      <c r="L893" s="25">
        <f t="shared" si="59"/>
        <v>0</v>
      </c>
      <c r="M893" s="25">
        <v>0</v>
      </c>
      <c r="N893" s="25" t="e">
        <v>#N/A</v>
      </c>
      <c r="O893" s="25" t="e">
        <f>VLOOKUP(A893,'NFkB target TFs'!$E$10:$E$54,1,FALSE)</f>
        <v>#N/A</v>
      </c>
      <c r="P893" s="25" t="e">
        <f>VLOOKUP(A893,'all NFkB targets'!$A$6:$A$571,1,FALSE)</f>
        <v>#N/A</v>
      </c>
    </row>
    <row r="894" spans="1:16" x14ac:dyDescent="0.25">
      <c r="A894" s="96" t="s">
        <v>13639</v>
      </c>
      <c r="B894" s="21" t="s">
        <v>13640</v>
      </c>
      <c r="C894" s="21"/>
      <c r="D894" s="22">
        <v>0</v>
      </c>
      <c r="E894" s="28">
        <v>0.53855334014232981</v>
      </c>
      <c r="F894" s="28">
        <v>0.51815945604732738</v>
      </c>
      <c r="G894" s="28">
        <v>1.0308276092931881</v>
      </c>
      <c r="H894" s="28">
        <v>0.40420271308607342</v>
      </c>
      <c r="I894" s="25">
        <f t="shared" si="56"/>
        <v>0</v>
      </c>
      <c r="J894" s="25">
        <f t="shared" si="57"/>
        <v>0</v>
      </c>
      <c r="K894" s="25">
        <f t="shared" si="58"/>
        <v>1</v>
      </c>
      <c r="L894" s="25">
        <f t="shared" si="59"/>
        <v>0</v>
      </c>
      <c r="M894" s="25">
        <v>1</v>
      </c>
      <c r="N894" s="25" t="e">
        <v>#N/A</v>
      </c>
      <c r="O894" s="25" t="e">
        <f>VLOOKUP(A894,'NFkB target TFs'!$E$10:$E$54,1,FALSE)</f>
        <v>#N/A</v>
      </c>
      <c r="P894" s="25" t="e">
        <f>VLOOKUP(A894,'all NFkB targets'!$A$6:$A$571,1,FALSE)</f>
        <v>#N/A</v>
      </c>
    </row>
    <row r="895" spans="1:16" x14ac:dyDescent="0.25">
      <c r="A895" s="96" t="s">
        <v>10826</v>
      </c>
      <c r="B895" s="21" t="s">
        <v>10827</v>
      </c>
      <c r="C895" s="21"/>
      <c r="D895" s="22">
        <v>0</v>
      </c>
      <c r="E895" s="23">
        <v>0.42316764768181386</v>
      </c>
      <c r="F895" s="23">
        <v>0.12200268265536794</v>
      </c>
      <c r="G895" s="23">
        <v>-0.14339827337587971</v>
      </c>
      <c r="H895" s="23">
        <v>0.40371784924847998</v>
      </c>
      <c r="I895" s="25">
        <f t="shared" si="56"/>
        <v>0</v>
      </c>
      <c r="J895" s="25">
        <f t="shared" si="57"/>
        <v>0</v>
      </c>
      <c r="K895" s="25">
        <f t="shared" si="58"/>
        <v>0</v>
      </c>
      <c r="L895" s="25">
        <f t="shared" si="59"/>
        <v>0</v>
      </c>
      <c r="M895" s="25">
        <v>0</v>
      </c>
      <c r="N895" s="25" t="e">
        <v>#N/A</v>
      </c>
      <c r="O895" s="25" t="e">
        <f>VLOOKUP(A895,'NFkB target TFs'!$E$10:$E$54,1,FALSE)</f>
        <v>#N/A</v>
      </c>
      <c r="P895" s="25" t="e">
        <f>VLOOKUP(A895,'all NFkB targets'!$A$6:$A$571,1,FALSE)</f>
        <v>#N/A</v>
      </c>
    </row>
    <row r="896" spans="1:16" x14ac:dyDescent="0.25">
      <c r="A896" s="96" t="s">
        <v>9312</v>
      </c>
      <c r="B896" s="21" t="s">
        <v>9313</v>
      </c>
      <c r="C896" s="21"/>
      <c r="D896" s="22">
        <v>0</v>
      </c>
      <c r="E896" s="23">
        <v>0.40780833733071653</v>
      </c>
      <c r="F896" s="23">
        <v>0.31368104883131248</v>
      </c>
      <c r="G896" s="23">
        <v>0.27452594143388631</v>
      </c>
      <c r="H896" s="23">
        <v>0.40365027807969944</v>
      </c>
      <c r="I896" s="25">
        <f t="shared" si="56"/>
        <v>0</v>
      </c>
      <c r="J896" s="25">
        <f t="shared" si="57"/>
        <v>0</v>
      </c>
      <c r="K896" s="25">
        <f t="shared" si="58"/>
        <v>0</v>
      </c>
      <c r="L896" s="25">
        <f t="shared" si="59"/>
        <v>0</v>
      </c>
      <c r="M896" s="25">
        <v>0</v>
      </c>
      <c r="N896" s="25" t="e">
        <v>#N/A</v>
      </c>
      <c r="O896" s="25" t="e">
        <f>VLOOKUP(A896,'NFkB target TFs'!$E$10:$E$54,1,FALSE)</f>
        <v>#N/A</v>
      </c>
      <c r="P896" s="25" t="e">
        <f>VLOOKUP(A896,'all NFkB targets'!$A$6:$A$571,1,FALSE)</f>
        <v>#N/A</v>
      </c>
    </row>
    <row r="897" spans="1:16" x14ac:dyDescent="0.25">
      <c r="A897" s="96" t="s">
        <v>9250</v>
      </c>
      <c r="B897" s="21" t="s">
        <v>9251</v>
      </c>
      <c r="C897" s="21"/>
      <c r="D897" s="22">
        <v>0</v>
      </c>
      <c r="E897" s="23">
        <v>0.21713537509910577</v>
      </c>
      <c r="F897" s="23">
        <v>0.29953762913991433</v>
      </c>
      <c r="G897" s="23">
        <v>0.2299529979704158</v>
      </c>
      <c r="H897" s="23">
        <v>0.40339666817703956</v>
      </c>
      <c r="I897" s="25">
        <f t="shared" si="56"/>
        <v>0</v>
      </c>
      <c r="J897" s="25">
        <f t="shared" si="57"/>
        <v>0</v>
      </c>
      <c r="K897" s="25">
        <f t="shared" si="58"/>
        <v>0</v>
      </c>
      <c r="L897" s="25">
        <f t="shared" si="59"/>
        <v>0</v>
      </c>
      <c r="M897" s="25">
        <v>0</v>
      </c>
      <c r="N897" s="25" t="e">
        <v>#N/A</v>
      </c>
      <c r="O897" s="25" t="e">
        <f>VLOOKUP(A897,'NFkB target TFs'!$E$10:$E$54,1,FALSE)</f>
        <v>#N/A</v>
      </c>
      <c r="P897" s="25" t="e">
        <f>VLOOKUP(A897,'all NFkB targets'!$A$6:$A$571,1,FALSE)</f>
        <v>#N/A</v>
      </c>
    </row>
    <row r="898" spans="1:16" x14ac:dyDescent="0.25">
      <c r="A898" s="96" t="s">
        <v>12225</v>
      </c>
      <c r="B898" s="21" t="s">
        <v>12226</v>
      </c>
      <c r="C898" s="21"/>
      <c r="D898" s="22">
        <v>0</v>
      </c>
      <c r="E898" s="24">
        <v>-0.89716296335883461</v>
      </c>
      <c r="F898" s="28">
        <v>0.4742818561082166</v>
      </c>
      <c r="G898" s="24">
        <v>-0.37597317637047978</v>
      </c>
      <c r="H898" s="28">
        <v>0.40327701784620312</v>
      </c>
      <c r="I898" s="25">
        <f t="shared" si="56"/>
        <v>1</v>
      </c>
      <c r="J898" s="25">
        <f t="shared" si="57"/>
        <v>0</v>
      </c>
      <c r="K898" s="25">
        <f t="shared" si="58"/>
        <v>0</v>
      </c>
      <c r="L898" s="25">
        <f t="shared" si="59"/>
        <v>0</v>
      </c>
      <c r="M898" s="25">
        <v>1</v>
      </c>
      <c r="N898" s="25" t="e">
        <v>#N/A</v>
      </c>
      <c r="O898" s="25" t="e">
        <f>VLOOKUP(A898,'NFkB target TFs'!$E$10:$E$54,1,FALSE)</f>
        <v>#N/A</v>
      </c>
      <c r="P898" s="25" t="e">
        <f>VLOOKUP(A898,'all NFkB targets'!$A$6:$A$571,1,FALSE)</f>
        <v>#N/A</v>
      </c>
    </row>
    <row r="899" spans="1:16" x14ac:dyDescent="0.25">
      <c r="A899" s="96" t="s">
        <v>15134</v>
      </c>
      <c r="B899" s="21" t="s">
        <v>15135</v>
      </c>
      <c r="C899" s="21"/>
      <c r="D899" s="22">
        <v>0</v>
      </c>
      <c r="E899" s="28">
        <v>0.7301000301333973</v>
      </c>
      <c r="F899" s="28">
        <v>0.79357320578242829</v>
      </c>
      <c r="G899" s="28">
        <v>1.2132684177449464</v>
      </c>
      <c r="H899" s="28">
        <v>0.40298815064625265</v>
      </c>
      <c r="I899" s="25">
        <f t="shared" si="56"/>
        <v>1</v>
      </c>
      <c r="J899" s="25">
        <f t="shared" si="57"/>
        <v>1</v>
      </c>
      <c r="K899" s="25">
        <f t="shared" si="58"/>
        <v>1</v>
      </c>
      <c r="L899" s="25">
        <f t="shared" si="59"/>
        <v>0</v>
      </c>
      <c r="M899" s="25">
        <v>1</v>
      </c>
      <c r="N899" s="25" t="e">
        <v>#N/A</v>
      </c>
      <c r="O899" s="25" t="e">
        <f>VLOOKUP(A899,'NFkB target TFs'!$E$10:$E$54,1,FALSE)</f>
        <v>#N/A</v>
      </c>
      <c r="P899" s="25" t="e">
        <f>VLOOKUP(A899,'all NFkB targets'!$A$6:$A$571,1,FALSE)</f>
        <v>#N/A</v>
      </c>
    </row>
    <row r="900" spans="1:16" x14ac:dyDescent="0.25">
      <c r="A900" s="96" t="s">
        <v>14996</v>
      </c>
      <c r="B900" s="21" t="s">
        <v>941</v>
      </c>
      <c r="C900" s="21"/>
      <c r="D900" s="22">
        <v>0</v>
      </c>
      <c r="E900" s="28">
        <v>0.81747816616839908</v>
      </c>
      <c r="F900" s="24">
        <v>-1.0207410047540619</v>
      </c>
      <c r="G900" s="24">
        <v>-1.7789639426837613</v>
      </c>
      <c r="H900" s="28">
        <v>0.40264821788346494</v>
      </c>
      <c r="I900" s="25">
        <f t="shared" si="56"/>
        <v>1</v>
      </c>
      <c r="J900" s="25">
        <f t="shared" si="57"/>
        <v>1</v>
      </c>
      <c r="K900" s="25">
        <f t="shared" si="58"/>
        <v>1</v>
      </c>
      <c r="L900" s="25">
        <f t="shared" si="59"/>
        <v>0</v>
      </c>
      <c r="M900" s="25">
        <v>1</v>
      </c>
      <c r="N900" s="25" t="e">
        <v>#N/A</v>
      </c>
      <c r="O900" s="25" t="e">
        <f>VLOOKUP(A900,'NFkB target TFs'!$E$10:$E$54,1,FALSE)</f>
        <v>#N/A</v>
      </c>
      <c r="P900" s="25" t="e">
        <f>VLOOKUP(A900,'all NFkB targets'!$A$6:$A$571,1,FALSE)</f>
        <v>#N/A</v>
      </c>
    </row>
    <row r="901" spans="1:16" x14ac:dyDescent="0.25">
      <c r="A901" s="96" t="s">
        <v>14659</v>
      </c>
      <c r="B901" s="21" t="s">
        <v>14660</v>
      </c>
      <c r="C901" s="21"/>
      <c r="D901" s="22">
        <v>0</v>
      </c>
      <c r="E901" s="28">
        <v>0.12303486927978874</v>
      </c>
      <c r="F901" s="28">
        <v>0.6150655407399277</v>
      </c>
      <c r="G901" s="28">
        <v>0.67181937322115903</v>
      </c>
      <c r="H901" s="28">
        <v>0.40261552453318505</v>
      </c>
      <c r="I901" s="25">
        <f t="shared" si="56"/>
        <v>0</v>
      </c>
      <c r="J901" s="25">
        <f t="shared" si="57"/>
        <v>1</v>
      </c>
      <c r="K901" s="25">
        <f t="shared" si="58"/>
        <v>1</v>
      </c>
      <c r="L901" s="25">
        <f t="shared" si="59"/>
        <v>0</v>
      </c>
      <c r="M901" s="25">
        <v>1</v>
      </c>
      <c r="N901" s="25" t="e">
        <v>#N/A</v>
      </c>
      <c r="O901" s="25" t="e">
        <f>VLOOKUP(A901,'NFkB target TFs'!$E$10:$E$54,1,FALSE)</f>
        <v>#N/A</v>
      </c>
      <c r="P901" s="25" t="e">
        <f>VLOOKUP(A901,'all NFkB targets'!$A$6:$A$571,1,FALSE)</f>
        <v>#N/A</v>
      </c>
    </row>
    <row r="902" spans="1:16" x14ac:dyDescent="0.25">
      <c r="A902" s="96" t="s">
        <v>11010</v>
      </c>
      <c r="B902" s="21" t="s">
        <v>11011</v>
      </c>
      <c r="C902" s="21"/>
      <c r="D902" s="22">
        <v>0</v>
      </c>
      <c r="E902" s="23">
        <v>0.42409552336501144</v>
      </c>
      <c r="F902" s="23">
        <v>0.33196775020935265</v>
      </c>
      <c r="G902" s="23">
        <v>5.5282138777381536E-2</v>
      </c>
      <c r="H902" s="23">
        <v>0.40261226108385312</v>
      </c>
      <c r="I902" s="25">
        <f t="shared" si="56"/>
        <v>0</v>
      </c>
      <c r="J902" s="25">
        <f t="shared" si="57"/>
        <v>0</v>
      </c>
      <c r="K902" s="25">
        <f t="shared" si="58"/>
        <v>0</v>
      </c>
      <c r="L902" s="25">
        <f t="shared" si="59"/>
        <v>0</v>
      </c>
      <c r="M902" s="25">
        <v>0</v>
      </c>
      <c r="N902" s="25" t="e">
        <v>#N/A</v>
      </c>
      <c r="O902" s="25" t="e">
        <f>VLOOKUP(A902,'NFkB target TFs'!$E$10:$E$54,1,FALSE)</f>
        <v>#N/A</v>
      </c>
      <c r="P902" s="25" t="e">
        <f>VLOOKUP(A902,'all NFkB targets'!$A$6:$A$571,1,FALSE)</f>
        <v>#N/A</v>
      </c>
    </row>
    <row r="903" spans="1:16" x14ac:dyDescent="0.25">
      <c r="A903" s="96" t="s">
        <v>13168</v>
      </c>
      <c r="B903" s="21" t="s">
        <v>13169</v>
      </c>
      <c r="C903" s="21"/>
      <c r="D903" s="22">
        <v>0</v>
      </c>
      <c r="E903" s="28">
        <v>0.41393746488251465</v>
      </c>
      <c r="F903" s="23">
        <v>-1.2165786460646352E-2</v>
      </c>
      <c r="G903" s="28">
        <v>0.81448021470497034</v>
      </c>
      <c r="H903" s="28">
        <v>0.40229759920937469</v>
      </c>
      <c r="I903" s="25">
        <f t="shared" si="56"/>
        <v>0</v>
      </c>
      <c r="J903" s="25">
        <f t="shared" si="57"/>
        <v>0</v>
      </c>
      <c r="K903" s="25">
        <f t="shared" si="58"/>
        <v>1</v>
      </c>
      <c r="L903" s="25">
        <f t="shared" si="59"/>
        <v>0</v>
      </c>
      <c r="M903" s="25">
        <v>1</v>
      </c>
      <c r="N903" s="25" t="e">
        <v>#N/A</v>
      </c>
      <c r="O903" s="25" t="e">
        <f>VLOOKUP(A903,'NFkB target TFs'!$E$10:$E$54,1,FALSE)</f>
        <v>#N/A</v>
      </c>
      <c r="P903" s="25" t="e">
        <f>VLOOKUP(A903,'all NFkB targets'!$A$6:$A$571,1,FALSE)</f>
        <v>#N/A</v>
      </c>
    </row>
    <row r="904" spans="1:16" x14ac:dyDescent="0.25">
      <c r="A904" s="96" t="s">
        <v>13675</v>
      </c>
      <c r="B904" s="21" t="s">
        <v>13676</v>
      </c>
      <c r="C904" s="21"/>
      <c r="D904" s="22">
        <v>0</v>
      </c>
      <c r="E904" s="28">
        <v>0.39414802386583586</v>
      </c>
      <c r="F904" s="28">
        <v>0.33698894112462519</v>
      </c>
      <c r="G904" s="28">
        <v>0.79203119064862282</v>
      </c>
      <c r="H904" s="28">
        <v>0.4022569360042112</v>
      </c>
      <c r="I904" s="25">
        <f t="shared" si="56"/>
        <v>0</v>
      </c>
      <c r="J904" s="25">
        <f t="shared" si="57"/>
        <v>0</v>
      </c>
      <c r="K904" s="25">
        <f t="shared" si="58"/>
        <v>1</v>
      </c>
      <c r="L904" s="25">
        <f t="shared" si="59"/>
        <v>0</v>
      </c>
      <c r="M904" s="25">
        <v>1</v>
      </c>
      <c r="N904" s="25" t="e">
        <v>#N/A</v>
      </c>
      <c r="O904" s="25" t="e">
        <f>VLOOKUP(A904,'NFkB target TFs'!$E$10:$E$54,1,FALSE)</f>
        <v>#N/A</v>
      </c>
      <c r="P904" s="25" t="e">
        <f>VLOOKUP(A904,'all NFkB targets'!$A$6:$A$571,1,FALSE)</f>
        <v>#N/A</v>
      </c>
    </row>
    <row r="905" spans="1:16" x14ac:dyDescent="0.25">
      <c r="A905" s="96" t="s">
        <v>14697</v>
      </c>
      <c r="B905" s="21" t="s">
        <v>14698</v>
      </c>
      <c r="C905" s="21"/>
      <c r="D905" s="22">
        <v>0</v>
      </c>
      <c r="E905" s="28">
        <v>0.49207638176488472</v>
      </c>
      <c r="F905" s="28">
        <v>1.2958372833583203</v>
      </c>
      <c r="G905" s="28">
        <v>0.67002803532766653</v>
      </c>
      <c r="H905" s="28">
        <v>0.40225098767911305</v>
      </c>
      <c r="I905" s="25">
        <f t="shared" si="56"/>
        <v>0</v>
      </c>
      <c r="J905" s="25">
        <f t="shared" si="57"/>
        <v>1</v>
      </c>
      <c r="K905" s="25">
        <f t="shared" si="58"/>
        <v>1</v>
      </c>
      <c r="L905" s="25">
        <f t="shared" si="59"/>
        <v>0</v>
      </c>
      <c r="M905" s="25">
        <v>1</v>
      </c>
      <c r="N905" s="25" t="e">
        <v>#N/A</v>
      </c>
      <c r="O905" s="25" t="e">
        <f>VLOOKUP(A905,'NFkB target TFs'!$E$10:$E$54,1,FALSE)</f>
        <v>#N/A</v>
      </c>
      <c r="P905" s="25" t="e">
        <f>VLOOKUP(A905,'all NFkB targets'!$A$6:$A$571,1,FALSE)</f>
        <v>#N/A</v>
      </c>
    </row>
    <row r="906" spans="1:16" x14ac:dyDescent="0.25">
      <c r="A906" s="96" t="s">
        <v>10154</v>
      </c>
      <c r="B906" s="21" t="s">
        <v>10155</v>
      </c>
      <c r="C906" s="21"/>
      <c r="D906" s="22">
        <v>0</v>
      </c>
      <c r="E906" s="23">
        <v>-0.22673789161241212</v>
      </c>
      <c r="F906" s="23">
        <v>-0.44110628048515543</v>
      </c>
      <c r="G906" s="23">
        <v>0.17530530129670244</v>
      </c>
      <c r="H906" s="23">
        <v>0.40189363588739691</v>
      </c>
      <c r="I906" s="25">
        <f t="shared" si="56"/>
        <v>0</v>
      </c>
      <c r="J906" s="25">
        <f t="shared" si="57"/>
        <v>0</v>
      </c>
      <c r="K906" s="25">
        <f t="shared" si="58"/>
        <v>0</v>
      </c>
      <c r="L906" s="25">
        <f t="shared" si="59"/>
        <v>0</v>
      </c>
      <c r="M906" s="25">
        <v>0</v>
      </c>
      <c r="N906" s="25" t="e">
        <v>#N/A</v>
      </c>
      <c r="O906" s="25" t="e">
        <f>VLOOKUP(A906,'NFkB target TFs'!$E$10:$E$54,1,FALSE)</f>
        <v>#N/A</v>
      </c>
      <c r="P906" s="25" t="e">
        <f>VLOOKUP(A906,'all NFkB targets'!$A$6:$A$571,1,FALSE)</f>
        <v>#N/A</v>
      </c>
    </row>
    <row r="907" spans="1:16" x14ac:dyDescent="0.25">
      <c r="A907" s="96" t="s">
        <v>9342</v>
      </c>
      <c r="B907" s="21" t="s">
        <v>9343</v>
      </c>
      <c r="C907" s="21"/>
      <c r="D907" s="22">
        <v>0</v>
      </c>
      <c r="E907" s="23">
        <v>0.16142792660982075</v>
      </c>
      <c r="F907" s="23">
        <v>0.10480128093913042</v>
      </c>
      <c r="G907" s="23">
        <v>0.40480773731070568</v>
      </c>
      <c r="H907" s="23">
        <v>0.40161969536252845</v>
      </c>
      <c r="I907" s="25">
        <f t="shared" si="56"/>
        <v>0</v>
      </c>
      <c r="J907" s="25">
        <f t="shared" si="57"/>
        <v>0</v>
      </c>
      <c r="K907" s="25">
        <f t="shared" si="58"/>
        <v>0</v>
      </c>
      <c r="L907" s="25">
        <f t="shared" si="59"/>
        <v>0</v>
      </c>
      <c r="M907" s="25">
        <v>0</v>
      </c>
      <c r="N907" s="25" t="e">
        <v>#N/A</v>
      </c>
      <c r="O907" s="25" t="e">
        <f>VLOOKUP(A907,'NFkB target TFs'!$E$10:$E$54,1,FALSE)</f>
        <v>#N/A</v>
      </c>
      <c r="P907" s="25" t="e">
        <f>VLOOKUP(A907,'all NFkB targets'!$A$6:$A$571,1,FALSE)</f>
        <v>#N/A</v>
      </c>
    </row>
    <row r="908" spans="1:16" x14ac:dyDescent="0.25">
      <c r="A908" s="96" t="s">
        <v>9321</v>
      </c>
      <c r="B908" s="21" t="s">
        <v>9322</v>
      </c>
      <c r="C908" s="21"/>
      <c r="D908" s="22">
        <v>0</v>
      </c>
      <c r="E908" s="23">
        <v>-0.1460027017388266</v>
      </c>
      <c r="F908" s="23">
        <v>3.58683072926625E-2</v>
      </c>
      <c r="G908" s="23">
        <v>4.8754598201794563E-2</v>
      </c>
      <c r="H908" s="23">
        <v>0.40146446960667692</v>
      </c>
      <c r="I908" s="25">
        <f t="shared" si="56"/>
        <v>0</v>
      </c>
      <c r="J908" s="25">
        <f t="shared" si="57"/>
        <v>0</v>
      </c>
      <c r="K908" s="25">
        <f t="shared" si="58"/>
        <v>0</v>
      </c>
      <c r="L908" s="25">
        <f t="shared" si="59"/>
        <v>0</v>
      </c>
      <c r="M908" s="25">
        <v>0</v>
      </c>
      <c r="N908" s="25" t="e">
        <v>#N/A</v>
      </c>
      <c r="O908" s="25" t="e">
        <f>VLOOKUP(A908,'NFkB target TFs'!$E$10:$E$54,1,FALSE)</f>
        <v>#N/A</v>
      </c>
      <c r="P908" s="25" t="e">
        <f>VLOOKUP(A908,'all NFkB targets'!$A$6:$A$571,1,FALSE)</f>
        <v>#N/A</v>
      </c>
    </row>
    <row r="909" spans="1:16" x14ac:dyDescent="0.25">
      <c r="A909" s="96" t="s">
        <v>15194</v>
      </c>
      <c r="B909" s="21" t="s">
        <v>15195</v>
      </c>
      <c r="C909" s="21"/>
      <c r="D909" s="22">
        <v>0</v>
      </c>
      <c r="E909" s="24">
        <v>-1.1934114498280872</v>
      </c>
      <c r="F909" s="24">
        <v>-1.6402972864003009</v>
      </c>
      <c r="G909" s="28">
        <v>0.9660597359362888</v>
      </c>
      <c r="H909" s="28">
        <v>0.40100691250591258</v>
      </c>
      <c r="I909" s="25">
        <f t="shared" si="56"/>
        <v>1</v>
      </c>
      <c r="J909" s="25">
        <f t="shared" si="57"/>
        <v>1</v>
      </c>
      <c r="K909" s="25">
        <f t="shared" si="58"/>
        <v>1</v>
      </c>
      <c r="L909" s="25">
        <f t="shared" si="59"/>
        <v>0</v>
      </c>
      <c r="M909" s="25">
        <v>1</v>
      </c>
      <c r="N909" s="25" t="e">
        <v>#N/A</v>
      </c>
      <c r="O909" s="25" t="e">
        <f>VLOOKUP(A909,'NFkB target TFs'!$E$10:$E$54,1,FALSE)</f>
        <v>#N/A</v>
      </c>
      <c r="P909" s="25" t="e">
        <f>VLOOKUP(A909,'all NFkB targets'!$A$6:$A$571,1,FALSE)</f>
        <v>#N/A</v>
      </c>
    </row>
    <row r="910" spans="1:16" x14ac:dyDescent="0.25">
      <c r="A910" s="96" t="s">
        <v>13041</v>
      </c>
      <c r="B910" s="21" t="s">
        <v>13042</v>
      </c>
      <c r="C910" s="21"/>
      <c r="D910" s="22">
        <v>0</v>
      </c>
      <c r="E910" s="24">
        <v>-1.5398439550151246</v>
      </c>
      <c r="F910" s="24">
        <v>-1.7257671288619854</v>
      </c>
      <c r="G910" s="28">
        <v>0.28185304465154942</v>
      </c>
      <c r="H910" s="28">
        <v>0.40065358111618832</v>
      </c>
      <c r="I910" s="25">
        <f t="shared" si="56"/>
        <v>1</v>
      </c>
      <c r="J910" s="25">
        <f t="shared" si="57"/>
        <v>1</v>
      </c>
      <c r="K910" s="25">
        <f t="shared" si="58"/>
        <v>0</v>
      </c>
      <c r="L910" s="25">
        <f t="shared" si="59"/>
        <v>0</v>
      </c>
      <c r="M910" s="25">
        <v>1</v>
      </c>
      <c r="N910" s="25" t="e">
        <v>#N/A</v>
      </c>
      <c r="O910" s="25" t="e">
        <f>VLOOKUP(A910,'NFkB target TFs'!$E$10:$E$54,1,FALSE)</f>
        <v>#N/A</v>
      </c>
      <c r="P910" s="25" t="e">
        <f>VLOOKUP(A910,'all NFkB targets'!$A$6:$A$571,1,FALSE)</f>
        <v>#N/A</v>
      </c>
    </row>
    <row r="911" spans="1:16" x14ac:dyDescent="0.25">
      <c r="A911" s="96" t="s">
        <v>14734</v>
      </c>
      <c r="B911" s="21" t="s">
        <v>14735</v>
      </c>
      <c r="C911" s="21"/>
      <c r="D911" s="22">
        <v>0</v>
      </c>
      <c r="E911" s="28">
        <v>0.48196052408302625</v>
      </c>
      <c r="F911" s="28">
        <v>0.64141411003361659</v>
      </c>
      <c r="G911" s="28">
        <v>1.5347166696155918</v>
      </c>
      <c r="H911" s="28">
        <v>0.40027344076953347</v>
      </c>
      <c r="I911" s="25">
        <f t="shared" si="56"/>
        <v>0</v>
      </c>
      <c r="J911" s="25">
        <f t="shared" si="57"/>
        <v>1</v>
      </c>
      <c r="K911" s="25">
        <f t="shared" si="58"/>
        <v>1</v>
      </c>
      <c r="L911" s="25">
        <f t="shared" si="59"/>
        <v>0</v>
      </c>
      <c r="M911" s="25">
        <v>1</v>
      </c>
      <c r="N911" s="25" t="e">
        <v>#N/A</v>
      </c>
      <c r="O911" s="25" t="e">
        <f>VLOOKUP(A911,'NFkB target TFs'!$E$10:$E$54,1,FALSE)</f>
        <v>#N/A</v>
      </c>
      <c r="P911" s="25" t="e">
        <f>VLOOKUP(A911,'all NFkB targets'!$A$6:$A$571,1,FALSE)</f>
        <v>#N/A</v>
      </c>
    </row>
    <row r="912" spans="1:16" x14ac:dyDescent="0.25">
      <c r="A912" s="96" t="s">
        <v>14019</v>
      </c>
      <c r="B912" s="21" t="s">
        <v>14020</v>
      </c>
      <c r="C912" s="21"/>
      <c r="D912" s="22">
        <v>0</v>
      </c>
      <c r="E912" s="28">
        <v>0.3214214600690245</v>
      </c>
      <c r="F912" s="28">
        <v>0.18739395333423611</v>
      </c>
      <c r="G912" s="28">
        <v>1.3352320330246341</v>
      </c>
      <c r="H912" s="28">
        <v>0.40003148189966692</v>
      </c>
      <c r="I912" s="25">
        <f t="shared" si="56"/>
        <v>0</v>
      </c>
      <c r="J912" s="25">
        <f t="shared" si="57"/>
        <v>0</v>
      </c>
      <c r="K912" s="25">
        <f t="shared" si="58"/>
        <v>1</v>
      </c>
      <c r="L912" s="25">
        <f t="shared" si="59"/>
        <v>0</v>
      </c>
      <c r="M912" s="25">
        <v>1</v>
      </c>
      <c r="N912" s="25" t="e">
        <v>#N/A</v>
      </c>
      <c r="O912" s="25" t="e">
        <f>VLOOKUP(A912,'NFkB target TFs'!$E$10:$E$54,1,FALSE)</f>
        <v>#N/A</v>
      </c>
      <c r="P912" s="25" t="e">
        <f>VLOOKUP(A912,'all NFkB targets'!$A$6:$A$571,1,FALSE)</f>
        <v>#N/A</v>
      </c>
    </row>
    <row r="913" spans="1:16" x14ac:dyDescent="0.25">
      <c r="A913" s="96" t="s">
        <v>3309</v>
      </c>
      <c r="B913" s="21" t="s">
        <v>3310</v>
      </c>
      <c r="C913" s="21"/>
      <c r="D913" s="22">
        <v>0</v>
      </c>
      <c r="E913" s="23">
        <v>0.35221066182340488</v>
      </c>
      <c r="F913" s="23">
        <v>0.24901043310613966</v>
      </c>
      <c r="G913" s="23">
        <v>0.21196143694184183</v>
      </c>
      <c r="H913" s="23">
        <v>0.39993356851796663</v>
      </c>
      <c r="I913" s="25">
        <f t="shared" si="56"/>
        <v>0</v>
      </c>
      <c r="J913" s="25">
        <f t="shared" si="57"/>
        <v>0</v>
      </c>
      <c r="K913" s="25">
        <f t="shared" si="58"/>
        <v>0</v>
      </c>
      <c r="L913" s="25">
        <f t="shared" si="59"/>
        <v>0</v>
      </c>
      <c r="M913" s="25">
        <v>0</v>
      </c>
      <c r="N913" s="25" t="e">
        <v>#N/A</v>
      </c>
      <c r="O913" s="25" t="e">
        <f>VLOOKUP(A913,'NFkB target TFs'!$E$10:$E$54,1,FALSE)</f>
        <v>#N/A</v>
      </c>
      <c r="P913" s="25" t="e">
        <f>VLOOKUP(A913,'all NFkB targets'!$A$6:$A$571,1,FALSE)</f>
        <v>#N/A</v>
      </c>
    </row>
    <row r="914" spans="1:16" x14ac:dyDescent="0.25">
      <c r="A914" s="96" t="s">
        <v>5143</v>
      </c>
      <c r="B914" s="21" t="s">
        <v>5144</v>
      </c>
      <c r="C914" s="21"/>
      <c r="D914" s="22">
        <v>0</v>
      </c>
      <c r="E914" s="23">
        <v>5.9761214660520423E-2</v>
      </c>
      <c r="F914" s="23">
        <v>0.21039680663649563</v>
      </c>
      <c r="G914" s="23">
        <v>0.50948412760471418</v>
      </c>
      <c r="H914" s="23">
        <v>0.3990002953232718</v>
      </c>
      <c r="I914" s="25">
        <f t="shared" si="56"/>
        <v>0</v>
      </c>
      <c r="J914" s="25">
        <f t="shared" si="57"/>
        <v>0</v>
      </c>
      <c r="K914" s="25">
        <f t="shared" si="58"/>
        <v>0</v>
      </c>
      <c r="L914" s="25">
        <f t="shared" si="59"/>
        <v>0</v>
      </c>
      <c r="M914" s="25">
        <v>0</v>
      </c>
      <c r="N914" s="25" t="e">
        <v>#N/A</v>
      </c>
      <c r="O914" s="25" t="e">
        <f>VLOOKUP(A914,'NFkB target TFs'!$E$10:$E$54,1,FALSE)</f>
        <v>#N/A</v>
      </c>
      <c r="P914" s="25" t="e">
        <f>VLOOKUP(A914,'all NFkB targets'!$A$6:$A$571,1,FALSE)</f>
        <v>#N/A</v>
      </c>
    </row>
    <row r="915" spans="1:16" x14ac:dyDescent="0.25">
      <c r="A915" s="96" t="s">
        <v>4804</v>
      </c>
      <c r="B915" s="21" t="s">
        <v>4805</v>
      </c>
      <c r="C915" s="21"/>
      <c r="D915" s="22">
        <v>0</v>
      </c>
      <c r="E915" s="23">
        <v>-3.6146712206143655E-2</v>
      </c>
      <c r="F915" s="23">
        <v>0.37643620707567127</v>
      </c>
      <c r="G915" s="23">
        <v>0.28682294135137637</v>
      </c>
      <c r="H915" s="23">
        <v>0.39885145741185418</v>
      </c>
      <c r="I915" s="25">
        <f t="shared" si="56"/>
        <v>0</v>
      </c>
      <c r="J915" s="25">
        <f t="shared" si="57"/>
        <v>0</v>
      </c>
      <c r="K915" s="25">
        <f t="shared" si="58"/>
        <v>0</v>
      </c>
      <c r="L915" s="25">
        <f t="shared" si="59"/>
        <v>0</v>
      </c>
      <c r="M915" s="25">
        <v>0</v>
      </c>
      <c r="N915" s="25" t="e">
        <v>#N/A</v>
      </c>
      <c r="O915" s="25" t="e">
        <f>VLOOKUP(A915,'NFkB target TFs'!$E$10:$E$54,1,FALSE)</f>
        <v>#N/A</v>
      </c>
      <c r="P915" s="25" t="e">
        <f>VLOOKUP(A915,'all NFkB targets'!$A$6:$A$571,1,FALSE)</f>
        <v>#N/A</v>
      </c>
    </row>
    <row r="916" spans="1:16" x14ac:dyDescent="0.25">
      <c r="A916" s="96" t="s">
        <v>13814</v>
      </c>
      <c r="B916" s="21" t="s">
        <v>13815</v>
      </c>
      <c r="C916" s="21"/>
      <c r="D916" s="22">
        <v>0</v>
      </c>
      <c r="E916" s="28">
        <v>0.36190189432516873</v>
      </c>
      <c r="F916" s="28">
        <v>0.44124045423606406</v>
      </c>
      <c r="G916" s="28">
        <v>0.70201262777220641</v>
      </c>
      <c r="H916" s="28">
        <v>0.39848972262902388</v>
      </c>
      <c r="I916" s="25">
        <f t="shared" si="56"/>
        <v>0</v>
      </c>
      <c r="J916" s="25">
        <f t="shared" si="57"/>
        <v>0</v>
      </c>
      <c r="K916" s="25">
        <f t="shared" si="58"/>
        <v>1</v>
      </c>
      <c r="L916" s="25">
        <f t="shared" si="59"/>
        <v>0</v>
      </c>
      <c r="M916" s="25">
        <v>1</v>
      </c>
      <c r="N916" s="25" t="e">
        <v>#N/A</v>
      </c>
      <c r="O916" s="25" t="e">
        <f>VLOOKUP(A916,'NFkB target TFs'!$E$10:$E$54,1,FALSE)</f>
        <v>#N/A</v>
      </c>
      <c r="P916" s="25" t="e">
        <f>VLOOKUP(A916,'all NFkB targets'!$A$6:$A$571,1,FALSE)</f>
        <v>#N/A</v>
      </c>
    </row>
    <row r="917" spans="1:16" x14ac:dyDescent="0.25">
      <c r="A917" s="96" t="s">
        <v>9245</v>
      </c>
      <c r="B917" s="21" t="s">
        <v>9246</v>
      </c>
      <c r="C917" s="21"/>
      <c r="D917" s="22">
        <v>0</v>
      </c>
      <c r="E917" s="23">
        <v>0.41639762439326089</v>
      </c>
      <c r="F917" s="23">
        <v>0.24450371069869031</v>
      </c>
      <c r="G917" s="23">
        <v>0.30779384540987825</v>
      </c>
      <c r="H917" s="23">
        <v>0.39847440586505317</v>
      </c>
      <c r="I917" s="25">
        <f t="shared" si="56"/>
        <v>0</v>
      </c>
      <c r="J917" s="25">
        <f t="shared" si="57"/>
        <v>0</v>
      </c>
      <c r="K917" s="25">
        <f t="shared" si="58"/>
        <v>0</v>
      </c>
      <c r="L917" s="25">
        <f t="shared" si="59"/>
        <v>0</v>
      </c>
      <c r="M917" s="25">
        <v>0</v>
      </c>
      <c r="N917" s="25" t="e">
        <v>#N/A</v>
      </c>
      <c r="O917" s="25" t="e">
        <f>VLOOKUP(A917,'NFkB target TFs'!$E$10:$E$54,1,FALSE)</f>
        <v>#N/A</v>
      </c>
      <c r="P917" s="25" t="e">
        <f>VLOOKUP(A917,'all NFkB targets'!$A$6:$A$571,1,FALSE)</f>
        <v>#N/A</v>
      </c>
    </row>
    <row r="918" spans="1:16" x14ac:dyDescent="0.25">
      <c r="A918" s="96" t="s">
        <v>12264</v>
      </c>
      <c r="B918" s="21" t="s">
        <v>12265</v>
      </c>
      <c r="C918" s="21"/>
      <c r="D918" s="22">
        <v>0</v>
      </c>
      <c r="E918" s="28">
        <v>0.85172794142295771</v>
      </c>
      <c r="F918" s="28">
        <v>0.5166679540996445</v>
      </c>
      <c r="G918" s="28">
        <v>0.37463466763146258</v>
      </c>
      <c r="H918" s="28">
        <v>0.39814232879325445</v>
      </c>
      <c r="I918" s="25">
        <f t="shared" si="56"/>
        <v>1</v>
      </c>
      <c r="J918" s="25">
        <f t="shared" si="57"/>
        <v>0</v>
      </c>
      <c r="K918" s="25">
        <f t="shared" si="58"/>
        <v>0</v>
      </c>
      <c r="L918" s="25">
        <f t="shared" si="59"/>
        <v>0</v>
      </c>
      <c r="M918" s="25">
        <v>1</v>
      </c>
      <c r="N918" s="25" t="e">
        <v>#N/A</v>
      </c>
      <c r="O918" s="25" t="e">
        <f>VLOOKUP(A918,'NFkB target TFs'!$E$10:$E$54,1,FALSE)</f>
        <v>#N/A</v>
      </c>
      <c r="P918" s="25" t="e">
        <f>VLOOKUP(A918,'all NFkB targets'!$A$6:$A$571,1,FALSE)</f>
        <v>#N/A</v>
      </c>
    </row>
    <row r="919" spans="1:16" x14ac:dyDescent="0.25">
      <c r="A919" s="96" t="s">
        <v>14822</v>
      </c>
      <c r="B919" s="21" t="s">
        <v>14823</v>
      </c>
      <c r="C919" s="21"/>
      <c r="D919" s="22">
        <v>0</v>
      </c>
      <c r="E919" s="28">
        <v>0.24524215081911643</v>
      </c>
      <c r="F919" s="28">
        <v>0.69498437643972244</v>
      </c>
      <c r="G919" s="28">
        <v>0.70576876324393067</v>
      </c>
      <c r="H919" s="28">
        <v>0.39781830801452073</v>
      </c>
      <c r="I919" s="25">
        <f t="shared" si="56"/>
        <v>0</v>
      </c>
      <c r="J919" s="25">
        <f t="shared" si="57"/>
        <v>1</v>
      </c>
      <c r="K919" s="25">
        <f t="shared" si="58"/>
        <v>1</v>
      </c>
      <c r="L919" s="25">
        <f t="shared" si="59"/>
        <v>0</v>
      </c>
      <c r="M919" s="25">
        <v>1</v>
      </c>
      <c r="N919" s="25" t="e">
        <v>#N/A</v>
      </c>
      <c r="O919" s="25" t="e">
        <f>VLOOKUP(A919,'NFkB target TFs'!$E$10:$E$54,1,FALSE)</f>
        <v>#N/A</v>
      </c>
      <c r="P919" s="25" t="e">
        <f>VLOOKUP(A919,'all NFkB targets'!$A$6:$A$571,1,FALSE)</f>
        <v>#N/A</v>
      </c>
    </row>
    <row r="920" spans="1:16" x14ac:dyDescent="0.25">
      <c r="A920" s="96" t="s">
        <v>13035</v>
      </c>
      <c r="B920" s="21" t="s">
        <v>13036</v>
      </c>
      <c r="C920" s="21"/>
      <c r="D920" s="22">
        <v>0</v>
      </c>
      <c r="E920" s="28">
        <v>0.90015922684366334</v>
      </c>
      <c r="F920" s="28">
        <v>0.66858272312033851</v>
      </c>
      <c r="G920" s="23">
        <v>9.2855386424298372E-2</v>
      </c>
      <c r="H920" s="28">
        <v>0.39689684866177821</v>
      </c>
      <c r="I920" s="25">
        <f t="shared" si="56"/>
        <v>1</v>
      </c>
      <c r="J920" s="25">
        <f t="shared" si="57"/>
        <v>1</v>
      </c>
      <c r="K920" s="25">
        <f t="shared" si="58"/>
        <v>0</v>
      </c>
      <c r="L920" s="25">
        <f t="shared" si="59"/>
        <v>0</v>
      </c>
      <c r="M920" s="25">
        <v>1</v>
      </c>
      <c r="N920" s="25" t="e">
        <v>#N/A</v>
      </c>
      <c r="O920" s="25" t="e">
        <f>VLOOKUP(A920,'NFkB target TFs'!$E$10:$E$54,1,FALSE)</f>
        <v>#N/A</v>
      </c>
      <c r="P920" s="25" t="e">
        <f>VLOOKUP(A920,'all NFkB targets'!$A$6:$A$571,1,FALSE)</f>
        <v>#N/A</v>
      </c>
    </row>
    <row r="921" spans="1:16" x14ac:dyDescent="0.25">
      <c r="A921" s="96" t="s">
        <v>12473</v>
      </c>
      <c r="B921" s="21" t="s">
        <v>12474</v>
      </c>
      <c r="C921" s="21"/>
      <c r="D921" s="22">
        <v>0</v>
      </c>
      <c r="E921" s="28">
        <v>0.48394971529666947</v>
      </c>
      <c r="F921" s="28">
        <v>1.5349616106679753</v>
      </c>
      <c r="G921" s="28">
        <v>0.40838831691416633</v>
      </c>
      <c r="H921" s="28">
        <v>0.39675283804500561</v>
      </c>
      <c r="I921" s="25">
        <f t="shared" si="56"/>
        <v>0</v>
      </c>
      <c r="J921" s="25">
        <f t="shared" si="57"/>
        <v>1</v>
      </c>
      <c r="K921" s="25">
        <f t="shared" si="58"/>
        <v>0</v>
      </c>
      <c r="L921" s="25">
        <f t="shared" si="59"/>
        <v>0</v>
      </c>
      <c r="M921" s="25">
        <v>1</v>
      </c>
      <c r="N921" s="25" t="e">
        <v>#N/A</v>
      </c>
      <c r="O921" s="25" t="e">
        <f>VLOOKUP(A921,'NFkB target TFs'!$E$10:$E$54,1,FALSE)</f>
        <v>#N/A</v>
      </c>
      <c r="P921" s="25" t="e">
        <f>VLOOKUP(A921,'all NFkB targets'!$A$6:$A$571,1,FALSE)</f>
        <v>#N/A</v>
      </c>
    </row>
    <row r="922" spans="1:16" x14ac:dyDescent="0.25">
      <c r="A922" s="96" t="s">
        <v>15189</v>
      </c>
      <c r="B922" s="21" t="s">
        <v>941</v>
      </c>
      <c r="C922" s="21"/>
      <c r="D922" s="22">
        <v>0</v>
      </c>
      <c r="E922" s="28">
        <v>0.70205553675579468</v>
      </c>
      <c r="F922" s="28">
        <v>0.8702245070190574</v>
      </c>
      <c r="G922" s="28">
        <v>0.90044142125597104</v>
      </c>
      <c r="H922" s="28">
        <v>0.39662623162028721</v>
      </c>
      <c r="I922" s="25">
        <f t="shared" si="56"/>
        <v>1</v>
      </c>
      <c r="J922" s="25">
        <f t="shared" si="57"/>
        <v>1</v>
      </c>
      <c r="K922" s="25">
        <f t="shared" si="58"/>
        <v>1</v>
      </c>
      <c r="L922" s="25">
        <f t="shared" si="59"/>
        <v>0</v>
      </c>
      <c r="M922" s="25">
        <v>1</v>
      </c>
      <c r="N922" s="25" t="e">
        <v>#N/A</v>
      </c>
      <c r="O922" s="25" t="e">
        <f>VLOOKUP(A922,'NFkB target TFs'!$E$10:$E$54,1,FALSE)</f>
        <v>#N/A</v>
      </c>
      <c r="P922" s="25" t="e">
        <f>VLOOKUP(A922,'all NFkB targets'!$A$6:$A$571,1,FALSE)</f>
        <v>#N/A</v>
      </c>
    </row>
    <row r="923" spans="1:16" x14ac:dyDescent="0.25">
      <c r="A923" s="96" t="s">
        <v>13102</v>
      </c>
      <c r="B923" s="21" t="s">
        <v>13103</v>
      </c>
      <c r="C923" s="21"/>
      <c r="D923" s="22">
        <v>0</v>
      </c>
      <c r="E923" s="28">
        <v>0.76736609878703577</v>
      </c>
      <c r="F923" s="24">
        <v>-1.0751761068433932</v>
      </c>
      <c r="G923" s="24">
        <v>-0.3676264325030576</v>
      </c>
      <c r="H923" s="28">
        <v>0.39639288157727542</v>
      </c>
      <c r="I923" s="25">
        <f t="shared" si="56"/>
        <v>1</v>
      </c>
      <c r="J923" s="25">
        <f t="shared" si="57"/>
        <v>1</v>
      </c>
      <c r="K923" s="25">
        <f t="shared" si="58"/>
        <v>0</v>
      </c>
      <c r="L923" s="25">
        <f t="shared" si="59"/>
        <v>0</v>
      </c>
      <c r="M923" s="25">
        <v>1</v>
      </c>
      <c r="N923" s="25" t="e">
        <v>#N/A</v>
      </c>
      <c r="O923" s="25" t="e">
        <f>VLOOKUP(A923,'NFkB target TFs'!$E$10:$E$54,1,FALSE)</f>
        <v>#N/A</v>
      </c>
      <c r="P923" s="25" t="e">
        <f>VLOOKUP(A923,'all NFkB targets'!$A$6:$A$571,1,FALSE)</f>
        <v>#N/A</v>
      </c>
    </row>
    <row r="924" spans="1:16" x14ac:dyDescent="0.25">
      <c r="A924" s="96" t="s">
        <v>9235</v>
      </c>
      <c r="B924" s="21" t="s">
        <v>9236</v>
      </c>
      <c r="C924" s="21"/>
      <c r="D924" s="22">
        <v>0</v>
      </c>
      <c r="E924" s="23">
        <v>0.28163750457146675</v>
      </c>
      <c r="F924" s="23">
        <v>0.13953660966618575</v>
      </c>
      <c r="G924" s="23">
        <v>0.40408098886318472</v>
      </c>
      <c r="H924" s="23">
        <v>0.3961471904307336</v>
      </c>
      <c r="I924" s="25">
        <f t="shared" si="56"/>
        <v>0</v>
      </c>
      <c r="J924" s="25">
        <f t="shared" si="57"/>
        <v>0</v>
      </c>
      <c r="K924" s="25">
        <f t="shared" si="58"/>
        <v>0</v>
      </c>
      <c r="L924" s="25">
        <f t="shared" si="59"/>
        <v>0</v>
      </c>
      <c r="M924" s="25">
        <v>0</v>
      </c>
      <c r="N924" s="25" t="e">
        <v>#N/A</v>
      </c>
      <c r="O924" s="25" t="e">
        <f>VLOOKUP(A924,'NFkB target TFs'!$E$10:$E$54,1,FALSE)</f>
        <v>#N/A</v>
      </c>
      <c r="P924" s="25" t="e">
        <f>VLOOKUP(A924,'all NFkB targets'!$A$6:$A$571,1,FALSE)</f>
        <v>#N/A</v>
      </c>
    </row>
    <row r="925" spans="1:16" x14ac:dyDescent="0.25">
      <c r="A925" s="96" t="s">
        <v>13924</v>
      </c>
      <c r="B925" s="21" t="s">
        <v>13925</v>
      </c>
      <c r="C925" s="21"/>
      <c r="D925" s="22">
        <v>0</v>
      </c>
      <c r="E925" s="28">
        <v>0.53447731882430927</v>
      </c>
      <c r="F925" s="28">
        <v>0.53969160934790128</v>
      </c>
      <c r="G925" s="28">
        <v>0.63167491040515922</v>
      </c>
      <c r="H925" s="28">
        <v>0.39607843182773073</v>
      </c>
      <c r="I925" s="25">
        <f t="shared" si="56"/>
        <v>0</v>
      </c>
      <c r="J925" s="25">
        <f t="shared" si="57"/>
        <v>0</v>
      </c>
      <c r="K925" s="25">
        <f t="shared" si="58"/>
        <v>1</v>
      </c>
      <c r="L925" s="25">
        <f t="shared" si="59"/>
        <v>0</v>
      </c>
      <c r="M925" s="25">
        <v>1</v>
      </c>
      <c r="N925" s="25" t="e">
        <v>#N/A</v>
      </c>
      <c r="O925" s="25" t="e">
        <f>VLOOKUP(A925,'NFkB target TFs'!$E$10:$E$54,1,FALSE)</f>
        <v>#N/A</v>
      </c>
      <c r="P925" s="25" t="e">
        <f>VLOOKUP(A925,'all NFkB targets'!$A$6:$A$571,1,FALSE)</f>
        <v>#N/A</v>
      </c>
    </row>
    <row r="926" spans="1:16" x14ac:dyDescent="0.25">
      <c r="A926" s="96" t="s">
        <v>14087</v>
      </c>
      <c r="B926" s="21" t="s">
        <v>14088</v>
      </c>
      <c r="C926" s="21"/>
      <c r="D926" s="22">
        <v>0</v>
      </c>
      <c r="E926" s="23">
        <v>7.5933796641306658E-2</v>
      </c>
      <c r="F926" s="28">
        <v>0.5621829526459865</v>
      </c>
      <c r="G926" s="28">
        <v>0.63213818575292136</v>
      </c>
      <c r="H926" s="28">
        <v>0.39599841152997928</v>
      </c>
      <c r="I926" s="25">
        <f t="shared" si="56"/>
        <v>0</v>
      </c>
      <c r="J926" s="25">
        <f t="shared" si="57"/>
        <v>0</v>
      </c>
      <c r="K926" s="25">
        <f t="shared" si="58"/>
        <v>1</v>
      </c>
      <c r="L926" s="25">
        <f t="shared" si="59"/>
        <v>0</v>
      </c>
      <c r="M926" s="25">
        <v>1</v>
      </c>
      <c r="N926" s="25" t="e">
        <v>#N/A</v>
      </c>
      <c r="O926" s="25" t="e">
        <f>VLOOKUP(A926,'NFkB target TFs'!$E$10:$E$54,1,FALSE)</f>
        <v>#N/A</v>
      </c>
      <c r="P926" s="25" t="e">
        <f>VLOOKUP(A926,'all NFkB targets'!$A$6:$A$571,1,FALSE)</f>
        <v>#N/A</v>
      </c>
    </row>
    <row r="927" spans="1:16" x14ac:dyDescent="0.25">
      <c r="A927" s="96" t="s">
        <v>7265</v>
      </c>
      <c r="B927" s="21" t="s">
        <v>7266</v>
      </c>
      <c r="C927" s="21"/>
      <c r="D927" s="22">
        <v>0</v>
      </c>
      <c r="E927" s="23">
        <v>0.36198481668670773</v>
      </c>
      <c r="F927" s="23">
        <v>0.10246751110484745</v>
      </c>
      <c r="G927" s="23">
        <v>0.51464496120291692</v>
      </c>
      <c r="H927" s="23">
        <v>0.39591735770252096</v>
      </c>
      <c r="I927" s="25">
        <f t="shared" si="56"/>
        <v>0</v>
      </c>
      <c r="J927" s="25">
        <f t="shared" si="57"/>
        <v>0</v>
      </c>
      <c r="K927" s="25">
        <f t="shared" si="58"/>
        <v>0</v>
      </c>
      <c r="L927" s="25">
        <f t="shared" si="59"/>
        <v>0</v>
      </c>
      <c r="M927" s="25">
        <v>0</v>
      </c>
      <c r="N927" s="25" t="e">
        <v>#N/A</v>
      </c>
      <c r="O927" s="25" t="e">
        <f>VLOOKUP(A927,'NFkB target TFs'!$E$10:$E$54,1,FALSE)</f>
        <v>#N/A</v>
      </c>
      <c r="P927" s="25" t="e">
        <f>VLOOKUP(A927,'all NFkB targets'!$A$6:$A$571,1,FALSE)</f>
        <v>#N/A</v>
      </c>
    </row>
    <row r="928" spans="1:16" x14ac:dyDescent="0.25">
      <c r="A928" s="96" t="s">
        <v>15151</v>
      </c>
      <c r="B928" s="21" t="s">
        <v>15152</v>
      </c>
      <c r="C928" s="21"/>
      <c r="D928" s="22">
        <v>0</v>
      </c>
      <c r="E928" s="28">
        <v>0.72847648830542233</v>
      </c>
      <c r="F928" s="28">
        <v>0.68021123876681078</v>
      </c>
      <c r="G928" s="28">
        <v>0.98918365467579239</v>
      </c>
      <c r="H928" s="28">
        <v>0.39546658979266247</v>
      </c>
      <c r="I928" s="25">
        <f t="shared" si="56"/>
        <v>1</v>
      </c>
      <c r="J928" s="25">
        <f t="shared" si="57"/>
        <v>1</v>
      </c>
      <c r="K928" s="25">
        <f t="shared" si="58"/>
        <v>1</v>
      </c>
      <c r="L928" s="25">
        <f t="shared" si="59"/>
        <v>0</v>
      </c>
      <c r="M928" s="25">
        <v>1</v>
      </c>
      <c r="N928" s="25" t="e">
        <v>#N/A</v>
      </c>
      <c r="O928" s="25" t="e">
        <f>VLOOKUP(A928,'NFkB target TFs'!$E$10:$E$54,1,FALSE)</f>
        <v>#N/A</v>
      </c>
      <c r="P928" s="25" t="e">
        <f>VLOOKUP(A928,'all NFkB targets'!$A$6:$A$571,1,FALSE)</f>
        <v>#N/A</v>
      </c>
    </row>
    <row r="929" spans="1:16" x14ac:dyDescent="0.25">
      <c r="A929" s="96" t="s">
        <v>14613</v>
      </c>
      <c r="B929" s="21" t="s">
        <v>14614</v>
      </c>
      <c r="C929" s="21"/>
      <c r="D929" s="22">
        <v>0</v>
      </c>
      <c r="E929" s="23">
        <v>6.1203925237482769E-2</v>
      </c>
      <c r="F929" s="28">
        <v>0.65138237647640529</v>
      </c>
      <c r="G929" s="28">
        <v>1.1358013754775933</v>
      </c>
      <c r="H929" s="28">
        <v>0.39542098286671817</v>
      </c>
      <c r="I929" s="25">
        <f t="shared" si="56"/>
        <v>0</v>
      </c>
      <c r="J929" s="25">
        <f t="shared" si="57"/>
        <v>1</v>
      </c>
      <c r="K929" s="25">
        <f t="shared" si="58"/>
        <v>1</v>
      </c>
      <c r="L929" s="25">
        <f t="shared" si="59"/>
        <v>0</v>
      </c>
      <c r="M929" s="25">
        <v>1</v>
      </c>
      <c r="N929" s="25" t="e">
        <v>#N/A</v>
      </c>
      <c r="O929" s="25" t="e">
        <f>VLOOKUP(A929,'NFkB target TFs'!$E$10:$E$54,1,FALSE)</f>
        <v>#N/A</v>
      </c>
      <c r="P929" s="25" t="e">
        <f>VLOOKUP(A929,'all NFkB targets'!$A$6:$A$571,1,FALSE)</f>
        <v>#N/A</v>
      </c>
    </row>
    <row r="930" spans="1:16" x14ac:dyDescent="0.25">
      <c r="A930" s="96" t="s">
        <v>15187</v>
      </c>
      <c r="B930" s="21" t="s">
        <v>15188</v>
      </c>
      <c r="C930" s="21"/>
      <c r="D930" s="22">
        <v>0</v>
      </c>
      <c r="E930" s="28">
        <v>0.80516922199329866</v>
      </c>
      <c r="F930" s="28">
        <v>0.94136249873776001</v>
      </c>
      <c r="G930" s="28">
        <v>0.92957943108085284</v>
      </c>
      <c r="H930" s="28">
        <v>0.39528006259146964</v>
      </c>
      <c r="I930" s="25">
        <f t="shared" si="56"/>
        <v>1</v>
      </c>
      <c r="J930" s="25">
        <f t="shared" si="57"/>
        <v>1</v>
      </c>
      <c r="K930" s="25">
        <f t="shared" si="58"/>
        <v>1</v>
      </c>
      <c r="L930" s="25">
        <f t="shared" si="59"/>
        <v>0</v>
      </c>
      <c r="M930" s="25">
        <v>1</v>
      </c>
      <c r="N930" s="25" t="e">
        <v>#N/A</v>
      </c>
      <c r="O930" s="25" t="e">
        <f>VLOOKUP(A930,'NFkB target TFs'!$E$10:$E$54,1,FALSE)</f>
        <v>#N/A</v>
      </c>
      <c r="P930" s="25" t="e">
        <f>VLOOKUP(A930,'all NFkB targets'!$A$6:$A$571,1,FALSE)</f>
        <v>#N/A</v>
      </c>
    </row>
    <row r="931" spans="1:16" x14ac:dyDescent="0.25">
      <c r="A931" s="96" t="s">
        <v>13988</v>
      </c>
      <c r="B931" s="21" t="s">
        <v>13989</v>
      </c>
      <c r="C931" s="21"/>
      <c r="D931" s="22">
        <v>0</v>
      </c>
      <c r="E931" s="28">
        <v>0.20009126242525857</v>
      </c>
      <c r="F931" s="28">
        <v>0.38594282931680268</v>
      </c>
      <c r="G931" s="28">
        <v>0.81247995423547148</v>
      </c>
      <c r="H931" s="28">
        <v>0.39523762485839842</v>
      </c>
      <c r="I931" s="25">
        <f t="shared" si="56"/>
        <v>0</v>
      </c>
      <c r="J931" s="25">
        <f t="shared" si="57"/>
        <v>0</v>
      </c>
      <c r="K931" s="25">
        <f t="shared" si="58"/>
        <v>1</v>
      </c>
      <c r="L931" s="25">
        <f t="shared" si="59"/>
        <v>0</v>
      </c>
      <c r="M931" s="25">
        <v>1</v>
      </c>
      <c r="N931" s="25" t="e">
        <v>#N/A</v>
      </c>
      <c r="O931" s="25" t="e">
        <f>VLOOKUP(A931,'NFkB target TFs'!$E$10:$E$54,1,FALSE)</f>
        <v>#N/A</v>
      </c>
      <c r="P931" s="25" t="e">
        <f>VLOOKUP(A931,'all NFkB targets'!$A$6:$A$571,1,FALSE)</f>
        <v>#N/A</v>
      </c>
    </row>
    <row r="932" spans="1:16" x14ac:dyDescent="0.25">
      <c r="A932" s="96" t="s">
        <v>13130</v>
      </c>
      <c r="B932" s="21" t="s">
        <v>13131</v>
      </c>
      <c r="C932" s="21"/>
      <c r="D932" s="22">
        <v>0</v>
      </c>
      <c r="E932" s="23">
        <v>2.4422330740062812E-2</v>
      </c>
      <c r="F932" s="24">
        <v>-0.40355366761553968</v>
      </c>
      <c r="G932" s="24">
        <v>-1.1200710713611148</v>
      </c>
      <c r="H932" s="28">
        <v>0.39504799669921492</v>
      </c>
      <c r="I932" s="25">
        <f t="shared" si="56"/>
        <v>0</v>
      </c>
      <c r="J932" s="25">
        <f t="shared" si="57"/>
        <v>0</v>
      </c>
      <c r="K932" s="25">
        <f t="shared" si="58"/>
        <v>1</v>
      </c>
      <c r="L932" s="25">
        <f t="shared" si="59"/>
        <v>0</v>
      </c>
      <c r="M932" s="25">
        <v>1</v>
      </c>
      <c r="N932" s="25" t="e">
        <v>#N/A</v>
      </c>
      <c r="O932" s="25" t="e">
        <f>VLOOKUP(A932,'NFkB target TFs'!$E$10:$E$54,1,FALSE)</f>
        <v>#N/A</v>
      </c>
      <c r="P932" s="25" t="e">
        <f>VLOOKUP(A932,'all NFkB targets'!$A$6:$A$571,1,FALSE)</f>
        <v>#N/A</v>
      </c>
    </row>
    <row r="933" spans="1:16" x14ac:dyDescent="0.25">
      <c r="A933" s="96" t="s">
        <v>12907</v>
      </c>
      <c r="B933" s="21" t="s">
        <v>12908</v>
      </c>
      <c r="C933" s="21"/>
      <c r="D933" s="22">
        <v>0</v>
      </c>
      <c r="E933" s="24">
        <v>-0.30190650947129632</v>
      </c>
      <c r="F933" s="28">
        <v>0.65205020591139373</v>
      </c>
      <c r="G933" s="28">
        <v>0.42375321171608277</v>
      </c>
      <c r="H933" s="28">
        <v>0.39487791999735861</v>
      </c>
      <c r="I933" s="25">
        <f t="shared" si="56"/>
        <v>0</v>
      </c>
      <c r="J933" s="25">
        <f t="shared" si="57"/>
        <v>1</v>
      </c>
      <c r="K933" s="25">
        <f t="shared" si="58"/>
        <v>0</v>
      </c>
      <c r="L933" s="25">
        <f t="shared" si="59"/>
        <v>0</v>
      </c>
      <c r="M933" s="25">
        <v>1</v>
      </c>
      <c r="N933" s="25" t="e">
        <v>#N/A</v>
      </c>
      <c r="O933" s="25" t="e">
        <f>VLOOKUP(A933,'NFkB target TFs'!$E$10:$E$54,1,FALSE)</f>
        <v>#N/A</v>
      </c>
      <c r="P933" s="25" t="e">
        <f>VLOOKUP(A933,'all NFkB targets'!$A$6:$A$571,1,FALSE)</f>
        <v>#N/A</v>
      </c>
    </row>
    <row r="934" spans="1:16" x14ac:dyDescent="0.25">
      <c r="A934" s="96" t="s">
        <v>14283</v>
      </c>
      <c r="B934" s="21" t="s">
        <v>14284</v>
      </c>
      <c r="C934" s="21"/>
      <c r="D934" s="22">
        <v>0</v>
      </c>
      <c r="E934" s="28">
        <v>1.1860982105130986</v>
      </c>
      <c r="F934" s="28">
        <v>0.46473042256117619</v>
      </c>
      <c r="G934" s="28">
        <v>1.0934280660303213</v>
      </c>
      <c r="H934" s="28">
        <v>0.39471787175884809</v>
      </c>
      <c r="I934" s="25">
        <f t="shared" si="56"/>
        <v>1</v>
      </c>
      <c r="J934" s="25">
        <f t="shared" si="57"/>
        <v>0</v>
      </c>
      <c r="K934" s="25">
        <f t="shared" si="58"/>
        <v>1</v>
      </c>
      <c r="L934" s="25">
        <f t="shared" si="59"/>
        <v>0</v>
      </c>
      <c r="M934" s="25">
        <v>1</v>
      </c>
      <c r="N934" s="25" t="e">
        <v>#N/A</v>
      </c>
      <c r="O934" s="25" t="e">
        <f>VLOOKUP(A934,'NFkB target TFs'!$E$10:$E$54,1,FALSE)</f>
        <v>#N/A</v>
      </c>
      <c r="P934" s="25" t="e">
        <f>VLOOKUP(A934,'all NFkB targets'!$A$6:$A$571,1,FALSE)</f>
        <v>#N/A</v>
      </c>
    </row>
    <row r="935" spans="1:16" x14ac:dyDescent="0.25">
      <c r="A935" s="96" t="s">
        <v>13186</v>
      </c>
      <c r="B935" s="21" t="s">
        <v>13187</v>
      </c>
      <c r="C935" s="21"/>
      <c r="D935" s="22">
        <v>0</v>
      </c>
      <c r="E935" s="23">
        <v>-7.7992947626712592E-2</v>
      </c>
      <c r="F935" s="23">
        <v>6.8735732848400385E-2</v>
      </c>
      <c r="G935" s="28">
        <v>0.69555369139796119</v>
      </c>
      <c r="H935" s="28">
        <v>0.39427606124105996</v>
      </c>
      <c r="I935" s="25">
        <f t="shared" si="56"/>
        <v>0</v>
      </c>
      <c r="J935" s="25">
        <f t="shared" si="57"/>
        <v>0</v>
      </c>
      <c r="K935" s="25">
        <f t="shared" si="58"/>
        <v>1</v>
      </c>
      <c r="L935" s="25">
        <f t="shared" si="59"/>
        <v>0</v>
      </c>
      <c r="M935" s="25">
        <v>1</v>
      </c>
      <c r="N935" s="25" t="e">
        <v>#N/A</v>
      </c>
      <c r="O935" s="25" t="e">
        <f>VLOOKUP(A935,'NFkB target TFs'!$E$10:$E$54,1,FALSE)</f>
        <v>#N/A</v>
      </c>
      <c r="P935" s="25" t="e">
        <f>VLOOKUP(A935,'all NFkB targets'!$A$6:$A$571,1,FALSE)</f>
        <v>#N/A</v>
      </c>
    </row>
    <row r="936" spans="1:16" x14ac:dyDescent="0.25">
      <c r="A936" s="96" t="s">
        <v>4564</v>
      </c>
      <c r="B936" s="21" t="s">
        <v>4565</v>
      </c>
      <c r="C936" s="21"/>
      <c r="D936" s="22">
        <v>0</v>
      </c>
      <c r="E936" s="23">
        <v>0.34035964427223936</v>
      </c>
      <c r="F936" s="23">
        <v>0.34106942231390441</v>
      </c>
      <c r="G936" s="23">
        <v>0.44422699569007396</v>
      </c>
      <c r="H936" s="23">
        <v>0.39422935664563646</v>
      </c>
      <c r="I936" s="25">
        <f t="shared" si="56"/>
        <v>0</v>
      </c>
      <c r="J936" s="25">
        <f t="shared" si="57"/>
        <v>0</v>
      </c>
      <c r="K936" s="25">
        <f t="shared" si="58"/>
        <v>0</v>
      </c>
      <c r="L936" s="25">
        <f t="shared" si="59"/>
        <v>0</v>
      </c>
      <c r="M936" s="25">
        <v>0</v>
      </c>
      <c r="N936" s="25" t="e">
        <v>#N/A</v>
      </c>
      <c r="O936" s="25" t="e">
        <f>VLOOKUP(A936,'NFkB target TFs'!$E$10:$E$54,1,FALSE)</f>
        <v>#N/A</v>
      </c>
      <c r="P936" s="25" t="e">
        <f>VLOOKUP(A936,'all NFkB targets'!$A$6:$A$571,1,FALSE)</f>
        <v>#N/A</v>
      </c>
    </row>
    <row r="937" spans="1:16" x14ac:dyDescent="0.25">
      <c r="A937" s="96" t="s">
        <v>12380</v>
      </c>
      <c r="B937" s="21" t="s">
        <v>12381</v>
      </c>
      <c r="C937" s="21"/>
      <c r="D937" s="22">
        <v>0</v>
      </c>
      <c r="E937" s="28">
        <v>0.38089011534995937</v>
      </c>
      <c r="F937" s="28">
        <v>0.77873329736846142</v>
      </c>
      <c r="G937" s="28">
        <v>0.18735905940853184</v>
      </c>
      <c r="H937" s="28">
        <v>0.39397756599704947</v>
      </c>
      <c r="I937" s="25">
        <f t="shared" si="56"/>
        <v>0</v>
      </c>
      <c r="J937" s="25">
        <f t="shared" si="57"/>
        <v>1</v>
      </c>
      <c r="K937" s="25">
        <f t="shared" si="58"/>
        <v>0</v>
      </c>
      <c r="L937" s="25">
        <f t="shared" si="59"/>
        <v>0</v>
      </c>
      <c r="M937" s="25">
        <v>1</v>
      </c>
      <c r="N937" s="25" t="e">
        <v>#N/A</v>
      </c>
      <c r="O937" s="25" t="e">
        <f>VLOOKUP(A937,'NFkB target TFs'!$E$10:$E$54,1,FALSE)</f>
        <v>#N/A</v>
      </c>
      <c r="P937" s="25" t="e">
        <f>VLOOKUP(A937,'all NFkB targets'!$A$6:$A$571,1,FALSE)</f>
        <v>#N/A</v>
      </c>
    </row>
    <row r="938" spans="1:16" x14ac:dyDescent="0.25">
      <c r="A938" s="96" t="s">
        <v>14743</v>
      </c>
      <c r="B938" s="21" t="s">
        <v>14744</v>
      </c>
      <c r="C938" s="21"/>
      <c r="D938" s="22">
        <v>0</v>
      </c>
      <c r="E938" s="28">
        <v>0.26392006838116788</v>
      </c>
      <c r="F938" s="28">
        <v>0.62488566412785052</v>
      </c>
      <c r="G938" s="28">
        <v>0.84446398007848722</v>
      </c>
      <c r="H938" s="28">
        <v>0.39305726640568639</v>
      </c>
      <c r="I938" s="25">
        <f t="shared" si="56"/>
        <v>0</v>
      </c>
      <c r="J938" s="25">
        <f t="shared" si="57"/>
        <v>1</v>
      </c>
      <c r="K938" s="25">
        <f t="shared" si="58"/>
        <v>1</v>
      </c>
      <c r="L938" s="25">
        <f t="shared" si="59"/>
        <v>0</v>
      </c>
      <c r="M938" s="25">
        <v>1</v>
      </c>
      <c r="N938" s="25" t="e">
        <v>#N/A</v>
      </c>
      <c r="O938" s="25" t="e">
        <f>VLOOKUP(A938,'NFkB target TFs'!$E$10:$E$54,1,FALSE)</f>
        <v>#N/A</v>
      </c>
      <c r="P938" s="25" t="e">
        <f>VLOOKUP(A938,'all NFkB targets'!$A$6:$A$571,1,FALSE)</f>
        <v>#N/A</v>
      </c>
    </row>
    <row r="939" spans="1:16" x14ac:dyDescent="0.25">
      <c r="A939" s="96" t="s">
        <v>1134</v>
      </c>
      <c r="B939" s="21" t="s">
        <v>1135</v>
      </c>
      <c r="C939" s="21"/>
      <c r="D939" s="22">
        <v>0</v>
      </c>
      <c r="E939" s="23">
        <v>5.3992864342252804E-2</v>
      </c>
      <c r="F939" s="23">
        <v>0.43897938358113914</v>
      </c>
      <c r="G939" s="23">
        <v>0.41877956155743562</v>
      </c>
      <c r="H939" s="23">
        <v>0.39289349504904947</v>
      </c>
      <c r="I939" s="25">
        <f t="shared" si="56"/>
        <v>0</v>
      </c>
      <c r="J939" s="25">
        <f t="shared" si="57"/>
        <v>0</v>
      </c>
      <c r="K939" s="25">
        <f t="shared" si="58"/>
        <v>0</v>
      </c>
      <c r="L939" s="25">
        <f t="shared" si="59"/>
        <v>0</v>
      </c>
      <c r="M939" s="25">
        <v>0</v>
      </c>
      <c r="N939" s="25" t="e">
        <v>#N/A</v>
      </c>
      <c r="O939" s="25" t="e">
        <f>VLOOKUP(A939,'NFkB target TFs'!$E$10:$E$54,1,FALSE)</f>
        <v>#N/A</v>
      </c>
      <c r="P939" s="25" t="e">
        <f>VLOOKUP(A939,'all NFkB targets'!$A$6:$A$571,1,FALSE)</f>
        <v>#N/A</v>
      </c>
    </row>
    <row r="940" spans="1:16" x14ac:dyDescent="0.25">
      <c r="A940" s="96" t="s">
        <v>1040</v>
      </c>
      <c r="B940" s="21" t="s">
        <v>1041</v>
      </c>
      <c r="C940" s="21"/>
      <c r="D940" s="22">
        <v>0</v>
      </c>
      <c r="E940" s="23">
        <v>-4.7018071692833521E-2</v>
      </c>
      <c r="F940" s="23">
        <v>-0.10429504691144832</v>
      </c>
      <c r="G940" s="23">
        <v>0.22483565377176837</v>
      </c>
      <c r="H940" s="23">
        <v>0.39257613241286388</v>
      </c>
      <c r="I940" s="25">
        <f t="shared" si="56"/>
        <v>0</v>
      </c>
      <c r="J940" s="25">
        <f t="shared" si="57"/>
        <v>0</v>
      </c>
      <c r="K940" s="25">
        <f t="shared" si="58"/>
        <v>0</v>
      </c>
      <c r="L940" s="25">
        <f t="shared" si="59"/>
        <v>0</v>
      </c>
      <c r="M940" s="25">
        <v>0</v>
      </c>
      <c r="N940" s="25" t="e">
        <v>#N/A</v>
      </c>
      <c r="O940" s="25" t="e">
        <f>VLOOKUP(A940,'NFkB target TFs'!$E$10:$E$54,1,FALSE)</f>
        <v>#N/A</v>
      </c>
      <c r="P940" s="25" t="e">
        <f>VLOOKUP(A940,'all NFkB targets'!$A$6:$A$571,1,FALSE)</f>
        <v>#N/A</v>
      </c>
    </row>
    <row r="941" spans="1:16" x14ac:dyDescent="0.25">
      <c r="A941" s="96" t="s">
        <v>13854</v>
      </c>
      <c r="B941" s="21" t="s">
        <v>13855</v>
      </c>
      <c r="C941" s="21"/>
      <c r="D941" s="22">
        <v>0</v>
      </c>
      <c r="E941" s="23">
        <v>6.6818361575939511E-2</v>
      </c>
      <c r="F941" s="28">
        <v>0.2690993132539618</v>
      </c>
      <c r="G941" s="28">
        <v>0.70408327567013729</v>
      </c>
      <c r="H941" s="28">
        <v>0.39177672580051975</v>
      </c>
      <c r="I941" s="25">
        <f t="shared" si="56"/>
        <v>0</v>
      </c>
      <c r="J941" s="25">
        <f t="shared" si="57"/>
        <v>0</v>
      </c>
      <c r="K941" s="25">
        <f t="shared" si="58"/>
        <v>1</v>
      </c>
      <c r="L941" s="25">
        <f t="shared" si="59"/>
        <v>0</v>
      </c>
      <c r="M941" s="25">
        <v>1</v>
      </c>
      <c r="N941" s="25" t="e">
        <v>#N/A</v>
      </c>
      <c r="O941" s="25" t="e">
        <f>VLOOKUP(A941,'NFkB target TFs'!$E$10:$E$54,1,FALSE)</f>
        <v>#N/A</v>
      </c>
      <c r="P941" s="25" t="e">
        <f>VLOOKUP(A941,'all NFkB targets'!$A$6:$A$571,1,FALSE)</f>
        <v>#N/A</v>
      </c>
    </row>
    <row r="942" spans="1:16" x14ac:dyDescent="0.25">
      <c r="A942" s="96" t="s">
        <v>74</v>
      </c>
      <c r="B942" s="21" t="s">
        <v>13272</v>
      </c>
      <c r="C942" s="21"/>
      <c r="D942" s="22">
        <v>0</v>
      </c>
      <c r="E942" s="28">
        <v>0.33591573526815394</v>
      </c>
      <c r="F942" s="28">
        <v>0.53849913435576369</v>
      </c>
      <c r="G942" s="28">
        <v>0.89127700016911859</v>
      </c>
      <c r="H942" s="28">
        <v>0.39151847450214039</v>
      </c>
      <c r="I942" s="25">
        <f t="shared" si="56"/>
        <v>0</v>
      </c>
      <c r="J942" s="25">
        <f t="shared" si="57"/>
        <v>0</v>
      </c>
      <c r="K942" s="25">
        <f t="shared" si="58"/>
        <v>1</v>
      </c>
      <c r="L942" s="25">
        <f t="shared" si="59"/>
        <v>0</v>
      </c>
      <c r="M942" s="25">
        <v>1</v>
      </c>
      <c r="N942" s="33" t="s">
        <v>74</v>
      </c>
      <c r="O942" s="25" t="e">
        <f>VLOOKUP(A942,'NFkB target TFs'!$E$10:$E$54,1,FALSE)</f>
        <v>#N/A</v>
      </c>
      <c r="P942" s="25" t="e">
        <f>VLOOKUP(A942,'all NFkB targets'!$A$6:$A$571,1,FALSE)</f>
        <v>#N/A</v>
      </c>
    </row>
    <row r="943" spans="1:16" x14ac:dyDescent="0.25">
      <c r="A943" s="96" t="s">
        <v>3121</v>
      </c>
      <c r="B943" s="21" t="s">
        <v>3122</v>
      </c>
      <c r="C943" s="21"/>
      <c r="D943" s="22">
        <v>0</v>
      </c>
      <c r="E943" s="23">
        <v>-8.7785057457081386E-2</v>
      </c>
      <c r="F943" s="23">
        <v>0.52288303133424197</v>
      </c>
      <c r="G943" s="23">
        <v>0.39928871955359591</v>
      </c>
      <c r="H943" s="23">
        <v>0.39071280501974992</v>
      </c>
      <c r="I943" s="25">
        <f t="shared" si="56"/>
        <v>0</v>
      </c>
      <c r="J943" s="25">
        <f t="shared" si="57"/>
        <v>0</v>
      </c>
      <c r="K943" s="25">
        <f t="shared" si="58"/>
        <v>0</v>
      </c>
      <c r="L943" s="25">
        <f t="shared" si="59"/>
        <v>0</v>
      </c>
      <c r="M943" s="25">
        <v>0</v>
      </c>
      <c r="N943" s="25" t="e">
        <v>#N/A</v>
      </c>
      <c r="O943" s="25" t="e">
        <f>VLOOKUP(A943,'NFkB target TFs'!$E$10:$E$54,1,FALSE)</f>
        <v>#N/A</v>
      </c>
      <c r="P943" s="25" t="e">
        <f>VLOOKUP(A943,'all NFkB targets'!$A$6:$A$571,1,FALSE)</f>
        <v>#N/A</v>
      </c>
    </row>
    <row r="944" spans="1:16" x14ac:dyDescent="0.25">
      <c r="A944" s="96" t="s">
        <v>14374</v>
      </c>
      <c r="B944" s="21" t="s">
        <v>14375</v>
      </c>
      <c r="C944" s="21"/>
      <c r="D944" s="22">
        <v>0</v>
      </c>
      <c r="E944" s="28">
        <v>0.60864803097284537</v>
      </c>
      <c r="F944" s="28">
        <v>0.55006659081025389</v>
      </c>
      <c r="G944" s="28">
        <v>0.61698032180332951</v>
      </c>
      <c r="H944" s="28">
        <v>0.39068476494810439</v>
      </c>
      <c r="I944" s="25">
        <f t="shared" si="56"/>
        <v>1</v>
      </c>
      <c r="J944" s="25">
        <f t="shared" si="57"/>
        <v>0</v>
      </c>
      <c r="K944" s="25">
        <f t="shared" si="58"/>
        <v>1</v>
      </c>
      <c r="L944" s="25">
        <f t="shared" si="59"/>
        <v>0</v>
      </c>
      <c r="M944" s="25">
        <v>1</v>
      </c>
      <c r="N944" s="25" t="e">
        <v>#N/A</v>
      </c>
      <c r="O944" s="25" t="e">
        <f>VLOOKUP(A944,'NFkB target TFs'!$E$10:$E$54,1,FALSE)</f>
        <v>#N/A</v>
      </c>
      <c r="P944" s="25" t="e">
        <f>VLOOKUP(A944,'all NFkB targets'!$A$6:$A$571,1,FALSE)</f>
        <v>#N/A</v>
      </c>
    </row>
    <row r="945" spans="1:16" x14ac:dyDescent="0.25">
      <c r="A945" s="96" t="s">
        <v>13335</v>
      </c>
      <c r="B945" s="21" t="s">
        <v>941</v>
      </c>
      <c r="C945" s="21"/>
      <c r="D945" s="22">
        <v>0</v>
      </c>
      <c r="E945" s="23">
        <v>7.9722796643719465E-2</v>
      </c>
      <c r="F945" s="28">
        <v>0.48509372020156821</v>
      </c>
      <c r="G945" s="28">
        <v>0.70536236974898736</v>
      </c>
      <c r="H945" s="28">
        <v>0.39057856284086551</v>
      </c>
      <c r="I945" s="25">
        <f t="shared" si="56"/>
        <v>0</v>
      </c>
      <c r="J945" s="25">
        <f t="shared" si="57"/>
        <v>0</v>
      </c>
      <c r="K945" s="25">
        <f t="shared" si="58"/>
        <v>1</v>
      </c>
      <c r="L945" s="25">
        <f t="shared" si="59"/>
        <v>0</v>
      </c>
      <c r="M945" s="25">
        <v>1</v>
      </c>
      <c r="N945" s="25" t="e">
        <v>#N/A</v>
      </c>
      <c r="O945" s="25" t="e">
        <f>VLOOKUP(A945,'NFkB target TFs'!$E$10:$E$54,1,FALSE)</f>
        <v>#N/A</v>
      </c>
      <c r="P945" s="25" t="e">
        <f>VLOOKUP(A945,'all NFkB targets'!$A$6:$A$571,1,FALSE)</f>
        <v>#N/A</v>
      </c>
    </row>
    <row r="946" spans="1:16" x14ac:dyDescent="0.25">
      <c r="A946" s="96" t="s">
        <v>14023</v>
      </c>
      <c r="B946" s="21" t="s">
        <v>14024</v>
      </c>
      <c r="C946" s="21"/>
      <c r="D946" s="22">
        <v>0</v>
      </c>
      <c r="E946" s="28">
        <v>0.45444246654962195</v>
      </c>
      <c r="F946" s="23">
        <v>-6.8565767942726688E-2</v>
      </c>
      <c r="G946" s="28">
        <v>0.72458606431682693</v>
      </c>
      <c r="H946" s="28">
        <v>0.38888960368415681</v>
      </c>
      <c r="I946" s="25">
        <f t="shared" si="56"/>
        <v>0</v>
      </c>
      <c r="J946" s="25">
        <f t="shared" si="57"/>
        <v>0</v>
      </c>
      <c r="K946" s="25">
        <f t="shared" si="58"/>
        <v>1</v>
      </c>
      <c r="L946" s="25">
        <f t="shared" si="59"/>
        <v>0</v>
      </c>
      <c r="M946" s="25">
        <v>1</v>
      </c>
      <c r="N946" s="25" t="e">
        <v>#N/A</v>
      </c>
      <c r="O946" s="25" t="e">
        <f>VLOOKUP(A946,'NFkB target TFs'!$E$10:$E$54,1,FALSE)</f>
        <v>#N/A</v>
      </c>
      <c r="P946" s="25" t="e">
        <f>VLOOKUP(A946,'all NFkB targets'!$A$6:$A$571,1,FALSE)</f>
        <v>#N/A</v>
      </c>
    </row>
    <row r="947" spans="1:16" x14ac:dyDescent="0.25">
      <c r="A947" s="96" t="s">
        <v>14716</v>
      </c>
      <c r="B947" s="21" t="s">
        <v>941</v>
      </c>
      <c r="C947" s="21"/>
      <c r="D947" s="22">
        <v>0</v>
      </c>
      <c r="E947" s="28">
        <v>0.32429197687974864</v>
      </c>
      <c r="F947" s="24">
        <v>-0.6669323776915288</v>
      </c>
      <c r="G947" s="24">
        <v>-0.65258372818562871</v>
      </c>
      <c r="H947" s="28">
        <v>0.38863575921247034</v>
      </c>
      <c r="I947" s="25">
        <f t="shared" si="56"/>
        <v>0</v>
      </c>
      <c r="J947" s="25">
        <f t="shared" si="57"/>
        <v>1</v>
      </c>
      <c r="K947" s="25">
        <f t="shared" si="58"/>
        <v>1</v>
      </c>
      <c r="L947" s="25">
        <f t="shared" si="59"/>
        <v>0</v>
      </c>
      <c r="M947" s="25">
        <v>1</v>
      </c>
      <c r="N947" s="25" t="e">
        <v>#N/A</v>
      </c>
      <c r="O947" s="25" t="e">
        <f>VLOOKUP(A947,'NFkB target TFs'!$E$10:$E$54,1,FALSE)</f>
        <v>#N/A</v>
      </c>
      <c r="P947" s="25" t="e">
        <f>VLOOKUP(A947,'all NFkB targets'!$A$6:$A$571,1,FALSE)</f>
        <v>#N/A</v>
      </c>
    </row>
    <row r="948" spans="1:16" x14ac:dyDescent="0.25">
      <c r="A948" s="96" t="s">
        <v>10058</v>
      </c>
      <c r="B948" s="21" t="s">
        <v>10059</v>
      </c>
      <c r="C948" s="21"/>
      <c r="D948" s="22">
        <v>0</v>
      </c>
      <c r="E948" s="23">
        <v>0.14382656343124084</v>
      </c>
      <c r="F948" s="23">
        <v>0.12909008739188232</v>
      </c>
      <c r="G948" s="23">
        <v>0.41019848193772801</v>
      </c>
      <c r="H948" s="23">
        <v>0.38837404800698211</v>
      </c>
      <c r="I948" s="25">
        <f t="shared" si="56"/>
        <v>0</v>
      </c>
      <c r="J948" s="25">
        <f t="shared" si="57"/>
        <v>0</v>
      </c>
      <c r="K948" s="25">
        <f t="shared" si="58"/>
        <v>0</v>
      </c>
      <c r="L948" s="25">
        <f t="shared" si="59"/>
        <v>0</v>
      </c>
      <c r="M948" s="25">
        <v>0</v>
      </c>
      <c r="N948" s="25" t="e">
        <v>#N/A</v>
      </c>
      <c r="O948" s="25" t="e">
        <f>VLOOKUP(A948,'NFkB target TFs'!$E$10:$E$54,1,FALSE)</f>
        <v>#N/A</v>
      </c>
      <c r="P948" s="25" t="e">
        <f>VLOOKUP(A948,'all NFkB targets'!$A$6:$A$571,1,FALSE)</f>
        <v>#N/A</v>
      </c>
    </row>
    <row r="949" spans="1:16" x14ac:dyDescent="0.25">
      <c r="A949" s="96" t="s">
        <v>7204</v>
      </c>
      <c r="B949" s="21" t="s">
        <v>7205</v>
      </c>
      <c r="C949" s="21"/>
      <c r="D949" s="22">
        <v>0</v>
      </c>
      <c r="E949" s="23">
        <v>-0.28202840588833988</v>
      </c>
      <c r="F949" s="23">
        <v>0.17495953835170738</v>
      </c>
      <c r="G949" s="23">
        <v>-0.14805277493081398</v>
      </c>
      <c r="H949" s="23">
        <v>0.38767194421870499</v>
      </c>
      <c r="I949" s="25">
        <f t="shared" si="56"/>
        <v>0</v>
      </c>
      <c r="J949" s="25">
        <f t="shared" si="57"/>
        <v>0</v>
      </c>
      <c r="K949" s="25">
        <f t="shared" si="58"/>
        <v>0</v>
      </c>
      <c r="L949" s="25">
        <f t="shared" si="59"/>
        <v>0</v>
      </c>
      <c r="M949" s="25">
        <v>0</v>
      </c>
      <c r="N949" s="25" t="e">
        <v>#N/A</v>
      </c>
      <c r="O949" s="25" t="e">
        <f>VLOOKUP(A949,'NFkB target TFs'!$E$10:$E$54,1,FALSE)</f>
        <v>#N/A</v>
      </c>
      <c r="P949" s="25" t="e">
        <f>VLOOKUP(A949,'all NFkB targets'!$A$6:$A$571,1,FALSE)</f>
        <v>#N/A</v>
      </c>
    </row>
    <row r="950" spans="1:16" x14ac:dyDescent="0.25">
      <c r="A950" s="96" t="s">
        <v>13494</v>
      </c>
      <c r="B950" s="21" t="s">
        <v>13495</v>
      </c>
      <c r="C950" s="21"/>
      <c r="D950" s="22">
        <v>0</v>
      </c>
      <c r="E950" s="28">
        <v>0.42038198976617008</v>
      </c>
      <c r="F950" s="28">
        <v>0.49678309526896536</v>
      </c>
      <c r="G950" s="28">
        <v>0.82042429012767959</v>
      </c>
      <c r="H950" s="28">
        <v>0.38713673035257501</v>
      </c>
      <c r="I950" s="25">
        <f t="shared" si="56"/>
        <v>0</v>
      </c>
      <c r="J950" s="25">
        <f t="shared" si="57"/>
        <v>0</v>
      </c>
      <c r="K950" s="25">
        <f t="shared" si="58"/>
        <v>1</v>
      </c>
      <c r="L950" s="25">
        <f t="shared" si="59"/>
        <v>0</v>
      </c>
      <c r="M950" s="25">
        <v>1</v>
      </c>
      <c r="N950" s="25" t="e">
        <v>#N/A</v>
      </c>
      <c r="O950" s="25" t="e">
        <f>VLOOKUP(A950,'NFkB target TFs'!$E$10:$E$54,1,FALSE)</f>
        <v>#N/A</v>
      </c>
      <c r="P950" s="25" t="e">
        <f>VLOOKUP(A950,'all NFkB targets'!$A$6:$A$571,1,FALSE)</f>
        <v>#N/A</v>
      </c>
    </row>
    <row r="951" spans="1:16" x14ac:dyDescent="0.25">
      <c r="A951" s="96" t="s">
        <v>14192</v>
      </c>
      <c r="B951" s="21" t="s">
        <v>14193</v>
      </c>
      <c r="C951" s="21"/>
      <c r="D951" s="22">
        <v>0</v>
      </c>
      <c r="E951" s="23">
        <v>4.0240734309558296E-2</v>
      </c>
      <c r="F951" s="28">
        <v>0.18910354181071526</v>
      </c>
      <c r="G951" s="28">
        <v>0.70108174698151893</v>
      </c>
      <c r="H951" s="28">
        <v>0.38683614233450536</v>
      </c>
      <c r="I951" s="25">
        <f t="shared" ref="I951:I1014" si="60">IF(ABS(E951)&gt;0.585,1,0)</f>
        <v>0</v>
      </c>
      <c r="J951" s="25">
        <f t="shared" ref="J951:J1014" si="61">IF(ABS(F951)&gt;0.585,1,0)</f>
        <v>0</v>
      </c>
      <c r="K951" s="25">
        <f t="shared" ref="K951:K1014" si="62">IF(ABS(G951)&gt;0.585,1,0)</f>
        <v>1</v>
      </c>
      <c r="L951" s="25">
        <f t="shared" ref="L951:L1014" si="63">IF(ABS(H951)&gt;0.585,1,0)</f>
        <v>0</v>
      </c>
      <c r="M951" s="25">
        <v>1</v>
      </c>
      <c r="N951" s="25" t="e">
        <v>#N/A</v>
      </c>
      <c r="O951" s="25" t="e">
        <f>VLOOKUP(A951,'NFkB target TFs'!$E$10:$E$54,1,FALSE)</f>
        <v>#N/A</v>
      </c>
      <c r="P951" s="25" t="e">
        <f>VLOOKUP(A951,'all NFkB targets'!$A$6:$A$571,1,FALSE)</f>
        <v>#N/A</v>
      </c>
    </row>
    <row r="952" spans="1:16" x14ac:dyDescent="0.25">
      <c r="A952" s="96" t="s">
        <v>13590</v>
      </c>
      <c r="B952" s="21" t="s">
        <v>13591</v>
      </c>
      <c r="C952" s="21"/>
      <c r="D952" s="22">
        <v>0</v>
      </c>
      <c r="E952" s="28">
        <v>0.16191904292643808</v>
      </c>
      <c r="F952" s="28">
        <v>0.385744403665994</v>
      </c>
      <c r="G952" s="28">
        <v>0.68123853683944768</v>
      </c>
      <c r="H952" s="28">
        <v>0.38674054562656818</v>
      </c>
      <c r="I952" s="25">
        <f t="shared" si="60"/>
        <v>0</v>
      </c>
      <c r="J952" s="25">
        <f t="shared" si="61"/>
        <v>0</v>
      </c>
      <c r="K952" s="25">
        <f t="shared" si="62"/>
        <v>1</v>
      </c>
      <c r="L952" s="25">
        <f t="shared" si="63"/>
        <v>0</v>
      </c>
      <c r="M952" s="25">
        <v>1</v>
      </c>
      <c r="N952" s="25" t="e">
        <v>#N/A</v>
      </c>
      <c r="O952" s="25" t="e">
        <f>VLOOKUP(A952,'NFkB target TFs'!$E$10:$E$54,1,FALSE)</f>
        <v>#N/A</v>
      </c>
      <c r="P952" s="25" t="e">
        <f>VLOOKUP(A952,'all NFkB targets'!$A$6:$A$571,1,FALSE)</f>
        <v>#N/A</v>
      </c>
    </row>
    <row r="953" spans="1:16" x14ac:dyDescent="0.25">
      <c r="A953" s="96" t="s">
        <v>14049</v>
      </c>
      <c r="B953" s="21" t="s">
        <v>14050</v>
      </c>
      <c r="C953" s="21"/>
      <c r="D953" s="22">
        <v>0</v>
      </c>
      <c r="E953" s="28">
        <v>0.18972464163968275</v>
      </c>
      <c r="F953" s="28">
        <v>0.38894920463812177</v>
      </c>
      <c r="G953" s="28">
        <v>0.933811146245072</v>
      </c>
      <c r="H953" s="28">
        <v>0.38629188727054131</v>
      </c>
      <c r="I953" s="25">
        <f t="shared" si="60"/>
        <v>0</v>
      </c>
      <c r="J953" s="25">
        <f t="shared" si="61"/>
        <v>0</v>
      </c>
      <c r="K953" s="25">
        <f t="shared" si="62"/>
        <v>1</v>
      </c>
      <c r="L953" s="25">
        <f t="shared" si="63"/>
        <v>0</v>
      </c>
      <c r="M953" s="25">
        <v>1</v>
      </c>
      <c r="N953" s="25" t="e">
        <v>#N/A</v>
      </c>
      <c r="O953" s="25" t="e">
        <f>VLOOKUP(A953,'NFkB target TFs'!$E$10:$E$54,1,FALSE)</f>
        <v>#N/A</v>
      </c>
      <c r="P953" s="25" t="e">
        <f>VLOOKUP(A953,'all NFkB targets'!$A$6:$A$571,1,FALSE)</f>
        <v>#N/A</v>
      </c>
    </row>
    <row r="954" spans="1:16" x14ac:dyDescent="0.25">
      <c r="A954" s="96" t="s">
        <v>6461</v>
      </c>
      <c r="B954" s="21" t="s">
        <v>941</v>
      </c>
      <c r="C954" s="21"/>
      <c r="D954" s="22">
        <v>0</v>
      </c>
      <c r="E954" s="23">
        <v>-0.40381101701047956</v>
      </c>
      <c r="F954" s="23">
        <v>-8.0791015795374344E-2</v>
      </c>
      <c r="G954" s="23">
        <v>8.5389852460900958E-2</v>
      </c>
      <c r="H954" s="23">
        <v>0.38568513640781255</v>
      </c>
      <c r="I954" s="25">
        <f t="shared" si="60"/>
        <v>0</v>
      </c>
      <c r="J954" s="25">
        <f t="shared" si="61"/>
        <v>0</v>
      </c>
      <c r="K954" s="25">
        <f t="shared" si="62"/>
        <v>0</v>
      </c>
      <c r="L954" s="25">
        <f t="shared" si="63"/>
        <v>0</v>
      </c>
      <c r="M954" s="25">
        <v>0</v>
      </c>
      <c r="N954" s="25" t="e">
        <v>#N/A</v>
      </c>
      <c r="O954" s="25" t="e">
        <f>VLOOKUP(A954,'NFkB target TFs'!$E$10:$E$54,1,FALSE)</f>
        <v>#N/A</v>
      </c>
      <c r="P954" s="25" t="e">
        <f>VLOOKUP(A954,'all NFkB targets'!$A$6:$A$571,1,FALSE)</f>
        <v>#N/A</v>
      </c>
    </row>
    <row r="955" spans="1:16" x14ac:dyDescent="0.25">
      <c r="A955" s="96" t="s">
        <v>11070</v>
      </c>
      <c r="B955" s="21" t="s">
        <v>11071</v>
      </c>
      <c r="C955" s="21"/>
      <c r="D955" s="22">
        <v>0</v>
      </c>
      <c r="E955" s="23">
        <v>7.4216537591308335E-2</v>
      </c>
      <c r="F955" s="23">
        <v>1.5002163339246862E-2</v>
      </c>
      <c r="G955" s="23">
        <v>0.20885051335063667</v>
      </c>
      <c r="H955" s="23">
        <v>0.38545862125429442</v>
      </c>
      <c r="I955" s="25">
        <f t="shared" si="60"/>
        <v>0</v>
      </c>
      <c r="J955" s="25">
        <f t="shared" si="61"/>
        <v>0</v>
      </c>
      <c r="K955" s="25">
        <f t="shared" si="62"/>
        <v>0</v>
      </c>
      <c r="L955" s="25">
        <f t="shared" si="63"/>
        <v>0</v>
      </c>
      <c r="M955" s="25">
        <v>0</v>
      </c>
      <c r="N955" s="25" t="e">
        <v>#N/A</v>
      </c>
      <c r="O955" s="25" t="e">
        <f>VLOOKUP(A955,'NFkB target TFs'!$E$10:$E$54,1,FALSE)</f>
        <v>#N/A</v>
      </c>
      <c r="P955" s="25" t="e">
        <f>VLOOKUP(A955,'all NFkB targets'!$A$6:$A$571,1,FALSE)</f>
        <v>#N/A</v>
      </c>
    </row>
    <row r="956" spans="1:16" x14ac:dyDescent="0.25">
      <c r="A956" s="96" t="s">
        <v>13399</v>
      </c>
      <c r="B956" s="21" t="s">
        <v>13400</v>
      </c>
      <c r="C956" s="21"/>
      <c r="D956" s="22">
        <v>0</v>
      </c>
      <c r="E956" s="28">
        <v>0.46902758585188187</v>
      </c>
      <c r="F956" s="28">
        <v>0.24047445975630546</v>
      </c>
      <c r="G956" s="28">
        <v>0.82217868324468846</v>
      </c>
      <c r="H956" s="28">
        <v>0.38535925771601676</v>
      </c>
      <c r="I956" s="25">
        <f t="shared" si="60"/>
        <v>0</v>
      </c>
      <c r="J956" s="25">
        <f t="shared" si="61"/>
        <v>0</v>
      </c>
      <c r="K956" s="25">
        <f t="shared" si="62"/>
        <v>1</v>
      </c>
      <c r="L956" s="25">
        <f t="shared" si="63"/>
        <v>0</v>
      </c>
      <c r="M956" s="25">
        <v>1</v>
      </c>
      <c r="N956" s="25" t="e">
        <v>#N/A</v>
      </c>
      <c r="O956" s="25" t="e">
        <f>VLOOKUP(A956,'NFkB target TFs'!$E$10:$E$54,1,FALSE)</f>
        <v>#N/A</v>
      </c>
      <c r="P956" s="25" t="e">
        <f>VLOOKUP(A956,'all NFkB targets'!$A$6:$A$571,1,FALSE)</f>
        <v>#N/A</v>
      </c>
    </row>
    <row r="957" spans="1:16" x14ac:dyDescent="0.25">
      <c r="A957" s="96" t="s">
        <v>12751</v>
      </c>
      <c r="B957" s="21" t="s">
        <v>12752</v>
      </c>
      <c r="C957" s="21"/>
      <c r="D957" s="22">
        <v>0</v>
      </c>
      <c r="E957" s="28">
        <v>0.19093200229181237</v>
      </c>
      <c r="F957" s="28">
        <v>0.72361253361518296</v>
      </c>
      <c r="G957" s="28">
        <v>0.57553545761274361</v>
      </c>
      <c r="H957" s="28">
        <v>0.38486696561331479</v>
      </c>
      <c r="I957" s="25">
        <f t="shared" si="60"/>
        <v>0</v>
      </c>
      <c r="J957" s="25">
        <f t="shared" si="61"/>
        <v>1</v>
      </c>
      <c r="K957" s="25">
        <f t="shared" si="62"/>
        <v>0</v>
      </c>
      <c r="L957" s="25">
        <f t="shared" si="63"/>
        <v>0</v>
      </c>
      <c r="M957" s="25">
        <v>1</v>
      </c>
      <c r="N957" s="25" t="e">
        <v>#N/A</v>
      </c>
      <c r="O957" s="25" t="e">
        <f>VLOOKUP(A957,'NFkB target TFs'!$E$10:$E$54,1,FALSE)</f>
        <v>#N/A</v>
      </c>
      <c r="P957" s="25" t="e">
        <f>VLOOKUP(A957,'all NFkB targets'!$A$6:$A$571,1,FALSE)</f>
        <v>#N/A</v>
      </c>
    </row>
    <row r="958" spans="1:16" x14ac:dyDescent="0.25">
      <c r="A958" s="96" t="s">
        <v>12984</v>
      </c>
      <c r="B958" s="21" t="s">
        <v>12985</v>
      </c>
      <c r="C958" s="21"/>
      <c r="D958" s="22">
        <v>0</v>
      </c>
      <c r="E958" s="28">
        <v>0.85414913353654509</v>
      </c>
      <c r="F958" s="28">
        <v>1.8737585619498529</v>
      </c>
      <c r="G958" s="24">
        <v>-0.36472459276979985</v>
      </c>
      <c r="H958" s="28">
        <v>0.38473033953955571</v>
      </c>
      <c r="I958" s="25">
        <f t="shared" si="60"/>
        <v>1</v>
      </c>
      <c r="J958" s="25">
        <f t="shared" si="61"/>
        <v>1</v>
      </c>
      <c r="K958" s="25">
        <f t="shared" si="62"/>
        <v>0</v>
      </c>
      <c r="L958" s="25">
        <f t="shared" si="63"/>
        <v>0</v>
      </c>
      <c r="M958" s="25">
        <v>1</v>
      </c>
      <c r="N958" s="25" t="e">
        <v>#N/A</v>
      </c>
      <c r="O958" s="25" t="e">
        <f>VLOOKUP(A958,'NFkB target TFs'!$E$10:$E$54,1,FALSE)</f>
        <v>#N/A</v>
      </c>
      <c r="P958" s="25" t="e">
        <f>VLOOKUP(A958,'all NFkB targets'!$A$6:$A$571,1,FALSE)</f>
        <v>#N/A</v>
      </c>
    </row>
    <row r="959" spans="1:16" x14ac:dyDescent="0.25">
      <c r="A959" s="96" t="s">
        <v>13415</v>
      </c>
      <c r="B959" s="21" t="s">
        <v>13416</v>
      </c>
      <c r="C959" s="21"/>
      <c r="D959" s="22">
        <v>0</v>
      </c>
      <c r="E959" s="28">
        <v>0.37715292392419342</v>
      </c>
      <c r="F959" s="28">
        <v>0.30443750379498574</v>
      </c>
      <c r="G959" s="28">
        <v>0.58615294145285579</v>
      </c>
      <c r="H959" s="28">
        <v>0.38457839464304672</v>
      </c>
      <c r="I959" s="25">
        <f t="shared" si="60"/>
        <v>0</v>
      </c>
      <c r="J959" s="25">
        <f t="shared" si="61"/>
        <v>0</v>
      </c>
      <c r="K959" s="25">
        <f t="shared" si="62"/>
        <v>1</v>
      </c>
      <c r="L959" s="25">
        <f t="shared" si="63"/>
        <v>0</v>
      </c>
      <c r="M959" s="25">
        <v>1</v>
      </c>
      <c r="N959" s="25" t="e">
        <v>#N/A</v>
      </c>
      <c r="O959" s="25" t="e">
        <f>VLOOKUP(A959,'NFkB target TFs'!$E$10:$E$54,1,FALSE)</f>
        <v>#N/A</v>
      </c>
      <c r="P959" s="25" t="e">
        <f>VLOOKUP(A959,'all NFkB targets'!$A$6:$A$571,1,FALSE)</f>
        <v>#N/A</v>
      </c>
    </row>
    <row r="960" spans="1:16" x14ac:dyDescent="0.25">
      <c r="A960" s="96" t="s">
        <v>7295</v>
      </c>
      <c r="B960" s="21" t="s">
        <v>7296</v>
      </c>
      <c r="C960" s="21"/>
      <c r="D960" s="22">
        <v>0</v>
      </c>
      <c r="E960" s="23">
        <v>-0.27537606111436497</v>
      </c>
      <c r="F960" s="23">
        <v>0.4420329288489046</v>
      </c>
      <c r="G960" s="23">
        <v>0.55920012383165907</v>
      </c>
      <c r="H960" s="23">
        <v>0.38440810820143739</v>
      </c>
      <c r="I960" s="25">
        <f t="shared" si="60"/>
        <v>0</v>
      </c>
      <c r="J960" s="25">
        <f t="shared" si="61"/>
        <v>0</v>
      </c>
      <c r="K960" s="25">
        <f t="shared" si="62"/>
        <v>0</v>
      </c>
      <c r="L960" s="25">
        <f t="shared" si="63"/>
        <v>0</v>
      </c>
      <c r="M960" s="25">
        <v>0</v>
      </c>
      <c r="N960" s="25" t="e">
        <v>#N/A</v>
      </c>
      <c r="O960" s="25" t="e">
        <f>VLOOKUP(A960,'NFkB target TFs'!$E$10:$E$54,1,FALSE)</f>
        <v>#N/A</v>
      </c>
      <c r="P960" s="25" t="e">
        <f>VLOOKUP(A960,'all NFkB targets'!$A$6:$A$571,1,FALSE)</f>
        <v>#N/A</v>
      </c>
    </row>
    <row r="961" spans="1:16" x14ac:dyDescent="0.25">
      <c r="A961" s="96" t="s">
        <v>5699</v>
      </c>
      <c r="B961" s="21" t="s">
        <v>5700</v>
      </c>
      <c r="C961" s="21"/>
      <c r="D961" s="22">
        <v>0</v>
      </c>
      <c r="E961" s="23">
        <v>0.30039129694992173</v>
      </c>
      <c r="F961" s="23">
        <v>0.13617595071737712</v>
      </c>
      <c r="G961" s="23">
        <v>0.22525279707739351</v>
      </c>
      <c r="H961" s="23">
        <v>0.38314644082794791</v>
      </c>
      <c r="I961" s="25">
        <f t="shared" si="60"/>
        <v>0</v>
      </c>
      <c r="J961" s="25">
        <f t="shared" si="61"/>
        <v>0</v>
      </c>
      <c r="K961" s="25">
        <f t="shared" si="62"/>
        <v>0</v>
      </c>
      <c r="L961" s="25">
        <f t="shared" si="63"/>
        <v>0</v>
      </c>
      <c r="M961" s="25">
        <v>0</v>
      </c>
      <c r="N961" s="25" t="e">
        <v>#N/A</v>
      </c>
      <c r="O961" s="25" t="e">
        <f>VLOOKUP(A961,'NFkB target TFs'!$E$10:$E$54,1,FALSE)</f>
        <v>#N/A</v>
      </c>
      <c r="P961" s="25" t="e">
        <f>VLOOKUP(A961,'all NFkB targets'!$A$6:$A$571,1,FALSE)</f>
        <v>#N/A</v>
      </c>
    </row>
    <row r="962" spans="1:16" x14ac:dyDescent="0.25">
      <c r="A962" s="96" t="s">
        <v>15209</v>
      </c>
      <c r="B962" s="21" t="s">
        <v>15210</v>
      </c>
      <c r="C962" s="21"/>
      <c r="D962" s="22">
        <v>0</v>
      </c>
      <c r="E962" s="24">
        <v>-1.8820823020260165</v>
      </c>
      <c r="F962" s="28">
        <v>1.8485440435579212</v>
      </c>
      <c r="G962" s="24">
        <v>-1.6300987031288539</v>
      </c>
      <c r="H962" s="28">
        <v>0.38313333619644513</v>
      </c>
      <c r="I962" s="25">
        <f t="shared" si="60"/>
        <v>1</v>
      </c>
      <c r="J962" s="25">
        <f t="shared" si="61"/>
        <v>1</v>
      </c>
      <c r="K962" s="25">
        <f t="shared" si="62"/>
        <v>1</v>
      </c>
      <c r="L962" s="25">
        <f t="shared" si="63"/>
        <v>0</v>
      </c>
      <c r="M962" s="25">
        <v>1</v>
      </c>
      <c r="N962" s="25" t="e">
        <v>#N/A</v>
      </c>
      <c r="O962" s="25" t="e">
        <f>VLOOKUP(A962,'NFkB target TFs'!$E$10:$E$54,1,FALSE)</f>
        <v>#N/A</v>
      </c>
      <c r="P962" s="25" t="e">
        <f>VLOOKUP(A962,'all NFkB targets'!$A$6:$A$571,1,FALSE)</f>
        <v>#N/A</v>
      </c>
    </row>
    <row r="963" spans="1:16" x14ac:dyDescent="0.25">
      <c r="A963" s="96" t="s">
        <v>12836</v>
      </c>
      <c r="B963" s="21" t="s">
        <v>12837</v>
      </c>
      <c r="C963" s="21"/>
      <c r="D963" s="22">
        <v>0</v>
      </c>
      <c r="E963" s="28">
        <v>0.39237569112186443</v>
      </c>
      <c r="F963" s="28">
        <v>0.6484357545190722</v>
      </c>
      <c r="G963" s="28">
        <v>0.55932466353397048</v>
      </c>
      <c r="H963" s="28">
        <v>0.38190105452454853</v>
      </c>
      <c r="I963" s="25">
        <f t="shared" si="60"/>
        <v>0</v>
      </c>
      <c r="J963" s="25">
        <f t="shared" si="61"/>
        <v>1</v>
      </c>
      <c r="K963" s="25">
        <f t="shared" si="62"/>
        <v>0</v>
      </c>
      <c r="L963" s="25">
        <f t="shared" si="63"/>
        <v>0</v>
      </c>
      <c r="M963" s="25">
        <v>1</v>
      </c>
      <c r="N963" s="25" t="e">
        <v>#N/A</v>
      </c>
      <c r="O963" s="25" t="e">
        <f>VLOOKUP(A963,'NFkB target TFs'!$E$10:$E$54,1,FALSE)</f>
        <v>#N/A</v>
      </c>
      <c r="P963" s="25" t="e">
        <f>VLOOKUP(A963,'all NFkB targets'!$A$6:$A$571,1,FALSE)</f>
        <v>#N/A</v>
      </c>
    </row>
    <row r="964" spans="1:16" x14ac:dyDescent="0.25">
      <c r="A964" s="96" t="s">
        <v>2173</v>
      </c>
      <c r="B964" s="21" t="s">
        <v>2174</v>
      </c>
      <c r="C964" s="21"/>
      <c r="D964" s="22">
        <v>0</v>
      </c>
      <c r="E964" s="23">
        <v>0.13032363645338224</v>
      </c>
      <c r="F964" s="23">
        <v>0.30573957202723101</v>
      </c>
      <c r="G964" s="23">
        <v>0.45309495508274289</v>
      </c>
      <c r="H964" s="23">
        <v>0.38082875094108776</v>
      </c>
      <c r="I964" s="25">
        <f t="shared" si="60"/>
        <v>0</v>
      </c>
      <c r="J964" s="25">
        <f t="shared" si="61"/>
        <v>0</v>
      </c>
      <c r="K964" s="25">
        <f t="shared" si="62"/>
        <v>0</v>
      </c>
      <c r="L964" s="25">
        <f t="shared" si="63"/>
        <v>0</v>
      </c>
      <c r="M964" s="25">
        <v>0</v>
      </c>
      <c r="N964" s="25" t="e">
        <v>#N/A</v>
      </c>
      <c r="O964" s="25" t="e">
        <f>VLOOKUP(A964,'NFkB target TFs'!$E$10:$E$54,1,FALSE)</f>
        <v>#N/A</v>
      </c>
      <c r="P964" s="25" t="e">
        <f>VLOOKUP(A964,'all NFkB targets'!$A$6:$A$571,1,FALSE)</f>
        <v>#N/A</v>
      </c>
    </row>
    <row r="965" spans="1:16" x14ac:dyDescent="0.25">
      <c r="A965" s="96" t="s">
        <v>9630</v>
      </c>
      <c r="B965" s="21" t="s">
        <v>9631</v>
      </c>
      <c r="C965" s="21"/>
      <c r="D965" s="22">
        <v>0</v>
      </c>
      <c r="E965" s="23">
        <v>0.20357166541114288</v>
      </c>
      <c r="F965" s="23">
        <v>0.48360178576191515</v>
      </c>
      <c r="G965" s="23">
        <v>0.56885420281424481</v>
      </c>
      <c r="H965" s="23">
        <v>0.38002792972060401</v>
      </c>
      <c r="I965" s="25">
        <f t="shared" si="60"/>
        <v>0</v>
      </c>
      <c r="J965" s="25">
        <f t="shared" si="61"/>
        <v>0</v>
      </c>
      <c r="K965" s="25">
        <f t="shared" si="62"/>
        <v>0</v>
      </c>
      <c r="L965" s="25">
        <f t="shared" si="63"/>
        <v>0</v>
      </c>
      <c r="M965" s="25">
        <v>0</v>
      </c>
      <c r="N965" s="25" t="e">
        <v>#N/A</v>
      </c>
      <c r="O965" s="25" t="e">
        <f>VLOOKUP(A965,'NFkB target TFs'!$E$10:$E$54,1,FALSE)</f>
        <v>#N/A</v>
      </c>
      <c r="P965" s="25" t="e">
        <f>VLOOKUP(A965,'all NFkB targets'!$A$6:$A$571,1,FALSE)</f>
        <v>#N/A</v>
      </c>
    </row>
    <row r="966" spans="1:16" x14ac:dyDescent="0.25">
      <c r="A966" s="96" t="s">
        <v>14994</v>
      </c>
      <c r="B966" s="21" t="s">
        <v>941</v>
      </c>
      <c r="C966" s="21"/>
      <c r="D966" s="22">
        <v>0</v>
      </c>
      <c r="E966" s="28">
        <v>1.9034477812076125</v>
      </c>
      <c r="F966" s="24">
        <v>-1.0062158434839821</v>
      </c>
      <c r="G966" s="24">
        <v>-0.6041113712764884</v>
      </c>
      <c r="H966" s="28">
        <v>0.38001870846102287</v>
      </c>
      <c r="I966" s="25">
        <f t="shared" si="60"/>
        <v>1</v>
      </c>
      <c r="J966" s="25">
        <f t="shared" si="61"/>
        <v>1</v>
      </c>
      <c r="K966" s="25">
        <f t="shared" si="62"/>
        <v>1</v>
      </c>
      <c r="L966" s="25">
        <f t="shared" si="63"/>
        <v>0</v>
      </c>
      <c r="M966" s="25">
        <v>1</v>
      </c>
      <c r="N966" s="25" t="e">
        <v>#N/A</v>
      </c>
      <c r="O966" s="25" t="e">
        <f>VLOOKUP(A966,'NFkB target TFs'!$E$10:$E$54,1,FALSE)</f>
        <v>#N/A</v>
      </c>
      <c r="P966" s="25" t="e">
        <f>VLOOKUP(A966,'all NFkB targets'!$A$6:$A$571,1,FALSE)</f>
        <v>#N/A</v>
      </c>
    </row>
    <row r="967" spans="1:16" x14ac:dyDescent="0.25">
      <c r="A967" s="96" t="s">
        <v>9223</v>
      </c>
      <c r="B967" s="21" t="s">
        <v>9224</v>
      </c>
      <c r="C967" s="21"/>
      <c r="D967" s="22">
        <v>0</v>
      </c>
      <c r="E967" s="23">
        <v>0.21939809908555311</v>
      </c>
      <c r="F967" s="23">
        <v>0.16684797631103035</v>
      </c>
      <c r="G967" s="23">
        <v>0.31082849480444802</v>
      </c>
      <c r="H967" s="23">
        <v>0.37967402982532972</v>
      </c>
      <c r="I967" s="25">
        <f t="shared" si="60"/>
        <v>0</v>
      </c>
      <c r="J967" s="25">
        <f t="shared" si="61"/>
        <v>0</v>
      </c>
      <c r="K967" s="25">
        <f t="shared" si="62"/>
        <v>0</v>
      </c>
      <c r="L967" s="25">
        <f t="shared" si="63"/>
        <v>0</v>
      </c>
      <c r="M967" s="25">
        <v>0</v>
      </c>
      <c r="N967" s="25" t="e">
        <v>#N/A</v>
      </c>
      <c r="O967" s="25" t="e">
        <f>VLOOKUP(A967,'NFkB target TFs'!$E$10:$E$54,1,FALSE)</f>
        <v>#N/A</v>
      </c>
      <c r="P967" s="25" t="e">
        <f>VLOOKUP(A967,'all NFkB targets'!$A$6:$A$571,1,FALSE)</f>
        <v>#N/A</v>
      </c>
    </row>
    <row r="968" spans="1:16" x14ac:dyDescent="0.25">
      <c r="A968" s="96" t="s">
        <v>13383</v>
      </c>
      <c r="B968" s="21" t="s">
        <v>13384</v>
      </c>
      <c r="C968" s="21"/>
      <c r="D968" s="22">
        <v>0</v>
      </c>
      <c r="E968" s="23">
        <v>-2.9708033438030183E-2</v>
      </c>
      <c r="F968" s="23">
        <v>8.8781374509724079E-2</v>
      </c>
      <c r="G968" s="28">
        <v>0.71136747858509497</v>
      </c>
      <c r="H968" s="28">
        <v>0.37957297612156454</v>
      </c>
      <c r="I968" s="25">
        <f t="shared" si="60"/>
        <v>0</v>
      </c>
      <c r="J968" s="25">
        <f t="shared" si="61"/>
        <v>0</v>
      </c>
      <c r="K968" s="25">
        <f t="shared" si="62"/>
        <v>1</v>
      </c>
      <c r="L968" s="25">
        <f t="shared" si="63"/>
        <v>0</v>
      </c>
      <c r="M968" s="25">
        <v>1</v>
      </c>
      <c r="N968" s="25" t="e">
        <v>#N/A</v>
      </c>
      <c r="O968" s="25" t="e">
        <f>VLOOKUP(A968,'NFkB target TFs'!$E$10:$E$54,1,FALSE)</f>
        <v>#N/A</v>
      </c>
      <c r="P968" s="25" t="e">
        <f>VLOOKUP(A968,'all NFkB targets'!$A$6:$A$571,1,FALSE)</f>
        <v>#N/A</v>
      </c>
    </row>
    <row r="969" spans="1:16" x14ac:dyDescent="0.25">
      <c r="A969" s="96" t="s">
        <v>9369</v>
      </c>
      <c r="B969" s="21" t="s">
        <v>9370</v>
      </c>
      <c r="C969" s="21"/>
      <c r="D969" s="22">
        <v>0</v>
      </c>
      <c r="E969" s="23">
        <v>0.33215598756199033</v>
      </c>
      <c r="F969" s="23">
        <v>0.45104914642188459</v>
      </c>
      <c r="G969" s="23">
        <v>0.57834578934101422</v>
      </c>
      <c r="H969" s="23">
        <v>0.37954794308188655</v>
      </c>
      <c r="I969" s="25">
        <f t="shared" si="60"/>
        <v>0</v>
      </c>
      <c r="J969" s="25">
        <f t="shared" si="61"/>
        <v>0</v>
      </c>
      <c r="K969" s="25">
        <f t="shared" si="62"/>
        <v>0</v>
      </c>
      <c r="L969" s="25">
        <f t="shared" si="63"/>
        <v>0</v>
      </c>
      <c r="M969" s="25">
        <v>0</v>
      </c>
      <c r="N969" s="25" t="e">
        <v>#N/A</v>
      </c>
      <c r="O969" s="25" t="e">
        <f>VLOOKUP(A969,'NFkB target TFs'!$E$10:$E$54,1,FALSE)</f>
        <v>#N/A</v>
      </c>
      <c r="P969" s="25" t="e">
        <f>VLOOKUP(A969,'all NFkB targets'!$A$6:$A$571,1,FALSE)</f>
        <v>#N/A</v>
      </c>
    </row>
    <row r="970" spans="1:16" x14ac:dyDescent="0.25">
      <c r="A970" s="96" t="s">
        <v>9311</v>
      </c>
      <c r="B970" s="21" t="s">
        <v>941</v>
      </c>
      <c r="C970" s="21"/>
      <c r="D970" s="22">
        <v>0</v>
      </c>
      <c r="E970" s="23">
        <v>0.38666466481854966</v>
      </c>
      <c r="F970" s="23">
        <v>7.0962589630057873E-2</v>
      </c>
      <c r="G970" s="23">
        <v>0.17982847089758716</v>
      </c>
      <c r="H970" s="23">
        <v>0.37930383263478429</v>
      </c>
      <c r="I970" s="25">
        <f t="shared" si="60"/>
        <v>0</v>
      </c>
      <c r="J970" s="25">
        <f t="shared" si="61"/>
        <v>0</v>
      </c>
      <c r="K970" s="25">
        <f t="shared" si="62"/>
        <v>0</v>
      </c>
      <c r="L970" s="25">
        <f t="shared" si="63"/>
        <v>0</v>
      </c>
      <c r="M970" s="25">
        <v>0</v>
      </c>
      <c r="N970" s="25" t="e">
        <v>#N/A</v>
      </c>
      <c r="O970" s="25" t="e">
        <f>VLOOKUP(A970,'NFkB target TFs'!$E$10:$E$54,1,FALSE)</f>
        <v>#N/A</v>
      </c>
      <c r="P970" s="25" t="e">
        <f>VLOOKUP(A970,'all NFkB targets'!$A$6:$A$571,1,FALSE)</f>
        <v>#N/A</v>
      </c>
    </row>
    <row r="971" spans="1:16" x14ac:dyDescent="0.25">
      <c r="A971" s="96" t="s">
        <v>13806</v>
      </c>
      <c r="B971" s="21" t="s">
        <v>13807</v>
      </c>
      <c r="C971" s="21"/>
      <c r="D971" s="22">
        <v>0</v>
      </c>
      <c r="E971" s="28">
        <v>0.58288409744769842</v>
      </c>
      <c r="F971" s="28">
        <v>0.310288179331488</v>
      </c>
      <c r="G971" s="28">
        <v>0.61096935191933277</v>
      </c>
      <c r="H971" s="28">
        <v>0.379088415814335</v>
      </c>
      <c r="I971" s="25">
        <f t="shared" si="60"/>
        <v>0</v>
      </c>
      <c r="J971" s="25">
        <f t="shared" si="61"/>
        <v>0</v>
      </c>
      <c r="K971" s="25">
        <f t="shared" si="62"/>
        <v>1</v>
      </c>
      <c r="L971" s="25">
        <f t="shared" si="63"/>
        <v>0</v>
      </c>
      <c r="M971" s="25">
        <v>1</v>
      </c>
      <c r="N971" s="25" t="e">
        <v>#N/A</v>
      </c>
      <c r="O971" s="25" t="e">
        <f>VLOOKUP(A971,'NFkB target TFs'!$E$10:$E$54,1,FALSE)</f>
        <v>#N/A</v>
      </c>
      <c r="P971" s="25" t="e">
        <f>VLOOKUP(A971,'all NFkB targets'!$A$6:$A$571,1,FALSE)</f>
        <v>#N/A</v>
      </c>
    </row>
    <row r="972" spans="1:16" x14ac:dyDescent="0.25">
      <c r="A972" s="96" t="s">
        <v>2205</v>
      </c>
      <c r="B972" s="21" t="s">
        <v>2206</v>
      </c>
      <c r="C972" s="21"/>
      <c r="D972" s="22">
        <v>0</v>
      </c>
      <c r="E972" s="23">
        <v>0.21879089954700184</v>
      </c>
      <c r="F972" s="23">
        <v>0.53242171356653434</v>
      </c>
      <c r="G972" s="23">
        <v>0.46963375950755254</v>
      </c>
      <c r="H972" s="23">
        <v>0.37815308082524429</v>
      </c>
      <c r="I972" s="25">
        <f t="shared" si="60"/>
        <v>0</v>
      </c>
      <c r="J972" s="25">
        <f t="shared" si="61"/>
        <v>0</v>
      </c>
      <c r="K972" s="25">
        <f t="shared" si="62"/>
        <v>0</v>
      </c>
      <c r="L972" s="25">
        <f t="shared" si="63"/>
        <v>0</v>
      </c>
      <c r="M972" s="25">
        <v>0</v>
      </c>
      <c r="N972" s="25" t="e">
        <v>#N/A</v>
      </c>
      <c r="O972" s="25" t="e">
        <f>VLOOKUP(A972,'NFkB target TFs'!$E$10:$E$54,1,FALSE)</f>
        <v>#N/A</v>
      </c>
      <c r="P972" s="25" t="e">
        <f>VLOOKUP(A972,'all NFkB targets'!$A$6:$A$571,1,FALSE)</f>
        <v>#N/A</v>
      </c>
    </row>
    <row r="973" spans="1:16" x14ac:dyDescent="0.25">
      <c r="A973" s="96" t="s">
        <v>13840</v>
      </c>
      <c r="B973" s="21" t="s">
        <v>13841</v>
      </c>
      <c r="C973" s="21"/>
      <c r="D973" s="22">
        <v>0</v>
      </c>
      <c r="E973" s="28">
        <v>0.43567272348071179</v>
      </c>
      <c r="F973" s="28">
        <v>0.49824957228399025</v>
      </c>
      <c r="G973" s="28">
        <v>0.94328431030942883</v>
      </c>
      <c r="H973" s="28">
        <v>0.3778997589055178</v>
      </c>
      <c r="I973" s="25">
        <f t="shared" si="60"/>
        <v>0</v>
      </c>
      <c r="J973" s="25">
        <f t="shared" si="61"/>
        <v>0</v>
      </c>
      <c r="K973" s="25">
        <f t="shared" si="62"/>
        <v>1</v>
      </c>
      <c r="L973" s="25">
        <f t="shared" si="63"/>
        <v>0</v>
      </c>
      <c r="M973" s="25">
        <v>1</v>
      </c>
      <c r="N973" s="25" t="e">
        <v>#N/A</v>
      </c>
      <c r="O973" s="25" t="e">
        <f>VLOOKUP(A973,'NFkB target TFs'!$E$10:$E$54,1,FALSE)</f>
        <v>#N/A</v>
      </c>
      <c r="P973" s="25" t="e">
        <f>VLOOKUP(A973,'all NFkB targets'!$A$6:$A$571,1,FALSE)</f>
        <v>#N/A</v>
      </c>
    </row>
    <row r="974" spans="1:16" x14ac:dyDescent="0.25">
      <c r="A974" s="96" t="s">
        <v>2049</v>
      </c>
      <c r="B974" s="21" t="s">
        <v>2050</v>
      </c>
      <c r="C974" s="21"/>
      <c r="D974" s="22">
        <v>0</v>
      </c>
      <c r="E974" s="23">
        <v>0.55857296427831671</v>
      </c>
      <c r="F974" s="23">
        <v>0.15141787248919591</v>
      </c>
      <c r="G974" s="23">
        <v>0.52710163909449737</v>
      </c>
      <c r="H974" s="23">
        <v>0.37784455978435927</v>
      </c>
      <c r="I974" s="25">
        <f t="shared" si="60"/>
        <v>0</v>
      </c>
      <c r="J974" s="25">
        <f t="shared" si="61"/>
        <v>0</v>
      </c>
      <c r="K974" s="25">
        <f t="shared" si="62"/>
        <v>0</v>
      </c>
      <c r="L974" s="25">
        <f t="shared" si="63"/>
        <v>0</v>
      </c>
      <c r="M974" s="25">
        <v>0</v>
      </c>
      <c r="N974" s="25" t="e">
        <v>#N/A</v>
      </c>
      <c r="O974" s="25" t="e">
        <f>VLOOKUP(A974,'NFkB target TFs'!$E$10:$E$54,1,FALSE)</f>
        <v>#N/A</v>
      </c>
      <c r="P974" s="25" t="e">
        <f>VLOOKUP(A974,'all NFkB targets'!$A$6:$A$571,1,FALSE)</f>
        <v>#N/A</v>
      </c>
    </row>
    <row r="975" spans="1:16" x14ac:dyDescent="0.25">
      <c r="A975" s="96" t="s">
        <v>11640</v>
      </c>
      <c r="B975" s="21" t="s">
        <v>11641</v>
      </c>
      <c r="C975" s="21"/>
      <c r="D975" s="22">
        <v>0</v>
      </c>
      <c r="E975" s="23">
        <v>0.17150916218223469</v>
      </c>
      <c r="F975" s="23">
        <v>0.26042555333103534</v>
      </c>
      <c r="G975" s="23">
        <v>0.44300735593066759</v>
      </c>
      <c r="H975" s="23">
        <v>0.37780829092782214</v>
      </c>
      <c r="I975" s="25">
        <f t="shared" si="60"/>
        <v>0</v>
      </c>
      <c r="J975" s="25">
        <f t="shared" si="61"/>
        <v>0</v>
      </c>
      <c r="K975" s="25">
        <f t="shared" si="62"/>
        <v>0</v>
      </c>
      <c r="L975" s="25">
        <f t="shared" si="63"/>
        <v>0</v>
      </c>
      <c r="M975" s="25">
        <v>0</v>
      </c>
      <c r="N975" s="25" t="e">
        <v>#N/A</v>
      </c>
      <c r="O975" s="25" t="e">
        <f>VLOOKUP(A975,'NFkB target TFs'!$E$10:$E$54,1,FALSE)</f>
        <v>#N/A</v>
      </c>
      <c r="P975" s="25" t="e">
        <f>VLOOKUP(A975,'all NFkB targets'!$A$6:$A$571,1,FALSE)</f>
        <v>#N/A</v>
      </c>
    </row>
    <row r="976" spans="1:16" x14ac:dyDescent="0.25">
      <c r="A976" s="96" t="s">
        <v>15013</v>
      </c>
      <c r="B976" s="21" t="s">
        <v>15014</v>
      </c>
      <c r="C976" s="21"/>
      <c r="D976" s="22">
        <v>0</v>
      </c>
      <c r="E976" s="28">
        <v>1.2237749753865665</v>
      </c>
      <c r="F976" s="28">
        <v>1.7257064767515224</v>
      </c>
      <c r="G976" s="24">
        <v>-3.3369228331172245</v>
      </c>
      <c r="H976" s="28">
        <v>0.37775535136946625</v>
      </c>
      <c r="I976" s="25">
        <f t="shared" si="60"/>
        <v>1</v>
      </c>
      <c r="J976" s="25">
        <f t="shared" si="61"/>
        <v>1</v>
      </c>
      <c r="K976" s="25">
        <f t="shared" si="62"/>
        <v>1</v>
      </c>
      <c r="L976" s="25">
        <f t="shared" si="63"/>
        <v>0</v>
      </c>
      <c r="M976" s="25">
        <v>1</v>
      </c>
      <c r="N976" s="25" t="e">
        <v>#N/A</v>
      </c>
      <c r="O976" s="25" t="e">
        <f>VLOOKUP(A976,'NFkB target TFs'!$E$10:$E$54,1,FALSE)</f>
        <v>#N/A</v>
      </c>
      <c r="P976" s="25" t="e">
        <f>VLOOKUP(A976,'all NFkB targets'!$A$6:$A$571,1,FALSE)</f>
        <v>#N/A</v>
      </c>
    </row>
    <row r="977" spans="1:16" x14ac:dyDescent="0.25">
      <c r="A977" s="96" t="s">
        <v>13804</v>
      </c>
      <c r="B977" s="21" t="s">
        <v>13805</v>
      </c>
      <c r="C977" s="21"/>
      <c r="D977" s="22">
        <v>0</v>
      </c>
      <c r="E977" s="23">
        <v>3.618642790887653E-2</v>
      </c>
      <c r="F977" s="28">
        <v>0.12035524191952543</v>
      </c>
      <c r="G977" s="28">
        <v>0.62236523512182562</v>
      </c>
      <c r="H977" s="28">
        <v>0.37709212522173846</v>
      </c>
      <c r="I977" s="25">
        <f t="shared" si="60"/>
        <v>0</v>
      </c>
      <c r="J977" s="25">
        <f t="shared" si="61"/>
        <v>0</v>
      </c>
      <c r="K977" s="25">
        <f t="shared" si="62"/>
        <v>1</v>
      </c>
      <c r="L977" s="25">
        <f t="shared" si="63"/>
        <v>0</v>
      </c>
      <c r="M977" s="25">
        <v>1</v>
      </c>
      <c r="N977" s="25" t="e">
        <v>#N/A</v>
      </c>
      <c r="O977" s="25" t="e">
        <f>VLOOKUP(A977,'NFkB target TFs'!$E$10:$E$54,1,FALSE)</f>
        <v>#N/A</v>
      </c>
      <c r="P977" s="25" t="e">
        <f>VLOOKUP(A977,'all NFkB targets'!$A$6:$A$571,1,FALSE)</f>
        <v>#N/A</v>
      </c>
    </row>
    <row r="978" spans="1:16" x14ac:dyDescent="0.25">
      <c r="A978" s="96" t="s">
        <v>14902</v>
      </c>
      <c r="B978" s="21" t="s">
        <v>14903</v>
      </c>
      <c r="C978" s="21"/>
      <c r="D978" s="22">
        <v>0</v>
      </c>
      <c r="E978" s="28">
        <v>0.37136702762186724</v>
      </c>
      <c r="F978" s="28">
        <v>0.61149332724673533</v>
      </c>
      <c r="G978" s="28">
        <v>0.86318331036962626</v>
      </c>
      <c r="H978" s="28">
        <v>0.37688213210938515</v>
      </c>
      <c r="I978" s="25">
        <f t="shared" si="60"/>
        <v>0</v>
      </c>
      <c r="J978" s="25">
        <f t="shared" si="61"/>
        <v>1</v>
      </c>
      <c r="K978" s="25">
        <f t="shared" si="62"/>
        <v>1</v>
      </c>
      <c r="L978" s="25">
        <f t="shared" si="63"/>
        <v>0</v>
      </c>
      <c r="M978" s="25">
        <v>1</v>
      </c>
      <c r="N978" s="25" t="e">
        <v>#N/A</v>
      </c>
      <c r="O978" s="25" t="e">
        <f>VLOOKUP(A978,'NFkB target TFs'!$E$10:$E$54,1,FALSE)</f>
        <v>#N/A</v>
      </c>
      <c r="P978" s="25" t="e">
        <f>VLOOKUP(A978,'all NFkB targets'!$A$6:$A$571,1,FALSE)</f>
        <v>#N/A</v>
      </c>
    </row>
    <row r="979" spans="1:16" x14ac:dyDescent="0.25">
      <c r="A979" s="96" t="s">
        <v>259</v>
      </c>
      <c r="B979" s="21" t="s">
        <v>260</v>
      </c>
      <c r="C979" s="21"/>
      <c r="D979" s="22">
        <v>0</v>
      </c>
      <c r="E979" s="23">
        <v>-2.7344256600019285E-2</v>
      </c>
      <c r="F979" s="23">
        <v>-0.33751991950785792</v>
      </c>
      <c r="G979" s="23">
        <v>0.14749289206319638</v>
      </c>
      <c r="H979" s="23">
        <v>0.37664109381968197</v>
      </c>
      <c r="I979" s="25">
        <f t="shared" si="60"/>
        <v>0</v>
      </c>
      <c r="J979" s="25">
        <f t="shared" si="61"/>
        <v>0</v>
      </c>
      <c r="K979" s="25">
        <f t="shared" si="62"/>
        <v>0</v>
      </c>
      <c r="L979" s="25">
        <f t="shared" si="63"/>
        <v>0</v>
      </c>
      <c r="M979" s="25">
        <v>0</v>
      </c>
      <c r="N979" s="25" t="e">
        <v>#N/A</v>
      </c>
      <c r="O979" s="25" t="e">
        <f>VLOOKUP(A979,'NFkB target TFs'!$E$10:$E$54,1,FALSE)</f>
        <v>#N/A</v>
      </c>
      <c r="P979" s="25" t="e">
        <f>VLOOKUP(A979,'all NFkB targets'!$A$6:$A$571,1,FALSE)</f>
        <v>#N/A</v>
      </c>
    </row>
    <row r="980" spans="1:16" x14ac:dyDescent="0.25">
      <c r="A980" s="96" t="s">
        <v>13453</v>
      </c>
      <c r="B980" s="21" t="s">
        <v>13454</v>
      </c>
      <c r="C980" s="21"/>
      <c r="D980" s="22">
        <v>0</v>
      </c>
      <c r="E980" s="23">
        <v>8.9340418358867302E-2</v>
      </c>
      <c r="F980" s="28">
        <v>0.30286323327660103</v>
      </c>
      <c r="G980" s="28">
        <v>0.72004359268001139</v>
      </c>
      <c r="H980" s="28">
        <v>0.37657418409192051</v>
      </c>
      <c r="I980" s="25">
        <f t="shared" si="60"/>
        <v>0</v>
      </c>
      <c r="J980" s="25">
        <f t="shared" si="61"/>
        <v>0</v>
      </c>
      <c r="K980" s="25">
        <f t="shared" si="62"/>
        <v>1</v>
      </c>
      <c r="L980" s="25">
        <f t="shared" si="63"/>
        <v>0</v>
      </c>
      <c r="M980" s="25">
        <v>1</v>
      </c>
      <c r="N980" s="25" t="e">
        <v>#N/A</v>
      </c>
      <c r="O980" s="25" t="e">
        <f>VLOOKUP(A980,'NFkB target TFs'!$E$10:$E$54,1,FALSE)</f>
        <v>#N/A</v>
      </c>
      <c r="P980" s="25" t="e">
        <f>VLOOKUP(A980,'all NFkB targets'!$A$6:$A$571,1,FALSE)</f>
        <v>#N/A</v>
      </c>
    </row>
    <row r="981" spans="1:16" x14ac:dyDescent="0.25">
      <c r="A981" s="96" t="s">
        <v>13234</v>
      </c>
      <c r="B981" s="21" t="s">
        <v>13235</v>
      </c>
      <c r="C981" s="21"/>
      <c r="D981" s="22">
        <v>0</v>
      </c>
      <c r="E981" s="28">
        <v>0.36083869559925774</v>
      </c>
      <c r="F981" s="28">
        <v>0.54413000350475127</v>
      </c>
      <c r="G981" s="28">
        <v>0.60985351392626486</v>
      </c>
      <c r="H981" s="28">
        <v>0.37569291402079996</v>
      </c>
      <c r="I981" s="25">
        <f t="shared" si="60"/>
        <v>0</v>
      </c>
      <c r="J981" s="25">
        <f t="shared" si="61"/>
        <v>0</v>
      </c>
      <c r="K981" s="25">
        <f t="shared" si="62"/>
        <v>1</v>
      </c>
      <c r="L981" s="25">
        <f t="shared" si="63"/>
        <v>0</v>
      </c>
      <c r="M981" s="25">
        <v>1</v>
      </c>
      <c r="N981" s="25" t="e">
        <v>#N/A</v>
      </c>
      <c r="O981" s="25" t="e">
        <f>VLOOKUP(A981,'NFkB target TFs'!$E$10:$E$54,1,FALSE)</f>
        <v>#N/A</v>
      </c>
      <c r="P981" s="25" t="e">
        <f>VLOOKUP(A981,'all NFkB targets'!$A$6:$A$571,1,FALSE)</f>
        <v>#N/A</v>
      </c>
    </row>
    <row r="982" spans="1:16" x14ac:dyDescent="0.25">
      <c r="A982" s="96" t="s">
        <v>12826</v>
      </c>
      <c r="B982" s="21" t="s">
        <v>12827</v>
      </c>
      <c r="C982" s="21"/>
      <c r="D982" s="22">
        <v>0</v>
      </c>
      <c r="E982" s="28">
        <v>0.26449057903926793</v>
      </c>
      <c r="F982" s="28">
        <v>0.83571241020148013</v>
      </c>
      <c r="G982" s="24">
        <v>-0.39566519053883686</v>
      </c>
      <c r="H982" s="28">
        <v>0.37556454957907809</v>
      </c>
      <c r="I982" s="25">
        <f t="shared" si="60"/>
        <v>0</v>
      </c>
      <c r="J982" s="25">
        <f t="shared" si="61"/>
        <v>1</v>
      </c>
      <c r="K982" s="25">
        <f t="shared" si="62"/>
        <v>0</v>
      </c>
      <c r="L982" s="25">
        <f t="shared" si="63"/>
        <v>0</v>
      </c>
      <c r="M982" s="25">
        <v>1</v>
      </c>
      <c r="N982" s="25" t="e">
        <v>#N/A</v>
      </c>
      <c r="O982" s="25" t="e">
        <f>VLOOKUP(A982,'NFkB target TFs'!$E$10:$E$54,1,FALSE)</f>
        <v>#N/A</v>
      </c>
      <c r="P982" s="25" t="e">
        <f>VLOOKUP(A982,'all NFkB targets'!$A$6:$A$571,1,FALSE)</f>
        <v>#N/A</v>
      </c>
    </row>
    <row r="983" spans="1:16" x14ac:dyDescent="0.25">
      <c r="A983" s="96" t="s">
        <v>13138</v>
      </c>
      <c r="B983" s="21" t="s">
        <v>13139</v>
      </c>
      <c r="C983" s="21"/>
      <c r="D983" s="22">
        <v>0</v>
      </c>
      <c r="E983" s="28">
        <v>0.3072507183550291</v>
      </c>
      <c r="F983" s="28">
        <v>0.51650277611460094</v>
      </c>
      <c r="G983" s="28">
        <v>0.70207080372002051</v>
      </c>
      <c r="H983" s="28">
        <v>0.37540425607760686</v>
      </c>
      <c r="I983" s="25">
        <f t="shared" si="60"/>
        <v>0</v>
      </c>
      <c r="J983" s="25">
        <f t="shared" si="61"/>
        <v>0</v>
      </c>
      <c r="K983" s="25">
        <f t="shared" si="62"/>
        <v>1</v>
      </c>
      <c r="L983" s="25">
        <f t="shared" si="63"/>
        <v>0</v>
      </c>
      <c r="M983" s="25">
        <v>1</v>
      </c>
      <c r="N983" s="25" t="e">
        <v>#N/A</v>
      </c>
      <c r="O983" s="25" t="e">
        <f>VLOOKUP(A983,'NFkB target TFs'!$E$10:$E$54,1,FALSE)</f>
        <v>#N/A</v>
      </c>
      <c r="P983" s="25" t="e">
        <f>VLOOKUP(A983,'all NFkB targets'!$A$6:$A$571,1,FALSE)</f>
        <v>#N/A</v>
      </c>
    </row>
    <row r="984" spans="1:16" x14ac:dyDescent="0.25">
      <c r="A984" s="96" t="s">
        <v>8083</v>
      </c>
      <c r="B984" s="21" t="s">
        <v>8084</v>
      </c>
      <c r="C984" s="21"/>
      <c r="D984" s="22">
        <v>0</v>
      </c>
      <c r="E984" s="23">
        <v>0.1454800675900644</v>
      </c>
      <c r="F984" s="23">
        <v>0.40703520832913898</v>
      </c>
      <c r="G984" s="23">
        <v>0.17977483610717288</v>
      </c>
      <c r="H984" s="23">
        <v>0.37539023569342378</v>
      </c>
      <c r="I984" s="25">
        <f t="shared" si="60"/>
        <v>0</v>
      </c>
      <c r="J984" s="25">
        <f t="shared" si="61"/>
        <v>0</v>
      </c>
      <c r="K984" s="25">
        <f t="shared" si="62"/>
        <v>0</v>
      </c>
      <c r="L984" s="25">
        <f t="shared" si="63"/>
        <v>0</v>
      </c>
      <c r="M984" s="25">
        <v>0</v>
      </c>
      <c r="N984" s="25" t="e">
        <v>#N/A</v>
      </c>
      <c r="O984" s="25" t="e">
        <f>VLOOKUP(A984,'NFkB target TFs'!$E$10:$E$54,1,FALSE)</f>
        <v>#N/A</v>
      </c>
      <c r="P984" s="25" t="e">
        <f>VLOOKUP(A984,'all NFkB targets'!$A$6:$A$571,1,FALSE)</f>
        <v>#N/A</v>
      </c>
    </row>
    <row r="985" spans="1:16" x14ac:dyDescent="0.25">
      <c r="A985" s="96" t="s">
        <v>4743</v>
      </c>
      <c r="B985" s="21" t="s">
        <v>4744</v>
      </c>
      <c r="C985" s="21"/>
      <c r="D985" s="22">
        <v>0</v>
      </c>
      <c r="E985" s="23">
        <v>0.17632277264046289</v>
      </c>
      <c r="F985" s="23">
        <v>0.12862111543246402</v>
      </c>
      <c r="G985" s="23">
        <v>0.47487163676445293</v>
      </c>
      <c r="H985" s="23">
        <v>0.37517690849788532</v>
      </c>
      <c r="I985" s="25">
        <f t="shared" si="60"/>
        <v>0</v>
      </c>
      <c r="J985" s="25">
        <f t="shared" si="61"/>
        <v>0</v>
      </c>
      <c r="K985" s="25">
        <f t="shared" si="62"/>
        <v>0</v>
      </c>
      <c r="L985" s="25">
        <f t="shared" si="63"/>
        <v>0</v>
      </c>
      <c r="M985" s="25">
        <v>0</v>
      </c>
      <c r="N985" s="25" t="e">
        <v>#N/A</v>
      </c>
      <c r="O985" s="25" t="e">
        <f>VLOOKUP(A985,'NFkB target TFs'!$E$10:$E$54,1,FALSE)</f>
        <v>#N/A</v>
      </c>
      <c r="P985" s="25" t="e">
        <f>VLOOKUP(A985,'all NFkB targets'!$A$6:$A$571,1,FALSE)</f>
        <v>#N/A</v>
      </c>
    </row>
    <row r="986" spans="1:16" x14ac:dyDescent="0.25">
      <c r="A986" s="96" t="s">
        <v>12077</v>
      </c>
      <c r="B986" s="21" t="s">
        <v>12078</v>
      </c>
      <c r="C986" s="21"/>
      <c r="D986" s="22">
        <v>0</v>
      </c>
      <c r="E986" s="24">
        <v>-0.71888143625392875</v>
      </c>
      <c r="F986" s="23">
        <v>8.2512081299294479E-2</v>
      </c>
      <c r="G986" s="28">
        <v>0.2815510152139214</v>
      </c>
      <c r="H986" s="28">
        <v>0.37508135516605268</v>
      </c>
      <c r="I986" s="25">
        <f t="shared" si="60"/>
        <v>1</v>
      </c>
      <c r="J986" s="25">
        <f t="shared" si="61"/>
        <v>0</v>
      </c>
      <c r="K986" s="25">
        <f t="shared" si="62"/>
        <v>0</v>
      </c>
      <c r="L986" s="25">
        <f t="shared" si="63"/>
        <v>0</v>
      </c>
      <c r="M986" s="25">
        <v>1</v>
      </c>
      <c r="N986" s="25" t="e">
        <v>#N/A</v>
      </c>
      <c r="O986" s="25" t="e">
        <f>VLOOKUP(A986,'NFkB target TFs'!$E$10:$E$54,1,FALSE)</f>
        <v>#N/A</v>
      </c>
      <c r="P986" s="25" t="e">
        <f>VLOOKUP(A986,'all NFkB targets'!$A$6:$A$571,1,FALSE)</f>
        <v>#N/A</v>
      </c>
    </row>
    <row r="987" spans="1:16" x14ac:dyDescent="0.25">
      <c r="A987" s="96" t="s">
        <v>14776</v>
      </c>
      <c r="B987" s="21" t="s">
        <v>14777</v>
      </c>
      <c r="C987" s="21"/>
      <c r="D987" s="22">
        <v>0</v>
      </c>
      <c r="E987" s="28">
        <v>0.29993302721749676</v>
      </c>
      <c r="F987" s="28">
        <v>0.72447032256214561</v>
      </c>
      <c r="G987" s="28">
        <v>1.0639866009382926</v>
      </c>
      <c r="H987" s="28">
        <v>0.37504416588430356</v>
      </c>
      <c r="I987" s="25">
        <f t="shared" si="60"/>
        <v>0</v>
      </c>
      <c r="J987" s="25">
        <f t="shared" si="61"/>
        <v>1</v>
      </c>
      <c r="K987" s="25">
        <f t="shared" si="62"/>
        <v>1</v>
      </c>
      <c r="L987" s="25">
        <f t="shared" si="63"/>
        <v>0</v>
      </c>
      <c r="M987" s="25">
        <v>1</v>
      </c>
      <c r="N987" s="25" t="e">
        <v>#N/A</v>
      </c>
      <c r="O987" s="25" t="e">
        <f>VLOOKUP(A987,'NFkB target TFs'!$E$10:$E$54,1,FALSE)</f>
        <v>#N/A</v>
      </c>
      <c r="P987" s="25" t="e">
        <f>VLOOKUP(A987,'all NFkB targets'!$A$6:$A$571,1,FALSE)</f>
        <v>#N/A</v>
      </c>
    </row>
    <row r="988" spans="1:16" x14ac:dyDescent="0.25">
      <c r="A988" s="96" t="s">
        <v>14502</v>
      </c>
      <c r="B988" s="21" t="s">
        <v>14503</v>
      </c>
      <c r="C988" s="21"/>
      <c r="D988" s="22">
        <v>0</v>
      </c>
      <c r="E988" s="28">
        <v>0.53717295758509886</v>
      </c>
      <c r="F988" s="28">
        <v>0.75560210363029789</v>
      </c>
      <c r="G988" s="28">
        <v>0.97367544474120082</v>
      </c>
      <c r="H988" s="28">
        <v>0.37502183501767627</v>
      </c>
      <c r="I988" s="25">
        <f t="shared" si="60"/>
        <v>0</v>
      </c>
      <c r="J988" s="25">
        <f t="shared" si="61"/>
        <v>1</v>
      </c>
      <c r="K988" s="25">
        <f t="shared" si="62"/>
        <v>1</v>
      </c>
      <c r="L988" s="25">
        <f t="shared" si="63"/>
        <v>0</v>
      </c>
      <c r="M988" s="25">
        <v>1</v>
      </c>
      <c r="N988" s="25" t="e">
        <v>#N/A</v>
      </c>
      <c r="O988" s="25" t="e">
        <f>VLOOKUP(A988,'NFkB target TFs'!$E$10:$E$54,1,FALSE)</f>
        <v>#N/A</v>
      </c>
      <c r="P988" s="25" t="e">
        <f>VLOOKUP(A988,'all NFkB targets'!$A$6:$A$571,1,FALSE)</f>
        <v>#N/A</v>
      </c>
    </row>
    <row r="989" spans="1:16" x14ac:dyDescent="0.25">
      <c r="A989" s="96" t="s">
        <v>13946</v>
      </c>
      <c r="B989" s="21" t="s">
        <v>13947</v>
      </c>
      <c r="C989" s="21"/>
      <c r="D989" s="22">
        <v>0</v>
      </c>
      <c r="E989" s="28">
        <v>0.21653635427279425</v>
      </c>
      <c r="F989" s="28">
        <v>0.26548082408068197</v>
      </c>
      <c r="G989" s="28">
        <v>0.80350187456034372</v>
      </c>
      <c r="H989" s="28">
        <v>0.37479112850017032</v>
      </c>
      <c r="I989" s="25">
        <f t="shared" si="60"/>
        <v>0</v>
      </c>
      <c r="J989" s="25">
        <f t="shared" si="61"/>
        <v>0</v>
      </c>
      <c r="K989" s="25">
        <f t="shared" si="62"/>
        <v>1</v>
      </c>
      <c r="L989" s="25">
        <f t="shared" si="63"/>
        <v>0</v>
      </c>
      <c r="M989" s="25">
        <v>1</v>
      </c>
      <c r="N989" s="25" t="e">
        <v>#N/A</v>
      </c>
      <c r="O989" s="25" t="e">
        <f>VLOOKUP(A989,'NFkB target TFs'!$E$10:$E$54,1,FALSE)</f>
        <v>#N/A</v>
      </c>
      <c r="P989" s="25" t="e">
        <f>VLOOKUP(A989,'all NFkB targets'!$A$6:$A$571,1,FALSE)</f>
        <v>#N/A</v>
      </c>
    </row>
    <row r="990" spans="1:16" x14ac:dyDescent="0.25">
      <c r="A990" s="96" t="s">
        <v>13883</v>
      </c>
      <c r="B990" s="21" t="s">
        <v>13884</v>
      </c>
      <c r="C990" s="21"/>
      <c r="D990" s="22">
        <v>0</v>
      </c>
      <c r="E990" s="28">
        <v>0.28115150112868215</v>
      </c>
      <c r="F990" s="28">
        <v>0.36892880659046434</v>
      </c>
      <c r="G990" s="28">
        <v>0.59349557611385906</v>
      </c>
      <c r="H990" s="28">
        <v>0.37424987588057046</v>
      </c>
      <c r="I990" s="25">
        <f t="shared" si="60"/>
        <v>0</v>
      </c>
      <c r="J990" s="25">
        <f t="shared" si="61"/>
        <v>0</v>
      </c>
      <c r="K990" s="25">
        <f t="shared" si="62"/>
        <v>1</v>
      </c>
      <c r="L990" s="25">
        <f t="shared" si="63"/>
        <v>0</v>
      </c>
      <c r="M990" s="25">
        <v>1</v>
      </c>
      <c r="N990" s="25" t="e">
        <v>#N/A</v>
      </c>
      <c r="O990" s="25" t="e">
        <f>VLOOKUP(A990,'NFkB target TFs'!$E$10:$E$54,1,FALSE)</f>
        <v>#N/A</v>
      </c>
      <c r="P990" s="25" t="e">
        <f>VLOOKUP(A990,'all NFkB targets'!$A$6:$A$571,1,FALSE)</f>
        <v>#N/A</v>
      </c>
    </row>
    <row r="991" spans="1:16" x14ac:dyDescent="0.25">
      <c r="A991" s="96" t="s">
        <v>14631</v>
      </c>
      <c r="B991" s="21" t="s">
        <v>14632</v>
      </c>
      <c r="C991" s="21"/>
      <c r="D991" s="22">
        <v>0</v>
      </c>
      <c r="E991" s="28">
        <v>0.14320494414257068</v>
      </c>
      <c r="F991" s="28">
        <v>0.62270033079947862</v>
      </c>
      <c r="G991" s="28">
        <v>0.94760640640295657</v>
      </c>
      <c r="H991" s="28">
        <v>0.37411976420750542</v>
      </c>
      <c r="I991" s="25">
        <f t="shared" si="60"/>
        <v>0</v>
      </c>
      <c r="J991" s="25">
        <f t="shared" si="61"/>
        <v>1</v>
      </c>
      <c r="K991" s="25">
        <f t="shared" si="62"/>
        <v>1</v>
      </c>
      <c r="L991" s="25">
        <f t="shared" si="63"/>
        <v>0</v>
      </c>
      <c r="M991" s="25">
        <v>1</v>
      </c>
      <c r="N991" s="25" t="e">
        <v>#N/A</v>
      </c>
      <c r="O991" s="25" t="e">
        <f>VLOOKUP(A991,'NFkB target TFs'!$E$10:$E$54,1,FALSE)</f>
        <v>#N/A</v>
      </c>
      <c r="P991" s="25" t="e">
        <f>VLOOKUP(A991,'all NFkB targets'!$A$6:$A$571,1,FALSE)</f>
        <v>#N/A</v>
      </c>
    </row>
    <row r="992" spans="1:16" x14ac:dyDescent="0.25">
      <c r="A992" s="96" t="s">
        <v>15202</v>
      </c>
      <c r="B992" s="21" t="s">
        <v>15203</v>
      </c>
      <c r="C992" s="21"/>
      <c r="D992" s="22">
        <v>0</v>
      </c>
      <c r="E992" s="28">
        <v>0.95290710469780038</v>
      </c>
      <c r="F992" s="28">
        <v>1.1879068413696263</v>
      </c>
      <c r="G992" s="28">
        <v>1.9770788726726318</v>
      </c>
      <c r="H992" s="28">
        <v>0.37410089076344805</v>
      </c>
      <c r="I992" s="25">
        <f t="shared" si="60"/>
        <v>1</v>
      </c>
      <c r="J992" s="25">
        <f t="shared" si="61"/>
        <v>1</v>
      </c>
      <c r="K992" s="25">
        <f t="shared" si="62"/>
        <v>1</v>
      </c>
      <c r="L992" s="25">
        <f t="shared" si="63"/>
        <v>0</v>
      </c>
      <c r="M992" s="25">
        <v>1</v>
      </c>
      <c r="N992" s="25" t="e">
        <v>#N/A</v>
      </c>
      <c r="O992" s="25" t="e">
        <f>VLOOKUP(A992,'NFkB target TFs'!$E$10:$E$54,1,FALSE)</f>
        <v>#N/A</v>
      </c>
      <c r="P992" s="25" t="e">
        <f>VLOOKUP(A992,'all NFkB targets'!$A$6:$A$571,1,FALSE)</f>
        <v>#N/A</v>
      </c>
    </row>
    <row r="993" spans="1:16" x14ac:dyDescent="0.25">
      <c r="A993" s="96" t="s">
        <v>10393</v>
      </c>
      <c r="B993" s="21" t="s">
        <v>10394</v>
      </c>
      <c r="C993" s="21"/>
      <c r="D993" s="22">
        <v>0</v>
      </c>
      <c r="E993" s="23">
        <v>0.20507738966346131</v>
      </c>
      <c r="F993" s="23">
        <v>0.20362610070583007</v>
      </c>
      <c r="G993" s="23">
        <v>0.49694537363626851</v>
      </c>
      <c r="H993" s="23">
        <v>0.37379358435281301</v>
      </c>
      <c r="I993" s="25">
        <f t="shared" si="60"/>
        <v>0</v>
      </c>
      <c r="J993" s="25">
        <f t="shared" si="61"/>
        <v>0</v>
      </c>
      <c r="K993" s="25">
        <f t="shared" si="62"/>
        <v>0</v>
      </c>
      <c r="L993" s="25">
        <f t="shared" si="63"/>
        <v>0</v>
      </c>
      <c r="M993" s="25">
        <v>0</v>
      </c>
      <c r="N993" s="25" t="e">
        <v>#N/A</v>
      </c>
      <c r="O993" s="25" t="e">
        <f>VLOOKUP(A993,'NFkB target TFs'!$E$10:$E$54,1,FALSE)</f>
        <v>#N/A</v>
      </c>
      <c r="P993" s="25" t="e">
        <f>VLOOKUP(A993,'all NFkB targets'!$A$6:$A$571,1,FALSE)</f>
        <v>#N/A</v>
      </c>
    </row>
    <row r="994" spans="1:16" x14ac:dyDescent="0.25">
      <c r="A994" s="96" t="s">
        <v>14601</v>
      </c>
      <c r="B994" s="21" t="s">
        <v>14602</v>
      </c>
      <c r="C994" s="21"/>
      <c r="D994" s="22">
        <v>0</v>
      </c>
      <c r="E994" s="28">
        <v>0.42530725635290267</v>
      </c>
      <c r="F994" s="28">
        <v>0.81165449925296695</v>
      </c>
      <c r="G994" s="28">
        <v>0.6618450090718373</v>
      </c>
      <c r="H994" s="28">
        <v>0.3734116390321352</v>
      </c>
      <c r="I994" s="25">
        <f t="shared" si="60"/>
        <v>0</v>
      </c>
      <c r="J994" s="25">
        <f t="shared" si="61"/>
        <v>1</v>
      </c>
      <c r="K994" s="25">
        <f t="shared" si="62"/>
        <v>1</v>
      </c>
      <c r="L994" s="25">
        <f t="shared" si="63"/>
        <v>0</v>
      </c>
      <c r="M994" s="25">
        <v>1</v>
      </c>
      <c r="N994" s="25" t="e">
        <v>#N/A</v>
      </c>
      <c r="O994" s="25" t="e">
        <f>VLOOKUP(A994,'NFkB target TFs'!$E$10:$E$54,1,FALSE)</f>
        <v>#N/A</v>
      </c>
      <c r="P994" s="25" t="e">
        <f>VLOOKUP(A994,'all NFkB targets'!$A$6:$A$571,1,FALSE)</f>
        <v>#N/A</v>
      </c>
    </row>
    <row r="995" spans="1:16" x14ac:dyDescent="0.25">
      <c r="A995" s="96" t="s">
        <v>13744</v>
      </c>
      <c r="B995" s="21" t="s">
        <v>13745</v>
      </c>
      <c r="C995" s="21"/>
      <c r="D995" s="22">
        <v>0</v>
      </c>
      <c r="E995" s="28">
        <v>0.35236644561483815</v>
      </c>
      <c r="F995" s="28">
        <v>0.55229157870933088</v>
      </c>
      <c r="G995" s="28">
        <v>0.90091594487220983</v>
      </c>
      <c r="H995" s="28">
        <v>0.37295518824385909</v>
      </c>
      <c r="I995" s="25">
        <f t="shared" si="60"/>
        <v>0</v>
      </c>
      <c r="J995" s="25">
        <f t="shared" si="61"/>
        <v>0</v>
      </c>
      <c r="K995" s="25">
        <f t="shared" si="62"/>
        <v>1</v>
      </c>
      <c r="L995" s="25">
        <f t="shared" si="63"/>
        <v>0</v>
      </c>
      <c r="M995" s="25">
        <v>1</v>
      </c>
      <c r="N995" s="25" t="e">
        <v>#N/A</v>
      </c>
      <c r="O995" s="25" t="e">
        <f>VLOOKUP(A995,'NFkB target TFs'!$E$10:$E$54,1,FALSE)</f>
        <v>#N/A</v>
      </c>
      <c r="P995" s="25" t="e">
        <f>VLOOKUP(A995,'all NFkB targets'!$A$6:$A$571,1,FALSE)</f>
        <v>#N/A</v>
      </c>
    </row>
    <row r="996" spans="1:16" x14ac:dyDescent="0.25">
      <c r="A996" s="96" t="s">
        <v>14756</v>
      </c>
      <c r="B996" s="21" t="s">
        <v>14757</v>
      </c>
      <c r="C996" s="21"/>
      <c r="D996" s="22">
        <v>0</v>
      </c>
      <c r="E996" s="28">
        <v>0.21052917005150551</v>
      </c>
      <c r="F996" s="28">
        <v>0.88995530452904947</v>
      </c>
      <c r="G996" s="28">
        <v>0.8983763951313507</v>
      </c>
      <c r="H996" s="28">
        <v>0.3724717645403573</v>
      </c>
      <c r="I996" s="25">
        <f t="shared" si="60"/>
        <v>0</v>
      </c>
      <c r="J996" s="25">
        <f t="shared" si="61"/>
        <v>1</v>
      </c>
      <c r="K996" s="25">
        <f t="shared" si="62"/>
        <v>1</v>
      </c>
      <c r="L996" s="25">
        <f t="shared" si="63"/>
        <v>0</v>
      </c>
      <c r="M996" s="25">
        <v>1</v>
      </c>
      <c r="N996" s="25" t="e">
        <v>#N/A</v>
      </c>
      <c r="O996" s="25" t="e">
        <f>VLOOKUP(A996,'NFkB target TFs'!$E$10:$E$54,1,FALSE)</f>
        <v>#N/A</v>
      </c>
      <c r="P996" s="25" t="e">
        <f>VLOOKUP(A996,'all NFkB targets'!$A$6:$A$571,1,FALSE)</f>
        <v>#N/A</v>
      </c>
    </row>
    <row r="997" spans="1:16" x14ac:dyDescent="0.25">
      <c r="A997" s="96" t="s">
        <v>411</v>
      </c>
      <c r="B997" s="21" t="s">
        <v>412</v>
      </c>
      <c r="C997" s="21"/>
      <c r="D997" s="22">
        <v>0</v>
      </c>
      <c r="E997" s="23">
        <v>0.12704141087858184</v>
      </c>
      <c r="F997" s="23">
        <v>0.12840152454736545</v>
      </c>
      <c r="G997" s="23">
        <v>0.11182048607228659</v>
      </c>
      <c r="H997" s="23">
        <v>0.37245775700727768</v>
      </c>
      <c r="I997" s="25">
        <f t="shared" si="60"/>
        <v>0</v>
      </c>
      <c r="J997" s="25">
        <f t="shared" si="61"/>
        <v>0</v>
      </c>
      <c r="K997" s="25">
        <f t="shared" si="62"/>
        <v>0</v>
      </c>
      <c r="L997" s="25">
        <f t="shared" si="63"/>
        <v>0</v>
      </c>
      <c r="M997" s="25">
        <v>0</v>
      </c>
      <c r="N997" s="25" t="e">
        <v>#N/A</v>
      </c>
      <c r="O997" s="25" t="e">
        <f>VLOOKUP(A997,'NFkB target TFs'!$E$10:$E$54,1,FALSE)</f>
        <v>#N/A</v>
      </c>
      <c r="P997" s="25" t="e">
        <f>VLOOKUP(A997,'all NFkB targets'!$A$6:$A$571,1,FALSE)</f>
        <v>#N/A</v>
      </c>
    </row>
    <row r="998" spans="1:16" x14ac:dyDescent="0.25">
      <c r="A998" s="96" t="s">
        <v>10640</v>
      </c>
      <c r="B998" s="21" t="s">
        <v>10641</v>
      </c>
      <c r="C998" s="21"/>
      <c r="D998" s="22">
        <v>0</v>
      </c>
      <c r="E998" s="23">
        <v>-0.1614779242416832</v>
      </c>
      <c r="F998" s="23">
        <v>0.14037497966048221</v>
      </c>
      <c r="G998" s="23">
        <v>0.38611909905205372</v>
      </c>
      <c r="H998" s="23">
        <v>0.37232599499971081</v>
      </c>
      <c r="I998" s="25">
        <f t="shared" si="60"/>
        <v>0</v>
      </c>
      <c r="J998" s="25">
        <f t="shared" si="61"/>
        <v>0</v>
      </c>
      <c r="K998" s="25">
        <f t="shared" si="62"/>
        <v>0</v>
      </c>
      <c r="L998" s="25">
        <f t="shared" si="63"/>
        <v>0</v>
      </c>
      <c r="M998" s="25">
        <v>0</v>
      </c>
      <c r="N998" s="25" t="e">
        <v>#N/A</v>
      </c>
      <c r="O998" s="25" t="e">
        <f>VLOOKUP(A998,'NFkB target TFs'!$E$10:$E$54,1,FALSE)</f>
        <v>#N/A</v>
      </c>
      <c r="P998" s="25" t="e">
        <f>VLOOKUP(A998,'all NFkB targets'!$A$6:$A$571,1,FALSE)</f>
        <v>#N/A</v>
      </c>
    </row>
    <row r="999" spans="1:16" x14ac:dyDescent="0.25">
      <c r="A999" s="96" t="s">
        <v>14494</v>
      </c>
      <c r="B999" s="21" t="s">
        <v>14495</v>
      </c>
      <c r="C999" s="21"/>
      <c r="D999" s="22">
        <v>0</v>
      </c>
      <c r="E999" s="28">
        <v>0.39397363913399686</v>
      </c>
      <c r="F999" s="28">
        <v>0.81597309668530815</v>
      </c>
      <c r="G999" s="28">
        <v>1.0264372031704803</v>
      </c>
      <c r="H999" s="28">
        <v>0.37191823434109889</v>
      </c>
      <c r="I999" s="25">
        <f t="shared" si="60"/>
        <v>0</v>
      </c>
      <c r="J999" s="25">
        <f t="shared" si="61"/>
        <v>1</v>
      </c>
      <c r="K999" s="25">
        <f t="shared" si="62"/>
        <v>1</v>
      </c>
      <c r="L999" s="25">
        <f t="shared" si="63"/>
        <v>0</v>
      </c>
      <c r="M999" s="25">
        <v>1</v>
      </c>
      <c r="N999" s="25" t="e">
        <v>#N/A</v>
      </c>
      <c r="O999" s="25" t="e">
        <f>VLOOKUP(A999,'NFkB target TFs'!$E$10:$E$54,1,FALSE)</f>
        <v>#N/A</v>
      </c>
      <c r="P999" s="25" t="e">
        <f>VLOOKUP(A999,'all NFkB targets'!$A$6:$A$571,1,FALSE)</f>
        <v>#N/A</v>
      </c>
    </row>
    <row r="1000" spans="1:16" x14ac:dyDescent="0.25">
      <c r="A1000" s="96" t="s">
        <v>12897</v>
      </c>
      <c r="B1000" s="21" t="s">
        <v>12898</v>
      </c>
      <c r="C1000" s="21"/>
      <c r="D1000" s="22">
        <v>0</v>
      </c>
      <c r="E1000" s="28">
        <v>0.1985327130267657</v>
      </c>
      <c r="F1000" s="28">
        <v>0.96390163067021706</v>
      </c>
      <c r="G1000" s="28">
        <v>0.4047069480980342</v>
      </c>
      <c r="H1000" s="28">
        <v>0.37178498849167779</v>
      </c>
      <c r="I1000" s="25">
        <f t="shared" si="60"/>
        <v>0</v>
      </c>
      <c r="J1000" s="25">
        <f t="shared" si="61"/>
        <v>1</v>
      </c>
      <c r="K1000" s="25">
        <f t="shared" si="62"/>
        <v>0</v>
      </c>
      <c r="L1000" s="25">
        <f t="shared" si="63"/>
        <v>0</v>
      </c>
      <c r="M1000" s="25">
        <v>1</v>
      </c>
      <c r="N1000" s="25" t="e">
        <v>#N/A</v>
      </c>
      <c r="O1000" s="25" t="e">
        <f>VLOOKUP(A1000,'NFkB target TFs'!$E$10:$E$54,1,FALSE)</f>
        <v>#N/A</v>
      </c>
      <c r="P1000" s="25" t="e">
        <f>VLOOKUP(A1000,'all NFkB targets'!$A$6:$A$571,1,FALSE)</f>
        <v>#N/A</v>
      </c>
    </row>
    <row r="1001" spans="1:16" x14ac:dyDescent="0.25">
      <c r="A1001" s="96" t="s">
        <v>15181</v>
      </c>
      <c r="B1001" s="21" t="s">
        <v>15182</v>
      </c>
      <c r="C1001" s="21"/>
      <c r="D1001" s="22">
        <v>0</v>
      </c>
      <c r="E1001" s="28">
        <v>0.65016223682480068</v>
      </c>
      <c r="F1001" s="28">
        <v>0.60525664415939495</v>
      </c>
      <c r="G1001" s="28">
        <v>0.66238253470266995</v>
      </c>
      <c r="H1001" s="28">
        <v>0.3715904083177114</v>
      </c>
      <c r="I1001" s="25">
        <f t="shared" si="60"/>
        <v>1</v>
      </c>
      <c r="J1001" s="25">
        <f t="shared" si="61"/>
        <v>1</v>
      </c>
      <c r="K1001" s="25">
        <f t="shared" si="62"/>
        <v>1</v>
      </c>
      <c r="L1001" s="25">
        <f t="shared" si="63"/>
        <v>0</v>
      </c>
      <c r="M1001" s="25">
        <v>1</v>
      </c>
      <c r="N1001" s="25" t="e">
        <v>#N/A</v>
      </c>
      <c r="O1001" s="25" t="e">
        <f>VLOOKUP(A1001,'NFkB target TFs'!$E$10:$E$54,1,FALSE)</f>
        <v>#N/A</v>
      </c>
      <c r="P1001" s="25" t="e">
        <f>VLOOKUP(A1001,'all NFkB targets'!$A$6:$A$571,1,FALSE)</f>
        <v>#N/A</v>
      </c>
    </row>
    <row r="1002" spans="1:16" x14ac:dyDescent="0.25">
      <c r="A1002" s="96" t="s">
        <v>9165</v>
      </c>
      <c r="B1002" s="21" t="s">
        <v>9166</v>
      </c>
      <c r="C1002" s="21"/>
      <c r="D1002" s="22">
        <v>0</v>
      </c>
      <c r="E1002" s="23">
        <v>-0.26706312804211885</v>
      </c>
      <c r="F1002" s="23">
        <v>0.40457246176823158</v>
      </c>
      <c r="G1002" s="23">
        <v>0.45327681652048629</v>
      </c>
      <c r="H1002" s="23">
        <v>0.3714178037211574</v>
      </c>
      <c r="I1002" s="25">
        <f t="shared" si="60"/>
        <v>0</v>
      </c>
      <c r="J1002" s="25">
        <f t="shared" si="61"/>
        <v>0</v>
      </c>
      <c r="K1002" s="25">
        <f t="shared" si="62"/>
        <v>0</v>
      </c>
      <c r="L1002" s="25">
        <f t="shared" si="63"/>
        <v>0</v>
      </c>
      <c r="M1002" s="25">
        <v>0</v>
      </c>
      <c r="N1002" s="25" t="e">
        <v>#N/A</v>
      </c>
      <c r="O1002" s="25" t="e">
        <f>VLOOKUP(A1002,'NFkB target TFs'!$E$10:$E$54,1,FALSE)</f>
        <v>#N/A</v>
      </c>
      <c r="P1002" s="25" t="e">
        <f>VLOOKUP(A1002,'all NFkB targets'!$A$6:$A$571,1,FALSE)</f>
        <v>#N/A</v>
      </c>
    </row>
    <row r="1003" spans="1:16" x14ac:dyDescent="0.25">
      <c r="A1003" s="96" t="s">
        <v>14774</v>
      </c>
      <c r="B1003" s="21" t="s">
        <v>14775</v>
      </c>
      <c r="C1003" s="21"/>
      <c r="D1003" s="22">
        <v>0</v>
      </c>
      <c r="E1003" s="23">
        <v>-5.7163678911881415E-3</v>
      </c>
      <c r="F1003" s="28">
        <v>0.74693165653071369</v>
      </c>
      <c r="G1003" s="28">
        <v>0.88636982171434764</v>
      </c>
      <c r="H1003" s="28">
        <v>0.37108136041332063</v>
      </c>
      <c r="I1003" s="25">
        <f t="shared" si="60"/>
        <v>0</v>
      </c>
      <c r="J1003" s="25">
        <f t="shared" si="61"/>
        <v>1</v>
      </c>
      <c r="K1003" s="25">
        <f t="shared" si="62"/>
        <v>1</v>
      </c>
      <c r="L1003" s="25">
        <f t="shared" si="63"/>
        <v>0</v>
      </c>
      <c r="M1003" s="25">
        <v>1</v>
      </c>
      <c r="N1003" s="25" t="e">
        <v>#N/A</v>
      </c>
      <c r="O1003" s="25" t="e">
        <f>VLOOKUP(A1003,'NFkB target TFs'!$E$10:$E$54,1,FALSE)</f>
        <v>#N/A</v>
      </c>
      <c r="P1003" s="25" t="e">
        <f>VLOOKUP(A1003,'all NFkB targets'!$A$6:$A$571,1,FALSE)</f>
        <v>#N/A</v>
      </c>
    </row>
    <row r="1004" spans="1:16" x14ac:dyDescent="0.25">
      <c r="A1004" s="96" t="s">
        <v>4383</v>
      </c>
      <c r="B1004" s="21" t="s">
        <v>4384</v>
      </c>
      <c r="C1004" s="21"/>
      <c r="D1004" s="22">
        <v>0</v>
      </c>
      <c r="E1004" s="23">
        <v>0.10707484946395127</v>
      </c>
      <c r="F1004" s="23">
        <v>0.39801621112003438</v>
      </c>
      <c r="G1004" s="23">
        <v>0.3370198646087843</v>
      </c>
      <c r="H1004" s="23">
        <v>0.3708983259950786</v>
      </c>
      <c r="I1004" s="25">
        <f t="shared" si="60"/>
        <v>0</v>
      </c>
      <c r="J1004" s="25">
        <f t="shared" si="61"/>
        <v>0</v>
      </c>
      <c r="K1004" s="25">
        <f t="shared" si="62"/>
        <v>0</v>
      </c>
      <c r="L1004" s="25">
        <f t="shared" si="63"/>
        <v>0</v>
      </c>
      <c r="M1004" s="25">
        <v>0</v>
      </c>
      <c r="N1004" s="25" t="e">
        <v>#N/A</v>
      </c>
      <c r="O1004" s="25" t="e">
        <f>VLOOKUP(A1004,'NFkB target TFs'!$E$10:$E$54,1,FALSE)</f>
        <v>#N/A</v>
      </c>
      <c r="P1004" s="25" t="e">
        <f>VLOOKUP(A1004,'all NFkB targets'!$A$6:$A$571,1,FALSE)</f>
        <v>#N/A</v>
      </c>
    </row>
    <row r="1005" spans="1:16" x14ac:dyDescent="0.25">
      <c r="A1005" s="96" t="s">
        <v>4059</v>
      </c>
      <c r="B1005" s="21" t="s">
        <v>4060</v>
      </c>
      <c r="C1005" s="21"/>
      <c r="D1005" s="22">
        <v>0</v>
      </c>
      <c r="E1005" s="23">
        <v>0.14745816034614517</v>
      </c>
      <c r="F1005" s="23">
        <v>2.0384719286287733E-3</v>
      </c>
      <c r="G1005" s="23">
        <v>0.23579586430735727</v>
      </c>
      <c r="H1005" s="23">
        <v>0.37044441355989816</v>
      </c>
      <c r="I1005" s="25">
        <f t="shared" si="60"/>
        <v>0</v>
      </c>
      <c r="J1005" s="25">
        <f t="shared" si="61"/>
        <v>0</v>
      </c>
      <c r="K1005" s="25">
        <f t="shared" si="62"/>
        <v>0</v>
      </c>
      <c r="L1005" s="25">
        <f t="shared" si="63"/>
        <v>0</v>
      </c>
      <c r="M1005" s="25">
        <v>0</v>
      </c>
      <c r="N1005" s="25" t="e">
        <v>#N/A</v>
      </c>
      <c r="O1005" s="25" t="e">
        <f>VLOOKUP(A1005,'NFkB target TFs'!$E$10:$E$54,1,FALSE)</f>
        <v>#N/A</v>
      </c>
      <c r="P1005" s="25" t="e">
        <f>VLOOKUP(A1005,'all NFkB targets'!$A$6:$A$571,1,FALSE)</f>
        <v>#N/A</v>
      </c>
    </row>
    <row r="1006" spans="1:16" x14ac:dyDescent="0.25">
      <c r="A1006" s="96" t="s">
        <v>14138</v>
      </c>
      <c r="B1006" s="21" t="s">
        <v>14139</v>
      </c>
      <c r="C1006" s="21"/>
      <c r="D1006" s="22">
        <v>0</v>
      </c>
      <c r="E1006" s="28">
        <v>0.26234086089478836</v>
      </c>
      <c r="F1006" s="28">
        <v>0.51617609270880027</v>
      </c>
      <c r="G1006" s="28">
        <v>0.6326718596244747</v>
      </c>
      <c r="H1006" s="28">
        <v>0.37027055860955638</v>
      </c>
      <c r="I1006" s="25">
        <f t="shared" si="60"/>
        <v>0</v>
      </c>
      <c r="J1006" s="25">
        <f t="shared" si="61"/>
        <v>0</v>
      </c>
      <c r="K1006" s="25">
        <f t="shared" si="62"/>
        <v>1</v>
      </c>
      <c r="L1006" s="25">
        <f t="shared" si="63"/>
        <v>0</v>
      </c>
      <c r="M1006" s="25">
        <v>1</v>
      </c>
      <c r="N1006" s="25" t="e">
        <v>#N/A</v>
      </c>
      <c r="O1006" s="25" t="e">
        <f>VLOOKUP(A1006,'NFkB target TFs'!$E$10:$E$54,1,FALSE)</f>
        <v>#N/A</v>
      </c>
      <c r="P1006" s="25" t="e">
        <f>VLOOKUP(A1006,'all NFkB targets'!$A$6:$A$571,1,FALSE)</f>
        <v>#N/A</v>
      </c>
    </row>
    <row r="1007" spans="1:16" x14ac:dyDescent="0.25">
      <c r="A1007" s="96" t="s">
        <v>5856</v>
      </c>
      <c r="B1007" s="21" t="s">
        <v>5857</v>
      </c>
      <c r="C1007" s="21"/>
      <c r="D1007" s="22">
        <v>0</v>
      </c>
      <c r="E1007" s="23">
        <v>-4.8814724824705238E-2</v>
      </c>
      <c r="F1007" s="23">
        <v>0.37671426170497813</v>
      </c>
      <c r="G1007" s="23">
        <v>0.55768601943754237</v>
      </c>
      <c r="H1007" s="23">
        <v>0.36971604588778945</v>
      </c>
      <c r="I1007" s="25">
        <f t="shared" si="60"/>
        <v>0</v>
      </c>
      <c r="J1007" s="25">
        <f t="shared" si="61"/>
        <v>0</v>
      </c>
      <c r="K1007" s="25">
        <f t="shared" si="62"/>
        <v>0</v>
      </c>
      <c r="L1007" s="25">
        <f t="shared" si="63"/>
        <v>0</v>
      </c>
      <c r="M1007" s="25">
        <v>0</v>
      </c>
      <c r="N1007" s="25" t="e">
        <v>#N/A</v>
      </c>
      <c r="O1007" s="25" t="e">
        <f>VLOOKUP(A1007,'NFkB target TFs'!$E$10:$E$54,1,FALSE)</f>
        <v>#N/A</v>
      </c>
      <c r="P1007" s="25" t="e">
        <f>VLOOKUP(A1007,'all NFkB targets'!$A$6:$A$571,1,FALSE)</f>
        <v>#N/A</v>
      </c>
    </row>
    <row r="1008" spans="1:16" x14ac:dyDescent="0.25">
      <c r="A1008" s="96" t="s">
        <v>7533</v>
      </c>
      <c r="B1008" s="21" t="s">
        <v>7534</v>
      </c>
      <c r="C1008" s="21"/>
      <c r="D1008" s="22">
        <v>0</v>
      </c>
      <c r="E1008" s="23">
        <v>0.57064192486380461</v>
      </c>
      <c r="F1008" s="23">
        <v>0.46217783632826509</v>
      </c>
      <c r="G1008" s="23">
        <v>0.4448379555062788</v>
      </c>
      <c r="H1008" s="23">
        <v>0.36964028873445431</v>
      </c>
      <c r="I1008" s="25">
        <f t="shared" si="60"/>
        <v>0</v>
      </c>
      <c r="J1008" s="25">
        <f t="shared" si="61"/>
        <v>0</v>
      </c>
      <c r="K1008" s="25">
        <f t="shared" si="62"/>
        <v>0</v>
      </c>
      <c r="L1008" s="25">
        <f t="shared" si="63"/>
        <v>0</v>
      </c>
      <c r="M1008" s="25">
        <v>0</v>
      </c>
      <c r="N1008" s="25" t="e">
        <v>#N/A</v>
      </c>
      <c r="O1008" s="25" t="e">
        <f>VLOOKUP(A1008,'NFkB target TFs'!$E$10:$E$54,1,FALSE)</f>
        <v>#N/A</v>
      </c>
      <c r="P1008" s="25" t="e">
        <f>VLOOKUP(A1008,'all NFkB targets'!$A$6:$A$571,1,FALSE)</f>
        <v>#N/A</v>
      </c>
    </row>
    <row r="1009" spans="1:16" x14ac:dyDescent="0.25">
      <c r="A1009" s="96" t="s">
        <v>14311</v>
      </c>
      <c r="B1009" s="21" t="s">
        <v>14312</v>
      </c>
      <c r="C1009" s="21"/>
      <c r="D1009" s="22">
        <v>0</v>
      </c>
      <c r="E1009" s="28">
        <v>0.64723158852787499</v>
      </c>
      <c r="F1009" s="28">
        <v>0.23742620628001893</v>
      </c>
      <c r="G1009" s="28">
        <v>0.94014457202633106</v>
      </c>
      <c r="H1009" s="28">
        <v>0.36946560190353211</v>
      </c>
      <c r="I1009" s="25">
        <f t="shared" si="60"/>
        <v>1</v>
      </c>
      <c r="J1009" s="25">
        <f t="shared" si="61"/>
        <v>0</v>
      </c>
      <c r="K1009" s="25">
        <f t="shared" si="62"/>
        <v>1</v>
      </c>
      <c r="L1009" s="25">
        <f t="shared" si="63"/>
        <v>0</v>
      </c>
      <c r="M1009" s="25">
        <v>1</v>
      </c>
      <c r="N1009" s="25" t="e">
        <v>#N/A</v>
      </c>
      <c r="O1009" s="25" t="e">
        <f>VLOOKUP(A1009,'NFkB target TFs'!$E$10:$E$54,1,FALSE)</f>
        <v>#N/A</v>
      </c>
      <c r="P1009" s="25" t="e">
        <f>VLOOKUP(A1009,'all NFkB targets'!$A$6:$A$571,1,FALSE)</f>
        <v>#N/A</v>
      </c>
    </row>
    <row r="1010" spans="1:16" x14ac:dyDescent="0.25">
      <c r="A1010" s="96" t="s">
        <v>10620</v>
      </c>
      <c r="B1010" s="21" t="s">
        <v>10621</v>
      </c>
      <c r="C1010" s="21"/>
      <c r="D1010" s="22">
        <v>0</v>
      </c>
      <c r="E1010" s="23">
        <v>0.11216733345390556</v>
      </c>
      <c r="F1010" s="23">
        <v>0.44889531122245024</v>
      </c>
      <c r="G1010" s="23">
        <v>0.38934837649718679</v>
      </c>
      <c r="H1010" s="23">
        <v>0.3686696711764979</v>
      </c>
      <c r="I1010" s="25">
        <f t="shared" si="60"/>
        <v>0</v>
      </c>
      <c r="J1010" s="25">
        <f t="shared" si="61"/>
        <v>0</v>
      </c>
      <c r="K1010" s="25">
        <f t="shared" si="62"/>
        <v>0</v>
      </c>
      <c r="L1010" s="25">
        <f t="shared" si="63"/>
        <v>0</v>
      </c>
      <c r="M1010" s="25">
        <v>0</v>
      </c>
      <c r="N1010" s="25" t="e">
        <v>#N/A</v>
      </c>
      <c r="O1010" s="25" t="e">
        <f>VLOOKUP(A1010,'NFkB target TFs'!$E$10:$E$54,1,FALSE)</f>
        <v>#N/A</v>
      </c>
      <c r="P1010" s="25" t="e">
        <f>VLOOKUP(A1010,'all NFkB targets'!$A$6:$A$571,1,FALSE)</f>
        <v>#N/A</v>
      </c>
    </row>
    <row r="1011" spans="1:16" x14ac:dyDescent="0.25">
      <c r="A1011" s="96" t="s">
        <v>4140</v>
      </c>
      <c r="B1011" s="21" t="s">
        <v>4141</v>
      </c>
      <c r="C1011" s="21"/>
      <c r="D1011" s="22">
        <v>0</v>
      </c>
      <c r="E1011" s="23">
        <v>0.28954192288470093</v>
      </c>
      <c r="F1011" s="23">
        <v>0.11704350915381123</v>
      </c>
      <c r="G1011" s="23">
        <v>0.40413221955552453</v>
      </c>
      <c r="H1011" s="23">
        <v>0.36735296143506352</v>
      </c>
      <c r="I1011" s="25">
        <f t="shared" si="60"/>
        <v>0</v>
      </c>
      <c r="J1011" s="25">
        <f t="shared" si="61"/>
        <v>0</v>
      </c>
      <c r="K1011" s="25">
        <f t="shared" si="62"/>
        <v>0</v>
      </c>
      <c r="L1011" s="25">
        <f t="shared" si="63"/>
        <v>0</v>
      </c>
      <c r="M1011" s="25">
        <v>0</v>
      </c>
      <c r="N1011" s="25" t="e">
        <v>#N/A</v>
      </c>
      <c r="O1011" s="25" t="e">
        <f>VLOOKUP(A1011,'NFkB target TFs'!$E$10:$E$54,1,FALSE)</f>
        <v>#N/A</v>
      </c>
      <c r="P1011" s="25" t="e">
        <f>VLOOKUP(A1011,'all NFkB targets'!$A$6:$A$571,1,FALSE)</f>
        <v>#N/A</v>
      </c>
    </row>
    <row r="1012" spans="1:16" x14ac:dyDescent="0.25">
      <c r="A1012" s="96" t="s">
        <v>12320</v>
      </c>
      <c r="B1012" s="21" t="s">
        <v>12321</v>
      </c>
      <c r="C1012" s="21"/>
      <c r="D1012" s="22">
        <v>0</v>
      </c>
      <c r="E1012" s="28">
        <v>0.79725167149394149</v>
      </c>
      <c r="F1012" s="28">
        <v>0.45450763956720347</v>
      </c>
      <c r="G1012" s="28">
        <v>0.48934602647308872</v>
      </c>
      <c r="H1012" s="28">
        <v>0.36724996991344805</v>
      </c>
      <c r="I1012" s="25">
        <f t="shared" si="60"/>
        <v>1</v>
      </c>
      <c r="J1012" s="25">
        <f t="shared" si="61"/>
        <v>0</v>
      </c>
      <c r="K1012" s="25">
        <f t="shared" si="62"/>
        <v>0</v>
      </c>
      <c r="L1012" s="25">
        <f t="shared" si="63"/>
        <v>0</v>
      </c>
      <c r="M1012" s="25">
        <v>1</v>
      </c>
      <c r="N1012" s="25" t="e">
        <v>#N/A</v>
      </c>
      <c r="O1012" s="25" t="e">
        <f>VLOOKUP(A1012,'NFkB target TFs'!$E$10:$E$54,1,FALSE)</f>
        <v>#N/A</v>
      </c>
      <c r="P1012" s="25" t="e">
        <f>VLOOKUP(A1012,'all NFkB targets'!$A$6:$A$571,1,FALSE)</f>
        <v>#N/A</v>
      </c>
    </row>
    <row r="1013" spans="1:16" x14ac:dyDescent="0.25">
      <c r="A1013" s="96" t="s">
        <v>6544</v>
      </c>
      <c r="B1013" s="21" t="s">
        <v>6545</v>
      </c>
      <c r="C1013" s="21"/>
      <c r="D1013" s="22">
        <v>0</v>
      </c>
      <c r="E1013" s="23">
        <v>-9.2334479400870598E-2</v>
      </c>
      <c r="F1013" s="23">
        <v>0.31751465259487482</v>
      </c>
      <c r="G1013" s="23">
        <v>0.57636950149949884</v>
      </c>
      <c r="H1013" s="23">
        <v>0.36721257763875459</v>
      </c>
      <c r="I1013" s="25">
        <f t="shared" si="60"/>
        <v>0</v>
      </c>
      <c r="J1013" s="25">
        <f t="shared" si="61"/>
        <v>0</v>
      </c>
      <c r="K1013" s="25">
        <f t="shared" si="62"/>
        <v>0</v>
      </c>
      <c r="L1013" s="25">
        <f t="shared" si="63"/>
        <v>0</v>
      </c>
      <c r="M1013" s="25">
        <v>0</v>
      </c>
      <c r="N1013" s="25" t="e">
        <v>#N/A</v>
      </c>
      <c r="O1013" s="25" t="e">
        <f>VLOOKUP(A1013,'NFkB target TFs'!$E$10:$E$54,1,FALSE)</f>
        <v>#N/A</v>
      </c>
      <c r="P1013" s="25" t="e">
        <f>VLOOKUP(A1013,'all NFkB targets'!$A$6:$A$571,1,FALSE)</f>
        <v>#N/A</v>
      </c>
    </row>
    <row r="1014" spans="1:16" x14ac:dyDescent="0.25">
      <c r="A1014" s="96" t="s">
        <v>13128</v>
      </c>
      <c r="B1014" s="21" t="s">
        <v>13129</v>
      </c>
      <c r="C1014" s="21"/>
      <c r="D1014" s="22">
        <v>0</v>
      </c>
      <c r="E1014" s="28">
        <v>0.44060235415003668</v>
      </c>
      <c r="F1014" s="28">
        <v>0.16682756327960413</v>
      </c>
      <c r="G1014" s="28">
        <v>0.73258070068031045</v>
      </c>
      <c r="H1014" s="28">
        <v>0.36697724982011848</v>
      </c>
      <c r="I1014" s="25">
        <f t="shared" si="60"/>
        <v>0</v>
      </c>
      <c r="J1014" s="25">
        <f t="shared" si="61"/>
        <v>0</v>
      </c>
      <c r="K1014" s="25">
        <f t="shared" si="62"/>
        <v>1</v>
      </c>
      <c r="L1014" s="25">
        <f t="shared" si="63"/>
        <v>0</v>
      </c>
      <c r="M1014" s="25">
        <v>1</v>
      </c>
      <c r="N1014" s="25" t="e">
        <v>#N/A</v>
      </c>
      <c r="O1014" s="25" t="e">
        <f>VLOOKUP(A1014,'NFkB target TFs'!$E$10:$E$54,1,FALSE)</f>
        <v>#N/A</v>
      </c>
      <c r="P1014" s="25" t="e">
        <f>VLOOKUP(A1014,'all NFkB targets'!$A$6:$A$571,1,FALSE)</f>
        <v>#N/A</v>
      </c>
    </row>
    <row r="1015" spans="1:16" x14ac:dyDescent="0.25">
      <c r="A1015" s="96" t="s">
        <v>8287</v>
      </c>
      <c r="B1015" s="21" t="s">
        <v>8288</v>
      </c>
      <c r="C1015" s="21"/>
      <c r="D1015" s="22">
        <v>0</v>
      </c>
      <c r="E1015" s="23">
        <v>0.56357570249915978</v>
      </c>
      <c r="F1015" s="23">
        <v>0.45232428535882441</v>
      </c>
      <c r="G1015" s="23">
        <v>0.50049841056546485</v>
      </c>
      <c r="H1015" s="23">
        <v>0.36645731003592408</v>
      </c>
      <c r="I1015" s="25">
        <f t="shared" ref="I1015:I1078" si="64">IF(ABS(E1015)&gt;0.585,1,0)</f>
        <v>0</v>
      </c>
      <c r="J1015" s="25">
        <f t="shared" ref="J1015:J1078" si="65">IF(ABS(F1015)&gt;0.585,1,0)</f>
        <v>0</v>
      </c>
      <c r="K1015" s="25">
        <f t="shared" ref="K1015:K1078" si="66">IF(ABS(G1015)&gt;0.585,1,0)</f>
        <v>0</v>
      </c>
      <c r="L1015" s="25">
        <f t="shared" ref="L1015:L1078" si="67">IF(ABS(H1015)&gt;0.585,1,0)</f>
        <v>0</v>
      </c>
      <c r="M1015" s="25">
        <v>0</v>
      </c>
      <c r="N1015" s="25" t="e">
        <v>#N/A</v>
      </c>
      <c r="O1015" s="25" t="e">
        <f>VLOOKUP(A1015,'NFkB target TFs'!$E$10:$E$54,1,FALSE)</f>
        <v>#N/A</v>
      </c>
      <c r="P1015" s="25" t="e">
        <f>VLOOKUP(A1015,'all NFkB targets'!$A$6:$A$571,1,FALSE)</f>
        <v>#N/A</v>
      </c>
    </row>
    <row r="1016" spans="1:16" x14ac:dyDescent="0.25">
      <c r="A1016" s="96" t="s">
        <v>4972</v>
      </c>
      <c r="B1016" s="21" t="s">
        <v>4973</v>
      </c>
      <c r="C1016" s="21"/>
      <c r="D1016" s="22">
        <v>0</v>
      </c>
      <c r="E1016" s="23">
        <v>0.4815290351402795</v>
      </c>
      <c r="F1016" s="23">
        <v>0.1682238045520755</v>
      </c>
      <c r="G1016" s="23">
        <v>0.35085657976532059</v>
      </c>
      <c r="H1016" s="23">
        <v>0.36619596604275034</v>
      </c>
      <c r="I1016" s="25">
        <f t="shared" si="64"/>
        <v>0</v>
      </c>
      <c r="J1016" s="25">
        <f t="shared" si="65"/>
        <v>0</v>
      </c>
      <c r="K1016" s="25">
        <f t="shared" si="66"/>
        <v>0</v>
      </c>
      <c r="L1016" s="25">
        <f t="shared" si="67"/>
        <v>0</v>
      </c>
      <c r="M1016" s="25">
        <v>0</v>
      </c>
      <c r="N1016" s="25" t="e">
        <v>#N/A</v>
      </c>
      <c r="O1016" s="25" t="e">
        <f>VLOOKUP(A1016,'NFkB target TFs'!$E$10:$E$54,1,FALSE)</f>
        <v>#N/A</v>
      </c>
      <c r="P1016" s="25" t="e">
        <f>VLOOKUP(A1016,'all NFkB targets'!$A$6:$A$571,1,FALSE)</f>
        <v>#N/A</v>
      </c>
    </row>
    <row r="1017" spans="1:16" x14ac:dyDescent="0.25">
      <c r="A1017" s="96" t="s">
        <v>13802</v>
      </c>
      <c r="B1017" s="21" t="s">
        <v>13803</v>
      </c>
      <c r="C1017" s="21"/>
      <c r="D1017" s="22">
        <v>0</v>
      </c>
      <c r="E1017" s="28">
        <v>0.23937835754771677</v>
      </c>
      <c r="F1017" s="24">
        <v>-0.23086243593576586</v>
      </c>
      <c r="G1017" s="28">
        <v>0.82114697927403968</v>
      </c>
      <c r="H1017" s="28">
        <v>0.36617559217731543</v>
      </c>
      <c r="I1017" s="25">
        <f t="shared" si="64"/>
        <v>0</v>
      </c>
      <c r="J1017" s="25">
        <f t="shared" si="65"/>
        <v>0</v>
      </c>
      <c r="K1017" s="25">
        <f t="shared" si="66"/>
        <v>1</v>
      </c>
      <c r="L1017" s="25">
        <f t="shared" si="67"/>
        <v>0</v>
      </c>
      <c r="M1017" s="25">
        <v>1</v>
      </c>
      <c r="N1017" s="25" t="e">
        <v>#N/A</v>
      </c>
      <c r="O1017" s="25" t="e">
        <f>VLOOKUP(A1017,'NFkB target TFs'!$E$10:$E$54,1,FALSE)</f>
        <v>#N/A</v>
      </c>
      <c r="P1017" s="25" t="e">
        <f>VLOOKUP(A1017,'all NFkB targets'!$A$6:$A$571,1,FALSE)</f>
        <v>#N/A</v>
      </c>
    </row>
    <row r="1018" spans="1:16" x14ac:dyDescent="0.25">
      <c r="A1018" s="96" t="s">
        <v>14482</v>
      </c>
      <c r="B1018" s="21" t="s">
        <v>14483</v>
      </c>
      <c r="C1018" s="21"/>
      <c r="D1018" s="22">
        <v>0</v>
      </c>
      <c r="E1018" s="28">
        <v>0.49442258606842882</v>
      </c>
      <c r="F1018" s="28">
        <v>0.89343227993749552</v>
      </c>
      <c r="G1018" s="28">
        <v>1.0892808823462072</v>
      </c>
      <c r="H1018" s="28">
        <v>0.36567486920726483</v>
      </c>
      <c r="I1018" s="25">
        <f t="shared" si="64"/>
        <v>0</v>
      </c>
      <c r="J1018" s="25">
        <f t="shared" si="65"/>
        <v>1</v>
      </c>
      <c r="K1018" s="25">
        <f t="shared" si="66"/>
        <v>1</v>
      </c>
      <c r="L1018" s="25">
        <f t="shared" si="67"/>
        <v>0</v>
      </c>
      <c r="M1018" s="25">
        <v>1</v>
      </c>
      <c r="N1018" s="25" t="e">
        <v>#N/A</v>
      </c>
      <c r="O1018" s="25" t="e">
        <f>VLOOKUP(A1018,'NFkB target TFs'!$E$10:$E$54,1,FALSE)</f>
        <v>#N/A</v>
      </c>
      <c r="P1018" s="25" t="e">
        <f>VLOOKUP(A1018,'all NFkB targets'!$A$6:$A$571,1,FALSE)</f>
        <v>#N/A</v>
      </c>
    </row>
    <row r="1019" spans="1:16" x14ac:dyDescent="0.25">
      <c r="A1019" s="96" t="s">
        <v>14750</v>
      </c>
      <c r="B1019" s="21" t="s">
        <v>14751</v>
      </c>
      <c r="C1019" s="21"/>
      <c r="D1019" s="22">
        <v>0</v>
      </c>
      <c r="E1019" s="28">
        <v>0.43185397015663179</v>
      </c>
      <c r="F1019" s="28">
        <v>0.82307189255302238</v>
      </c>
      <c r="G1019" s="28">
        <v>0.94502069704362412</v>
      </c>
      <c r="H1019" s="28">
        <v>0.36530922534993104</v>
      </c>
      <c r="I1019" s="25">
        <f t="shared" si="64"/>
        <v>0</v>
      </c>
      <c r="J1019" s="25">
        <f t="shared" si="65"/>
        <v>1</v>
      </c>
      <c r="K1019" s="25">
        <f t="shared" si="66"/>
        <v>1</v>
      </c>
      <c r="L1019" s="25">
        <f t="shared" si="67"/>
        <v>0</v>
      </c>
      <c r="M1019" s="25">
        <v>1</v>
      </c>
      <c r="N1019" s="25" t="e">
        <v>#N/A</v>
      </c>
      <c r="O1019" s="25" t="e">
        <f>VLOOKUP(A1019,'NFkB target TFs'!$E$10:$E$54,1,FALSE)</f>
        <v>#N/A</v>
      </c>
      <c r="P1019" s="25" t="e">
        <f>VLOOKUP(A1019,'all NFkB targets'!$A$6:$A$571,1,FALSE)</f>
        <v>#N/A</v>
      </c>
    </row>
    <row r="1020" spans="1:16" x14ac:dyDescent="0.25">
      <c r="A1020" s="96" t="s">
        <v>14762</v>
      </c>
      <c r="B1020" s="21" t="s">
        <v>14763</v>
      </c>
      <c r="C1020" s="21"/>
      <c r="D1020" s="22">
        <v>0</v>
      </c>
      <c r="E1020" s="28">
        <v>0.50250034052918302</v>
      </c>
      <c r="F1020" s="28">
        <v>1.4653177754800897</v>
      </c>
      <c r="G1020" s="28">
        <v>1.6919254783695097</v>
      </c>
      <c r="H1020" s="28">
        <v>0.36484155359230941</v>
      </c>
      <c r="I1020" s="25">
        <f t="shared" si="64"/>
        <v>0</v>
      </c>
      <c r="J1020" s="25">
        <f t="shared" si="65"/>
        <v>1</v>
      </c>
      <c r="K1020" s="25">
        <f t="shared" si="66"/>
        <v>1</v>
      </c>
      <c r="L1020" s="25">
        <f t="shared" si="67"/>
        <v>0</v>
      </c>
      <c r="M1020" s="25">
        <v>1</v>
      </c>
      <c r="N1020" s="25" t="e">
        <v>#N/A</v>
      </c>
      <c r="O1020" s="25" t="e">
        <f>VLOOKUP(A1020,'NFkB target TFs'!$E$10:$E$54,1,FALSE)</f>
        <v>#N/A</v>
      </c>
      <c r="P1020" s="25" t="e">
        <f>VLOOKUP(A1020,'all NFkB targets'!$A$6:$A$571,1,FALSE)</f>
        <v>#N/A</v>
      </c>
    </row>
    <row r="1021" spans="1:16" x14ac:dyDescent="0.25">
      <c r="A1021" s="96" t="s">
        <v>14944</v>
      </c>
      <c r="B1021" s="21" t="s">
        <v>941</v>
      </c>
      <c r="C1021" s="21"/>
      <c r="D1021" s="22">
        <v>0</v>
      </c>
      <c r="E1021" s="23">
        <v>1.0678720257279086E-3</v>
      </c>
      <c r="F1021" s="28">
        <v>0.61879609579703176</v>
      </c>
      <c r="G1021" s="28">
        <v>1.2317302859157839</v>
      </c>
      <c r="H1021" s="28">
        <v>0.36481441649568958</v>
      </c>
      <c r="I1021" s="25">
        <f t="shared" si="64"/>
        <v>0</v>
      </c>
      <c r="J1021" s="25">
        <f t="shared" si="65"/>
        <v>1</v>
      </c>
      <c r="K1021" s="25">
        <f t="shared" si="66"/>
        <v>1</v>
      </c>
      <c r="L1021" s="25">
        <f t="shared" si="67"/>
        <v>0</v>
      </c>
      <c r="M1021" s="25">
        <v>1</v>
      </c>
      <c r="N1021" s="25" t="e">
        <v>#N/A</v>
      </c>
      <c r="O1021" s="25" t="e">
        <f>VLOOKUP(A1021,'NFkB target TFs'!$E$10:$E$54,1,FALSE)</f>
        <v>#N/A</v>
      </c>
      <c r="P1021" s="25" t="e">
        <f>VLOOKUP(A1021,'all NFkB targets'!$A$6:$A$571,1,FALSE)</f>
        <v>#N/A</v>
      </c>
    </row>
    <row r="1022" spans="1:16" x14ac:dyDescent="0.25">
      <c r="A1022" s="96" t="s">
        <v>6492</v>
      </c>
      <c r="B1022" s="21" t="s">
        <v>941</v>
      </c>
      <c r="C1022" s="21"/>
      <c r="D1022" s="22">
        <v>0</v>
      </c>
      <c r="E1022" s="23">
        <v>-8.4178851616529951E-2</v>
      </c>
      <c r="F1022" s="23">
        <v>0.17658082639340783</v>
      </c>
      <c r="G1022" s="23">
        <v>-0.29042493691363058</v>
      </c>
      <c r="H1022" s="23">
        <v>0.36463616729163223</v>
      </c>
      <c r="I1022" s="25">
        <f t="shared" si="64"/>
        <v>0</v>
      </c>
      <c r="J1022" s="25">
        <f t="shared" si="65"/>
        <v>0</v>
      </c>
      <c r="K1022" s="25">
        <f t="shared" si="66"/>
        <v>0</v>
      </c>
      <c r="L1022" s="25">
        <f t="shared" si="67"/>
        <v>0</v>
      </c>
      <c r="M1022" s="25">
        <v>0</v>
      </c>
      <c r="N1022" s="25" t="e">
        <v>#N/A</v>
      </c>
      <c r="O1022" s="25" t="e">
        <f>VLOOKUP(A1022,'NFkB target TFs'!$E$10:$E$54,1,FALSE)</f>
        <v>#N/A</v>
      </c>
      <c r="P1022" s="25" t="e">
        <f>VLOOKUP(A1022,'all NFkB targets'!$A$6:$A$571,1,FALSE)</f>
        <v>#N/A</v>
      </c>
    </row>
    <row r="1023" spans="1:16" x14ac:dyDescent="0.25">
      <c r="A1023" s="96" t="s">
        <v>12945</v>
      </c>
      <c r="B1023" s="21" t="s">
        <v>941</v>
      </c>
      <c r="C1023" s="21"/>
      <c r="D1023" s="22">
        <v>0</v>
      </c>
      <c r="E1023" s="24">
        <v>-1.9652345818393235</v>
      </c>
      <c r="F1023" s="28">
        <v>0.9334603160124213</v>
      </c>
      <c r="G1023" s="28">
        <v>0.46692163084360905</v>
      </c>
      <c r="H1023" s="28">
        <v>0.36416064323642866</v>
      </c>
      <c r="I1023" s="25">
        <f t="shared" si="64"/>
        <v>1</v>
      </c>
      <c r="J1023" s="25">
        <f t="shared" si="65"/>
        <v>1</v>
      </c>
      <c r="K1023" s="25">
        <f t="shared" si="66"/>
        <v>0</v>
      </c>
      <c r="L1023" s="25">
        <f t="shared" si="67"/>
        <v>0</v>
      </c>
      <c r="M1023" s="25">
        <v>1</v>
      </c>
      <c r="N1023" s="25" t="e">
        <v>#N/A</v>
      </c>
      <c r="O1023" s="25" t="e">
        <f>VLOOKUP(A1023,'NFkB target TFs'!$E$10:$E$54,1,FALSE)</f>
        <v>#N/A</v>
      </c>
      <c r="P1023" s="25" t="e">
        <f>VLOOKUP(A1023,'all NFkB targets'!$A$6:$A$571,1,FALSE)</f>
        <v>#N/A</v>
      </c>
    </row>
    <row r="1024" spans="1:16" x14ac:dyDescent="0.25">
      <c r="A1024" s="96" t="s">
        <v>13435</v>
      </c>
      <c r="B1024" s="21" t="s">
        <v>13436</v>
      </c>
      <c r="C1024" s="21"/>
      <c r="D1024" s="22">
        <v>0</v>
      </c>
      <c r="E1024" s="28">
        <v>0.38489928240738269</v>
      </c>
      <c r="F1024" s="24">
        <v>-0.23034450396379066</v>
      </c>
      <c r="G1024" s="28">
        <v>1.4610877479098168</v>
      </c>
      <c r="H1024" s="28">
        <v>0.36413173117501596</v>
      </c>
      <c r="I1024" s="25">
        <f t="shared" si="64"/>
        <v>0</v>
      </c>
      <c r="J1024" s="25">
        <f t="shared" si="65"/>
        <v>0</v>
      </c>
      <c r="K1024" s="25">
        <f t="shared" si="66"/>
        <v>1</v>
      </c>
      <c r="L1024" s="25">
        <f t="shared" si="67"/>
        <v>0</v>
      </c>
      <c r="M1024" s="25">
        <v>1</v>
      </c>
      <c r="N1024" s="25" t="e">
        <v>#N/A</v>
      </c>
      <c r="O1024" s="25" t="e">
        <f>VLOOKUP(A1024,'NFkB target TFs'!$E$10:$E$54,1,FALSE)</f>
        <v>#N/A</v>
      </c>
      <c r="P1024" s="25" t="e">
        <f>VLOOKUP(A1024,'all NFkB targets'!$A$6:$A$571,1,FALSE)</f>
        <v>#N/A</v>
      </c>
    </row>
    <row r="1025" spans="1:16" x14ac:dyDescent="0.25">
      <c r="A1025" s="96" t="s">
        <v>4090</v>
      </c>
      <c r="B1025" s="21" t="s">
        <v>4091</v>
      </c>
      <c r="C1025" s="21"/>
      <c r="D1025" s="22">
        <v>0</v>
      </c>
      <c r="E1025" s="23">
        <v>0.36770434553050702</v>
      </c>
      <c r="F1025" s="23">
        <v>0.33811533686095402</v>
      </c>
      <c r="G1025" s="23">
        <v>0.43335287959553176</v>
      </c>
      <c r="H1025" s="23">
        <v>0.36363105716830324</v>
      </c>
      <c r="I1025" s="25">
        <f t="shared" si="64"/>
        <v>0</v>
      </c>
      <c r="J1025" s="25">
        <f t="shared" si="65"/>
        <v>0</v>
      </c>
      <c r="K1025" s="25">
        <f t="shared" si="66"/>
        <v>0</v>
      </c>
      <c r="L1025" s="25">
        <f t="shared" si="67"/>
        <v>0</v>
      </c>
      <c r="M1025" s="25">
        <v>0</v>
      </c>
      <c r="N1025" s="25" t="e">
        <v>#N/A</v>
      </c>
      <c r="O1025" s="25" t="e">
        <f>VLOOKUP(A1025,'NFkB target TFs'!$E$10:$E$54,1,FALSE)</f>
        <v>#N/A</v>
      </c>
      <c r="P1025" s="25" t="e">
        <f>VLOOKUP(A1025,'all NFkB targets'!$A$6:$A$571,1,FALSE)</f>
        <v>#N/A</v>
      </c>
    </row>
    <row r="1026" spans="1:16" x14ac:dyDescent="0.25">
      <c r="A1026" s="96" t="s">
        <v>12783</v>
      </c>
      <c r="B1026" s="21" t="s">
        <v>12784</v>
      </c>
      <c r="C1026" s="21"/>
      <c r="D1026" s="22">
        <v>0</v>
      </c>
      <c r="E1026" s="24">
        <v>-0.26026381374608071</v>
      </c>
      <c r="F1026" s="28">
        <v>0.58852854957930856</v>
      </c>
      <c r="G1026" s="24">
        <v>-0.26036436734323676</v>
      </c>
      <c r="H1026" s="28">
        <v>0.3636027765736411</v>
      </c>
      <c r="I1026" s="25">
        <f t="shared" si="64"/>
        <v>0</v>
      </c>
      <c r="J1026" s="25">
        <f t="shared" si="65"/>
        <v>1</v>
      </c>
      <c r="K1026" s="25">
        <f t="shared" si="66"/>
        <v>0</v>
      </c>
      <c r="L1026" s="25">
        <f t="shared" si="67"/>
        <v>0</v>
      </c>
      <c r="M1026" s="25">
        <v>1</v>
      </c>
      <c r="N1026" s="25" t="e">
        <v>#N/A</v>
      </c>
      <c r="O1026" s="25" t="e">
        <f>VLOOKUP(A1026,'NFkB target TFs'!$E$10:$E$54,1,FALSE)</f>
        <v>#N/A</v>
      </c>
      <c r="P1026" s="25" t="e">
        <f>VLOOKUP(A1026,'all NFkB targets'!$A$6:$A$571,1,FALSE)</f>
        <v>#N/A</v>
      </c>
    </row>
    <row r="1027" spans="1:16" x14ac:dyDescent="0.25">
      <c r="A1027" s="96" t="s">
        <v>14722</v>
      </c>
      <c r="B1027" s="21" t="s">
        <v>14723</v>
      </c>
      <c r="C1027" s="21"/>
      <c r="D1027" s="22">
        <v>0</v>
      </c>
      <c r="E1027" s="28">
        <v>0.51281984665784153</v>
      </c>
      <c r="F1027" s="28">
        <v>0.77189778824070221</v>
      </c>
      <c r="G1027" s="28">
        <v>0.69123122726578456</v>
      </c>
      <c r="H1027" s="28">
        <v>0.36341312387233621</v>
      </c>
      <c r="I1027" s="25">
        <f t="shared" si="64"/>
        <v>0</v>
      </c>
      <c r="J1027" s="25">
        <f t="shared" si="65"/>
        <v>1</v>
      </c>
      <c r="K1027" s="25">
        <f t="shared" si="66"/>
        <v>1</v>
      </c>
      <c r="L1027" s="25">
        <f t="shared" si="67"/>
        <v>0</v>
      </c>
      <c r="M1027" s="25">
        <v>1</v>
      </c>
      <c r="N1027" s="25" t="e">
        <v>#N/A</v>
      </c>
      <c r="O1027" s="25" t="e">
        <f>VLOOKUP(A1027,'NFkB target TFs'!$E$10:$E$54,1,FALSE)</f>
        <v>#N/A</v>
      </c>
      <c r="P1027" s="25" t="e">
        <f>VLOOKUP(A1027,'all NFkB targets'!$A$6:$A$571,1,FALSE)</f>
        <v>#N/A</v>
      </c>
    </row>
    <row r="1028" spans="1:16" x14ac:dyDescent="0.25">
      <c r="A1028" s="96" t="s">
        <v>14824</v>
      </c>
      <c r="B1028" s="21" t="s">
        <v>14825</v>
      </c>
      <c r="C1028" s="21"/>
      <c r="D1028" s="22">
        <v>0</v>
      </c>
      <c r="E1028" s="28">
        <v>0.48749669128553891</v>
      </c>
      <c r="F1028" s="28">
        <v>0.80130741414247197</v>
      </c>
      <c r="G1028" s="28">
        <v>0.82043580328194488</v>
      </c>
      <c r="H1028" s="28">
        <v>0.36312926645722138</v>
      </c>
      <c r="I1028" s="25">
        <f t="shared" si="64"/>
        <v>0</v>
      </c>
      <c r="J1028" s="25">
        <f t="shared" si="65"/>
        <v>1</v>
      </c>
      <c r="K1028" s="25">
        <f t="shared" si="66"/>
        <v>1</v>
      </c>
      <c r="L1028" s="25">
        <f t="shared" si="67"/>
        <v>0</v>
      </c>
      <c r="M1028" s="25">
        <v>1</v>
      </c>
      <c r="N1028" s="25" t="e">
        <v>#N/A</v>
      </c>
      <c r="O1028" s="25" t="e">
        <f>VLOOKUP(A1028,'NFkB target TFs'!$E$10:$E$54,1,FALSE)</f>
        <v>#N/A</v>
      </c>
      <c r="P1028" s="25" t="e">
        <f>VLOOKUP(A1028,'all NFkB targets'!$A$6:$A$571,1,FALSE)</f>
        <v>#N/A</v>
      </c>
    </row>
    <row r="1029" spans="1:16" x14ac:dyDescent="0.25">
      <c r="A1029" s="96" t="s">
        <v>12158</v>
      </c>
      <c r="B1029" s="21" t="s">
        <v>12159</v>
      </c>
      <c r="C1029" s="21"/>
      <c r="D1029" s="22">
        <v>0</v>
      </c>
      <c r="E1029" s="28">
        <v>0.77911653796241498</v>
      </c>
      <c r="F1029" s="24">
        <v>-0.44585853499322536</v>
      </c>
      <c r="G1029" s="23">
        <v>1.1365828540411229E-2</v>
      </c>
      <c r="H1029" s="28">
        <v>0.36304104105437118</v>
      </c>
      <c r="I1029" s="25">
        <f t="shared" si="64"/>
        <v>1</v>
      </c>
      <c r="J1029" s="25">
        <f t="shared" si="65"/>
        <v>0</v>
      </c>
      <c r="K1029" s="25">
        <f t="shared" si="66"/>
        <v>0</v>
      </c>
      <c r="L1029" s="25">
        <f t="shared" si="67"/>
        <v>0</v>
      </c>
      <c r="M1029" s="25">
        <v>1</v>
      </c>
      <c r="N1029" s="25" t="e">
        <v>#N/A</v>
      </c>
      <c r="O1029" s="25" t="e">
        <f>VLOOKUP(A1029,'NFkB target TFs'!$E$10:$E$54,1,FALSE)</f>
        <v>#N/A</v>
      </c>
      <c r="P1029" s="25" t="e">
        <f>VLOOKUP(A1029,'all NFkB targets'!$A$6:$A$571,1,FALSE)</f>
        <v>#N/A</v>
      </c>
    </row>
    <row r="1030" spans="1:16" x14ac:dyDescent="0.25">
      <c r="A1030" s="96" t="s">
        <v>11168</v>
      </c>
      <c r="B1030" s="21" t="s">
        <v>11169</v>
      </c>
      <c r="C1030" s="21"/>
      <c r="D1030" s="22">
        <v>0</v>
      </c>
      <c r="E1030" s="23">
        <v>-0.38852324233559132</v>
      </c>
      <c r="F1030" s="23">
        <v>0.35722892197864464</v>
      </c>
      <c r="G1030" s="23">
        <v>-0.26589624175072102</v>
      </c>
      <c r="H1030" s="23">
        <v>0.36270204955583973</v>
      </c>
      <c r="I1030" s="25">
        <f t="shared" si="64"/>
        <v>0</v>
      </c>
      <c r="J1030" s="25">
        <f t="shared" si="65"/>
        <v>0</v>
      </c>
      <c r="K1030" s="25">
        <f t="shared" si="66"/>
        <v>0</v>
      </c>
      <c r="L1030" s="25">
        <f t="shared" si="67"/>
        <v>0</v>
      </c>
      <c r="M1030" s="25">
        <v>0</v>
      </c>
      <c r="N1030" s="25" t="e">
        <v>#N/A</v>
      </c>
      <c r="O1030" s="25" t="e">
        <f>VLOOKUP(A1030,'NFkB target TFs'!$E$10:$E$54,1,FALSE)</f>
        <v>#N/A</v>
      </c>
      <c r="P1030" s="25" t="e">
        <f>VLOOKUP(A1030,'all NFkB targets'!$A$6:$A$571,1,FALSE)</f>
        <v>#N/A</v>
      </c>
    </row>
    <row r="1031" spans="1:16" x14ac:dyDescent="0.25">
      <c r="A1031" s="96" t="s">
        <v>13240</v>
      </c>
      <c r="B1031" s="21" t="s">
        <v>13241</v>
      </c>
      <c r="C1031" s="21"/>
      <c r="D1031" s="22">
        <v>0</v>
      </c>
      <c r="E1031" s="23">
        <v>6.7893118782644382E-2</v>
      </c>
      <c r="F1031" s="28">
        <v>0.4508550623501919</v>
      </c>
      <c r="G1031" s="28">
        <v>0.86638833267836235</v>
      </c>
      <c r="H1031" s="28">
        <v>0.3623051745608033</v>
      </c>
      <c r="I1031" s="25">
        <f t="shared" si="64"/>
        <v>0</v>
      </c>
      <c r="J1031" s="25">
        <f t="shared" si="65"/>
        <v>0</v>
      </c>
      <c r="K1031" s="25">
        <f t="shared" si="66"/>
        <v>1</v>
      </c>
      <c r="L1031" s="25">
        <f t="shared" si="67"/>
        <v>0</v>
      </c>
      <c r="M1031" s="25">
        <v>1</v>
      </c>
      <c r="N1031" s="25" t="e">
        <v>#N/A</v>
      </c>
      <c r="O1031" s="25" t="e">
        <f>VLOOKUP(A1031,'NFkB target TFs'!$E$10:$E$54,1,FALSE)</f>
        <v>#N/A</v>
      </c>
      <c r="P1031" s="25" t="e">
        <f>VLOOKUP(A1031,'all NFkB targets'!$A$6:$A$571,1,FALSE)</f>
        <v>#N/A</v>
      </c>
    </row>
    <row r="1032" spans="1:16" x14ac:dyDescent="0.25">
      <c r="A1032" s="96" t="s">
        <v>12595</v>
      </c>
      <c r="B1032" s="21" t="s">
        <v>12596</v>
      </c>
      <c r="C1032" s="21"/>
      <c r="D1032" s="22">
        <v>0</v>
      </c>
      <c r="E1032" s="28">
        <v>0.23809650408389169</v>
      </c>
      <c r="F1032" s="28">
        <v>0.69012944936339771</v>
      </c>
      <c r="G1032" s="28">
        <v>0.2547369327165081</v>
      </c>
      <c r="H1032" s="28">
        <v>0.36139753493241922</v>
      </c>
      <c r="I1032" s="25">
        <f t="shared" si="64"/>
        <v>0</v>
      </c>
      <c r="J1032" s="25">
        <f t="shared" si="65"/>
        <v>1</v>
      </c>
      <c r="K1032" s="25">
        <f t="shared" si="66"/>
        <v>0</v>
      </c>
      <c r="L1032" s="25">
        <f t="shared" si="67"/>
        <v>0</v>
      </c>
      <c r="M1032" s="25">
        <v>1</v>
      </c>
      <c r="N1032" s="25" t="e">
        <v>#N/A</v>
      </c>
      <c r="O1032" s="25" t="e">
        <f>VLOOKUP(A1032,'NFkB target TFs'!$E$10:$E$54,1,FALSE)</f>
        <v>#N/A</v>
      </c>
      <c r="P1032" s="25" t="e">
        <f>VLOOKUP(A1032,'all NFkB targets'!$A$6:$A$571,1,FALSE)</f>
        <v>#N/A</v>
      </c>
    </row>
    <row r="1033" spans="1:16" x14ac:dyDescent="0.25">
      <c r="A1033" s="96" t="s">
        <v>7744</v>
      </c>
      <c r="B1033" s="21" t="s">
        <v>7745</v>
      </c>
      <c r="C1033" s="21"/>
      <c r="D1033" s="22">
        <v>0</v>
      </c>
      <c r="E1033" s="23">
        <v>0.13701095474564851</v>
      </c>
      <c r="F1033" s="23">
        <v>0.3292514792233141</v>
      </c>
      <c r="G1033" s="23">
        <v>0.51821697938517153</v>
      </c>
      <c r="H1033" s="23">
        <v>0.36133925118999549</v>
      </c>
      <c r="I1033" s="25">
        <f t="shared" si="64"/>
        <v>0</v>
      </c>
      <c r="J1033" s="25">
        <f t="shared" si="65"/>
        <v>0</v>
      </c>
      <c r="K1033" s="25">
        <f t="shared" si="66"/>
        <v>0</v>
      </c>
      <c r="L1033" s="25">
        <f t="shared" si="67"/>
        <v>0</v>
      </c>
      <c r="M1033" s="25">
        <v>0</v>
      </c>
      <c r="N1033" s="25" t="e">
        <v>#N/A</v>
      </c>
      <c r="O1033" s="25" t="e">
        <f>VLOOKUP(A1033,'NFkB target TFs'!$E$10:$E$54,1,FALSE)</f>
        <v>#N/A</v>
      </c>
      <c r="P1033" s="25" t="e">
        <f>VLOOKUP(A1033,'all NFkB targets'!$A$6:$A$571,1,FALSE)</f>
        <v>#N/A</v>
      </c>
    </row>
    <row r="1034" spans="1:16" x14ac:dyDescent="0.25">
      <c r="A1034" s="96" t="s">
        <v>8535</v>
      </c>
      <c r="B1034" s="21" t="s">
        <v>8536</v>
      </c>
      <c r="C1034" s="21"/>
      <c r="D1034" s="22">
        <v>0</v>
      </c>
      <c r="E1034" s="23">
        <v>0.12786597033178781</v>
      </c>
      <c r="F1034" s="23">
        <v>0.20530459098162598</v>
      </c>
      <c r="G1034" s="23">
        <v>0.41438589651355073</v>
      </c>
      <c r="H1034" s="23">
        <v>0.36090087863517029</v>
      </c>
      <c r="I1034" s="25">
        <f t="shared" si="64"/>
        <v>0</v>
      </c>
      <c r="J1034" s="25">
        <f t="shared" si="65"/>
        <v>0</v>
      </c>
      <c r="K1034" s="25">
        <f t="shared" si="66"/>
        <v>0</v>
      </c>
      <c r="L1034" s="25">
        <f t="shared" si="67"/>
        <v>0</v>
      </c>
      <c r="M1034" s="25">
        <v>0</v>
      </c>
      <c r="N1034" s="25" t="e">
        <v>#N/A</v>
      </c>
      <c r="O1034" s="25" t="e">
        <f>VLOOKUP(A1034,'NFkB target TFs'!$E$10:$E$54,1,FALSE)</f>
        <v>#N/A</v>
      </c>
      <c r="P1034" s="25" t="e">
        <f>VLOOKUP(A1034,'all NFkB targets'!$A$6:$A$571,1,FALSE)</f>
        <v>#N/A</v>
      </c>
    </row>
    <row r="1035" spans="1:16" x14ac:dyDescent="0.25">
      <c r="A1035" s="96" t="s">
        <v>7500</v>
      </c>
      <c r="B1035" s="21" t="s">
        <v>7501</v>
      </c>
      <c r="C1035" s="21"/>
      <c r="D1035" s="22">
        <v>0</v>
      </c>
      <c r="E1035" s="23">
        <v>0.10114151386534913</v>
      </c>
      <c r="F1035" s="23">
        <v>-3.6628494543003265E-2</v>
      </c>
      <c r="G1035" s="23">
        <v>0.10725283724257623</v>
      </c>
      <c r="H1035" s="23">
        <v>0.3608912650748643</v>
      </c>
      <c r="I1035" s="25">
        <f t="shared" si="64"/>
        <v>0</v>
      </c>
      <c r="J1035" s="25">
        <f t="shared" si="65"/>
        <v>0</v>
      </c>
      <c r="K1035" s="25">
        <f t="shared" si="66"/>
        <v>0</v>
      </c>
      <c r="L1035" s="25">
        <f t="shared" si="67"/>
        <v>0</v>
      </c>
      <c r="M1035" s="25">
        <v>0</v>
      </c>
      <c r="N1035" s="25" t="e">
        <v>#N/A</v>
      </c>
      <c r="O1035" s="25" t="e">
        <f>VLOOKUP(A1035,'NFkB target TFs'!$E$10:$E$54,1,FALSE)</f>
        <v>#N/A</v>
      </c>
      <c r="P1035" s="25" t="e">
        <f>VLOOKUP(A1035,'all NFkB targets'!$A$6:$A$571,1,FALSE)</f>
        <v>#N/A</v>
      </c>
    </row>
    <row r="1036" spans="1:16" x14ac:dyDescent="0.25">
      <c r="A1036" s="96" t="s">
        <v>8644</v>
      </c>
      <c r="B1036" s="21" t="s">
        <v>941</v>
      </c>
      <c r="C1036" s="21"/>
      <c r="D1036" s="22">
        <v>0</v>
      </c>
      <c r="E1036" s="23">
        <v>0.27080925829049296</v>
      </c>
      <c r="F1036" s="23">
        <v>0.35751621604498512</v>
      </c>
      <c r="G1036" s="23">
        <v>0.39336973348712817</v>
      </c>
      <c r="H1036" s="23">
        <v>0.36083286619012822</v>
      </c>
      <c r="I1036" s="25">
        <f t="shared" si="64"/>
        <v>0</v>
      </c>
      <c r="J1036" s="25">
        <f t="shared" si="65"/>
        <v>0</v>
      </c>
      <c r="K1036" s="25">
        <f t="shared" si="66"/>
        <v>0</v>
      </c>
      <c r="L1036" s="25">
        <f t="shared" si="67"/>
        <v>0</v>
      </c>
      <c r="M1036" s="25">
        <v>0</v>
      </c>
      <c r="N1036" s="25" t="e">
        <v>#N/A</v>
      </c>
      <c r="O1036" s="25" t="e">
        <f>VLOOKUP(A1036,'NFkB target TFs'!$E$10:$E$54,1,FALSE)</f>
        <v>#N/A</v>
      </c>
      <c r="P1036" s="25" t="e">
        <f>VLOOKUP(A1036,'all NFkB targets'!$A$6:$A$571,1,FALSE)</f>
        <v>#N/A</v>
      </c>
    </row>
    <row r="1037" spans="1:16" x14ac:dyDescent="0.25">
      <c r="A1037" s="96" t="s">
        <v>3514</v>
      </c>
      <c r="B1037" s="21" t="s">
        <v>3515</v>
      </c>
      <c r="C1037" s="21"/>
      <c r="D1037" s="22">
        <v>0</v>
      </c>
      <c r="E1037" s="23">
        <v>0.40442358791301636</v>
      </c>
      <c r="F1037" s="23">
        <v>0.45265416591235824</v>
      </c>
      <c r="G1037" s="23">
        <v>0.58385482055937743</v>
      </c>
      <c r="H1037" s="23">
        <v>0.36026868991373789</v>
      </c>
      <c r="I1037" s="25">
        <f t="shared" si="64"/>
        <v>0</v>
      </c>
      <c r="J1037" s="25">
        <f t="shared" si="65"/>
        <v>0</v>
      </c>
      <c r="K1037" s="25">
        <f t="shared" si="66"/>
        <v>0</v>
      </c>
      <c r="L1037" s="25">
        <f t="shared" si="67"/>
        <v>0</v>
      </c>
      <c r="M1037" s="25">
        <v>0</v>
      </c>
      <c r="N1037" s="25" t="e">
        <v>#N/A</v>
      </c>
      <c r="O1037" s="25" t="e">
        <f>VLOOKUP(A1037,'NFkB target TFs'!$E$10:$E$54,1,FALSE)</f>
        <v>#N/A</v>
      </c>
      <c r="P1037" s="25" t="e">
        <f>VLOOKUP(A1037,'all NFkB targets'!$A$6:$A$571,1,FALSE)</f>
        <v>#N/A</v>
      </c>
    </row>
    <row r="1038" spans="1:16" x14ac:dyDescent="0.25">
      <c r="A1038" s="96" t="s">
        <v>10860</v>
      </c>
      <c r="B1038" s="21" t="s">
        <v>10861</v>
      </c>
      <c r="C1038" s="21"/>
      <c r="D1038" s="22">
        <v>0</v>
      </c>
      <c r="E1038" s="23">
        <v>0.10577118896233577</v>
      </c>
      <c r="F1038" s="23">
        <v>0.49426029892620466</v>
      </c>
      <c r="G1038" s="23">
        <v>0.31654650959572672</v>
      </c>
      <c r="H1038" s="23">
        <v>0.36017238514476918</v>
      </c>
      <c r="I1038" s="25">
        <f t="shared" si="64"/>
        <v>0</v>
      </c>
      <c r="J1038" s="25">
        <f t="shared" si="65"/>
        <v>0</v>
      </c>
      <c r="K1038" s="25">
        <f t="shared" si="66"/>
        <v>0</v>
      </c>
      <c r="L1038" s="25">
        <f t="shared" si="67"/>
        <v>0</v>
      </c>
      <c r="M1038" s="25">
        <v>0</v>
      </c>
      <c r="N1038" s="25" t="e">
        <v>#N/A</v>
      </c>
      <c r="O1038" s="25" t="e">
        <f>VLOOKUP(A1038,'NFkB target TFs'!$E$10:$E$54,1,FALSE)</f>
        <v>#N/A</v>
      </c>
      <c r="P1038" s="25" t="e">
        <f>VLOOKUP(A1038,'all NFkB targets'!$A$6:$A$571,1,FALSE)</f>
        <v>#N/A</v>
      </c>
    </row>
    <row r="1039" spans="1:16" x14ac:dyDescent="0.25">
      <c r="A1039" s="96" t="s">
        <v>9801</v>
      </c>
      <c r="B1039" s="21" t="s">
        <v>9802</v>
      </c>
      <c r="C1039" s="21"/>
      <c r="D1039" s="22">
        <v>0</v>
      </c>
      <c r="E1039" s="23">
        <v>-0.27619557032674857</v>
      </c>
      <c r="F1039" s="23">
        <v>6.3468985525936064E-2</v>
      </c>
      <c r="G1039" s="23">
        <v>0.3556797470547417</v>
      </c>
      <c r="H1039" s="23">
        <v>0.35988887895762822</v>
      </c>
      <c r="I1039" s="25">
        <f t="shared" si="64"/>
        <v>0</v>
      </c>
      <c r="J1039" s="25">
        <f t="shared" si="65"/>
        <v>0</v>
      </c>
      <c r="K1039" s="25">
        <f t="shared" si="66"/>
        <v>0</v>
      </c>
      <c r="L1039" s="25">
        <f t="shared" si="67"/>
        <v>0</v>
      </c>
      <c r="M1039" s="25">
        <v>0</v>
      </c>
      <c r="N1039" s="25" t="e">
        <v>#N/A</v>
      </c>
      <c r="O1039" s="25" t="e">
        <f>VLOOKUP(A1039,'NFkB target TFs'!$E$10:$E$54,1,FALSE)</f>
        <v>#N/A</v>
      </c>
      <c r="P1039" s="25" t="e">
        <f>VLOOKUP(A1039,'all NFkB targets'!$A$6:$A$571,1,FALSE)</f>
        <v>#N/A</v>
      </c>
    </row>
    <row r="1040" spans="1:16" x14ac:dyDescent="0.25">
      <c r="A1040" s="96" t="s">
        <v>14836</v>
      </c>
      <c r="B1040" s="21" t="s">
        <v>14837</v>
      </c>
      <c r="C1040" s="21"/>
      <c r="D1040" s="22">
        <v>0</v>
      </c>
      <c r="E1040" s="28">
        <v>0.57475184330710394</v>
      </c>
      <c r="F1040" s="28">
        <v>0.71558903785704386</v>
      </c>
      <c r="G1040" s="28">
        <v>0.69730682865612947</v>
      </c>
      <c r="H1040" s="28">
        <v>0.35964811007750624</v>
      </c>
      <c r="I1040" s="25">
        <f t="shared" si="64"/>
        <v>0</v>
      </c>
      <c r="J1040" s="25">
        <f t="shared" si="65"/>
        <v>1</v>
      </c>
      <c r="K1040" s="25">
        <f t="shared" si="66"/>
        <v>1</v>
      </c>
      <c r="L1040" s="25">
        <f t="shared" si="67"/>
        <v>0</v>
      </c>
      <c r="M1040" s="25">
        <v>1</v>
      </c>
      <c r="N1040" s="25" t="e">
        <v>#N/A</v>
      </c>
      <c r="O1040" s="25" t="e">
        <f>VLOOKUP(A1040,'NFkB target TFs'!$E$10:$E$54,1,FALSE)</f>
        <v>#N/A</v>
      </c>
      <c r="P1040" s="25" t="e">
        <f>VLOOKUP(A1040,'all NFkB targets'!$A$6:$A$571,1,FALSE)</f>
        <v>#N/A</v>
      </c>
    </row>
    <row r="1041" spans="1:16" x14ac:dyDescent="0.25">
      <c r="A1041" s="96" t="s">
        <v>11016</v>
      </c>
      <c r="B1041" s="21" t="s">
        <v>11017</v>
      </c>
      <c r="C1041" s="21"/>
      <c r="D1041" s="22">
        <v>0</v>
      </c>
      <c r="E1041" s="23">
        <v>0.13200327984366647</v>
      </c>
      <c r="F1041" s="23">
        <v>0.52651592689872506</v>
      </c>
      <c r="G1041" s="23">
        <v>0.4875780702363044</v>
      </c>
      <c r="H1041" s="23">
        <v>0.35950677986537199</v>
      </c>
      <c r="I1041" s="25">
        <f t="shared" si="64"/>
        <v>0</v>
      </c>
      <c r="J1041" s="25">
        <f t="shared" si="65"/>
        <v>0</v>
      </c>
      <c r="K1041" s="25">
        <f t="shared" si="66"/>
        <v>0</v>
      </c>
      <c r="L1041" s="25">
        <f t="shared" si="67"/>
        <v>0</v>
      </c>
      <c r="M1041" s="25">
        <v>0</v>
      </c>
      <c r="N1041" s="25" t="e">
        <v>#N/A</v>
      </c>
      <c r="O1041" s="25" t="e">
        <f>VLOOKUP(A1041,'NFkB target TFs'!$E$10:$E$54,1,FALSE)</f>
        <v>#N/A</v>
      </c>
      <c r="P1041" s="25" t="e">
        <f>VLOOKUP(A1041,'all NFkB targets'!$A$6:$A$571,1,FALSE)</f>
        <v>#N/A</v>
      </c>
    </row>
    <row r="1042" spans="1:16" x14ac:dyDescent="0.25">
      <c r="A1042" s="96" t="s">
        <v>2468</v>
      </c>
      <c r="B1042" s="21" t="s">
        <v>2469</v>
      </c>
      <c r="C1042" s="21"/>
      <c r="D1042" s="22">
        <v>0</v>
      </c>
      <c r="E1042" s="23">
        <v>-6.7382800799527159E-2</v>
      </c>
      <c r="F1042" s="23">
        <v>-0.13168433910456789</v>
      </c>
      <c r="G1042" s="23">
        <v>0.30057845108180636</v>
      </c>
      <c r="H1042" s="23">
        <v>0.35903947582658952</v>
      </c>
      <c r="I1042" s="25">
        <f t="shared" si="64"/>
        <v>0</v>
      </c>
      <c r="J1042" s="25">
        <f t="shared" si="65"/>
        <v>0</v>
      </c>
      <c r="K1042" s="25">
        <f t="shared" si="66"/>
        <v>0</v>
      </c>
      <c r="L1042" s="25">
        <f t="shared" si="67"/>
        <v>0</v>
      </c>
      <c r="M1042" s="25">
        <v>0</v>
      </c>
      <c r="N1042" s="25" t="e">
        <v>#N/A</v>
      </c>
      <c r="O1042" s="25" t="e">
        <f>VLOOKUP(A1042,'NFkB target TFs'!$E$10:$E$54,1,FALSE)</f>
        <v>#N/A</v>
      </c>
      <c r="P1042" s="25" t="e">
        <f>VLOOKUP(A1042,'all NFkB targets'!$A$6:$A$571,1,FALSE)</f>
        <v>#N/A</v>
      </c>
    </row>
    <row r="1043" spans="1:16" x14ac:dyDescent="0.25">
      <c r="A1043" s="96" t="s">
        <v>11367</v>
      </c>
      <c r="B1043" s="21" t="s">
        <v>11368</v>
      </c>
      <c r="C1043" s="21"/>
      <c r="D1043" s="22">
        <v>0</v>
      </c>
      <c r="E1043" s="23">
        <v>0.16559177849347242</v>
      </c>
      <c r="F1043" s="23">
        <v>0.17959937739677231</v>
      </c>
      <c r="G1043" s="23">
        <v>0.56248202172676309</v>
      </c>
      <c r="H1043" s="23">
        <v>0.35881533061424981</v>
      </c>
      <c r="I1043" s="25">
        <f t="shared" si="64"/>
        <v>0</v>
      </c>
      <c r="J1043" s="25">
        <f t="shared" si="65"/>
        <v>0</v>
      </c>
      <c r="K1043" s="25">
        <f t="shared" si="66"/>
        <v>0</v>
      </c>
      <c r="L1043" s="25">
        <f t="shared" si="67"/>
        <v>0</v>
      </c>
      <c r="M1043" s="25">
        <v>0</v>
      </c>
      <c r="N1043" s="25" t="e">
        <v>#N/A</v>
      </c>
      <c r="O1043" s="25" t="e">
        <f>VLOOKUP(A1043,'NFkB target TFs'!$E$10:$E$54,1,FALSE)</f>
        <v>#N/A</v>
      </c>
      <c r="P1043" s="25" t="e">
        <f>VLOOKUP(A1043,'all NFkB targets'!$A$6:$A$571,1,FALSE)</f>
        <v>#N/A</v>
      </c>
    </row>
    <row r="1044" spans="1:16" x14ac:dyDescent="0.25">
      <c r="A1044" s="96" t="s">
        <v>14236</v>
      </c>
      <c r="B1044" s="21" t="s">
        <v>14237</v>
      </c>
      <c r="C1044" s="21"/>
      <c r="D1044" s="22">
        <v>0</v>
      </c>
      <c r="E1044" s="28">
        <v>0.13326021371295296</v>
      </c>
      <c r="F1044" s="28">
        <v>0.49694100646679773</v>
      </c>
      <c r="G1044" s="28">
        <v>0.61019381137271644</v>
      </c>
      <c r="H1044" s="28">
        <v>0.35856360652507052</v>
      </c>
      <c r="I1044" s="25">
        <f t="shared" si="64"/>
        <v>0</v>
      </c>
      <c r="J1044" s="25">
        <f t="shared" si="65"/>
        <v>0</v>
      </c>
      <c r="K1044" s="25">
        <f t="shared" si="66"/>
        <v>1</v>
      </c>
      <c r="L1044" s="25">
        <f t="shared" si="67"/>
        <v>0</v>
      </c>
      <c r="M1044" s="25">
        <v>1</v>
      </c>
      <c r="N1044" s="25" t="e">
        <v>#N/A</v>
      </c>
      <c r="O1044" s="25" t="e">
        <f>VLOOKUP(A1044,'NFkB target TFs'!$E$10:$E$54,1,FALSE)</f>
        <v>#N/A</v>
      </c>
      <c r="P1044" s="25" t="e">
        <f>VLOOKUP(A1044,'all NFkB targets'!$A$6:$A$571,1,FALSE)</f>
        <v>#N/A</v>
      </c>
    </row>
    <row r="1045" spans="1:16" x14ac:dyDescent="0.25">
      <c r="A1045" s="96" t="s">
        <v>14536</v>
      </c>
      <c r="B1045" s="21" t="s">
        <v>941</v>
      </c>
      <c r="C1045" s="21"/>
      <c r="D1045" s="22">
        <v>0</v>
      </c>
      <c r="E1045" s="28">
        <v>0.34324964072417952</v>
      </c>
      <c r="F1045" s="28">
        <v>0.81223325901711174</v>
      </c>
      <c r="G1045" s="24">
        <v>-0.608599928922398</v>
      </c>
      <c r="H1045" s="28">
        <v>0.35824261754394959</v>
      </c>
      <c r="I1045" s="25">
        <f t="shared" si="64"/>
        <v>0</v>
      </c>
      <c r="J1045" s="25">
        <f t="shared" si="65"/>
        <v>1</v>
      </c>
      <c r="K1045" s="25">
        <f t="shared" si="66"/>
        <v>1</v>
      </c>
      <c r="L1045" s="25">
        <f t="shared" si="67"/>
        <v>0</v>
      </c>
      <c r="M1045" s="25">
        <v>1</v>
      </c>
      <c r="N1045" s="25" t="e">
        <v>#N/A</v>
      </c>
      <c r="O1045" s="25" t="e">
        <f>VLOOKUP(A1045,'NFkB target TFs'!$E$10:$E$54,1,FALSE)</f>
        <v>#N/A</v>
      </c>
      <c r="P1045" s="25" t="e">
        <f>VLOOKUP(A1045,'all NFkB targets'!$A$6:$A$571,1,FALSE)</f>
        <v>#N/A</v>
      </c>
    </row>
    <row r="1046" spans="1:16" x14ac:dyDescent="0.25">
      <c r="A1046" s="96" t="s">
        <v>14724</v>
      </c>
      <c r="B1046" s="21" t="s">
        <v>14725</v>
      </c>
      <c r="C1046" s="21"/>
      <c r="D1046" s="22">
        <v>0</v>
      </c>
      <c r="E1046" s="28">
        <v>0.32085740242798111</v>
      </c>
      <c r="F1046" s="28">
        <v>0.76502730207383285</v>
      </c>
      <c r="G1046" s="28">
        <v>0.93345429790939016</v>
      </c>
      <c r="H1046" s="28">
        <v>0.35815882853104908</v>
      </c>
      <c r="I1046" s="25">
        <f t="shared" si="64"/>
        <v>0</v>
      </c>
      <c r="J1046" s="25">
        <f t="shared" si="65"/>
        <v>1</v>
      </c>
      <c r="K1046" s="25">
        <f t="shared" si="66"/>
        <v>1</v>
      </c>
      <c r="L1046" s="25">
        <f t="shared" si="67"/>
        <v>0</v>
      </c>
      <c r="M1046" s="25">
        <v>1</v>
      </c>
      <c r="N1046" s="25" t="e">
        <v>#N/A</v>
      </c>
      <c r="O1046" s="25" t="e">
        <f>VLOOKUP(A1046,'NFkB target TFs'!$E$10:$E$54,1,FALSE)</f>
        <v>#N/A</v>
      </c>
      <c r="P1046" s="25" t="e">
        <f>VLOOKUP(A1046,'all NFkB targets'!$A$6:$A$571,1,FALSE)</f>
        <v>#N/A</v>
      </c>
    </row>
    <row r="1047" spans="1:16" x14ac:dyDescent="0.25">
      <c r="A1047" s="96" t="s">
        <v>13685</v>
      </c>
      <c r="B1047" s="21" t="s">
        <v>13686</v>
      </c>
      <c r="C1047" s="21"/>
      <c r="D1047" s="22">
        <v>0</v>
      </c>
      <c r="E1047" s="24">
        <v>-0.36501319561734452</v>
      </c>
      <c r="F1047" s="28">
        <v>0.14115175381754508</v>
      </c>
      <c r="G1047" s="28">
        <v>0.79433135638066621</v>
      </c>
      <c r="H1047" s="28">
        <v>0.35792397567261752</v>
      </c>
      <c r="I1047" s="25">
        <f t="shared" si="64"/>
        <v>0</v>
      </c>
      <c r="J1047" s="25">
        <f t="shared" si="65"/>
        <v>0</v>
      </c>
      <c r="K1047" s="25">
        <f t="shared" si="66"/>
        <v>1</v>
      </c>
      <c r="L1047" s="25">
        <f t="shared" si="67"/>
        <v>0</v>
      </c>
      <c r="M1047" s="25">
        <v>1</v>
      </c>
      <c r="N1047" s="25" t="e">
        <v>#N/A</v>
      </c>
      <c r="O1047" s="25" t="e">
        <f>VLOOKUP(A1047,'NFkB target TFs'!$E$10:$E$54,1,FALSE)</f>
        <v>#N/A</v>
      </c>
      <c r="P1047" s="25" t="e">
        <f>VLOOKUP(A1047,'all NFkB targets'!$A$6:$A$571,1,FALSE)</f>
        <v>#N/A</v>
      </c>
    </row>
    <row r="1048" spans="1:16" x14ac:dyDescent="0.25">
      <c r="A1048" s="96" t="s">
        <v>7025</v>
      </c>
      <c r="B1048" s="21" t="s">
        <v>7026</v>
      </c>
      <c r="C1048" s="21"/>
      <c r="D1048" s="22">
        <v>0</v>
      </c>
      <c r="E1048" s="23">
        <v>0.39152164076725965</v>
      </c>
      <c r="F1048" s="23">
        <v>0.22312840231716269</v>
      </c>
      <c r="G1048" s="23">
        <v>0.1610073627205954</v>
      </c>
      <c r="H1048" s="23">
        <v>0.35738562408152319</v>
      </c>
      <c r="I1048" s="25">
        <f t="shared" si="64"/>
        <v>0</v>
      </c>
      <c r="J1048" s="25">
        <f t="shared" si="65"/>
        <v>0</v>
      </c>
      <c r="K1048" s="25">
        <f t="shared" si="66"/>
        <v>0</v>
      </c>
      <c r="L1048" s="25">
        <f t="shared" si="67"/>
        <v>0</v>
      </c>
      <c r="M1048" s="25">
        <v>0</v>
      </c>
      <c r="N1048" s="25" t="e">
        <v>#N/A</v>
      </c>
      <c r="O1048" s="25" t="e">
        <f>VLOOKUP(A1048,'NFkB target TFs'!$E$10:$E$54,1,FALSE)</f>
        <v>#N/A</v>
      </c>
      <c r="P1048" s="25" t="e">
        <f>VLOOKUP(A1048,'all NFkB targets'!$A$6:$A$571,1,FALSE)</f>
        <v>#N/A</v>
      </c>
    </row>
    <row r="1049" spans="1:16" x14ac:dyDescent="0.25">
      <c r="A1049" s="96" t="s">
        <v>9316</v>
      </c>
      <c r="B1049" s="21" t="s">
        <v>9317</v>
      </c>
      <c r="C1049" s="21"/>
      <c r="D1049" s="22">
        <v>0</v>
      </c>
      <c r="E1049" s="23">
        <v>0.3730593116536185</v>
      </c>
      <c r="F1049" s="23">
        <v>0.24557317482072466</v>
      </c>
      <c r="G1049" s="23">
        <v>0.29878928217006495</v>
      </c>
      <c r="H1049" s="23">
        <v>0.35712717696249002</v>
      </c>
      <c r="I1049" s="25">
        <f t="shared" si="64"/>
        <v>0</v>
      </c>
      <c r="J1049" s="25">
        <f t="shared" si="65"/>
        <v>0</v>
      </c>
      <c r="K1049" s="25">
        <f t="shared" si="66"/>
        <v>0</v>
      </c>
      <c r="L1049" s="25">
        <f t="shared" si="67"/>
        <v>0</v>
      </c>
      <c r="M1049" s="25">
        <v>0</v>
      </c>
      <c r="N1049" s="25" t="e">
        <v>#N/A</v>
      </c>
      <c r="O1049" s="25" t="e">
        <f>VLOOKUP(A1049,'NFkB target TFs'!$E$10:$E$54,1,FALSE)</f>
        <v>#N/A</v>
      </c>
      <c r="P1049" s="25" t="e">
        <f>VLOOKUP(A1049,'all NFkB targets'!$A$6:$A$571,1,FALSE)</f>
        <v>#N/A</v>
      </c>
    </row>
    <row r="1050" spans="1:16" x14ac:dyDescent="0.25">
      <c r="A1050" s="96" t="s">
        <v>13075</v>
      </c>
      <c r="B1050" s="21" t="s">
        <v>13076</v>
      </c>
      <c r="C1050" s="21"/>
      <c r="D1050" s="22">
        <v>0</v>
      </c>
      <c r="E1050" s="28">
        <v>0.92111140236893418</v>
      </c>
      <c r="F1050" s="28">
        <v>1.2027977943032866</v>
      </c>
      <c r="G1050" s="28">
        <v>0.56244824764041135</v>
      </c>
      <c r="H1050" s="28">
        <v>0.3565144042953689</v>
      </c>
      <c r="I1050" s="25">
        <f t="shared" si="64"/>
        <v>1</v>
      </c>
      <c r="J1050" s="25">
        <f t="shared" si="65"/>
        <v>1</v>
      </c>
      <c r="K1050" s="25">
        <f t="shared" si="66"/>
        <v>0</v>
      </c>
      <c r="L1050" s="25">
        <f t="shared" si="67"/>
        <v>0</v>
      </c>
      <c r="M1050" s="25">
        <v>1</v>
      </c>
      <c r="N1050" s="25" t="e">
        <v>#N/A</v>
      </c>
      <c r="O1050" s="25" t="e">
        <f>VLOOKUP(A1050,'NFkB target TFs'!$E$10:$E$54,1,FALSE)</f>
        <v>#N/A</v>
      </c>
      <c r="P1050" s="25" t="e">
        <f>VLOOKUP(A1050,'all NFkB targets'!$A$6:$A$571,1,FALSE)</f>
        <v>#N/A</v>
      </c>
    </row>
    <row r="1051" spans="1:16" x14ac:dyDescent="0.25">
      <c r="A1051" s="96" t="s">
        <v>12761</v>
      </c>
      <c r="B1051" s="21" t="s">
        <v>12762</v>
      </c>
      <c r="C1051" s="21"/>
      <c r="D1051" s="22">
        <v>0</v>
      </c>
      <c r="E1051" s="23">
        <v>-6.5378746939047716E-2</v>
      </c>
      <c r="F1051" s="28">
        <v>0.62480783624618619</v>
      </c>
      <c r="G1051" s="23">
        <v>6.5537495879648244E-2</v>
      </c>
      <c r="H1051" s="28">
        <v>0.35611315234183472</v>
      </c>
      <c r="I1051" s="25">
        <f t="shared" si="64"/>
        <v>0</v>
      </c>
      <c r="J1051" s="25">
        <f t="shared" si="65"/>
        <v>1</v>
      </c>
      <c r="K1051" s="25">
        <f t="shared" si="66"/>
        <v>0</v>
      </c>
      <c r="L1051" s="25">
        <f t="shared" si="67"/>
        <v>0</v>
      </c>
      <c r="M1051" s="25">
        <v>1</v>
      </c>
      <c r="N1051" s="25" t="e">
        <v>#N/A</v>
      </c>
      <c r="O1051" s="25" t="e">
        <f>VLOOKUP(A1051,'NFkB target TFs'!$E$10:$E$54,1,FALSE)</f>
        <v>#N/A</v>
      </c>
      <c r="P1051" s="25" t="e">
        <f>VLOOKUP(A1051,'all NFkB targets'!$A$6:$A$571,1,FALSE)</f>
        <v>#N/A</v>
      </c>
    </row>
    <row r="1052" spans="1:16" x14ac:dyDescent="0.25">
      <c r="A1052" s="96" t="s">
        <v>2844</v>
      </c>
      <c r="B1052" s="21" t="s">
        <v>2845</v>
      </c>
      <c r="C1052" s="21"/>
      <c r="D1052" s="22">
        <v>0</v>
      </c>
      <c r="E1052" s="23">
        <v>0.2879456979930019</v>
      </c>
      <c r="F1052" s="23">
        <v>0.56691431092736155</v>
      </c>
      <c r="G1052" s="23">
        <v>0.51136968918642556</v>
      </c>
      <c r="H1052" s="23">
        <v>0.35591596567207545</v>
      </c>
      <c r="I1052" s="25">
        <f t="shared" si="64"/>
        <v>0</v>
      </c>
      <c r="J1052" s="25">
        <f t="shared" si="65"/>
        <v>0</v>
      </c>
      <c r="K1052" s="25">
        <f t="shared" si="66"/>
        <v>0</v>
      </c>
      <c r="L1052" s="25">
        <f t="shared" si="67"/>
        <v>0</v>
      </c>
      <c r="M1052" s="25">
        <v>0</v>
      </c>
      <c r="N1052" s="25" t="e">
        <v>#N/A</v>
      </c>
      <c r="O1052" s="25" t="e">
        <f>VLOOKUP(A1052,'NFkB target TFs'!$E$10:$E$54,1,FALSE)</f>
        <v>#N/A</v>
      </c>
      <c r="P1052" s="25" t="e">
        <f>VLOOKUP(A1052,'all NFkB targets'!$A$6:$A$571,1,FALSE)</f>
        <v>#N/A</v>
      </c>
    </row>
    <row r="1053" spans="1:16" x14ac:dyDescent="0.25">
      <c r="A1053" s="96" t="s">
        <v>711</v>
      </c>
      <c r="B1053" s="21" t="s">
        <v>712</v>
      </c>
      <c r="C1053" s="21"/>
      <c r="D1053" s="22">
        <v>0</v>
      </c>
      <c r="E1053" s="23">
        <v>0.42340395691965066</v>
      </c>
      <c r="F1053" s="23">
        <v>0.48205364000002393</v>
      </c>
      <c r="G1053" s="23">
        <v>0</v>
      </c>
      <c r="H1053" s="23">
        <v>0.35566965157663327</v>
      </c>
      <c r="I1053" s="25">
        <f t="shared" si="64"/>
        <v>0</v>
      </c>
      <c r="J1053" s="25">
        <f t="shared" si="65"/>
        <v>0</v>
      </c>
      <c r="K1053" s="25">
        <f t="shared" si="66"/>
        <v>0</v>
      </c>
      <c r="L1053" s="25">
        <f t="shared" si="67"/>
        <v>0</v>
      </c>
      <c r="M1053" s="25">
        <v>0</v>
      </c>
      <c r="N1053" s="25" t="e">
        <v>#N/A</v>
      </c>
      <c r="O1053" s="25" t="e">
        <f>VLOOKUP(A1053,'NFkB target TFs'!$E$10:$E$54,1,FALSE)</f>
        <v>#N/A</v>
      </c>
      <c r="P1053" s="25" t="e">
        <f>VLOOKUP(A1053,'all NFkB targets'!$A$6:$A$571,1,FALSE)</f>
        <v>#N/A</v>
      </c>
    </row>
    <row r="1054" spans="1:16" x14ac:dyDescent="0.25">
      <c r="A1054" s="96" t="s">
        <v>9579</v>
      </c>
      <c r="B1054" s="21" t="s">
        <v>941</v>
      </c>
      <c r="C1054" s="21"/>
      <c r="D1054" s="22">
        <v>0</v>
      </c>
      <c r="E1054" s="23">
        <v>9.1836115293850912E-2</v>
      </c>
      <c r="F1054" s="23">
        <v>0.44469096610851533</v>
      </c>
      <c r="G1054" s="23">
        <v>1.6201655560258519E-2</v>
      </c>
      <c r="H1054" s="23">
        <v>0.35504543101656877</v>
      </c>
      <c r="I1054" s="25">
        <f t="shared" si="64"/>
        <v>0</v>
      </c>
      <c r="J1054" s="25">
        <f t="shared" si="65"/>
        <v>0</v>
      </c>
      <c r="K1054" s="25">
        <f t="shared" si="66"/>
        <v>0</v>
      </c>
      <c r="L1054" s="25">
        <f t="shared" si="67"/>
        <v>0</v>
      </c>
      <c r="M1054" s="25">
        <v>0</v>
      </c>
      <c r="N1054" s="25" t="e">
        <v>#N/A</v>
      </c>
      <c r="O1054" s="25" t="e">
        <f>VLOOKUP(A1054,'NFkB target TFs'!$E$10:$E$54,1,FALSE)</f>
        <v>#N/A</v>
      </c>
      <c r="P1054" s="25" t="e">
        <f>VLOOKUP(A1054,'all NFkB targets'!$A$6:$A$571,1,FALSE)</f>
        <v>#N/A</v>
      </c>
    </row>
    <row r="1055" spans="1:16" x14ac:dyDescent="0.25">
      <c r="A1055" s="96" t="s">
        <v>12390</v>
      </c>
      <c r="B1055" s="21" t="s">
        <v>12391</v>
      </c>
      <c r="C1055" s="21"/>
      <c r="D1055" s="22">
        <v>0</v>
      </c>
      <c r="E1055" s="28">
        <v>0.25252444479826791</v>
      </c>
      <c r="F1055" s="28">
        <v>0.61879706883589247</v>
      </c>
      <c r="G1055" s="28">
        <v>0.57416411344239082</v>
      </c>
      <c r="H1055" s="28">
        <v>0.35441767936902979</v>
      </c>
      <c r="I1055" s="25">
        <f t="shared" si="64"/>
        <v>0</v>
      </c>
      <c r="J1055" s="25">
        <f t="shared" si="65"/>
        <v>1</v>
      </c>
      <c r="K1055" s="25">
        <f t="shared" si="66"/>
        <v>0</v>
      </c>
      <c r="L1055" s="25">
        <f t="shared" si="67"/>
        <v>0</v>
      </c>
      <c r="M1055" s="25">
        <v>1</v>
      </c>
      <c r="N1055" s="25" t="e">
        <v>#N/A</v>
      </c>
      <c r="O1055" s="25" t="e">
        <f>VLOOKUP(A1055,'NFkB target TFs'!$E$10:$E$54,1,FALSE)</f>
        <v>#N/A</v>
      </c>
      <c r="P1055" s="25" t="e">
        <f>VLOOKUP(A1055,'all NFkB targets'!$A$6:$A$571,1,FALSE)</f>
        <v>#N/A</v>
      </c>
    </row>
    <row r="1056" spans="1:16" x14ac:dyDescent="0.25">
      <c r="A1056" s="96" t="s">
        <v>3563</v>
      </c>
      <c r="B1056" s="21" t="s">
        <v>3564</v>
      </c>
      <c r="C1056" s="21"/>
      <c r="D1056" s="22">
        <v>0</v>
      </c>
      <c r="E1056" s="23">
        <v>8.1694813560239971E-2</v>
      </c>
      <c r="F1056" s="23">
        <v>2.3409749149287368E-2</v>
      </c>
      <c r="G1056" s="23">
        <v>0.48070393978090026</v>
      </c>
      <c r="H1056" s="23">
        <v>0.35424374243409834</v>
      </c>
      <c r="I1056" s="25">
        <f t="shared" si="64"/>
        <v>0</v>
      </c>
      <c r="J1056" s="25">
        <f t="shared" si="65"/>
        <v>0</v>
      </c>
      <c r="K1056" s="25">
        <f t="shared" si="66"/>
        <v>0</v>
      </c>
      <c r="L1056" s="25">
        <f t="shared" si="67"/>
        <v>0</v>
      </c>
      <c r="M1056" s="25">
        <v>0</v>
      </c>
      <c r="N1056" s="25" t="e">
        <v>#N/A</v>
      </c>
      <c r="O1056" s="25" t="e">
        <f>VLOOKUP(A1056,'NFkB target TFs'!$E$10:$E$54,1,FALSE)</f>
        <v>#N/A</v>
      </c>
      <c r="P1056" s="25" t="e">
        <f>VLOOKUP(A1056,'all NFkB targets'!$A$6:$A$571,1,FALSE)</f>
        <v>#N/A</v>
      </c>
    </row>
    <row r="1057" spans="1:16" x14ac:dyDescent="0.25">
      <c r="A1057" s="96" t="s">
        <v>2695</v>
      </c>
      <c r="B1057" s="21" t="s">
        <v>2696</v>
      </c>
      <c r="C1057" s="21"/>
      <c r="D1057" s="22">
        <v>0</v>
      </c>
      <c r="E1057" s="23">
        <v>0.36340559476958012</v>
      </c>
      <c r="F1057" s="23">
        <v>1.5480986789008389E-2</v>
      </c>
      <c r="G1057" s="23">
        <v>0.51086302798715544</v>
      </c>
      <c r="H1057" s="23">
        <v>0.35421383038276766</v>
      </c>
      <c r="I1057" s="25">
        <f t="shared" si="64"/>
        <v>0</v>
      </c>
      <c r="J1057" s="25">
        <f t="shared" si="65"/>
        <v>0</v>
      </c>
      <c r="K1057" s="25">
        <f t="shared" si="66"/>
        <v>0</v>
      </c>
      <c r="L1057" s="25">
        <f t="shared" si="67"/>
        <v>0</v>
      </c>
      <c r="M1057" s="25">
        <v>0</v>
      </c>
      <c r="N1057" s="25" t="e">
        <v>#N/A</v>
      </c>
      <c r="O1057" s="25" t="e">
        <f>VLOOKUP(A1057,'NFkB target TFs'!$E$10:$E$54,1,FALSE)</f>
        <v>#N/A</v>
      </c>
      <c r="P1057" s="25" t="e">
        <f>VLOOKUP(A1057,'all NFkB targets'!$A$6:$A$571,1,FALSE)</f>
        <v>#N/A</v>
      </c>
    </row>
    <row r="1058" spans="1:16" x14ac:dyDescent="0.25">
      <c r="A1058" s="96" t="s">
        <v>11941</v>
      </c>
      <c r="B1058" s="21" t="s">
        <v>11942</v>
      </c>
      <c r="C1058" s="21"/>
      <c r="D1058" s="22">
        <v>0</v>
      </c>
      <c r="E1058" s="23">
        <v>0.37865723703792176</v>
      </c>
      <c r="F1058" s="23">
        <v>0.14135801813937596</v>
      </c>
      <c r="G1058" s="23">
        <v>0.30282009101261559</v>
      </c>
      <c r="H1058" s="23">
        <v>0.35411685547287486</v>
      </c>
      <c r="I1058" s="25">
        <f t="shared" si="64"/>
        <v>0</v>
      </c>
      <c r="J1058" s="25">
        <f t="shared" si="65"/>
        <v>0</v>
      </c>
      <c r="K1058" s="25">
        <f t="shared" si="66"/>
        <v>0</v>
      </c>
      <c r="L1058" s="25">
        <f t="shared" si="67"/>
        <v>0</v>
      </c>
      <c r="M1058" s="25">
        <v>0</v>
      </c>
      <c r="N1058" s="25" t="e">
        <v>#N/A</v>
      </c>
      <c r="O1058" s="25" t="e">
        <f>VLOOKUP(A1058,'NFkB target TFs'!$E$10:$E$54,1,FALSE)</f>
        <v>#N/A</v>
      </c>
      <c r="P1058" s="25" t="e">
        <f>VLOOKUP(A1058,'all NFkB targets'!$A$6:$A$571,1,FALSE)</f>
        <v>#N/A</v>
      </c>
    </row>
    <row r="1059" spans="1:16" x14ac:dyDescent="0.25">
      <c r="A1059" s="96" t="s">
        <v>13216</v>
      </c>
      <c r="B1059" s="21" t="s">
        <v>13217</v>
      </c>
      <c r="C1059" s="21"/>
      <c r="D1059" s="22">
        <v>0</v>
      </c>
      <c r="E1059" s="24">
        <v>-0.1517395032482011</v>
      </c>
      <c r="F1059" s="23">
        <v>-9.5537091455749595E-2</v>
      </c>
      <c r="G1059" s="28">
        <v>0.65522173340129586</v>
      </c>
      <c r="H1059" s="28">
        <v>0.35391620331765872</v>
      </c>
      <c r="I1059" s="25">
        <f t="shared" si="64"/>
        <v>0</v>
      </c>
      <c r="J1059" s="25">
        <f t="shared" si="65"/>
        <v>0</v>
      </c>
      <c r="K1059" s="25">
        <f t="shared" si="66"/>
        <v>1</v>
      </c>
      <c r="L1059" s="25">
        <f t="shared" si="67"/>
        <v>0</v>
      </c>
      <c r="M1059" s="25">
        <v>1</v>
      </c>
      <c r="N1059" s="25" t="e">
        <v>#N/A</v>
      </c>
      <c r="O1059" s="25" t="e">
        <f>VLOOKUP(A1059,'NFkB target TFs'!$E$10:$E$54,1,FALSE)</f>
        <v>#N/A</v>
      </c>
      <c r="P1059" s="25" t="e">
        <f>VLOOKUP(A1059,'all NFkB targets'!$A$6:$A$571,1,FALSE)</f>
        <v>#N/A</v>
      </c>
    </row>
    <row r="1060" spans="1:16" x14ac:dyDescent="0.25">
      <c r="A1060" s="96" t="s">
        <v>13108</v>
      </c>
      <c r="B1060" s="21" t="s">
        <v>13109</v>
      </c>
      <c r="C1060" s="21"/>
      <c r="D1060" s="22">
        <v>0</v>
      </c>
      <c r="E1060" s="28">
        <v>1.1730481230305208</v>
      </c>
      <c r="F1060" s="28">
        <v>1.1445347748445021</v>
      </c>
      <c r="G1060" s="28">
        <v>0.36959912385533844</v>
      </c>
      <c r="H1060" s="28">
        <v>0.35383465626771954</v>
      </c>
      <c r="I1060" s="25">
        <f t="shared" si="64"/>
        <v>1</v>
      </c>
      <c r="J1060" s="25">
        <f t="shared" si="65"/>
        <v>1</v>
      </c>
      <c r="K1060" s="25">
        <f t="shared" si="66"/>
        <v>0</v>
      </c>
      <c r="L1060" s="25">
        <f t="shared" si="67"/>
        <v>0</v>
      </c>
      <c r="M1060" s="25">
        <v>1</v>
      </c>
      <c r="N1060" s="25" t="e">
        <v>#N/A</v>
      </c>
      <c r="O1060" s="25" t="e">
        <f>VLOOKUP(A1060,'NFkB target TFs'!$E$10:$E$54,1,FALSE)</f>
        <v>#N/A</v>
      </c>
      <c r="P1060" s="25" t="e">
        <f>VLOOKUP(A1060,'all NFkB targets'!$A$6:$A$571,1,FALSE)</f>
        <v>#N/A</v>
      </c>
    </row>
    <row r="1061" spans="1:16" x14ac:dyDescent="0.25">
      <c r="A1061" s="96" t="s">
        <v>13982</v>
      </c>
      <c r="B1061" s="21" t="s">
        <v>13983</v>
      </c>
      <c r="C1061" s="21"/>
      <c r="D1061" s="22">
        <v>0</v>
      </c>
      <c r="E1061" s="28">
        <v>0.30039319023348071</v>
      </c>
      <c r="F1061" s="28">
        <v>0.55612823532551436</v>
      </c>
      <c r="G1061" s="28">
        <v>0.78022685744481002</v>
      </c>
      <c r="H1061" s="28">
        <v>0.35366425239818783</v>
      </c>
      <c r="I1061" s="25">
        <f t="shared" si="64"/>
        <v>0</v>
      </c>
      <c r="J1061" s="25">
        <f t="shared" si="65"/>
        <v>0</v>
      </c>
      <c r="K1061" s="25">
        <f t="shared" si="66"/>
        <v>1</v>
      </c>
      <c r="L1061" s="25">
        <f t="shared" si="67"/>
        <v>0</v>
      </c>
      <c r="M1061" s="25">
        <v>1</v>
      </c>
      <c r="N1061" s="25" t="e">
        <v>#N/A</v>
      </c>
      <c r="O1061" s="25" t="e">
        <f>VLOOKUP(A1061,'NFkB target TFs'!$E$10:$E$54,1,FALSE)</f>
        <v>#N/A</v>
      </c>
      <c r="P1061" s="25" t="e">
        <f>VLOOKUP(A1061,'all NFkB targets'!$A$6:$A$571,1,FALSE)</f>
        <v>#N/A</v>
      </c>
    </row>
    <row r="1062" spans="1:16" x14ac:dyDescent="0.25">
      <c r="A1062" s="96" t="s">
        <v>4216</v>
      </c>
      <c r="B1062" s="21" t="s">
        <v>4217</v>
      </c>
      <c r="C1062" s="21"/>
      <c r="D1062" s="22">
        <v>0</v>
      </c>
      <c r="E1062" s="23">
        <v>0.54702793030070707</v>
      </c>
      <c r="F1062" s="23">
        <v>-0.35904360821133047</v>
      </c>
      <c r="G1062" s="23">
        <v>0.17443227468436567</v>
      </c>
      <c r="H1062" s="23">
        <v>0.3533988715511191</v>
      </c>
      <c r="I1062" s="25">
        <f t="shared" si="64"/>
        <v>0</v>
      </c>
      <c r="J1062" s="25">
        <f t="shared" si="65"/>
        <v>0</v>
      </c>
      <c r="K1062" s="25">
        <f t="shared" si="66"/>
        <v>0</v>
      </c>
      <c r="L1062" s="25">
        <f t="shared" si="67"/>
        <v>0</v>
      </c>
      <c r="M1062" s="25">
        <v>0</v>
      </c>
      <c r="N1062" s="25" t="e">
        <v>#N/A</v>
      </c>
      <c r="O1062" s="25" t="e">
        <f>VLOOKUP(A1062,'NFkB target TFs'!$E$10:$E$54,1,FALSE)</f>
        <v>#N/A</v>
      </c>
      <c r="P1062" s="25" t="e">
        <f>VLOOKUP(A1062,'all NFkB targets'!$A$6:$A$571,1,FALSE)</f>
        <v>#N/A</v>
      </c>
    </row>
    <row r="1063" spans="1:16" x14ac:dyDescent="0.25">
      <c r="A1063" s="96" t="s">
        <v>9827</v>
      </c>
      <c r="B1063" s="21" t="s">
        <v>9828</v>
      </c>
      <c r="C1063" s="21"/>
      <c r="D1063" s="22">
        <v>0</v>
      </c>
      <c r="E1063" s="23">
        <v>2.6794338007340813E-2</v>
      </c>
      <c r="F1063" s="23">
        <v>0.45725469553701809</v>
      </c>
      <c r="G1063" s="23">
        <v>0.4936622649196486</v>
      </c>
      <c r="H1063" s="23">
        <v>0.3511655182064497</v>
      </c>
      <c r="I1063" s="25">
        <f t="shared" si="64"/>
        <v>0</v>
      </c>
      <c r="J1063" s="25">
        <f t="shared" si="65"/>
        <v>0</v>
      </c>
      <c r="K1063" s="25">
        <f t="shared" si="66"/>
        <v>0</v>
      </c>
      <c r="L1063" s="25">
        <f t="shared" si="67"/>
        <v>0</v>
      </c>
      <c r="M1063" s="25">
        <v>0</v>
      </c>
      <c r="N1063" s="25" t="e">
        <v>#N/A</v>
      </c>
      <c r="O1063" s="25" t="e">
        <f>VLOOKUP(A1063,'NFkB target TFs'!$E$10:$E$54,1,FALSE)</f>
        <v>#N/A</v>
      </c>
      <c r="P1063" s="25" t="e">
        <f>VLOOKUP(A1063,'all NFkB targets'!$A$6:$A$571,1,FALSE)</f>
        <v>#N/A</v>
      </c>
    </row>
    <row r="1064" spans="1:16" x14ac:dyDescent="0.25">
      <c r="A1064" s="96" t="s">
        <v>14754</v>
      </c>
      <c r="B1064" s="21" t="s">
        <v>14755</v>
      </c>
      <c r="C1064" s="21"/>
      <c r="D1064" s="22">
        <v>0</v>
      </c>
      <c r="E1064" s="23">
        <v>1.2147206430762547E-3</v>
      </c>
      <c r="F1064" s="28">
        <v>0.60250827363418125</v>
      </c>
      <c r="G1064" s="28">
        <v>0.88887975266438479</v>
      </c>
      <c r="H1064" s="28">
        <v>0.35102199748244944</v>
      </c>
      <c r="I1064" s="25">
        <f t="shared" si="64"/>
        <v>0</v>
      </c>
      <c r="J1064" s="25">
        <f t="shared" si="65"/>
        <v>1</v>
      </c>
      <c r="K1064" s="25">
        <f t="shared" si="66"/>
        <v>1</v>
      </c>
      <c r="L1064" s="25">
        <f t="shared" si="67"/>
        <v>0</v>
      </c>
      <c r="M1064" s="25">
        <v>1</v>
      </c>
      <c r="N1064" s="25" t="e">
        <v>#N/A</v>
      </c>
      <c r="O1064" s="25" t="e">
        <f>VLOOKUP(A1064,'NFkB target TFs'!$E$10:$E$54,1,FALSE)</f>
        <v>#N/A</v>
      </c>
      <c r="P1064" s="25" t="e">
        <f>VLOOKUP(A1064,'all NFkB targets'!$A$6:$A$571,1,FALSE)</f>
        <v>#N/A</v>
      </c>
    </row>
    <row r="1065" spans="1:16" x14ac:dyDescent="0.25">
      <c r="A1065" s="96" t="s">
        <v>14645</v>
      </c>
      <c r="B1065" s="21" t="s">
        <v>14646</v>
      </c>
      <c r="C1065" s="21"/>
      <c r="D1065" s="22">
        <v>0</v>
      </c>
      <c r="E1065" s="28">
        <v>0.33675776033317101</v>
      </c>
      <c r="F1065" s="28">
        <v>0.60117838963452985</v>
      </c>
      <c r="G1065" s="28">
        <v>0.6927481955401037</v>
      </c>
      <c r="H1065" s="28">
        <v>0.35083035919492583</v>
      </c>
      <c r="I1065" s="25">
        <f t="shared" si="64"/>
        <v>0</v>
      </c>
      <c r="J1065" s="25">
        <f t="shared" si="65"/>
        <v>1</v>
      </c>
      <c r="K1065" s="25">
        <f t="shared" si="66"/>
        <v>1</v>
      </c>
      <c r="L1065" s="25">
        <f t="shared" si="67"/>
        <v>0</v>
      </c>
      <c r="M1065" s="25">
        <v>1</v>
      </c>
      <c r="N1065" s="25" t="e">
        <v>#N/A</v>
      </c>
      <c r="O1065" s="25" t="e">
        <f>VLOOKUP(A1065,'NFkB target TFs'!$E$10:$E$54,1,FALSE)</f>
        <v>#N/A</v>
      </c>
      <c r="P1065" s="25" t="e">
        <f>VLOOKUP(A1065,'all NFkB targets'!$A$6:$A$571,1,FALSE)</f>
        <v>#N/A</v>
      </c>
    </row>
    <row r="1066" spans="1:16" x14ac:dyDescent="0.25">
      <c r="A1066" s="96" t="s">
        <v>7125</v>
      </c>
      <c r="B1066" s="21" t="s">
        <v>7126</v>
      </c>
      <c r="C1066" s="21"/>
      <c r="D1066" s="22">
        <v>0</v>
      </c>
      <c r="E1066" s="23">
        <v>-8.4955610265579268E-2</v>
      </c>
      <c r="F1066" s="23">
        <v>0.44825729574519591</v>
      </c>
      <c r="G1066" s="23">
        <v>2.9677406411664994E-2</v>
      </c>
      <c r="H1066" s="23">
        <v>0.35074784984682111</v>
      </c>
      <c r="I1066" s="25">
        <f t="shared" si="64"/>
        <v>0</v>
      </c>
      <c r="J1066" s="25">
        <f t="shared" si="65"/>
        <v>0</v>
      </c>
      <c r="K1066" s="25">
        <f t="shared" si="66"/>
        <v>0</v>
      </c>
      <c r="L1066" s="25">
        <f t="shared" si="67"/>
        <v>0</v>
      </c>
      <c r="M1066" s="25">
        <v>0</v>
      </c>
      <c r="N1066" s="25" t="e">
        <v>#N/A</v>
      </c>
      <c r="O1066" s="25" t="e">
        <f>VLOOKUP(A1066,'NFkB target TFs'!$E$10:$E$54,1,FALSE)</f>
        <v>#N/A</v>
      </c>
      <c r="P1066" s="25" t="e">
        <f>VLOOKUP(A1066,'all NFkB targets'!$A$6:$A$571,1,FALSE)</f>
        <v>#N/A</v>
      </c>
    </row>
    <row r="1067" spans="1:16" x14ac:dyDescent="0.25">
      <c r="A1067" s="96" t="s">
        <v>6478</v>
      </c>
      <c r="B1067" s="21" t="s">
        <v>941</v>
      </c>
      <c r="C1067" s="21"/>
      <c r="D1067" s="22">
        <v>0</v>
      </c>
      <c r="E1067" s="23">
        <v>0.28198633736261863</v>
      </c>
      <c r="F1067" s="23">
        <v>0.51467231009424586</v>
      </c>
      <c r="G1067" s="23">
        <v>0.51248984031475742</v>
      </c>
      <c r="H1067" s="23">
        <v>0.35073968831697694</v>
      </c>
      <c r="I1067" s="25">
        <f t="shared" si="64"/>
        <v>0</v>
      </c>
      <c r="J1067" s="25">
        <f t="shared" si="65"/>
        <v>0</v>
      </c>
      <c r="K1067" s="25">
        <f t="shared" si="66"/>
        <v>0</v>
      </c>
      <c r="L1067" s="25">
        <f t="shared" si="67"/>
        <v>0</v>
      </c>
      <c r="M1067" s="25">
        <v>0</v>
      </c>
      <c r="N1067" s="25" t="e">
        <v>#N/A</v>
      </c>
      <c r="O1067" s="25" t="e">
        <f>VLOOKUP(A1067,'NFkB target TFs'!$E$10:$E$54,1,FALSE)</f>
        <v>#N/A</v>
      </c>
      <c r="P1067" s="25" t="e">
        <f>VLOOKUP(A1067,'all NFkB targets'!$A$6:$A$571,1,FALSE)</f>
        <v>#N/A</v>
      </c>
    </row>
    <row r="1068" spans="1:16" x14ac:dyDescent="0.25">
      <c r="A1068" s="96" t="s">
        <v>8986</v>
      </c>
      <c r="B1068" s="21" t="s">
        <v>941</v>
      </c>
      <c r="C1068" s="21"/>
      <c r="D1068" s="22">
        <v>0</v>
      </c>
      <c r="E1068" s="23">
        <v>-0.12921691256497397</v>
      </c>
      <c r="F1068" s="23">
        <v>-0.26024824504338517</v>
      </c>
      <c r="G1068" s="23">
        <v>-0.57754502915867334</v>
      </c>
      <c r="H1068" s="23">
        <v>0.35069455220491252</v>
      </c>
      <c r="I1068" s="25">
        <f t="shared" si="64"/>
        <v>0</v>
      </c>
      <c r="J1068" s="25">
        <f t="shared" si="65"/>
        <v>0</v>
      </c>
      <c r="K1068" s="25">
        <f t="shared" si="66"/>
        <v>0</v>
      </c>
      <c r="L1068" s="25">
        <f t="shared" si="67"/>
        <v>0</v>
      </c>
      <c r="M1068" s="25">
        <v>0</v>
      </c>
      <c r="N1068" s="25" t="e">
        <v>#N/A</v>
      </c>
      <c r="O1068" s="25" t="e">
        <f>VLOOKUP(A1068,'NFkB target TFs'!$E$10:$E$54,1,FALSE)</f>
        <v>#N/A</v>
      </c>
      <c r="P1068" s="25" t="e">
        <f>VLOOKUP(A1068,'all NFkB targets'!$A$6:$A$571,1,FALSE)</f>
        <v>#N/A</v>
      </c>
    </row>
    <row r="1069" spans="1:16" x14ac:dyDescent="0.25">
      <c r="A1069" s="96" t="s">
        <v>821</v>
      </c>
      <c r="B1069" s="21" t="s">
        <v>822</v>
      </c>
      <c r="C1069" s="21"/>
      <c r="D1069" s="22">
        <v>0</v>
      </c>
      <c r="E1069" s="23">
        <v>0.31702845379576805</v>
      </c>
      <c r="F1069" s="23">
        <v>0.16001317701974349</v>
      </c>
      <c r="G1069" s="23">
        <v>0.40139656656944667</v>
      </c>
      <c r="H1069" s="23">
        <v>0.35059000446842087</v>
      </c>
      <c r="I1069" s="25">
        <f t="shared" si="64"/>
        <v>0</v>
      </c>
      <c r="J1069" s="25">
        <f t="shared" si="65"/>
        <v>0</v>
      </c>
      <c r="K1069" s="25">
        <f t="shared" si="66"/>
        <v>0</v>
      </c>
      <c r="L1069" s="25">
        <f t="shared" si="67"/>
        <v>0</v>
      </c>
      <c r="M1069" s="25">
        <v>0</v>
      </c>
      <c r="N1069" s="25" t="e">
        <v>#N/A</v>
      </c>
      <c r="O1069" s="25" t="e">
        <f>VLOOKUP(A1069,'NFkB target TFs'!$E$10:$E$54,1,FALSE)</f>
        <v>#N/A</v>
      </c>
      <c r="P1069" s="25" t="e">
        <f>VLOOKUP(A1069,'all NFkB targets'!$A$6:$A$571,1,FALSE)</f>
        <v>#N/A</v>
      </c>
    </row>
    <row r="1070" spans="1:16" x14ac:dyDescent="0.25">
      <c r="A1070" s="96" t="s">
        <v>12828</v>
      </c>
      <c r="B1070" s="21" t="s">
        <v>12829</v>
      </c>
      <c r="C1070" s="21"/>
      <c r="D1070" s="22">
        <v>0</v>
      </c>
      <c r="E1070" s="28">
        <v>0.19498521639691224</v>
      </c>
      <c r="F1070" s="28">
        <v>0.83588800732918733</v>
      </c>
      <c r="G1070" s="28">
        <v>0.1697334720638847</v>
      </c>
      <c r="H1070" s="28">
        <v>0.34979272013037466</v>
      </c>
      <c r="I1070" s="25">
        <f t="shared" si="64"/>
        <v>0</v>
      </c>
      <c r="J1070" s="25">
        <f t="shared" si="65"/>
        <v>1</v>
      </c>
      <c r="K1070" s="25">
        <f t="shared" si="66"/>
        <v>0</v>
      </c>
      <c r="L1070" s="25">
        <f t="shared" si="67"/>
        <v>0</v>
      </c>
      <c r="M1070" s="25">
        <v>1</v>
      </c>
      <c r="N1070" s="25" t="e">
        <v>#N/A</v>
      </c>
      <c r="O1070" s="25" t="e">
        <f>VLOOKUP(A1070,'NFkB target TFs'!$E$10:$E$54,1,FALSE)</f>
        <v>#N/A</v>
      </c>
      <c r="P1070" s="25" t="e">
        <f>VLOOKUP(A1070,'all NFkB targets'!$A$6:$A$571,1,FALSE)</f>
        <v>#N/A</v>
      </c>
    </row>
    <row r="1071" spans="1:16" x14ac:dyDescent="0.25">
      <c r="A1071" s="96" t="s">
        <v>4690</v>
      </c>
      <c r="B1071" s="21" t="s">
        <v>4691</v>
      </c>
      <c r="C1071" s="21"/>
      <c r="D1071" s="22">
        <v>0</v>
      </c>
      <c r="E1071" s="23">
        <v>0.49149814613945053</v>
      </c>
      <c r="F1071" s="23">
        <v>0.52274474513620961</v>
      </c>
      <c r="G1071" s="23">
        <v>0.1236996763862213</v>
      </c>
      <c r="H1071" s="23">
        <v>0.349569135055739</v>
      </c>
      <c r="I1071" s="25">
        <f t="shared" si="64"/>
        <v>0</v>
      </c>
      <c r="J1071" s="25">
        <f t="shared" si="65"/>
        <v>0</v>
      </c>
      <c r="K1071" s="25">
        <f t="shared" si="66"/>
        <v>0</v>
      </c>
      <c r="L1071" s="25">
        <f t="shared" si="67"/>
        <v>0</v>
      </c>
      <c r="M1071" s="25">
        <v>0</v>
      </c>
      <c r="N1071" s="25" t="e">
        <v>#N/A</v>
      </c>
      <c r="O1071" s="25" t="e">
        <f>VLOOKUP(A1071,'NFkB target TFs'!$E$10:$E$54,1,FALSE)</f>
        <v>#N/A</v>
      </c>
      <c r="P1071" s="25" t="e">
        <f>VLOOKUP(A1071,'all NFkB targets'!$A$6:$A$571,1,FALSE)</f>
        <v>#N/A</v>
      </c>
    </row>
    <row r="1072" spans="1:16" x14ac:dyDescent="0.25">
      <c r="A1072" s="96" t="s">
        <v>14041</v>
      </c>
      <c r="B1072" s="21" t="s">
        <v>14042</v>
      </c>
      <c r="C1072" s="21"/>
      <c r="D1072" s="22">
        <v>0</v>
      </c>
      <c r="E1072" s="28">
        <v>0.31714121037962084</v>
      </c>
      <c r="F1072" s="28">
        <v>0.57750319129534988</v>
      </c>
      <c r="G1072" s="28">
        <v>0.88571181322339421</v>
      </c>
      <c r="H1072" s="28">
        <v>0.34953896405926965</v>
      </c>
      <c r="I1072" s="25">
        <f t="shared" si="64"/>
        <v>0</v>
      </c>
      <c r="J1072" s="25">
        <f t="shared" si="65"/>
        <v>0</v>
      </c>
      <c r="K1072" s="25">
        <f t="shared" si="66"/>
        <v>1</v>
      </c>
      <c r="L1072" s="25">
        <f t="shared" si="67"/>
        <v>0</v>
      </c>
      <c r="M1072" s="25">
        <v>1</v>
      </c>
      <c r="N1072" s="25" t="e">
        <v>#N/A</v>
      </c>
      <c r="O1072" s="25" t="e">
        <f>VLOOKUP(A1072,'NFkB target TFs'!$E$10:$E$54,1,FALSE)</f>
        <v>#N/A</v>
      </c>
      <c r="P1072" s="25" t="e">
        <f>VLOOKUP(A1072,'all NFkB targets'!$A$6:$A$571,1,FALSE)</f>
        <v>#N/A</v>
      </c>
    </row>
    <row r="1073" spans="1:16" x14ac:dyDescent="0.25">
      <c r="A1073" s="96" t="s">
        <v>8565</v>
      </c>
      <c r="B1073" s="21" t="s">
        <v>8566</v>
      </c>
      <c r="C1073" s="21"/>
      <c r="D1073" s="22">
        <v>0</v>
      </c>
      <c r="E1073" s="23">
        <v>0.12459674117396398</v>
      </c>
      <c r="F1073" s="23">
        <v>0.41960622370622652</v>
      </c>
      <c r="G1073" s="23">
        <v>0.5325743385999987</v>
      </c>
      <c r="H1073" s="23">
        <v>0.34946526163889602</v>
      </c>
      <c r="I1073" s="25">
        <f t="shared" si="64"/>
        <v>0</v>
      </c>
      <c r="J1073" s="25">
        <f t="shared" si="65"/>
        <v>0</v>
      </c>
      <c r="K1073" s="25">
        <f t="shared" si="66"/>
        <v>0</v>
      </c>
      <c r="L1073" s="25">
        <f t="shared" si="67"/>
        <v>0</v>
      </c>
      <c r="M1073" s="25">
        <v>0</v>
      </c>
      <c r="N1073" s="25" t="e">
        <v>#N/A</v>
      </c>
      <c r="O1073" s="25" t="e">
        <f>VLOOKUP(A1073,'NFkB target TFs'!$E$10:$E$54,1,FALSE)</f>
        <v>#N/A</v>
      </c>
      <c r="P1073" s="25" t="e">
        <f>VLOOKUP(A1073,'all NFkB targets'!$A$6:$A$571,1,FALSE)</f>
        <v>#N/A</v>
      </c>
    </row>
    <row r="1074" spans="1:16" x14ac:dyDescent="0.25">
      <c r="A1074" s="96" t="s">
        <v>8515</v>
      </c>
      <c r="B1074" s="21" t="s">
        <v>8516</v>
      </c>
      <c r="C1074" s="21"/>
      <c r="D1074" s="22">
        <v>0</v>
      </c>
      <c r="E1074" s="23">
        <v>0.18661319104349547</v>
      </c>
      <c r="F1074" s="23">
        <v>0.22723230691643848</v>
      </c>
      <c r="G1074" s="23">
        <v>0.22272690677655008</v>
      </c>
      <c r="H1074" s="23">
        <v>0.34914719082025986</v>
      </c>
      <c r="I1074" s="25">
        <f t="shared" si="64"/>
        <v>0</v>
      </c>
      <c r="J1074" s="25">
        <f t="shared" si="65"/>
        <v>0</v>
      </c>
      <c r="K1074" s="25">
        <f t="shared" si="66"/>
        <v>0</v>
      </c>
      <c r="L1074" s="25">
        <f t="shared" si="67"/>
        <v>0</v>
      </c>
      <c r="M1074" s="25">
        <v>0</v>
      </c>
      <c r="N1074" s="25" t="e">
        <v>#N/A</v>
      </c>
      <c r="O1074" s="25" t="e">
        <f>VLOOKUP(A1074,'NFkB target TFs'!$E$10:$E$54,1,FALSE)</f>
        <v>#N/A</v>
      </c>
      <c r="P1074" s="25" t="e">
        <f>VLOOKUP(A1074,'all NFkB targets'!$A$6:$A$571,1,FALSE)</f>
        <v>#N/A</v>
      </c>
    </row>
    <row r="1075" spans="1:16" x14ac:dyDescent="0.25">
      <c r="A1075" s="96" t="s">
        <v>10237</v>
      </c>
      <c r="B1075" s="21" t="s">
        <v>10238</v>
      </c>
      <c r="C1075" s="21"/>
      <c r="D1075" s="22">
        <v>0</v>
      </c>
      <c r="E1075" s="23">
        <v>-0.58402477235477246</v>
      </c>
      <c r="F1075" s="23">
        <v>0.35009876757852315</v>
      </c>
      <c r="G1075" s="23">
        <v>-5.8069056255530015E-2</v>
      </c>
      <c r="H1075" s="23">
        <v>0.34894981249373819</v>
      </c>
      <c r="I1075" s="25">
        <f t="shared" si="64"/>
        <v>0</v>
      </c>
      <c r="J1075" s="25">
        <f t="shared" si="65"/>
        <v>0</v>
      </c>
      <c r="K1075" s="25">
        <f t="shared" si="66"/>
        <v>0</v>
      </c>
      <c r="L1075" s="25">
        <f t="shared" si="67"/>
        <v>0</v>
      </c>
      <c r="M1075" s="25">
        <v>0</v>
      </c>
      <c r="N1075" s="25" t="e">
        <v>#N/A</v>
      </c>
      <c r="O1075" s="25" t="e">
        <f>VLOOKUP(A1075,'NFkB target TFs'!$E$10:$E$54,1,FALSE)</f>
        <v>#N/A</v>
      </c>
      <c r="P1075" s="25" t="e">
        <f>VLOOKUP(A1075,'all NFkB targets'!$A$6:$A$571,1,FALSE)</f>
        <v>#N/A</v>
      </c>
    </row>
    <row r="1076" spans="1:16" x14ac:dyDescent="0.25">
      <c r="A1076" s="96" t="s">
        <v>2828</v>
      </c>
      <c r="B1076" s="21" t="s">
        <v>2829</v>
      </c>
      <c r="C1076" s="21"/>
      <c r="D1076" s="22">
        <v>0</v>
      </c>
      <c r="E1076" s="23">
        <v>0.23363747943963165</v>
      </c>
      <c r="F1076" s="23">
        <v>-0.10210277854104756</v>
      </c>
      <c r="G1076" s="23">
        <v>-8.7462841250339596E-2</v>
      </c>
      <c r="H1076" s="23">
        <v>0.34861354438759073</v>
      </c>
      <c r="I1076" s="25">
        <f t="shared" si="64"/>
        <v>0</v>
      </c>
      <c r="J1076" s="25">
        <f t="shared" si="65"/>
        <v>0</v>
      </c>
      <c r="K1076" s="25">
        <f t="shared" si="66"/>
        <v>0</v>
      </c>
      <c r="L1076" s="25">
        <f t="shared" si="67"/>
        <v>0</v>
      </c>
      <c r="M1076" s="25">
        <v>0</v>
      </c>
      <c r="N1076" s="25" t="e">
        <v>#N/A</v>
      </c>
      <c r="O1076" s="25" t="e">
        <f>VLOOKUP(A1076,'NFkB target TFs'!$E$10:$E$54,1,FALSE)</f>
        <v>#N/A</v>
      </c>
      <c r="P1076" s="25" t="e">
        <f>VLOOKUP(A1076,'all NFkB targets'!$A$6:$A$571,1,FALSE)</f>
        <v>#N/A</v>
      </c>
    </row>
    <row r="1077" spans="1:16" x14ac:dyDescent="0.25">
      <c r="A1077" s="96" t="s">
        <v>14826</v>
      </c>
      <c r="B1077" s="21" t="s">
        <v>14827</v>
      </c>
      <c r="C1077" s="21"/>
      <c r="D1077" s="22">
        <v>0</v>
      </c>
      <c r="E1077" s="28">
        <v>0.39267012467629919</v>
      </c>
      <c r="F1077" s="28">
        <v>1.0089008166993236</v>
      </c>
      <c r="G1077" s="28">
        <v>0.90440284595652698</v>
      </c>
      <c r="H1077" s="28">
        <v>0.34833157300747308</v>
      </c>
      <c r="I1077" s="25">
        <f t="shared" si="64"/>
        <v>0</v>
      </c>
      <c r="J1077" s="25">
        <f t="shared" si="65"/>
        <v>1</v>
      </c>
      <c r="K1077" s="25">
        <f t="shared" si="66"/>
        <v>1</v>
      </c>
      <c r="L1077" s="25">
        <f t="shared" si="67"/>
        <v>0</v>
      </c>
      <c r="M1077" s="25">
        <v>1</v>
      </c>
      <c r="N1077" s="25" t="e">
        <v>#N/A</v>
      </c>
      <c r="O1077" s="25" t="e">
        <f>VLOOKUP(A1077,'NFkB target TFs'!$E$10:$E$54,1,FALSE)</f>
        <v>#N/A</v>
      </c>
      <c r="P1077" s="25" t="e">
        <f>VLOOKUP(A1077,'all NFkB targets'!$A$6:$A$571,1,FALSE)</f>
        <v>#N/A</v>
      </c>
    </row>
    <row r="1078" spans="1:16" x14ac:dyDescent="0.25">
      <c r="A1078" s="96" t="s">
        <v>7824</v>
      </c>
      <c r="B1078" s="21" t="s">
        <v>7825</v>
      </c>
      <c r="C1078" s="21"/>
      <c r="D1078" s="22">
        <v>0</v>
      </c>
      <c r="E1078" s="23">
        <v>0.34761269239129267</v>
      </c>
      <c r="F1078" s="23">
        <v>0.25447177260948345</v>
      </c>
      <c r="G1078" s="23">
        <v>0.18093054884431609</v>
      </c>
      <c r="H1078" s="23">
        <v>0.34797273792855971</v>
      </c>
      <c r="I1078" s="25">
        <f t="shared" si="64"/>
        <v>0</v>
      </c>
      <c r="J1078" s="25">
        <f t="shared" si="65"/>
        <v>0</v>
      </c>
      <c r="K1078" s="25">
        <f t="shared" si="66"/>
        <v>0</v>
      </c>
      <c r="L1078" s="25">
        <f t="shared" si="67"/>
        <v>0</v>
      </c>
      <c r="M1078" s="25">
        <v>0</v>
      </c>
      <c r="N1078" s="25" t="e">
        <v>#N/A</v>
      </c>
      <c r="O1078" s="25" t="e">
        <f>VLOOKUP(A1078,'NFkB target TFs'!$E$10:$E$54,1,FALSE)</f>
        <v>#N/A</v>
      </c>
      <c r="P1078" s="25" t="e">
        <f>VLOOKUP(A1078,'all NFkB targets'!$A$6:$A$571,1,FALSE)</f>
        <v>#N/A</v>
      </c>
    </row>
    <row r="1079" spans="1:16" x14ac:dyDescent="0.25">
      <c r="A1079" s="96" t="s">
        <v>9007</v>
      </c>
      <c r="B1079" s="21" t="s">
        <v>941</v>
      </c>
      <c r="C1079" s="21"/>
      <c r="D1079" s="22">
        <v>0</v>
      </c>
      <c r="E1079" s="23">
        <v>0.50348299129317298</v>
      </c>
      <c r="F1079" s="23">
        <v>0.36715734888036039</v>
      </c>
      <c r="G1079" s="23">
        <v>0.3109500723857338</v>
      </c>
      <c r="H1079" s="23">
        <v>0.34795489252445705</v>
      </c>
      <c r="I1079" s="25">
        <f t="shared" ref="I1079:I1142" si="68">IF(ABS(E1079)&gt;0.585,1,0)</f>
        <v>0</v>
      </c>
      <c r="J1079" s="25">
        <f t="shared" ref="J1079:J1142" si="69">IF(ABS(F1079)&gt;0.585,1,0)</f>
        <v>0</v>
      </c>
      <c r="K1079" s="25">
        <f t="shared" ref="K1079:K1142" si="70">IF(ABS(G1079)&gt;0.585,1,0)</f>
        <v>0</v>
      </c>
      <c r="L1079" s="25">
        <f t="shared" ref="L1079:L1142" si="71">IF(ABS(H1079)&gt;0.585,1,0)</f>
        <v>0</v>
      </c>
      <c r="M1079" s="25">
        <v>0</v>
      </c>
      <c r="N1079" s="25" t="e">
        <v>#N/A</v>
      </c>
      <c r="O1079" s="25" t="e">
        <f>VLOOKUP(A1079,'NFkB target TFs'!$E$10:$E$54,1,FALSE)</f>
        <v>#N/A</v>
      </c>
      <c r="P1079" s="25" t="e">
        <f>VLOOKUP(A1079,'all NFkB targets'!$A$6:$A$571,1,FALSE)</f>
        <v>#N/A</v>
      </c>
    </row>
    <row r="1080" spans="1:16" x14ac:dyDescent="0.25">
      <c r="A1080" s="96" t="s">
        <v>15176</v>
      </c>
      <c r="B1080" s="21" t="s">
        <v>15177</v>
      </c>
      <c r="C1080" s="21"/>
      <c r="D1080" s="22">
        <v>0</v>
      </c>
      <c r="E1080" s="28">
        <v>0.67780251942594572</v>
      </c>
      <c r="F1080" s="28">
        <v>0.82846968511633468</v>
      </c>
      <c r="G1080" s="28">
        <v>0.99636011150002435</v>
      </c>
      <c r="H1080" s="28">
        <v>0.3476820352949489</v>
      </c>
      <c r="I1080" s="25">
        <f t="shared" si="68"/>
        <v>1</v>
      </c>
      <c r="J1080" s="25">
        <f t="shared" si="69"/>
        <v>1</v>
      </c>
      <c r="K1080" s="25">
        <f t="shared" si="70"/>
        <v>1</v>
      </c>
      <c r="L1080" s="25">
        <f t="shared" si="71"/>
        <v>0</v>
      </c>
      <c r="M1080" s="25">
        <v>1</v>
      </c>
      <c r="N1080" s="25" t="e">
        <v>#N/A</v>
      </c>
      <c r="O1080" s="25" t="e">
        <f>VLOOKUP(A1080,'NFkB target TFs'!$E$10:$E$54,1,FALSE)</f>
        <v>#N/A</v>
      </c>
      <c r="P1080" s="25" t="e">
        <f>VLOOKUP(A1080,'all NFkB targets'!$A$6:$A$571,1,FALSE)</f>
        <v>#N/A</v>
      </c>
    </row>
    <row r="1081" spans="1:16" x14ac:dyDescent="0.25">
      <c r="A1081" s="96" t="s">
        <v>9237</v>
      </c>
      <c r="B1081" s="21" t="s">
        <v>9238</v>
      </c>
      <c r="C1081" s="21"/>
      <c r="D1081" s="22">
        <v>0</v>
      </c>
      <c r="E1081" s="23">
        <v>0.27425445515927738</v>
      </c>
      <c r="F1081" s="23">
        <v>0.3590626801916027</v>
      </c>
      <c r="G1081" s="23">
        <v>0.37123477268085892</v>
      </c>
      <c r="H1081" s="23">
        <v>0.34763414642849766</v>
      </c>
      <c r="I1081" s="25">
        <f t="shared" si="68"/>
        <v>0</v>
      </c>
      <c r="J1081" s="25">
        <f t="shared" si="69"/>
        <v>0</v>
      </c>
      <c r="K1081" s="25">
        <f t="shared" si="70"/>
        <v>0</v>
      </c>
      <c r="L1081" s="25">
        <f t="shared" si="71"/>
        <v>0</v>
      </c>
      <c r="M1081" s="25">
        <v>0</v>
      </c>
      <c r="N1081" s="25" t="e">
        <v>#N/A</v>
      </c>
      <c r="O1081" s="25" t="e">
        <f>VLOOKUP(A1081,'NFkB target TFs'!$E$10:$E$54,1,FALSE)</f>
        <v>#N/A</v>
      </c>
      <c r="P1081" s="25" t="e">
        <f>VLOOKUP(A1081,'all NFkB targets'!$A$6:$A$571,1,FALSE)</f>
        <v>#N/A</v>
      </c>
    </row>
    <row r="1082" spans="1:16" x14ac:dyDescent="0.25">
      <c r="A1082" s="96" t="s">
        <v>14998</v>
      </c>
      <c r="B1082" s="21" t="s">
        <v>14999</v>
      </c>
      <c r="C1082" s="21"/>
      <c r="D1082" s="22">
        <v>0</v>
      </c>
      <c r="E1082" s="28">
        <v>0.88467931651836018</v>
      </c>
      <c r="F1082" s="28">
        <v>1.0639168775749221</v>
      </c>
      <c r="G1082" s="28">
        <v>0.92571594738178009</v>
      </c>
      <c r="H1082" s="28">
        <v>0.34737347732411256</v>
      </c>
      <c r="I1082" s="25">
        <f t="shared" si="68"/>
        <v>1</v>
      </c>
      <c r="J1082" s="25">
        <f t="shared" si="69"/>
        <v>1</v>
      </c>
      <c r="K1082" s="25">
        <f t="shared" si="70"/>
        <v>1</v>
      </c>
      <c r="L1082" s="25">
        <f t="shared" si="71"/>
        <v>0</v>
      </c>
      <c r="M1082" s="25">
        <v>1</v>
      </c>
      <c r="N1082" s="25" t="e">
        <v>#N/A</v>
      </c>
      <c r="O1082" s="25" t="e">
        <f>VLOOKUP(A1082,'NFkB target TFs'!$E$10:$E$54,1,FALSE)</f>
        <v>#N/A</v>
      </c>
      <c r="P1082" s="25" t="e">
        <f>VLOOKUP(A1082,'all NFkB targets'!$A$6:$A$571,1,FALSE)</f>
        <v>#N/A</v>
      </c>
    </row>
    <row r="1083" spans="1:16" x14ac:dyDescent="0.25">
      <c r="A1083" s="96" t="s">
        <v>12065</v>
      </c>
      <c r="B1083" s="21" t="s">
        <v>12066</v>
      </c>
      <c r="C1083" s="21"/>
      <c r="D1083" s="22">
        <v>0</v>
      </c>
      <c r="E1083" s="28">
        <v>0.96706911475365731</v>
      </c>
      <c r="F1083" s="28">
        <v>0.23019250119952556</v>
      </c>
      <c r="G1083" s="28">
        <v>0.47302672734008666</v>
      </c>
      <c r="H1083" s="28">
        <v>0.34724628252761119</v>
      </c>
      <c r="I1083" s="25">
        <f t="shared" si="68"/>
        <v>1</v>
      </c>
      <c r="J1083" s="25">
        <f t="shared" si="69"/>
        <v>0</v>
      </c>
      <c r="K1083" s="25">
        <f t="shared" si="70"/>
        <v>0</v>
      </c>
      <c r="L1083" s="25">
        <f t="shared" si="71"/>
        <v>0</v>
      </c>
      <c r="M1083" s="25">
        <v>1</v>
      </c>
      <c r="N1083" s="25" t="e">
        <v>#N/A</v>
      </c>
      <c r="O1083" s="25" t="e">
        <f>VLOOKUP(A1083,'NFkB target TFs'!$E$10:$E$54,1,FALSE)</f>
        <v>#N/A</v>
      </c>
      <c r="P1083" s="25" t="e">
        <f>VLOOKUP(A1083,'all NFkB targets'!$A$6:$A$571,1,FALSE)</f>
        <v>#N/A</v>
      </c>
    </row>
    <row r="1084" spans="1:16" x14ac:dyDescent="0.25">
      <c r="A1084" s="96" t="s">
        <v>14433</v>
      </c>
      <c r="B1084" s="21" t="s">
        <v>14434</v>
      </c>
      <c r="C1084" s="21"/>
      <c r="D1084" s="22">
        <v>0</v>
      </c>
      <c r="E1084" s="24">
        <v>-0.60950374820822117</v>
      </c>
      <c r="F1084" s="24">
        <v>-0.30561081010864477</v>
      </c>
      <c r="G1084" s="24">
        <v>-0.71128672626239442</v>
      </c>
      <c r="H1084" s="28">
        <v>0.34717836719164041</v>
      </c>
      <c r="I1084" s="25">
        <f t="shared" si="68"/>
        <v>1</v>
      </c>
      <c r="J1084" s="25">
        <f t="shared" si="69"/>
        <v>0</v>
      </c>
      <c r="K1084" s="25">
        <f t="shared" si="70"/>
        <v>1</v>
      </c>
      <c r="L1084" s="25">
        <f t="shared" si="71"/>
        <v>0</v>
      </c>
      <c r="M1084" s="25">
        <v>1</v>
      </c>
      <c r="N1084" s="25" t="e">
        <v>#N/A</v>
      </c>
      <c r="O1084" s="25" t="e">
        <f>VLOOKUP(A1084,'NFkB target TFs'!$E$10:$E$54,1,FALSE)</f>
        <v>#N/A</v>
      </c>
      <c r="P1084" s="25" t="e">
        <f>VLOOKUP(A1084,'all NFkB targets'!$A$6:$A$571,1,FALSE)</f>
        <v>#N/A</v>
      </c>
    </row>
    <row r="1085" spans="1:16" x14ac:dyDescent="0.25">
      <c r="A1085" s="96" t="s">
        <v>3430</v>
      </c>
      <c r="B1085" s="21" t="s">
        <v>3431</v>
      </c>
      <c r="C1085" s="21"/>
      <c r="D1085" s="22">
        <v>0</v>
      </c>
      <c r="E1085" s="23">
        <v>-0.23276161065918669</v>
      </c>
      <c r="F1085" s="23">
        <v>-0.18580775378590503</v>
      </c>
      <c r="G1085" s="23">
        <v>0.45031833795272425</v>
      </c>
      <c r="H1085" s="23">
        <v>0.34626890611981409</v>
      </c>
      <c r="I1085" s="25">
        <f t="shared" si="68"/>
        <v>0</v>
      </c>
      <c r="J1085" s="25">
        <f t="shared" si="69"/>
        <v>0</v>
      </c>
      <c r="K1085" s="25">
        <f t="shared" si="70"/>
        <v>0</v>
      </c>
      <c r="L1085" s="25">
        <f t="shared" si="71"/>
        <v>0</v>
      </c>
      <c r="M1085" s="25">
        <v>0</v>
      </c>
      <c r="N1085" s="25" t="e">
        <v>#N/A</v>
      </c>
      <c r="O1085" s="25" t="e">
        <f>VLOOKUP(A1085,'NFkB target TFs'!$E$10:$E$54,1,FALSE)</f>
        <v>#N/A</v>
      </c>
      <c r="P1085" s="25" t="e">
        <f>VLOOKUP(A1085,'all NFkB targets'!$A$6:$A$571,1,FALSE)</f>
        <v>#N/A</v>
      </c>
    </row>
    <row r="1086" spans="1:16" x14ac:dyDescent="0.25">
      <c r="A1086" s="96" t="s">
        <v>8707</v>
      </c>
      <c r="B1086" s="21" t="s">
        <v>8708</v>
      </c>
      <c r="C1086" s="21"/>
      <c r="D1086" s="22">
        <v>0</v>
      </c>
      <c r="E1086" s="23">
        <v>0.49570793796878754</v>
      </c>
      <c r="F1086" s="23">
        <v>0.28884323286744884</v>
      </c>
      <c r="G1086" s="23">
        <v>0.23870917669890235</v>
      </c>
      <c r="H1086" s="23">
        <v>0.34602101836120608</v>
      </c>
      <c r="I1086" s="25">
        <f t="shared" si="68"/>
        <v>0</v>
      </c>
      <c r="J1086" s="25">
        <f t="shared" si="69"/>
        <v>0</v>
      </c>
      <c r="K1086" s="25">
        <f t="shared" si="70"/>
        <v>0</v>
      </c>
      <c r="L1086" s="25">
        <f t="shared" si="71"/>
        <v>0</v>
      </c>
      <c r="M1086" s="25">
        <v>0</v>
      </c>
      <c r="N1086" s="25" t="e">
        <v>#N/A</v>
      </c>
      <c r="O1086" s="25" t="e">
        <f>VLOOKUP(A1086,'NFkB target TFs'!$E$10:$E$54,1,FALSE)</f>
        <v>#N/A</v>
      </c>
      <c r="P1086" s="25" t="e">
        <f>VLOOKUP(A1086,'all NFkB targets'!$A$6:$A$571,1,FALSE)</f>
        <v>#N/A</v>
      </c>
    </row>
    <row r="1087" spans="1:16" x14ac:dyDescent="0.25">
      <c r="A1087" s="96" t="s">
        <v>14075</v>
      </c>
      <c r="B1087" s="21" t="s">
        <v>14076</v>
      </c>
      <c r="C1087" s="21"/>
      <c r="D1087" s="22">
        <v>0</v>
      </c>
      <c r="E1087" s="23">
        <v>-7.2184728415016941E-2</v>
      </c>
      <c r="F1087" s="28">
        <v>0.24810710328009566</v>
      </c>
      <c r="G1087" s="28">
        <v>0.63731061073754525</v>
      </c>
      <c r="H1087" s="28">
        <v>0.34568267396377028</v>
      </c>
      <c r="I1087" s="25">
        <f t="shared" si="68"/>
        <v>0</v>
      </c>
      <c r="J1087" s="25">
        <f t="shared" si="69"/>
        <v>0</v>
      </c>
      <c r="K1087" s="25">
        <f t="shared" si="70"/>
        <v>1</v>
      </c>
      <c r="L1087" s="25">
        <f t="shared" si="71"/>
        <v>0</v>
      </c>
      <c r="M1087" s="25">
        <v>1</v>
      </c>
      <c r="N1087" s="25" t="e">
        <v>#N/A</v>
      </c>
      <c r="O1087" s="25" t="e">
        <f>VLOOKUP(A1087,'NFkB target TFs'!$E$10:$E$54,1,FALSE)</f>
        <v>#N/A</v>
      </c>
      <c r="P1087" s="25" t="e">
        <f>VLOOKUP(A1087,'all NFkB targets'!$A$6:$A$571,1,FALSE)</f>
        <v>#N/A</v>
      </c>
    </row>
    <row r="1088" spans="1:16" x14ac:dyDescent="0.25">
      <c r="A1088" s="96" t="s">
        <v>9094</v>
      </c>
      <c r="B1088" s="21" t="s">
        <v>941</v>
      </c>
      <c r="C1088" s="21"/>
      <c r="D1088" s="22">
        <v>0</v>
      </c>
      <c r="E1088" s="23">
        <v>0.32215157797058991</v>
      </c>
      <c r="F1088" s="23">
        <v>0.33879314649346126</v>
      </c>
      <c r="G1088" s="23">
        <v>8.9637212484676404E-2</v>
      </c>
      <c r="H1088" s="23">
        <v>0.34565508661637601</v>
      </c>
      <c r="I1088" s="25">
        <f t="shared" si="68"/>
        <v>0</v>
      </c>
      <c r="J1088" s="25">
        <f t="shared" si="69"/>
        <v>0</v>
      </c>
      <c r="K1088" s="25">
        <f t="shared" si="70"/>
        <v>0</v>
      </c>
      <c r="L1088" s="25">
        <f t="shared" si="71"/>
        <v>0</v>
      </c>
      <c r="M1088" s="25">
        <v>0</v>
      </c>
      <c r="N1088" s="25" t="e">
        <v>#N/A</v>
      </c>
      <c r="O1088" s="25" t="e">
        <f>VLOOKUP(A1088,'NFkB target TFs'!$E$10:$E$54,1,FALSE)</f>
        <v>#N/A</v>
      </c>
      <c r="P1088" s="25" t="e">
        <f>VLOOKUP(A1088,'all NFkB targets'!$A$6:$A$571,1,FALSE)</f>
        <v>#N/A</v>
      </c>
    </row>
    <row r="1089" spans="1:16" x14ac:dyDescent="0.25">
      <c r="A1089" s="96" t="s">
        <v>12965</v>
      </c>
      <c r="B1089" s="21" t="s">
        <v>12966</v>
      </c>
      <c r="C1089" s="21"/>
      <c r="D1089" s="22">
        <v>0</v>
      </c>
      <c r="E1089" s="28">
        <v>0.65999749595439716</v>
      </c>
      <c r="F1089" s="28">
        <v>1.13873965327695</v>
      </c>
      <c r="G1089" s="28">
        <v>0.23084313298527318</v>
      </c>
      <c r="H1089" s="28">
        <v>0.34537282595032759</v>
      </c>
      <c r="I1089" s="25">
        <f t="shared" si="68"/>
        <v>1</v>
      </c>
      <c r="J1089" s="25">
        <f t="shared" si="69"/>
        <v>1</v>
      </c>
      <c r="K1089" s="25">
        <f t="shared" si="70"/>
        <v>0</v>
      </c>
      <c r="L1089" s="25">
        <f t="shared" si="71"/>
        <v>0</v>
      </c>
      <c r="M1089" s="25">
        <v>1</v>
      </c>
      <c r="N1089" s="25" t="e">
        <v>#N/A</v>
      </c>
      <c r="O1089" s="25" t="e">
        <f>VLOOKUP(A1089,'NFkB target TFs'!$E$10:$E$54,1,FALSE)</f>
        <v>#N/A</v>
      </c>
      <c r="P1089" s="25" t="e">
        <f>VLOOKUP(A1089,'all NFkB targets'!$A$6:$A$571,1,FALSE)</f>
        <v>#N/A</v>
      </c>
    </row>
    <row r="1090" spans="1:16" x14ac:dyDescent="0.25">
      <c r="A1090" s="96" t="s">
        <v>9227</v>
      </c>
      <c r="B1090" s="21" t="s">
        <v>9228</v>
      </c>
      <c r="C1090" s="21"/>
      <c r="D1090" s="22">
        <v>0</v>
      </c>
      <c r="E1090" s="23">
        <v>0.19199247558275093</v>
      </c>
      <c r="F1090" s="23">
        <v>0.23585933036430581</v>
      </c>
      <c r="G1090" s="23">
        <v>0.32565920483134853</v>
      </c>
      <c r="H1090" s="23">
        <v>0.34524461450090888</v>
      </c>
      <c r="I1090" s="25">
        <f t="shared" si="68"/>
        <v>0</v>
      </c>
      <c r="J1090" s="25">
        <f t="shared" si="69"/>
        <v>0</v>
      </c>
      <c r="K1090" s="25">
        <f t="shared" si="70"/>
        <v>0</v>
      </c>
      <c r="L1090" s="25">
        <f t="shared" si="71"/>
        <v>0</v>
      </c>
      <c r="M1090" s="25">
        <v>0</v>
      </c>
      <c r="N1090" s="25" t="e">
        <v>#N/A</v>
      </c>
      <c r="O1090" s="25" t="e">
        <f>VLOOKUP(A1090,'NFkB target TFs'!$E$10:$E$54,1,FALSE)</f>
        <v>#N/A</v>
      </c>
      <c r="P1090" s="25" t="e">
        <f>VLOOKUP(A1090,'all NFkB targets'!$A$6:$A$571,1,FALSE)</f>
        <v>#N/A</v>
      </c>
    </row>
    <row r="1091" spans="1:16" x14ac:dyDescent="0.25">
      <c r="A1091" s="96" t="s">
        <v>11927</v>
      </c>
      <c r="B1091" s="21" t="s">
        <v>11928</v>
      </c>
      <c r="C1091" s="21"/>
      <c r="D1091" s="22">
        <v>0</v>
      </c>
      <c r="E1091" s="23">
        <v>0.29204578773991313</v>
      </c>
      <c r="F1091" s="23">
        <v>0.32919176715158172</v>
      </c>
      <c r="G1091" s="23">
        <v>0.3581802966793452</v>
      </c>
      <c r="H1091" s="23">
        <v>0.34520706336411749</v>
      </c>
      <c r="I1091" s="25">
        <f t="shared" si="68"/>
        <v>0</v>
      </c>
      <c r="J1091" s="25">
        <f t="shared" si="69"/>
        <v>0</v>
      </c>
      <c r="K1091" s="25">
        <f t="shared" si="70"/>
        <v>0</v>
      </c>
      <c r="L1091" s="25">
        <f t="shared" si="71"/>
        <v>0</v>
      </c>
      <c r="M1091" s="25">
        <v>0</v>
      </c>
      <c r="N1091" s="25" t="e">
        <v>#N/A</v>
      </c>
      <c r="O1091" s="25" t="e">
        <f>VLOOKUP(A1091,'NFkB target TFs'!$E$10:$E$54,1,FALSE)</f>
        <v>#N/A</v>
      </c>
      <c r="P1091" s="25" t="e">
        <f>VLOOKUP(A1091,'all NFkB targets'!$A$6:$A$571,1,FALSE)</f>
        <v>#N/A</v>
      </c>
    </row>
    <row r="1092" spans="1:16" x14ac:dyDescent="0.25">
      <c r="A1092" s="96" t="s">
        <v>14841</v>
      </c>
      <c r="B1092" s="21" t="s">
        <v>941</v>
      </c>
      <c r="C1092" s="21"/>
      <c r="D1092" s="22">
        <v>0</v>
      </c>
      <c r="E1092" s="28">
        <v>0.58277577041862372</v>
      </c>
      <c r="F1092" s="28">
        <v>0.92181068629343843</v>
      </c>
      <c r="G1092" s="28">
        <v>0.71404823607487045</v>
      </c>
      <c r="H1092" s="28">
        <v>0.3448436815649753</v>
      </c>
      <c r="I1092" s="25">
        <f t="shared" si="68"/>
        <v>0</v>
      </c>
      <c r="J1092" s="25">
        <f t="shared" si="69"/>
        <v>1</v>
      </c>
      <c r="K1092" s="25">
        <f t="shared" si="70"/>
        <v>1</v>
      </c>
      <c r="L1092" s="25">
        <f t="shared" si="71"/>
        <v>0</v>
      </c>
      <c r="M1092" s="25">
        <v>1</v>
      </c>
      <c r="N1092" s="25" t="e">
        <v>#N/A</v>
      </c>
      <c r="O1092" s="25" t="e">
        <f>VLOOKUP(A1092,'NFkB target TFs'!$E$10:$E$54,1,FALSE)</f>
        <v>#N/A</v>
      </c>
      <c r="P1092" s="25" t="e">
        <f>VLOOKUP(A1092,'all NFkB targets'!$A$6:$A$571,1,FALSE)</f>
        <v>#N/A</v>
      </c>
    </row>
    <row r="1093" spans="1:16" x14ac:dyDescent="0.25">
      <c r="A1093" s="96" t="s">
        <v>14508</v>
      </c>
      <c r="B1093" s="21" t="s">
        <v>14509</v>
      </c>
      <c r="C1093" s="21"/>
      <c r="D1093" s="22">
        <v>0</v>
      </c>
      <c r="E1093" s="28">
        <v>0.11941306676703904</v>
      </c>
      <c r="F1093" s="28">
        <v>0.79747279521337167</v>
      </c>
      <c r="G1093" s="28">
        <v>0.74528312725714496</v>
      </c>
      <c r="H1093" s="28">
        <v>0.34464898400834237</v>
      </c>
      <c r="I1093" s="25">
        <f t="shared" si="68"/>
        <v>0</v>
      </c>
      <c r="J1093" s="25">
        <f t="shared" si="69"/>
        <v>1</v>
      </c>
      <c r="K1093" s="25">
        <f t="shared" si="70"/>
        <v>1</v>
      </c>
      <c r="L1093" s="25">
        <f t="shared" si="71"/>
        <v>0</v>
      </c>
      <c r="M1093" s="25">
        <v>1</v>
      </c>
      <c r="N1093" s="25" t="e">
        <v>#N/A</v>
      </c>
      <c r="O1093" s="25" t="e">
        <f>VLOOKUP(A1093,'NFkB target TFs'!$E$10:$E$54,1,FALSE)</f>
        <v>#N/A</v>
      </c>
      <c r="P1093" s="25" t="e">
        <f>VLOOKUP(A1093,'all NFkB targets'!$A$6:$A$571,1,FALSE)</f>
        <v>#N/A</v>
      </c>
    </row>
    <row r="1094" spans="1:16" x14ac:dyDescent="0.25">
      <c r="A1094" s="96" t="s">
        <v>14587</v>
      </c>
      <c r="B1094" s="21" t="s">
        <v>14588</v>
      </c>
      <c r="C1094" s="21"/>
      <c r="D1094" s="22">
        <v>0</v>
      </c>
      <c r="E1094" s="23">
        <v>7.7974352513424799E-2</v>
      </c>
      <c r="F1094" s="28">
        <v>0.91817708758589345</v>
      </c>
      <c r="G1094" s="28">
        <v>1.4015116427081158</v>
      </c>
      <c r="H1094" s="28">
        <v>0.34454115707071326</v>
      </c>
      <c r="I1094" s="25">
        <f t="shared" si="68"/>
        <v>0</v>
      </c>
      <c r="J1094" s="25">
        <f t="shared" si="69"/>
        <v>1</v>
      </c>
      <c r="K1094" s="25">
        <f t="shared" si="70"/>
        <v>1</v>
      </c>
      <c r="L1094" s="25">
        <f t="shared" si="71"/>
        <v>0</v>
      </c>
      <c r="M1094" s="25">
        <v>1</v>
      </c>
      <c r="N1094" s="25" t="e">
        <v>#N/A</v>
      </c>
      <c r="O1094" s="25" t="e">
        <f>VLOOKUP(A1094,'NFkB target TFs'!$E$10:$E$54,1,FALSE)</f>
        <v>#N/A</v>
      </c>
      <c r="P1094" s="25" t="e">
        <f>VLOOKUP(A1094,'all NFkB targets'!$A$6:$A$571,1,FALSE)</f>
        <v>#N/A</v>
      </c>
    </row>
    <row r="1095" spans="1:16" x14ac:dyDescent="0.25">
      <c r="A1095" s="96" t="s">
        <v>7359</v>
      </c>
      <c r="B1095" s="21" t="s">
        <v>7360</v>
      </c>
      <c r="C1095" s="21"/>
      <c r="D1095" s="22">
        <v>0</v>
      </c>
      <c r="E1095" s="23">
        <v>4.5814644378558568E-2</v>
      </c>
      <c r="F1095" s="23">
        <v>0.24980221815321829</v>
      </c>
      <c r="G1095" s="23">
        <v>0.26557267236463106</v>
      </c>
      <c r="H1095" s="23">
        <v>0.34447351216617933</v>
      </c>
      <c r="I1095" s="25">
        <f t="shared" si="68"/>
        <v>0</v>
      </c>
      <c r="J1095" s="25">
        <f t="shared" si="69"/>
        <v>0</v>
      </c>
      <c r="K1095" s="25">
        <f t="shared" si="70"/>
        <v>0</v>
      </c>
      <c r="L1095" s="25">
        <f t="shared" si="71"/>
        <v>0</v>
      </c>
      <c r="M1095" s="25">
        <v>0</v>
      </c>
      <c r="N1095" s="25" t="e">
        <v>#N/A</v>
      </c>
      <c r="O1095" s="25" t="e">
        <f>VLOOKUP(A1095,'NFkB target TFs'!$E$10:$E$54,1,FALSE)</f>
        <v>#N/A</v>
      </c>
      <c r="P1095" s="25" t="e">
        <f>VLOOKUP(A1095,'all NFkB targets'!$A$6:$A$571,1,FALSE)</f>
        <v>#N/A</v>
      </c>
    </row>
    <row r="1096" spans="1:16" x14ac:dyDescent="0.25">
      <c r="A1096" s="96" t="s">
        <v>2713</v>
      </c>
      <c r="B1096" s="21" t="s">
        <v>2714</v>
      </c>
      <c r="C1096" s="21"/>
      <c r="D1096" s="22">
        <v>0</v>
      </c>
      <c r="E1096" s="23">
        <v>7.8651683527714456E-4</v>
      </c>
      <c r="F1096" s="23">
        <v>0.27326659329626007</v>
      </c>
      <c r="G1096" s="23">
        <v>-0.19238083623913427</v>
      </c>
      <c r="H1096" s="23">
        <v>0.34439321201329293</v>
      </c>
      <c r="I1096" s="25">
        <f t="shared" si="68"/>
        <v>0</v>
      </c>
      <c r="J1096" s="25">
        <f t="shared" si="69"/>
        <v>0</v>
      </c>
      <c r="K1096" s="25">
        <f t="shared" si="70"/>
        <v>0</v>
      </c>
      <c r="L1096" s="25">
        <f t="shared" si="71"/>
        <v>0</v>
      </c>
      <c r="M1096" s="25">
        <v>0</v>
      </c>
      <c r="N1096" s="25" t="e">
        <v>#N/A</v>
      </c>
      <c r="O1096" s="25" t="e">
        <f>VLOOKUP(A1096,'NFkB target TFs'!$E$10:$E$54,1,FALSE)</f>
        <v>#N/A</v>
      </c>
      <c r="P1096" s="25" t="e">
        <f>VLOOKUP(A1096,'all NFkB targets'!$A$6:$A$571,1,FALSE)</f>
        <v>#N/A</v>
      </c>
    </row>
    <row r="1097" spans="1:16" x14ac:dyDescent="0.25">
      <c r="A1097" s="96" t="s">
        <v>13266</v>
      </c>
      <c r="B1097" s="21" t="s">
        <v>13267</v>
      </c>
      <c r="C1097" s="21"/>
      <c r="D1097" s="22">
        <v>0</v>
      </c>
      <c r="E1097" s="28">
        <v>0.56098138582943169</v>
      </c>
      <c r="F1097" s="28">
        <v>0.13600911240885025</v>
      </c>
      <c r="G1097" s="28">
        <v>1.070183007541974</v>
      </c>
      <c r="H1097" s="28">
        <v>0.34425938339320755</v>
      </c>
      <c r="I1097" s="25">
        <f t="shared" si="68"/>
        <v>0</v>
      </c>
      <c r="J1097" s="25">
        <f t="shared" si="69"/>
        <v>0</v>
      </c>
      <c r="K1097" s="25">
        <f t="shared" si="70"/>
        <v>1</v>
      </c>
      <c r="L1097" s="25">
        <f t="shared" si="71"/>
        <v>0</v>
      </c>
      <c r="M1097" s="25">
        <v>1</v>
      </c>
      <c r="N1097" s="25" t="e">
        <v>#N/A</v>
      </c>
      <c r="O1097" s="25" t="e">
        <f>VLOOKUP(A1097,'NFkB target TFs'!$E$10:$E$54,1,FALSE)</f>
        <v>#N/A</v>
      </c>
      <c r="P1097" s="25" t="e">
        <f>VLOOKUP(A1097,'all NFkB targets'!$A$6:$A$571,1,FALSE)</f>
        <v>#N/A</v>
      </c>
    </row>
    <row r="1098" spans="1:16" x14ac:dyDescent="0.25">
      <c r="A1098" s="96" t="s">
        <v>14219</v>
      </c>
      <c r="B1098" s="21" t="s">
        <v>14220</v>
      </c>
      <c r="C1098" s="21"/>
      <c r="D1098" s="22">
        <v>0</v>
      </c>
      <c r="E1098" s="23">
        <v>2.7693995942522028E-2</v>
      </c>
      <c r="F1098" s="28">
        <v>0.24732264535952259</v>
      </c>
      <c r="G1098" s="28">
        <v>0.99707265024847713</v>
      </c>
      <c r="H1098" s="28">
        <v>0.34307260259758232</v>
      </c>
      <c r="I1098" s="25">
        <f t="shared" si="68"/>
        <v>0</v>
      </c>
      <c r="J1098" s="25">
        <f t="shared" si="69"/>
        <v>0</v>
      </c>
      <c r="K1098" s="25">
        <f t="shared" si="70"/>
        <v>1</v>
      </c>
      <c r="L1098" s="25">
        <f t="shared" si="71"/>
        <v>0</v>
      </c>
      <c r="M1098" s="25">
        <v>1</v>
      </c>
      <c r="N1098" s="25" t="e">
        <v>#N/A</v>
      </c>
      <c r="O1098" s="25" t="e">
        <f>VLOOKUP(A1098,'NFkB target TFs'!$E$10:$E$54,1,FALSE)</f>
        <v>#N/A</v>
      </c>
      <c r="P1098" s="25" t="e">
        <f>VLOOKUP(A1098,'all NFkB targets'!$A$6:$A$571,1,FALSE)</f>
        <v>#N/A</v>
      </c>
    </row>
    <row r="1099" spans="1:16" x14ac:dyDescent="0.25">
      <c r="A1099" s="96" t="s">
        <v>749</v>
      </c>
      <c r="B1099" s="21" t="s">
        <v>750</v>
      </c>
      <c r="C1099" s="21"/>
      <c r="D1099" s="22">
        <v>0</v>
      </c>
      <c r="E1099" s="23">
        <v>-1.0236549097332334E-2</v>
      </c>
      <c r="F1099" s="23">
        <v>-9.4574703257968781E-3</v>
      </c>
      <c r="G1099" s="23">
        <v>-4.6865604067015008E-3</v>
      </c>
      <c r="H1099" s="23">
        <v>0.34297659619141874</v>
      </c>
      <c r="I1099" s="25">
        <f t="shared" si="68"/>
        <v>0</v>
      </c>
      <c r="J1099" s="25">
        <f t="shared" si="69"/>
        <v>0</v>
      </c>
      <c r="K1099" s="25">
        <f t="shared" si="70"/>
        <v>0</v>
      </c>
      <c r="L1099" s="25">
        <f t="shared" si="71"/>
        <v>0</v>
      </c>
      <c r="M1099" s="25">
        <v>0</v>
      </c>
      <c r="N1099" s="25" t="e">
        <v>#N/A</v>
      </c>
      <c r="O1099" s="25" t="e">
        <f>VLOOKUP(A1099,'NFkB target TFs'!$E$10:$E$54,1,FALSE)</f>
        <v>#N/A</v>
      </c>
      <c r="P1099" s="25" t="e">
        <f>VLOOKUP(A1099,'all NFkB targets'!$A$6:$A$571,1,FALSE)</f>
        <v>#N/A</v>
      </c>
    </row>
    <row r="1100" spans="1:16" x14ac:dyDescent="0.25">
      <c r="A1100" s="96" t="s">
        <v>14488</v>
      </c>
      <c r="B1100" s="21" t="s">
        <v>14489</v>
      </c>
      <c r="C1100" s="21"/>
      <c r="D1100" s="22">
        <v>0</v>
      </c>
      <c r="E1100" s="24">
        <v>-0.18287496702817999</v>
      </c>
      <c r="F1100" s="28">
        <v>0.93337314623850409</v>
      </c>
      <c r="G1100" s="28">
        <v>1.2287747922153347</v>
      </c>
      <c r="H1100" s="28">
        <v>0.34270938816489155</v>
      </c>
      <c r="I1100" s="25">
        <f t="shared" si="68"/>
        <v>0</v>
      </c>
      <c r="J1100" s="25">
        <f t="shared" si="69"/>
        <v>1</v>
      </c>
      <c r="K1100" s="25">
        <f t="shared" si="70"/>
        <v>1</v>
      </c>
      <c r="L1100" s="25">
        <f t="shared" si="71"/>
        <v>0</v>
      </c>
      <c r="M1100" s="25">
        <v>1</v>
      </c>
      <c r="N1100" s="25" t="e">
        <v>#N/A</v>
      </c>
      <c r="O1100" s="25" t="e">
        <f>VLOOKUP(A1100,'NFkB target TFs'!$E$10:$E$54,1,FALSE)</f>
        <v>#N/A</v>
      </c>
      <c r="P1100" s="25" t="e">
        <f>VLOOKUP(A1100,'all NFkB targets'!$A$6:$A$571,1,FALSE)</f>
        <v>#N/A</v>
      </c>
    </row>
    <row r="1101" spans="1:16" x14ac:dyDescent="0.25">
      <c r="A1101" s="96" t="s">
        <v>4061</v>
      </c>
      <c r="B1101" s="21" t="s">
        <v>4062</v>
      </c>
      <c r="C1101" s="21"/>
      <c r="D1101" s="22">
        <v>0</v>
      </c>
      <c r="E1101" s="23">
        <v>0.11648111568129776</v>
      </c>
      <c r="F1101" s="23">
        <v>0.19035018650146476</v>
      </c>
      <c r="G1101" s="23">
        <v>0.24699000496505283</v>
      </c>
      <c r="H1101" s="23">
        <v>0.34244372038507698</v>
      </c>
      <c r="I1101" s="25">
        <f t="shared" si="68"/>
        <v>0</v>
      </c>
      <c r="J1101" s="25">
        <f t="shared" si="69"/>
        <v>0</v>
      </c>
      <c r="K1101" s="25">
        <f t="shared" si="70"/>
        <v>0</v>
      </c>
      <c r="L1101" s="25">
        <f t="shared" si="71"/>
        <v>0</v>
      </c>
      <c r="M1101" s="25">
        <v>0</v>
      </c>
      <c r="N1101" s="25" t="e">
        <v>#N/A</v>
      </c>
      <c r="O1101" s="25" t="e">
        <f>VLOOKUP(A1101,'NFkB target TFs'!$E$10:$E$54,1,FALSE)</f>
        <v>#N/A</v>
      </c>
      <c r="P1101" s="25" t="e">
        <f>VLOOKUP(A1101,'all NFkB targets'!$A$6:$A$571,1,FALSE)</f>
        <v>#N/A</v>
      </c>
    </row>
    <row r="1102" spans="1:16" x14ac:dyDescent="0.25">
      <c r="A1102" s="96" t="s">
        <v>14437</v>
      </c>
      <c r="B1102" s="21" t="s">
        <v>14438</v>
      </c>
      <c r="C1102" s="21"/>
      <c r="D1102" s="22">
        <v>0</v>
      </c>
      <c r="E1102" s="24">
        <v>-0.99544633627550994</v>
      </c>
      <c r="F1102" s="23">
        <v>4.1852732742606806E-2</v>
      </c>
      <c r="G1102" s="24">
        <v>-1.6111068353273827</v>
      </c>
      <c r="H1102" s="28">
        <v>0.34242973518136804</v>
      </c>
      <c r="I1102" s="25">
        <f t="shared" si="68"/>
        <v>1</v>
      </c>
      <c r="J1102" s="25">
        <f t="shared" si="69"/>
        <v>0</v>
      </c>
      <c r="K1102" s="25">
        <f t="shared" si="70"/>
        <v>1</v>
      </c>
      <c r="L1102" s="25">
        <f t="shared" si="71"/>
        <v>0</v>
      </c>
      <c r="M1102" s="25">
        <v>1</v>
      </c>
      <c r="N1102" s="25" t="e">
        <v>#N/A</v>
      </c>
      <c r="O1102" s="25" t="e">
        <f>VLOOKUP(A1102,'NFkB target TFs'!$E$10:$E$54,1,FALSE)</f>
        <v>#N/A</v>
      </c>
      <c r="P1102" s="25" t="e">
        <f>VLOOKUP(A1102,'all NFkB targets'!$A$6:$A$571,1,FALSE)</f>
        <v>#N/A</v>
      </c>
    </row>
    <row r="1103" spans="1:16" x14ac:dyDescent="0.25">
      <c r="A1103" s="96" t="s">
        <v>12394</v>
      </c>
      <c r="B1103" s="21" t="s">
        <v>12395</v>
      </c>
      <c r="C1103" s="21"/>
      <c r="D1103" s="22">
        <v>0</v>
      </c>
      <c r="E1103" s="23">
        <v>2.1015226452875489E-3</v>
      </c>
      <c r="F1103" s="28">
        <v>1.0303741529860666</v>
      </c>
      <c r="G1103" s="28">
        <v>0.38704446022020833</v>
      </c>
      <c r="H1103" s="28">
        <v>0.34229936720390441</v>
      </c>
      <c r="I1103" s="25">
        <f t="shared" si="68"/>
        <v>0</v>
      </c>
      <c r="J1103" s="25">
        <f t="shared" si="69"/>
        <v>1</v>
      </c>
      <c r="K1103" s="25">
        <f t="shared" si="70"/>
        <v>0</v>
      </c>
      <c r="L1103" s="25">
        <f t="shared" si="71"/>
        <v>0</v>
      </c>
      <c r="M1103" s="25">
        <v>1</v>
      </c>
      <c r="N1103" s="25" t="e">
        <v>#N/A</v>
      </c>
      <c r="O1103" s="25" t="e">
        <f>VLOOKUP(A1103,'NFkB target TFs'!$E$10:$E$54,1,FALSE)</f>
        <v>#N/A</v>
      </c>
      <c r="P1103" s="25" t="e">
        <f>VLOOKUP(A1103,'all NFkB targets'!$A$6:$A$571,1,FALSE)</f>
        <v>#N/A</v>
      </c>
    </row>
    <row r="1104" spans="1:16" x14ac:dyDescent="0.25">
      <c r="A1104" s="96" t="s">
        <v>8943</v>
      </c>
      <c r="B1104" s="21" t="s">
        <v>941</v>
      </c>
      <c r="C1104" s="21"/>
      <c r="D1104" s="22">
        <v>0</v>
      </c>
      <c r="E1104" s="23">
        <v>0.12005231786334658</v>
      </c>
      <c r="F1104" s="23">
        <v>0.22439657411595954</v>
      </c>
      <c r="G1104" s="23">
        <v>0.48250587670585632</v>
      </c>
      <c r="H1104" s="23">
        <v>0.34207547456941645</v>
      </c>
      <c r="I1104" s="25">
        <f t="shared" si="68"/>
        <v>0</v>
      </c>
      <c r="J1104" s="25">
        <f t="shared" si="69"/>
        <v>0</v>
      </c>
      <c r="K1104" s="25">
        <f t="shared" si="70"/>
        <v>0</v>
      </c>
      <c r="L1104" s="25">
        <f t="shared" si="71"/>
        <v>0</v>
      </c>
      <c r="M1104" s="25">
        <v>0</v>
      </c>
      <c r="N1104" s="25" t="e">
        <v>#N/A</v>
      </c>
      <c r="O1104" s="25" t="e">
        <f>VLOOKUP(A1104,'NFkB target TFs'!$E$10:$E$54,1,FALSE)</f>
        <v>#N/A</v>
      </c>
      <c r="P1104" s="25" t="e">
        <f>VLOOKUP(A1104,'all NFkB targets'!$A$6:$A$571,1,FALSE)</f>
        <v>#N/A</v>
      </c>
    </row>
    <row r="1105" spans="1:16" x14ac:dyDescent="0.25">
      <c r="A1105" s="96" t="s">
        <v>7263</v>
      </c>
      <c r="B1105" s="21" t="s">
        <v>7264</v>
      </c>
      <c r="C1105" s="21"/>
      <c r="D1105" s="22">
        <v>0</v>
      </c>
      <c r="E1105" s="23">
        <v>0.38136922513592697</v>
      </c>
      <c r="F1105" s="23">
        <v>0.2255239267029549</v>
      </c>
      <c r="G1105" s="23">
        <v>-4.1295205167088733E-2</v>
      </c>
      <c r="H1105" s="23">
        <v>0.34193365232735196</v>
      </c>
      <c r="I1105" s="25">
        <f t="shared" si="68"/>
        <v>0</v>
      </c>
      <c r="J1105" s="25">
        <f t="shared" si="69"/>
        <v>0</v>
      </c>
      <c r="K1105" s="25">
        <f t="shared" si="70"/>
        <v>0</v>
      </c>
      <c r="L1105" s="25">
        <f t="shared" si="71"/>
        <v>0</v>
      </c>
      <c r="M1105" s="25">
        <v>0</v>
      </c>
      <c r="N1105" s="25" t="e">
        <v>#N/A</v>
      </c>
      <c r="O1105" s="25" t="e">
        <f>VLOOKUP(A1105,'NFkB target TFs'!$E$10:$E$54,1,FALSE)</f>
        <v>#N/A</v>
      </c>
      <c r="P1105" s="25" t="e">
        <f>VLOOKUP(A1105,'all NFkB targets'!$A$6:$A$571,1,FALSE)</f>
        <v>#N/A</v>
      </c>
    </row>
    <row r="1106" spans="1:16" x14ac:dyDescent="0.25">
      <c r="A1106" s="96" t="s">
        <v>3696</v>
      </c>
      <c r="B1106" s="21" t="s">
        <v>3697</v>
      </c>
      <c r="C1106" s="21"/>
      <c r="D1106" s="22">
        <v>0</v>
      </c>
      <c r="E1106" s="23">
        <v>5.8554640502841955E-3</v>
      </c>
      <c r="F1106" s="23">
        <v>0.50347163042988952</v>
      </c>
      <c r="G1106" s="23">
        <v>0.56733405962518313</v>
      </c>
      <c r="H1106" s="23">
        <v>0.34112045870528412</v>
      </c>
      <c r="I1106" s="25">
        <f t="shared" si="68"/>
        <v>0</v>
      </c>
      <c r="J1106" s="25">
        <f t="shared" si="69"/>
        <v>0</v>
      </c>
      <c r="K1106" s="25">
        <f t="shared" si="70"/>
        <v>0</v>
      </c>
      <c r="L1106" s="25">
        <f t="shared" si="71"/>
        <v>0</v>
      </c>
      <c r="M1106" s="25">
        <v>0</v>
      </c>
      <c r="N1106" s="25" t="e">
        <v>#N/A</v>
      </c>
      <c r="O1106" s="25" t="e">
        <f>VLOOKUP(A1106,'NFkB target TFs'!$E$10:$E$54,1,FALSE)</f>
        <v>#N/A</v>
      </c>
      <c r="P1106" s="25" t="e">
        <f>VLOOKUP(A1106,'all NFkB targets'!$A$6:$A$571,1,FALSE)</f>
        <v>#N/A</v>
      </c>
    </row>
    <row r="1107" spans="1:16" x14ac:dyDescent="0.25">
      <c r="A1107" s="96" t="s">
        <v>10842</v>
      </c>
      <c r="B1107" s="21" t="s">
        <v>10843</v>
      </c>
      <c r="C1107" s="21"/>
      <c r="D1107" s="22">
        <v>0</v>
      </c>
      <c r="E1107" s="23">
        <v>0.33575302183005562</v>
      </c>
      <c r="F1107" s="23">
        <v>0.57820269901119381</v>
      </c>
      <c r="G1107" s="23">
        <v>8.4971856388231432E-2</v>
      </c>
      <c r="H1107" s="23">
        <v>0.34097142067443109</v>
      </c>
      <c r="I1107" s="25">
        <f t="shared" si="68"/>
        <v>0</v>
      </c>
      <c r="J1107" s="25">
        <f t="shared" si="69"/>
        <v>0</v>
      </c>
      <c r="K1107" s="25">
        <f t="shared" si="70"/>
        <v>0</v>
      </c>
      <c r="L1107" s="25">
        <f t="shared" si="71"/>
        <v>0</v>
      </c>
      <c r="M1107" s="25">
        <v>0</v>
      </c>
      <c r="N1107" s="25" t="e">
        <v>#N/A</v>
      </c>
      <c r="O1107" s="25" t="e">
        <f>VLOOKUP(A1107,'NFkB target TFs'!$E$10:$E$54,1,FALSE)</f>
        <v>#N/A</v>
      </c>
      <c r="P1107" s="25" t="e">
        <f>VLOOKUP(A1107,'all NFkB targets'!$A$6:$A$571,1,FALSE)</f>
        <v>#N/A</v>
      </c>
    </row>
    <row r="1108" spans="1:16" x14ac:dyDescent="0.25">
      <c r="A1108" s="96" t="s">
        <v>13994</v>
      </c>
      <c r="B1108" s="21" t="s">
        <v>941</v>
      </c>
      <c r="C1108" s="21"/>
      <c r="D1108" s="22">
        <v>0</v>
      </c>
      <c r="E1108" s="24">
        <v>-0.20562795512668328</v>
      </c>
      <c r="F1108" s="28">
        <v>0.28591301787496082</v>
      </c>
      <c r="G1108" s="28">
        <v>0.73414243540250634</v>
      </c>
      <c r="H1108" s="28">
        <v>0.34092326940056339</v>
      </c>
      <c r="I1108" s="25">
        <f t="shared" si="68"/>
        <v>0</v>
      </c>
      <c r="J1108" s="25">
        <f t="shared" si="69"/>
        <v>0</v>
      </c>
      <c r="K1108" s="25">
        <f t="shared" si="70"/>
        <v>1</v>
      </c>
      <c r="L1108" s="25">
        <f t="shared" si="71"/>
        <v>0</v>
      </c>
      <c r="M1108" s="25">
        <v>1</v>
      </c>
      <c r="N1108" s="25" t="e">
        <v>#N/A</v>
      </c>
      <c r="O1108" s="25" t="e">
        <f>VLOOKUP(A1108,'NFkB target TFs'!$E$10:$E$54,1,FALSE)</f>
        <v>#N/A</v>
      </c>
      <c r="P1108" s="25" t="e">
        <f>VLOOKUP(A1108,'all NFkB targets'!$A$6:$A$571,1,FALSE)</f>
        <v>#N/A</v>
      </c>
    </row>
    <row r="1109" spans="1:16" x14ac:dyDescent="0.25">
      <c r="A1109" s="96" t="s">
        <v>13920</v>
      </c>
      <c r="B1109" s="21" t="s">
        <v>13921</v>
      </c>
      <c r="C1109" s="21"/>
      <c r="D1109" s="22">
        <v>0</v>
      </c>
      <c r="E1109" s="28">
        <v>0.23322797712177654</v>
      </c>
      <c r="F1109" s="28">
        <v>0.29568039288842052</v>
      </c>
      <c r="G1109" s="28">
        <v>0.81149543750523601</v>
      </c>
      <c r="H1109" s="28">
        <v>0.34090695455868325</v>
      </c>
      <c r="I1109" s="25">
        <f t="shared" si="68"/>
        <v>0</v>
      </c>
      <c r="J1109" s="25">
        <f t="shared" si="69"/>
        <v>0</v>
      </c>
      <c r="K1109" s="25">
        <f t="shared" si="70"/>
        <v>1</v>
      </c>
      <c r="L1109" s="25">
        <f t="shared" si="71"/>
        <v>0</v>
      </c>
      <c r="M1109" s="25">
        <v>1</v>
      </c>
      <c r="N1109" s="25" t="e">
        <v>#N/A</v>
      </c>
      <c r="O1109" s="25" t="e">
        <f>VLOOKUP(A1109,'NFkB target TFs'!$E$10:$E$54,1,FALSE)</f>
        <v>#N/A</v>
      </c>
      <c r="P1109" s="25" t="e">
        <f>VLOOKUP(A1109,'all NFkB targets'!$A$6:$A$571,1,FALSE)</f>
        <v>#N/A</v>
      </c>
    </row>
    <row r="1110" spans="1:16" x14ac:dyDescent="0.25">
      <c r="A1110" s="96" t="s">
        <v>10630</v>
      </c>
      <c r="B1110" s="21" t="s">
        <v>10631</v>
      </c>
      <c r="C1110" s="21"/>
      <c r="D1110" s="22">
        <v>0</v>
      </c>
      <c r="E1110" s="23">
        <v>0.35899946918865422</v>
      </c>
      <c r="F1110" s="23">
        <v>0.25889863126458867</v>
      </c>
      <c r="G1110" s="23">
        <v>0.4681883304138762</v>
      </c>
      <c r="H1110" s="23">
        <v>0.34065783956252438</v>
      </c>
      <c r="I1110" s="25">
        <f t="shared" si="68"/>
        <v>0</v>
      </c>
      <c r="J1110" s="25">
        <f t="shared" si="69"/>
        <v>0</v>
      </c>
      <c r="K1110" s="25">
        <f t="shared" si="70"/>
        <v>0</v>
      </c>
      <c r="L1110" s="25">
        <f t="shared" si="71"/>
        <v>0</v>
      </c>
      <c r="M1110" s="25">
        <v>0</v>
      </c>
      <c r="N1110" s="25" t="e">
        <v>#N/A</v>
      </c>
      <c r="O1110" s="25" t="e">
        <f>VLOOKUP(A1110,'NFkB target TFs'!$E$10:$E$54,1,FALSE)</f>
        <v>#N/A</v>
      </c>
      <c r="P1110" s="25" t="e">
        <f>VLOOKUP(A1110,'all NFkB targets'!$A$6:$A$571,1,FALSE)</f>
        <v>#N/A</v>
      </c>
    </row>
    <row r="1111" spans="1:16" x14ac:dyDescent="0.25">
      <c r="A1111" s="96" t="s">
        <v>13555</v>
      </c>
      <c r="B1111" s="21" t="s">
        <v>13556</v>
      </c>
      <c r="C1111" s="21"/>
      <c r="D1111" s="22">
        <v>0</v>
      </c>
      <c r="E1111" s="28">
        <v>0.45588533310819213</v>
      </c>
      <c r="F1111" s="28">
        <v>0.44261643099239611</v>
      </c>
      <c r="G1111" s="28">
        <v>0.60131741801126637</v>
      </c>
      <c r="H1111" s="28">
        <v>0.34017441875274584</v>
      </c>
      <c r="I1111" s="25">
        <f t="shared" si="68"/>
        <v>0</v>
      </c>
      <c r="J1111" s="25">
        <f t="shared" si="69"/>
        <v>0</v>
      </c>
      <c r="K1111" s="25">
        <f t="shared" si="70"/>
        <v>1</v>
      </c>
      <c r="L1111" s="25">
        <f t="shared" si="71"/>
        <v>0</v>
      </c>
      <c r="M1111" s="25">
        <v>1</v>
      </c>
      <c r="N1111" s="25" t="e">
        <v>#N/A</v>
      </c>
      <c r="O1111" s="25" t="e">
        <f>VLOOKUP(A1111,'NFkB target TFs'!$E$10:$E$54,1,FALSE)</f>
        <v>#N/A</v>
      </c>
      <c r="P1111" s="25" t="e">
        <f>VLOOKUP(A1111,'all NFkB targets'!$A$6:$A$571,1,FALSE)</f>
        <v>#N/A</v>
      </c>
    </row>
    <row r="1112" spans="1:16" x14ac:dyDescent="0.25">
      <c r="A1112" s="96" t="s">
        <v>4741</v>
      </c>
      <c r="B1112" s="21" t="s">
        <v>4742</v>
      </c>
      <c r="C1112" s="21"/>
      <c r="D1112" s="22">
        <v>0</v>
      </c>
      <c r="E1112" s="23">
        <v>0.38624302335652555</v>
      </c>
      <c r="F1112" s="23">
        <v>0.1810131800250514</v>
      </c>
      <c r="G1112" s="23">
        <v>0.49092232805783526</v>
      </c>
      <c r="H1112" s="23">
        <v>0.33999201578374522</v>
      </c>
      <c r="I1112" s="25">
        <f t="shared" si="68"/>
        <v>0</v>
      </c>
      <c r="J1112" s="25">
        <f t="shared" si="69"/>
        <v>0</v>
      </c>
      <c r="K1112" s="25">
        <f t="shared" si="70"/>
        <v>0</v>
      </c>
      <c r="L1112" s="25">
        <f t="shared" si="71"/>
        <v>0</v>
      </c>
      <c r="M1112" s="25">
        <v>0</v>
      </c>
      <c r="N1112" s="25" t="e">
        <v>#N/A</v>
      </c>
      <c r="O1112" s="25" t="e">
        <f>VLOOKUP(A1112,'NFkB target TFs'!$E$10:$E$54,1,FALSE)</f>
        <v>#N/A</v>
      </c>
      <c r="P1112" s="25" t="e">
        <f>VLOOKUP(A1112,'all NFkB targets'!$A$6:$A$571,1,FALSE)</f>
        <v>#N/A</v>
      </c>
    </row>
    <row r="1113" spans="1:16" x14ac:dyDescent="0.25">
      <c r="A1113" s="96" t="s">
        <v>493</v>
      </c>
      <c r="B1113" s="21" t="s">
        <v>494</v>
      </c>
      <c r="C1113" s="21"/>
      <c r="D1113" s="22">
        <v>0</v>
      </c>
      <c r="E1113" s="23">
        <v>5.4181139347934733E-2</v>
      </c>
      <c r="F1113" s="28">
        <v>0.47994078126903483</v>
      </c>
      <c r="G1113" s="28">
        <v>0.67711250842740178</v>
      </c>
      <c r="H1113" s="28">
        <v>0.33998669721921371</v>
      </c>
      <c r="I1113" s="25">
        <f t="shared" si="68"/>
        <v>0</v>
      </c>
      <c r="J1113" s="25">
        <f t="shared" si="69"/>
        <v>0</v>
      </c>
      <c r="K1113" s="25">
        <f t="shared" si="70"/>
        <v>1</v>
      </c>
      <c r="L1113" s="25">
        <f t="shared" si="71"/>
        <v>0</v>
      </c>
      <c r="M1113" s="25">
        <v>1</v>
      </c>
      <c r="N1113" s="25" t="e">
        <v>#N/A</v>
      </c>
      <c r="O1113" s="25" t="e">
        <f>VLOOKUP(A1113,'NFkB target TFs'!$E$10:$E$54,1,FALSE)</f>
        <v>#N/A</v>
      </c>
      <c r="P1113" s="25" t="e">
        <f>VLOOKUP(A1113,'all NFkB targets'!$A$6:$A$571,1,FALSE)</f>
        <v>#N/A</v>
      </c>
    </row>
    <row r="1114" spans="1:16" x14ac:dyDescent="0.25">
      <c r="A1114" s="96" t="s">
        <v>8427</v>
      </c>
      <c r="B1114" s="21" t="s">
        <v>8428</v>
      </c>
      <c r="C1114" s="21"/>
      <c r="D1114" s="22">
        <v>0</v>
      </c>
      <c r="E1114" s="23">
        <v>0.219146363502424</v>
      </c>
      <c r="F1114" s="23">
        <v>0.20698909610485255</v>
      </c>
      <c r="G1114" s="23">
        <v>0.47620978345628906</v>
      </c>
      <c r="H1114" s="23">
        <v>0.33976041345448899</v>
      </c>
      <c r="I1114" s="25">
        <f t="shared" si="68"/>
        <v>0</v>
      </c>
      <c r="J1114" s="25">
        <f t="shared" si="69"/>
        <v>0</v>
      </c>
      <c r="K1114" s="25">
        <f t="shared" si="70"/>
        <v>0</v>
      </c>
      <c r="L1114" s="25">
        <f t="shared" si="71"/>
        <v>0</v>
      </c>
      <c r="M1114" s="25">
        <v>0</v>
      </c>
      <c r="N1114" s="25" t="e">
        <v>#N/A</v>
      </c>
      <c r="O1114" s="25" t="e">
        <f>VLOOKUP(A1114,'NFkB target TFs'!$E$10:$E$54,1,FALSE)</f>
        <v>#N/A</v>
      </c>
      <c r="P1114" s="25" t="e">
        <f>VLOOKUP(A1114,'all NFkB targets'!$A$6:$A$571,1,FALSE)</f>
        <v>#N/A</v>
      </c>
    </row>
    <row r="1115" spans="1:16" x14ac:dyDescent="0.25">
      <c r="A1115" s="96" t="s">
        <v>146</v>
      </c>
      <c r="B1115" s="21" t="s">
        <v>147</v>
      </c>
      <c r="C1115" s="21"/>
      <c r="D1115" s="22">
        <v>0</v>
      </c>
      <c r="E1115" s="24">
        <v>-0.19493192757072916</v>
      </c>
      <c r="F1115" s="28">
        <v>0.82480330618126851</v>
      </c>
      <c r="G1115" s="28">
        <v>0.31413781116602635</v>
      </c>
      <c r="H1115" s="28">
        <v>0.33922148584564416</v>
      </c>
      <c r="I1115" s="25">
        <f t="shared" si="68"/>
        <v>0</v>
      </c>
      <c r="J1115" s="25">
        <f t="shared" si="69"/>
        <v>1</v>
      </c>
      <c r="K1115" s="25">
        <f t="shared" si="70"/>
        <v>0</v>
      </c>
      <c r="L1115" s="25">
        <f t="shared" si="71"/>
        <v>0</v>
      </c>
      <c r="M1115" s="25">
        <v>1</v>
      </c>
      <c r="N1115" s="25" t="e">
        <v>#N/A</v>
      </c>
      <c r="O1115" s="25" t="e">
        <f>VLOOKUP(A1115,'NFkB target TFs'!$E$10:$E$54,1,FALSE)</f>
        <v>#N/A</v>
      </c>
      <c r="P1115" s="25" t="e">
        <f>VLOOKUP(A1115,'all NFkB targets'!$A$6:$A$571,1,FALSE)</f>
        <v>#N/A</v>
      </c>
    </row>
    <row r="1116" spans="1:16" x14ac:dyDescent="0.25">
      <c r="A1116" s="96" t="s">
        <v>8509</v>
      </c>
      <c r="B1116" s="21" t="s">
        <v>8510</v>
      </c>
      <c r="C1116" s="21"/>
      <c r="D1116" s="22">
        <v>0</v>
      </c>
      <c r="E1116" s="23">
        <v>7.1872301877227276E-2</v>
      </c>
      <c r="F1116" s="23">
        <v>0.14703852653747812</v>
      </c>
      <c r="G1116" s="23">
        <v>0.24141829079504495</v>
      </c>
      <c r="H1116" s="23">
        <v>0.33908653350623025</v>
      </c>
      <c r="I1116" s="25">
        <f t="shared" si="68"/>
        <v>0</v>
      </c>
      <c r="J1116" s="25">
        <f t="shared" si="69"/>
        <v>0</v>
      </c>
      <c r="K1116" s="25">
        <f t="shared" si="70"/>
        <v>0</v>
      </c>
      <c r="L1116" s="25">
        <f t="shared" si="71"/>
        <v>0</v>
      </c>
      <c r="M1116" s="25">
        <v>0</v>
      </c>
      <c r="N1116" s="25" t="e">
        <v>#N/A</v>
      </c>
      <c r="O1116" s="25" t="e">
        <f>VLOOKUP(A1116,'NFkB target TFs'!$E$10:$E$54,1,FALSE)</f>
        <v>#N/A</v>
      </c>
      <c r="P1116" s="25" t="e">
        <f>VLOOKUP(A1116,'all NFkB targets'!$A$6:$A$571,1,FALSE)</f>
        <v>#N/A</v>
      </c>
    </row>
    <row r="1117" spans="1:16" x14ac:dyDescent="0.25">
      <c r="A1117" s="96" t="s">
        <v>14454</v>
      </c>
      <c r="B1117" s="21" t="s">
        <v>14455</v>
      </c>
      <c r="C1117" s="21"/>
      <c r="D1117" s="22">
        <v>0</v>
      </c>
      <c r="E1117" s="28">
        <v>0.19598530032428974</v>
      </c>
      <c r="F1117" s="28">
        <v>0.97708306260844824</v>
      </c>
      <c r="G1117" s="28">
        <v>1.6042329792285446</v>
      </c>
      <c r="H1117" s="28">
        <v>0.33901358601569836</v>
      </c>
      <c r="I1117" s="25">
        <f t="shared" si="68"/>
        <v>0</v>
      </c>
      <c r="J1117" s="25">
        <f t="shared" si="69"/>
        <v>1</v>
      </c>
      <c r="K1117" s="25">
        <f t="shared" si="70"/>
        <v>1</v>
      </c>
      <c r="L1117" s="25">
        <f t="shared" si="71"/>
        <v>0</v>
      </c>
      <c r="M1117" s="25">
        <v>1</v>
      </c>
      <c r="N1117" s="25" t="e">
        <v>#N/A</v>
      </c>
      <c r="O1117" s="25" t="e">
        <f>VLOOKUP(A1117,'NFkB target TFs'!$E$10:$E$54,1,FALSE)</f>
        <v>#N/A</v>
      </c>
      <c r="P1117" s="25" t="e">
        <f>VLOOKUP(A1117,'all NFkB targets'!$A$6:$A$571,1,FALSE)</f>
        <v>#N/A</v>
      </c>
    </row>
    <row r="1118" spans="1:16" x14ac:dyDescent="0.25">
      <c r="A1118" s="96" t="s">
        <v>9266</v>
      </c>
      <c r="B1118" s="21" t="s">
        <v>9267</v>
      </c>
      <c r="C1118" s="21"/>
      <c r="D1118" s="22">
        <v>0</v>
      </c>
      <c r="E1118" s="23">
        <v>0.14363905476801453</v>
      </c>
      <c r="F1118" s="23">
        <v>0.18098788063855958</v>
      </c>
      <c r="G1118" s="23">
        <v>0.55598673196828086</v>
      </c>
      <c r="H1118" s="23">
        <v>0.33893665256973027</v>
      </c>
      <c r="I1118" s="25">
        <f t="shared" si="68"/>
        <v>0</v>
      </c>
      <c r="J1118" s="25">
        <f t="shared" si="69"/>
        <v>0</v>
      </c>
      <c r="K1118" s="25">
        <f t="shared" si="70"/>
        <v>0</v>
      </c>
      <c r="L1118" s="25">
        <f t="shared" si="71"/>
        <v>0</v>
      </c>
      <c r="M1118" s="25">
        <v>0</v>
      </c>
      <c r="N1118" s="25" t="e">
        <v>#N/A</v>
      </c>
      <c r="O1118" s="25" t="e">
        <f>VLOOKUP(A1118,'NFkB target TFs'!$E$10:$E$54,1,FALSE)</f>
        <v>#N/A</v>
      </c>
      <c r="P1118" s="25" t="e">
        <f>VLOOKUP(A1118,'all NFkB targets'!$A$6:$A$571,1,FALSE)</f>
        <v>#N/A</v>
      </c>
    </row>
    <row r="1119" spans="1:16" x14ac:dyDescent="0.25">
      <c r="A1119" s="96" t="s">
        <v>12848</v>
      </c>
      <c r="B1119" s="21" t="s">
        <v>12849</v>
      </c>
      <c r="C1119" s="21"/>
      <c r="D1119" s="22">
        <v>0</v>
      </c>
      <c r="E1119" s="24">
        <v>-0.14958743789173556</v>
      </c>
      <c r="F1119" s="28">
        <v>0.81080816645751863</v>
      </c>
      <c r="G1119" s="28">
        <v>0.15631283991258454</v>
      </c>
      <c r="H1119" s="28">
        <v>0.3388595625416771</v>
      </c>
      <c r="I1119" s="25">
        <f t="shared" si="68"/>
        <v>0</v>
      </c>
      <c r="J1119" s="25">
        <f t="shared" si="69"/>
        <v>1</v>
      </c>
      <c r="K1119" s="25">
        <f t="shared" si="70"/>
        <v>0</v>
      </c>
      <c r="L1119" s="25">
        <f t="shared" si="71"/>
        <v>0</v>
      </c>
      <c r="M1119" s="25">
        <v>1</v>
      </c>
      <c r="N1119" s="25" t="e">
        <v>#N/A</v>
      </c>
      <c r="O1119" s="25" t="e">
        <f>VLOOKUP(A1119,'NFkB target TFs'!$E$10:$E$54,1,FALSE)</f>
        <v>#N/A</v>
      </c>
      <c r="P1119" s="25" t="e">
        <f>VLOOKUP(A1119,'all NFkB targets'!$A$6:$A$571,1,FALSE)</f>
        <v>#N/A</v>
      </c>
    </row>
    <row r="1120" spans="1:16" x14ac:dyDescent="0.25">
      <c r="A1120" s="96" t="s">
        <v>12431</v>
      </c>
      <c r="B1120" s="21" t="s">
        <v>12432</v>
      </c>
      <c r="C1120" s="21"/>
      <c r="D1120" s="22">
        <v>0</v>
      </c>
      <c r="E1120" s="23">
        <v>5.5469215050588432E-2</v>
      </c>
      <c r="F1120" s="28">
        <v>0.66936257607690108</v>
      </c>
      <c r="G1120" s="28">
        <v>0.16326815863515023</v>
      </c>
      <c r="H1120" s="28">
        <v>0.33882799816991477</v>
      </c>
      <c r="I1120" s="25">
        <f t="shared" si="68"/>
        <v>0</v>
      </c>
      <c r="J1120" s="25">
        <f t="shared" si="69"/>
        <v>1</v>
      </c>
      <c r="K1120" s="25">
        <f t="shared" si="70"/>
        <v>0</v>
      </c>
      <c r="L1120" s="25">
        <f t="shared" si="71"/>
        <v>0</v>
      </c>
      <c r="M1120" s="25">
        <v>1</v>
      </c>
      <c r="N1120" s="25" t="e">
        <v>#N/A</v>
      </c>
      <c r="O1120" s="25" t="e">
        <f>VLOOKUP(A1120,'NFkB target TFs'!$E$10:$E$54,1,FALSE)</f>
        <v>#N/A</v>
      </c>
      <c r="P1120" s="25" t="e">
        <f>VLOOKUP(A1120,'all NFkB targets'!$A$6:$A$571,1,FALSE)</f>
        <v>#N/A</v>
      </c>
    </row>
    <row r="1121" spans="1:16" x14ac:dyDescent="0.25">
      <c r="A1121" s="96" t="s">
        <v>11136</v>
      </c>
      <c r="B1121" s="21" t="s">
        <v>11137</v>
      </c>
      <c r="C1121" s="21"/>
      <c r="D1121" s="22">
        <v>0</v>
      </c>
      <c r="E1121" s="23">
        <v>-8.20504881633108E-2</v>
      </c>
      <c r="F1121" s="23">
        <v>9.4014426089116476E-2</v>
      </c>
      <c r="G1121" s="23">
        <v>0.4270905112996472</v>
      </c>
      <c r="H1121" s="23">
        <v>0.33847161744004961</v>
      </c>
      <c r="I1121" s="25">
        <f t="shared" si="68"/>
        <v>0</v>
      </c>
      <c r="J1121" s="25">
        <f t="shared" si="69"/>
        <v>0</v>
      </c>
      <c r="K1121" s="25">
        <f t="shared" si="70"/>
        <v>0</v>
      </c>
      <c r="L1121" s="25">
        <f t="shared" si="71"/>
        <v>0</v>
      </c>
      <c r="M1121" s="25">
        <v>0</v>
      </c>
      <c r="N1121" s="25" t="e">
        <v>#N/A</v>
      </c>
      <c r="O1121" s="25" t="e">
        <f>VLOOKUP(A1121,'NFkB target TFs'!$E$10:$E$54,1,FALSE)</f>
        <v>#N/A</v>
      </c>
      <c r="P1121" s="25" t="e">
        <f>VLOOKUP(A1121,'all NFkB targets'!$A$6:$A$571,1,FALSE)</f>
        <v>#N/A</v>
      </c>
    </row>
    <row r="1122" spans="1:16" x14ac:dyDescent="0.25">
      <c r="A1122" s="96" t="s">
        <v>3361</v>
      </c>
      <c r="B1122" s="21" t="s">
        <v>3362</v>
      </c>
      <c r="C1122" s="21"/>
      <c r="D1122" s="22">
        <v>0</v>
      </c>
      <c r="E1122" s="23">
        <v>9.594464483713365E-2</v>
      </c>
      <c r="F1122" s="23">
        <v>6.1112185651735734E-2</v>
      </c>
      <c r="G1122" s="23">
        <v>0.42521662080508033</v>
      </c>
      <c r="H1122" s="23">
        <v>0.33784307471299929</v>
      </c>
      <c r="I1122" s="25">
        <f t="shared" si="68"/>
        <v>0</v>
      </c>
      <c r="J1122" s="25">
        <f t="shared" si="69"/>
        <v>0</v>
      </c>
      <c r="K1122" s="25">
        <f t="shared" si="70"/>
        <v>0</v>
      </c>
      <c r="L1122" s="25">
        <f t="shared" si="71"/>
        <v>0</v>
      </c>
      <c r="M1122" s="25">
        <v>0</v>
      </c>
      <c r="N1122" s="25" t="e">
        <v>#N/A</v>
      </c>
      <c r="O1122" s="25" t="e">
        <f>VLOOKUP(A1122,'NFkB target TFs'!$E$10:$E$54,1,FALSE)</f>
        <v>#N/A</v>
      </c>
      <c r="P1122" s="25" t="e">
        <f>VLOOKUP(A1122,'all NFkB targets'!$A$6:$A$571,1,FALSE)</f>
        <v>#N/A</v>
      </c>
    </row>
    <row r="1123" spans="1:16" x14ac:dyDescent="0.25">
      <c r="A1123" s="96" t="s">
        <v>3780</v>
      </c>
      <c r="B1123" s="21" t="s">
        <v>3781</v>
      </c>
      <c r="C1123" s="21"/>
      <c r="D1123" s="22">
        <v>0</v>
      </c>
      <c r="E1123" s="23">
        <v>0.27368935935265432</v>
      </c>
      <c r="F1123" s="23">
        <v>0.37932241625535718</v>
      </c>
      <c r="G1123" s="23">
        <v>0.22753664158765721</v>
      </c>
      <c r="H1123" s="23">
        <v>0.33776743714063673</v>
      </c>
      <c r="I1123" s="25">
        <f t="shared" si="68"/>
        <v>0</v>
      </c>
      <c r="J1123" s="25">
        <f t="shared" si="69"/>
        <v>0</v>
      </c>
      <c r="K1123" s="25">
        <f t="shared" si="70"/>
        <v>0</v>
      </c>
      <c r="L1123" s="25">
        <f t="shared" si="71"/>
        <v>0</v>
      </c>
      <c r="M1123" s="25">
        <v>0</v>
      </c>
      <c r="N1123" s="25" t="e">
        <v>#N/A</v>
      </c>
      <c r="O1123" s="25" t="e">
        <f>VLOOKUP(A1123,'NFkB target TFs'!$E$10:$E$54,1,FALSE)</f>
        <v>#N/A</v>
      </c>
      <c r="P1123" s="25" t="e">
        <f>VLOOKUP(A1123,'all NFkB targets'!$A$6:$A$571,1,FALSE)</f>
        <v>#N/A</v>
      </c>
    </row>
    <row r="1124" spans="1:16" x14ac:dyDescent="0.25">
      <c r="A1124" s="96" t="s">
        <v>7828</v>
      </c>
      <c r="B1124" s="21" t="s">
        <v>7829</v>
      </c>
      <c r="C1124" s="21"/>
      <c r="D1124" s="22">
        <v>0</v>
      </c>
      <c r="E1124" s="23">
        <v>0.16992500144231237</v>
      </c>
      <c r="F1124" s="23">
        <v>0.21435170400580023</v>
      </c>
      <c r="G1124" s="23">
        <v>-0.39785149680608795</v>
      </c>
      <c r="H1124" s="23">
        <v>0.3377502504256748</v>
      </c>
      <c r="I1124" s="25">
        <f t="shared" si="68"/>
        <v>0</v>
      </c>
      <c r="J1124" s="25">
        <f t="shared" si="69"/>
        <v>0</v>
      </c>
      <c r="K1124" s="25">
        <f t="shared" si="70"/>
        <v>0</v>
      </c>
      <c r="L1124" s="25">
        <f t="shared" si="71"/>
        <v>0</v>
      </c>
      <c r="M1124" s="25">
        <v>0</v>
      </c>
      <c r="N1124" s="25" t="e">
        <v>#N/A</v>
      </c>
      <c r="O1124" s="25" t="e">
        <f>VLOOKUP(A1124,'NFkB target TFs'!$E$10:$E$54,1,FALSE)</f>
        <v>#N/A</v>
      </c>
      <c r="P1124" s="25" t="e">
        <f>VLOOKUP(A1124,'all NFkB targets'!$A$6:$A$571,1,FALSE)</f>
        <v>#N/A</v>
      </c>
    </row>
    <row r="1125" spans="1:16" x14ac:dyDescent="0.25">
      <c r="A1125" s="96" t="s">
        <v>13299</v>
      </c>
      <c r="B1125" s="21" t="s">
        <v>13300</v>
      </c>
      <c r="C1125" s="21"/>
      <c r="D1125" s="22">
        <v>0</v>
      </c>
      <c r="E1125" s="23">
        <v>-2.725500847257669E-2</v>
      </c>
      <c r="F1125" s="28">
        <v>0.41916425266513113</v>
      </c>
      <c r="G1125" s="28">
        <v>0.68358922815258183</v>
      </c>
      <c r="H1125" s="28">
        <v>0.33770347855146615</v>
      </c>
      <c r="I1125" s="25">
        <f t="shared" si="68"/>
        <v>0</v>
      </c>
      <c r="J1125" s="25">
        <f t="shared" si="69"/>
        <v>0</v>
      </c>
      <c r="K1125" s="25">
        <f t="shared" si="70"/>
        <v>1</v>
      </c>
      <c r="L1125" s="25">
        <f t="shared" si="71"/>
        <v>0</v>
      </c>
      <c r="M1125" s="25">
        <v>1</v>
      </c>
      <c r="N1125" s="25" t="e">
        <v>#N/A</v>
      </c>
      <c r="O1125" s="25" t="e">
        <f>VLOOKUP(A1125,'NFkB target TFs'!$E$10:$E$54,1,FALSE)</f>
        <v>#N/A</v>
      </c>
      <c r="P1125" s="25" t="e">
        <f>VLOOKUP(A1125,'all NFkB targets'!$A$6:$A$571,1,FALSE)</f>
        <v>#N/A</v>
      </c>
    </row>
    <row r="1126" spans="1:16" x14ac:dyDescent="0.25">
      <c r="A1126" s="96" t="s">
        <v>13533</v>
      </c>
      <c r="B1126" s="21" t="s">
        <v>13534</v>
      </c>
      <c r="C1126" s="21"/>
      <c r="D1126" s="22">
        <v>0</v>
      </c>
      <c r="E1126" s="28">
        <v>0.3427361810682294</v>
      </c>
      <c r="F1126" s="28">
        <v>0.51594500744517824</v>
      </c>
      <c r="G1126" s="28">
        <v>0.62915149918183055</v>
      </c>
      <c r="H1126" s="28">
        <v>0.33761340573213655</v>
      </c>
      <c r="I1126" s="25">
        <f t="shared" si="68"/>
        <v>0</v>
      </c>
      <c r="J1126" s="25">
        <f t="shared" si="69"/>
        <v>0</v>
      </c>
      <c r="K1126" s="25">
        <f t="shared" si="70"/>
        <v>1</v>
      </c>
      <c r="L1126" s="25">
        <f t="shared" si="71"/>
        <v>0</v>
      </c>
      <c r="M1126" s="25">
        <v>1</v>
      </c>
      <c r="N1126" s="25" t="e">
        <v>#N/A</v>
      </c>
      <c r="O1126" s="25" t="e">
        <f>VLOOKUP(A1126,'NFkB target TFs'!$E$10:$E$54,1,FALSE)</f>
        <v>#N/A</v>
      </c>
      <c r="P1126" s="25" t="e">
        <f>VLOOKUP(A1126,'all NFkB targets'!$A$6:$A$571,1,FALSE)</f>
        <v>#N/A</v>
      </c>
    </row>
    <row r="1127" spans="1:16" x14ac:dyDescent="0.25">
      <c r="A1127" s="96" t="s">
        <v>13230</v>
      </c>
      <c r="B1127" s="21" t="s">
        <v>13231</v>
      </c>
      <c r="C1127" s="21"/>
      <c r="D1127" s="22">
        <v>0</v>
      </c>
      <c r="E1127" s="28">
        <v>0.39650213760923064</v>
      </c>
      <c r="F1127" s="28">
        <v>0.57357500169121856</v>
      </c>
      <c r="G1127" s="28">
        <v>0.66876090965180501</v>
      </c>
      <c r="H1127" s="28">
        <v>0.33733892375731583</v>
      </c>
      <c r="I1127" s="25">
        <f t="shared" si="68"/>
        <v>0</v>
      </c>
      <c r="J1127" s="25">
        <f t="shared" si="69"/>
        <v>0</v>
      </c>
      <c r="K1127" s="25">
        <f t="shared" si="70"/>
        <v>1</v>
      </c>
      <c r="L1127" s="25">
        <f t="shared" si="71"/>
        <v>0</v>
      </c>
      <c r="M1127" s="25">
        <v>1</v>
      </c>
      <c r="N1127" s="25" t="e">
        <v>#N/A</v>
      </c>
      <c r="O1127" s="25" t="e">
        <f>VLOOKUP(A1127,'NFkB target TFs'!$E$10:$E$54,1,FALSE)</f>
        <v>#N/A</v>
      </c>
      <c r="P1127" s="25" t="e">
        <f>VLOOKUP(A1127,'all NFkB targets'!$A$6:$A$571,1,FALSE)</f>
        <v>#N/A</v>
      </c>
    </row>
    <row r="1128" spans="1:16" x14ac:dyDescent="0.25">
      <c r="A1128" s="96" t="s">
        <v>2524</v>
      </c>
      <c r="B1128" s="21" t="s">
        <v>2525</v>
      </c>
      <c r="C1128" s="21"/>
      <c r="D1128" s="22">
        <v>0</v>
      </c>
      <c r="E1128" s="23">
        <v>0.17144641453006401</v>
      </c>
      <c r="F1128" s="23">
        <v>0.22891802690358937</v>
      </c>
      <c r="G1128" s="23">
        <v>0.35124800952415164</v>
      </c>
      <c r="H1128" s="23">
        <v>0.33722069163976343</v>
      </c>
      <c r="I1128" s="25">
        <f t="shared" si="68"/>
        <v>0</v>
      </c>
      <c r="J1128" s="25">
        <f t="shared" si="69"/>
        <v>0</v>
      </c>
      <c r="K1128" s="25">
        <f t="shared" si="70"/>
        <v>0</v>
      </c>
      <c r="L1128" s="25">
        <f t="shared" si="71"/>
        <v>0</v>
      </c>
      <c r="M1128" s="25">
        <v>0</v>
      </c>
      <c r="N1128" s="25" t="e">
        <v>#N/A</v>
      </c>
      <c r="O1128" s="25" t="e">
        <f>VLOOKUP(A1128,'NFkB target TFs'!$E$10:$E$54,1,FALSE)</f>
        <v>#N/A</v>
      </c>
      <c r="P1128" s="25" t="e">
        <f>VLOOKUP(A1128,'all NFkB targets'!$A$6:$A$571,1,FALSE)</f>
        <v>#N/A</v>
      </c>
    </row>
    <row r="1129" spans="1:16" x14ac:dyDescent="0.25">
      <c r="A1129" s="96" t="s">
        <v>11859</v>
      </c>
      <c r="B1129" s="21" t="s">
        <v>941</v>
      </c>
      <c r="C1129" s="21"/>
      <c r="D1129" s="22">
        <v>0</v>
      </c>
      <c r="E1129" s="23">
        <v>0.56034253394815292</v>
      </c>
      <c r="F1129" s="23">
        <v>0.53775805460355042</v>
      </c>
      <c r="G1129" s="23">
        <v>0.56120814742173919</v>
      </c>
      <c r="H1129" s="23">
        <v>0.33707045633186317</v>
      </c>
      <c r="I1129" s="25">
        <f t="shared" si="68"/>
        <v>0</v>
      </c>
      <c r="J1129" s="25">
        <f t="shared" si="69"/>
        <v>0</v>
      </c>
      <c r="K1129" s="25">
        <f t="shared" si="70"/>
        <v>0</v>
      </c>
      <c r="L1129" s="25">
        <f t="shared" si="71"/>
        <v>0</v>
      </c>
      <c r="M1129" s="25">
        <v>0</v>
      </c>
      <c r="N1129" s="25" t="e">
        <v>#N/A</v>
      </c>
      <c r="O1129" s="25" t="e">
        <f>VLOOKUP(A1129,'NFkB target TFs'!$E$10:$E$54,1,FALSE)</f>
        <v>#N/A</v>
      </c>
      <c r="P1129" s="25" t="e">
        <f>VLOOKUP(A1129,'all NFkB targets'!$A$6:$A$571,1,FALSE)</f>
        <v>#N/A</v>
      </c>
    </row>
    <row r="1130" spans="1:16" x14ac:dyDescent="0.25">
      <c r="A1130" s="96" t="s">
        <v>15052</v>
      </c>
      <c r="B1130" s="21" t="s">
        <v>15053</v>
      </c>
      <c r="C1130" s="21"/>
      <c r="D1130" s="22">
        <v>0</v>
      </c>
      <c r="E1130" s="28">
        <v>0.69818137234766386</v>
      </c>
      <c r="F1130" s="28">
        <v>0.81284918160081887</v>
      </c>
      <c r="G1130" s="28">
        <v>0.77254015146244437</v>
      </c>
      <c r="H1130" s="28">
        <v>0.33623578055809078</v>
      </c>
      <c r="I1130" s="25">
        <f t="shared" si="68"/>
        <v>1</v>
      </c>
      <c r="J1130" s="25">
        <f t="shared" si="69"/>
        <v>1</v>
      </c>
      <c r="K1130" s="25">
        <f t="shared" si="70"/>
        <v>1</v>
      </c>
      <c r="L1130" s="25">
        <f t="shared" si="71"/>
        <v>0</v>
      </c>
      <c r="M1130" s="25">
        <v>1</v>
      </c>
      <c r="N1130" s="25" t="e">
        <v>#N/A</v>
      </c>
      <c r="O1130" s="25" t="e">
        <f>VLOOKUP(A1130,'NFkB target TFs'!$E$10:$E$54,1,FALSE)</f>
        <v>#N/A</v>
      </c>
      <c r="P1130" s="25" t="e">
        <f>VLOOKUP(A1130,'all NFkB targets'!$A$6:$A$571,1,FALSE)</f>
        <v>#N/A</v>
      </c>
    </row>
    <row r="1131" spans="1:16" x14ac:dyDescent="0.25">
      <c r="A1131" s="96" t="s">
        <v>6798</v>
      </c>
      <c r="B1131" s="21" t="s">
        <v>6799</v>
      </c>
      <c r="C1131" s="21"/>
      <c r="D1131" s="22">
        <v>0</v>
      </c>
      <c r="E1131" s="23">
        <v>0.33672601389211559</v>
      </c>
      <c r="F1131" s="23">
        <v>0.29252843718867727</v>
      </c>
      <c r="G1131" s="23">
        <v>0.27869339850569397</v>
      </c>
      <c r="H1131" s="23">
        <v>0.3358250491525015</v>
      </c>
      <c r="I1131" s="25">
        <f t="shared" si="68"/>
        <v>0</v>
      </c>
      <c r="J1131" s="25">
        <f t="shared" si="69"/>
        <v>0</v>
      </c>
      <c r="K1131" s="25">
        <f t="shared" si="70"/>
        <v>0</v>
      </c>
      <c r="L1131" s="25">
        <f t="shared" si="71"/>
        <v>0</v>
      </c>
      <c r="M1131" s="25">
        <v>0</v>
      </c>
      <c r="N1131" s="25" t="e">
        <v>#N/A</v>
      </c>
      <c r="O1131" s="25" t="e">
        <f>VLOOKUP(A1131,'NFkB target TFs'!$E$10:$E$54,1,FALSE)</f>
        <v>#N/A</v>
      </c>
      <c r="P1131" s="25" t="e">
        <f>VLOOKUP(A1131,'all NFkB targets'!$A$6:$A$571,1,FALSE)</f>
        <v>#N/A</v>
      </c>
    </row>
    <row r="1132" spans="1:16" x14ac:dyDescent="0.25">
      <c r="A1132" s="96" t="s">
        <v>8439</v>
      </c>
      <c r="B1132" s="21" t="s">
        <v>8440</v>
      </c>
      <c r="C1132" s="21"/>
      <c r="D1132" s="22">
        <v>0</v>
      </c>
      <c r="E1132" s="23">
        <v>4.9722411881081084E-2</v>
      </c>
      <c r="F1132" s="23">
        <v>0.23905397454885499</v>
      </c>
      <c r="G1132" s="23">
        <v>0.36536018941216397</v>
      </c>
      <c r="H1132" s="23">
        <v>0.33548975361894473</v>
      </c>
      <c r="I1132" s="25">
        <f t="shared" si="68"/>
        <v>0</v>
      </c>
      <c r="J1132" s="25">
        <f t="shared" si="69"/>
        <v>0</v>
      </c>
      <c r="K1132" s="25">
        <f t="shared" si="70"/>
        <v>0</v>
      </c>
      <c r="L1132" s="25">
        <f t="shared" si="71"/>
        <v>0</v>
      </c>
      <c r="M1132" s="25">
        <v>0</v>
      </c>
      <c r="N1132" s="25" t="e">
        <v>#N/A</v>
      </c>
      <c r="O1132" s="25" t="e">
        <f>VLOOKUP(A1132,'NFkB target TFs'!$E$10:$E$54,1,FALSE)</f>
        <v>#N/A</v>
      </c>
      <c r="P1132" s="25" t="e">
        <f>VLOOKUP(A1132,'all NFkB targets'!$A$6:$A$571,1,FALSE)</f>
        <v>#N/A</v>
      </c>
    </row>
    <row r="1133" spans="1:16" x14ac:dyDescent="0.25">
      <c r="A1133" s="96" t="s">
        <v>14766</v>
      </c>
      <c r="B1133" s="21" t="s">
        <v>14767</v>
      </c>
      <c r="C1133" s="21"/>
      <c r="D1133" s="22">
        <v>0</v>
      </c>
      <c r="E1133" s="28">
        <v>0.56868621924441121</v>
      </c>
      <c r="F1133" s="28">
        <v>0.92926832694734429</v>
      </c>
      <c r="G1133" s="28">
        <v>0.72722876142087522</v>
      </c>
      <c r="H1133" s="28">
        <v>0.3351286033205107</v>
      </c>
      <c r="I1133" s="25">
        <f t="shared" si="68"/>
        <v>0</v>
      </c>
      <c r="J1133" s="25">
        <f t="shared" si="69"/>
        <v>1</v>
      </c>
      <c r="K1133" s="25">
        <f t="shared" si="70"/>
        <v>1</v>
      </c>
      <c r="L1133" s="25">
        <f t="shared" si="71"/>
        <v>0</v>
      </c>
      <c r="M1133" s="25">
        <v>1</v>
      </c>
      <c r="N1133" s="25" t="e">
        <v>#N/A</v>
      </c>
      <c r="O1133" s="25" t="e">
        <f>VLOOKUP(A1133,'NFkB target TFs'!$E$10:$E$54,1,FALSE)</f>
        <v>#N/A</v>
      </c>
      <c r="P1133" s="25" t="e">
        <f>VLOOKUP(A1133,'all NFkB targets'!$A$6:$A$571,1,FALSE)</f>
        <v>#N/A</v>
      </c>
    </row>
    <row r="1134" spans="1:16" x14ac:dyDescent="0.25">
      <c r="A1134" s="96" t="s">
        <v>14788</v>
      </c>
      <c r="B1134" s="21" t="s">
        <v>14789</v>
      </c>
      <c r="C1134" s="21"/>
      <c r="D1134" s="22">
        <v>0</v>
      </c>
      <c r="E1134" s="28">
        <v>0.26763141994389084</v>
      </c>
      <c r="F1134" s="28">
        <v>0.74909504363808177</v>
      </c>
      <c r="G1134" s="28">
        <v>0.87661047407439052</v>
      </c>
      <c r="H1134" s="28">
        <v>0.3347435330637698</v>
      </c>
      <c r="I1134" s="25">
        <f t="shared" si="68"/>
        <v>0</v>
      </c>
      <c r="J1134" s="25">
        <f t="shared" si="69"/>
        <v>1</v>
      </c>
      <c r="K1134" s="25">
        <f t="shared" si="70"/>
        <v>1</v>
      </c>
      <c r="L1134" s="25">
        <f t="shared" si="71"/>
        <v>0</v>
      </c>
      <c r="M1134" s="25">
        <v>1</v>
      </c>
      <c r="N1134" s="25" t="e">
        <v>#N/A</v>
      </c>
      <c r="O1134" s="25" t="e">
        <f>VLOOKUP(A1134,'NFkB target TFs'!$E$10:$E$54,1,FALSE)</f>
        <v>#N/A</v>
      </c>
      <c r="P1134" s="25" t="e">
        <f>VLOOKUP(A1134,'all NFkB targets'!$A$6:$A$571,1,FALSE)</f>
        <v>#N/A</v>
      </c>
    </row>
    <row r="1135" spans="1:16" x14ac:dyDescent="0.25">
      <c r="A1135" s="96" t="s">
        <v>723</v>
      </c>
      <c r="B1135" s="21" t="s">
        <v>724</v>
      </c>
      <c r="C1135" s="21"/>
      <c r="D1135" s="22">
        <v>0</v>
      </c>
      <c r="E1135" s="23">
        <v>2.1429094967465048E-2</v>
      </c>
      <c r="F1135" s="23">
        <v>0.37197636203592105</v>
      </c>
      <c r="G1135" s="23">
        <v>0.48934093068263673</v>
      </c>
      <c r="H1135" s="23">
        <v>0.33459747558336767</v>
      </c>
      <c r="I1135" s="25">
        <f t="shared" si="68"/>
        <v>0</v>
      </c>
      <c r="J1135" s="25">
        <f t="shared" si="69"/>
        <v>0</v>
      </c>
      <c r="K1135" s="25">
        <f t="shared" si="70"/>
        <v>0</v>
      </c>
      <c r="L1135" s="25">
        <f t="shared" si="71"/>
        <v>0</v>
      </c>
      <c r="M1135" s="25">
        <v>0</v>
      </c>
      <c r="N1135" s="25" t="e">
        <v>#N/A</v>
      </c>
      <c r="O1135" s="25" t="e">
        <f>VLOOKUP(A1135,'NFkB target TFs'!$E$10:$E$54,1,FALSE)</f>
        <v>#N/A</v>
      </c>
      <c r="P1135" s="25" t="e">
        <f>VLOOKUP(A1135,'all NFkB targets'!$A$6:$A$571,1,FALSE)</f>
        <v>#N/A</v>
      </c>
    </row>
    <row r="1136" spans="1:16" x14ac:dyDescent="0.25">
      <c r="A1136" s="96" t="s">
        <v>3157</v>
      </c>
      <c r="B1136" s="21" t="s">
        <v>3158</v>
      </c>
      <c r="C1136" s="21"/>
      <c r="D1136" s="22">
        <v>0</v>
      </c>
      <c r="E1136" s="23">
        <v>7.4050718835829699E-2</v>
      </c>
      <c r="F1136" s="23">
        <v>-8.2560569464507991E-3</v>
      </c>
      <c r="G1136" s="23">
        <v>7.8152771222783649E-2</v>
      </c>
      <c r="H1136" s="23">
        <v>0.33441315941810185</v>
      </c>
      <c r="I1136" s="25">
        <f t="shared" si="68"/>
        <v>0</v>
      </c>
      <c r="J1136" s="25">
        <f t="shared" si="69"/>
        <v>0</v>
      </c>
      <c r="K1136" s="25">
        <f t="shared" si="70"/>
        <v>0</v>
      </c>
      <c r="L1136" s="25">
        <f t="shared" si="71"/>
        <v>0</v>
      </c>
      <c r="M1136" s="25">
        <v>0</v>
      </c>
      <c r="N1136" s="25" t="e">
        <v>#N/A</v>
      </c>
      <c r="O1136" s="25" t="e">
        <f>VLOOKUP(A1136,'NFkB target TFs'!$E$10:$E$54,1,FALSE)</f>
        <v>#N/A</v>
      </c>
      <c r="P1136" s="25" t="e">
        <f>VLOOKUP(A1136,'all NFkB targets'!$A$6:$A$571,1,FALSE)</f>
        <v>#N/A</v>
      </c>
    </row>
    <row r="1137" spans="1:16" x14ac:dyDescent="0.25">
      <c r="A1137" s="96" t="s">
        <v>11609</v>
      </c>
      <c r="B1137" s="21" t="s">
        <v>11610</v>
      </c>
      <c r="C1137" s="21"/>
      <c r="D1137" s="22">
        <v>0</v>
      </c>
      <c r="E1137" s="23">
        <v>-8.0266148348077118E-2</v>
      </c>
      <c r="F1137" s="23">
        <v>-0.18650491332210906</v>
      </c>
      <c r="G1137" s="23">
        <v>0.47254658136189703</v>
      </c>
      <c r="H1137" s="23">
        <v>0.33423283076506971</v>
      </c>
      <c r="I1137" s="25">
        <f t="shared" si="68"/>
        <v>0</v>
      </c>
      <c r="J1137" s="25">
        <f t="shared" si="69"/>
        <v>0</v>
      </c>
      <c r="K1137" s="25">
        <f t="shared" si="70"/>
        <v>0</v>
      </c>
      <c r="L1137" s="25">
        <f t="shared" si="71"/>
        <v>0</v>
      </c>
      <c r="M1137" s="25">
        <v>0</v>
      </c>
      <c r="N1137" s="25" t="e">
        <v>#N/A</v>
      </c>
      <c r="O1137" s="25" t="e">
        <f>VLOOKUP(A1137,'NFkB target TFs'!$E$10:$E$54,1,FALSE)</f>
        <v>#N/A</v>
      </c>
      <c r="P1137" s="25" t="e">
        <f>VLOOKUP(A1137,'all NFkB targets'!$A$6:$A$571,1,FALSE)</f>
        <v>#N/A</v>
      </c>
    </row>
    <row r="1138" spans="1:16" x14ac:dyDescent="0.25">
      <c r="A1138" s="96" t="s">
        <v>10359</v>
      </c>
      <c r="B1138" s="21" t="s">
        <v>10360</v>
      </c>
      <c r="C1138" s="21"/>
      <c r="D1138" s="22">
        <v>0</v>
      </c>
      <c r="E1138" s="23">
        <v>0.15111511307641412</v>
      </c>
      <c r="F1138" s="23">
        <v>0.51111972376537373</v>
      </c>
      <c r="G1138" s="23">
        <v>0.44126533440640109</v>
      </c>
      <c r="H1138" s="23">
        <v>0.33422812774107802</v>
      </c>
      <c r="I1138" s="25">
        <f t="shared" si="68"/>
        <v>0</v>
      </c>
      <c r="J1138" s="25">
        <f t="shared" si="69"/>
        <v>0</v>
      </c>
      <c r="K1138" s="25">
        <f t="shared" si="70"/>
        <v>0</v>
      </c>
      <c r="L1138" s="25">
        <f t="shared" si="71"/>
        <v>0</v>
      </c>
      <c r="M1138" s="25">
        <v>0</v>
      </c>
      <c r="N1138" s="25" t="e">
        <v>#N/A</v>
      </c>
      <c r="O1138" s="25" t="e">
        <f>VLOOKUP(A1138,'NFkB target TFs'!$E$10:$E$54,1,FALSE)</f>
        <v>#N/A</v>
      </c>
      <c r="P1138" s="25" t="e">
        <f>VLOOKUP(A1138,'all NFkB targets'!$A$6:$A$571,1,FALSE)</f>
        <v>#N/A</v>
      </c>
    </row>
    <row r="1139" spans="1:16" x14ac:dyDescent="0.25">
      <c r="A1139" s="96" t="s">
        <v>7023</v>
      </c>
      <c r="B1139" s="21" t="s">
        <v>7024</v>
      </c>
      <c r="C1139" s="21"/>
      <c r="D1139" s="22">
        <v>0</v>
      </c>
      <c r="E1139" s="23">
        <v>0.28278730140886787</v>
      </c>
      <c r="F1139" s="23">
        <v>0.30147356063880337</v>
      </c>
      <c r="G1139" s="23">
        <v>0.48424186197763813</v>
      </c>
      <c r="H1139" s="23">
        <v>0.33401388993923858</v>
      </c>
      <c r="I1139" s="25">
        <f t="shared" si="68"/>
        <v>0</v>
      </c>
      <c r="J1139" s="25">
        <f t="shared" si="69"/>
        <v>0</v>
      </c>
      <c r="K1139" s="25">
        <f t="shared" si="70"/>
        <v>0</v>
      </c>
      <c r="L1139" s="25">
        <f t="shared" si="71"/>
        <v>0</v>
      </c>
      <c r="M1139" s="25">
        <v>0</v>
      </c>
      <c r="N1139" s="25" t="e">
        <v>#N/A</v>
      </c>
      <c r="O1139" s="25" t="e">
        <f>VLOOKUP(A1139,'NFkB target TFs'!$E$10:$E$54,1,FALSE)</f>
        <v>#N/A</v>
      </c>
      <c r="P1139" s="25" t="e">
        <f>VLOOKUP(A1139,'all NFkB targets'!$A$6:$A$571,1,FALSE)</f>
        <v>#N/A</v>
      </c>
    </row>
    <row r="1140" spans="1:16" x14ac:dyDescent="0.25">
      <c r="A1140" s="96" t="s">
        <v>13100</v>
      </c>
      <c r="B1140" s="21" t="s">
        <v>13101</v>
      </c>
      <c r="C1140" s="21"/>
      <c r="D1140" s="22">
        <v>0</v>
      </c>
      <c r="E1140" s="28">
        <v>2.2188713779269031</v>
      </c>
      <c r="F1140" s="28">
        <v>0.61793877504583339</v>
      </c>
      <c r="G1140" s="28">
        <v>0.50655301538101472</v>
      </c>
      <c r="H1140" s="28">
        <v>0.33395314679575955</v>
      </c>
      <c r="I1140" s="25">
        <f t="shared" si="68"/>
        <v>1</v>
      </c>
      <c r="J1140" s="25">
        <f t="shared" si="69"/>
        <v>1</v>
      </c>
      <c r="K1140" s="25">
        <f t="shared" si="70"/>
        <v>0</v>
      </c>
      <c r="L1140" s="25">
        <f t="shared" si="71"/>
        <v>0</v>
      </c>
      <c r="M1140" s="25">
        <v>1</v>
      </c>
      <c r="N1140" s="25" t="e">
        <v>#N/A</v>
      </c>
      <c r="O1140" s="25" t="e">
        <f>VLOOKUP(A1140,'NFkB target TFs'!$E$10:$E$54,1,FALSE)</f>
        <v>#N/A</v>
      </c>
      <c r="P1140" s="25" t="e">
        <f>VLOOKUP(A1140,'all NFkB targets'!$A$6:$A$571,1,FALSE)</f>
        <v>#N/A</v>
      </c>
    </row>
    <row r="1141" spans="1:16" x14ac:dyDescent="0.25">
      <c r="A1141" s="96" t="s">
        <v>2213</v>
      </c>
      <c r="B1141" s="21" t="s">
        <v>2214</v>
      </c>
      <c r="C1141" s="21"/>
      <c r="D1141" s="22">
        <v>0</v>
      </c>
      <c r="E1141" s="23">
        <v>0.12769375823574669</v>
      </c>
      <c r="F1141" s="23">
        <v>-0.38287906178504783</v>
      </c>
      <c r="G1141" s="23">
        <v>0.36783976661504564</v>
      </c>
      <c r="H1141" s="23">
        <v>0.33388066667135963</v>
      </c>
      <c r="I1141" s="25">
        <f t="shared" si="68"/>
        <v>0</v>
      </c>
      <c r="J1141" s="25">
        <f t="shared" si="69"/>
        <v>0</v>
      </c>
      <c r="K1141" s="25">
        <f t="shared" si="70"/>
        <v>0</v>
      </c>
      <c r="L1141" s="25">
        <f t="shared" si="71"/>
        <v>0</v>
      </c>
      <c r="M1141" s="25">
        <v>0</v>
      </c>
      <c r="N1141" s="25" t="e">
        <v>#N/A</v>
      </c>
      <c r="O1141" s="25" t="e">
        <f>VLOOKUP(A1141,'NFkB target TFs'!$E$10:$E$54,1,FALSE)</f>
        <v>#N/A</v>
      </c>
      <c r="P1141" s="25" t="e">
        <f>VLOOKUP(A1141,'all NFkB targets'!$A$6:$A$571,1,FALSE)</f>
        <v>#N/A</v>
      </c>
    </row>
    <row r="1142" spans="1:16" x14ac:dyDescent="0.25">
      <c r="A1142" s="96" t="s">
        <v>8555</v>
      </c>
      <c r="B1142" s="21" t="s">
        <v>8556</v>
      </c>
      <c r="C1142" s="21"/>
      <c r="D1142" s="22">
        <v>0</v>
      </c>
      <c r="E1142" s="23">
        <v>0.5519288200516882</v>
      </c>
      <c r="F1142" s="23">
        <v>0.14174110926511818</v>
      </c>
      <c r="G1142" s="23">
        <v>0.32415086828705464</v>
      </c>
      <c r="H1142" s="23">
        <v>0.33373516929117636</v>
      </c>
      <c r="I1142" s="25">
        <f t="shared" si="68"/>
        <v>0</v>
      </c>
      <c r="J1142" s="25">
        <f t="shared" si="69"/>
        <v>0</v>
      </c>
      <c r="K1142" s="25">
        <f t="shared" si="70"/>
        <v>0</v>
      </c>
      <c r="L1142" s="25">
        <f t="shared" si="71"/>
        <v>0</v>
      </c>
      <c r="M1142" s="25">
        <v>0</v>
      </c>
      <c r="N1142" s="25" t="e">
        <v>#N/A</v>
      </c>
      <c r="O1142" s="25" t="e">
        <f>VLOOKUP(A1142,'NFkB target TFs'!$E$10:$E$54,1,FALSE)</f>
        <v>#N/A</v>
      </c>
      <c r="P1142" s="25" t="e">
        <f>VLOOKUP(A1142,'all NFkB targets'!$A$6:$A$571,1,FALSE)</f>
        <v>#N/A</v>
      </c>
    </row>
    <row r="1143" spans="1:16" x14ac:dyDescent="0.25">
      <c r="A1143" s="96" t="s">
        <v>7053</v>
      </c>
      <c r="B1143" s="21" t="s">
        <v>7054</v>
      </c>
      <c r="C1143" s="21"/>
      <c r="D1143" s="22">
        <v>0</v>
      </c>
      <c r="E1143" s="23">
        <v>0.16952519680046066</v>
      </c>
      <c r="F1143" s="23">
        <v>-0.17494709766413322</v>
      </c>
      <c r="G1143" s="23">
        <v>0.24261795974042569</v>
      </c>
      <c r="H1143" s="23">
        <v>0.33361269565900054</v>
      </c>
      <c r="I1143" s="25">
        <f t="shared" ref="I1143:I1206" si="72">IF(ABS(E1143)&gt;0.585,1,0)</f>
        <v>0</v>
      </c>
      <c r="J1143" s="25">
        <f t="shared" ref="J1143:J1206" si="73">IF(ABS(F1143)&gt;0.585,1,0)</f>
        <v>0</v>
      </c>
      <c r="K1143" s="25">
        <f t="shared" ref="K1143:K1206" si="74">IF(ABS(G1143)&gt;0.585,1,0)</f>
        <v>0</v>
      </c>
      <c r="L1143" s="25">
        <f t="shared" ref="L1143:L1206" si="75">IF(ABS(H1143)&gt;0.585,1,0)</f>
        <v>0</v>
      </c>
      <c r="M1143" s="25">
        <v>0</v>
      </c>
      <c r="N1143" s="25" t="e">
        <v>#N/A</v>
      </c>
      <c r="O1143" s="25" t="e">
        <f>VLOOKUP(A1143,'NFkB target TFs'!$E$10:$E$54,1,FALSE)</f>
        <v>#N/A</v>
      </c>
      <c r="P1143" s="25" t="e">
        <f>VLOOKUP(A1143,'all NFkB targets'!$A$6:$A$571,1,FALSE)</f>
        <v>#N/A</v>
      </c>
    </row>
    <row r="1144" spans="1:16" x14ac:dyDescent="0.25">
      <c r="A1144" s="96" t="s">
        <v>15130</v>
      </c>
      <c r="B1144" s="21" t="s">
        <v>15131</v>
      </c>
      <c r="C1144" s="21"/>
      <c r="D1144" s="22">
        <v>0</v>
      </c>
      <c r="E1144" s="28">
        <v>0.60771243401164821</v>
      </c>
      <c r="F1144" s="28">
        <v>1.1035267010227174</v>
      </c>
      <c r="G1144" s="28">
        <v>0.99410606621490438</v>
      </c>
      <c r="H1144" s="28">
        <v>0.33353948698427299</v>
      </c>
      <c r="I1144" s="25">
        <f t="shared" si="72"/>
        <v>1</v>
      </c>
      <c r="J1144" s="25">
        <f t="shared" si="73"/>
        <v>1</v>
      </c>
      <c r="K1144" s="25">
        <f t="shared" si="74"/>
        <v>1</v>
      </c>
      <c r="L1144" s="25">
        <f t="shared" si="75"/>
        <v>0</v>
      </c>
      <c r="M1144" s="25">
        <v>1</v>
      </c>
      <c r="N1144" s="25" t="e">
        <v>#N/A</v>
      </c>
      <c r="O1144" s="25" t="e">
        <f>VLOOKUP(A1144,'NFkB target TFs'!$E$10:$E$54,1,FALSE)</f>
        <v>#N/A</v>
      </c>
      <c r="P1144" s="25" t="e">
        <f>VLOOKUP(A1144,'all NFkB targets'!$A$6:$A$571,1,FALSE)</f>
        <v>#N/A</v>
      </c>
    </row>
    <row r="1145" spans="1:16" x14ac:dyDescent="0.25">
      <c r="A1145" s="96" t="s">
        <v>5884</v>
      </c>
      <c r="B1145" s="21" t="s">
        <v>5885</v>
      </c>
      <c r="C1145" s="21"/>
      <c r="D1145" s="22">
        <v>0</v>
      </c>
      <c r="E1145" s="23">
        <v>3.9786513803495557E-2</v>
      </c>
      <c r="F1145" s="23">
        <v>0.11835737549675927</v>
      </c>
      <c r="G1145" s="23">
        <v>0.39341094708747937</v>
      </c>
      <c r="H1145" s="23">
        <v>0.33350145817834892</v>
      </c>
      <c r="I1145" s="25">
        <f t="shared" si="72"/>
        <v>0</v>
      </c>
      <c r="J1145" s="25">
        <f t="shared" si="73"/>
        <v>0</v>
      </c>
      <c r="K1145" s="25">
        <f t="shared" si="74"/>
        <v>0</v>
      </c>
      <c r="L1145" s="25">
        <f t="shared" si="75"/>
        <v>0</v>
      </c>
      <c r="M1145" s="25">
        <v>0</v>
      </c>
      <c r="N1145" s="25" t="e">
        <v>#N/A</v>
      </c>
      <c r="O1145" s="25" t="e">
        <f>VLOOKUP(A1145,'NFkB target TFs'!$E$10:$E$54,1,FALSE)</f>
        <v>#N/A</v>
      </c>
      <c r="P1145" s="25" t="e">
        <f>VLOOKUP(A1145,'all NFkB targets'!$A$6:$A$571,1,FALSE)</f>
        <v>#N/A</v>
      </c>
    </row>
    <row r="1146" spans="1:16" x14ac:dyDescent="0.25">
      <c r="A1146" s="96" t="s">
        <v>2309</v>
      </c>
      <c r="B1146" s="21" t="s">
        <v>2310</v>
      </c>
      <c r="C1146" s="21"/>
      <c r="D1146" s="22">
        <v>0</v>
      </c>
      <c r="E1146" s="23">
        <v>0.22445304382516648</v>
      </c>
      <c r="F1146" s="23">
        <v>0.29571457111239996</v>
      </c>
      <c r="G1146" s="23">
        <v>0.58457230991072329</v>
      </c>
      <c r="H1146" s="23">
        <v>0.33341880477526198</v>
      </c>
      <c r="I1146" s="25">
        <f t="shared" si="72"/>
        <v>0</v>
      </c>
      <c r="J1146" s="25">
        <f t="shared" si="73"/>
        <v>0</v>
      </c>
      <c r="K1146" s="25">
        <f t="shared" si="74"/>
        <v>0</v>
      </c>
      <c r="L1146" s="25">
        <f t="shared" si="75"/>
        <v>0</v>
      </c>
      <c r="M1146" s="25">
        <v>0</v>
      </c>
      <c r="N1146" s="25" t="e">
        <v>#N/A</v>
      </c>
      <c r="O1146" s="25" t="e">
        <f>VLOOKUP(A1146,'NFkB target TFs'!$E$10:$E$54,1,FALSE)</f>
        <v>#N/A</v>
      </c>
      <c r="P1146" s="25" t="e">
        <f>VLOOKUP(A1146,'all NFkB targets'!$A$6:$A$571,1,FALSE)</f>
        <v>#N/A</v>
      </c>
    </row>
    <row r="1147" spans="1:16" x14ac:dyDescent="0.25">
      <c r="A1147" s="96" t="s">
        <v>910</v>
      </c>
      <c r="B1147" s="21" t="s">
        <v>911</v>
      </c>
      <c r="C1147" s="21"/>
      <c r="D1147" s="22">
        <v>0</v>
      </c>
      <c r="E1147" s="23">
        <v>-0.16796668692534661</v>
      </c>
      <c r="F1147" s="23">
        <v>1.0240175561829197E-2</v>
      </c>
      <c r="G1147" s="23">
        <v>7.7879541063516369E-2</v>
      </c>
      <c r="H1147" s="23">
        <v>0.33323243064702751</v>
      </c>
      <c r="I1147" s="25">
        <f t="shared" si="72"/>
        <v>0</v>
      </c>
      <c r="J1147" s="25">
        <f t="shared" si="73"/>
        <v>0</v>
      </c>
      <c r="K1147" s="25">
        <f t="shared" si="74"/>
        <v>0</v>
      </c>
      <c r="L1147" s="25">
        <f t="shared" si="75"/>
        <v>0</v>
      </c>
      <c r="M1147" s="25">
        <v>0</v>
      </c>
      <c r="N1147" s="25" t="e">
        <v>#N/A</v>
      </c>
      <c r="O1147" s="25" t="e">
        <f>VLOOKUP(A1147,'NFkB target TFs'!$E$10:$E$54,1,FALSE)</f>
        <v>#N/A</v>
      </c>
      <c r="P1147" s="25" t="e">
        <f>VLOOKUP(A1147,'all NFkB targets'!$A$6:$A$571,1,FALSE)</f>
        <v>#N/A</v>
      </c>
    </row>
    <row r="1148" spans="1:16" x14ac:dyDescent="0.25">
      <c r="A1148" s="96" t="s">
        <v>15088</v>
      </c>
      <c r="B1148" s="21" t="s">
        <v>15089</v>
      </c>
      <c r="C1148" s="21"/>
      <c r="D1148" s="22">
        <v>0</v>
      </c>
      <c r="E1148" s="28">
        <v>0.70325660043617177</v>
      </c>
      <c r="F1148" s="28">
        <v>0.94588310933707609</v>
      </c>
      <c r="G1148" s="28">
        <v>1.6423827989666051</v>
      </c>
      <c r="H1148" s="28">
        <v>0.3330402045771344</v>
      </c>
      <c r="I1148" s="25">
        <f t="shared" si="72"/>
        <v>1</v>
      </c>
      <c r="J1148" s="25">
        <f t="shared" si="73"/>
        <v>1</v>
      </c>
      <c r="K1148" s="25">
        <f t="shared" si="74"/>
        <v>1</v>
      </c>
      <c r="L1148" s="25">
        <f t="shared" si="75"/>
        <v>0</v>
      </c>
      <c r="M1148" s="25">
        <v>1</v>
      </c>
      <c r="N1148" s="25" t="e">
        <v>#N/A</v>
      </c>
      <c r="O1148" s="25" t="e">
        <f>VLOOKUP(A1148,'NFkB target TFs'!$E$10:$E$54,1,FALSE)</f>
        <v>#N/A</v>
      </c>
      <c r="P1148" s="25" t="e">
        <f>VLOOKUP(A1148,'all NFkB targets'!$A$6:$A$571,1,FALSE)</f>
        <v>#N/A</v>
      </c>
    </row>
    <row r="1149" spans="1:16" x14ac:dyDescent="0.25">
      <c r="A1149" s="96" t="s">
        <v>12755</v>
      </c>
      <c r="B1149" s="21" t="s">
        <v>12756</v>
      </c>
      <c r="C1149" s="21"/>
      <c r="D1149" s="22">
        <v>0</v>
      </c>
      <c r="E1149" s="23">
        <v>5.6219454413564976E-2</v>
      </c>
      <c r="F1149" s="28">
        <v>0.61561886536581822</v>
      </c>
      <c r="G1149" s="28">
        <v>0.3682970724732828</v>
      </c>
      <c r="H1149" s="28">
        <v>0.33300198046501478</v>
      </c>
      <c r="I1149" s="25">
        <f t="shared" si="72"/>
        <v>0</v>
      </c>
      <c r="J1149" s="25">
        <f t="shared" si="73"/>
        <v>1</v>
      </c>
      <c r="K1149" s="25">
        <f t="shared" si="74"/>
        <v>0</v>
      </c>
      <c r="L1149" s="25">
        <f t="shared" si="75"/>
        <v>0</v>
      </c>
      <c r="M1149" s="25">
        <v>1</v>
      </c>
      <c r="N1149" s="25" t="e">
        <v>#N/A</v>
      </c>
      <c r="O1149" s="25" t="e">
        <f>VLOOKUP(A1149,'NFkB target TFs'!$E$10:$E$54,1,FALSE)</f>
        <v>#N/A</v>
      </c>
      <c r="P1149" s="25" t="e">
        <f>VLOOKUP(A1149,'all NFkB targets'!$A$6:$A$571,1,FALSE)</f>
        <v>#N/A</v>
      </c>
    </row>
    <row r="1150" spans="1:16" x14ac:dyDescent="0.25">
      <c r="A1150" s="96" t="s">
        <v>4328</v>
      </c>
      <c r="B1150" s="21" t="s">
        <v>4329</v>
      </c>
      <c r="C1150" s="21"/>
      <c r="D1150" s="22">
        <v>0</v>
      </c>
      <c r="E1150" s="23">
        <v>0.16659472422243793</v>
      </c>
      <c r="F1150" s="23">
        <v>0.55522412560229462</v>
      </c>
      <c r="G1150" s="23">
        <v>0.58422496425967174</v>
      </c>
      <c r="H1150" s="23">
        <v>0.33297731561642846</v>
      </c>
      <c r="I1150" s="25">
        <f t="shared" si="72"/>
        <v>0</v>
      </c>
      <c r="J1150" s="25">
        <f t="shared" si="73"/>
        <v>0</v>
      </c>
      <c r="K1150" s="25">
        <f t="shared" si="74"/>
        <v>0</v>
      </c>
      <c r="L1150" s="25">
        <f t="shared" si="75"/>
        <v>0</v>
      </c>
      <c r="M1150" s="25">
        <v>0</v>
      </c>
      <c r="N1150" s="25" t="e">
        <v>#N/A</v>
      </c>
      <c r="O1150" s="25" t="e">
        <f>VLOOKUP(A1150,'NFkB target TFs'!$E$10:$E$54,1,FALSE)</f>
        <v>#N/A</v>
      </c>
      <c r="P1150" s="25" t="e">
        <f>VLOOKUP(A1150,'all NFkB targets'!$A$6:$A$571,1,FALSE)</f>
        <v>#N/A</v>
      </c>
    </row>
    <row r="1151" spans="1:16" x14ac:dyDescent="0.25">
      <c r="A1151" s="96" t="s">
        <v>4745</v>
      </c>
      <c r="B1151" s="21" t="s">
        <v>941</v>
      </c>
      <c r="C1151" s="21"/>
      <c r="D1151" s="22">
        <v>0</v>
      </c>
      <c r="E1151" s="23">
        <v>0.1051234220444258</v>
      </c>
      <c r="F1151" s="23">
        <v>0.17137089823256707</v>
      </c>
      <c r="G1151" s="23">
        <v>0.30590396696957411</v>
      </c>
      <c r="H1151" s="23">
        <v>0.33294421634348426</v>
      </c>
      <c r="I1151" s="25">
        <f t="shared" si="72"/>
        <v>0</v>
      </c>
      <c r="J1151" s="25">
        <f t="shared" si="73"/>
        <v>0</v>
      </c>
      <c r="K1151" s="25">
        <f t="shared" si="74"/>
        <v>0</v>
      </c>
      <c r="L1151" s="25">
        <f t="shared" si="75"/>
        <v>0</v>
      </c>
      <c r="M1151" s="25">
        <v>0</v>
      </c>
      <c r="N1151" s="25" t="e">
        <v>#N/A</v>
      </c>
      <c r="O1151" s="25" t="e">
        <f>VLOOKUP(A1151,'NFkB target TFs'!$E$10:$E$54,1,FALSE)</f>
        <v>#N/A</v>
      </c>
      <c r="P1151" s="25" t="e">
        <f>VLOOKUP(A1151,'all NFkB targets'!$A$6:$A$571,1,FALSE)</f>
        <v>#N/A</v>
      </c>
    </row>
    <row r="1152" spans="1:16" x14ac:dyDescent="0.25">
      <c r="A1152" s="96" t="s">
        <v>7981</v>
      </c>
      <c r="B1152" s="21" t="s">
        <v>7982</v>
      </c>
      <c r="C1152" s="21"/>
      <c r="D1152" s="22">
        <v>0</v>
      </c>
      <c r="E1152" s="23">
        <v>-0.18124456216761159</v>
      </c>
      <c r="F1152" s="23">
        <v>0.24146847714114239</v>
      </c>
      <c r="G1152" s="23">
        <v>0.49800964477859255</v>
      </c>
      <c r="H1152" s="23">
        <v>0.33265013814974492</v>
      </c>
      <c r="I1152" s="25">
        <f t="shared" si="72"/>
        <v>0</v>
      </c>
      <c r="J1152" s="25">
        <f t="shared" si="73"/>
        <v>0</v>
      </c>
      <c r="K1152" s="25">
        <f t="shared" si="74"/>
        <v>0</v>
      </c>
      <c r="L1152" s="25">
        <f t="shared" si="75"/>
        <v>0</v>
      </c>
      <c r="M1152" s="25">
        <v>0</v>
      </c>
      <c r="N1152" s="25" t="e">
        <v>#N/A</v>
      </c>
      <c r="O1152" s="25" t="e">
        <f>VLOOKUP(A1152,'NFkB target TFs'!$E$10:$E$54,1,FALSE)</f>
        <v>#N/A</v>
      </c>
      <c r="P1152" s="25" t="e">
        <f>VLOOKUP(A1152,'all NFkB targets'!$A$6:$A$571,1,FALSE)</f>
        <v>#N/A</v>
      </c>
    </row>
    <row r="1153" spans="1:16" x14ac:dyDescent="0.25">
      <c r="A1153" s="96" t="s">
        <v>12694</v>
      </c>
      <c r="B1153" s="21" t="s">
        <v>12695</v>
      </c>
      <c r="C1153" s="21"/>
      <c r="D1153" s="22">
        <v>0</v>
      </c>
      <c r="E1153" s="28">
        <v>0.36137924560608614</v>
      </c>
      <c r="F1153" s="28">
        <v>0.6773695087715319</v>
      </c>
      <c r="G1153" s="28">
        <v>0.49936783836941595</v>
      </c>
      <c r="H1153" s="28">
        <v>0.33224887703173916</v>
      </c>
      <c r="I1153" s="25">
        <f t="shared" si="72"/>
        <v>0</v>
      </c>
      <c r="J1153" s="25">
        <f t="shared" si="73"/>
        <v>1</v>
      </c>
      <c r="K1153" s="25">
        <f t="shared" si="74"/>
        <v>0</v>
      </c>
      <c r="L1153" s="25">
        <f t="shared" si="75"/>
        <v>0</v>
      </c>
      <c r="M1153" s="25">
        <v>1</v>
      </c>
      <c r="N1153" s="25" t="e">
        <v>#N/A</v>
      </c>
      <c r="O1153" s="25" t="e">
        <f>VLOOKUP(A1153,'NFkB target TFs'!$E$10:$E$54,1,FALSE)</f>
        <v>#N/A</v>
      </c>
      <c r="P1153" s="25" t="e">
        <f>VLOOKUP(A1153,'all NFkB targets'!$A$6:$A$571,1,FALSE)</f>
        <v>#N/A</v>
      </c>
    </row>
    <row r="1154" spans="1:16" x14ac:dyDescent="0.25">
      <c r="A1154" s="96" t="s">
        <v>14880</v>
      </c>
      <c r="B1154" s="21" t="s">
        <v>14881</v>
      </c>
      <c r="C1154" s="21"/>
      <c r="D1154" s="22">
        <v>0</v>
      </c>
      <c r="E1154" s="24">
        <v>-0.55149974182811556</v>
      </c>
      <c r="F1154" s="24">
        <v>-1.6105978391571314</v>
      </c>
      <c r="G1154" s="28">
        <v>1.7421707532974666</v>
      </c>
      <c r="H1154" s="28">
        <v>0.33209196632723492</v>
      </c>
      <c r="I1154" s="25">
        <f t="shared" si="72"/>
        <v>0</v>
      </c>
      <c r="J1154" s="25">
        <f t="shared" si="73"/>
        <v>1</v>
      </c>
      <c r="K1154" s="25">
        <f t="shared" si="74"/>
        <v>1</v>
      </c>
      <c r="L1154" s="25">
        <f t="shared" si="75"/>
        <v>0</v>
      </c>
      <c r="M1154" s="25">
        <v>1</v>
      </c>
      <c r="N1154" s="25" t="e">
        <v>#N/A</v>
      </c>
      <c r="O1154" s="25" t="e">
        <f>VLOOKUP(A1154,'NFkB target TFs'!$E$10:$E$54,1,FALSE)</f>
        <v>#N/A</v>
      </c>
      <c r="P1154" s="25" t="e">
        <f>VLOOKUP(A1154,'all NFkB targets'!$A$6:$A$571,1,FALSE)</f>
        <v>#N/A</v>
      </c>
    </row>
    <row r="1155" spans="1:16" x14ac:dyDescent="0.25">
      <c r="A1155" s="96" t="s">
        <v>866</v>
      </c>
      <c r="B1155" s="21" t="s">
        <v>867</v>
      </c>
      <c r="C1155" s="21"/>
      <c r="D1155" s="22">
        <v>0</v>
      </c>
      <c r="E1155" s="23">
        <v>0.21464680495982508</v>
      </c>
      <c r="F1155" s="23">
        <v>0.14202880362637754</v>
      </c>
      <c r="G1155" s="23">
        <v>0.2374598694253898</v>
      </c>
      <c r="H1155" s="23">
        <v>0.33203512750318392</v>
      </c>
      <c r="I1155" s="25">
        <f t="shared" si="72"/>
        <v>0</v>
      </c>
      <c r="J1155" s="25">
        <f t="shared" si="73"/>
        <v>0</v>
      </c>
      <c r="K1155" s="25">
        <f t="shared" si="74"/>
        <v>0</v>
      </c>
      <c r="L1155" s="25">
        <f t="shared" si="75"/>
        <v>0</v>
      </c>
      <c r="M1155" s="25">
        <v>0</v>
      </c>
      <c r="N1155" s="25" t="e">
        <v>#N/A</v>
      </c>
      <c r="O1155" s="25" t="e">
        <f>VLOOKUP(A1155,'NFkB target TFs'!$E$10:$E$54,1,FALSE)</f>
        <v>#N/A</v>
      </c>
      <c r="P1155" s="25" t="e">
        <f>VLOOKUP(A1155,'all NFkB targets'!$A$6:$A$571,1,FALSE)</f>
        <v>#N/A</v>
      </c>
    </row>
    <row r="1156" spans="1:16" x14ac:dyDescent="0.25">
      <c r="A1156" s="96" t="s">
        <v>3903</v>
      </c>
      <c r="B1156" s="21" t="s">
        <v>3904</v>
      </c>
      <c r="C1156" s="21"/>
      <c r="D1156" s="22">
        <v>0</v>
      </c>
      <c r="E1156" s="23">
        <v>0.22792633840173759</v>
      </c>
      <c r="F1156" s="23">
        <v>0.36179374020345562</v>
      </c>
      <c r="G1156" s="23">
        <v>0.13859032582016026</v>
      </c>
      <c r="H1156" s="23">
        <v>0.33139676924691602</v>
      </c>
      <c r="I1156" s="25">
        <f t="shared" si="72"/>
        <v>0</v>
      </c>
      <c r="J1156" s="25">
        <f t="shared" si="73"/>
        <v>0</v>
      </c>
      <c r="K1156" s="25">
        <f t="shared" si="74"/>
        <v>0</v>
      </c>
      <c r="L1156" s="25">
        <f t="shared" si="75"/>
        <v>0</v>
      </c>
      <c r="M1156" s="25">
        <v>0</v>
      </c>
      <c r="N1156" s="25" t="e">
        <v>#N/A</v>
      </c>
      <c r="O1156" s="25" t="e">
        <f>VLOOKUP(A1156,'NFkB target TFs'!$E$10:$E$54,1,FALSE)</f>
        <v>#N/A</v>
      </c>
      <c r="P1156" s="25" t="e">
        <f>VLOOKUP(A1156,'all NFkB targets'!$A$6:$A$571,1,FALSE)</f>
        <v>#N/A</v>
      </c>
    </row>
    <row r="1157" spans="1:16" x14ac:dyDescent="0.25">
      <c r="A1157" s="96" t="s">
        <v>13699</v>
      </c>
      <c r="B1157" s="21" t="s">
        <v>13700</v>
      </c>
      <c r="C1157" s="21"/>
      <c r="D1157" s="22">
        <v>0</v>
      </c>
      <c r="E1157" s="23">
        <v>-5.1812616732598821E-2</v>
      </c>
      <c r="F1157" s="28">
        <v>0.27086081583773114</v>
      </c>
      <c r="G1157" s="28">
        <v>0.79775845799878409</v>
      </c>
      <c r="H1157" s="28">
        <v>0.33047942417469539</v>
      </c>
      <c r="I1157" s="25">
        <f t="shared" si="72"/>
        <v>0</v>
      </c>
      <c r="J1157" s="25">
        <f t="shared" si="73"/>
        <v>0</v>
      </c>
      <c r="K1157" s="25">
        <f t="shared" si="74"/>
        <v>1</v>
      </c>
      <c r="L1157" s="25">
        <f t="shared" si="75"/>
        <v>0</v>
      </c>
      <c r="M1157" s="25">
        <v>1</v>
      </c>
      <c r="N1157" s="25" t="e">
        <v>#N/A</v>
      </c>
      <c r="O1157" s="25" t="e">
        <f>VLOOKUP(A1157,'NFkB target TFs'!$E$10:$E$54,1,FALSE)</f>
        <v>#N/A</v>
      </c>
      <c r="P1157" s="25" t="e">
        <f>VLOOKUP(A1157,'all NFkB targets'!$A$6:$A$571,1,FALSE)</f>
        <v>#N/A</v>
      </c>
    </row>
    <row r="1158" spans="1:16" x14ac:dyDescent="0.25">
      <c r="A1158" s="96" t="s">
        <v>9463</v>
      </c>
      <c r="B1158" s="21" t="s">
        <v>9464</v>
      </c>
      <c r="C1158" s="21"/>
      <c r="D1158" s="22">
        <v>0</v>
      </c>
      <c r="E1158" s="23">
        <v>0.26049970138690293</v>
      </c>
      <c r="F1158" s="23">
        <v>0.23264986275677374</v>
      </c>
      <c r="G1158" s="23">
        <v>0.31212315776709543</v>
      </c>
      <c r="H1158" s="23">
        <v>0.33041829972782449</v>
      </c>
      <c r="I1158" s="25">
        <f t="shared" si="72"/>
        <v>0</v>
      </c>
      <c r="J1158" s="25">
        <f t="shared" si="73"/>
        <v>0</v>
      </c>
      <c r="K1158" s="25">
        <f t="shared" si="74"/>
        <v>0</v>
      </c>
      <c r="L1158" s="25">
        <f t="shared" si="75"/>
        <v>0</v>
      </c>
      <c r="M1158" s="25">
        <v>0</v>
      </c>
      <c r="N1158" s="25" t="e">
        <v>#N/A</v>
      </c>
      <c r="O1158" s="25" t="e">
        <f>VLOOKUP(A1158,'NFkB target TFs'!$E$10:$E$54,1,FALSE)</f>
        <v>#N/A</v>
      </c>
      <c r="P1158" s="25" t="e">
        <f>VLOOKUP(A1158,'all NFkB targets'!$A$6:$A$571,1,FALSE)</f>
        <v>#N/A</v>
      </c>
    </row>
    <row r="1159" spans="1:16" x14ac:dyDescent="0.25">
      <c r="A1159" s="96" t="s">
        <v>13519</v>
      </c>
      <c r="B1159" s="21" t="s">
        <v>13520</v>
      </c>
      <c r="C1159" s="21"/>
      <c r="D1159" s="22">
        <v>0</v>
      </c>
      <c r="E1159" s="23">
        <v>-1.7498742258926859E-3</v>
      </c>
      <c r="F1159" s="28">
        <v>0.46021270051745133</v>
      </c>
      <c r="G1159" s="28">
        <v>0.69888988764486926</v>
      </c>
      <c r="H1159" s="28">
        <v>0.33030129763975441</v>
      </c>
      <c r="I1159" s="25">
        <f t="shared" si="72"/>
        <v>0</v>
      </c>
      <c r="J1159" s="25">
        <f t="shared" si="73"/>
        <v>0</v>
      </c>
      <c r="K1159" s="25">
        <f t="shared" si="74"/>
        <v>1</v>
      </c>
      <c r="L1159" s="25">
        <f t="shared" si="75"/>
        <v>0</v>
      </c>
      <c r="M1159" s="25">
        <v>1</v>
      </c>
      <c r="N1159" s="25" t="e">
        <v>#N/A</v>
      </c>
      <c r="O1159" s="25" t="e">
        <f>VLOOKUP(A1159,'NFkB target TFs'!$E$10:$E$54,1,FALSE)</f>
        <v>#N/A</v>
      </c>
      <c r="P1159" s="25" t="e">
        <f>VLOOKUP(A1159,'all NFkB targets'!$A$6:$A$571,1,FALSE)</f>
        <v>#N/A</v>
      </c>
    </row>
    <row r="1160" spans="1:16" x14ac:dyDescent="0.25">
      <c r="A1160" s="96" t="s">
        <v>6294</v>
      </c>
      <c r="B1160" s="21" t="s">
        <v>6295</v>
      </c>
      <c r="C1160" s="21"/>
      <c r="D1160" s="22">
        <v>0</v>
      </c>
      <c r="E1160" s="23">
        <v>0.42742300803709071</v>
      </c>
      <c r="F1160" s="23">
        <v>0.25160429911407128</v>
      </c>
      <c r="G1160" s="23">
        <v>0.21623481373738609</v>
      </c>
      <c r="H1160" s="23">
        <v>0.33022299144676681</v>
      </c>
      <c r="I1160" s="25">
        <f t="shared" si="72"/>
        <v>0</v>
      </c>
      <c r="J1160" s="25">
        <f t="shared" si="73"/>
        <v>0</v>
      </c>
      <c r="K1160" s="25">
        <f t="shared" si="74"/>
        <v>0</v>
      </c>
      <c r="L1160" s="25">
        <f t="shared" si="75"/>
        <v>0</v>
      </c>
      <c r="M1160" s="25">
        <v>0</v>
      </c>
      <c r="N1160" s="25" t="e">
        <v>#N/A</v>
      </c>
      <c r="O1160" s="25" t="e">
        <f>VLOOKUP(A1160,'NFkB target TFs'!$E$10:$E$54,1,FALSE)</f>
        <v>#N/A</v>
      </c>
      <c r="P1160" s="25" t="e">
        <f>VLOOKUP(A1160,'all NFkB targets'!$A$6:$A$571,1,FALSE)</f>
        <v>#N/A</v>
      </c>
    </row>
    <row r="1161" spans="1:16" x14ac:dyDescent="0.25">
      <c r="A1161" s="96" t="s">
        <v>13677</v>
      </c>
      <c r="B1161" s="21" t="s">
        <v>13678</v>
      </c>
      <c r="C1161" s="21"/>
      <c r="D1161" s="22">
        <v>0</v>
      </c>
      <c r="E1161" s="28">
        <v>0.37192403252871081</v>
      </c>
      <c r="F1161" s="28">
        <v>0.55138371432389366</v>
      </c>
      <c r="G1161" s="28">
        <v>0.86127740881183035</v>
      </c>
      <c r="H1161" s="28">
        <v>0.33019684281098904</v>
      </c>
      <c r="I1161" s="25">
        <f t="shared" si="72"/>
        <v>0</v>
      </c>
      <c r="J1161" s="25">
        <f t="shared" si="73"/>
        <v>0</v>
      </c>
      <c r="K1161" s="25">
        <f t="shared" si="74"/>
        <v>1</v>
      </c>
      <c r="L1161" s="25">
        <f t="shared" si="75"/>
        <v>0</v>
      </c>
      <c r="M1161" s="25">
        <v>1</v>
      </c>
      <c r="N1161" s="25" t="e">
        <v>#N/A</v>
      </c>
      <c r="O1161" s="25" t="e">
        <f>VLOOKUP(A1161,'NFkB target TFs'!$E$10:$E$54,1,FALSE)</f>
        <v>#N/A</v>
      </c>
      <c r="P1161" s="25" t="e">
        <f>VLOOKUP(A1161,'all NFkB targets'!$A$6:$A$571,1,FALSE)</f>
        <v>#N/A</v>
      </c>
    </row>
    <row r="1162" spans="1:16" x14ac:dyDescent="0.25">
      <c r="A1162" s="96" t="s">
        <v>521</v>
      </c>
      <c r="B1162" s="21" t="s">
        <v>522</v>
      </c>
      <c r="C1162" s="21"/>
      <c r="D1162" s="22">
        <v>0</v>
      </c>
      <c r="E1162" s="23">
        <v>0.33790664279719096</v>
      </c>
      <c r="F1162" s="23">
        <v>0.32687597957213832</v>
      </c>
      <c r="G1162" s="23">
        <v>0.5612115139216961</v>
      </c>
      <c r="H1162" s="23">
        <v>0.33011113190129066</v>
      </c>
      <c r="I1162" s="25">
        <f t="shared" si="72"/>
        <v>0</v>
      </c>
      <c r="J1162" s="25">
        <f t="shared" si="73"/>
        <v>0</v>
      </c>
      <c r="K1162" s="25">
        <f t="shared" si="74"/>
        <v>0</v>
      </c>
      <c r="L1162" s="25">
        <f t="shared" si="75"/>
        <v>0</v>
      </c>
      <c r="M1162" s="25">
        <v>0</v>
      </c>
      <c r="N1162" s="25" t="e">
        <v>#N/A</v>
      </c>
      <c r="O1162" s="25" t="e">
        <f>VLOOKUP(A1162,'NFkB target TFs'!$E$10:$E$54,1,FALSE)</f>
        <v>#N/A</v>
      </c>
      <c r="P1162" s="25" t="e">
        <f>VLOOKUP(A1162,'all NFkB targets'!$A$6:$A$571,1,FALSE)</f>
        <v>#N/A</v>
      </c>
    </row>
    <row r="1163" spans="1:16" x14ac:dyDescent="0.25">
      <c r="A1163" s="96" t="s">
        <v>12423</v>
      </c>
      <c r="B1163" s="21" t="s">
        <v>12424</v>
      </c>
      <c r="C1163" s="21"/>
      <c r="D1163" s="22">
        <v>0</v>
      </c>
      <c r="E1163" s="24">
        <v>-0.18534841206443789</v>
      </c>
      <c r="F1163" s="28">
        <v>0.81906461426961807</v>
      </c>
      <c r="G1163" s="28">
        <v>0.48688176808611378</v>
      </c>
      <c r="H1163" s="28">
        <v>0.33004943944279491</v>
      </c>
      <c r="I1163" s="25">
        <f t="shared" si="72"/>
        <v>0</v>
      </c>
      <c r="J1163" s="25">
        <f t="shared" si="73"/>
        <v>1</v>
      </c>
      <c r="K1163" s="25">
        <f t="shared" si="74"/>
        <v>0</v>
      </c>
      <c r="L1163" s="25">
        <f t="shared" si="75"/>
        <v>0</v>
      </c>
      <c r="M1163" s="25">
        <v>1</v>
      </c>
      <c r="N1163" s="25" t="e">
        <v>#N/A</v>
      </c>
      <c r="O1163" s="25" t="e">
        <f>VLOOKUP(A1163,'NFkB target TFs'!$E$10:$E$54,1,FALSE)</f>
        <v>#N/A</v>
      </c>
      <c r="P1163" s="25" t="e">
        <f>VLOOKUP(A1163,'all NFkB targets'!$A$6:$A$571,1,FALSE)</f>
        <v>#N/A</v>
      </c>
    </row>
    <row r="1164" spans="1:16" x14ac:dyDescent="0.25">
      <c r="A1164" s="96" t="s">
        <v>5080</v>
      </c>
      <c r="B1164" s="21" t="s">
        <v>5081</v>
      </c>
      <c r="C1164" s="21"/>
      <c r="D1164" s="22">
        <v>0</v>
      </c>
      <c r="E1164" s="23">
        <v>-5.4780087384640123E-2</v>
      </c>
      <c r="F1164" s="23">
        <v>0.50957537900641658</v>
      </c>
      <c r="G1164" s="23">
        <v>2.1975977710542046E-2</v>
      </c>
      <c r="H1164" s="23">
        <v>0.32959819790284917</v>
      </c>
      <c r="I1164" s="25">
        <f t="shared" si="72"/>
        <v>0</v>
      </c>
      <c r="J1164" s="25">
        <f t="shared" si="73"/>
        <v>0</v>
      </c>
      <c r="K1164" s="25">
        <f t="shared" si="74"/>
        <v>0</v>
      </c>
      <c r="L1164" s="25">
        <f t="shared" si="75"/>
        <v>0</v>
      </c>
      <c r="M1164" s="25">
        <v>0</v>
      </c>
      <c r="N1164" s="25" t="e">
        <v>#N/A</v>
      </c>
      <c r="O1164" s="25" t="e">
        <f>VLOOKUP(A1164,'NFkB target TFs'!$E$10:$E$54,1,FALSE)</f>
        <v>#N/A</v>
      </c>
      <c r="P1164" s="25" t="e">
        <f>VLOOKUP(A1164,'all NFkB targets'!$A$6:$A$571,1,FALSE)</f>
        <v>#N/A</v>
      </c>
    </row>
    <row r="1165" spans="1:16" x14ac:dyDescent="0.25">
      <c r="A1165" s="96" t="s">
        <v>7363</v>
      </c>
      <c r="B1165" s="21" t="s">
        <v>7364</v>
      </c>
      <c r="C1165" s="21"/>
      <c r="D1165" s="22">
        <v>0</v>
      </c>
      <c r="E1165" s="23">
        <v>0.31122465537648225</v>
      </c>
      <c r="F1165" s="23">
        <v>0.13053798756295271</v>
      </c>
      <c r="G1165" s="23">
        <v>0.1280703953897622</v>
      </c>
      <c r="H1165" s="23">
        <v>0.32939011552475261</v>
      </c>
      <c r="I1165" s="25">
        <f t="shared" si="72"/>
        <v>0</v>
      </c>
      <c r="J1165" s="25">
        <f t="shared" si="73"/>
        <v>0</v>
      </c>
      <c r="K1165" s="25">
        <f t="shared" si="74"/>
        <v>0</v>
      </c>
      <c r="L1165" s="25">
        <f t="shared" si="75"/>
        <v>0</v>
      </c>
      <c r="M1165" s="25">
        <v>0</v>
      </c>
      <c r="N1165" s="25" t="e">
        <v>#N/A</v>
      </c>
      <c r="O1165" s="25" t="e">
        <f>VLOOKUP(A1165,'NFkB target TFs'!$E$10:$E$54,1,FALSE)</f>
        <v>#N/A</v>
      </c>
      <c r="P1165" s="25" t="e">
        <f>VLOOKUP(A1165,'all NFkB targets'!$A$6:$A$571,1,FALSE)</f>
        <v>#N/A</v>
      </c>
    </row>
    <row r="1166" spans="1:16" x14ac:dyDescent="0.25">
      <c r="A1166" s="96" t="s">
        <v>8640</v>
      </c>
      <c r="B1166" s="21" t="s">
        <v>8641</v>
      </c>
      <c r="C1166" s="21"/>
      <c r="D1166" s="22">
        <v>0</v>
      </c>
      <c r="E1166" s="23">
        <v>-0.51231719888939031</v>
      </c>
      <c r="F1166" s="23">
        <v>-0.52785186418637875</v>
      </c>
      <c r="G1166" s="23">
        <v>-0.12752515570995221</v>
      </c>
      <c r="H1166" s="23">
        <v>0.32934873435161649</v>
      </c>
      <c r="I1166" s="25">
        <f t="shared" si="72"/>
        <v>0</v>
      </c>
      <c r="J1166" s="25">
        <f t="shared" si="73"/>
        <v>0</v>
      </c>
      <c r="K1166" s="25">
        <f t="shared" si="74"/>
        <v>0</v>
      </c>
      <c r="L1166" s="25">
        <f t="shared" si="75"/>
        <v>0</v>
      </c>
      <c r="M1166" s="25">
        <v>0</v>
      </c>
      <c r="N1166" s="25" t="e">
        <v>#N/A</v>
      </c>
      <c r="O1166" s="25" t="e">
        <f>VLOOKUP(A1166,'NFkB target TFs'!$E$10:$E$54,1,FALSE)</f>
        <v>#N/A</v>
      </c>
      <c r="P1166" s="25" t="e">
        <f>VLOOKUP(A1166,'all NFkB targets'!$A$6:$A$571,1,FALSE)</f>
        <v>#N/A</v>
      </c>
    </row>
    <row r="1167" spans="1:16" x14ac:dyDescent="0.25">
      <c r="A1167" s="96" t="s">
        <v>14047</v>
      </c>
      <c r="B1167" s="21" t="s">
        <v>14048</v>
      </c>
      <c r="C1167" s="21"/>
      <c r="D1167" s="22">
        <v>0</v>
      </c>
      <c r="E1167" s="28">
        <v>0.20008516928792944</v>
      </c>
      <c r="F1167" s="28">
        <v>0.32660136879938922</v>
      </c>
      <c r="G1167" s="28">
        <v>0.79101189562204854</v>
      </c>
      <c r="H1167" s="28">
        <v>0.32922333256264136</v>
      </c>
      <c r="I1167" s="25">
        <f t="shared" si="72"/>
        <v>0</v>
      </c>
      <c r="J1167" s="25">
        <f t="shared" si="73"/>
        <v>0</v>
      </c>
      <c r="K1167" s="25">
        <f t="shared" si="74"/>
        <v>1</v>
      </c>
      <c r="L1167" s="25">
        <f t="shared" si="75"/>
        <v>0</v>
      </c>
      <c r="M1167" s="25">
        <v>1</v>
      </c>
      <c r="N1167" s="25" t="e">
        <v>#N/A</v>
      </c>
      <c r="O1167" s="25" t="e">
        <f>VLOOKUP(A1167,'NFkB target TFs'!$E$10:$E$54,1,FALSE)</f>
        <v>#N/A</v>
      </c>
      <c r="P1167" s="25" t="e">
        <f>VLOOKUP(A1167,'all NFkB targets'!$A$6:$A$571,1,FALSE)</f>
        <v>#N/A</v>
      </c>
    </row>
    <row r="1168" spans="1:16" x14ac:dyDescent="0.25">
      <c r="A1168" s="96" t="s">
        <v>14539</v>
      </c>
      <c r="B1168" s="21" t="s">
        <v>14540</v>
      </c>
      <c r="C1168" s="21"/>
      <c r="D1168" s="22">
        <v>0</v>
      </c>
      <c r="E1168" s="28">
        <v>0.37576518712316637</v>
      </c>
      <c r="F1168" s="28">
        <v>0.68251274155572506</v>
      </c>
      <c r="G1168" s="28">
        <v>1.0059774369535597</v>
      </c>
      <c r="H1168" s="28">
        <v>0.32911470034800971</v>
      </c>
      <c r="I1168" s="25">
        <f t="shared" si="72"/>
        <v>0</v>
      </c>
      <c r="J1168" s="25">
        <f t="shared" si="73"/>
        <v>1</v>
      </c>
      <c r="K1168" s="25">
        <f t="shared" si="74"/>
        <v>1</v>
      </c>
      <c r="L1168" s="25">
        <f t="shared" si="75"/>
        <v>0</v>
      </c>
      <c r="M1168" s="25">
        <v>1</v>
      </c>
      <c r="N1168" s="25" t="e">
        <v>#N/A</v>
      </c>
      <c r="O1168" s="25" t="e">
        <f>VLOOKUP(A1168,'NFkB target TFs'!$E$10:$E$54,1,FALSE)</f>
        <v>#N/A</v>
      </c>
      <c r="P1168" s="25" t="e">
        <f>VLOOKUP(A1168,'all NFkB targets'!$A$6:$A$571,1,FALSE)</f>
        <v>#N/A</v>
      </c>
    </row>
    <row r="1169" spans="1:16" x14ac:dyDescent="0.25">
      <c r="A1169" s="96" t="s">
        <v>8663</v>
      </c>
      <c r="B1169" s="21" t="s">
        <v>8664</v>
      </c>
      <c r="C1169" s="21"/>
      <c r="D1169" s="22">
        <v>0</v>
      </c>
      <c r="E1169" s="23">
        <v>0.49162475526549504</v>
      </c>
      <c r="F1169" s="23">
        <v>0.31418280933994275</v>
      </c>
      <c r="G1169" s="23">
        <v>-0.12213511408496093</v>
      </c>
      <c r="H1169" s="23">
        <v>0.32884980122689694</v>
      </c>
      <c r="I1169" s="25">
        <f t="shared" si="72"/>
        <v>0</v>
      </c>
      <c r="J1169" s="25">
        <f t="shared" si="73"/>
        <v>0</v>
      </c>
      <c r="K1169" s="25">
        <f t="shared" si="74"/>
        <v>0</v>
      </c>
      <c r="L1169" s="25">
        <f t="shared" si="75"/>
        <v>0</v>
      </c>
      <c r="M1169" s="25">
        <v>0</v>
      </c>
      <c r="N1169" s="25" t="e">
        <v>#N/A</v>
      </c>
      <c r="O1169" s="25" t="e">
        <f>VLOOKUP(A1169,'NFkB target TFs'!$E$10:$E$54,1,FALSE)</f>
        <v>#N/A</v>
      </c>
      <c r="P1169" s="25" t="e">
        <f>VLOOKUP(A1169,'all NFkB targets'!$A$6:$A$571,1,FALSE)</f>
        <v>#N/A</v>
      </c>
    </row>
    <row r="1170" spans="1:16" x14ac:dyDescent="0.25">
      <c r="A1170" s="96" t="s">
        <v>12943</v>
      </c>
      <c r="B1170" s="21" t="s">
        <v>941</v>
      </c>
      <c r="C1170" s="21"/>
      <c r="D1170" s="22">
        <v>0</v>
      </c>
      <c r="E1170" s="28">
        <v>1.3569345447152756</v>
      </c>
      <c r="F1170" s="24">
        <v>-0.63848043425882628</v>
      </c>
      <c r="G1170" s="24">
        <v>-0.11734639717726797</v>
      </c>
      <c r="H1170" s="28">
        <v>0.3274932314011576</v>
      </c>
      <c r="I1170" s="25">
        <f t="shared" si="72"/>
        <v>1</v>
      </c>
      <c r="J1170" s="25">
        <f t="shared" si="73"/>
        <v>1</v>
      </c>
      <c r="K1170" s="25">
        <f t="shared" si="74"/>
        <v>0</v>
      </c>
      <c r="L1170" s="25">
        <f t="shared" si="75"/>
        <v>0</v>
      </c>
      <c r="M1170" s="25">
        <v>1</v>
      </c>
      <c r="N1170" s="25" t="e">
        <v>#N/A</v>
      </c>
      <c r="O1170" s="25" t="e">
        <f>VLOOKUP(A1170,'NFkB target TFs'!$E$10:$E$54,1,FALSE)</f>
        <v>#N/A</v>
      </c>
      <c r="P1170" s="25" t="e">
        <f>VLOOKUP(A1170,'all NFkB targets'!$A$6:$A$571,1,FALSE)</f>
        <v>#N/A</v>
      </c>
    </row>
    <row r="1171" spans="1:16" x14ac:dyDescent="0.25">
      <c r="A1171" s="96" t="s">
        <v>13291</v>
      </c>
      <c r="B1171" s="21" t="s">
        <v>13292</v>
      </c>
      <c r="C1171" s="21"/>
      <c r="D1171" s="22">
        <v>0</v>
      </c>
      <c r="E1171" s="23">
        <v>-0.10115027870999339</v>
      </c>
      <c r="F1171" s="28">
        <v>0.35586484412923131</v>
      </c>
      <c r="G1171" s="28">
        <v>0.78459383767892454</v>
      </c>
      <c r="H1171" s="28">
        <v>0.32733220730556573</v>
      </c>
      <c r="I1171" s="25">
        <f t="shared" si="72"/>
        <v>0</v>
      </c>
      <c r="J1171" s="25">
        <f t="shared" si="73"/>
        <v>0</v>
      </c>
      <c r="K1171" s="25">
        <f t="shared" si="74"/>
        <v>1</v>
      </c>
      <c r="L1171" s="25">
        <f t="shared" si="75"/>
        <v>0</v>
      </c>
      <c r="M1171" s="25">
        <v>1</v>
      </c>
      <c r="N1171" s="25" t="e">
        <v>#N/A</v>
      </c>
      <c r="O1171" s="25" t="e">
        <f>VLOOKUP(A1171,'NFkB target TFs'!$E$10:$E$54,1,FALSE)</f>
        <v>#N/A</v>
      </c>
      <c r="P1171" s="25" t="e">
        <f>VLOOKUP(A1171,'all NFkB targets'!$A$6:$A$571,1,FALSE)</f>
        <v>#N/A</v>
      </c>
    </row>
    <row r="1172" spans="1:16" x14ac:dyDescent="0.25">
      <c r="A1172" s="96" t="s">
        <v>11030</v>
      </c>
      <c r="B1172" s="21" t="s">
        <v>11031</v>
      </c>
      <c r="C1172" s="21"/>
      <c r="D1172" s="22">
        <v>0</v>
      </c>
      <c r="E1172" s="23">
        <v>0.17786614532647768</v>
      </c>
      <c r="F1172" s="23">
        <v>-9.816754159358175E-2</v>
      </c>
      <c r="G1172" s="23">
        <v>-1.7617641619066083E-2</v>
      </c>
      <c r="H1172" s="23">
        <v>0.32726044402480764</v>
      </c>
      <c r="I1172" s="25">
        <f t="shared" si="72"/>
        <v>0</v>
      </c>
      <c r="J1172" s="25">
        <f t="shared" si="73"/>
        <v>0</v>
      </c>
      <c r="K1172" s="25">
        <f t="shared" si="74"/>
        <v>0</v>
      </c>
      <c r="L1172" s="25">
        <f t="shared" si="75"/>
        <v>0</v>
      </c>
      <c r="M1172" s="25">
        <v>0</v>
      </c>
      <c r="N1172" s="25" t="e">
        <v>#N/A</v>
      </c>
      <c r="O1172" s="25" t="e">
        <f>VLOOKUP(A1172,'NFkB target TFs'!$E$10:$E$54,1,FALSE)</f>
        <v>#N/A</v>
      </c>
      <c r="P1172" s="25" t="e">
        <f>VLOOKUP(A1172,'all NFkB targets'!$A$6:$A$571,1,FALSE)</f>
        <v>#N/A</v>
      </c>
    </row>
    <row r="1173" spans="1:16" x14ac:dyDescent="0.25">
      <c r="A1173" s="96" t="s">
        <v>9324</v>
      </c>
      <c r="B1173" s="21" t="s">
        <v>9325</v>
      </c>
      <c r="C1173" s="21"/>
      <c r="D1173" s="22">
        <v>0</v>
      </c>
      <c r="E1173" s="23">
        <v>0.13497697689440083</v>
      </c>
      <c r="F1173" s="23">
        <v>0.1959641024127376</v>
      </c>
      <c r="G1173" s="23">
        <v>0.29656774939827468</v>
      </c>
      <c r="H1173" s="23">
        <v>0.32708632401920212</v>
      </c>
      <c r="I1173" s="25">
        <f t="shared" si="72"/>
        <v>0</v>
      </c>
      <c r="J1173" s="25">
        <f t="shared" si="73"/>
        <v>0</v>
      </c>
      <c r="K1173" s="25">
        <f t="shared" si="74"/>
        <v>0</v>
      </c>
      <c r="L1173" s="25">
        <f t="shared" si="75"/>
        <v>0</v>
      </c>
      <c r="M1173" s="25">
        <v>0</v>
      </c>
      <c r="N1173" s="25" t="e">
        <v>#N/A</v>
      </c>
      <c r="O1173" s="25" t="e">
        <f>VLOOKUP(A1173,'NFkB target TFs'!$E$10:$E$54,1,FALSE)</f>
        <v>#N/A</v>
      </c>
      <c r="P1173" s="25" t="e">
        <f>VLOOKUP(A1173,'all NFkB targets'!$A$6:$A$571,1,FALSE)</f>
        <v>#N/A</v>
      </c>
    </row>
    <row r="1174" spans="1:16" x14ac:dyDescent="0.25">
      <c r="A1174" s="96" t="s">
        <v>5549</v>
      </c>
      <c r="B1174" s="21" t="s">
        <v>5550</v>
      </c>
      <c r="C1174" s="21"/>
      <c r="D1174" s="22">
        <v>0</v>
      </c>
      <c r="E1174" s="23">
        <v>0.20462674923272006</v>
      </c>
      <c r="F1174" s="23">
        <v>0.4478520647857302</v>
      </c>
      <c r="G1174" s="23">
        <v>0.44722007987705381</v>
      </c>
      <c r="H1174" s="23">
        <v>0.32705992720526694</v>
      </c>
      <c r="I1174" s="25">
        <f t="shared" si="72"/>
        <v>0</v>
      </c>
      <c r="J1174" s="25">
        <f t="shared" si="73"/>
        <v>0</v>
      </c>
      <c r="K1174" s="25">
        <f t="shared" si="74"/>
        <v>0</v>
      </c>
      <c r="L1174" s="25">
        <f t="shared" si="75"/>
        <v>0</v>
      </c>
      <c r="M1174" s="25">
        <v>0</v>
      </c>
      <c r="N1174" s="25" t="e">
        <v>#N/A</v>
      </c>
      <c r="O1174" s="25" t="e">
        <f>VLOOKUP(A1174,'NFkB target TFs'!$E$10:$E$54,1,FALSE)</f>
        <v>#N/A</v>
      </c>
      <c r="P1174" s="25" t="e">
        <f>VLOOKUP(A1174,'all NFkB targets'!$A$6:$A$571,1,FALSE)</f>
        <v>#N/A</v>
      </c>
    </row>
    <row r="1175" spans="1:16" x14ac:dyDescent="0.25">
      <c r="A1175" s="96" t="s">
        <v>15124</v>
      </c>
      <c r="B1175" s="21" t="s">
        <v>15125</v>
      </c>
      <c r="C1175" s="21"/>
      <c r="D1175" s="22">
        <v>0</v>
      </c>
      <c r="E1175" s="28">
        <v>1.2127991013902657</v>
      </c>
      <c r="F1175" s="24">
        <v>-1.9461975885133862</v>
      </c>
      <c r="G1175" s="28">
        <v>2.1447903057596576</v>
      </c>
      <c r="H1175" s="28">
        <v>0.32677540703963492</v>
      </c>
      <c r="I1175" s="25">
        <f t="shared" si="72"/>
        <v>1</v>
      </c>
      <c r="J1175" s="25">
        <f t="shared" si="73"/>
        <v>1</v>
      </c>
      <c r="K1175" s="25">
        <f t="shared" si="74"/>
        <v>1</v>
      </c>
      <c r="L1175" s="25">
        <f t="shared" si="75"/>
        <v>0</v>
      </c>
      <c r="M1175" s="25">
        <v>1</v>
      </c>
      <c r="N1175" s="25" t="e">
        <v>#N/A</v>
      </c>
      <c r="O1175" s="25" t="e">
        <f>VLOOKUP(A1175,'NFkB target TFs'!$E$10:$E$54,1,FALSE)</f>
        <v>#N/A</v>
      </c>
      <c r="P1175" s="25" t="e">
        <f>VLOOKUP(A1175,'all NFkB targets'!$A$6:$A$571,1,FALSE)</f>
        <v>#N/A</v>
      </c>
    </row>
    <row r="1176" spans="1:16" x14ac:dyDescent="0.25">
      <c r="A1176" s="96" t="s">
        <v>13443</v>
      </c>
      <c r="B1176" s="21" t="s">
        <v>13444</v>
      </c>
      <c r="C1176" s="21"/>
      <c r="D1176" s="22">
        <v>0</v>
      </c>
      <c r="E1176" s="28">
        <v>0.21225983860066758</v>
      </c>
      <c r="F1176" s="28">
        <v>0.50689697655412469</v>
      </c>
      <c r="G1176" s="28">
        <v>1.1668534051206061</v>
      </c>
      <c r="H1176" s="28">
        <v>0.3256676610214993</v>
      </c>
      <c r="I1176" s="25">
        <f t="shared" si="72"/>
        <v>0</v>
      </c>
      <c r="J1176" s="25">
        <f t="shared" si="73"/>
        <v>0</v>
      </c>
      <c r="K1176" s="25">
        <f t="shared" si="74"/>
        <v>1</v>
      </c>
      <c r="L1176" s="25">
        <f t="shared" si="75"/>
        <v>0</v>
      </c>
      <c r="M1176" s="25">
        <v>1</v>
      </c>
      <c r="N1176" s="25" t="e">
        <v>#N/A</v>
      </c>
      <c r="O1176" s="25" t="e">
        <f>VLOOKUP(A1176,'NFkB target TFs'!$E$10:$E$54,1,FALSE)</f>
        <v>#N/A</v>
      </c>
      <c r="P1176" s="25" t="e">
        <f>VLOOKUP(A1176,'all NFkB targets'!$A$6:$A$571,1,FALSE)</f>
        <v>#N/A</v>
      </c>
    </row>
    <row r="1177" spans="1:16" x14ac:dyDescent="0.25">
      <c r="A1177" s="96" t="s">
        <v>14633</v>
      </c>
      <c r="B1177" s="21" t="s">
        <v>14634</v>
      </c>
      <c r="C1177" s="21"/>
      <c r="D1177" s="22">
        <v>0</v>
      </c>
      <c r="E1177" s="28">
        <v>0.57329930790464134</v>
      </c>
      <c r="F1177" s="28">
        <v>0.60908172393377669</v>
      </c>
      <c r="G1177" s="28">
        <v>0.71786125934675105</v>
      </c>
      <c r="H1177" s="28">
        <v>0.32561123772534267</v>
      </c>
      <c r="I1177" s="25">
        <f t="shared" si="72"/>
        <v>0</v>
      </c>
      <c r="J1177" s="25">
        <f t="shared" si="73"/>
        <v>1</v>
      </c>
      <c r="K1177" s="25">
        <f t="shared" si="74"/>
        <v>1</v>
      </c>
      <c r="L1177" s="25">
        <f t="shared" si="75"/>
        <v>0</v>
      </c>
      <c r="M1177" s="25">
        <v>1</v>
      </c>
      <c r="N1177" s="25" t="e">
        <v>#N/A</v>
      </c>
      <c r="O1177" s="25" t="e">
        <f>VLOOKUP(A1177,'NFkB target TFs'!$E$10:$E$54,1,FALSE)</f>
        <v>#N/A</v>
      </c>
      <c r="P1177" s="25" t="e">
        <f>VLOOKUP(A1177,'all NFkB targets'!$A$6:$A$571,1,FALSE)</f>
        <v>#N/A</v>
      </c>
    </row>
    <row r="1178" spans="1:16" x14ac:dyDescent="0.25">
      <c r="A1178" s="96" t="s">
        <v>2640</v>
      </c>
      <c r="B1178" s="21" t="s">
        <v>2641</v>
      </c>
      <c r="C1178" s="21"/>
      <c r="D1178" s="22">
        <v>0</v>
      </c>
      <c r="E1178" s="23">
        <v>0.23339390846469471</v>
      </c>
      <c r="F1178" s="23">
        <v>0.41193032438045452</v>
      </c>
      <c r="G1178" s="23">
        <v>0.35430626798245285</v>
      </c>
      <c r="H1178" s="23">
        <v>0.32556835142336205</v>
      </c>
      <c r="I1178" s="25">
        <f t="shared" si="72"/>
        <v>0</v>
      </c>
      <c r="J1178" s="25">
        <f t="shared" si="73"/>
        <v>0</v>
      </c>
      <c r="K1178" s="25">
        <f t="shared" si="74"/>
        <v>0</v>
      </c>
      <c r="L1178" s="25">
        <f t="shared" si="75"/>
        <v>0</v>
      </c>
      <c r="M1178" s="25">
        <v>0</v>
      </c>
      <c r="N1178" s="25" t="e">
        <v>#N/A</v>
      </c>
      <c r="O1178" s="25" t="e">
        <f>VLOOKUP(A1178,'NFkB target TFs'!$E$10:$E$54,1,FALSE)</f>
        <v>#N/A</v>
      </c>
      <c r="P1178" s="25" t="e">
        <f>VLOOKUP(A1178,'all NFkB targets'!$A$6:$A$571,1,FALSE)</f>
        <v>#N/A</v>
      </c>
    </row>
    <row r="1179" spans="1:16" x14ac:dyDescent="0.25">
      <c r="A1179" s="96" t="s">
        <v>14324</v>
      </c>
      <c r="B1179" s="21" t="s">
        <v>14325</v>
      </c>
      <c r="C1179" s="21"/>
      <c r="D1179" s="22">
        <v>0</v>
      </c>
      <c r="E1179" s="28">
        <v>0.59288871405985177</v>
      </c>
      <c r="F1179" s="28">
        <v>0.54508585493902018</v>
      </c>
      <c r="G1179" s="28">
        <v>0.81848890812797948</v>
      </c>
      <c r="H1179" s="28">
        <v>0.32547423469752057</v>
      </c>
      <c r="I1179" s="25">
        <f t="shared" si="72"/>
        <v>1</v>
      </c>
      <c r="J1179" s="25">
        <f t="shared" si="73"/>
        <v>0</v>
      </c>
      <c r="K1179" s="25">
        <f t="shared" si="74"/>
        <v>1</v>
      </c>
      <c r="L1179" s="25">
        <f t="shared" si="75"/>
        <v>0</v>
      </c>
      <c r="M1179" s="25">
        <v>1</v>
      </c>
      <c r="N1179" s="25" t="e">
        <v>#N/A</v>
      </c>
      <c r="O1179" s="25" t="e">
        <f>VLOOKUP(A1179,'NFkB target TFs'!$E$10:$E$54,1,FALSE)</f>
        <v>#N/A</v>
      </c>
      <c r="P1179" s="25" t="e">
        <f>VLOOKUP(A1179,'all NFkB targets'!$A$6:$A$571,1,FALSE)</f>
        <v>#N/A</v>
      </c>
    </row>
    <row r="1180" spans="1:16" x14ac:dyDescent="0.25">
      <c r="A1180" s="96" t="s">
        <v>10485</v>
      </c>
      <c r="B1180" s="21" t="s">
        <v>10486</v>
      </c>
      <c r="C1180" s="21"/>
      <c r="D1180" s="22">
        <v>0</v>
      </c>
      <c r="E1180" s="23">
        <v>1.3995229145530759E-3</v>
      </c>
      <c r="F1180" s="23">
        <v>0.47036084377494092</v>
      </c>
      <c r="G1180" s="23">
        <v>0.4311108629641911</v>
      </c>
      <c r="H1180" s="23">
        <v>0.32510883582202954</v>
      </c>
      <c r="I1180" s="25">
        <f t="shared" si="72"/>
        <v>0</v>
      </c>
      <c r="J1180" s="25">
        <f t="shared" si="73"/>
        <v>0</v>
      </c>
      <c r="K1180" s="25">
        <f t="shared" si="74"/>
        <v>0</v>
      </c>
      <c r="L1180" s="25">
        <f t="shared" si="75"/>
        <v>0</v>
      </c>
      <c r="M1180" s="25">
        <v>0</v>
      </c>
      <c r="N1180" s="25" t="e">
        <v>#N/A</v>
      </c>
      <c r="O1180" s="25" t="e">
        <f>VLOOKUP(A1180,'NFkB target TFs'!$E$10:$E$54,1,FALSE)</f>
        <v>#N/A</v>
      </c>
      <c r="P1180" s="25" t="e">
        <f>VLOOKUP(A1180,'all NFkB targets'!$A$6:$A$571,1,FALSE)</f>
        <v>#N/A</v>
      </c>
    </row>
    <row r="1181" spans="1:16" x14ac:dyDescent="0.25">
      <c r="A1181" s="96" t="s">
        <v>14890</v>
      </c>
      <c r="B1181" s="21" t="s">
        <v>14891</v>
      </c>
      <c r="C1181" s="21"/>
      <c r="D1181" s="22">
        <v>0</v>
      </c>
      <c r="E1181" s="28">
        <v>0.3448653277567208</v>
      </c>
      <c r="F1181" s="28">
        <v>1.2449056746635174</v>
      </c>
      <c r="G1181" s="28">
        <v>1.4614858622435065</v>
      </c>
      <c r="H1181" s="28">
        <v>0.3250919097206505</v>
      </c>
      <c r="I1181" s="25">
        <f t="shared" si="72"/>
        <v>0</v>
      </c>
      <c r="J1181" s="25">
        <f t="shared" si="73"/>
        <v>1</v>
      </c>
      <c r="K1181" s="25">
        <f t="shared" si="74"/>
        <v>1</v>
      </c>
      <c r="L1181" s="25">
        <f t="shared" si="75"/>
        <v>0</v>
      </c>
      <c r="M1181" s="25">
        <v>1</v>
      </c>
      <c r="N1181" s="25" t="e">
        <v>#N/A</v>
      </c>
      <c r="O1181" s="25" t="e">
        <f>VLOOKUP(A1181,'NFkB target TFs'!$E$10:$E$54,1,FALSE)</f>
        <v>#N/A</v>
      </c>
      <c r="P1181" s="25" t="e">
        <f>VLOOKUP(A1181,'all NFkB targets'!$A$6:$A$571,1,FALSE)</f>
        <v>#N/A</v>
      </c>
    </row>
    <row r="1182" spans="1:16" x14ac:dyDescent="0.25">
      <c r="A1182" s="96" t="s">
        <v>7517</v>
      </c>
      <c r="B1182" s="21" t="s">
        <v>7518</v>
      </c>
      <c r="C1182" s="21"/>
      <c r="D1182" s="22">
        <v>0</v>
      </c>
      <c r="E1182" s="23">
        <v>0.24340664430056921</v>
      </c>
      <c r="F1182" s="23">
        <v>0.35664985653249259</v>
      </c>
      <c r="G1182" s="23">
        <v>0.5305031360886352</v>
      </c>
      <c r="H1182" s="23">
        <v>0.32501879208208678</v>
      </c>
      <c r="I1182" s="25">
        <f t="shared" si="72"/>
        <v>0</v>
      </c>
      <c r="J1182" s="25">
        <f t="shared" si="73"/>
        <v>0</v>
      </c>
      <c r="K1182" s="25">
        <f t="shared" si="74"/>
        <v>0</v>
      </c>
      <c r="L1182" s="25">
        <f t="shared" si="75"/>
        <v>0</v>
      </c>
      <c r="M1182" s="25">
        <v>0</v>
      </c>
      <c r="N1182" s="25" t="e">
        <v>#N/A</v>
      </c>
      <c r="O1182" s="25" t="e">
        <f>VLOOKUP(A1182,'NFkB target TFs'!$E$10:$E$54,1,FALSE)</f>
        <v>#N/A</v>
      </c>
      <c r="P1182" s="25" t="e">
        <f>VLOOKUP(A1182,'all NFkB targets'!$A$6:$A$571,1,FALSE)</f>
        <v>#N/A</v>
      </c>
    </row>
    <row r="1183" spans="1:16" x14ac:dyDescent="0.25">
      <c r="A1183" s="96" t="s">
        <v>7221</v>
      </c>
      <c r="B1183" s="21" t="s">
        <v>7222</v>
      </c>
      <c r="C1183" s="21"/>
      <c r="D1183" s="22">
        <v>0</v>
      </c>
      <c r="E1183" s="23">
        <v>0.23294323551304941</v>
      </c>
      <c r="F1183" s="23">
        <v>-5.4657668824812003E-2</v>
      </c>
      <c r="G1183" s="23">
        <v>0.23832404882186436</v>
      </c>
      <c r="H1183" s="23">
        <v>0.32485445645416816</v>
      </c>
      <c r="I1183" s="25">
        <f t="shared" si="72"/>
        <v>0</v>
      </c>
      <c r="J1183" s="25">
        <f t="shared" si="73"/>
        <v>0</v>
      </c>
      <c r="K1183" s="25">
        <f t="shared" si="74"/>
        <v>0</v>
      </c>
      <c r="L1183" s="25">
        <f t="shared" si="75"/>
        <v>0</v>
      </c>
      <c r="M1183" s="25">
        <v>0</v>
      </c>
      <c r="N1183" s="25" t="e">
        <v>#N/A</v>
      </c>
      <c r="O1183" s="25" t="e">
        <f>VLOOKUP(A1183,'NFkB target TFs'!$E$10:$E$54,1,FALSE)</f>
        <v>#N/A</v>
      </c>
      <c r="P1183" s="25" t="e">
        <f>VLOOKUP(A1183,'all NFkB targets'!$A$6:$A$571,1,FALSE)</f>
        <v>#N/A</v>
      </c>
    </row>
    <row r="1184" spans="1:16" x14ac:dyDescent="0.25">
      <c r="A1184" s="96" t="s">
        <v>7371</v>
      </c>
      <c r="B1184" s="21" t="s">
        <v>7372</v>
      </c>
      <c r="C1184" s="21"/>
      <c r="D1184" s="22">
        <v>0</v>
      </c>
      <c r="E1184" s="23">
        <v>0.10536490971970522</v>
      </c>
      <c r="F1184" s="23">
        <v>0.10303220493889174</v>
      </c>
      <c r="G1184" s="23">
        <v>0.4782575998342215</v>
      </c>
      <c r="H1184" s="23">
        <v>0.32471554141303532</v>
      </c>
      <c r="I1184" s="25">
        <f t="shared" si="72"/>
        <v>0</v>
      </c>
      <c r="J1184" s="25">
        <f t="shared" si="73"/>
        <v>0</v>
      </c>
      <c r="K1184" s="25">
        <f t="shared" si="74"/>
        <v>0</v>
      </c>
      <c r="L1184" s="25">
        <f t="shared" si="75"/>
        <v>0</v>
      </c>
      <c r="M1184" s="25">
        <v>0</v>
      </c>
      <c r="N1184" s="25" t="e">
        <v>#N/A</v>
      </c>
      <c r="O1184" s="25" t="e">
        <f>VLOOKUP(A1184,'NFkB target TFs'!$E$10:$E$54,1,FALSE)</f>
        <v>#N/A</v>
      </c>
      <c r="P1184" s="25" t="e">
        <f>VLOOKUP(A1184,'all NFkB targets'!$A$6:$A$571,1,FALSE)</f>
        <v>#N/A</v>
      </c>
    </row>
    <row r="1185" spans="1:16" x14ac:dyDescent="0.25">
      <c r="A1185" s="96" t="s">
        <v>14500</v>
      </c>
      <c r="B1185" s="21" t="s">
        <v>14501</v>
      </c>
      <c r="C1185" s="21"/>
      <c r="D1185" s="22">
        <v>0</v>
      </c>
      <c r="E1185" s="23">
        <v>3.2217836638910827E-2</v>
      </c>
      <c r="F1185" s="28">
        <v>0.62513226859697157</v>
      </c>
      <c r="G1185" s="28">
        <v>1.0472386064407833</v>
      </c>
      <c r="H1185" s="28">
        <v>0.32457185166804614</v>
      </c>
      <c r="I1185" s="25">
        <f t="shared" si="72"/>
        <v>0</v>
      </c>
      <c r="J1185" s="25">
        <f t="shared" si="73"/>
        <v>1</v>
      </c>
      <c r="K1185" s="25">
        <f t="shared" si="74"/>
        <v>1</v>
      </c>
      <c r="L1185" s="25">
        <f t="shared" si="75"/>
        <v>0</v>
      </c>
      <c r="M1185" s="25">
        <v>1</v>
      </c>
      <c r="N1185" s="25" t="e">
        <v>#N/A</v>
      </c>
      <c r="O1185" s="25" t="e">
        <f>VLOOKUP(A1185,'NFkB target TFs'!$E$10:$E$54,1,FALSE)</f>
        <v>#N/A</v>
      </c>
      <c r="P1185" s="25" t="e">
        <f>VLOOKUP(A1185,'all NFkB targets'!$A$6:$A$571,1,FALSE)</f>
        <v>#N/A</v>
      </c>
    </row>
    <row r="1186" spans="1:16" x14ac:dyDescent="0.25">
      <c r="A1186" s="96" t="s">
        <v>459</v>
      </c>
      <c r="B1186" s="21" t="s">
        <v>460</v>
      </c>
      <c r="C1186" s="21"/>
      <c r="D1186" s="22">
        <v>0</v>
      </c>
      <c r="E1186" s="23">
        <v>0.36163456335904942</v>
      </c>
      <c r="F1186" s="23">
        <v>0.11620901022192955</v>
      </c>
      <c r="G1186" s="23">
        <v>0.2551438070435349</v>
      </c>
      <c r="H1186" s="23">
        <v>0.32437131538932235</v>
      </c>
      <c r="I1186" s="25">
        <f t="shared" si="72"/>
        <v>0</v>
      </c>
      <c r="J1186" s="25">
        <f t="shared" si="73"/>
        <v>0</v>
      </c>
      <c r="K1186" s="25">
        <f t="shared" si="74"/>
        <v>0</v>
      </c>
      <c r="L1186" s="25">
        <f t="shared" si="75"/>
        <v>0</v>
      </c>
      <c r="M1186" s="25">
        <v>0</v>
      </c>
      <c r="N1186" s="25" t="e">
        <v>#N/A</v>
      </c>
      <c r="O1186" s="25" t="e">
        <f>VLOOKUP(A1186,'NFkB target TFs'!$E$10:$E$54,1,FALSE)</f>
        <v>#N/A</v>
      </c>
      <c r="P1186" s="25" t="e">
        <f>VLOOKUP(A1186,'all NFkB targets'!$A$6:$A$571,1,FALSE)</f>
        <v>#N/A</v>
      </c>
    </row>
    <row r="1187" spans="1:16" x14ac:dyDescent="0.25">
      <c r="A1187" s="96" t="s">
        <v>10255</v>
      </c>
      <c r="B1187" s="21" t="s">
        <v>10256</v>
      </c>
      <c r="C1187" s="21"/>
      <c r="D1187" s="22">
        <v>0</v>
      </c>
      <c r="E1187" s="23">
        <v>-0.2797617897009414</v>
      </c>
      <c r="F1187" s="23">
        <v>0.38495991926688466</v>
      </c>
      <c r="G1187" s="23">
        <v>0.57734357295267358</v>
      </c>
      <c r="H1187" s="23">
        <v>0.32426451205365636</v>
      </c>
      <c r="I1187" s="25">
        <f t="shared" si="72"/>
        <v>0</v>
      </c>
      <c r="J1187" s="25">
        <f t="shared" si="73"/>
        <v>0</v>
      </c>
      <c r="K1187" s="25">
        <f t="shared" si="74"/>
        <v>0</v>
      </c>
      <c r="L1187" s="25">
        <f t="shared" si="75"/>
        <v>0</v>
      </c>
      <c r="M1187" s="25">
        <v>0</v>
      </c>
      <c r="N1187" s="25" t="e">
        <v>#N/A</v>
      </c>
      <c r="O1187" s="25" t="e">
        <f>VLOOKUP(A1187,'NFkB target TFs'!$E$10:$E$54,1,FALSE)</f>
        <v>#N/A</v>
      </c>
      <c r="P1187" s="25" t="e">
        <f>VLOOKUP(A1187,'all NFkB targets'!$A$6:$A$571,1,FALSE)</f>
        <v>#N/A</v>
      </c>
    </row>
    <row r="1188" spans="1:16" x14ac:dyDescent="0.25">
      <c r="A1188" s="96" t="s">
        <v>13778</v>
      </c>
      <c r="B1188" s="21" t="s">
        <v>13779</v>
      </c>
      <c r="C1188" s="21"/>
      <c r="D1188" s="22">
        <v>0</v>
      </c>
      <c r="E1188" s="23">
        <v>8.7708429465518226E-2</v>
      </c>
      <c r="F1188" s="28">
        <v>0.52423446278910124</v>
      </c>
      <c r="G1188" s="28">
        <v>0.60768257722123986</v>
      </c>
      <c r="H1188" s="28">
        <v>0.32411052885985542</v>
      </c>
      <c r="I1188" s="25">
        <f t="shared" si="72"/>
        <v>0</v>
      </c>
      <c r="J1188" s="25">
        <f t="shared" si="73"/>
        <v>0</v>
      </c>
      <c r="K1188" s="25">
        <f t="shared" si="74"/>
        <v>1</v>
      </c>
      <c r="L1188" s="25">
        <f t="shared" si="75"/>
        <v>0</v>
      </c>
      <c r="M1188" s="25">
        <v>1</v>
      </c>
      <c r="N1188" s="25" t="e">
        <v>#N/A</v>
      </c>
      <c r="O1188" s="25" t="e">
        <f>VLOOKUP(A1188,'NFkB target TFs'!$E$10:$E$54,1,FALSE)</f>
        <v>#N/A</v>
      </c>
      <c r="P1188" s="25" t="e">
        <f>VLOOKUP(A1188,'all NFkB targets'!$A$6:$A$571,1,FALSE)</f>
        <v>#N/A</v>
      </c>
    </row>
    <row r="1189" spans="1:16" x14ac:dyDescent="0.25">
      <c r="A1189" s="96" t="s">
        <v>1722</v>
      </c>
      <c r="B1189" s="21" t="s">
        <v>1723</v>
      </c>
      <c r="C1189" s="21"/>
      <c r="D1189" s="22">
        <v>0</v>
      </c>
      <c r="E1189" s="23">
        <v>0.24269306201232169</v>
      </c>
      <c r="F1189" s="23">
        <v>0.2022896109696313</v>
      </c>
      <c r="G1189" s="23">
        <v>0.30782950661620773</v>
      </c>
      <c r="H1189" s="23">
        <v>0.32397032429849193</v>
      </c>
      <c r="I1189" s="25">
        <f t="shared" si="72"/>
        <v>0</v>
      </c>
      <c r="J1189" s="25">
        <f t="shared" si="73"/>
        <v>0</v>
      </c>
      <c r="K1189" s="25">
        <f t="shared" si="74"/>
        <v>0</v>
      </c>
      <c r="L1189" s="25">
        <f t="shared" si="75"/>
        <v>0</v>
      </c>
      <c r="M1189" s="25">
        <v>0</v>
      </c>
      <c r="N1189" s="25" t="e">
        <v>#N/A</v>
      </c>
      <c r="O1189" s="25" t="e">
        <f>VLOOKUP(A1189,'NFkB target TFs'!$E$10:$E$54,1,FALSE)</f>
        <v>#N/A</v>
      </c>
      <c r="P1189" s="25" t="e">
        <f>VLOOKUP(A1189,'all NFkB targets'!$A$6:$A$571,1,FALSE)</f>
        <v>#N/A</v>
      </c>
    </row>
    <row r="1190" spans="1:16" x14ac:dyDescent="0.25">
      <c r="A1190" s="96" t="s">
        <v>13992</v>
      </c>
      <c r="B1190" s="21" t="s">
        <v>13993</v>
      </c>
      <c r="C1190" s="21"/>
      <c r="D1190" s="22">
        <v>0</v>
      </c>
      <c r="E1190" s="23">
        <v>2.0641139572275459E-2</v>
      </c>
      <c r="F1190" s="23">
        <v>1.1308269001377108E-2</v>
      </c>
      <c r="G1190" s="28">
        <v>0.70168432256152058</v>
      </c>
      <c r="H1190" s="28">
        <v>0.32393231213218793</v>
      </c>
      <c r="I1190" s="25">
        <f t="shared" si="72"/>
        <v>0</v>
      </c>
      <c r="J1190" s="25">
        <f t="shared" si="73"/>
        <v>0</v>
      </c>
      <c r="K1190" s="25">
        <f t="shared" si="74"/>
        <v>1</v>
      </c>
      <c r="L1190" s="25">
        <f t="shared" si="75"/>
        <v>0</v>
      </c>
      <c r="M1190" s="25">
        <v>1</v>
      </c>
      <c r="N1190" s="25" t="e">
        <v>#N/A</v>
      </c>
      <c r="O1190" s="25" t="e">
        <f>VLOOKUP(A1190,'NFkB target TFs'!$E$10:$E$54,1,FALSE)</f>
        <v>#N/A</v>
      </c>
      <c r="P1190" s="25" t="e">
        <f>VLOOKUP(A1190,'all NFkB targets'!$A$6:$A$571,1,FALSE)</f>
        <v>#N/A</v>
      </c>
    </row>
    <row r="1191" spans="1:16" x14ac:dyDescent="0.25">
      <c r="A1191" s="96" t="s">
        <v>12529</v>
      </c>
      <c r="B1191" s="21" t="s">
        <v>12530</v>
      </c>
      <c r="C1191" s="21"/>
      <c r="D1191" s="22">
        <v>0</v>
      </c>
      <c r="E1191" s="28">
        <v>0.21184087512648661</v>
      </c>
      <c r="F1191" s="28">
        <v>1.3340880274831259</v>
      </c>
      <c r="G1191" s="24">
        <v>-0.12728232320889848</v>
      </c>
      <c r="H1191" s="28">
        <v>0.32391871421267687</v>
      </c>
      <c r="I1191" s="25">
        <f t="shared" si="72"/>
        <v>0</v>
      </c>
      <c r="J1191" s="25">
        <f t="shared" si="73"/>
        <v>1</v>
      </c>
      <c r="K1191" s="25">
        <f t="shared" si="74"/>
        <v>0</v>
      </c>
      <c r="L1191" s="25">
        <f t="shared" si="75"/>
        <v>0</v>
      </c>
      <c r="M1191" s="25">
        <v>1</v>
      </c>
      <c r="N1191" s="25" t="e">
        <v>#N/A</v>
      </c>
      <c r="O1191" s="25" t="e">
        <f>VLOOKUP(A1191,'NFkB target TFs'!$E$10:$E$54,1,FALSE)</f>
        <v>#N/A</v>
      </c>
      <c r="P1191" s="25" t="e">
        <f>VLOOKUP(A1191,'all NFkB targets'!$A$6:$A$571,1,FALSE)</f>
        <v>#N/A</v>
      </c>
    </row>
    <row r="1192" spans="1:16" x14ac:dyDescent="0.25">
      <c r="A1192" s="96" t="s">
        <v>12706</v>
      </c>
      <c r="B1192" s="21" t="s">
        <v>12707</v>
      </c>
      <c r="C1192" s="21"/>
      <c r="D1192" s="22">
        <v>0</v>
      </c>
      <c r="E1192" s="24">
        <v>-0.39218787623883666</v>
      </c>
      <c r="F1192" s="28">
        <v>1.2002915956561102</v>
      </c>
      <c r="G1192" s="28">
        <v>0.11751381741614392</v>
      </c>
      <c r="H1192" s="28">
        <v>0.3237987389259594</v>
      </c>
      <c r="I1192" s="25">
        <f t="shared" si="72"/>
        <v>0</v>
      </c>
      <c r="J1192" s="25">
        <f t="shared" si="73"/>
        <v>1</v>
      </c>
      <c r="K1192" s="25">
        <f t="shared" si="74"/>
        <v>0</v>
      </c>
      <c r="L1192" s="25">
        <f t="shared" si="75"/>
        <v>0</v>
      </c>
      <c r="M1192" s="25">
        <v>1</v>
      </c>
      <c r="N1192" s="25" t="e">
        <v>#N/A</v>
      </c>
      <c r="O1192" s="25" t="e">
        <f>VLOOKUP(A1192,'NFkB target TFs'!$E$10:$E$54,1,FALSE)</f>
        <v>#N/A</v>
      </c>
      <c r="P1192" s="25" t="e">
        <f>VLOOKUP(A1192,'all NFkB targets'!$A$6:$A$571,1,FALSE)</f>
        <v>#N/A</v>
      </c>
    </row>
    <row r="1193" spans="1:16" x14ac:dyDescent="0.25">
      <c r="A1193" s="96" t="s">
        <v>7225</v>
      </c>
      <c r="B1193" s="21" t="s">
        <v>7226</v>
      </c>
      <c r="C1193" s="21"/>
      <c r="D1193" s="22">
        <v>0</v>
      </c>
      <c r="E1193" s="23">
        <v>0.35840501003438902</v>
      </c>
      <c r="F1193" s="23">
        <v>3.3881449330276488E-2</v>
      </c>
      <c r="G1193" s="23">
        <v>1.4957511646872652E-2</v>
      </c>
      <c r="H1193" s="23">
        <v>0.32374201581044798</v>
      </c>
      <c r="I1193" s="25">
        <f t="shared" si="72"/>
        <v>0</v>
      </c>
      <c r="J1193" s="25">
        <f t="shared" si="73"/>
        <v>0</v>
      </c>
      <c r="K1193" s="25">
        <f t="shared" si="74"/>
        <v>0</v>
      </c>
      <c r="L1193" s="25">
        <f t="shared" si="75"/>
        <v>0</v>
      </c>
      <c r="M1193" s="25">
        <v>0</v>
      </c>
      <c r="N1193" s="25" t="e">
        <v>#N/A</v>
      </c>
      <c r="O1193" s="25" t="e">
        <f>VLOOKUP(A1193,'NFkB target TFs'!$E$10:$E$54,1,FALSE)</f>
        <v>#N/A</v>
      </c>
      <c r="P1193" s="25" t="e">
        <f>VLOOKUP(A1193,'all NFkB targets'!$A$6:$A$571,1,FALSE)</f>
        <v>#N/A</v>
      </c>
    </row>
    <row r="1194" spans="1:16" x14ac:dyDescent="0.25">
      <c r="A1194" s="96" t="s">
        <v>13379</v>
      </c>
      <c r="B1194" s="21" t="s">
        <v>13380</v>
      </c>
      <c r="C1194" s="21"/>
      <c r="D1194" s="22">
        <v>0</v>
      </c>
      <c r="E1194" s="28">
        <v>0.19887641095643901</v>
      </c>
      <c r="F1194" s="28">
        <v>0.44739086340409384</v>
      </c>
      <c r="G1194" s="28">
        <v>0.7957786663042935</v>
      </c>
      <c r="H1194" s="28">
        <v>0.32364017825052427</v>
      </c>
      <c r="I1194" s="25">
        <f t="shared" si="72"/>
        <v>0</v>
      </c>
      <c r="J1194" s="25">
        <f t="shared" si="73"/>
        <v>0</v>
      </c>
      <c r="K1194" s="25">
        <f t="shared" si="74"/>
        <v>1</v>
      </c>
      <c r="L1194" s="25">
        <f t="shared" si="75"/>
        <v>0</v>
      </c>
      <c r="M1194" s="25">
        <v>1</v>
      </c>
      <c r="N1194" s="25" t="e">
        <v>#N/A</v>
      </c>
      <c r="O1194" s="25" t="e">
        <f>VLOOKUP(A1194,'NFkB target TFs'!$E$10:$E$54,1,FALSE)</f>
        <v>#N/A</v>
      </c>
      <c r="P1194" s="25" t="e">
        <f>VLOOKUP(A1194,'all NFkB targets'!$A$6:$A$571,1,FALSE)</f>
        <v>#N/A</v>
      </c>
    </row>
    <row r="1195" spans="1:16" x14ac:dyDescent="0.25">
      <c r="A1195" s="96" t="s">
        <v>10203</v>
      </c>
      <c r="B1195" s="21" t="s">
        <v>10204</v>
      </c>
      <c r="C1195" s="21"/>
      <c r="D1195" s="22">
        <v>0</v>
      </c>
      <c r="E1195" s="23">
        <v>0.10965880849582435</v>
      </c>
      <c r="F1195" s="23">
        <v>1.6525820372198824E-2</v>
      </c>
      <c r="G1195" s="23">
        <v>9.7535739540933364E-2</v>
      </c>
      <c r="H1195" s="23">
        <v>0.32361177922552586</v>
      </c>
      <c r="I1195" s="25">
        <f t="shared" si="72"/>
        <v>0</v>
      </c>
      <c r="J1195" s="25">
        <f t="shared" si="73"/>
        <v>0</v>
      </c>
      <c r="K1195" s="25">
        <f t="shared" si="74"/>
        <v>0</v>
      </c>
      <c r="L1195" s="25">
        <f t="shared" si="75"/>
        <v>0</v>
      </c>
      <c r="M1195" s="25">
        <v>0</v>
      </c>
      <c r="N1195" s="25" t="e">
        <v>#N/A</v>
      </c>
      <c r="O1195" s="25" t="e">
        <f>VLOOKUP(A1195,'NFkB target TFs'!$E$10:$E$54,1,FALSE)</f>
        <v>#N/A</v>
      </c>
      <c r="P1195" s="25" t="e">
        <f>VLOOKUP(A1195,'all NFkB targets'!$A$6:$A$571,1,FALSE)</f>
        <v>#N/A</v>
      </c>
    </row>
    <row r="1196" spans="1:16" x14ac:dyDescent="0.25">
      <c r="A1196" s="96" t="s">
        <v>14892</v>
      </c>
      <c r="B1196" s="21" t="s">
        <v>14893</v>
      </c>
      <c r="C1196" s="21"/>
      <c r="D1196" s="22">
        <v>0</v>
      </c>
      <c r="E1196" s="23">
        <v>-6.4524321286954608E-2</v>
      </c>
      <c r="F1196" s="28">
        <v>0.65068815456597118</v>
      </c>
      <c r="G1196" s="28">
        <v>0.83672295297288279</v>
      </c>
      <c r="H1196" s="28">
        <v>0.32346677951619784</v>
      </c>
      <c r="I1196" s="25">
        <f t="shared" si="72"/>
        <v>0</v>
      </c>
      <c r="J1196" s="25">
        <f t="shared" si="73"/>
        <v>1</v>
      </c>
      <c r="K1196" s="25">
        <f t="shared" si="74"/>
        <v>1</v>
      </c>
      <c r="L1196" s="25">
        <f t="shared" si="75"/>
        <v>0</v>
      </c>
      <c r="M1196" s="25">
        <v>1</v>
      </c>
      <c r="N1196" s="25" t="e">
        <v>#N/A</v>
      </c>
      <c r="O1196" s="25" t="e">
        <f>VLOOKUP(A1196,'NFkB target TFs'!$E$10:$E$54,1,FALSE)</f>
        <v>#N/A</v>
      </c>
      <c r="P1196" s="25" t="e">
        <f>VLOOKUP(A1196,'all NFkB targets'!$A$6:$A$571,1,FALSE)</f>
        <v>#N/A</v>
      </c>
    </row>
    <row r="1197" spans="1:16" x14ac:dyDescent="0.25">
      <c r="A1197" s="96" t="s">
        <v>14466</v>
      </c>
      <c r="B1197" s="21" t="s">
        <v>14467</v>
      </c>
      <c r="C1197" s="21"/>
      <c r="D1197" s="22">
        <v>0</v>
      </c>
      <c r="E1197" s="28">
        <v>0.40265720288570134</v>
      </c>
      <c r="F1197" s="28">
        <v>1.2741697834193508</v>
      </c>
      <c r="G1197" s="28">
        <v>1.3875516369780199</v>
      </c>
      <c r="H1197" s="28">
        <v>0.32338856053437465</v>
      </c>
      <c r="I1197" s="25">
        <f t="shared" si="72"/>
        <v>0</v>
      </c>
      <c r="J1197" s="25">
        <f t="shared" si="73"/>
        <v>1</v>
      </c>
      <c r="K1197" s="25">
        <f t="shared" si="74"/>
        <v>1</v>
      </c>
      <c r="L1197" s="25">
        <f t="shared" si="75"/>
        <v>0</v>
      </c>
      <c r="M1197" s="25">
        <v>1</v>
      </c>
      <c r="N1197" s="25" t="e">
        <v>#N/A</v>
      </c>
      <c r="O1197" s="25" t="e">
        <f>VLOOKUP(A1197,'NFkB target TFs'!$E$10:$E$54,1,FALSE)</f>
        <v>#N/A</v>
      </c>
      <c r="P1197" s="25" t="e">
        <f>VLOOKUP(A1197,'all NFkB targets'!$A$6:$A$571,1,FALSE)</f>
        <v>#N/A</v>
      </c>
    </row>
    <row r="1198" spans="1:16" x14ac:dyDescent="0.25">
      <c r="A1198" s="96" t="s">
        <v>13940</v>
      </c>
      <c r="B1198" s="21" t="s">
        <v>13941</v>
      </c>
      <c r="C1198" s="21"/>
      <c r="D1198" s="22">
        <v>0</v>
      </c>
      <c r="E1198" s="28">
        <v>0.12291984365932038</v>
      </c>
      <c r="F1198" s="28">
        <v>0.39569442980980901</v>
      </c>
      <c r="G1198" s="28">
        <v>0.72339589562212792</v>
      </c>
      <c r="H1198" s="28">
        <v>0.3231323479129527</v>
      </c>
      <c r="I1198" s="25">
        <f t="shared" si="72"/>
        <v>0</v>
      </c>
      <c r="J1198" s="25">
        <f t="shared" si="73"/>
        <v>0</v>
      </c>
      <c r="K1198" s="25">
        <f t="shared" si="74"/>
        <v>1</v>
      </c>
      <c r="L1198" s="25">
        <f t="shared" si="75"/>
        <v>0</v>
      </c>
      <c r="M1198" s="25">
        <v>1</v>
      </c>
      <c r="N1198" s="25" t="e">
        <v>#N/A</v>
      </c>
      <c r="O1198" s="25" t="e">
        <f>VLOOKUP(A1198,'NFkB target TFs'!$E$10:$E$54,1,FALSE)</f>
        <v>#N/A</v>
      </c>
      <c r="P1198" s="25" t="e">
        <f>VLOOKUP(A1198,'all NFkB targets'!$A$6:$A$571,1,FALSE)</f>
        <v>#N/A</v>
      </c>
    </row>
    <row r="1199" spans="1:16" x14ac:dyDescent="0.25">
      <c r="A1199" s="96" t="s">
        <v>14703</v>
      </c>
      <c r="B1199" s="21" t="s">
        <v>14704</v>
      </c>
      <c r="C1199" s="21"/>
      <c r="D1199" s="22">
        <v>0</v>
      </c>
      <c r="E1199" s="28">
        <v>0.53465086413288931</v>
      </c>
      <c r="F1199" s="28">
        <v>1.1324182931463835</v>
      </c>
      <c r="G1199" s="28">
        <v>0.77723543832721687</v>
      </c>
      <c r="H1199" s="28">
        <v>0.32227576640323535</v>
      </c>
      <c r="I1199" s="25">
        <f t="shared" si="72"/>
        <v>0</v>
      </c>
      <c r="J1199" s="25">
        <f t="shared" si="73"/>
        <v>1</v>
      </c>
      <c r="K1199" s="25">
        <f t="shared" si="74"/>
        <v>1</v>
      </c>
      <c r="L1199" s="25">
        <f t="shared" si="75"/>
        <v>0</v>
      </c>
      <c r="M1199" s="25">
        <v>1</v>
      </c>
      <c r="N1199" s="25" t="e">
        <v>#N/A</v>
      </c>
      <c r="O1199" s="25" t="e">
        <f>VLOOKUP(A1199,'NFkB target TFs'!$E$10:$E$54,1,FALSE)</f>
        <v>#N/A</v>
      </c>
      <c r="P1199" s="25" t="e">
        <f>VLOOKUP(A1199,'all NFkB targets'!$A$6:$A$571,1,FALSE)</f>
        <v>#N/A</v>
      </c>
    </row>
    <row r="1200" spans="1:16" x14ac:dyDescent="0.25">
      <c r="A1200" s="96" t="s">
        <v>8541</v>
      </c>
      <c r="B1200" s="21" t="s">
        <v>8542</v>
      </c>
      <c r="C1200" s="21"/>
      <c r="D1200" s="22">
        <v>0</v>
      </c>
      <c r="E1200" s="23">
        <v>0.26256524203300535</v>
      </c>
      <c r="F1200" s="23">
        <v>-9.3657362140715877E-2</v>
      </c>
      <c r="G1200" s="23">
        <v>0.44011680529062941</v>
      </c>
      <c r="H1200" s="23">
        <v>0.32180588338168842</v>
      </c>
      <c r="I1200" s="25">
        <f t="shared" si="72"/>
        <v>0</v>
      </c>
      <c r="J1200" s="25">
        <f t="shared" si="73"/>
        <v>0</v>
      </c>
      <c r="K1200" s="25">
        <f t="shared" si="74"/>
        <v>0</v>
      </c>
      <c r="L1200" s="25">
        <f t="shared" si="75"/>
        <v>0</v>
      </c>
      <c r="M1200" s="25">
        <v>0</v>
      </c>
      <c r="N1200" s="25" t="e">
        <v>#N/A</v>
      </c>
      <c r="O1200" s="25" t="e">
        <f>VLOOKUP(A1200,'NFkB target TFs'!$E$10:$E$54,1,FALSE)</f>
        <v>#N/A</v>
      </c>
      <c r="P1200" s="25" t="e">
        <f>VLOOKUP(A1200,'all NFkB targets'!$A$6:$A$571,1,FALSE)</f>
        <v>#N/A</v>
      </c>
    </row>
    <row r="1201" spans="1:16" x14ac:dyDescent="0.25">
      <c r="A1201" s="96" t="s">
        <v>13668</v>
      </c>
      <c r="B1201" s="21" t="s">
        <v>13669</v>
      </c>
      <c r="C1201" s="21"/>
      <c r="D1201" s="22">
        <v>0</v>
      </c>
      <c r="E1201" s="28">
        <v>0.30777330458962626</v>
      </c>
      <c r="F1201" s="28">
        <v>0.34952075666036325</v>
      </c>
      <c r="G1201" s="28">
        <v>0.62337680193514888</v>
      </c>
      <c r="H1201" s="28">
        <v>0.32177687451688475</v>
      </c>
      <c r="I1201" s="25">
        <f t="shared" si="72"/>
        <v>0</v>
      </c>
      <c r="J1201" s="25">
        <f t="shared" si="73"/>
        <v>0</v>
      </c>
      <c r="K1201" s="25">
        <f t="shared" si="74"/>
        <v>1</v>
      </c>
      <c r="L1201" s="25">
        <f t="shared" si="75"/>
        <v>0</v>
      </c>
      <c r="M1201" s="25">
        <v>1</v>
      </c>
      <c r="N1201" s="25" t="e">
        <v>#N/A</v>
      </c>
      <c r="O1201" s="25" t="e">
        <f>VLOOKUP(A1201,'NFkB target TFs'!$E$10:$E$54,1,FALSE)</f>
        <v>#N/A</v>
      </c>
      <c r="P1201" s="25" t="e">
        <f>VLOOKUP(A1201,'all NFkB targets'!$A$6:$A$571,1,FALSE)</f>
        <v>#N/A</v>
      </c>
    </row>
    <row r="1202" spans="1:16" x14ac:dyDescent="0.25">
      <c r="A1202" s="96" t="s">
        <v>7291</v>
      </c>
      <c r="B1202" s="21" t="s">
        <v>7292</v>
      </c>
      <c r="C1202" s="21"/>
      <c r="D1202" s="22">
        <v>0</v>
      </c>
      <c r="E1202" s="23">
        <v>0.28156269036903242</v>
      </c>
      <c r="F1202" s="23">
        <v>8.8485718884190653E-3</v>
      </c>
      <c r="G1202" s="23">
        <v>0.44288078918593821</v>
      </c>
      <c r="H1202" s="23">
        <v>0.32166306635989067</v>
      </c>
      <c r="I1202" s="25">
        <f t="shared" si="72"/>
        <v>0</v>
      </c>
      <c r="J1202" s="25">
        <f t="shared" si="73"/>
        <v>0</v>
      </c>
      <c r="K1202" s="25">
        <f t="shared" si="74"/>
        <v>0</v>
      </c>
      <c r="L1202" s="25">
        <f t="shared" si="75"/>
        <v>0</v>
      </c>
      <c r="M1202" s="25">
        <v>0</v>
      </c>
      <c r="N1202" s="25" t="e">
        <v>#N/A</v>
      </c>
      <c r="O1202" s="25" t="e">
        <f>VLOOKUP(A1202,'NFkB target TFs'!$E$10:$E$54,1,FALSE)</f>
        <v>#N/A</v>
      </c>
      <c r="P1202" s="25" t="e">
        <f>VLOOKUP(A1202,'all NFkB targets'!$A$6:$A$571,1,FALSE)</f>
        <v>#N/A</v>
      </c>
    </row>
    <row r="1203" spans="1:16" x14ac:dyDescent="0.25">
      <c r="A1203" s="96" t="s">
        <v>9288</v>
      </c>
      <c r="B1203" s="21" t="s">
        <v>941</v>
      </c>
      <c r="C1203" s="21"/>
      <c r="D1203" s="22">
        <v>0</v>
      </c>
      <c r="E1203" s="23">
        <v>0.10773127431206926</v>
      </c>
      <c r="F1203" s="23">
        <v>-1.9212202898148265E-2</v>
      </c>
      <c r="G1203" s="23">
        <v>0.30118018170428501</v>
      </c>
      <c r="H1203" s="23">
        <v>0.3212863470112311</v>
      </c>
      <c r="I1203" s="25">
        <f t="shared" si="72"/>
        <v>0</v>
      </c>
      <c r="J1203" s="25">
        <f t="shared" si="73"/>
        <v>0</v>
      </c>
      <c r="K1203" s="25">
        <f t="shared" si="74"/>
        <v>0</v>
      </c>
      <c r="L1203" s="25">
        <f t="shared" si="75"/>
        <v>0</v>
      </c>
      <c r="M1203" s="25">
        <v>0</v>
      </c>
      <c r="N1203" s="25" t="e">
        <v>#N/A</v>
      </c>
      <c r="O1203" s="25" t="e">
        <f>VLOOKUP(A1203,'NFkB target TFs'!$E$10:$E$54,1,FALSE)</f>
        <v>#N/A</v>
      </c>
      <c r="P1203" s="25" t="e">
        <f>VLOOKUP(A1203,'all NFkB targets'!$A$6:$A$571,1,FALSE)</f>
        <v>#N/A</v>
      </c>
    </row>
    <row r="1204" spans="1:16" x14ac:dyDescent="0.25">
      <c r="A1204" s="96" t="s">
        <v>14876</v>
      </c>
      <c r="B1204" s="21" t="s">
        <v>14877</v>
      </c>
      <c r="C1204" s="21"/>
      <c r="D1204" s="22">
        <v>0</v>
      </c>
      <c r="E1204" s="28">
        <v>0.53878825932129415</v>
      </c>
      <c r="F1204" s="28">
        <v>0.60019913613119646</v>
      </c>
      <c r="G1204" s="28">
        <v>0.66535859047354728</v>
      </c>
      <c r="H1204" s="28">
        <v>0.32126530211667681</v>
      </c>
      <c r="I1204" s="25">
        <f t="shared" si="72"/>
        <v>0</v>
      </c>
      <c r="J1204" s="25">
        <f t="shared" si="73"/>
        <v>1</v>
      </c>
      <c r="K1204" s="25">
        <f t="shared" si="74"/>
        <v>1</v>
      </c>
      <c r="L1204" s="25">
        <f t="shared" si="75"/>
        <v>0</v>
      </c>
      <c r="M1204" s="25">
        <v>1</v>
      </c>
      <c r="N1204" s="25" t="e">
        <v>#N/A</v>
      </c>
      <c r="O1204" s="25" t="e">
        <f>VLOOKUP(A1204,'NFkB target TFs'!$E$10:$E$54,1,FALSE)</f>
        <v>#N/A</v>
      </c>
      <c r="P1204" s="25" t="e">
        <f>VLOOKUP(A1204,'all NFkB targets'!$A$6:$A$571,1,FALSE)</f>
        <v>#N/A</v>
      </c>
    </row>
    <row r="1205" spans="1:16" x14ac:dyDescent="0.25">
      <c r="A1205" s="96" t="s">
        <v>14651</v>
      </c>
      <c r="B1205" s="21" t="s">
        <v>14652</v>
      </c>
      <c r="C1205" s="21"/>
      <c r="D1205" s="22">
        <v>0</v>
      </c>
      <c r="E1205" s="24">
        <v>-0.12997379078277005</v>
      </c>
      <c r="F1205" s="28">
        <v>1.3069143469322271</v>
      </c>
      <c r="G1205" s="28">
        <v>1.842957089840358</v>
      </c>
      <c r="H1205" s="28">
        <v>0.32124308226091136</v>
      </c>
      <c r="I1205" s="25">
        <f t="shared" si="72"/>
        <v>0</v>
      </c>
      <c r="J1205" s="25">
        <f t="shared" si="73"/>
        <v>1</v>
      </c>
      <c r="K1205" s="25">
        <f t="shared" si="74"/>
        <v>1</v>
      </c>
      <c r="L1205" s="25">
        <f t="shared" si="75"/>
        <v>0</v>
      </c>
      <c r="M1205" s="25">
        <v>1</v>
      </c>
      <c r="N1205" s="25" t="e">
        <v>#N/A</v>
      </c>
      <c r="O1205" s="25" t="e">
        <f>VLOOKUP(A1205,'NFkB target TFs'!$E$10:$E$54,1,FALSE)</f>
        <v>#N/A</v>
      </c>
      <c r="P1205" s="25" t="e">
        <f>VLOOKUP(A1205,'all NFkB targets'!$A$6:$A$571,1,FALSE)</f>
        <v>#N/A</v>
      </c>
    </row>
    <row r="1206" spans="1:16" x14ac:dyDescent="0.25">
      <c r="A1206" s="96" t="s">
        <v>5689</v>
      </c>
      <c r="B1206" s="21" t="s">
        <v>5690</v>
      </c>
      <c r="C1206" s="21"/>
      <c r="D1206" s="22">
        <v>0</v>
      </c>
      <c r="E1206" s="23">
        <v>0.3556176233424137</v>
      </c>
      <c r="F1206" s="23">
        <v>0.32609062772903785</v>
      </c>
      <c r="G1206" s="23">
        <v>0.28062749588832975</v>
      </c>
      <c r="H1206" s="23">
        <v>0.3210332962133231</v>
      </c>
      <c r="I1206" s="25">
        <f t="shared" si="72"/>
        <v>0</v>
      </c>
      <c r="J1206" s="25">
        <f t="shared" si="73"/>
        <v>0</v>
      </c>
      <c r="K1206" s="25">
        <f t="shared" si="74"/>
        <v>0</v>
      </c>
      <c r="L1206" s="25">
        <f t="shared" si="75"/>
        <v>0</v>
      </c>
      <c r="M1206" s="25">
        <v>0</v>
      </c>
      <c r="N1206" s="25" t="e">
        <v>#N/A</v>
      </c>
      <c r="O1206" s="25" t="e">
        <f>VLOOKUP(A1206,'NFkB target TFs'!$E$10:$E$54,1,FALSE)</f>
        <v>#N/A</v>
      </c>
      <c r="P1206" s="25" t="e">
        <f>VLOOKUP(A1206,'all NFkB targets'!$A$6:$A$571,1,FALSE)</f>
        <v>#N/A</v>
      </c>
    </row>
    <row r="1207" spans="1:16" x14ac:dyDescent="0.25">
      <c r="A1207" s="96" t="s">
        <v>194</v>
      </c>
      <c r="B1207" s="21" t="s">
        <v>195</v>
      </c>
      <c r="C1207" s="21"/>
      <c r="D1207" s="22">
        <v>0</v>
      </c>
      <c r="E1207" s="28">
        <v>0.34064426841121676</v>
      </c>
      <c r="F1207" s="28">
        <v>0.54338702035877262</v>
      </c>
      <c r="G1207" s="28">
        <v>0.68158138482695219</v>
      </c>
      <c r="H1207" s="28">
        <v>0.32094888367139923</v>
      </c>
      <c r="I1207" s="25">
        <f t="shared" ref="I1207:I1270" si="76">IF(ABS(E1207)&gt;0.585,1,0)</f>
        <v>0</v>
      </c>
      <c r="J1207" s="25">
        <f t="shared" ref="J1207:J1270" si="77">IF(ABS(F1207)&gt;0.585,1,0)</f>
        <v>0</v>
      </c>
      <c r="K1207" s="25">
        <f t="shared" ref="K1207:K1270" si="78">IF(ABS(G1207)&gt;0.585,1,0)</f>
        <v>1</v>
      </c>
      <c r="L1207" s="25">
        <f t="shared" ref="L1207:L1270" si="79">IF(ABS(H1207)&gt;0.585,1,0)</f>
        <v>0</v>
      </c>
      <c r="M1207" s="25">
        <v>1</v>
      </c>
      <c r="N1207" s="25" t="e">
        <v>#N/A</v>
      </c>
      <c r="O1207" s="25" t="e">
        <f>VLOOKUP(A1207,'NFkB target TFs'!$E$10:$E$54,1,FALSE)</f>
        <v>#N/A</v>
      </c>
      <c r="P1207" s="25" t="e">
        <f>VLOOKUP(A1207,'all NFkB targets'!$A$6:$A$571,1,FALSE)</f>
        <v>#N/A</v>
      </c>
    </row>
    <row r="1208" spans="1:16" x14ac:dyDescent="0.25">
      <c r="A1208" s="96" t="s">
        <v>8281</v>
      </c>
      <c r="B1208" s="21" t="s">
        <v>8282</v>
      </c>
      <c r="C1208" s="21"/>
      <c r="D1208" s="22">
        <v>0</v>
      </c>
      <c r="E1208" s="23">
        <v>0.1280110039321585</v>
      </c>
      <c r="F1208" s="23">
        <v>0.22888182728020171</v>
      </c>
      <c r="G1208" s="23">
        <v>0.55856122299078259</v>
      </c>
      <c r="H1208" s="23">
        <v>0.32087061623260488</v>
      </c>
      <c r="I1208" s="25">
        <f t="shared" si="76"/>
        <v>0</v>
      </c>
      <c r="J1208" s="25">
        <f t="shared" si="77"/>
        <v>0</v>
      </c>
      <c r="K1208" s="25">
        <f t="shared" si="78"/>
        <v>0</v>
      </c>
      <c r="L1208" s="25">
        <f t="shared" si="79"/>
        <v>0</v>
      </c>
      <c r="M1208" s="25">
        <v>0</v>
      </c>
      <c r="N1208" s="25" t="e">
        <v>#N/A</v>
      </c>
      <c r="O1208" s="25" t="e">
        <f>VLOOKUP(A1208,'NFkB target TFs'!$E$10:$E$54,1,FALSE)</f>
        <v>#N/A</v>
      </c>
      <c r="P1208" s="25" t="e">
        <f>VLOOKUP(A1208,'all NFkB targets'!$A$6:$A$571,1,FALSE)</f>
        <v>#N/A</v>
      </c>
    </row>
    <row r="1209" spans="1:16" x14ac:dyDescent="0.25">
      <c r="A1209" s="96" t="s">
        <v>7055</v>
      </c>
      <c r="B1209" s="21" t="s">
        <v>7056</v>
      </c>
      <c r="C1209" s="21"/>
      <c r="D1209" s="22">
        <v>0</v>
      </c>
      <c r="E1209" s="23">
        <v>0.20762862581237643</v>
      </c>
      <c r="F1209" s="23">
        <v>0.2266490266668135</v>
      </c>
      <c r="G1209" s="23">
        <v>0.12701507464440989</v>
      </c>
      <c r="H1209" s="23">
        <v>0.32083129033110058</v>
      </c>
      <c r="I1209" s="25">
        <f t="shared" si="76"/>
        <v>0</v>
      </c>
      <c r="J1209" s="25">
        <f t="shared" si="77"/>
        <v>0</v>
      </c>
      <c r="K1209" s="25">
        <f t="shared" si="78"/>
        <v>0</v>
      </c>
      <c r="L1209" s="25">
        <f t="shared" si="79"/>
        <v>0</v>
      </c>
      <c r="M1209" s="25">
        <v>0</v>
      </c>
      <c r="N1209" s="25" t="e">
        <v>#N/A</v>
      </c>
      <c r="O1209" s="25" t="e">
        <f>VLOOKUP(A1209,'NFkB target TFs'!$E$10:$E$54,1,FALSE)</f>
        <v>#N/A</v>
      </c>
      <c r="P1209" s="25" t="e">
        <f>VLOOKUP(A1209,'all NFkB targets'!$A$6:$A$571,1,FALSE)</f>
        <v>#N/A</v>
      </c>
    </row>
    <row r="1210" spans="1:16" x14ac:dyDescent="0.25">
      <c r="A1210" s="96" t="s">
        <v>13598</v>
      </c>
      <c r="B1210" s="21" t="s">
        <v>13599</v>
      </c>
      <c r="C1210" s="21"/>
      <c r="D1210" s="22">
        <v>0</v>
      </c>
      <c r="E1210" s="28">
        <v>0.25697093163731466</v>
      </c>
      <c r="F1210" s="23">
        <v>-4.4193836697742758E-3</v>
      </c>
      <c r="G1210" s="28">
        <v>0.6562069289523218</v>
      </c>
      <c r="H1210" s="28">
        <v>0.32047539221729254</v>
      </c>
      <c r="I1210" s="25">
        <f t="shared" si="76"/>
        <v>0</v>
      </c>
      <c r="J1210" s="25">
        <f t="shared" si="77"/>
        <v>0</v>
      </c>
      <c r="K1210" s="25">
        <f t="shared" si="78"/>
        <v>1</v>
      </c>
      <c r="L1210" s="25">
        <f t="shared" si="79"/>
        <v>0</v>
      </c>
      <c r="M1210" s="25">
        <v>1</v>
      </c>
      <c r="N1210" s="25" t="e">
        <v>#N/A</v>
      </c>
      <c r="O1210" s="25" t="e">
        <f>VLOOKUP(A1210,'NFkB target TFs'!$E$10:$E$54,1,FALSE)</f>
        <v>#N/A</v>
      </c>
      <c r="P1210" s="25" t="e">
        <f>VLOOKUP(A1210,'all NFkB targets'!$A$6:$A$571,1,FALSE)</f>
        <v>#N/A</v>
      </c>
    </row>
    <row r="1211" spans="1:16" x14ac:dyDescent="0.25">
      <c r="A1211" s="96" t="s">
        <v>11452</v>
      </c>
      <c r="B1211" s="21" t="s">
        <v>11453</v>
      </c>
      <c r="C1211" s="21"/>
      <c r="D1211" s="22">
        <v>0</v>
      </c>
      <c r="E1211" s="23">
        <v>-6.851057768159087E-2</v>
      </c>
      <c r="F1211" s="23">
        <v>0.18070197357169607</v>
      </c>
      <c r="G1211" s="23">
        <v>0.53288465893407522</v>
      </c>
      <c r="H1211" s="23">
        <v>0.32015819841412385</v>
      </c>
      <c r="I1211" s="25">
        <f t="shared" si="76"/>
        <v>0</v>
      </c>
      <c r="J1211" s="25">
        <f t="shared" si="77"/>
        <v>0</v>
      </c>
      <c r="K1211" s="25">
        <f t="shared" si="78"/>
        <v>0</v>
      </c>
      <c r="L1211" s="25">
        <f t="shared" si="79"/>
        <v>0</v>
      </c>
      <c r="M1211" s="25">
        <v>0</v>
      </c>
      <c r="N1211" s="25" t="e">
        <v>#N/A</v>
      </c>
      <c r="O1211" s="25" t="e">
        <f>VLOOKUP(A1211,'NFkB target TFs'!$E$10:$E$54,1,FALSE)</f>
        <v>#N/A</v>
      </c>
      <c r="P1211" s="25" t="e">
        <f>VLOOKUP(A1211,'all NFkB targets'!$A$6:$A$571,1,FALSE)</f>
        <v>#N/A</v>
      </c>
    </row>
    <row r="1212" spans="1:16" x14ac:dyDescent="0.25">
      <c r="A1212" s="96" t="s">
        <v>4578</v>
      </c>
      <c r="B1212" s="21" t="s">
        <v>4579</v>
      </c>
      <c r="C1212" s="21"/>
      <c r="D1212" s="22">
        <v>0</v>
      </c>
      <c r="E1212" s="23">
        <v>-0.40428641839408164</v>
      </c>
      <c r="F1212" s="23">
        <v>-0.21542529499189347</v>
      </c>
      <c r="G1212" s="23">
        <v>-7.4311301758968759E-2</v>
      </c>
      <c r="H1212" s="23">
        <v>0.32009066978585038</v>
      </c>
      <c r="I1212" s="25">
        <f t="shared" si="76"/>
        <v>0</v>
      </c>
      <c r="J1212" s="25">
        <f t="shared" si="77"/>
        <v>0</v>
      </c>
      <c r="K1212" s="25">
        <f t="shared" si="78"/>
        <v>0</v>
      </c>
      <c r="L1212" s="25">
        <f t="shared" si="79"/>
        <v>0</v>
      </c>
      <c r="M1212" s="25">
        <v>0</v>
      </c>
      <c r="N1212" s="25" t="e">
        <v>#N/A</v>
      </c>
      <c r="O1212" s="25" t="e">
        <f>VLOOKUP(A1212,'NFkB target TFs'!$E$10:$E$54,1,FALSE)</f>
        <v>#N/A</v>
      </c>
      <c r="P1212" s="25" t="e">
        <f>VLOOKUP(A1212,'all NFkB targets'!$A$6:$A$571,1,FALSE)</f>
        <v>#N/A</v>
      </c>
    </row>
    <row r="1213" spans="1:16" x14ac:dyDescent="0.25">
      <c r="A1213" s="96" t="s">
        <v>13691</v>
      </c>
      <c r="B1213" s="21" t="s">
        <v>13692</v>
      </c>
      <c r="C1213" s="21"/>
      <c r="D1213" s="22">
        <v>0</v>
      </c>
      <c r="E1213" s="24">
        <v>-0.34052722164856492</v>
      </c>
      <c r="F1213" s="28">
        <v>0.33978551538295404</v>
      </c>
      <c r="G1213" s="28">
        <v>0.59099755361612416</v>
      </c>
      <c r="H1213" s="28">
        <v>0.31980255919920025</v>
      </c>
      <c r="I1213" s="25">
        <f t="shared" si="76"/>
        <v>0</v>
      </c>
      <c r="J1213" s="25">
        <f t="shared" si="77"/>
        <v>0</v>
      </c>
      <c r="K1213" s="25">
        <f t="shared" si="78"/>
        <v>1</v>
      </c>
      <c r="L1213" s="25">
        <f t="shared" si="79"/>
        <v>0</v>
      </c>
      <c r="M1213" s="25">
        <v>1</v>
      </c>
      <c r="N1213" s="25" t="e">
        <v>#N/A</v>
      </c>
      <c r="O1213" s="25" t="e">
        <f>VLOOKUP(A1213,'NFkB target TFs'!$E$10:$E$54,1,FALSE)</f>
        <v>#N/A</v>
      </c>
      <c r="P1213" s="25" t="e">
        <f>VLOOKUP(A1213,'all NFkB targets'!$A$6:$A$571,1,FALSE)</f>
        <v>#N/A</v>
      </c>
    </row>
    <row r="1214" spans="1:16" x14ac:dyDescent="0.25">
      <c r="A1214" s="96" t="s">
        <v>9847</v>
      </c>
      <c r="B1214" s="21" t="s">
        <v>9848</v>
      </c>
      <c r="C1214" s="21"/>
      <c r="D1214" s="22">
        <v>0</v>
      </c>
      <c r="E1214" s="23">
        <v>0.16300626471715013</v>
      </c>
      <c r="F1214" s="23">
        <v>0.36852044302286263</v>
      </c>
      <c r="G1214" s="23">
        <v>2.9589012973111365E-3</v>
      </c>
      <c r="H1214" s="23">
        <v>0.31969416511035637</v>
      </c>
      <c r="I1214" s="25">
        <f t="shared" si="76"/>
        <v>0</v>
      </c>
      <c r="J1214" s="25">
        <f t="shared" si="77"/>
        <v>0</v>
      </c>
      <c r="K1214" s="25">
        <f t="shared" si="78"/>
        <v>0</v>
      </c>
      <c r="L1214" s="25">
        <f t="shared" si="79"/>
        <v>0</v>
      </c>
      <c r="M1214" s="25">
        <v>0</v>
      </c>
      <c r="N1214" s="25" t="e">
        <v>#N/A</v>
      </c>
      <c r="O1214" s="25" t="e">
        <f>VLOOKUP(A1214,'NFkB target TFs'!$E$10:$E$54,1,FALSE)</f>
        <v>#N/A</v>
      </c>
      <c r="P1214" s="25" t="e">
        <f>VLOOKUP(A1214,'all NFkB targets'!$A$6:$A$571,1,FALSE)</f>
        <v>#N/A</v>
      </c>
    </row>
    <row r="1215" spans="1:16" x14ac:dyDescent="0.25">
      <c r="A1215" s="96" t="s">
        <v>8753</v>
      </c>
      <c r="B1215" s="21" t="s">
        <v>8754</v>
      </c>
      <c r="C1215" s="21"/>
      <c r="D1215" s="22">
        <v>0</v>
      </c>
      <c r="E1215" s="23">
        <v>4.718258552205068E-2</v>
      </c>
      <c r="F1215" s="23">
        <v>0.18936388433539439</v>
      </c>
      <c r="G1215" s="23">
        <v>0.1920173048230342</v>
      </c>
      <c r="H1215" s="23">
        <v>0.31864221089363842</v>
      </c>
      <c r="I1215" s="25">
        <f t="shared" si="76"/>
        <v>0</v>
      </c>
      <c r="J1215" s="25">
        <f t="shared" si="77"/>
        <v>0</v>
      </c>
      <c r="K1215" s="25">
        <f t="shared" si="78"/>
        <v>0</v>
      </c>
      <c r="L1215" s="25">
        <f t="shared" si="79"/>
        <v>0</v>
      </c>
      <c r="M1215" s="25">
        <v>0</v>
      </c>
      <c r="N1215" s="25" t="e">
        <v>#N/A</v>
      </c>
      <c r="O1215" s="25" t="e">
        <f>VLOOKUP(A1215,'NFkB target TFs'!$E$10:$E$54,1,FALSE)</f>
        <v>#N/A</v>
      </c>
      <c r="P1215" s="25" t="e">
        <f>VLOOKUP(A1215,'all NFkB targets'!$A$6:$A$571,1,FALSE)</f>
        <v>#N/A</v>
      </c>
    </row>
    <row r="1216" spans="1:16" x14ac:dyDescent="0.25">
      <c r="A1216" s="96" t="s">
        <v>932</v>
      </c>
      <c r="B1216" s="21" t="s">
        <v>933</v>
      </c>
      <c r="C1216" s="21"/>
      <c r="D1216" s="22">
        <v>0</v>
      </c>
      <c r="E1216" s="23">
        <v>-0.35014327856212701</v>
      </c>
      <c r="F1216" s="23">
        <v>4.8230896606266449E-2</v>
      </c>
      <c r="G1216" s="23">
        <v>-5.775238357469567E-2</v>
      </c>
      <c r="H1216" s="23">
        <v>0.31862195079301953</v>
      </c>
      <c r="I1216" s="25">
        <f t="shared" si="76"/>
        <v>0</v>
      </c>
      <c r="J1216" s="25">
        <f t="shared" si="77"/>
        <v>0</v>
      </c>
      <c r="K1216" s="25">
        <f t="shared" si="78"/>
        <v>0</v>
      </c>
      <c r="L1216" s="25">
        <f t="shared" si="79"/>
        <v>0</v>
      </c>
      <c r="M1216" s="25">
        <v>0</v>
      </c>
      <c r="N1216" s="25" t="e">
        <v>#N/A</v>
      </c>
      <c r="O1216" s="25" t="e">
        <f>VLOOKUP(A1216,'NFkB target TFs'!$E$10:$E$54,1,FALSE)</f>
        <v>#N/A</v>
      </c>
      <c r="P1216" s="25" t="e">
        <f>VLOOKUP(A1216,'all NFkB targets'!$A$6:$A$571,1,FALSE)</f>
        <v>#N/A</v>
      </c>
    </row>
    <row r="1217" spans="1:16" x14ac:dyDescent="0.25">
      <c r="A1217" s="96" t="s">
        <v>3981</v>
      </c>
      <c r="B1217" s="21" t="s">
        <v>3982</v>
      </c>
      <c r="C1217" s="21"/>
      <c r="D1217" s="22">
        <v>0</v>
      </c>
      <c r="E1217" s="23">
        <v>0.5623865625593939</v>
      </c>
      <c r="F1217" s="23">
        <v>0.32660895397519218</v>
      </c>
      <c r="G1217" s="23">
        <v>0.43300841269539081</v>
      </c>
      <c r="H1217" s="23">
        <v>0.31838205427671601</v>
      </c>
      <c r="I1217" s="25">
        <f t="shared" si="76"/>
        <v>0</v>
      </c>
      <c r="J1217" s="25">
        <f t="shared" si="77"/>
        <v>0</v>
      </c>
      <c r="K1217" s="25">
        <f t="shared" si="78"/>
        <v>0</v>
      </c>
      <c r="L1217" s="25">
        <f t="shared" si="79"/>
        <v>0</v>
      </c>
      <c r="M1217" s="25">
        <v>0</v>
      </c>
      <c r="N1217" s="25" t="e">
        <v>#N/A</v>
      </c>
      <c r="O1217" s="25" t="e">
        <f>VLOOKUP(A1217,'NFkB target TFs'!$E$10:$E$54,1,FALSE)</f>
        <v>#N/A</v>
      </c>
      <c r="P1217" s="25" t="e">
        <f>VLOOKUP(A1217,'all NFkB targets'!$A$6:$A$571,1,FALSE)</f>
        <v>#N/A</v>
      </c>
    </row>
    <row r="1218" spans="1:16" x14ac:dyDescent="0.25">
      <c r="A1218" s="96" t="s">
        <v>9320</v>
      </c>
      <c r="B1218" s="21" t="s">
        <v>941</v>
      </c>
      <c r="C1218" s="21"/>
      <c r="D1218" s="22">
        <v>0</v>
      </c>
      <c r="E1218" s="23">
        <v>0.24134908545201642</v>
      </c>
      <c r="F1218" s="23">
        <v>-4.8426690002499703E-2</v>
      </c>
      <c r="G1218" s="23">
        <v>-0.17764838644907444</v>
      </c>
      <c r="H1218" s="23">
        <v>0.31829757598934355</v>
      </c>
      <c r="I1218" s="25">
        <f t="shared" si="76"/>
        <v>0</v>
      </c>
      <c r="J1218" s="25">
        <f t="shared" si="77"/>
        <v>0</v>
      </c>
      <c r="K1218" s="25">
        <f t="shared" si="78"/>
        <v>0</v>
      </c>
      <c r="L1218" s="25">
        <f t="shared" si="79"/>
        <v>0</v>
      </c>
      <c r="M1218" s="25">
        <v>0</v>
      </c>
      <c r="N1218" s="25" t="e">
        <v>#N/A</v>
      </c>
      <c r="O1218" s="25" t="e">
        <f>VLOOKUP(A1218,'NFkB target TFs'!$E$10:$E$54,1,FALSE)</f>
        <v>#N/A</v>
      </c>
      <c r="P1218" s="25" t="e">
        <f>VLOOKUP(A1218,'all NFkB targets'!$A$6:$A$571,1,FALSE)</f>
        <v>#N/A</v>
      </c>
    </row>
    <row r="1219" spans="1:16" x14ac:dyDescent="0.25">
      <c r="A1219" s="96" t="s">
        <v>8630</v>
      </c>
      <c r="B1219" s="21" t="s">
        <v>8631</v>
      </c>
      <c r="C1219" s="21"/>
      <c r="D1219" s="22">
        <v>0</v>
      </c>
      <c r="E1219" s="23">
        <v>0.39496084215940469</v>
      </c>
      <c r="F1219" s="23">
        <v>7.2192056251635731E-2</v>
      </c>
      <c r="G1219" s="23">
        <v>0.395379639134809</v>
      </c>
      <c r="H1219" s="23">
        <v>0.31829221116081491</v>
      </c>
      <c r="I1219" s="25">
        <f t="shared" si="76"/>
        <v>0</v>
      </c>
      <c r="J1219" s="25">
        <f t="shared" si="77"/>
        <v>0</v>
      </c>
      <c r="K1219" s="25">
        <f t="shared" si="78"/>
        <v>0</v>
      </c>
      <c r="L1219" s="25">
        <f t="shared" si="79"/>
        <v>0</v>
      </c>
      <c r="M1219" s="25">
        <v>0</v>
      </c>
      <c r="N1219" s="25" t="e">
        <v>#N/A</v>
      </c>
      <c r="O1219" s="25" t="e">
        <f>VLOOKUP(A1219,'NFkB target TFs'!$E$10:$E$54,1,FALSE)</f>
        <v>#N/A</v>
      </c>
      <c r="P1219" s="25" t="e">
        <f>VLOOKUP(A1219,'all NFkB targets'!$A$6:$A$571,1,FALSE)</f>
        <v>#N/A</v>
      </c>
    </row>
    <row r="1220" spans="1:16" x14ac:dyDescent="0.25">
      <c r="A1220" s="96" t="s">
        <v>14653</v>
      </c>
      <c r="B1220" s="21" t="s">
        <v>14654</v>
      </c>
      <c r="C1220" s="21"/>
      <c r="D1220" s="22">
        <v>0</v>
      </c>
      <c r="E1220" s="23">
        <v>7.3669650133485753E-2</v>
      </c>
      <c r="F1220" s="28">
        <v>1.715760517424848</v>
      </c>
      <c r="G1220" s="28">
        <v>0.89479286886782572</v>
      </c>
      <c r="H1220" s="28">
        <v>0.31793317970375806</v>
      </c>
      <c r="I1220" s="25">
        <f t="shared" si="76"/>
        <v>0</v>
      </c>
      <c r="J1220" s="25">
        <f t="shared" si="77"/>
        <v>1</v>
      </c>
      <c r="K1220" s="25">
        <f t="shared" si="78"/>
        <v>1</v>
      </c>
      <c r="L1220" s="25">
        <f t="shared" si="79"/>
        <v>0</v>
      </c>
      <c r="M1220" s="25">
        <v>1</v>
      </c>
      <c r="N1220" s="25" t="e">
        <v>#N/A</v>
      </c>
      <c r="O1220" s="25" t="e">
        <f>VLOOKUP(A1220,'NFkB target TFs'!$E$10:$E$54,1,FALSE)</f>
        <v>#N/A</v>
      </c>
      <c r="P1220" s="25" t="e">
        <f>VLOOKUP(A1220,'all NFkB targets'!$A$6:$A$571,1,FALSE)</f>
        <v>#N/A</v>
      </c>
    </row>
    <row r="1221" spans="1:16" x14ac:dyDescent="0.25">
      <c r="A1221" s="96" t="s">
        <v>8507</v>
      </c>
      <c r="B1221" s="21" t="s">
        <v>8508</v>
      </c>
      <c r="C1221" s="21"/>
      <c r="D1221" s="22">
        <v>0</v>
      </c>
      <c r="E1221" s="23">
        <v>0.31866431124053812</v>
      </c>
      <c r="F1221" s="23">
        <v>0.22206466502359515</v>
      </c>
      <c r="G1221" s="23">
        <v>0.40651886800911802</v>
      </c>
      <c r="H1221" s="23">
        <v>0.31760893605294704</v>
      </c>
      <c r="I1221" s="25">
        <f t="shared" si="76"/>
        <v>0</v>
      </c>
      <c r="J1221" s="25">
        <f t="shared" si="77"/>
        <v>0</v>
      </c>
      <c r="K1221" s="25">
        <f t="shared" si="78"/>
        <v>0</v>
      </c>
      <c r="L1221" s="25">
        <f t="shared" si="79"/>
        <v>0</v>
      </c>
      <c r="M1221" s="25">
        <v>0</v>
      </c>
      <c r="N1221" s="25" t="e">
        <v>#N/A</v>
      </c>
      <c r="O1221" s="25" t="e">
        <f>VLOOKUP(A1221,'NFkB target TFs'!$E$10:$E$54,1,FALSE)</f>
        <v>#N/A</v>
      </c>
      <c r="P1221" s="25" t="e">
        <f>VLOOKUP(A1221,'all NFkB targets'!$A$6:$A$571,1,FALSE)</f>
        <v>#N/A</v>
      </c>
    </row>
    <row r="1222" spans="1:16" x14ac:dyDescent="0.25">
      <c r="A1222" s="96" t="s">
        <v>15032</v>
      </c>
      <c r="B1222" s="21" t="s">
        <v>15033</v>
      </c>
      <c r="C1222" s="21"/>
      <c r="D1222" s="22">
        <v>0</v>
      </c>
      <c r="E1222" s="24">
        <v>-3.51068973834253</v>
      </c>
      <c r="F1222" s="24">
        <v>-1.5397961846730215</v>
      </c>
      <c r="G1222" s="24">
        <v>-0.87588630372841958</v>
      </c>
      <c r="H1222" s="28">
        <v>0.31741191226710502</v>
      </c>
      <c r="I1222" s="25">
        <f t="shared" si="76"/>
        <v>1</v>
      </c>
      <c r="J1222" s="25">
        <f t="shared" si="77"/>
        <v>1</v>
      </c>
      <c r="K1222" s="25">
        <f t="shared" si="78"/>
        <v>1</v>
      </c>
      <c r="L1222" s="25">
        <f t="shared" si="79"/>
        <v>0</v>
      </c>
      <c r="M1222" s="25">
        <v>1</v>
      </c>
      <c r="N1222" s="25" t="e">
        <v>#N/A</v>
      </c>
      <c r="O1222" s="25" t="e">
        <f>VLOOKUP(A1222,'NFkB target TFs'!$E$10:$E$54,1,FALSE)</f>
        <v>#N/A</v>
      </c>
      <c r="P1222" s="25" t="e">
        <f>VLOOKUP(A1222,'all NFkB targets'!$A$6:$A$571,1,FALSE)</f>
        <v>#N/A</v>
      </c>
    </row>
    <row r="1223" spans="1:16" x14ac:dyDescent="0.25">
      <c r="A1223" s="96" t="s">
        <v>5361</v>
      </c>
      <c r="B1223" s="21" t="s">
        <v>5362</v>
      </c>
      <c r="C1223" s="21"/>
      <c r="D1223" s="22">
        <v>0</v>
      </c>
      <c r="E1223" s="23">
        <v>0.24679376482658294</v>
      </c>
      <c r="F1223" s="23">
        <v>-7.6911934070725302E-2</v>
      </c>
      <c r="G1223" s="23">
        <v>-5.5022219642503735E-2</v>
      </c>
      <c r="H1223" s="23">
        <v>0.31740749405784752</v>
      </c>
      <c r="I1223" s="25">
        <f t="shared" si="76"/>
        <v>0</v>
      </c>
      <c r="J1223" s="25">
        <f t="shared" si="77"/>
        <v>0</v>
      </c>
      <c r="K1223" s="25">
        <f t="shared" si="78"/>
        <v>0</v>
      </c>
      <c r="L1223" s="25">
        <f t="shared" si="79"/>
        <v>0</v>
      </c>
      <c r="M1223" s="25">
        <v>0</v>
      </c>
      <c r="N1223" s="25" t="e">
        <v>#N/A</v>
      </c>
      <c r="O1223" s="25" t="e">
        <f>VLOOKUP(A1223,'NFkB target TFs'!$E$10:$E$54,1,FALSE)</f>
        <v>#N/A</v>
      </c>
      <c r="P1223" s="25" t="e">
        <f>VLOOKUP(A1223,'all NFkB targets'!$A$6:$A$571,1,FALSE)</f>
        <v>#N/A</v>
      </c>
    </row>
    <row r="1224" spans="1:16" x14ac:dyDescent="0.25">
      <c r="A1224" s="96" t="s">
        <v>12647</v>
      </c>
      <c r="B1224" s="21" t="s">
        <v>12648</v>
      </c>
      <c r="C1224" s="21"/>
      <c r="D1224" s="22">
        <v>0</v>
      </c>
      <c r="E1224" s="28">
        <v>0.41578334388517468</v>
      </c>
      <c r="F1224" s="28">
        <v>0.60053899755779816</v>
      </c>
      <c r="G1224" s="28">
        <v>0.33744782952401636</v>
      </c>
      <c r="H1224" s="28">
        <v>0.31738313056985085</v>
      </c>
      <c r="I1224" s="25">
        <f t="shared" si="76"/>
        <v>0</v>
      </c>
      <c r="J1224" s="25">
        <f t="shared" si="77"/>
        <v>1</v>
      </c>
      <c r="K1224" s="25">
        <f t="shared" si="78"/>
        <v>0</v>
      </c>
      <c r="L1224" s="25">
        <f t="shared" si="79"/>
        <v>0</v>
      </c>
      <c r="M1224" s="25">
        <v>1</v>
      </c>
      <c r="N1224" s="25" t="e">
        <v>#N/A</v>
      </c>
      <c r="O1224" s="25" t="e">
        <f>VLOOKUP(A1224,'NFkB target TFs'!$E$10:$E$54,1,FALSE)</f>
        <v>#N/A</v>
      </c>
      <c r="P1224" s="25" t="e">
        <f>VLOOKUP(A1224,'all NFkB targets'!$A$6:$A$571,1,FALSE)</f>
        <v>#N/A</v>
      </c>
    </row>
    <row r="1225" spans="1:16" x14ac:dyDescent="0.25">
      <c r="A1225" s="96" t="s">
        <v>8785</v>
      </c>
      <c r="B1225" s="21" t="s">
        <v>8786</v>
      </c>
      <c r="C1225" s="21"/>
      <c r="D1225" s="22">
        <v>0</v>
      </c>
      <c r="E1225" s="23">
        <v>-0.11295434344800249</v>
      </c>
      <c r="F1225" s="23">
        <v>-8.2773973554135627E-2</v>
      </c>
      <c r="G1225" s="23">
        <v>4.0040075789808047E-2</v>
      </c>
      <c r="H1225" s="23">
        <v>0.31729939670037999</v>
      </c>
      <c r="I1225" s="25">
        <f t="shared" si="76"/>
        <v>0</v>
      </c>
      <c r="J1225" s="25">
        <f t="shared" si="77"/>
        <v>0</v>
      </c>
      <c r="K1225" s="25">
        <f t="shared" si="78"/>
        <v>0</v>
      </c>
      <c r="L1225" s="25">
        <f t="shared" si="79"/>
        <v>0</v>
      </c>
      <c r="M1225" s="25">
        <v>0</v>
      </c>
      <c r="N1225" s="25" t="e">
        <v>#N/A</v>
      </c>
      <c r="O1225" s="25" t="e">
        <f>VLOOKUP(A1225,'NFkB target TFs'!$E$10:$E$54,1,FALSE)</f>
        <v>#N/A</v>
      </c>
      <c r="P1225" s="25" t="e">
        <f>VLOOKUP(A1225,'all NFkB targets'!$A$6:$A$571,1,FALSE)</f>
        <v>#N/A</v>
      </c>
    </row>
    <row r="1226" spans="1:16" x14ac:dyDescent="0.25">
      <c r="A1226" s="96" t="s">
        <v>4913</v>
      </c>
      <c r="B1226" s="21" t="s">
        <v>4914</v>
      </c>
      <c r="C1226" s="21"/>
      <c r="D1226" s="22">
        <v>0</v>
      </c>
      <c r="E1226" s="23">
        <v>-0.15599231327346955</v>
      </c>
      <c r="F1226" s="23">
        <v>0.15589945524927884</v>
      </c>
      <c r="G1226" s="23">
        <v>4.2309964966724622E-2</v>
      </c>
      <c r="H1226" s="23">
        <v>0.3172720540387533</v>
      </c>
      <c r="I1226" s="25">
        <f t="shared" si="76"/>
        <v>0</v>
      </c>
      <c r="J1226" s="25">
        <f t="shared" si="77"/>
        <v>0</v>
      </c>
      <c r="K1226" s="25">
        <f t="shared" si="78"/>
        <v>0</v>
      </c>
      <c r="L1226" s="25">
        <f t="shared" si="79"/>
        <v>0</v>
      </c>
      <c r="M1226" s="25">
        <v>0</v>
      </c>
      <c r="N1226" s="25" t="e">
        <v>#N/A</v>
      </c>
      <c r="O1226" s="25" t="e">
        <f>VLOOKUP(A1226,'NFkB target TFs'!$E$10:$E$54,1,FALSE)</f>
        <v>#N/A</v>
      </c>
      <c r="P1226" s="25" t="e">
        <f>VLOOKUP(A1226,'all NFkB targets'!$A$6:$A$571,1,FALSE)</f>
        <v>#N/A</v>
      </c>
    </row>
    <row r="1227" spans="1:16" x14ac:dyDescent="0.25">
      <c r="A1227" s="96" t="s">
        <v>1738</v>
      </c>
      <c r="B1227" s="21" t="s">
        <v>1739</v>
      </c>
      <c r="C1227" s="21"/>
      <c r="D1227" s="22">
        <v>0</v>
      </c>
      <c r="E1227" s="23">
        <v>0.27231018096449433</v>
      </c>
      <c r="F1227" s="23">
        <v>0.14076705713023779</v>
      </c>
      <c r="G1227" s="23">
        <v>0.45569378818145651</v>
      </c>
      <c r="H1227" s="23">
        <v>0.3168176046756927</v>
      </c>
      <c r="I1227" s="25">
        <f t="shared" si="76"/>
        <v>0</v>
      </c>
      <c r="J1227" s="25">
        <f t="shared" si="77"/>
        <v>0</v>
      </c>
      <c r="K1227" s="25">
        <f t="shared" si="78"/>
        <v>0</v>
      </c>
      <c r="L1227" s="25">
        <f t="shared" si="79"/>
        <v>0</v>
      </c>
      <c r="M1227" s="25">
        <v>0</v>
      </c>
      <c r="N1227" s="25" t="e">
        <v>#N/A</v>
      </c>
      <c r="O1227" s="25" t="e">
        <f>VLOOKUP(A1227,'NFkB target TFs'!$E$10:$E$54,1,FALSE)</f>
        <v>#N/A</v>
      </c>
      <c r="P1227" s="25" t="e">
        <f>VLOOKUP(A1227,'all NFkB targets'!$A$6:$A$571,1,FALSE)</f>
        <v>#N/A</v>
      </c>
    </row>
    <row r="1228" spans="1:16" x14ac:dyDescent="0.25">
      <c r="A1228" s="96" t="s">
        <v>9239</v>
      </c>
      <c r="B1228" s="21" t="s">
        <v>9240</v>
      </c>
      <c r="C1228" s="21"/>
      <c r="D1228" s="22">
        <v>0</v>
      </c>
      <c r="E1228" s="23">
        <v>0.33480010025896001</v>
      </c>
      <c r="F1228" s="23">
        <v>0.20993173787502489</v>
      </c>
      <c r="G1228" s="23">
        <v>0.34830931260990772</v>
      </c>
      <c r="H1228" s="23">
        <v>0.31661555464544716</v>
      </c>
      <c r="I1228" s="25">
        <f t="shared" si="76"/>
        <v>0</v>
      </c>
      <c r="J1228" s="25">
        <f t="shared" si="77"/>
        <v>0</v>
      </c>
      <c r="K1228" s="25">
        <f t="shared" si="78"/>
        <v>0</v>
      </c>
      <c r="L1228" s="25">
        <f t="shared" si="79"/>
        <v>0</v>
      </c>
      <c r="M1228" s="25">
        <v>0</v>
      </c>
      <c r="N1228" s="25" t="e">
        <v>#N/A</v>
      </c>
      <c r="O1228" s="25" t="e">
        <f>VLOOKUP(A1228,'NFkB target TFs'!$E$10:$E$54,1,FALSE)</f>
        <v>#N/A</v>
      </c>
      <c r="P1228" s="25" t="e">
        <f>VLOOKUP(A1228,'all NFkB targets'!$A$6:$A$571,1,FALSE)</f>
        <v>#N/A</v>
      </c>
    </row>
    <row r="1229" spans="1:16" x14ac:dyDescent="0.25">
      <c r="A1229" s="96" t="s">
        <v>606</v>
      </c>
      <c r="B1229" s="21" t="s">
        <v>607</v>
      </c>
      <c r="C1229" s="21"/>
      <c r="D1229" s="22">
        <v>0</v>
      </c>
      <c r="E1229" s="23">
        <v>0.17609301015721229</v>
      </c>
      <c r="F1229" s="23">
        <v>-0.14286897232132989</v>
      </c>
      <c r="G1229" s="23">
        <v>-0.54524453725536315</v>
      </c>
      <c r="H1229" s="23">
        <v>0.3164745257858001</v>
      </c>
      <c r="I1229" s="25">
        <f t="shared" si="76"/>
        <v>0</v>
      </c>
      <c r="J1229" s="25">
        <f t="shared" si="77"/>
        <v>0</v>
      </c>
      <c r="K1229" s="25">
        <f t="shared" si="78"/>
        <v>0</v>
      </c>
      <c r="L1229" s="25">
        <f t="shared" si="79"/>
        <v>0</v>
      </c>
      <c r="M1229" s="25">
        <v>0</v>
      </c>
      <c r="N1229" s="25" t="e">
        <v>#N/A</v>
      </c>
      <c r="O1229" s="25" t="e">
        <f>VLOOKUP(A1229,'NFkB target TFs'!$E$10:$E$54,1,FALSE)</f>
        <v>#N/A</v>
      </c>
      <c r="P1229" s="25" t="e">
        <f>VLOOKUP(A1229,'all NFkB targets'!$A$6:$A$571,1,FALSE)</f>
        <v>#N/A</v>
      </c>
    </row>
    <row r="1230" spans="1:16" x14ac:dyDescent="0.25">
      <c r="A1230" s="96" t="s">
        <v>2573</v>
      </c>
      <c r="B1230" s="21" t="s">
        <v>2574</v>
      </c>
      <c r="C1230" s="21"/>
      <c r="D1230" s="22">
        <v>0</v>
      </c>
      <c r="E1230" s="23">
        <v>-0.35249700895047981</v>
      </c>
      <c r="F1230" s="23">
        <v>0.15036331169722639</v>
      </c>
      <c r="G1230" s="23">
        <v>0.471780579336604</v>
      </c>
      <c r="H1230" s="23">
        <v>0.31631192265212377</v>
      </c>
      <c r="I1230" s="25">
        <f t="shared" si="76"/>
        <v>0</v>
      </c>
      <c r="J1230" s="25">
        <f t="shared" si="77"/>
        <v>0</v>
      </c>
      <c r="K1230" s="25">
        <f t="shared" si="78"/>
        <v>0</v>
      </c>
      <c r="L1230" s="25">
        <f t="shared" si="79"/>
        <v>0</v>
      </c>
      <c r="M1230" s="25">
        <v>0</v>
      </c>
      <c r="N1230" s="25" t="e">
        <v>#N/A</v>
      </c>
      <c r="O1230" s="25" t="e">
        <f>VLOOKUP(A1230,'NFkB target TFs'!$E$10:$E$54,1,FALSE)</f>
        <v>#N/A</v>
      </c>
      <c r="P1230" s="25" t="e">
        <f>VLOOKUP(A1230,'all NFkB targets'!$A$6:$A$571,1,FALSE)</f>
        <v>#N/A</v>
      </c>
    </row>
    <row r="1231" spans="1:16" x14ac:dyDescent="0.25">
      <c r="A1231" s="96" t="s">
        <v>9307</v>
      </c>
      <c r="B1231" s="21" t="s">
        <v>9308</v>
      </c>
      <c r="C1231" s="21"/>
      <c r="D1231" s="22">
        <v>0</v>
      </c>
      <c r="E1231" s="23">
        <v>0.47743752224740432</v>
      </c>
      <c r="F1231" s="23">
        <v>0.32750330732028332</v>
      </c>
      <c r="G1231" s="23">
        <v>0.51758531764276672</v>
      </c>
      <c r="H1231" s="23">
        <v>0.31630390226954819</v>
      </c>
      <c r="I1231" s="25">
        <f t="shared" si="76"/>
        <v>0</v>
      </c>
      <c r="J1231" s="25">
        <f t="shared" si="77"/>
        <v>0</v>
      </c>
      <c r="K1231" s="25">
        <f t="shared" si="78"/>
        <v>0</v>
      </c>
      <c r="L1231" s="25">
        <f t="shared" si="79"/>
        <v>0</v>
      </c>
      <c r="M1231" s="25">
        <v>0</v>
      </c>
      <c r="N1231" s="25" t="e">
        <v>#N/A</v>
      </c>
      <c r="O1231" s="25" t="e">
        <f>VLOOKUP(A1231,'NFkB target TFs'!$E$10:$E$54,1,FALSE)</f>
        <v>#N/A</v>
      </c>
      <c r="P1231" s="25" t="e">
        <f>VLOOKUP(A1231,'all NFkB targets'!$A$6:$A$571,1,FALSE)</f>
        <v>#N/A</v>
      </c>
    </row>
    <row r="1232" spans="1:16" x14ac:dyDescent="0.25">
      <c r="A1232" s="96" t="s">
        <v>9332</v>
      </c>
      <c r="B1232" s="21" t="s">
        <v>9333</v>
      </c>
      <c r="C1232" s="21"/>
      <c r="D1232" s="22">
        <v>0</v>
      </c>
      <c r="E1232" s="23">
        <v>0.24996197261675787</v>
      </c>
      <c r="F1232" s="23">
        <v>0.26799212562976127</v>
      </c>
      <c r="G1232" s="23">
        <v>0.31273892343270193</v>
      </c>
      <c r="H1232" s="23">
        <v>0.31619678946061403</v>
      </c>
      <c r="I1232" s="25">
        <f t="shared" si="76"/>
        <v>0</v>
      </c>
      <c r="J1232" s="25">
        <f t="shared" si="77"/>
        <v>0</v>
      </c>
      <c r="K1232" s="25">
        <f t="shared" si="78"/>
        <v>0</v>
      </c>
      <c r="L1232" s="25">
        <f t="shared" si="79"/>
        <v>0</v>
      </c>
      <c r="M1232" s="25">
        <v>0</v>
      </c>
      <c r="N1232" s="25" t="e">
        <v>#N/A</v>
      </c>
      <c r="O1232" s="25" t="e">
        <f>VLOOKUP(A1232,'NFkB target TFs'!$E$10:$E$54,1,FALSE)</f>
        <v>#N/A</v>
      </c>
      <c r="P1232" s="25" t="e">
        <f>VLOOKUP(A1232,'all NFkB targets'!$A$6:$A$571,1,FALSE)</f>
        <v>#N/A</v>
      </c>
    </row>
    <row r="1233" spans="1:16" x14ac:dyDescent="0.25">
      <c r="A1233" s="96" t="s">
        <v>11831</v>
      </c>
      <c r="B1233" s="21" t="s">
        <v>941</v>
      </c>
      <c r="C1233" s="21"/>
      <c r="D1233" s="22">
        <v>0</v>
      </c>
      <c r="E1233" s="23">
        <v>0.38547607537953321</v>
      </c>
      <c r="F1233" s="23">
        <v>0.38277410865081646</v>
      </c>
      <c r="G1233" s="23">
        <v>0.57946976341510326</v>
      </c>
      <c r="H1233" s="23">
        <v>0.31559088338487135</v>
      </c>
      <c r="I1233" s="25">
        <f t="shared" si="76"/>
        <v>0</v>
      </c>
      <c r="J1233" s="25">
        <f t="shared" si="77"/>
        <v>0</v>
      </c>
      <c r="K1233" s="25">
        <f t="shared" si="78"/>
        <v>0</v>
      </c>
      <c r="L1233" s="25">
        <f t="shared" si="79"/>
        <v>0</v>
      </c>
      <c r="M1233" s="25">
        <v>0</v>
      </c>
      <c r="N1233" s="25" t="e">
        <v>#N/A</v>
      </c>
      <c r="O1233" s="25" t="e">
        <f>VLOOKUP(A1233,'NFkB target TFs'!$E$10:$E$54,1,FALSE)</f>
        <v>#N/A</v>
      </c>
      <c r="P1233" s="25" t="e">
        <f>VLOOKUP(A1233,'all NFkB targets'!$A$6:$A$571,1,FALSE)</f>
        <v>#N/A</v>
      </c>
    </row>
    <row r="1234" spans="1:16" x14ac:dyDescent="0.25">
      <c r="A1234" s="96" t="s">
        <v>7478</v>
      </c>
      <c r="B1234" s="21" t="s">
        <v>7479</v>
      </c>
      <c r="C1234" s="21"/>
      <c r="D1234" s="22">
        <v>0</v>
      </c>
      <c r="E1234" s="23">
        <v>0.37925410500273699</v>
      </c>
      <c r="F1234" s="23">
        <v>5.9941918357070544E-2</v>
      </c>
      <c r="G1234" s="23">
        <v>0.40343657157095697</v>
      </c>
      <c r="H1234" s="23">
        <v>0.31524357357147859</v>
      </c>
      <c r="I1234" s="25">
        <f t="shared" si="76"/>
        <v>0</v>
      </c>
      <c r="J1234" s="25">
        <f t="shared" si="77"/>
        <v>0</v>
      </c>
      <c r="K1234" s="25">
        <f t="shared" si="78"/>
        <v>0</v>
      </c>
      <c r="L1234" s="25">
        <f t="shared" si="79"/>
        <v>0</v>
      </c>
      <c r="M1234" s="25">
        <v>0</v>
      </c>
      <c r="N1234" s="25" t="e">
        <v>#N/A</v>
      </c>
      <c r="O1234" s="25" t="e">
        <f>VLOOKUP(A1234,'NFkB target TFs'!$E$10:$E$54,1,FALSE)</f>
        <v>#N/A</v>
      </c>
      <c r="P1234" s="25" t="e">
        <f>VLOOKUP(A1234,'all NFkB targets'!$A$6:$A$571,1,FALSE)</f>
        <v>#N/A</v>
      </c>
    </row>
    <row r="1235" spans="1:16" x14ac:dyDescent="0.25">
      <c r="A1235" s="96" t="s">
        <v>7057</v>
      </c>
      <c r="B1235" s="21" t="s">
        <v>7058</v>
      </c>
      <c r="C1235" s="21"/>
      <c r="D1235" s="22">
        <v>0</v>
      </c>
      <c r="E1235" s="23">
        <v>0.43554287440439282</v>
      </c>
      <c r="F1235" s="23">
        <v>0.41618169209308487</v>
      </c>
      <c r="G1235" s="23">
        <v>0.36121607173873282</v>
      </c>
      <c r="H1235" s="23">
        <v>0.31520848220748637</v>
      </c>
      <c r="I1235" s="25">
        <f t="shared" si="76"/>
        <v>0</v>
      </c>
      <c r="J1235" s="25">
        <f t="shared" si="77"/>
        <v>0</v>
      </c>
      <c r="K1235" s="25">
        <f t="shared" si="78"/>
        <v>0</v>
      </c>
      <c r="L1235" s="25">
        <f t="shared" si="79"/>
        <v>0</v>
      </c>
      <c r="M1235" s="25">
        <v>0</v>
      </c>
      <c r="N1235" s="25" t="e">
        <v>#N/A</v>
      </c>
      <c r="O1235" s="25" t="e">
        <f>VLOOKUP(A1235,'NFkB target TFs'!$E$10:$E$54,1,FALSE)</f>
        <v>#N/A</v>
      </c>
      <c r="P1235" s="25" t="e">
        <f>VLOOKUP(A1235,'all NFkB targets'!$A$6:$A$571,1,FALSE)</f>
        <v>#N/A</v>
      </c>
    </row>
    <row r="1236" spans="1:16" x14ac:dyDescent="0.25">
      <c r="A1236" s="96" t="s">
        <v>14882</v>
      </c>
      <c r="B1236" s="21" t="s">
        <v>14883</v>
      </c>
      <c r="C1236" s="21"/>
      <c r="D1236" s="22">
        <v>0</v>
      </c>
      <c r="E1236" s="28">
        <v>0.36954521549857589</v>
      </c>
      <c r="F1236" s="28">
        <v>0.77650437556285923</v>
      </c>
      <c r="G1236" s="28">
        <v>0.80957312619631383</v>
      </c>
      <c r="H1236" s="28">
        <v>0.31516802730340782</v>
      </c>
      <c r="I1236" s="25">
        <f t="shared" si="76"/>
        <v>0</v>
      </c>
      <c r="J1236" s="25">
        <f t="shared" si="77"/>
        <v>1</v>
      </c>
      <c r="K1236" s="25">
        <f t="shared" si="78"/>
        <v>1</v>
      </c>
      <c r="L1236" s="25">
        <f t="shared" si="79"/>
        <v>0</v>
      </c>
      <c r="M1236" s="25">
        <v>1</v>
      </c>
      <c r="N1236" s="25" t="e">
        <v>#N/A</v>
      </c>
      <c r="O1236" s="25" t="e">
        <f>VLOOKUP(A1236,'NFkB target TFs'!$E$10:$E$54,1,FALSE)</f>
        <v>#N/A</v>
      </c>
      <c r="P1236" s="25" t="e">
        <f>VLOOKUP(A1236,'all NFkB targets'!$A$6:$A$571,1,FALSE)</f>
        <v>#N/A</v>
      </c>
    </row>
    <row r="1237" spans="1:16" x14ac:dyDescent="0.25">
      <c r="A1237" s="96" t="s">
        <v>7993</v>
      </c>
      <c r="B1237" s="21" t="s">
        <v>7994</v>
      </c>
      <c r="C1237" s="21"/>
      <c r="D1237" s="22">
        <v>0</v>
      </c>
      <c r="E1237" s="23">
        <v>-0.16048323083565644</v>
      </c>
      <c r="F1237" s="23">
        <v>0.33656320529516581</v>
      </c>
      <c r="G1237" s="23">
        <v>0.2394650862631062</v>
      </c>
      <c r="H1237" s="23">
        <v>0.31456086101171987</v>
      </c>
      <c r="I1237" s="25">
        <f t="shared" si="76"/>
        <v>0</v>
      </c>
      <c r="J1237" s="25">
        <f t="shared" si="77"/>
        <v>0</v>
      </c>
      <c r="K1237" s="25">
        <f t="shared" si="78"/>
        <v>0</v>
      </c>
      <c r="L1237" s="25">
        <f t="shared" si="79"/>
        <v>0</v>
      </c>
      <c r="M1237" s="25">
        <v>0</v>
      </c>
      <c r="N1237" s="25" t="e">
        <v>#N/A</v>
      </c>
      <c r="O1237" s="25" t="e">
        <f>VLOOKUP(A1237,'NFkB target TFs'!$E$10:$E$54,1,FALSE)</f>
        <v>#N/A</v>
      </c>
      <c r="P1237" s="25" t="e">
        <f>VLOOKUP(A1237,'all NFkB targets'!$A$6:$A$571,1,FALSE)</f>
        <v>#N/A</v>
      </c>
    </row>
    <row r="1238" spans="1:16" x14ac:dyDescent="0.25">
      <c r="A1238" s="96" t="s">
        <v>8960</v>
      </c>
      <c r="B1238" s="21" t="s">
        <v>941</v>
      </c>
      <c r="C1238" s="21"/>
      <c r="D1238" s="22">
        <v>0</v>
      </c>
      <c r="E1238" s="23">
        <v>0.22333345264036791</v>
      </c>
      <c r="F1238" s="23">
        <v>0.34132167667063923</v>
      </c>
      <c r="G1238" s="23">
        <v>0.18794102950864486</v>
      </c>
      <c r="H1238" s="23">
        <v>0.31407610307691725</v>
      </c>
      <c r="I1238" s="25">
        <f t="shared" si="76"/>
        <v>0</v>
      </c>
      <c r="J1238" s="25">
        <f t="shared" si="77"/>
        <v>0</v>
      </c>
      <c r="K1238" s="25">
        <f t="shared" si="78"/>
        <v>0</v>
      </c>
      <c r="L1238" s="25">
        <f t="shared" si="79"/>
        <v>0</v>
      </c>
      <c r="M1238" s="25">
        <v>0</v>
      </c>
      <c r="N1238" s="25" t="e">
        <v>#N/A</v>
      </c>
      <c r="O1238" s="25" t="e">
        <f>VLOOKUP(A1238,'NFkB target TFs'!$E$10:$E$54,1,FALSE)</f>
        <v>#N/A</v>
      </c>
      <c r="P1238" s="25" t="e">
        <f>VLOOKUP(A1238,'all NFkB targets'!$A$6:$A$571,1,FALSE)</f>
        <v>#N/A</v>
      </c>
    </row>
    <row r="1239" spans="1:16" x14ac:dyDescent="0.25">
      <c r="A1239" s="96" t="s">
        <v>1688</v>
      </c>
      <c r="B1239" s="21" t="s">
        <v>1689</v>
      </c>
      <c r="C1239" s="21"/>
      <c r="D1239" s="22">
        <v>0</v>
      </c>
      <c r="E1239" s="23">
        <v>-0.18760825628576314</v>
      </c>
      <c r="F1239" s="23">
        <v>-2.7099392173839627E-2</v>
      </c>
      <c r="G1239" s="23">
        <v>0.42285560291986396</v>
      </c>
      <c r="H1239" s="23">
        <v>0.31397235831791925</v>
      </c>
      <c r="I1239" s="25">
        <f t="shared" si="76"/>
        <v>0</v>
      </c>
      <c r="J1239" s="25">
        <f t="shared" si="77"/>
        <v>0</v>
      </c>
      <c r="K1239" s="25">
        <f t="shared" si="78"/>
        <v>0</v>
      </c>
      <c r="L1239" s="25">
        <f t="shared" si="79"/>
        <v>0</v>
      </c>
      <c r="M1239" s="25">
        <v>0</v>
      </c>
      <c r="N1239" s="25" t="e">
        <v>#N/A</v>
      </c>
      <c r="O1239" s="25" t="e">
        <f>VLOOKUP(A1239,'NFkB target TFs'!$E$10:$E$54,1,FALSE)</f>
        <v>#N/A</v>
      </c>
      <c r="P1239" s="25" t="e">
        <f>VLOOKUP(A1239,'all NFkB targets'!$A$6:$A$571,1,FALSE)</f>
        <v>#N/A</v>
      </c>
    </row>
    <row r="1240" spans="1:16" x14ac:dyDescent="0.25">
      <c r="A1240" s="96" t="s">
        <v>3654</v>
      </c>
      <c r="B1240" s="21" t="s">
        <v>3655</v>
      </c>
      <c r="C1240" s="21"/>
      <c r="D1240" s="22">
        <v>0</v>
      </c>
      <c r="E1240" s="23">
        <v>0.20313013627605447</v>
      </c>
      <c r="F1240" s="23">
        <v>0.43369606537253552</v>
      </c>
      <c r="G1240" s="23">
        <v>0.43467695971181525</v>
      </c>
      <c r="H1240" s="23">
        <v>0.3137698213546728</v>
      </c>
      <c r="I1240" s="25">
        <f t="shared" si="76"/>
        <v>0</v>
      </c>
      <c r="J1240" s="25">
        <f t="shared" si="77"/>
        <v>0</v>
      </c>
      <c r="K1240" s="25">
        <f t="shared" si="78"/>
        <v>0</v>
      </c>
      <c r="L1240" s="25">
        <f t="shared" si="79"/>
        <v>0</v>
      </c>
      <c r="M1240" s="25">
        <v>0</v>
      </c>
      <c r="N1240" s="25" t="e">
        <v>#N/A</v>
      </c>
      <c r="O1240" s="25" t="e">
        <f>VLOOKUP(A1240,'NFkB target TFs'!$E$10:$E$54,1,FALSE)</f>
        <v>#N/A</v>
      </c>
      <c r="P1240" s="25" t="e">
        <f>VLOOKUP(A1240,'all NFkB targets'!$A$6:$A$571,1,FALSE)</f>
        <v>#N/A</v>
      </c>
    </row>
    <row r="1241" spans="1:16" x14ac:dyDescent="0.25">
      <c r="A1241" s="96" t="s">
        <v>13879</v>
      </c>
      <c r="B1241" s="21" t="s">
        <v>13880</v>
      </c>
      <c r="C1241" s="21"/>
      <c r="D1241" s="22">
        <v>0</v>
      </c>
      <c r="E1241" s="28">
        <v>0.2562931042838944</v>
      </c>
      <c r="F1241" s="28">
        <v>0.43009800798101006</v>
      </c>
      <c r="G1241" s="28">
        <v>0.62279121327608211</v>
      </c>
      <c r="H1241" s="28">
        <v>0.31374660500767276</v>
      </c>
      <c r="I1241" s="25">
        <f t="shared" si="76"/>
        <v>0</v>
      </c>
      <c r="J1241" s="25">
        <f t="shared" si="77"/>
        <v>0</v>
      </c>
      <c r="K1241" s="25">
        <f t="shared" si="78"/>
        <v>1</v>
      </c>
      <c r="L1241" s="25">
        <f t="shared" si="79"/>
        <v>0</v>
      </c>
      <c r="M1241" s="25">
        <v>1</v>
      </c>
      <c r="N1241" s="25" t="e">
        <v>#N/A</v>
      </c>
      <c r="O1241" s="25" t="e">
        <f>VLOOKUP(A1241,'NFkB target TFs'!$E$10:$E$54,1,FALSE)</f>
        <v>#N/A</v>
      </c>
      <c r="P1241" s="25" t="e">
        <f>VLOOKUP(A1241,'all NFkB targets'!$A$6:$A$571,1,FALSE)</f>
        <v>#N/A</v>
      </c>
    </row>
    <row r="1242" spans="1:16" x14ac:dyDescent="0.25">
      <c r="A1242" s="96" t="s">
        <v>6050</v>
      </c>
      <c r="B1242" s="21" t="s">
        <v>6051</v>
      </c>
      <c r="C1242" s="21"/>
      <c r="D1242" s="22">
        <v>0</v>
      </c>
      <c r="E1242" s="23">
        <v>0.27365392837731944</v>
      </c>
      <c r="F1242" s="23">
        <v>0.26590081048149289</v>
      </c>
      <c r="G1242" s="23">
        <v>0.47287498734540362</v>
      </c>
      <c r="H1242" s="23">
        <v>0.31364180001306546</v>
      </c>
      <c r="I1242" s="25">
        <f t="shared" si="76"/>
        <v>0</v>
      </c>
      <c r="J1242" s="25">
        <f t="shared" si="77"/>
        <v>0</v>
      </c>
      <c r="K1242" s="25">
        <f t="shared" si="78"/>
        <v>0</v>
      </c>
      <c r="L1242" s="25">
        <f t="shared" si="79"/>
        <v>0</v>
      </c>
      <c r="M1242" s="25">
        <v>0</v>
      </c>
      <c r="N1242" s="25" t="e">
        <v>#N/A</v>
      </c>
      <c r="O1242" s="25" t="e">
        <f>VLOOKUP(A1242,'NFkB target TFs'!$E$10:$E$54,1,FALSE)</f>
        <v>#N/A</v>
      </c>
      <c r="P1242" s="25" t="e">
        <f>VLOOKUP(A1242,'all NFkB targets'!$A$6:$A$571,1,FALSE)</f>
        <v>#N/A</v>
      </c>
    </row>
    <row r="1243" spans="1:16" x14ac:dyDescent="0.25">
      <c r="A1243" s="96" t="s">
        <v>11128</v>
      </c>
      <c r="B1243" s="21" t="s">
        <v>11129</v>
      </c>
      <c r="C1243" s="21"/>
      <c r="D1243" s="22">
        <v>0</v>
      </c>
      <c r="E1243" s="23">
        <v>0.2527369625468901</v>
      </c>
      <c r="F1243" s="23">
        <v>0.34922452348680399</v>
      </c>
      <c r="G1243" s="23">
        <v>0.3963523397462172</v>
      </c>
      <c r="H1243" s="23">
        <v>0.3126582420661051</v>
      </c>
      <c r="I1243" s="25">
        <f t="shared" si="76"/>
        <v>0</v>
      </c>
      <c r="J1243" s="25">
        <f t="shared" si="77"/>
        <v>0</v>
      </c>
      <c r="K1243" s="25">
        <f t="shared" si="78"/>
        <v>0</v>
      </c>
      <c r="L1243" s="25">
        <f t="shared" si="79"/>
        <v>0</v>
      </c>
      <c r="M1243" s="25">
        <v>0</v>
      </c>
      <c r="N1243" s="25" t="e">
        <v>#N/A</v>
      </c>
      <c r="O1243" s="25" t="e">
        <f>VLOOKUP(A1243,'NFkB target TFs'!$E$10:$E$54,1,FALSE)</f>
        <v>#N/A</v>
      </c>
      <c r="P1243" s="25" t="e">
        <f>VLOOKUP(A1243,'all NFkB targets'!$A$6:$A$571,1,FALSE)</f>
        <v>#N/A</v>
      </c>
    </row>
    <row r="1244" spans="1:16" x14ac:dyDescent="0.25">
      <c r="A1244" s="96" t="s">
        <v>11974</v>
      </c>
      <c r="B1244" s="21" t="s">
        <v>11975</v>
      </c>
      <c r="C1244" s="21"/>
      <c r="D1244" s="22">
        <v>0</v>
      </c>
      <c r="E1244" s="28">
        <v>0.7519274206403247</v>
      </c>
      <c r="F1244" s="28">
        <v>0.49305215246950607</v>
      </c>
      <c r="G1244" s="28">
        <v>0.30647790238446748</v>
      </c>
      <c r="H1244" s="28">
        <v>0.31262805046657155</v>
      </c>
      <c r="I1244" s="25">
        <f t="shared" si="76"/>
        <v>1</v>
      </c>
      <c r="J1244" s="25">
        <f t="shared" si="77"/>
        <v>0</v>
      </c>
      <c r="K1244" s="25">
        <f t="shared" si="78"/>
        <v>0</v>
      </c>
      <c r="L1244" s="25">
        <f t="shared" si="79"/>
        <v>0</v>
      </c>
      <c r="M1244" s="25">
        <v>1</v>
      </c>
      <c r="N1244" s="25" t="e">
        <v>#N/A</v>
      </c>
      <c r="O1244" s="25" t="e">
        <f>VLOOKUP(A1244,'NFkB target TFs'!$E$10:$E$54,1,FALSE)</f>
        <v>#N/A</v>
      </c>
      <c r="P1244" s="25" t="e">
        <f>VLOOKUP(A1244,'all NFkB targets'!$A$6:$A$571,1,FALSE)</f>
        <v>#N/A</v>
      </c>
    </row>
    <row r="1245" spans="1:16" x14ac:dyDescent="0.25">
      <c r="A1245" s="96" t="s">
        <v>9089</v>
      </c>
      <c r="B1245" s="21" t="s">
        <v>941</v>
      </c>
      <c r="C1245" s="21"/>
      <c r="D1245" s="22">
        <v>0</v>
      </c>
      <c r="E1245" s="23">
        <v>-0.57384972202092521</v>
      </c>
      <c r="F1245" s="23">
        <v>-0.47043818626907918</v>
      </c>
      <c r="G1245" s="23">
        <v>-0.3213644104480487</v>
      </c>
      <c r="H1245" s="23">
        <v>0.31186200718625556</v>
      </c>
      <c r="I1245" s="25">
        <f t="shared" si="76"/>
        <v>0</v>
      </c>
      <c r="J1245" s="25">
        <f t="shared" si="77"/>
        <v>0</v>
      </c>
      <c r="K1245" s="25">
        <f t="shared" si="78"/>
        <v>0</v>
      </c>
      <c r="L1245" s="25">
        <f t="shared" si="79"/>
        <v>0</v>
      </c>
      <c r="M1245" s="25">
        <v>0</v>
      </c>
      <c r="N1245" s="25" t="e">
        <v>#N/A</v>
      </c>
      <c r="O1245" s="25" t="e">
        <f>VLOOKUP(A1245,'NFkB target TFs'!$E$10:$E$54,1,FALSE)</f>
        <v>#N/A</v>
      </c>
      <c r="P1245" s="25" t="e">
        <f>VLOOKUP(A1245,'all NFkB targets'!$A$6:$A$571,1,FALSE)</f>
        <v>#N/A</v>
      </c>
    </row>
    <row r="1246" spans="1:16" x14ac:dyDescent="0.25">
      <c r="A1246" s="96" t="s">
        <v>6691</v>
      </c>
      <c r="B1246" s="21" t="s">
        <v>6692</v>
      </c>
      <c r="C1246" s="21"/>
      <c r="D1246" s="22">
        <v>0</v>
      </c>
      <c r="E1246" s="23">
        <v>-7.3548190572190475E-2</v>
      </c>
      <c r="F1246" s="23">
        <v>-5.372900356009E-2</v>
      </c>
      <c r="G1246" s="23">
        <v>0.4695499187278967</v>
      </c>
      <c r="H1246" s="23">
        <v>0.31185699810687567</v>
      </c>
      <c r="I1246" s="25">
        <f t="shared" si="76"/>
        <v>0</v>
      </c>
      <c r="J1246" s="25">
        <f t="shared" si="77"/>
        <v>0</v>
      </c>
      <c r="K1246" s="25">
        <f t="shared" si="78"/>
        <v>0</v>
      </c>
      <c r="L1246" s="25">
        <f t="shared" si="79"/>
        <v>0</v>
      </c>
      <c r="M1246" s="25">
        <v>0</v>
      </c>
      <c r="N1246" s="25" t="e">
        <v>#N/A</v>
      </c>
      <c r="O1246" s="25" t="e">
        <f>VLOOKUP(A1246,'NFkB target TFs'!$E$10:$E$54,1,FALSE)</f>
        <v>#N/A</v>
      </c>
      <c r="P1246" s="25" t="e">
        <f>VLOOKUP(A1246,'all NFkB targets'!$A$6:$A$571,1,FALSE)</f>
        <v>#N/A</v>
      </c>
    </row>
    <row r="1247" spans="1:16" x14ac:dyDescent="0.25">
      <c r="A1247" s="96" t="s">
        <v>5898</v>
      </c>
      <c r="B1247" s="21" t="s">
        <v>5899</v>
      </c>
      <c r="C1247" s="21"/>
      <c r="D1247" s="22">
        <v>0</v>
      </c>
      <c r="E1247" s="23">
        <v>-4.0514116130220712E-2</v>
      </c>
      <c r="F1247" s="23">
        <v>-0.27215893864127122</v>
      </c>
      <c r="G1247" s="23">
        <v>-6.929588928975422E-2</v>
      </c>
      <c r="H1247" s="23">
        <v>0.31180196563796753</v>
      </c>
      <c r="I1247" s="25">
        <f t="shared" si="76"/>
        <v>0</v>
      </c>
      <c r="J1247" s="25">
        <f t="shared" si="77"/>
        <v>0</v>
      </c>
      <c r="K1247" s="25">
        <f t="shared" si="78"/>
        <v>0</v>
      </c>
      <c r="L1247" s="25">
        <f t="shared" si="79"/>
        <v>0</v>
      </c>
      <c r="M1247" s="25">
        <v>0</v>
      </c>
      <c r="N1247" s="25" t="e">
        <v>#N/A</v>
      </c>
      <c r="O1247" s="25" t="e">
        <f>VLOOKUP(A1247,'NFkB target TFs'!$E$10:$E$54,1,FALSE)</f>
        <v>#N/A</v>
      </c>
      <c r="P1247" s="25" t="e">
        <f>VLOOKUP(A1247,'all NFkB targets'!$A$6:$A$571,1,FALSE)</f>
        <v>#N/A</v>
      </c>
    </row>
    <row r="1248" spans="1:16" x14ac:dyDescent="0.25">
      <c r="A1248" s="96" t="s">
        <v>13664</v>
      </c>
      <c r="B1248" s="21" t="s">
        <v>13665</v>
      </c>
      <c r="C1248" s="21"/>
      <c r="D1248" s="22">
        <v>0</v>
      </c>
      <c r="E1248" s="28">
        <v>0.34489518706151706</v>
      </c>
      <c r="F1248" s="23">
        <v>0.11010674826615778</v>
      </c>
      <c r="G1248" s="28">
        <v>0.78902622915927001</v>
      </c>
      <c r="H1248" s="28">
        <v>0.31157605735285715</v>
      </c>
      <c r="I1248" s="25">
        <f t="shared" si="76"/>
        <v>0</v>
      </c>
      <c r="J1248" s="25">
        <f t="shared" si="77"/>
        <v>0</v>
      </c>
      <c r="K1248" s="25">
        <f t="shared" si="78"/>
        <v>1</v>
      </c>
      <c r="L1248" s="25">
        <f t="shared" si="79"/>
        <v>0</v>
      </c>
      <c r="M1248" s="25">
        <v>1</v>
      </c>
      <c r="N1248" s="25" t="e">
        <v>#N/A</v>
      </c>
      <c r="O1248" s="25" t="e">
        <f>VLOOKUP(A1248,'NFkB target TFs'!$E$10:$E$54,1,FALSE)</f>
        <v>#N/A</v>
      </c>
      <c r="P1248" s="25" t="e">
        <f>VLOOKUP(A1248,'all NFkB targets'!$A$6:$A$571,1,FALSE)</f>
        <v>#N/A</v>
      </c>
    </row>
    <row r="1249" spans="1:16" x14ac:dyDescent="0.25">
      <c r="A1249" s="96" t="s">
        <v>9256</v>
      </c>
      <c r="B1249" s="21" t="s">
        <v>941</v>
      </c>
      <c r="C1249" s="21"/>
      <c r="D1249" s="22">
        <v>0</v>
      </c>
      <c r="E1249" s="23">
        <v>0.1929071716920297</v>
      </c>
      <c r="F1249" s="23">
        <v>5.8622390326598522E-3</v>
      </c>
      <c r="G1249" s="23">
        <v>-0.29346403585247521</v>
      </c>
      <c r="H1249" s="23">
        <v>0.31132276948914323</v>
      </c>
      <c r="I1249" s="25">
        <f t="shared" si="76"/>
        <v>0</v>
      </c>
      <c r="J1249" s="25">
        <f t="shared" si="77"/>
        <v>0</v>
      </c>
      <c r="K1249" s="25">
        <f t="shared" si="78"/>
        <v>0</v>
      </c>
      <c r="L1249" s="25">
        <f t="shared" si="79"/>
        <v>0</v>
      </c>
      <c r="M1249" s="25">
        <v>0</v>
      </c>
      <c r="N1249" s="25" t="e">
        <v>#N/A</v>
      </c>
      <c r="O1249" s="25" t="e">
        <f>VLOOKUP(A1249,'NFkB target TFs'!$E$10:$E$54,1,FALSE)</f>
        <v>#N/A</v>
      </c>
      <c r="P1249" s="25" t="e">
        <f>VLOOKUP(A1249,'all NFkB targets'!$A$6:$A$571,1,FALSE)</f>
        <v>#N/A</v>
      </c>
    </row>
    <row r="1250" spans="1:16" x14ac:dyDescent="0.25">
      <c r="A1250" s="96" t="s">
        <v>2490</v>
      </c>
      <c r="B1250" s="21" t="s">
        <v>2491</v>
      </c>
      <c r="C1250" s="21"/>
      <c r="D1250" s="22">
        <v>0</v>
      </c>
      <c r="E1250" s="23">
        <v>3.2556745147437456E-2</v>
      </c>
      <c r="F1250" s="23">
        <v>0.24589327301240002</v>
      </c>
      <c r="G1250" s="23">
        <v>0.2958610101477599</v>
      </c>
      <c r="H1250" s="23">
        <v>0.31114819325515058</v>
      </c>
      <c r="I1250" s="25">
        <f t="shared" si="76"/>
        <v>0</v>
      </c>
      <c r="J1250" s="25">
        <f t="shared" si="77"/>
        <v>0</v>
      </c>
      <c r="K1250" s="25">
        <f t="shared" si="78"/>
        <v>0</v>
      </c>
      <c r="L1250" s="25">
        <f t="shared" si="79"/>
        <v>0</v>
      </c>
      <c r="M1250" s="25">
        <v>0</v>
      </c>
      <c r="N1250" s="25" t="e">
        <v>#N/A</v>
      </c>
      <c r="O1250" s="25" t="e">
        <f>VLOOKUP(A1250,'NFkB target TFs'!$E$10:$E$54,1,FALSE)</f>
        <v>#N/A</v>
      </c>
      <c r="P1250" s="25" t="e">
        <f>VLOOKUP(A1250,'all NFkB targets'!$A$6:$A$571,1,FALSE)</f>
        <v>#N/A</v>
      </c>
    </row>
    <row r="1251" spans="1:16" x14ac:dyDescent="0.25">
      <c r="A1251" s="96" t="s">
        <v>13750</v>
      </c>
      <c r="B1251" s="21" t="s">
        <v>13751</v>
      </c>
      <c r="C1251" s="21"/>
      <c r="D1251" s="22">
        <v>0</v>
      </c>
      <c r="E1251" s="28">
        <v>0.45496368369160284</v>
      </c>
      <c r="F1251" s="28">
        <v>0.45293232196445282</v>
      </c>
      <c r="G1251" s="28">
        <v>0.7849157432434315</v>
      </c>
      <c r="H1251" s="28">
        <v>0.31092517538470726</v>
      </c>
      <c r="I1251" s="25">
        <f t="shared" si="76"/>
        <v>0</v>
      </c>
      <c r="J1251" s="25">
        <f t="shared" si="77"/>
        <v>0</v>
      </c>
      <c r="K1251" s="25">
        <f t="shared" si="78"/>
        <v>1</v>
      </c>
      <c r="L1251" s="25">
        <f t="shared" si="79"/>
        <v>0</v>
      </c>
      <c r="M1251" s="25">
        <v>1</v>
      </c>
      <c r="N1251" s="25" t="e">
        <v>#N/A</v>
      </c>
      <c r="O1251" s="25" t="e">
        <f>VLOOKUP(A1251,'NFkB target TFs'!$E$10:$E$54,1,FALSE)</f>
        <v>#N/A</v>
      </c>
      <c r="P1251" s="25" t="e">
        <f>VLOOKUP(A1251,'all NFkB targets'!$A$6:$A$571,1,FALSE)</f>
        <v>#N/A</v>
      </c>
    </row>
    <row r="1252" spans="1:16" x14ac:dyDescent="0.25">
      <c r="A1252" s="96" t="s">
        <v>7045</v>
      </c>
      <c r="B1252" s="21" t="s">
        <v>7046</v>
      </c>
      <c r="C1252" s="21"/>
      <c r="D1252" s="22">
        <v>0</v>
      </c>
      <c r="E1252" s="23">
        <v>0.18666449371545166</v>
      </c>
      <c r="F1252" s="23">
        <v>-7.1210707362734963E-3</v>
      </c>
      <c r="G1252" s="23">
        <v>0.4417873451456108</v>
      </c>
      <c r="H1252" s="23">
        <v>0.31085514174460788</v>
      </c>
      <c r="I1252" s="25">
        <f t="shared" si="76"/>
        <v>0</v>
      </c>
      <c r="J1252" s="25">
        <f t="shared" si="77"/>
        <v>0</v>
      </c>
      <c r="K1252" s="25">
        <f t="shared" si="78"/>
        <v>0</v>
      </c>
      <c r="L1252" s="25">
        <f t="shared" si="79"/>
        <v>0</v>
      </c>
      <c r="M1252" s="25">
        <v>0</v>
      </c>
      <c r="N1252" s="25" t="e">
        <v>#N/A</v>
      </c>
      <c r="O1252" s="25" t="e">
        <f>VLOOKUP(A1252,'NFkB target TFs'!$E$10:$E$54,1,FALSE)</f>
        <v>#N/A</v>
      </c>
      <c r="P1252" s="25" t="e">
        <f>VLOOKUP(A1252,'all NFkB targets'!$A$6:$A$571,1,FALSE)</f>
        <v>#N/A</v>
      </c>
    </row>
    <row r="1253" spans="1:16" x14ac:dyDescent="0.25">
      <c r="A1253" s="96" t="s">
        <v>12615</v>
      </c>
      <c r="B1253" s="21" t="s">
        <v>12616</v>
      </c>
      <c r="C1253" s="21"/>
      <c r="D1253" s="22">
        <v>0</v>
      </c>
      <c r="E1253" s="23">
        <v>7.4621571288823102E-2</v>
      </c>
      <c r="F1253" s="28">
        <v>0.68957641527699465</v>
      </c>
      <c r="G1253" s="28">
        <v>0.17780684885039763</v>
      </c>
      <c r="H1253" s="28">
        <v>0.3105558855616195</v>
      </c>
      <c r="I1253" s="25">
        <f t="shared" si="76"/>
        <v>0</v>
      </c>
      <c r="J1253" s="25">
        <f t="shared" si="77"/>
        <v>1</v>
      </c>
      <c r="K1253" s="25">
        <f t="shared" si="78"/>
        <v>0</v>
      </c>
      <c r="L1253" s="25">
        <f t="shared" si="79"/>
        <v>0</v>
      </c>
      <c r="M1253" s="25">
        <v>1</v>
      </c>
      <c r="N1253" s="25" t="e">
        <v>#N/A</v>
      </c>
      <c r="O1253" s="25" t="e">
        <f>VLOOKUP(A1253,'NFkB target TFs'!$E$10:$E$54,1,FALSE)</f>
        <v>#N/A</v>
      </c>
      <c r="P1253" s="25" t="e">
        <f>VLOOKUP(A1253,'all NFkB targets'!$A$6:$A$571,1,FALSE)</f>
        <v>#N/A</v>
      </c>
    </row>
    <row r="1254" spans="1:16" x14ac:dyDescent="0.25">
      <c r="A1254" s="96" t="s">
        <v>8513</v>
      </c>
      <c r="B1254" s="21" t="s">
        <v>8514</v>
      </c>
      <c r="C1254" s="21"/>
      <c r="D1254" s="22">
        <v>0</v>
      </c>
      <c r="E1254" s="23">
        <v>9.9838358014061337E-2</v>
      </c>
      <c r="F1254" s="23">
        <v>6.7929797554670449E-2</v>
      </c>
      <c r="G1254" s="23">
        <v>0.2768308285691663</v>
      </c>
      <c r="H1254" s="23">
        <v>0.31046980115662337</v>
      </c>
      <c r="I1254" s="25">
        <f t="shared" si="76"/>
        <v>0</v>
      </c>
      <c r="J1254" s="25">
        <f t="shared" si="77"/>
        <v>0</v>
      </c>
      <c r="K1254" s="25">
        <f t="shared" si="78"/>
        <v>0</v>
      </c>
      <c r="L1254" s="25">
        <f t="shared" si="79"/>
        <v>0</v>
      </c>
      <c r="M1254" s="25">
        <v>0</v>
      </c>
      <c r="N1254" s="25" t="e">
        <v>#N/A</v>
      </c>
      <c r="O1254" s="25" t="e">
        <f>VLOOKUP(A1254,'NFkB target TFs'!$E$10:$E$54,1,FALSE)</f>
        <v>#N/A</v>
      </c>
      <c r="P1254" s="25" t="e">
        <f>VLOOKUP(A1254,'all NFkB targets'!$A$6:$A$571,1,FALSE)</f>
        <v>#N/A</v>
      </c>
    </row>
    <row r="1255" spans="1:16" x14ac:dyDescent="0.25">
      <c r="A1255" s="96" t="s">
        <v>13256</v>
      </c>
      <c r="B1255" s="21" t="s">
        <v>13257</v>
      </c>
      <c r="C1255" s="21"/>
      <c r="D1255" s="22">
        <v>0</v>
      </c>
      <c r="E1255" s="23">
        <v>1.6071319178687978E-2</v>
      </c>
      <c r="F1255" s="28">
        <v>0.19306421017302153</v>
      </c>
      <c r="G1255" s="28">
        <v>0.66721091248087105</v>
      </c>
      <c r="H1255" s="28">
        <v>0.31032597213284213</v>
      </c>
      <c r="I1255" s="25">
        <f t="shared" si="76"/>
        <v>0</v>
      </c>
      <c r="J1255" s="25">
        <f t="shared" si="77"/>
        <v>0</v>
      </c>
      <c r="K1255" s="25">
        <f t="shared" si="78"/>
        <v>1</v>
      </c>
      <c r="L1255" s="25">
        <f t="shared" si="79"/>
        <v>0</v>
      </c>
      <c r="M1255" s="25">
        <v>1</v>
      </c>
      <c r="N1255" s="25" t="e">
        <v>#N/A</v>
      </c>
      <c r="O1255" s="25" t="e">
        <f>VLOOKUP(A1255,'NFkB target TFs'!$E$10:$E$54,1,FALSE)</f>
        <v>#N/A</v>
      </c>
      <c r="P1255" s="25" t="e">
        <f>VLOOKUP(A1255,'all NFkB targets'!$A$6:$A$571,1,FALSE)</f>
        <v>#N/A</v>
      </c>
    </row>
    <row r="1256" spans="1:16" x14ac:dyDescent="0.25">
      <c r="A1256" s="96" t="s">
        <v>1142</v>
      </c>
      <c r="B1256" s="21" t="s">
        <v>1143</v>
      </c>
      <c r="C1256" s="21"/>
      <c r="D1256" s="22">
        <v>0</v>
      </c>
      <c r="E1256" s="23">
        <v>0.30018593594073012</v>
      </c>
      <c r="F1256" s="23">
        <v>0.33161042420689502</v>
      </c>
      <c r="G1256" s="23">
        <v>0.43654602328488923</v>
      </c>
      <c r="H1256" s="23">
        <v>0.31028949630727776</v>
      </c>
      <c r="I1256" s="25">
        <f t="shared" si="76"/>
        <v>0</v>
      </c>
      <c r="J1256" s="25">
        <f t="shared" si="77"/>
        <v>0</v>
      </c>
      <c r="K1256" s="25">
        <f t="shared" si="78"/>
        <v>0</v>
      </c>
      <c r="L1256" s="25">
        <f t="shared" si="79"/>
        <v>0</v>
      </c>
      <c r="M1256" s="25">
        <v>0</v>
      </c>
      <c r="N1256" s="25" t="e">
        <v>#N/A</v>
      </c>
      <c r="O1256" s="25" t="e">
        <f>VLOOKUP(A1256,'NFkB target TFs'!$E$10:$E$54,1,FALSE)</f>
        <v>#N/A</v>
      </c>
      <c r="P1256" s="25" t="e">
        <f>VLOOKUP(A1256,'all NFkB targets'!$A$6:$A$571,1,FALSE)</f>
        <v>#N/A</v>
      </c>
    </row>
    <row r="1257" spans="1:16" x14ac:dyDescent="0.25">
      <c r="A1257" s="96" t="s">
        <v>4802</v>
      </c>
      <c r="B1257" s="21" t="s">
        <v>4803</v>
      </c>
      <c r="C1257" s="21"/>
      <c r="D1257" s="22">
        <v>0</v>
      </c>
      <c r="E1257" s="23">
        <v>0.17910750325062244</v>
      </c>
      <c r="F1257" s="23">
        <v>0.20977701065065527</v>
      </c>
      <c r="G1257" s="23">
        <v>0.46098011662484062</v>
      </c>
      <c r="H1257" s="23">
        <v>0.31024306197840001</v>
      </c>
      <c r="I1257" s="25">
        <f t="shared" si="76"/>
        <v>0</v>
      </c>
      <c r="J1257" s="25">
        <f t="shared" si="77"/>
        <v>0</v>
      </c>
      <c r="K1257" s="25">
        <f t="shared" si="78"/>
        <v>0</v>
      </c>
      <c r="L1257" s="25">
        <f t="shared" si="79"/>
        <v>0</v>
      </c>
      <c r="M1257" s="25">
        <v>0</v>
      </c>
      <c r="N1257" s="25" t="e">
        <v>#N/A</v>
      </c>
      <c r="O1257" s="25" t="e">
        <f>VLOOKUP(A1257,'NFkB target TFs'!$E$10:$E$54,1,FALSE)</f>
        <v>#N/A</v>
      </c>
      <c r="P1257" s="25" t="e">
        <f>VLOOKUP(A1257,'all NFkB targets'!$A$6:$A$571,1,FALSE)</f>
        <v>#N/A</v>
      </c>
    </row>
    <row r="1258" spans="1:16" x14ac:dyDescent="0.25">
      <c r="A1258" s="96" t="s">
        <v>5685</v>
      </c>
      <c r="B1258" s="21" t="s">
        <v>5686</v>
      </c>
      <c r="C1258" s="21"/>
      <c r="D1258" s="22">
        <v>0</v>
      </c>
      <c r="E1258" s="23">
        <v>5.013590552372606E-3</v>
      </c>
      <c r="F1258" s="23">
        <v>0.44538110788432189</v>
      </c>
      <c r="G1258" s="23">
        <v>0.38822836541285899</v>
      </c>
      <c r="H1258" s="23">
        <v>0.3099837133762488</v>
      </c>
      <c r="I1258" s="25">
        <f t="shared" si="76"/>
        <v>0</v>
      </c>
      <c r="J1258" s="25">
        <f t="shared" si="77"/>
        <v>0</v>
      </c>
      <c r="K1258" s="25">
        <f t="shared" si="78"/>
        <v>0</v>
      </c>
      <c r="L1258" s="25">
        <f t="shared" si="79"/>
        <v>0</v>
      </c>
      <c r="M1258" s="25">
        <v>0</v>
      </c>
      <c r="N1258" s="25" t="e">
        <v>#N/A</v>
      </c>
      <c r="O1258" s="25" t="e">
        <f>VLOOKUP(A1258,'NFkB target TFs'!$E$10:$E$54,1,FALSE)</f>
        <v>#N/A</v>
      </c>
      <c r="P1258" s="25" t="e">
        <f>VLOOKUP(A1258,'all NFkB targets'!$A$6:$A$571,1,FALSE)</f>
        <v>#N/A</v>
      </c>
    </row>
    <row r="1259" spans="1:16" x14ac:dyDescent="0.25">
      <c r="A1259" s="96" t="s">
        <v>5220</v>
      </c>
      <c r="B1259" s="21" t="s">
        <v>5221</v>
      </c>
      <c r="C1259" s="21"/>
      <c r="D1259" s="22">
        <v>0</v>
      </c>
      <c r="E1259" s="23">
        <v>0.10880571129526788</v>
      </c>
      <c r="F1259" s="23">
        <v>-0.31174738688807935</v>
      </c>
      <c r="G1259" s="23">
        <v>0.22960652145925525</v>
      </c>
      <c r="H1259" s="23">
        <v>0.30943251589247905</v>
      </c>
      <c r="I1259" s="25">
        <f t="shared" si="76"/>
        <v>0</v>
      </c>
      <c r="J1259" s="25">
        <f t="shared" si="77"/>
        <v>0</v>
      </c>
      <c r="K1259" s="25">
        <f t="shared" si="78"/>
        <v>0</v>
      </c>
      <c r="L1259" s="25">
        <f t="shared" si="79"/>
        <v>0</v>
      </c>
      <c r="M1259" s="25">
        <v>0</v>
      </c>
      <c r="N1259" s="25" t="e">
        <v>#N/A</v>
      </c>
      <c r="O1259" s="25" t="e">
        <f>VLOOKUP(A1259,'NFkB target TFs'!$E$10:$E$54,1,FALSE)</f>
        <v>#N/A</v>
      </c>
      <c r="P1259" s="25" t="e">
        <f>VLOOKUP(A1259,'all NFkB targets'!$A$6:$A$571,1,FALSE)</f>
        <v>#N/A</v>
      </c>
    </row>
    <row r="1260" spans="1:16" x14ac:dyDescent="0.25">
      <c r="A1260" s="96" t="s">
        <v>2179</v>
      </c>
      <c r="B1260" s="21" t="s">
        <v>2180</v>
      </c>
      <c r="C1260" s="21"/>
      <c r="D1260" s="22">
        <v>0</v>
      </c>
      <c r="E1260" s="23">
        <v>0.12781741809899655</v>
      </c>
      <c r="F1260" s="23">
        <v>2.1776757722071917E-2</v>
      </c>
      <c r="G1260" s="23">
        <v>0.43166932735877694</v>
      </c>
      <c r="H1260" s="23">
        <v>0.30942038209061729</v>
      </c>
      <c r="I1260" s="25">
        <f t="shared" si="76"/>
        <v>0</v>
      </c>
      <c r="J1260" s="25">
        <f t="shared" si="77"/>
        <v>0</v>
      </c>
      <c r="K1260" s="25">
        <f t="shared" si="78"/>
        <v>0</v>
      </c>
      <c r="L1260" s="25">
        <f t="shared" si="79"/>
        <v>0</v>
      </c>
      <c r="M1260" s="25">
        <v>0</v>
      </c>
      <c r="N1260" s="25" t="e">
        <v>#N/A</v>
      </c>
      <c r="O1260" s="25" t="e">
        <f>VLOOKUP(A1260,'NFkB target TFs'!$E$10:$E$54,1,FALSE)</f>
        <v>#N/A</v>
      </c>
      <c r="P1260" s="25" t="e">
        <f>VLOOKUP(A1260,'all NFkB targets'!$A$6:$A$571,1,FALSE)</f>
        <v>#N/A</v>
      </c>
    </row>
    <row r="1261" spans="1:16" x14ac:dyDescent="0.25">
      <c r="A1261" s="96" t="s">
        <v>4772</v>
      </c>
      <c r="B1261" s="21" t="s">
        <v>4773</v>
      </c>
      <c r="C1261" s="21"/>
      <c r="D1261" s="22">
        <v>0</v>
      </c>
      <c r="E1261" s="23">
        <v>0.39512207899744967</v>
      </c>
      <c r="F1261" s="23">
        <v>5.2176374964342784E-2</v>
      </c>
      <c r="G1261" s="23">
        <v>0.38941488911128086</v>
      </c>
      <c r="H1261" s="23">
        <v>0.30941694289106753</v>
      </c>
      <c r="I1261" s="25">
        <f t="shared" si="76"/>
        <v>0</v>
      </c>
      <c r="J1261" s="25">
        <f t="shared" si="77"/>
        <v>0</v>
      </c>
      <c r="K1261" s="25">
        <f t="shared" si="78"/>
        <v>0</v>
      </c>
      <c r="L1261" s="25">
        <f t="shared" si="79"/>
        <v>0</v>
      </c>
      <c r="M1261" s="25">
        <v>0</v>
      </c>
      <c r="N1261" s="25" t="e">
        <v>#N/A</v>
      </c>
      <c r="O1261" s="25" t="e">
        <f>VLOOKUP(A1261,'NFkB target TFs'!$E$10:$E$54,1,FALSE)</f>
        <v>#N/A</v>
      </c>
      <c r="P1261" s="25" t="e">
        <f>VLOOKUP(A1261,'all NFkB targets'!$A$6:$A$571,1,FALSE)</f>
        <v>#N/A</v>
      </c>
    </row>
    <row r="1262" spans="1:16" x14ac:dyDescent="0.25">
      <c r="A1262" s="96" t="s">
        <v>8511</v>
      </c>
      <c r="B1262" s="21" t="s">
        <v>8512</v>
      </c>
      <c r="C1262" s="21"/>
      <c r="D1262" s="22">
        <v>0</v>
      </c>
      <c r="E1262" s="23">
        <v>0.2198748806253446</v>
      </c>
      <c r="F1262" s="23">
        <v>7.9903784314020732E-2</v>
      </c>
      <c r="G1262" s="23">
        <v>0.27033636245009013</v>
      </c>
      <c r="H1262" s="23">
        <v>0.30934263890221525</v>
      </c>
      <c r="I1262" s="25">
        <f t="shared" si="76"/>
        <v>0</v>
      </c>
      <c r="J1262" s="25">
        <f t="shared" si="77"/>
        <v>0</v>
      </c>
      <c r="K1262" s="25">
        <f t="shared" si="78"/>
        <v>0</v>
      </c>
      <c r="L1262" s="25">
        <f t="shared" si="79"/>
        <v>0</v>
      </c>
      <c r="M1262" s="25">
        <v>0</v>
      </c>
      <c r="N1262" s="25" t="e">
        <v>#N/A</v>
      </c>
      <c r="O1262" s="25" t="e">
        <f>VLOOKUP(A1262,'NFkB target TFs'!$E$10:$E$54,1,FALSE)</f>
        <v>#N/A</v>
      </c>
      <c r="P1262" s="25" t="e">
        <f>VLOOKUP(A1262,'all NFkB targets'!$A$6:$A$571,1,FALSE)</f>
        <v>#N/A</v>
      </c>
    </row>
    <row r="1263" spans="1:16" x14ac:dyDescent="0.25">
      <c r="A1263" s="96" t="s">
        <v>5805</v>
      </c>
      <c r="B1263" s="21" t="s">
        <v>5806</v>
      </c>
      <c r="C1263" s="21"/>
      <c r="D1263" s="22">
        <v>0</v>
      </c>
      <c r="E1263" s="23">
        <v>-0.49643550623026717</v>
      </c>
      <c r="F1263" s="23">
        <v>1.8485234398246973E-2</v>
      </c>
      <c r="G1263" s="23">
        <v>-0.20201243848410513</v>
      </c>
      <c r="H1263" s="23">
        <v>0.30911081483665021</v>
      </c>
      <c r="I1263" s="25">
        <f t="shared" si="76"/>
        <v>0</v>
      </c>
      <c r="J1263" s="25">
        <f t="shared" si="77"/>
        <v>0</v>
      </c>
      <c r="K1263" s="25">
        <f t="shared" si="78"/>
        <v>0</v>
      </c>
      <c r="L1263" s="25">
        <f t="shared" si="79"/>
        <v>0</v>
      </c>
      <c r="M1263" s="25">
        <v>0</v>
      </c>
      <c r="N1263" s="25" t="e">
        <v>#N/A</v>
      </c>
      <c r="O1263" s="25" t="e">
        <f>VLOOKUP(A1263,'NFkB target TFs'!$E$10:$E$54,1,FALSE)</f>
        <v>#N/A</v>
      </c>
      <c r="P1263" s="25" t="e">
        <f>VLOOKUP(A1263,'all NFkB targets'!$A$6:$A$571,1,FALSE)</f>
        <v>#N/A</v>
      </c>
    </row>
    <row r="1264" spans="1:16" x14ac:dyDescent="0.25">
      <c r="A1264" s="96" t="s">
        <v>7628</v>
      </c>
      <c r="B1264" s="21" t="s">
        <v>7629</v>
      </c>
      <c r="C1264" s="21"/>
      <c r="D1264" s="22">
        <v>0</v>
      </c>
      <c r="E1264" s="23">
        <v>-0.1301229388447537</v>
      </c>
      <c r="F1264" s="23">
        <v>9.7932510395454225E-2</v>
      </c>
      <c r="G1264" s="23">
        <v>0.54852990540822399</v>
      </c>
      <c r="H1264" s="23">
        <v>0.30911060531819656</v>
      </c>
      <c r="I1264" s="25">
        <f t="shared" si="76"/>
        <v>0</v>
      </c>
      <c r="J1264" s="25">
        <f t="shared" si="77"/>
        <v>0</v>
      </c>
      <c r="K1264" s="25">
        <f t="shared" si="78"/>
        <v>0</v>
      </c>
      <c r="L1264" s="25">
        <f t="shared" si="79"/>
        <v>0</v>
      </c>
      <c r="M1264" s="25">
        <v>0</v>
      </c>
      <c r="N1264" s="25" t="e">
        <v>#N/A</v>
      </c>
      <c r="O1264" s="25" t="e">
        <f>VLOOKUP(A1264,'NFkB target TFs'!$E$10:$E$54,1,FALSE)</f>
        <v>#N/A</v>
      </c>
      <c r="P1264" s="25" t="e">
        <f>VLOOKUP(A1264,'all NFkB targets'!$A$6:$A$571,1,FALSE)</f>
        <v>#N/A</v>
      </c>
    </row>
    <row r="1265" spans="1:16" x14ac:dyDescent="0.25">
      <c r="A1265" s="96" t="s">
        <v>9326</v>
      </c>
      <c r="B1265" s="21" t="s">
        <v>9327</v>
      </c>
      <c r="C1265" s="21"/>
      <c r="D1265" s="22">
        <v>0</v>
      </c>
      <c r="E1265" s="23">
        <v>0.37278080674321079</v>
      </c>
      <c r="F1265" s="23">
        <v>0.19980751341263869</v>
      </c>
      <c r="G1265" s="23">
        <v>0.49552669977646185</v>
      </c>
      <c r="H1265" s="23">
        <v>0.30902902071643457</v>
      </c>
      <c r="I1265" s="25">
        <f t="shared" si="76"/>
        <v>0</v>
      </c>
      <c r="J1265" s="25">
        <f t="shared" si="77"/>
        <v>0</v>
      </c>
      <c r="K1265" s="25">
        <f t="shared" si="78"/>
        <v>0</v>
      </c>
      <c r="L1265" s="25">
        <f t="shared" si="79"/>
        <v>0</v>
      </c>
      <c r="M1265" s="25">
        <v>0</v>
      </c>
      <c r="N1265" s="25" t="e">
        <v>#N/A</v>
      </c>
      <c r="O1265" s="25" t="e">
        <f>VLOOKUP(A1265,'NFkB target TFs'!$E$10:$E$54,1,FALSE)</f>
        <v>#N/A</v>
      </c>
      <c r="P1265" s="25" t="e">
        <f>VLOOKUP(A1265,'all NFkB targets'!$A$6:$A$571,1,FALSE)</f>
        <v>#N/A</v>
      </c>
    </row>
    <row r="1266" spans="1:16" x14ac:dyDescent="0.25">
      <c r="A1266" s="96" t="s">
        <v>8273</v>
      </c>
      <c r="B1266" s="21" t="s">
        <v>8274</v>
      </c>
      <c r="C1266" s="21"/>
      <c r="D1266" s="22">
        <v>0</v>
      </c>
      <c r="E1266" s="23">
        <v>-0.18397532125832489</v>
      </c>
      <c r="F1266" s="23">
        <v>0.34322614797791667</v>
      </c>
      <c r="G1266" s="23">
        <v>0.35934720072544463</v>
      </c>
      <c r="H1266" s="23">
        <v>0.30901035757844858</v>
      </c>
      <c r="I1266" s="25">
        <f t="shared" si="76"/>
        <v>0</v>
      </c>
      <c r="J1266" s="25">
        <f t="shared" si="77"/>
        <v>0</v>
      </c>
      <c r="K1266" s="25">
        <f t="shared" si="78"/>
        <v>0</v>
      </c>
      <c r="L1266" s="25">
        <f t="shared" si="79"/>
        <v>0</v>
      </c>
      <c r="M1266" s="25">
        <v>0</v>
      </c>
      <c r="N1266" s="25" t="e">
        <v>#N/A</v>
      </c>
      <c r="O1266" s="25" t="e">
        <f>VLOOKUP(A1266,'NFkB target TFs'!$E$10:$E$54,1,FALSE)</f>
        <v>#N/A</v>
      </c>
      <c r="P1266" s="25" t="e">
        <f>VLOOKUP(A1266,'all NFkB targets'!$A$6:$A$571,1,FALSE)</f>
        <v>#N/A</v>
      </c>
    </row>
    <row r="1267" spans="1:16" x14ac:dyDescent="0.25">
      <c r="A1267" s="96" t="s">
        <v>6602</v>
      </c>
      <c r="B1267" s="21" t="s">
        <v>6603</v>
      </c>
      <c r="C1267" s="21"/>
      <c r="D1267" s="22">
        <v>0</v>
      </c>
      <c r="E1267" s="23">
        <v>0.5014059317807531</v>
      </c>
      <c r="F1267" s="23">
        <v>0.36652222399065398</v>
      </c>
      <c r="G1267" s="23">
        <v>0.2305013207640205</v>
      </c>
      <c r="H1267" s="23">
        <v>0.30878510477170285</v>
      </c>
      <c r="I1267" s="25">
        <f t="shared" si="76"/>
        <v>0</v>
      </c>
      <c r="J1267" s="25">
        <f t="shared" si="77"/>
        <v>0</v>
      </c>
      <c r="K1267" s="25">
        <f t="shared" si="78"/>
        <v>0</v>
      </c>
      <c r="L1267" s="25">
        <f t="shared" si="79"/>
        <v>0</v>
      </c>
      <c r="M1267" s="25">
        <v>0</v>
      </c>
      <c r="N1267" s="25" t="e">
        <v>#N/A</v>
      </c>
      <c r="O1267" s="25" t="e">
        <f>VLOOKUP(A1267,'NFkB target TFs'!$E$10:$E$54,1,FALSE)</f>
        <v>#N/A</v>
      </c>
      <c r="P1267" s="25" t="e">
        <f>VLOOKUP(A1267,'all NFkB targets'!$A$6:$A$571,1,FALSE)</f>
        <v>#N/A</v>
      </c>
    </row>
    <row r="1268" spans="1:16" x14ac:dyDescent="0.25">
      <c r="A1268" s="96" t="s">
        <v>10286</v>
      </c>
      <c r="B1268" s="21" t="s">
        <v>10287</v>
      </c>
      <c r="C1268" s="21"/>
      <c r="D1268" s="22">
        <v>0</v>
      </c>
      <c r="E1268" s="23">
        <v>0.16512442744474468</v>
      </c>
      <c r="F1268" s="23">
        <v>0.41533862777560682</v>
      </c>
      <c r="G1268" s="23">
        <v>0.51715646322587372</v>
      </c>
      <c r="H1268" s="23">
        <v>0.30874297967068665</v>
      </c>
      <c r="I1268" s="25">
        <f t="shared" si="76"/>
        <v>0</v>
      </c>
      <c r="J1268" s="25">
        <f t="shared" si="77"/>
        <v>0</v>
      </c>
      <c r="K1268" s="25">
        <f t="shared" si="78"/>
        <v>0</v>
      </c>
      <c r="L1268" s="25">
        <f t="shared" si="79"/>
        <v>0</v>
      </c>
      <c r="M1268" s="25">
        <v>0</v>
      </c>
      <c r="N1268" s="25" t="e">
        <v>#N/A</v>
      </c>
      <c r="O1268" s="25" t="e">
        <f>VLOOKUP(A1268,'NFkB target TFs'!$E$10:$E$54,1,FALSE)</f>
        <v>#N/A</v>
      </c>
      <c r="P1268" s="25" t="e">
        <f>VLOOKUP(A1268,'all NFkB targets'!$A$6:$A$571,1,FALSE)</f>
        <v>#N/A</v>
      </c>
    </row>
    <row r="1269" spans="1:16" x14ac:dyDescent="0.25">
      <c r="A1269" s="96" t="s">
        <v>12412</v>
      </c>
      <c r="B1269" s="21" t="s">
        <v>12413</v>
      </c>
      <c r="C1269" s="21"/>
      <c r="D1269" s="22">
        <v>0</v>
      </c>
      <c r="E1269" s="23">
        <v>6.9582977591381739E-2</v>
      </c>
      <c r="F1269" s="28">
        <v>0.72051237528611478</v>
      </c>
      <c r="G1269" s="28">
        <v>0.22368592144796151</v>
      </c>
      <c r="H1269" s="28">
        <v>0.30836391981625438</v>
      </c>
      <c r="I1269" s="25">
        <f t="shared" si="76"/>
        <v>0</v>
      </c>
      <c r="J1269" s="25">
        <f t="shared" si="77"/>
        <v>1</v>
      </c>
      <c r="K1269" s="25">
        <f t="shared" si="78"/>
        <v>0</v>
      </c>
      <c r="L1269" s="25">
        <f t="shared" si="79"/>
        <v>0</v>
      </c>
      <c r="M1269" s="25">
        <v>1</v>
      </c>
      <c r="N1269" s="25" t="e">
        <v>#N/A</v>
      </c>
      <c r="O1269" s="25" t="e">
        <f>VLOOKUP(A1269,'NFkB target TFs'!$E$10:$E$54,1,FALSE)</f>
        <v>#N/A</v>
      </c>
      <c r="P1269" s="25" t="e">
        <f>VLOOKUP(A1269,'all NFkB targets'!$A$6:$A$571,1,FALSE)</f>
        <v>#N/A</v>
      </c>
    </row>
    <row r="1270" spans="1:16" x14ac:dyDescent="0.25">
      <c r="A1270" s="96" t="s">
        <v>6099</v>
      </c>
      <c r="B1270" s="21" t="s">
        <v>6100</v>
      </c>
      <c r="C1270" s="21"/>
      <c r="D1270" s="22">
        <v>0</v>
      </c>
      <c r="E1270" s="23">
        <v>0.30591524637121503</v>
      </c>
      <c r="F1270" s="23">
        <v>4.3901556652842857E-2</v>
      </c>
      <c r="G1270" s="23">
        <v>0.27084930622884956</v>
      </c>
      <c r="H1270" s="23">
        <v>0.30833511594080582</v>
      </c>
      <c r="I1270" s="25">
        <f t="shared" si="76"/>
        <v>0</v>
      </c>
      <c r="J1270" s="25">
        <f t="shared" si="77"/>
        <v>0</v>
      </c>
      <c r="K1270" s="25">
        <f t="shared" si="78"/>
        <v>0</v>
      </c>
      <c r="L1270" s="25">
        <f t="shared" si="79"/>
        <v>0</v>
      </c>
      <c r="M1270" s="25">
        <v>0</v>
      </c>
      <c r="N1270" s="25" t="e">
        <v>#N/A</v>
      </c>
      <c r="O1270" s="25" t="e">
        <f>VLOOKUP(A1270,'NFkB target TFs'!$E$10:$E$54,1,FALSE)</f>
        <v>#N/A</v>
      </c>
      <c r="P1270" s="25" t="e">
        <f>VLOOKUP(A1270,'all NFkB targets'!$A$6:$A$571,1,FALSE)</f>
        <v>#N/A</v>
      </c>
    </row>
    <row r="1271" spans="1:16" x14ac:dyDescent="0.25">
      <c r="A1271" s="96" t="s">
        <v>6658</v>
      </c>
      <c r="B1271" s="21" t="s">
        <v>6659</v>
      </c>
      <c r="C1271" s="21"/>
      <c r="D1271" s="22">
        <v>0</v>
      </c>
      <c r="E1271" s="23">
        <v>-0.16757671980764843</v>
      </c>
      <c r="F1271" s="23">
        <v>5.3768964529831674E-2</v>
      </c>
      <c r="G1271" s="23">
        <v>0.55706214018013334</v>
      </c>
      <c r="H1271" s="23">
        <v>0.30823049932453461</v>
      </c>
      <c r="I1271" s="25">
        <f t="shared" ref="I1271:I1334" si="80">IF(ABS(E1271)&gt;0.585,1,0)</f>
        <v>0</v>
      </c>
      <c r="J1271" s="25">
        <f t="shared" ref="J1271:J1334" si="81">IF(ABS(F1271)&gt;0.585,1,0)</f>
        <v>0</v>
      </c>
      <c r="K1271" s="25">
        <f t="shared" ref="K1271:K1334" si="82">IF(ABS(G1271)&gt;0.585,1,0)</f>
        <v>0</v>
      </c>
      <c r="L1271" s="25">
        <f t="shared" ref="L1271:L1334" si="83">IF(ABS(H1271)&gt;0.585,1,0)</f>
        <v>0</v>
      </c>
      <c r="M1271" s="25">
        <v>0</v>
      </c>
      <c r="N1271" s="25" t="e">
        <v>#N/A</v>
      </c>
      <c r="O1271" s="25" t="e">
        <f>VLOOKUP(A1271,'NFkB target TFs'!$E$10:$E$54,1,FALSE)</f>
        <v>#N/A</v>
      </c>
      <c r="P1271" s="25" t="e">
        <f>VLOOKUP(A1271,'all NFkB targets'!$A$6:$A$571,1,FALSE)</f>
        <v>#N/A</v>
      </c>
    </row>
    <row r="1272" spans="1:16" x14ac:dyDescent="0.25">
      <c r="A1272" s="96" t="s">
        <v>8501</v>
      </c>
      <c r="B1272" s="21" t="s">
        <v>8502</v>
      </c>
      <c r="C1272" s="21"/>
      <c r="D1272" s="22">
        <v>0</v>
      </c>
      <c r="E1272" s="23">
        <v>6.5364169928474963E-2</v>
      </c>
      <c r="F1272" s="23">
        <v>3.3847840342670438E-2</v>
      </c>
      <c r="G1272" s="23">
        <v>0.18462621236962934</v>
      </c>
      <c r="H1272" s="23">
        <v>0.30811374991973722</v>
      </c>
      <c r="I1272" s="25">
        <f t="shared" si="80"/>
        <v>0</v>
      </c>
      <c r="J1272" s="25">
        <f t="shared" si="81"/>
        <v>0</v>
      </c>
      <c r="K1272" s="25">
        <f t="shared" si="82"/>
        <v>0</v>
      </c>
      <c r="L1272" s="25">
        <f t="shared" si="83"/>
        <v>0</v>
      </c>
      <c r="M1272" s="25">
        <v>0</v>
      </c>
      <c r="N1272" s="25" t="e">
        <v>#N/A</v>
      </c>
      <c r="O1272" s="25" t="e">
        <f>VLOOKUP(A1272,'NFkB target TFs'!$E$10:$E$54,1,FALSE)</f>
        <v>#N/A</v>
      </c>
      <c r="P1272" s="25" t="e">
        <f>VLOOKUP(A1272,'all NFkB targets'!$A$6:$A$571,1,FALSE)</f>
        <v>#N/A</v>
      </c>
    </row>
    <row r="1273" spans="1:16" x14ac:dyDescent="0.25">
      <c r="A1273" s="96" t="s">
        <v>14524</v>
      </c>
      <c r="B1273" s="21" t="s">
        <v>14525</v>
      </c>
      <c r="C1273" s="21"/>
      <c r="D1273" s="22">
        <v>0</v>
      </c>
      <c r="E1273" s="28">
        <v>0.37199138998467912</v>
      </c>
      <c r="F1273" s="28">
        <v>0.71931153285313787</v>
      </c>
      <c r="G1273" s="28">
        <v>0.7870447644418419</v>
      </c>
      <c r="H1273" s="28">
        <v>0.30780496305603916</v>
      </c>
      <c r="I1273" s="25">
        <f t="shared" si="80"/>
        <v>0</v>
      </c>
      <c r="J1273" s="25">
        <f t="shared" si="81"/>
        <v>1</v>
      </c>
      <c r="K1273" s="25">
        <f t="shared" si="82"/>
        <v>1</v>
      </c>
      <c r="L1273" s="25">
        <f t="shared" si="83"/>
        <v>0</v>
      </c>
      <c r="M1273" s="25">
        <v>1</v>
      </c>
      <c r="N1273" s="25" t="e">
        <v>#N/A</v>
      </c>
      <c r="O1273" s="25" t="e">
        <f>VLOOKUP(A1273,'NFkB target TFs'!$E$10:$E$54,1,FALSE)</f>
        <v>#N/A</v>
      </c>
      <c r="P1273" s="25" t="e">
        <f>VLOOKUP(A1273,'all NFkB targets'!$A$6:$A$571,1,FALSE)</f>
        <v>#N/A</v>
      </c>
    </row>
    <row r="1274" spans="1:16" x14ac:dyDescent="0.25">
      <c r="A1274" s="96" t="s">
        <v>13869</v>
      </c>
      <c r="B1274" s="21" t="s">
        <v>13870</v>
      </c>
      <c r="C1274" s="21"/>
      <c r="D1274" s="22">
        <v>0</v>
      </c>
      <c r="E1274" s="28">
        <v>0.30440451287997616</v>
      </c>
      <c r="F1274" s="28">
        <v>0.53717844697979089</v>
      </c>
      <c r="G1274" s="28">
        <v>0.61336162635056035</v>
      </c>
      <c r="H1274" s="28">
        <v>0.30761729546855415</v>
      </c>
      <c r="I1274" s="25">
        <f t="shared" si="80"/>
        <v>0</v>
      </c>
      <c r="J1274" s="25">
        <f t="shared" si="81"/>
        <v>0</v>
      </c>
      <c r="K1274" s="25">
        <f t="shared" si="82"/>
        <v>1</v>
      </c>
      <c r="L1274" s="25">
        <f t="shared" si="83"/>
        <v>0</v>
      </c>
      <c r="M1274" s="25">
        <v>1</v>
      </c>
      <c r="N1274" s="25" t="e">
        <v>#N/A</v>
      </c>
      <c r="O1274" s="25" t="e">
        <f>VLOOKUP(A1274,'NFkB target TFs'!$E$10:$E$54,1,FALSE)</f>
        <v>#N/A</v>
      </c>
      <c r="P1274" s="25" t="e">
        <f>VLOOKUP(A1274,'all NFkB targets'!$A$6:$A$571,1,FALSE)</f>
        <v>#N/A</v>
      </c>
    </row>
    <row r="1275" spans="1:16" x14ac:dyDescent="0.25">
      <c r="A1275" s="96" t="s">
        <v>9865</v>
      </c>
      <c r="B1275" s="21" t="s">
        <v>9866</v>
      </c>
      <c r="C1275" s="21"/>
      <c r="D1275" s="22">
        <v>0</v>
      </c>
      <c r="E1275" s="23">
        <v>-9.3177377490548788E-2</v>
      </c>
      <c r="F1275" s="23">
        <v>0.21408801801802466</v>
      </c>
      <c r="G1275" s="23">
        <v>0.21706208843240063</v>
      </c>
      <c r="H1275" s="23">
        <v>0.30731002095674381</v>
      </c>
      <c r="I1275" s="25">
        <f t="shared" si="80"/>
        <v>0</v>
      </c>
      <c r="J1275" s="25">
        <f t="shared" si="81"/>
        <v>0</v>
      </c>
      <c r="K1275" s="25">
        <f t="shared" si="82"/>
        <v>0</v>
      </c>
      <c r="L1275" s="25">
        <f t="shared" si="83"/>
        <v>0</v>
      </c>
      <c r="M1275" s="25">
        <v>0</v>
      </c>
      <c r="N1275" s="25" t="e">
        <v>#N/A</v>
      </c>
      <c r="O1275" s="25" t="e">
        <f>VLOOKUP(A1275,'NFkB target TFs'!$E$10:$E$54,1,FALSE)</f>
        <v>#N/A</v>
      </c>
      <c r="P1275" s="25" t="e">
        <f>VLOOKUP(A1275,'all NFkB targets'!$A$6:$A$571,1,FALSE)</f>
        <v>#N/A</v>
      </c>
    </row>
    <row r="1276" spans="1:16" x14ac:dyDescent="0.25">
      <c r="A1276" s="96" t="s">
        <v>4770</v>
      </c>
      <c r="B1276" s="21" t="s">
        <v>4771</v>
      </c>
      <c r="C1276" s="21"/>
      <c r="D1276" s="22">
        <v>0</v>
      </c>
      <c r="E1276" s="23">
        <v>-4.0580350454840056E-2</v>
      </c>
      <c r="F1276" s="23">
        <v>0.19318892570986965</v>
      </c>
      <c r="G1276" s="23">
        <v>0.34647658372994011</v>
      </c>
      <c r="H1276" s="23">
        <v>0.30713530528462835</v>
      </c>
      <c r="I1276" s="25">
        <f t="shared" si="80"/>
        <v>0</v>
      </c>
      <c r="J1276" s="25">
        <f t="shared" si="81"/>
        <v>0</v>
      </c>
      <c r="K1276" s="25">
        <f t="shared" si="82"/>
        <v>0</v>
      </c>
      <c r="L1276" s="25">
        <f t="shared" si="83"/>
        <v>0</v>
      </c>
      <c r="M1276" s="25">
        <v>0</v>
      </c>
      <c r="N1276" s="25" t="e">
        <v>#N/A</v>
      </c>
      <c r="O1276" s="25" t="e">
        <f>VLOOKUP(A1276,'NFkB target TFs'!$E$10:$E$54,1,FALSE)</f>
        <v>#N/A</v>
      </c>
      <c r="P1276" s="25" t="e">
        <f>VLOOKUP(A1276,'all NFkB targets'!$A$6:$A$571,1,FALSE)</f>
        <v>#N/A</v>
      </c>
    </row>
    <row r="1277" spans="1:16" x14ac:dyDescent="0.25">
      <c r="A1277" s="96" t="s">
        <v>78</v>
      </c>
      <c r="B1277" s="21" t="s">
        <v>9247</v>
      </c>
      <c r="C1277" s="21"/>
      <c r="D1277" s="22">
        <v>0</v>
      </c>
      <c r="E1277" s="23">
        <v>0.3408724454256723</v>
      </c>
      <c r="F1277" s="23">
        <v>0.2076185461974</v>
      </c>
      <c r="G1277" s="23">
        <v>0.20026732417858917</v>
      </c>
      <c r="H1277" s="23">
        <v>0.30711346585844607</v>
      </c>
      <c r="I1277" s="25">
        <f t="shared" si="80"/>
        <v>0</v>
      </c>
      <c r="J1277" s="25">
        <f t="shared" si="81"/>
        <v>0</v>
      </c>
      <c r="K1277" s="25">
        <f t="shared" si="82"/>
        <v>0</v>
      </c>
      <c r="L1277" s="25">
        <f t="shared" si="83"/>
        <v>0</v>
      </c>
      <c r="M1277" s="25">
        <v>0</v>
      </c>
      <c r="N1277" s="33" t="s">
        <v>78</v>
      </c>
      <c r="O1277" s="25" t="e">
        <f>VLOOKUP(A1277,'NFkB target TFs'!$E$10:$E$54,1,FALSE)</f>
        <v>#N/A</v>
      </c>
      <c r="P1277" s="25" t="e">
        <f>VLOOKUP(A1277,'all NFkB targets'!$A$6:$A$571,1,FALSE)</f>
        <v>#N/A</v>
      </c>
    </row>
    <row r="1278" spans="1:16" x14ac:dyDescent="0.25">
      <c r="A1278" s="96" t="s">
        <v>3772</v>
      </c>
      <c r="B1278" s="21" t="s">
        <v>3773</v>
      </c>
      <c r="C1278" s="21"/>
      <c r="D1278" s="22">
        <v>0</v>
      </c>
      <c r="E1278" s="23">
        <v>-2.3535208523007597E-2</v>
      </c>
      <c r="F1278" s="23">
        <v>0.46713523384708344</v>
      </c>
      <c r="G1278" s="23">
        <v>0.53616770578454165</v>
      </c>
      <c r="H1278" s="23">
        <v>0.30663441698146832</v>
      </c>
      <c r="I1278" s="25">
        <f t="shared" si="80"/>
        <v>0</v>
      </c>
      <c r="J1278" s="25">
        <f t="shared" si="81"/>
        <v>0</v>
      </c>
      <c r="K1278" s="25">
        <f t="shared" si="82"/>
        <v>0</v>
      </c>
      <c r="L1278" s="25">
        <f t="shared" si="83"/>
        <v>0</v>
      </c>
      <c r="M1278" s="25">
        <v>0</v>
      </c>
      <c r="N1278" s="25" t="e">
        <v>#N/A</v>
      </c>
      <c r="O1278" s="25" t="e">
        <f>VLOOKUP(A1278,'NFkB target TFs'!$E$10:$E$54,1,FALSE)</f>
        <v>#N/A</v>
      </c>
      <c r="P1278" s="25" t="e">
        <f>VLOOKUP(A1278,'all NFkB targets'!$A$6:$A$571,1,FALSE)</f>
        <v>#N/A</v>
      </c>
    </row>
    <row r="1279" spans="1:16" x14ac:dyDescent="0.25">
      <c r="A1279" s="96" t="s">
        <v>13934</v>
      </c>
      <c r="B1279" s="21" t="s">
        <v>13935</v>
      </c>
      <c r="C1279" s="21"/>
      <c r="D1279" s="22">
        <v>0</v>
      </c>
      <c r="E1279" s="28">
        <v>0.24917786850803658</v>
      </c>
      <c r="F1279" s="28">
        <v>0.1387655861953305</v>
      </c>
      <c r="G1279" s="28">
        <v>0.60413971103736541</v>
      </c>
      <c r="H1279" s="28">
        <v>0.30623079148210425</v>
      </c>
      <c r="I1279" s="25">
        <f t="shared" si="80"/>
        <v>0</v>
      </c>
      <c r="J1279" s="25">
        <f t="shared" si="81"/>
        <v>0</v>
      </c>
      <c r="K1279" s="25">
        <f t="shared" si="82"/>
        <v>1</v>
      </c>
      <c r="L1279" s="25">
        <f t="shared" si="83"/>
        <v>0</v>
      </c>
      <c r="M1279" s="25">
        <v>1</v>
      </c>
      <c r="N1279" s="25" t="e">
        <v>#N/A</v>
      </c>
      <c r="O1279" s="25" t="e">
        <f>VLOOKUP(A1279,'NFkB target TFs'!$E$10:$E$54,1,FALSE)</f>
        <v>#N/A</v>
      </c>
      <c r="P1279" s="25" t="e">
        <f>VLOOKUP(A1279,'all NFkB targets'!$A$6:$A$571,1,FALSE)</f>
        <v>#N/A</v>
      </c>
    </row>
    <row r="1280" spans="1:16" x14ac:dyDescent="0.25">
      <c r="A1280" s="96" t="s">
        <v>7844</v>
      </c>
      <c r="B1280" s="21" t="s">
        <v>7845</v>
      </c>
      <c r="C1280" s="21"/>
      <c r="D1280" s="22">
        <v>0</v>
      </c>
      <c r="E1280" s="23">
        <v>0.21310151786424858</v>
      </c>
      <c r="F1280" s="23">
        <v>0.53354662529021124</v>
      </c>
      <c r="G1280" s="23">
        <v>0.47153238551186105</v>
      </c>
      <c r="H1280" s="23">
        <v>0.30602793659891431</v>
      </c>
      <c r="I1280" s="25">
        <f t="shared" si="80"/>
        <v>0</v>
      </c>
      <c r="J1280" s="25">
        <f t="shared" si="81"/>
        <v>0</v>
      </c>
      <c r="K1280" s="25">
        <f t="shared" si="82"/>
        <v>0</v>
      </c>
      <c r="L1280" s="25">
        <f t="shared" si="83"/>
        <v>0</v>
      </c>
      <c r="M1280" s="25">
        <v>0</v>
      </c>
      <c r="N1280" s="25" t="e">
        <v>#N/A</v>
      </c>
      <c r="O1280" s="25" t="e">
        <f>VLOOKUP(A1280,'NFkB target TFs'!$E$10:$E$54,1,FALSE)</f>
        <v>#N/A</v>
      </c>
      <c r="P1280" s="25" t="e">
        <f>VLOOKUP(A1280,'all NFkB targets'!$A$6:$A$571,1,FALSE)</f>
        <v>#N/A</v>
      </c>
    </row>
    <row r="1281" spans="1:16" x14ac:dyDescent="0.25">
      <c r="A1281" s="96" t="s">
        <v>10199</v>
      </c>
      <c r="B1281" s="21" t="s">
        <v>10200</v>
      </c>
      <c r="C1281" s="21"/>
      <c r="D1281" s="22">
        <v>0</v>
      </c>
      <c r="E1281" s="23">
        <v>0.15745043074828938</v>
      </c>
      <c r="F1281" s="23">
        <v>0.25322080653188955</v>
      </c>
      <c r="G1281" s="23">
        <v>0.2564571199222499</v>
      </c>
      <c r="H1281" s="23">
        <v>0.30596259148528865</v>
      </c>
      <c r="I1281" s="25">
        <f t="shared" si="80"/>
        <v>0</v>
      </c>
      <c r="J1281" s="25">
        <f t="shared" si="81"/>
        <v>0</v>
      </c>
      <c r="K1281" s="25">
        <f t="shared" si="82"/>
        <v>0</v>
      </c>
      <c r="L1281" s="25">
        <f t="shared" si="83"/>
        <v>0</v>
      </c>
      <c r="M1281" s="25">
        <v>0</v>
      </c>
      <c r="N1281" s="25" t="e">
        <v>#N/A</v>
      </c>
      <c r="O1281" s="25" t="e">
        <f>VLOOKUP(A1281,'NFkB target TFs'!$E$10:$E$54,1,FALSE)</f>
        <v>#N/A</v>
      </c>
      <c r="P1281" s="25" t="e">
        <f>VLOOKUP(A1281,'all NFkB targets'!$A$6:$A$571,1,FALSE)</f>
        <v>#N/A</v>
      </c>
    </row>
    <row r="1282" spans="1:16" x14ac:dyDescent="0.25">
      <c r="A1282" s="96" t="s">
        <v>7051</v>
      </c>
      <c r="B1282" s="21" t="s">
        <v>7052</v>
      </c>
      <c r="C1282" s="21"/>
      <c r="D1282" s="22">
        <v>0</v>
      </c>
      <c r="E1282" s="23">
        <v>0.37679925360702571</v>
      </c>
      <c r="F1282" s="23">
        <v>0.21842538240773476</v>
      </c>
      <c r="G1282" s="23">
        <v>0.3024568859863952</v>
      </c>
      <c r="H1282" s="23">
        <v>0.30591241622888538</v>
      </c>
      <c r="I1282" s="25">
        <f t="shared" si="80"/>
        <v>0</v>
      </c>
      <c r="J1282" s="25">
        <f t="shared" si="81"/>
        <v>0</v>
      </c>
      <c r="K1282" s="25">
        <f t="shared" si="82"/>
        <v>0</v>
      </c>
      <c r="L1282" s="25">
        <f t="shared" si="83"/>
        <v>0</v>
      </c>
      <c r="M1282" s="25">
        <v>0</v>
      </c>
      <c r="N1282" s="25" t="e">
        <v>#N/A</v>
      </c>
      <c r="O1282" s="25" t="e">
        <f>VLOOKUP(A1282,'NFkB target TFs'!$E$10:$E$54,1,FALSE)</f>
        <v>#N/A</v>
      </c>
      <c r="P1282" s="25" t="e">
        <f>VLOOKUP(A1282,'all NFkB targets'!$A$6:$A$571,1,FALSE)</f>
        <v>#N/A</v>
      </c>
    </row>
    <row r="1283" spans="1:16" x14ac:dyDescent="0.25">
      <c r="A1283" s="96" t="s">
        <v>10022</v>
      </c>
      <c r="B1283" s="21" t="s">
        <v>10023</v>
      </c>
      <c r="C1283" s="21"/>
      <c r="D1283" s="22">
        <v>0</v>
      </c>
      <c r="E1283" s="23">
        <v>-5.5988502188577594E-2</v>
      </c>
      <c r="F1283" s="23">
        <v>0.30598401603629261</v>
      </c>
      <c r="G1283" s="23">
        <v>1.5578959951343471E-2</v>
      </c>
      <c r="H1283" s="23">
        <v>0.30572851858107913</v>
      </c>
      <c r="I1283" s="25">
        <f t="shared" si="80"/>
        <v>0</v>
      </c>
      <c r="J1283" s="25">
        <f t="shared" si="81"/>
        <v>0</v>
      </c>
      <c r="K1283" s="25">
        <f t="shared" si="82"/>
        <v>0</v>
      </c>
      <c r="L1283" s="25">
        <f t="shared" si="83"/>
        <v>0</v>
      </c>
      <c r="M1283" s="25">
        <v>0</v>
      </c>
      <c r="N1283" s="25" t="e">
        <v>#N/A</v>
      </c>
      <c r="O1283" s="25" t="e">
        <f>VLOOKUP(A1283,'NFkB target TFs'!$E$10:$E$54,1,FALSE)</f>
        <v>#N/A</v>
      </c>
      <c r="P1283" s="25" t="e">
        <f>VLOOKUP(A1283,'all NFkB targets'!$A$6:$A$571,1,FALSE)</f>
        <v>#N/A</v>
      </c>
    </row>
    <row r="1284" spans="1:16" x14ac:dyDescent="0.25">
      <c r="A1284" s="96" t="s">
        <v>7496</v>
      </c>
      <c r="B1284" s="21" t="s">
        <v>7497</v>
      </c>
      <c r="C1284" s="21"/>
      <c r="D1284" s="22">
        <v>0</v>
      </c>
      <c r="E1284" s="23">
        <v>0.28104322578872493</v>
      </c>
      <c r="F1284" s="23">
        <v>-0.16013547164944875</v>
      </c>
      <c r="G1284" s="23">
        <v>0.43259357314208008</v>
      </c>
      <c r="H1284" s="23">
        <v>0.30543862243836761</v>
      </c>
      <c r="I1284" s="25">
        <f t="shared" si="80"/>
        <v>0</v>
      </c>
      <c r="J1284" s="25">
        <f t="shared" si="81"/>
        <v>0</v>
      </c>
      <c r="K1284" s="25">
        <f t="shared" si="82"/>
        <v>0</v>
      </c>
      <c r="L1284" s="25">
        <f t="shared" si="83"/>
        <v>0</v>
      </c>
      <c r="M1284" s="25">
        <v>0</v>
      </c>
      <c r="N1284" s="25" t="e">
        <v>#N/A</v>
      </c>
      <c r="O1284" s="25" t="e">
        <f>VLOOKUP(A1284,'NFkB target TFs'!$E$10:$E$54,1,FALSE)</f>
        <v>#N/A</v>
      </c>
      <c r="P1284" s="25" t="e">
        <f>VLOOKUP(A1284,'all NFkB targets'!$A$6:$A$571,1,FALSE)</f>
        <v>#N/A</v>
      </c>
    </row>
    <row r="1285" spans="1:16" x14ac:dyDescent="0.25">
      <c r="A1285" s="96" t="s">
        <v>9622</v>
      </c>
      <c r="B1285" s="21" t="s">
        <v>9623</v>
      </c>
      <c r="C1285" s="21"/>
      <c r="D1285" s="22">
        <v>0</v>
      </c>
      <c r="E1285" s="23">
        <v>0.34473323344583484</v>
      </c>
      <c r="F1285" s="23">
        <v>0.52840335229312319</v>
      </c>
      <c r="G1285" s="23">
        <v>0.48866208890926888</v>
      </c>
      <c r="H1285" s="23">
        <v>0.30543564736149598</v>
      </c>
      <c r="I1285" s="25">
        <f t="shared" si="80"/>
        <v>0</v>
      </c>
      <c r="J1285" s="25">
        <f t="shared" si="81"/>
        <v>0</v>
      </c>
      <c r="K1285" s="25">
        <f t="shared" si="82"/>
        <v>0</v>
      </c>
      <c r="L1285" s="25">
        <f t="shared" si="83"/>
        <v>0</v>
      </c>
      <c r="M1285" s="25">
        <v>0</v>
      </c>
      <c r="N1285" s="25" t="e">
        <v>#N/A</v>
      </c>
      <c r="O1285" s="25" t="e">
        <f>VLOOKUP(A1285,'NFkB target TFs'!$E$10:$E$54,1,FALSE)</f>
        <v>#N/A</v>
      </c>
      <c r="P1285" s="25" t="e">
        <f>VLOOKUP(A1285,'all NFkB targets'!$A$6:$A$571,1,FALSE)</f>
        <v>#N/A</v>
      </c>
    </row>
    <row r="1286" spans="1:16" x14ac:dyDescent="0.25">
      <c r="A1286" s="96" t="s">
        <v>13711</v>
      </c>
      <c r="B1286" s="21" t="s">
        <v>13712</v>
      </c>
      <c r="C1286" s="21"/>
      <c r="D1286" s="22">
        <v>0</v>
      </c>
      <c r="E1286" s="28">
        <v>0.16255171172153893</v>
      </c>
      <c r="F1286" s="28">
        <v>0.44993756300552984</v>
      </c>
      <c r="G1286" s="28">
        <v>0.66272023442449934</v>
      </c>
      <c r="H1286" s="28">
        <v>0.30541850651631136</v>
      </c>
      <c r="I1286" s="25">
        <f t="shared" si="80"/>
        <v>0</v>
      </c>
      <c r="J1286" s="25">
        <f t="shared" si="81"/>
        <v>0</v>
      </c>
      <c r="K1286" s="25">
        <f t="shared" si="82"/>
        <v>1</v>
      </c>
      <c r="L1286" s="25">
        <f t="shared" si="83"/>
        <v>0</v>
      </c>
      <c r="M1286" s="25">
        <v>1</v>
      </c>
      <c r="N1286" s="25" t="e">
        <v>#N/A</v>
      </c>
      <c r="O1286" s="25" t="e">
        <f>VLOOKUP(A1286,'NFkB target TFs'!$E$10:$E$54,1,FALSE)</f>
        <v>#N/A</v>
      </c>
      <c r="P1286" s="25" t="e">
        <f>VLOOKUP(A1286,'all NFkB targets'!$A$6:$A$571,1,FALSE)</f>
        <v>#N/A</v>
      </c>
    </row>
    <row r="1287" spans="1:16" x14ac:dyDescent="0.25">
      <c r="A1287" s="96" t="s">
        <v>6776</v>
      </c>
      <c r="B1287" s="21" t="s">
        <v>6777</v>
      </c>
      <c r="C1287" s="21"/>
      <c r="D1287" s="22">
        <v>0</v>
      </c>
      <c r="E1287" s="23">
        <v>-0.20719220822852405</v>
      </c>
      <c r="F1287" s="23">
        <v>-0.10008993989934953</v>
      </c>
      <c r="G1287" s="23">
        <v>0.52963814439946699</v>
      </c>
      <c r="H1287" s="23">
        <v>0.30512294139888407</v>
      </c>
      <c r="I1287" s="25">
        <f t="shared" si="80"/>
        <v>0</v>
      </c>
      <c r="J1287" s="25">
        <f t="shared" si="81"/>
        <v>0</v>
      </c>
      <c r="K1287" s="25">
        <f t="shared" si="82"/>
        <v>0</v>
      </c>
      <c r="L1287" s="25">
        <f t="shared" si="83"/>
        <v>0</v>
      </c>
      <c r="M1287" s="25">
        <v>0</v>
      </c>
      <c r="N1287" s="25" t="e">
        <v>#N/A</v>
      </c>
      <c r="O1287" s="25" t="e">
        <f>VLOOKUP(A1287,'NFkB target TFs'!$E$10:$E$54,1,FALSE)</f>
        <v>#N/A</v>
      </c>
      <c r="P1287" s="25" t="e">
        <f>VLOOKUP(A1287,'all NFkB targets'!$A$6:$A$571,1,FALSE)</f>
        <v>#N/A</v>
      </c>
    </row>
    <row r="1288" spans="1:16" x14ac:dyDescent="0.25">
      <c r="A1288" s="96" t="s">
        <v>9261</v>
      </c>
      <c r="B1288" s="21" t="s">
        <v>941</v>
      </c>
      <c r="C1288" s="21"/>
      <c r="D1288" s="22">
        <v>0</v>
      </c>
      <c r="E1288" s="23">
        <v>0.11109671255833684</v>
      </c>
      <c r="F1288" s="23">
        <v>8.8285534289035586E-2</v>
      </c>
      <c r="G1288" s="23">
        <v>-5.0819168042371916E-2</v>
      </c>
      <c r="H1288" s="23">
        <v>0.30506074236619057</v>
      </c>
      <c r="I1288" s="25">
        <f t="shared" si="80"/>
        <v>0</v>
      </c>
      <c r="J1288" s="25">
        <f t="shared" si="81"/>
        <v>0</v>
      </c>
      <c r="K1288" s="25">
        <f t="shared" si="82"/>
        <v>0</v>
      </c>
      <c r="L1288" s="25">
        <f t="shared" si="83"/>
        <v>0</v>
      </c>
      <c r="M1288" s="25">
        <v>0</v>
      </c>
      <c r="N1288" s="25" t="e">
        <v>#N/A</v>
      </c>
      <c r="O1288" s="25" t="e">
        <f>VLOOKUP(A1288,'NFkB target TFs'!$E$10:$E$54,1,FALSE)</f>
        <v>#N/A</v>
      </c>
      <c r="P1288" s="25" t="e">
        <f>VLOOKUP(A1288,'all NFkB targets'!$A$6:$A$571,1,FALSE)</f>
        <v>#N/A</v>
      </c>
    </row>
    <row r="1289" spans="1:16" x14ac:dyDescent="0.25">
      <c r="A1289" s="96" t="s">
        <v>14160</v>
      </c>
      <c r="B1289" s="21" t="s">
        <v>14161</v>
      </c>
      <c r="C1289" s="21"/>
      <c r="D1289" s="22">
        <v>0</v>
      </c>
      <c r="E1289" s="28">
        <v>0.14337321394705368</v>
      </c>
      <c r="F1289" s="28">
        <v>0.39062103087002603</v>
      </c>
      <c r="G1289" s="28">
        <v>0.61790934703017375</v>
      </c>
      <c r="H1289" s="28">
        <v>0.30466168626352824</v>
      </c>
      <c r="I1289" s="25">
        <f t="shared" si="80"/>
        <v>0</v>
      </c>
      <c r="J1289" s="25">
        <f t="shared" si="81"/>
        <v>0</v>
      </c>
      <c r="K1289" s="25">
        <f t="shared" si="82"/>
        <v>1</v>
      </c>
      <c r="L1289" s="25">
        <f t="shared" si="83"/>
        <v>0</v>
      </c>
      <c r="M1289" s="25">
        <v>1</v>
      </c>
      <c r="N1289" s="25" t="e">
        <v>#N/A</v>
      </c>
      <c r="O1289" s="25" t="e">
        <f>VLOOKUP(A1289,'NFkB target TFs'!$E$10:$E$54,1,FALSE)</f>
        <v>#N/A</v>
      </c>
      <c r="P1289" s="25" t="e">
        <f>VLOOKUP(A1289,'all NFkB targets'!$A$6:$A$571,1,FALSE)</f>
        <v>#N/A</v>
      </c>
    </row>
    <row r="1290" spans="1:16" x14ac:dyDescent="0.25">
      <c r="A1290" s="96" t="s">
        <v>14399</v>
      </c>
      <c r="B1290" s="21" t="s">
        <v>14400</v>
      </c>
      <c r="C1290" s="21"/>
      <c r="D1290" s="22">
        <v>0</v>
      </c>
      <c r="E1290" s="28">
        <v>0.71551966686879465</v>
      </c>
      <c r="F1290" s="28">
        <v>0.24540210361708878</v>
      </c>
      <c r="G1290" s="28">
        <v>0.58564644591198878</v>
      </c>
      <c r="H1290" s="28">
        <v>0.30465781289289645</v>
      </c>
      <c r="I1290" s="25">
        <f t="shared" si="80"/>
        <v>1</v>
      </c>
      <c r="J1290" s="25">
        <f t="shared" si="81"/>
        <v>0</v>
      </c>
      <c r="K1290" s="25">
        <f t="shared" si="82"/>
        <v>1</v>
      </c>
      <c r="L1290" s="25">
        <f t="shared" si="83"/>
        <v>0</v>
      </c>
      <c r="M1290" s="25">
        <v>1</v>
      </c>
      <c r="N1290" s="25" t="e">
        <v>#N/A</v>
      </c>
      <c r="O1290" s="25" t="e">
        <f>VLOOKUP(A1290,'NFkB target TFs'!$E$10:$E$54,1,FALSE)</f>
        <v>#N/A</v>
      </c>
      <c r="P1290" s="25" t="e">
        <f>VLOOKUP(A1290,'all NFkB targets'!$A$6:$A$571,1,FALSE)</f>
        <v>#N/A</v>
      </c>
    </row>
    <row r="1291" spans="1:16" x14ac:dyDescent="0.25">
      <c r="A1291" s="96" t="s">
        <v>1937</v>
      </c>
      <c r="B1291" s="21" t="s">
        <v>1938</v>
      </c>
      <c r="C1291" s="21"/>
      <c r="D1291" s="22">
        <v>0</v>
      </c>
      <c r="E1291" s="23">
        <v>0.22666557974201762</v>
      </c>
      <c r="F1291" s="23">
        <v>-1.8253834386783321E-2</v>
      </c>
      <c r="G1291" s="23">
        <v>0.39814513986168831</v>
      </c>
      <c r="H1291" s="23">
        <v>0.30458882848607904</v>
      </c>
      <c r="I1291" s="25">
        <f t="shared" si="80"/>
        <v>0</v>
      </c>
      <c r="J1291" s="25">
        <f t="shared" si="81"/>
        <v>0</v>
      </c>
      <c r="K1291" s="25">
        <f t="shared" si="82"/>
        <v>0</v>
      </c>
      <c r="L1291" s="25">
        <f t="shared" si="83"/>
        <v>0</v>
      </c>
      <c r="M1291" s="25">
        <v>0</v>
      </c>
      <c r="N1291" s="25" t="e">
        <v>#N/A</v>
      </c>
      <c r="O1291" s="25" t="e">
        <f>VLOOKUP(A1291,'NFkB target TFs'!$E$10:$E$54,1,FALSE)</f>
        <v>#N/A</v>
      </c>
      <c r="P1291" s="25" t="e">
        <f>VLOOKUP(A1291,'all NFkB targets'!$A$6:$A$571,1,FALSE)</f>
        <v>#N/A</v>
      </c>
    </row>
    <row r="1292" spans="1:16" x14ac:dyDescent="0.25">
      <c r="A1292" s="96" t="s">
        <v>1012</v>
      </c>
      <c r="B1292" s="21" t="s">
        <v>1013</v>
      </c>
      <c r="C1292" s="21"/>
      <c r="D1292" s="22">
        <v>0</v>
      </c>
      <c r="E1292" s="23">
        <v>0.17469330672684186</v>
      </c>
      <c r="F1292" s="23">
        <v>0.39561897259054446</v>
      </c>
      <c r="G1292" s="23">
        <v>0.48267148513295011</v>
      </c>
      <c r="H1292" s="23">
        <v>0.304529167091105</v>
      </c>
      <c r="I1292" s="25">
        <f t="shared" si="80"/>
        <v>0</v>
      </c>
      <c r="J1292" s="25">
        <f t="shared" si="81"/>
        <v>0</v>
      </c>
      <c r="K1292" s="25">
        <f t="shared" si="82"/>
        <v>0</v>
      </c>
      <c r="L1292" s="25">
        <f t="shared" si="83"/>
        <v>0</v>
      </c>
      <c r="M1292" s="25">
        <v>0</v>
      </c>
      <c r="N1292" s="25" t="e">
        <v>#N/A</v>
      </c>
      <c r="O1292" s="25" t="e">
        <f>VLOOKUP(A1292,'NFkB target TFs'!$E$10:$E$54,1,FALSE)</f>
        <v>#N/A</v>
      </c>
      <c r="P1292" s="25" t="e">
        <f>VLOOKUP(A1292,'all NFkB targets'!$A$6:$A$571,1,FALSE)</f>
        <v>#N/A</v>
      </c>
    </row>
    <row r="1293" spans="1:16" x14ac:dyDescent="0.25">
      <c r="A1293" s="96" t="s">
        <v>14916</v>
      </c>
      <c r="B1293" s="21" t="s">
        <v>14917</v>
      </c>
      <c r="C1293" s="21"/>
      <c r="D1293" s="22">
        <v>0</v>
      </c>
      <c r="E1293" s="28">
        <v>0.48096293320512523</v>
      </c>
      <c r="F1293" s="28">
        <v>0.8288880836072452</v>
      </c>
      <c r="G1293" s="28">
        <v>1.0412847535170624</v>
      </c>
      <c r="H1293" s="28">
        <v>0.30449997077595181</v>
      </c>
      <c r="I1293" s="25">
        <f t="shared" si="80"/>
        <v>0</v>
      </c>
      <c r="J1293" s="25">
        <f t="shared" si="81"/>
        <v>1</v>
      </c>
      <c r="K1293" s="25">
        <f t="shared" si="82"/>
        <v>1</v>
      </c>
      <c r="L1293" s="25">
        <f t="shared" si="83"/>
        <v>0</v>
      </c>
      <c r="M1293" s="25">
        <v>1</v>
      </c>
      <c r="N1293" s="25" t="e">
        <v>#N/A</v>
      </c>
      <c r="O1293" s="25" t="e">
        <f>VLOOKUP(A1293,'NFkB target TFs'!$E$10:$E$54,1,FALSE)</f>
        <v>#N/A</v>
      </c>
      <c r="P1293" s="25" t="e">
        <f>VLOOKUP(A1293,'all NFkB targets'!$A$6:$A$571,1,FALSE)</f>
        <v>#N/A</v>
      </c>
    </row>
    <row r="1294" spans="1:16" x14ac:dyDescent="0.25">
      <c r="A1294" s="96" t="s">
        <v>13531</v>
      </c>
      <c r="B1294" s="21" t="s">
        <v>13532</v>
      </c>
      <c r="C1294" s="21"/>
      <c r="D1294" s="22">
        <v>0</v>
      </c>
      <c r="E1294" s="23">
        <v>-2.3100568382342927E-2</v>
      </c>
      <c r="F1294" s="24">
        <v>-0.2615199923654658</v>
      </c>
      <c r="G1294" s="28">
        <v>0.69019490444159448</v>
      </c>
      <c r="H1294" s="28">
        <v>0.30445864142795009</v>
      </c>
      <c r="I1294" s="25">
        <f t="shared" si="80"/>
        <v>0</v>
      </c>
      <c r="J1294" s="25">
        <f t="shared" si="81"/>
        <v>0</v>
      </c>
      <c r="K1294" s="25">
        <f t="shared" si="82"/>
        <v>1</v>
      </c>
      <c r="L1294" s="25">
        <f t="shared" si="83"/>
        <v>0</v>
      </c>
      <c r="M1294" s="25">
        <v>1</v>
      </c>
      <c r="N1294" s="25" t="e">
        <v>#N/A</v>
      </c>
      <c r="O1294" s="25" t="e">
        <f>VLOOKUP(A1294,'NFkB target TFs'!$E$10:$E$54,1,FALSE)</f>
        <v>#N/A</v>
      </c>
      <c r="P1294" s="25" t="e">
        <f>VLOOKUP(A1294,'all NFkB targets'!$A$6:$A$571,1,FALSE)</f>
        <v>#N/A</v>
      </c>
    </row>
    <row r="1295" spans="1:16" x14ac:dyDescent="0.25">
      <c r="A1295" s="96" t="s">
        <v>14140</v>
      </c>
      <c r="B1295" s="21" t="s">
        <v>14141</v>
      </c>
      <c r="C1295" s="21"/>
      <c r="D1295" s="22">
        <v>0</v>
      </c>
      <c r="E1295" s="23">
        <v>-4.0481916257873091E-2</v>
      </c>
      <c r="F1295" s="28">
        <v>0.24561630656746669</v>
      </c>
      <c r="G1295" s="28">
        <v>0.61870565360782004</v>
      </c>
      <c r="H1295" s="28">
        <v>0.30423882093810117</v>
      </c>
      <c r="I1295" s="25">
        <f t="shared" si="80"/>
        <v>0</v>
      </c>
      <c r="J1295" s="25">
        <f t="shared" si="81"/>
        <v>0</v>
      </c>
      <c r="K1295" s="25">
        <f t="shared" si="82"/>
        <v>1</v>
      </c>
      <c r="L1295" s="25">
        <f t="shared" si="83"/>
        <v>0</v>
      </c>
      <c r="M1295" s="25">
        <v>1</v>
      </c>
      <c r="N1295" s="25" t="e">
        <v>#N/A</v>
      </c>
      <c r="O1295" s="25" t="e">
        <f>VLOOKUP(A1295,'NFkB target TFs'!$E$10:$E$54,1,FALSE)</f>
        <v>#N/A</v>
      </c>
      <c r="P1295" s="25" t="e">
        <f>VLOOKUP(A1295,'all NFkB targets'!$A$6:$A$571,1,FALSE)</f>
        <v>#N/A</v>
      </c>
    </row>
    <row r="1296" spans="1:16" x14ac:dyDescent="0.25">
      <c r="A1296" s="96" t="s">
        <v>12809</v>
      </c>
      <c r="B1296" s="21" t="s">
        <v>12810</v>
      </c>
      <c r="C1296" s="21"/>
      <c r="D1296" s="22">
        <v>0</v>
      </c>
      <c r="E1296" s="24">
        <v>-0.11754950252912025</v>
      </c>
      <c r="F1296" s="24">
        <v>-0.59273595311690608</v>
      </c>
      <c r="G1296" s="24">
        <v>-0.37272153505021638</v>
      </c>
      <c r="H1296" s="28">
        <v>0.30418765453276569</v>
      </c>
      <c r="I1296" s="25">
        <f t="shared" si="80"/>
        <v>0</v>
      </c>
      <c r="J1296" s="25">
        <f t="shared" si="81"/>
        <v>1</v>
      </c>
      <c r="K1296" s="25">
        <f t="shared" si="82"/>
        <v>0</v>
      </c>
      <c r="L1296" s="25">
        <f t="shared" si="83"/>
        <v>0</v>
      </c>
      <c r="M1296" s="25">
        <v>1</v>
      </c>
      <c r="N1296" s="25" t="e">
        <v>#N/A</v>
      </c>
      <c r="O1296" s="25" t="e">
        <f>VLOOKUP(A1296,'NFkB target TFs'!$E$10:$E$54,1,FALSE)</f>
        <v>#N/A</v>
      </c>
      <c r="P1296" s="25" t="e">
        <f>VLOOKUP(A1296,'all NFkB targets'!$A$6:$A$571,1,FALSE)</f>
        <v>#N/A</v>
      </c>
    </row>
    <row r="1297" spans="1:16" x14ac:dyDescent="0.25">
      <c r="A1297" s="96" t="s">
        <v>8325</v>
      </c>
      <c r="B1297" s="21" t="s">
        <v>8326</v>
      </c>
      <c r="C1297" s="21"/>
      <c r="D1297" s="22">
        <v>0</v>
      </c>
      <c r="E1297" s="23">
        <v>-0.10828582353554901</v>
      </c>
      <c r="F1297" s="23">
        <v>0.10562239987107211</v>
      </c>
      <c r="G1297" s="23">
        <v>0.37746463394084023</v>
      </c>
      <c r="H1297" s="23">
        <v>0.30401205102616335</v>
      </c>
      <c r="I1297" s="25">
        <f t="shared" si="80"/>
        <v>0</v>
      </c>
      <c r="J1297" s="25">
        <f t="shared" si="81"/>
        <v>0</v>
      </c>
      <c r="K1297" s="25">
        <f t="shared" si="82"/>
        <v>0</v>
      </c>
      <c r="L1297" s="25">
        <f t="shared" si="83"/>
        <v>0</v>
      </c>
      <c r="M1297" s="25">
        <v>0</v>
      </c>
      <c r="N1297" s="25" t="e">
        <v>#N/A</v>
      </c>
      <c r="O1297" s="25" t="e">
        <f>VLOOKUP(A1297,'NFkB target TFs'!$E$10:$E$54,1,FALSE)</f>
        <v>#N/A</v>
      </c>
      <c r="P1297" s="25" t="e">
        <f>VLOOKUP(A1297,'all NFkB targets'!$A$6:$A$571,1,FALSE)</f>
        <v>#N/A</v>
      </c>
    </row>
    <row r="1298" spans="1:16" x14ac:dyDescent="0.25">
      <c r="A1298" s="96" t="s">
        <v>12274</v>
      </c>
      <c r="B1298" s="21" t="s">
        <v>941</v>
      </c>
      <c r="C1298" s="21"/>
      <c r="D1298" s="22">
        <v>0</v>
      </c>
      <c r="E1298" s="28">
        <v>1.2463707742894015</v>
      </c>
      <c r="F1298" s="24">
        <v>-0.2597842009998696</v>
      </c>
      <c r="G1298" s="28">
        <v>0.56509947414477868</v>
      </c>
      <c r="H1298" s="28">
        <v>0.30398308959174036</v>
      </c>
      <c r="I1298" s="25">
        <f t="shared" si="80"/>
        <v>1</v>
      </c>
      <c r="J1298" s="25">
        <f t="shared" si="81"/>
        <v>0</v>
      </c>
      <c r="K1298" s="25">
        <f t="shared" si="82"/>
        <v>0</v>
      </c>
      <c r="L1298" s="25">
        <f t="shared" si="83"/>
        <v>0</v>
      </c>
      <c r="M1298" s="25">
        <v>1</v>
      </c>
      <c r="N1298" s="25" t="e">
        <v>#N/A</v>
      </c>
      <c r="O1298" s="25" t="e">
        <f>VLOOKUP(A1298,'NFkB target TFs'!$E$10:$E$54,1,FALSE)</f>
        <v>#N/A</v>
      </c>
      <c r="P1298" s="25" t="e">
        <f>VLOOKUP(A1298,'all NFkB targets'!$A$6:$A$571,1,FALSE)</f>
        <v>#N/A</v>
      </c>
    </row>
    <row r="1299" spans="1:16" x14ac:dyDescent="0.25">
      <c r="A1299" s="96" t="s">
        <v>13209</v>
      </c>
      <c r="B1299" s="21" t="s">
        <v>13210</v>
      </c>
      <c r="C1299" s="21"/>
      <c r="D1299" s="22">
        <v>0</v>
      </c>
      <c r="E1299" s="28">
        <v>0.24795427784739876</v>
      </c>
      <c r="F1299" s="28">
        <v>0.52722548022191873</v>
      </c>
      <c r="G1299" s="28">
        <v>0.98486825262713329</v>
      </c>
      <c r="H1299" s="28">
        <v>0.30394790956454054</v>
      </c>
      <c r="I1299" s="25">
        <f t="shared" si="80"/>
        <v>0</v>
      </c>
      <c r="J1299" s="25">
        <f t="shared" si="81"/>
        <v>0</v>
      </c>
      <c r="K1299" s="25">
        <f t="shared" si="82"/>
        <v>1</v>
      </c>
      <c r="L1299" s="25">
        <f t="shared" si="83"/>
        <v>0</v>
      </c>
      <c r="M1299" s="25">
        <v>1</v>
      </c>
      <c r="N1299" s="25" t="e">
        <v>#N/A</v>
      </c>
      <c r="O1299" s="25" t="e">
        <f>VLOOKUP(A1299,'NFkB target TFs'!$E$10:$E$54,1,FALSE)</f>
        <v>#N/A</v>
      </c>
      <c r="P1299" s="25" t="e">
        <f>VLOOKUP(A1299,'all NFkB targets'!$A$6:$A$571,1,FALSE)</f>
        <v>#N/A</v>
      </c>
    </row>
    <row r="1300" spans="1:16" x14ac:dyDescent="0.25">
      <c r="A1300" s="96" t="s">
        <v>2001</v>
      </c>
      <c r="B1300" s="21" t="s">
        <v>2002</v>
      </c>
      <c r="C1300" s="21"/>
      <c r="D1300" s="22">
        <v>0</v>
      </c>
      <c r="E1300" s="23">
        <v>0.15358545419052391</v>
      </c>
      <c r="F1300" s="23">
        <v>0.45427113664249313</v>
      </c>
      <c r="G1300" s="23">
        <v>0.46274595487241582</v>
      </c>
      <c r="H1300" s="23">
        <v>0.30342062672456432</v>
      </c>
      <c r="I1300" s="25">
        <f t="shared" si="80"/>
        <v>0</v>
      </c>
      <c r="J1300" s="25">
        <f t="shared" si="81"/>
        <v>0</v>
      </c>
      <c r="K1300" s="25">
        <f t="shared" si="82"/>
        <v>0</v>
      </c>
      <c r="L1300" s="25">
        <f t="shared" si="83"/>
        <v>0</v>
      </c>
      <c r="M1300" s="25">
        <v>0</v>
      </c>
      <c r="N1300" s="25" t="e">
        <v>#N/A</v>
      </c>
      <c r="O1300" s="25" t="e">
        <f>VLOOKUP(A1300,'NFkB target TFs'!$E$10:$E$54,1,FALSE)</f>
        <v>#N/A</v>
      </c>
      <c r="P1300" s="25" t="e">
        <f>VLOOKUP(A1300,'all NFkB targets'!$A$6:$A$571,1,FALSE)</f>
        <v>#N/A</v>
      </c>
    </row>
    <row r="1301" spans="1:16" x14ac:dyDescent="0.25">
      <c r="A1301" s="96" t="s">
        <v>1642</v>
      </c>
      <c r="B1301" s="21" t="s">
        <v>1643</v>
      </c>
      <c r="C1301" s="21"/>
      <c r="D1301" s="22">
        <v>0</v>
      </c>
      <c r="E1301" s="23">
        <v>0.56259468769270204</v>
      </c>
      <c r="F1301" s="23">
        <v>0.48371099253297561</v>
      </c>
      <c r="G1301" s="23">
        <v>-0.44947481946421802</v>
      </c>
      <c r="H1301" s="23">
        <v>0.3033751396927109</v>
      </c>
      <c r="I1301" s="25">
        <f t="shared" si="80"/>
        <v>0</v>
      </c>
      <c r="J1301" s="25">
        <f t="shared" si="81"/>
        <v>0</v>
      </c>
      <c r="K1301" s="25">
        <f t="shared" si="82"/>
        <v>0</v>
      </c>
      <c r="L1301" s="25">
        <f t="shared" si="83"/>
        <v>0</v>
      </c>
      <c r="M1301" s="25">
        <v>0</v>
      </c>
      <c r="N1301" s="25" t="e">
        <v>#N/A</v>
      </c>
      <c r="O1301" s="25" t="e">
        <f>VLOOKUP(A1301,'NFkB target TFs'!$E$10:$E$54,1,FALSE)</f>
        <v>#N/A</v>
      </c>
      <c r="P1301" s="25" t="e">
        <f>VLOOKUP(A1301,'all NFkB targets'!$A$6:$A$571,1,FALSE)</f>
        <v>#N/A</v>
      </c>
    </row>
    <row r="1302" spans="1:16" x14ac:dyDescent="0.25">
      <c r="A1302" s="96" t="s">
        <v>12693</v>
      </c>
      <c r="B1302" s="21" t="s">
        <v>941</v>
      </c>
      <c r="C1302" s="21"/>
      <c r="D1302" s="22">
        <v>0</v>
      </c>
      <c r="E1302" s="28">
        <v>0.5812961835233863</v>
      </c>
      <c r="F1302" s="28">
        <v>0.68937645565231154</v>
      </c>
      <c r="G1302" s="28">
        <v>0.57332606239957107</v>
      </c>
      <c r="H1302" s="28">
        <v>0.30329343660219554</v>
      </c>
      <c r="I1302" s="25">
        <f t="shared" si="80"/>
        <v>0</v>
      </c>
      <c r="J1302" s="25">
        <f t="shared" si="81"/>
        <v>1</v>
      </c>
      <c r="K1302" s="25">
        <f t="shared" si="82"/>
        <v>0</v>
      </c>
      <c r="L1302" s="25">
        <f t="shared" si="83"/>
        <v>0</v>
      </c>
      <c r="M1302" s="25">
        <v>1</v>
      </c>
      <c r="N1302" s="25" t="e">
        <v>#N/A</v>
      </c>
      <c r="O1302" s="25" t="e">
        <f>VLOOKUP(A1302,'NFkB target TFs'!$E$10:$E$54,1,FALSE)</f>
        <v>#N/A</v>
      </c>
      <c r="P1302" s="25" t="e">
        <f>VLOOKUP(A1302,'all NFkB targets'!$A$6:$A$571,1,FALSE)</f>
        <v>#N/A</v>
      </c>
    </row>
    <row r="1303" spans="1:16" x14ac:dyDescent="0.25">
      <c r="A1303" s="96" t="s">
        <v>10698</v>
      </c>
      <c r="B1303" s="21" t="s">
        <v>10699</v>
      </c>
      <c r="C1303" s="21"/>
      <c r="D1303" s="22">
        <v>0</v>
      </c>
      <c r="E1303" s="23">
        <v>0.17862409343690386</v>
      </c>
      <c r="F1303" s="23">
        <v>0.32345260546341326</v>
      </c>
      <c r="G1303" s="23">
        <v>3.5330215512081094E-3</v>
      </c>
      <c r="H1303" s="23">
        <v>0.3030573474384502</v>
      </c>
      <c r="I1303" s="25">
        <f t="shared" si="80"/>
        <v>0</v>
      </c>
      <c r="J1303" s="25">
        <f t="shared" si="81"/>
        <v>0</v>
      </c>
      <c r="K1303" s="25">
        <f t="shared" si="82"/>
        <v>0</v>
      </c>
      <c r="L1303" s="25">
        <f t="shared" si="83"/>
        <v>0</v>
      </c>
      <c r="M1303" s="25">
        <v>0</v>
      </c>
      <c r="N1303" s="25" t="e">
        <v>#N/A</v>
      </c>
      <c r="O1303" s="25" t="e">
        <f>VLOOKUP(A1303,'NFkB target TFs'!$E$10:$E$54,1,FALSE)</f>
        <v>#N/A</v>
      </c>
      <c r="P1303" s="25" t="e">
        <f>VLOOKUP(A1303,'all NFkB targets'!$A$6:$A$571,1,FALSE)</f>
        <v>#N/A</v>
      </c>
    </row>
    <row r="1304" spans="1:16" x14ac:dyDescent="0.25">
      <c r="A1304" s="96" t="s">
        <v>196</v>
      </c>
      <c r="B1304" s="21" t="s">
        <v>197</v>
      </c>
      <c r="C1304" s="21"/>
      <c r="D1304" s="22">
        <v>0</v>
      </c>
      <c r="E1304" s="23">
        <v>-1.1780483924076402E-2</v>
      </c>
      <c r="F1304" s="28">
        <v>1.1714948045027616</v>
      </c>
      <c r="G1304" s="28">
        <v>0.62027932992010182</v>
      </c>
      <c r="H1304" s="28">
        <v>0.30285950808399886</v>
      </c>
      <c r="I1304" s="25">
        <f t="shared" si="80"/>
        <v>0</v>
      </c>
      <c r="J1304" s="25">
        <f t="shared" si="81"/>
        <v>1</v>
      </c>
      <c r="K1304" s="25">
        <f t="shared" si="82"/>
        <v>1</v>
      </c>
      <c r="L1304" s="25">
        <f t="shared" si="83"/>
        <v>0</v>
      </c>
      <c r="M1304" s="25">
        <v>1</v>
      </c>
      <c r="N1304" s="25" t="e">
        <v>#N/A</v>
      </c>
      <c r="O1304" s="25" t="e">
        <f>VLOOKUP(A1304,'NFkB target TFs'!$E$10:$E$54,1,FALSE)</f>
        <v>#N/A</v>
      </c>
      <c r="P1304" s="25" t="e">
        <f>VLOOKUP(A1304,'all NFkB targets'!$A$6:$A$571,1,FALSE)</f>
        <v>#N/A</v>
      </c>
    </row>
    <row r="1305" spans="1:16" x14ac:dyDescent="0.25">
      <c r="A1305" s="96" t="s">
        <v>14848</v>
      </c>
      <c r="B1305" s="21" t="s">
        <v>14849</v>
      </c>
      <c r="C1305" s="21"/>
      <c r="D1305" s="22">
        <v>0</v>
      </c>
      <c r="E1305" s="28">
        <v>0.25402590191790775</v>
      </c>
      <c r="F1305" s="28">
        <v>0.60991391917219651</v>
      </c>
      <c r="G1305" s="28">
        <v>0.68752305285307969</v>
      </c>
      <c r="H1305" s="28">
        <v>0.30280964974047758</v>
      </c>
      <c r="I1305" s="25">
        <f t="shared" si="80"/>
        <v>0</v>
      </c>
      <c r="J1305" s="25">
        <f t="shared" si="81"/>
        <v>1</v>
      </c>
      <c r="K1305" s="25">
        <f t="shared" si="82"/>
        <v>1</v>
      </c>
      <c r="L1305" s="25">
        <f t="shared" si="83"/>
        <v>0</v>
      </c>
      <c r="M1305" s="25">
        <v>1</v>
      </c>
      <c r="N1305" s="25" t="e">
        <v>#N/A</v>
      </c>
      <c r="O1305" s="25" t="e">
        <f>VLOOKUP(A1305,'NFkB target TFs'!$E$10:$E$54,1,FALSE)</f>
        <v>#N/A</v>
      </c>
      <c r="P1305" s="25" t="e">
        <f>VLOOKUP(A1305,'all NFkB targets'!$A$6:$A$571,1,FALSE)</f>
        <v>#N/A</v>
      </c>
    </row>
    <row r="1306" spans="1:16" x14ac:dyDescent="0.25">
      <c r="A1306" s="96" t="s">
        <v>15084</v>
      </c>
      <c r="B1306" s="21" t="s">
        <v>15085</v>
      </c>
      <c r="C1306" s="21"/>
      <c r="D1306" s="22">
        <v>0</v>
      </c>
      <c r="E1306" s="28">
        <v>0.6455616594233583</v>
      </c>
      <c r="F1306" s="28">
        <v>1.0334126800954277</v>
      </c>
      <c r="G1306" s="28">
        <v>0.96928600439308521</v>
      </c>
      <c r="H1306" s="28">
        <v>0.30223326493282476</v>
      </c>
      <c r="I1306" s="25">
        <f t="shared" si="80"/>
        <v>1</v>
      </c>
      <c r="J1306" s="25">
        <f t="shared" si="81"/>
        <v>1</v>
      </c>
      <c r="K1306" s="25">
        <f t="shared" si="82"/>
        <v>1</v>
      </c>
      <c r="L1306" s="25">
        <f t="shared" si="83"/>
        <v>0</v>
      </c>
      <c r="M1306" s="25">
        <v>1</v>
      </c>
      <c r="N1306" s="25" t="e">
        <v>#N/A</v>
      </c>
      <c r="O1306" s="25" t="e">
        <f>VLOOKUP(A1306,'NFkB target TFs'!$E$10:$E$54,1,FALSE)</f>
        <v>#N/A</v>
      </c>
      <c r="P1306" s="25" t="e">
        <f>VLOOKUP(A1306,'all NFkB targets'!$A$6:$A$571,1,FALSE)</f>
        <v>#N/A</v>
      </c>
    </row>
    <row r="1307" spans="1:16" x14ac:dyDescent="0.25">
      <c r="A1307" s="96" t="s">
        <v>14339</v>
      </c>
      <c r="B1307" s="21" t="s">
        <v>14340</v>
      </c>
      <c r="C1307" s="21"/>
      <c r="D1307" s="22">
        <v>0</v>
      </c>
      <c r="E1307" s="28">
        <v>1.0118157502471958</v>
      </c>
      <c r="F1307" s="28">
        <v>0.19721539340410987</v>
      </c>
      <c r="G1307" s="28">
        <v>0.60924715284458308</v>
      </c>
      <c r="H1307" s="28">
        <v>0.30222643240668595</v>
      </c>
      <c r="I1307" s="25">
        <f t="shared" si="80"/>
        <v>1</v>
      </c>
      <c r="J1307" s="25">
        <f t="shared" si="81"/>
        <v>0</v>
      </c>
      <c r="K1307" s="25">
        <f t="shared" si="82"/>
        <v>1</v>
      </c>
      <c r="L1307" s="25">
        <f t="shared" si="83"/>
        <v>0</v>
      </c>
      <c r="M1307" s="25">
        <v>1</v>
      </c>
      <c r="N1307" s="25" t="e">
        <v>#N/A</v>
      </c>
      <c r="O1307" s="25" t="e">
        <f>VLOOKUP(A1307,'NFkB target TFs'!$E$10:$E$54,1,FALSE)</f>
        <v>#N/A</v>
      </c>
      <c r="P1307" s="25" t="e">
        <f>VLOOKUP(A1307,'all NFkB targets'!$A$6:$A$571,1,FALSE)</f>
        <v>#N/A</v>
      </c>
    </row>
    <row r="1308" spans="1:16" x14ac:dyDescent="0.25">
      <c r="A1308" s="96" t="s">
        <v>2697</v>
      </c>
      <c r="B1308" s="21" t="s">
        <v>2698</v>
      </c>
      <c r="C1308" s="21"/>
      <c r="D1308" s="22">
        <v>0</v>
      </c>
      <c r="E1308" s="23">
        <v>-3.6178713797544997E-2</v>
      </c>
      <c r="F1308" s="23">
        <v>9.2056457907619904E-2</v>
      </c>
      <c r="G1308" s="23">
        <v>0.55833300882334125</v>
      </c>
      <c r="H1308" s="23">
        <v>0.30201483992195094</v>
      </c>
      <c r="I1308" s="25">
        <f t="shared" si="80"/>
        <v>0</v>
      </c>
      <c r="J1308" s="25">
        <f t="shared" si="81"/>
        <v>0</v>
      </c>
      <c r="K1308" s="25">
        <f t="shared" si="82"/>
        <v>0</v>
      </c>
      <c r="L1308" s="25">
        <f t="shared" si="83"/>
        <v>0</v>
      </c>
      <c r="M1308" s="25">
        <v>0</v>
      </c>
      <c r="N1308" s="25" t="e">
        <v>#N/A</v>
      </c>
      <c r="O1308" s="25" t="e">
        <f>VLOOKUP(A1308,'NFkB target TFs'!$E$10:$E$54,1,FALSE)</f>
        <v>#N/A</v>
      </c>
      <c r="P1308" s="25" t="e">
        <f>VLOOKUP(A1308,'all NFkB targets'!$A$6:$A$571,1,FALSE)</f>
        <v>#N/A</v>
      </c>
    </row>
    <row r="1309" spans="1:16" x14ac:dyDescent="0.25">
      <c r="A1309" s="96" t="s">
        <v>12314</v>
      </c>
      <c r="B1309" s="21" t="s">
        <v>12315</v>
      </c>
      <c r="C1309" s="21"/>
      <c r="D1309" s="22">
        <v>0</v>
      </c>
      <c r="E1309" s="24">
        <v>-0.89064799507709447</v>
      </c>
      <c r="F1309" s="23">
        <v>7.5671314481497304E-2</v>
      </c>
      <c r="G1309" s="24">
        <v>-0.19747671635357597</v>
      </c>
      <c r="H1309" s="28">
        <v>0.30181249057454484</v>
      </c>
      <c r="I1309" s="25">
        <f t="shared" si="80"/>
        <v>1</v>
      </c>
      <c r="J1309" s="25">
        <f t="shared" si="81"/>
        <v>0</v>
      </c>
      <c r="K1309" s="25">
        <f t="shared" si="82"/>
        <v>0</v>
      </c>
      <c r="L1309" s="25">
        <f t="shared" si="83"/>
        <v>0</v>
      </c>
      <c r="M1309" s="25">
        <v>1</v>
      </c>
      <c r="N1309" s="25" t="e">
        <v>#N/A</v>
      </c>
      <c r="O1309" s="25" t="e">
        <f>VLOOKUP(A1309,'NFkB target TFs'!$E$10:$E$54,1,FALSE)</f>
        <v>#N/A</v>
      </c>
      <c r="P1309" s="25" t="e">
        <f>VLOOKUP(A1309,'all NFkB targets'!$A$6:$A$571,1,FALSE)</f>
        <v>#N/A</v>
      </c>
    </row>
    <row r="1310" spans="1:16" x14ac:dyDescent="0.25">
      <c r="A1310" s="96" t="s">
        <v>3023</v>
      </c>
      <c r="B1310" s="21" t="s">
        <v>3024</v>
      </c>
      <c r="C1310" s="21"/>
      <c r="D1310" s="22">
        <v>0</v>
      </c>
      <c r="E1310" s="23">
        <v>-7.0354994767304627E-2</v>
      </c>
      <c r="F1310" s="23">
        <v>0.34717607878290102</v>
      </c>
      <c r="G1310" s="23">
        <v>0.36726466305428918</v>
      </c>
      <c r="H1310" s="23">
        <v>0.3016193099382064</v>
      </c>
      <c r="I1310" s="25">
        <f t="shared" si="80"/>
        <v>0</v>
      </c>
      <c r="J1310" s="25">
        <f t="shared" si="81"/>
        <v>0</v>
      </c>
      <c r="K1310" s="25">
        <f t="shared" si="82"/>
        <v>0</v>
      </c>
      <c r="L1310" s="25">
        <f t="shared" si="83"/>
        <v>0</v>
      </c>
      <c r="M1310" s="25">
        <v>0</v>
      </c>
      <c r="N1310" s="25" t="e">
        <v>#N/A</v>
      </c>
      <c r="O1310" s="25" t="e">
        <f>VLOOKUP(A1310,'NFkB target TFs'!$E$10:$E$54,1,FALSE)</f>
        <v>#N/A</v>
      </c>
      <c r="P1310" s="25" t="e">
        <f>VLOOKUP(A1310,'all NFkB targets'!$A$6:$A$571,1,FALSE)</f>
        <v>#N/A</v>
      </c>
    </row>
    <row r="1311" spans="1:16" x14ac:dyDescent="0.25">
      <c r="A1311" s="96" t="s">
        <v>14378</v>
      </c>
      <c r="B1311" s="21" t="s">
        <v>14379</v>
      </c>
      <c r="C1311" s="21"/>
      <c r="D1311" s="22">
        <v>0</v>
      </c>
      <c r="E1311" s="28">
        <v>0.96924053730071891</v>
      </c>
      <c r="F1311" s="23">
        <v>-0.11003454576069079</v>
      </c>
      <c r="G1311" s="28">
        <v>5.8103418941158491</v>
      </c>
      <c r="H1311" s="28">
        <v>0.30140534499574578</v>
      </c>
      <c r="I1311" s="25">
        <f t="shared" si="80"/>
        <v>1</v>
      </c>
      <c r="J1311" s="25">
        <f t="shared" si="81"/>
        <v>0</v>
      </c>
      <c r="K1311" s="25">
        <f t="shared" si="82"/>
        <v>1</v>
      </c>
      <c r="L1311" s="25">
        <f t="shared" si="83"/>
        <v>0</v>
      </c>
      <c r="M1311" s="25">
        <v>1</v>
      </c>
      <c r="N1311" s="25" t="e">
        <v>#N/A</v>
      </c>
      <c r="O1311" s="25" t="e">
        <f>VLOOKUP(A1311,'NFkB target TFs'!$E$10:$E$54,1,FALSE)</f>
        <v>#N/A</v>
      </c>
      <c r="P1311" s="25" t="e">
        <f>VLOOKUP(A1311,'all NFkB targets'!$A$6:$A$571,1,FALSE)</f>
        <v>#N/A</v>
      </c>
    </row>
    <row r="1312" spans="1:16" x14ac:dyDescent="0.25">
      <c r="A1312" s="96" t="s">
        <v>12457</v>
      </c>
      <c r="B1312" s="21" t="s">
        <v>12458</v>
      </c>
      <c r="C1312" s="21"/>
      <c r="D1312" s="22">
        <v>0</v>
      </c>
      <c r="E1312" s="28">
        <v>0.40626651690661603</v>
      </c>
      <c r="F1312" s="28">
        <v>0.64817308187398393</v>
      </c>
      <c r="G1312" s="28">
        <v>0.40122411522447227</v>
      </c>
      <c r="H1312" s="28">
        <v>0.30139262284652102</v>
      </c>
      <c r="I1312" s="25">
        <f t="shared" si="80"/>
        <v>0</v>
      </c>
      <c r="J1312" s="25">
        <f t="shared" si="81"/>
        <v>1</v>
      </c>
      <c r="K1312" s="25">
        <f t="shared" si="82"/>
        <v>0</v>
      </c>
      <c r="L1312" s="25">
        <f t="shared" si="83"/>
        <v>0</v>
      </c>
      <c r="M1312" s="25">
        <v>1</v>
      </c>
      <c r="N1312" s="25" t="e">
        <v>#N/A</v>
      </c>
      <c r="O1312" s="25" t="e">
        <f>VLOOKUP(A1312,'NFkB target TFs'!$E$10:$E$54,1,FALSE)</f>
        <v>#N/A</v>
      </c>
      <c r="P1312" s="25" t="e">
        <f>VLOOKUP(A1312,'all NFkB targets'!$A$6:$A$571,1,FALSE)</f>
        <v>#N/A</v>
      </c>
    </row>
    <row r="1313" spans="1:16" x14ac:dyDescent="0.25">
      <c r="A1313" s="96" t="s">
        <v>11283</v>
      </c>
      <c r="B1313" s="21" t="s">
        <v>11284</v>
      </c>
      <c r="C1313" s="21"/>
      <c r="D1313" s="22">
        <v>0</v>
      </c>
      <c r="E1313" s="23">
        <v>0.27013114281415584</v>
      </c>
      <c r="F1313" s="23">
        <v>0.27924862025114494</v>
      </c>
      <c r="G1313" s="23">
        <v>0.48825398540720411</v>
      </c>
      <c r="H1313" s="23">
        <v>0.30127098103665306</v>
      </c>
      <c r="I1313" s="25">
        <f t="shared" si="80"/>
        <v>0</v>
      </c>
      <c r="J1313" s="25">
        <f t="shared" si="81"/>
        <v>0</v>
      </c>
      <c r="K1313" s="25">
        <f t="shared" si="82"/>
        <v>0</v>
      </c>
      <c r="L1313" s="25">
        <f t="shared" si="83"/>
        <v>0</v>
      </c>
      <c r="M1313" s="25">
        <v>0</v>
      </c>
      <c r="N1313" s="25" t="e">
        <v>#N/A</v>
      </c>
      <c r="O1313" s="25" t="e">
        <f>VLOOKUP(A1313,'NFkB target TFs'!$E$10:$E$54,1,FALSE)</f>
        <v>#N/A</v>
      </c>
      <c r="P1313" s="25" t="e">
        <f>VLOOKUP(A1313,'all NFkB targets'!$A$6:$A$571,1,FALSE)</f>
        <v>#N/A</v>
      </c>
    </row>
    <row r="1314" spans="1:16" x14ac:dyDescent="0.25">
      <c r="A1314" s="96" t="s">
        <v>14589</v>
      </c>
      <c r="B1314" s="21" t="s">
        <v>14590</v>
      </c>
      <c r="C1314" s="21"/>
      <c r="D1314" s="22">
        <v>0</v>
      </c>
      <c r="E1314" s="28">
        <v>0.24093183805403359</v>
      </c>
      <c r="F1314" s="28">
        <v>0.86673346913653626</v>
      </c>
      <c r="G1314" s="28">
        <v>0.68303936100064699</v>
      </c>
      <c r="H1314" s="28">
        <v>0.30109845229136623</v>
      </c>
      <c r="I1314" s="25">
        <f t="shared" si="80"/>
        <v>0</v>
      </c>
      <c r="J1314" s="25">
        <f t="shared" si="81"/>
        <v>1</v>
      </c>
      <c r="K1314" s="25">
        <f t="shared" si="82"/>
        <v>1</v>
      </c>
      <c r="L1314" s="25">
        <f t="shared" si="83"/>
        <v>0</v>
      </c>
      <c r="M1314" s="25">
        <v>1</v>
      </c>
      <c r="N1314" s="25" t="e">
        <v>#N/A</v>
      </c>
      <c r="O1314" s="25" t="e">
        <f>VLOOKUP(A1314,'NFkB target TFs'!$E$10:$E$54,1,FALSE)</f>
        <v>#N/A</v>
      </c>
      <c r="P1314" s="25" t="e">
        <f>VLOOKUP(A1314,'all NFkB targets'!$A$6:$A$571,1,FALSE)</f>
        <v>#N/A</v>
      </c>
    </row>
    <row r="1315" spans="1:16" x14ac:dyDescent="0.25">
      <c r="A1315" s="96" t="s">
        <v>7027</v>
      </c>
      <c r="B1315" s="21" t="s">
        <v>7028</v>
      </c>
      <c r="C1315" s="21"/>
      <c r="D1315" s="22">
        <v>0</v>
      </c>
      <c r="E1315" s="23">
        <v>0.30878710688136346</v>
      </c>
      <c r="F1315" s="23">
        <v>0.12418642164159802</v>
      </c>
      <c r="G1315" s="23">
        <v>0.24520911166905079</v>
      </c>
      <c r="H1315" s="23">
        <v>0.30085348550781682</v>
      </c>
      <c r="I1315" s="25">
        <f t="shared" si="80"/>
        <v>0</v>
      </c>
      <c r="J1315" s="25">
        <f t="shared" si="81"/>
        <v>0</v>
      </c>
      <c r="K1315" s="25">
        <f t="shared" si="82"/>
        <v>0</v>
      </c>
      <c r="L1315" s="25">
        <f t="shared" si="83"/>
        <v>0</v>
      </c>
      <c r="M1315" s="25">
        <v>0</v>
      </c>
      <c r="N1315" s="25" t="e">
        <v>#N/A</v>
      </c>
      <c r="O1315" s="25" t="e">
        <f>VLOOKUP(A1315,'NFkB target TFs'!$E$10:$E$54,1,FALSE)</f>
        <v>#N/A</v>
      </c>
      <c r="P1315" s="25" t="e">
        <f>VLOOKUP(A1315,'all NFkB targets'!$A$6:$A$571,1,FALSE)</f>
        <v>#N/A</v>
      </c>
    </row>
    <row r="1316" spans="1:16" x14ac:dyDescent="0.25">
      <c r="A1316" s="96" t="s">
        <v>12471</v>
      </c>
      <c r="B1316" s="21" t="s">
        <v>12472</v>
      </c>
      <c r="C1316" s="21"/>
      <c r="D1316" s="22">
        <v>0</v>
      </c>
      <c r="E1316" s="28">
        <v>0.43609616812863522</v>
      </c>
      <c r="F1316" s="28">
        <v>0.63821848535957448</v>
      </c>
      <c r="G1316" s="28">
        <v>0.45294585340740767</v>
      </c>
      <c r="H1316" s="28">
        <v>0.30084726226605413</v>
      </c>
      <c r="I1316" s="25">
        <f t="shared" si="80"/>
        <v>0</v>
      </c>
      <c r="J1316" s="25">
        <f t="shared" si="81"/>
        <v>1</v>
      </c>
      <c r="K1316" s="25">
        <f t="shared" si="82"/>
        <v>0</v>
      </c>
      <c r="L1316" s="25">
        <f t="shared" si="83"/>
        <v>0</v>
      </c>
      <c r="M1316" s="25">
        <v>1</v>
      </c>
      <c r="N1316" s="25" t="e">
        <v>#N/A</v>
      </c>
      <c r="O1316" s="25" t="e">
        <f>VLOOKUP(A1316,'NFkB target TFs'!$E$10:$E$54,1,FALSE)</f>
        <v>#N/A</v>
      </c>
      <c r="P1316" s="25" t="e">
        <f>VLOOKUP(A1316,'all NFkB targets'!$A$6:$A$571,1,FALSE)</f>
        <v>#N/A</v>
      </c>
    </row>
    <row r="1317" spans="1:16" x14ac:dyDescent="0.25">
      <c r="A1317" s="96" t="s">
        <v>14450</v>
      </c>
      <c r="B1317" s="21" t="s">
        <v>14451</v>
      </c>
      <c r="C1317" s="21"/>
      <c r="D1317" s="22">
        <v>0</v>
      </c>
      <c r="E1317" s="23">
        <v>-5.3333414518316143E-2</v>
      </c>
      <c r="F1317" s="28">
        <v>0.89317609433949163</v>
      </c>
      <c r="G1317" s="28">
        <v>1.0001871563913747</v>
      </c>
      <c r="H1317" s="28">
        <v>0.30080027374377505</v>
      </c>
      <c r="I1317" s="25">
        <f t="shared" si="80"/>
        <v>0</v>
      </c>
      <c r="J1317" s="25">
        <f t="shared" si="81"/>
        <v>1</v>
      </c>
      <c r="K1317" s="25">
        <f t="shared" si="82"/>
        <v>1</v>
      </c>
      <c r="L1317" s="25">
        <f t="shared" si="83"/>
        <v>0</v>
      </c>
      <c r="M1317" s="25">
        <v>1</v>
      </c>
      <c r="N1317" s="25" t="e">
        <v>#N/A</v>
      </c>
      <c r="O1317" s="25" t="e">
        <f>VLOOKUP(A1317,'NFkB target TFs'!$E$10:$E$54,1,FALSE)</f>
        <v>#N/A</v>
      </c>
      <c r="P1317" s="25" t="e">
        <f>VLOOKUP(A1317,'all NFkB targets'!$A$6:$A$571,1,FALSE)</f>
        <v>#N/A</v>
      </c>
    </row>
    <row r="1318" spans="1:16" x14ac:dyDescent="0.25">
      <c r="A1318" s="96" t="s">
        <v>626</v>
      </c>
      <c r="B1318" s="21" t="s">
        <v>627</v>
      </c>
      <c r="C1318" s="21"/>
      <c r="D1318" s="22">
        <v>0</v>
      </c>
      <c r="E1318" s="23">
        <v>0.48429426128062553</v>
      </c>
      <c r="F1318" s="23">
        <v>-4.3140720446678951E-2</v>
      </c>
      <c r="G1318" s="23">
        <v>1.6503348809403923E-2</v>
      </c>
      <c r="H1318" s="23">
        <v>0.3003968753652595</v>
      </c>
      <c r="I1318" s="25">
        <f t="shared" si="80"/>
        <v>0</v>
      </c>
      <c r="J1318" s="25">
        <f t="shared" si="81"/>
        <v>0</v>
      </c>
      <c r="K1318" s="25">
        <f t="shared" si="82"/>
        <v>0</v>
      </c>
      <c r="L1318" s="25">
        <f t="shared" si="83"/>
        <v>0</v>
      </c>
      <c r="M1318" s="25">
        <v>0</v>
      </c>
      <c r="N1318" s="25" t="e">
        <v>#N/A</v>
      </c>
      <c r="O1318" s="25" t="e">
        <f>VLOOKUP(A1318,'NFkB target TFs'!$E$10:$E$54,1,FALSE)</f>
        <v>#N/A</v>
      </c>
      <c r="P1318" s="25" t="e">
        <f>VLOOKUP(A1318,'all NFkB targets'!$A$6:$A$571,1,FALSE)</f>
        <v>#N/A</v>
      </c>
    </row>
    <row r="1319" spans="1:16" x14ac:dyDescent="0.25">
      <c r="A1319" s="96" t="s">
        <v>7507</v>
      </c>
      <c r="B1319" s="21" t="s">
        <v>7508</v>
      </c>
      <c r="C1319" s="21"/>
      <c r="D1319" s="22">
        <v>0</v>
      </c>
      <c r="E1319" s="23">
        <v>0.33693676123219557</v>
      </c>
      <c r="F1319" s="23">
        <v>8.1775376374270278E-2</v>
      </c>
      <c r="G1319" s="23">
        <v>0.21202101862781844</v>
      </c>
      <c r="H1319" s="23">
        <v>0.30030778012972831</v>
      </c>
      <c r="I1319" s="25">
        <f t="shared" si="80"/>
        <v>0</v>
      </c>
      <c r="J1319" s="25">
        <f t="shared" si="81"/>
        <v>0</v>
      </c>
      <c r="K1319" s="25">
        <f t="shared" si="82"/>
        <v>0</v>
      </c>
      <c r="L1319" s="25">
        <f t="shared" si="83"/>
        <v>0</v>
      </c>
      <c r="M1319" s="25">
        <v>0</v>
      </c>
      <c r="N1319" s="25" t="e">
        <v>#N/A</v>
      </c>
      <c r="O1319" s="25" t="e">
        <f>VLOOKUP(A1319,'NFkB target TFs'!$E$10:$E$54,1,FALSE)</f>
        <v>#N/A</v>
      </c>
      <c r="P1319" s="25" t="e">
        <f>VLOOKUP(A1319,'all NFkB targets'!$A$6:$A$571,1,FALSE)</f>
        <v>#N/A</v>
      </c>
    </row>
    <row r="1320" spans="1:16" x14ac:dyDescent="0.25">
      <c r="A1320" s="96" t="s">
        <v>14920</v>
      </c>
      <c r="B1320" s="21" t="s">
        <v>14921</v>
      </c>
      <c r="C1320" s="21"/>
      <c r="D1320" s="22">
        <v>0</v>
      </c>
      <c r="E1320" s="28">
        <v>0.37748429130172373</v>
      </c>
      <c r="F1320" s="28">
        <v>1.117674972655156</v>
      </c>
      <c r="G1320" s="28">
        <v>1.4006697036153684</v>
      </c>
      <c r="H1320" s="28">
        <v>0.30029235093162571</v>
      </c>
      <c r="I1320" s="25">
        <f t="shared" si="80"/>
        <v>0</v>
      </c>
      <c r="J1320" s="25">
        <f t="shared" si="81"/>
        <v>1</v>
      </c>
      <c r="K1320" s="25">
        <f t="shared" si="82"/>
        <v>1</v>
      </c>
      <c r="L1320" s="25">
        <f t="shared" si="83"/>
        <v>0</v>
      </c>
      <c r="M1320" s="25">
        <v>1</v>
      </c>
      <c r="N1320" s="25" t="e">
        <v>#N/A</v>
      </c>
      <c r="O1320" s="25" t="e">
        <f>VLOOKUP(A1320,'NFkB target TFs'!$E$10:$E$54,1,FALSE)</f>
        <v>#N/A</v>
      </c>
      <c r="P1320" s="25" t="e">
        <f>VLOOKUP(A1320,'all NFkB targets'!$A$6:$A$571,1,FALSE)</f>
        <v>#N/A</v>
      </c>
    </row>
    <row r="1321" spans="1:16" x14ac:dyDescent="0.25">
      <c r="A1321" s="96" t="s">
        <v>12086</v>
      </c>
      <c r="B1321" s="21" t="s">
        <v>12087</v>
      </c>
      <c r="C1321" s="21"/>
      <c r="D1321" s="22">
        <v>0</v>
      </c>
      <c r="E1321" s="24">
        <v>-0.87502997592611609</v>
      </c>
      <c r="F1321" s="24">
        <v>-0.57978226161547641</v>
      </c>
      <c r="G1321" s="24">
        <v>-0.40050355965267503</v>
      </c>
      <c r="H1321" s="28">
        <v>0.30017783679369986</v>
      </c>
      <c r="I1321" s="25">
        <f t="shared" si="80"/>
        <v>1</v>
      </c>
      <c r="J1321" s="25">
        <f t="shared" si="81"/>
        <v>0</v>
      </c>
      <c r="K1321" s="25">
        <f t="shared" si="82"/>
        <v>0</v>
      </c>
      <c r="L1321" s="25">
        <f t="shared" si="83"/>
        <v>0</v>
      </c>
      <c r="M1321" s="25">
        <v>1</v>
      </c>
      <c r="N1321" s="25" t="e">
        <v>#N/A</v>
      </c>
      <c r="O1321" s="25" t="e">
        <f>VLOOKUP(A1321,'NFkB target TFs'!$E$10:$E$54,1,FALSE)</f>
        <v>#N/A</v>
      </c>
      <c r="P1321" s="25" t="e">
        <f>VLOOKUP(A1321,'all NFkB targets'!$A$6:$A$571,1,FALSE)</f>
        <v>#N/A</v>
      </c>
    </row>
    <row r="1322" spans="1:16" x14ac:dyDescent="0.25">
      <c r="A1322" s="96" t="s">
        <v>14446</v>
      </c>
      <c r="B1322" s="21" t="s">
        <v>14447</v>
      </c>
      <c r="C1322" s="21"/>
      <c r="D1322" s="22">
        <v>0</v>
      </c>
      <c r="E1322" s="28">
        <v>0.4969408151872825</v>
      </c>
      <c r="F1322" s="28">
        <v>1.0709768042472259</v>
      </c>
      <c r="G1322" s="28">
        <v>1.0295522739619152</v>
      </c>
      <c r="H1322" s="28">
        <v>0.29979317047048543</v>
      </c>
      <c r="I1322" s="25">
        <f t="shared" si="80"/>
        <v>0</v>
      </c>
      <c r="J1322" s="25">
        <f t="shared" si="81"/>
        <v>1</v>
      </c>
      <c r="K1322" s="25">
        <f t="shared" si="82"/>
        <v>1</v>
      </c>
      <c r="L1322" s="25">
        <f t="shared" si="83"/>
        <v>0</v>
      </c>
      <c r="M1322" s="25">
        <v>1</v>
      </c>
      <c r="N1322" s="25" t="e">
        <v>#N/A</v>
      </c>
      <c r="O1322" s="25" t="e">
        <f>VLOOKUP(A1322,'NFkB target TFs'!$E$10:$E$54,1,FALSE)</f>
        <v>#N/A</v>
      </c>
      <c r="P1322" s="25" t="e">
        <f>VLOOKUP(A1322,'all NFkB targets'!$A$6:$A$571,1,FALSE)</f>
        <v>#N/A</v>
      </c>
    </row>
    <row r="1323" spans="1:16" x14ac:dyDescent="0.25">
      <c r="A1323" s="96" t="s">
        <v>10756</v>
      </c>
      <c r="B1323" s="21" t="s">
        <v>10757</v>
      </c>
      <c r="C1323" s="21"/>
      <c r="D1323" s="22">
        <v>0</v>
      </c>
      <c r="E1323" s="23">
        <v>0.39956881819116191</v>
      </c>
      <c r="F1323" s="23">
        <v>0.23804706029436734</v>
      </c>
      <c r="G1323" s="23">
        <v>0.3251208626022285</v>
      </c>
      <c r="H1323" s="23">
        <v>0.2997717995995296</v>
      </c>
      <c r="I1323" s="25">
        <f t="shared" si="80"/>
        <v>0</v>
      </c>
      <c r="J1323" s="25">
        <f t="shared" si="81"/>
        <v>0</v>
      </c>
      <c r="K1323" s="25">
        <f t="shared" si="82"/>
        <v>0</v>
      </c>
      <c r="L1323" s="25">
        <f t="shared" si="83"/>
        <v>0</v>
      </c>
      <c r="M1323" s="25">
        <v>0</v>
      </c>
      <c r="N1323" s="25" t="e">
        <v>#N/A</v>
      </c>
      <c r="O1323" s="25" t="e">
        <f>VLOOKUP(A1323,'NFkB target TFs'!$E$10:$E$54,1,FALSE)</f>
        <v>#N/A</v>
      </c>
      <c r="P1323" s="25" t="e">
        <f>VLOOKUP(A1323,'all NFkB targets'!$A$6:$A$571,1,FALSE)</f>
        <v>#N/A</v>
      </c>
    </row>
    <row r="1324" spans="1:16" x14ac:dyDescent="0.25">
      <c r="A1324" s="96" t="s">
        <v>8009</v>
      </c>
      <c r="B1324" s="21" t="s">
        <v>8010</v>
      </c>
      <c r="C1324" s="21"/>
      <c r="D1324" s="22">
        <v>0</v>
      </c>
      <c r="E1324" s="23">
        <v>-0.15050973469707959</v>
      </c>
      <c r="F1324" s="23">
        <v>0.12016424618722682</v>
      </c>
      <c r="G1324" s="23">
        <v>0.19335121946065856</v>
      </c>
      <c r="H1324" s="23">
        <v>0.29966830270817318</v>
      </c>
      <c r="I1324" s="25">
        <f t="shared" si="80"/>
        <v>0</v>
      </c>
      <c r="J1324" s="25">
        <f t="shared" si="81"/>
        <v>0</v>
      </c>
      <c r="K1324" s="25">
        <f t="shared" si="82"/>
        <v>0</v>
      </c>
      <c r="L1324" s="25">
        <f t="shared" si="83"/>
        <v>0</v>
      </c>
      <c r="M1324" s="25">
        <v>0</v>
      </c>
      <c r="N1324" s="25" t="e">
        <v>#N/A</v>
      </c>
      <c r="O1324" s="25" t="e">
        <f>VLOOKUP(A1324,'NFkB target TFs'!$E$10:$E$54,1,FALSE)</f>
        <v>#N/A</v>
      </c>
      <c r="P1324" s="25" t="e">
        <f>VLOOKUP(A1324,'all NFkB targets'!$A$6:$A$571,1,FALSE)</f>
        <v>#N/A</v>
      </c>
    </row>
    <row r="1325" spans="1:16" x14ac:dyDescent="0.25">
      <c r="A1325" s="96" t="s">
        <v>12928</v>
      </c>
      <c r="B1325" s="21" t="s">
        <v>12929</v>
      </c>
      <c r="C1325" s="21"/>
      <c r="D1325" s="22">
        <v>0</v>
      </c>
      <c r="E1325" s="24">
        <v>-1.8162716007044291</v>
      </c>
      <c r="F1325" s="28">
        <v>0.83618760426531691</v>
      </c>
      <c r="G1325" s="24">
        <v>-0.34098836758213419</v>
      </c>
      <c r="H1325" s="28">
        <v>0.29962245493055806</v>
      </c>
      <c r="I1325" s="25">
        <f t="shared" si="80"/>
        <v>1</v>
      </c>
      <c r="J1325" s="25">
        <f t="shared" si="81"/>
        <v>1</v>
      </c>
      <c r="K1325" s="25">
        <f t="shared" si="82"/>
        <v>0</v>
      </c>
      <c r="L1325" s="25">
        <f t="shared" si="83"/>
        <v>0</v>
      </c>
      <c r="M1325" s="25">
        <v>1</v>
      </c>
      <c r="N1325" s="25" t="e">
        <v>#N/A</v>
      </c>
      <c r="O1325" s="25" t="e">
        <f>VLOOKUP(A1325,'NFkB target TFs'!$E$10:$E$54,1,FALSE)</f>
        <v>#N/A</v>
      </c>
      <c r="P1325" s="25" t="e">
        <f>VLOOKUP(A1325,'all NFkB targets'!$A$6:$A$571,1,FALSE)</f>
        <v>#N/A</v>
      </c>
    </row>
    <row r="1326" spans="1:16" x14ac:dyDescent="0.25">
      <c r="A1326" s="96" t="s">
        <v>3029</v>
      </c>
      <c r="B1326" s="21" t="s">
        <v>3030</v>
      </c>
      <c r="C1326" s="21"/>
      <c r="D1326" s="22">
        <v>0</v>
      </c>
      <c r="E1326" s="23">
        <v>0.15004564870580214</v>
      </c>
      <c r="F1326" s="23">
        <v>0.36358498976134346</v>
      </c>
      <c r="G1326" s="23">
        <v>0.51524680598683947</v>
      </c>
      <c r="H1326" s="23">
        <v>0.29923696647464748</v>
      </c>
      <c r="I1326" s="25">
        <f t="shared" si="80"/>
        <v>0</v>
      </c>
      <c r="J1326" s="25">
        <f t="shared" si="81"/>
        <v>0</v>
      </c>
      <c r="K1326" s="25">
        <f t="shared" si="82"/>
        <v>0</v>
      </c>
      <c r="L1326" s="25">
        <f t="shared" si="83"/>
        <v>0</v>
      </c>
      <c r="M1326" s="25">
        <v>0</v>
      </c>
      <c r="N1326" s="25" t="e">
        <v>#N/A</v>
      </c>
      <c r="O1326" s="25" t="e">
        <f>VLOOKUP(A1326,'NFkB target TFs'!$E$10:$E$54,1,FALSE)</f>
        <v>#N/A</v>
      </c>
      <c r="P1326" s="25" t="e">
        <f>VLOOKUP(A1326,'all NFkB targets'!$A$6:$A$571,1,FALSE)</f>
        <v>#N/A</v>
      </c>
    </row>
    <row r="1327" spans="1:16" x14ac:dyDescent="0.25">
      <c r="A1327" s="96" t="s">
        <v>14364</v>
      </c>
      <c r="B1327" s="21" t="s">
        <v>941</v>
      </c>
      <c r="C1327" s="21"/>
      <c r="D1327" s="22">
        <v>0</v>
      </c>
      <c r="E1327" s="24">
        <v>-1.2897844592836412</v>
      </c>
      <c r="F1327" s="24">
        <v>-0.26044661134463803</v>
      </c>
      <c r="G1327" s="24">
        <v>-0.92383274462694465</v>
      </c>
      <c r="H1327" s="28">
        <v>0.29900192444279644</v>
      </c>
      <c r="I1327" s="25">
        <f t="shared" si="80"/>
        <v>1</v>
      </c>
      <c r="J1327" s="25">
        <f t="shared" si="81"/>
        <v>0</v>
      </c>
      <c r="K1327" s="25">
        <f t="shared" si="82"/>
        <v>1</v>
      </c>
      <c r="L1327" s="25">
        <f t="shared" si="83"/>
        <v>0</v>
      </c>
      <c r="M1327" s="25">
        <v>1</v>
      </c>
      <c r="N1327" s="25" t="e">
        <v>#N/A</v>
      </c>
      <c r="O1327" s="25" t="e">
        <f>VLOOKUP(A1327,'NFkB target TFs'!$E$10:$E$54,1,FALSE)</f>
        <v>#N/A</v>
      </c>
      <c r="P1327" s="25" t="e">
        <f>VLOOKUP(A1327,'all NFkB targets'!$A$6:$A$571,1,FALSE)</f>
        <v>#N/A</v>
      </c>
    </row>
    <row r="1328" spans="1:16" x14ac:dyDescent="0.25">
      <c r="A1328" s="96" t="s">
        <v>11824</v>
      </c>
      <c r="B1328" s="21" t="s">
        <v>941</v>
      </c>
      <c r="C1328" s="21"/>
      <c r="D1328" s="22">
        <v>0</v>
      </c>
      <c r="E1328" s="23">
        <v>0.35379346732575295</v>
      </c>
      <c r="F1328" s="23">
        <v>0.38455521937263815</v>
      </c>
      <c r="G1328" s="23">
        <v>0.34249396171329732</v>
      </c>
      <c r="H1328" s="23">
        <v>0.29880489559922552</v>
      </c>
      <c r="I1328" s="25">
        <f t="shared" si="80"/>
        <v>0</v>
      </c>
      <c r="J1328" s="25">
        <f t="shared" si="81"/>
        <v>0</v>
      </c>
      <c r="K1328" s="25">
        <f t="shared" si="82"/>
        <v>0</v>
      </c>
      <c r="L1328" s="25">
        <f t="shared" si="83"/>
        <v>0</v>
      </c>
      <c r="M1328" s="25">
        <v>0</v>
      </c>
      <c r="N1328" s="25" t="e">
        <v>#N/A</v>
      </c>
      <c r="O1328" s="25" t="e">
        <f>VLOOKUP(A1328,'NFkB target TFs'!$E$10:$E$54,1,FALSE)</f>
        <v>#N/A</v>
      </c>
      <c r="P1328" s="25" t="e">
        <f>VLOOKUP(A1328,'all NFkB targets'!$A$6:$A$571,1,FALSE)</f>
        <v>#N/A</v>
      </c>
    </row>
    <row r="1329" spans="1:16" x14ac:dyDescent="0.25">
      <c r="A1329" s="96" t="s">
        <v>3618</v>
      </c>
      <c r="B1329" s="21" t="s">
        <v>3619</v>
      </c>
      <c r="C1329" s="21"/>
      <c r="D1329" s="22">
        <v>0</v>
      </c>
      <c r="E1329" s="23">
        <v>-6.0212923499060225E-2</v>
      </c>
      <c r="F1329" s="23">
        <v>0.13116030418563701</v>
      </c>
      <c r="G1329" s="23">
        <v>0.32390560707320465</v>
      </c>
      <c r="H1329" s="23">
        <v>0.29809743691711521</v>
      </c>
      <c r="I1329" s="25">
        <f t="shared" si="80"/>
        <v>0</v>
      </c>
      <c r="J1329" s="25">
        <f t="shared" si="81"/>
        <v>0</v>
      </c>
      <c r="K1329" s="25">
        <f t="shared" si="82"/>
        <v>0</v>
      </c>
      <c r="L1329" s="25">
        <f t="shared" si="83"/>
        <v>0</v>
      </c>
      <c r="M1329" s="25">
        <v>0</v>
      </c>
      <c r="N1329" s="25" t="e">
        <v>#N/A</v>
      </c>
      <c r="O1329" s="25" t="e">
        <f>VLOOKUP(A1329,'NFkB target TFs'!$E$10:$E$54,1,FALSE)</f>
        <v>#N/A</v>
      </c>
      <c r="P1329" s="25" t="e">
        <f>VLOOKUP(A1329,'all NFkB targets'!$A$6:$A$571,1,FALSE)</f>
        <v>#N/A</v>
      </c>
    </row>
    <row r="1330" spans="1:16" x14ac:dyDescent="0.25">
      <c r="A1330" s="96" t="s">
        <v>12157</v>
      </c>
      <c r="B1330" s="21" t="s">
        <v>941</v>
      </c>
      <c r="C1330" s="21"/>
      <c r="D1330" s="22">
        <v>0</v>
      </c>
      <c r="E1330" s="28">
        <v>0.7410817026384382</v>
      </c>
      <c r="F1330" s="28">
        <v>0.49863643673424995</v>
      </c>
      <c r="G1330" s="28">
        <v>0.48056425748646137</v>
      </c>
      <c r="H1330" s="28">
        <v>0.29793176024286155</v>
      </c>
      <c r="I1330" s="25">
        <f t="shared" si="80"/>
        <v>1</v>
      </c>
      <c r="J1330" s="25">
        <f t="shared" si="81"/>
        <v>0</v>
      </c>
      <c r="K1330" s="25">
        <f t="shared" si="82"/>
        <v>0</v>
      </c>
      <c r="L1330" s="25">
        <f t="shared" si="83"/>
        <v>0</v>
      </c>
      <c r="M1330" s="25">
        <v>1</v>
      </c>
      <c r="N1330" s="25" t="e">
        <v>#N/A</v>
      </c>
      <c r="O1330" s="25" t="e">
        <f>VLOOKUP(A1330,'NFkB target TFs'!$E$10:$E$54,1,FALSE)</f>
        <v>#N/A</v>
      </c>
      <c r="P1330" s="25" t="e">
        <f>VLOOKUP(A1330,'all NFkB targets'!$A$6:$A$571,1,FALSE)</f>
        <v>#N/A</v>
      </c>
    </row>
    <row r="1331" spans="1:16" x14ac:dyDescent="0.25">
      <c r="A1331" s="96" t="s">
        <v>14089</v>
      </c>
      <c r="B1331" s="21" t="s">
        <v>14090</v>
      </c>
      <c r="C1331" s="21"/>
      <c r="D1331" s="22">
        <v>0</v>
      </c>
      <c r="E1331" s="24">
        <v>-0.41756411120464043</v>
      </c>
      <c r="F1331" s="28">
        <v>0.57700330652670728</v>
      </c>
      <c r="G1331" s="28">
        <v>0.76658145980379133</v>
      </c>
      <c r="H1331" s="28">
        <v>0.29761304468748251</v>
      </c>
      <c r="I1331" s="25">
        <f t="shared" si="80"/>
        <v>0</v>
      </c>
      <c r="J1331" s="25">
        <f t="shared" si="81"/>
        <v>0</v>
      </c>
      <c r="K1331" s="25">
        <f t="shared" si="82"/>
        <v>1</v>
      </c>
      <c r="L1331" s="25">
        <f t="shared" si="83"/>
        <v>0</v>
      </c>
      <c r="M1331" s="25">
        <v>1</v>
      </c>
      <c r="N1331" s="25" t="e">
        <v>#N/A</v>
      </c>
      <c r="O1331" s="25" t="e">
        <f>VLOOKUP(A1331,'NFkB target TFs'!$E$10:$E$54,1,FALSE)</f>
        <v>#N/A</v>
      </c>
      <c r="P1331" s="25" t="e">
        <f>VLOOKUP(A1331,'all NFkB targets'!$A$6:$A$571,1,FALSE)</f>
        <v>#N/A</v>
      </c>
    </row>
    <row r="1332" spans="1:16" x14ac:dyDescent="0.25">
      <c r="A1332" s="96" t="s">
        <v>407</v>
      </c>
      <c r="B1332" s="21" t="s">
        <v>408</v>
      </c>
      <c r="C1332" s="21"/>
      <c r="D1332" s="22">
        <v>0</v>
      </c>
      <c r="E1332" s="23">
        <v>-0.23973338842988937</v>
      </c>
      <c r="F1332" s="23">
        <v>-6.8242310949067353E-2</v>
      </c>
      <c r="G1332" s="23">
        <v>6.6235236898693428E-2</v>
      </c>
      <c r="H1332" s="23">
        <v>0.29746058811543286</v>
      </c>
      <c r="I1332" s="25">
        <f t="shared" si="80"/>
        <v>0</v>
      </c>
      <c r="J1332" s="25">
        <f t="shared" si="81"/>
        <v>0</v>
      </c>
      <c r="K1332" s="25">
        <f t="shared" si="82"/>
        <v>0</v>
      </c>
      <c r="L1332" s="25">
        <f t="shared" si="83"/>
        <v>0</v>
      </c>
      <c r="M1332" s="25">
        <v>0</v>
      </c>
      <c r="N1332" s="25" t="e">
        <v>#N/A</v>
      </c>
      <c r="O1332" s="25" t="e">
        <f>VLOOKUP(A1332,'NFkB target TFs'!$E$10:$E$54,1,FALSE)</f>
        <v>#N/A</v>
      </c>
      <c r="P1332" s="25" t="e">
        <f>VLOOKUP(A1332,'all NFkB targets'!$A$6:$A$571,1,FALSE)</f>
        <v>#N/A</v>
      </c>
    </row>
    <row r="1333" spans="1:16" x14ac:dyDescent="0.25">
      <c r="A1333" s="96" t="s">
        <v>10930</v>
      </c>
      <c r="B1333" s="21" t="s">
        <v>10931</v>
      </c>
      <c r="C1333" s="21"/>
      <c r="D1333" s="22">
        <v>0</v>
      </c>
      <c r="E1333" s="23">
        <v>5.450940473956184E-2</v>
      </c>
      <c r="F1333" s="23">
        <v>0.47316055445534549</v>
      </c>
      <c r="G1333" s="23">
        <v>0.42381447231631569</v>
      </c>
      <c r="H1333" s="23">
        <v>0.2972313915835314</v>
      </c>
      <c r="I1333" s="25">
        <f t="shared" si="80"/>
        <v>0</v>
      </c>
      <c r="J1333" s="25">
        <f t="shared" si="81"/>
        <v>0</v>
      </c>
      <c r="K1333" s="25">
        <f t="shared" si="82"/>
        <v>0</v>
      </c>
      <c r="L1333" s="25">
        <f t="shared" si="83"/>
        <v>0</v>
      </c>
      <c r="M1333" s="25">
        <v>0</v>
      </c>
      <c r="N1333" s="25" t="e">
        <v>#N/A</v>
      </c>
      <c r="O1333" s="25" t="e">
        <f>VLOOKUP(A1333,'NFkB target TFs'!$E$10:$E$54,1,FALSE)</f>
        <v>#N/A</v>
      </c>
      <c r="P1333" s="25" t="e">
        <f>VLOOKUP(A1333,'all NFkB targets'!$A$6:$A$571,1,FALSE)</f>
        <v>#N/A</v>
      </c>
    </row>
    <row r="1334" spans="1:16" x14ac:dyDescent="0.25">
      <c r="A1334" s="96" t="s">
        <v>7101</v>
      </c>
      <c r="B1334" s="21" t="s">
        <v>7102</v>
      </c>
      <c r="C1334" s="21"/>
      <c r="D1334" s="22">
        <v>0</v>
      </c>
      <c r="E1334" s="23">
        <v>-2.3998202593356215E-2</v>
      </c>
      <c r="F1334" s="23">
        <v>-0.24748926120916426</v>
      </c>
      <c r="G1334" s="23">
        <v>0.26863342338075996</v>
      </c>
      <c r="H1334" s="23">
        <v>0.29715077014219859</v>
      </c>
      <c r="I1334" s="25">
        <f t="shared" si="80"/>
        <v>0</v>
      </c>
      <c r="J1334" s="25">
        <f t="shared" si="81"/>
        <v>0</v>
      </c>
      <c r="K1334" s="25">
        <f t="shared" si="82"/>
        <v>0</v>
      </c>
      <c r="L1334" s="25">
        <f t="shared" si="83"/>
        <v>0</v>
      </c>
      <c r="M1334" s="25">
        <v>0</v>
      </c>
      <c r="N1334" s="25" t="e">
        <v>#N/A</v>
      </c>
      <c r="O1334" s="25" t="e">
        <f>VLOOKUP(A1334,'NFkB target TFs'!$E$10:$E$54,1,FALSE)</f>
        <v>#N/A</v>
      </c>
      <c r="P1334" s="25" t="e">
        <f>VLOOKUP(A1334,'all NFkB targets'!$A$6:$A$571,1,FALSE)</f>
        <v>#N/A</v>
      </c>
    </row>
    <row r="1335" spans="1:16" x14ac:dyDescent="0.25">
      <c r="A1335" s="96" t="s">
        <v>5153</v>
      </c>
      <c r="B1335" s="21" t="s">
        <v>5154</v>
      </c>
      <c r="C1335" s="21"/>
      <c r="D1335" s="22">
        <v>0</v>
      </c>
      <c r="E1335" s="23">
        <v>0.17529730360114698</v>
      </c>
      <c r="F1335" s="23">
        <v>0.1309871470156084</v>
      </c>
      <c r="G1335" s="23">
        <v>0.35187501993160403</v>
      </c>
      <c r="H1335" s="23">
        <v>0.29709601515755463</v>
      </c>
      <c r="I1335" s="25">
        <f t="shared" ref="I1335:I1398" si="84">IF(ABS(E1335)&gt;0.585,1,0)</f>
        <v>0</v>
      </c>
      <c r="J1335" s="25">
        <f t="shared" ref="J1335:J1398" si="85">IF(ABS(F1335)&gt;0.585,1,0)</f>
        <v>0</v>
      </c>
      <c r="K1335" s="25">
        <f t="shared" ref="K1335:K1398" si="86">IF(ABS(G1335)&gt;0.585,1,0)</f>
        <v>0</v>
      </c>
      <c r="L1335" s="25">
        <f t="shared" ref="L1335:L1398" si="87">IF(ABS(H1335)&gt;0.585,1,0)</f>
        <v>0</v>
      </c>
      <c r="M1335" s="25">
        <v>0</v>
      </c>
      <c r="N1335" s="25" t="e">
        <v>#N/A</v>
      </c>
      <c r="O1335" s="25" t="e">
        <f>VLOOKUP(A1335,'NFkB target TFs'!$E$10:$E$54,1,FALSE)</f>
        <v>#N/A</v>
      </c>
      <c r="P1335" s="25" t="e">
        <f>VLOOKUP(A1335,'all NFkB targets'!$A$6:$A$571,1,FALSE)</f>
        <v>#N/A</v>
      </c>
    </row>
    <row r="1336" spans="1:16" x14ac:dyDescent="0.25">
      <c r="A1336" s="96" t="s">
        <v>13051</v>
      </c>
      <c r="B1336" s="21" t="s">
        <v>13052</v>
      </c>
      <c r="C1336" s="21"/>
      <c r="D1336" s="22">
        <v>0</v>
      </c>
      <c r="E1336" s="28">
        <v>0.92442485355311677</v>
      </c>
      <c r="F1336" s="28">
        <v>1.2518791858368286</v>
      </c>
      <c r="G1336" s="28">
        <v>0.20941576460099776</v>
      </c>
      <c r="H1336" s="28">
        <v>0.29658675198229684</v>
      </c>
      <c r="I1336" s="25">
        <f t="shared" si="84"/>
        <v>1</v>
      </c>
      <c r="J1336" s="25">
        <f t="shared" si="85"/>
        <v>1</v>
      </c>
      <c r="K1336" s="25">
        <f t="shared" si="86"/>
        <v>0</v>
      </c>
      <c r="L1336" s="25">
        <f t="shared" si="87"/>
        <v>0</v>
      </c>
      <c r="M1336" s="25">
        <v>1</v>
      </c>
      <c r="N1336" s="25" t="e">
        <v>#N/A</v>
      </c>
      <c r="O1336" s="25" t="e">
        <f>VLOOKUP(A1336,'NFkB target TFs'!$E$10:$E$54,1,FALSE)</f>
        <v>#N/A</v>
      </c>
      <c r="P1336" s="25" t="e">
        <f>VLOOKUP(A1336,'all NFkB targets'!$A$6:$A$571,1,FALSE)</f>
        <v>#N/A</v>
      </c>
    </row>
    <row r="1337" spans="1:16" x14ac:dyDescent="0.25">
      <c r="A1337" s="96" t="s">
        <v>7035</v>
      </c>
      <c r="B1337" s="21" t="s">
        <v>7036</v>
      </c>
      <c r="C1337" s="21"/>
      <c r="D1337" s="22">
        <v>0</v>
      </c>
      <c r="E1337" s="23">
        <v>-2.1127948469172091E-2</v>
      </c>
      <c r="F1337" s="23">
        <v>0.12355601605218469</v>
      </c>
      <c r="G1337" s="23">
        <v>0.33798431066195267</v>
      </c>
      <c r="H1337" s="23">
        <v>0.29649852560021689</v>
      </c>
      <c r="I1337" s="25">
        <f t="shared" si="84"/>
        <v>0</v>
      </c>
      <c r="J1337" s="25">
        <f t="shared" si="85"/>
        <v>0</v>
      </c>
      <c r="K1337" s="25">
        <f t="shared" si="86"/>
        <v>0</v>
      </c>
      <c r="L1337" s="25">
        <f t="shared" si="87"/>
        <v>0</v>
      </c>
      <c r="M1337" s="25">
        <v>0</v>
      </c>
      <c r="N1337" s="25" t="e">
        <v>#N/A</v>
      </c>
      <c r="O1337" s="25" t="e">
        <f>VLOOKUP(A1337,'NFkB target TFs'!$E$10:$E$54,1,FALSE)</f>
        <v>#N/A</v>
      </c>
      <c r="P1337" s="25" t="e">
        <f>VLOOKUP(A1337,'all NFkB targets'!$A$6:$A$571,1,FALSE)</f>
        <v>#N/A</v>
      </c>
    </row>
    <row r="1338" spans="1:16" x14ac:dyDescent="0.25">
      <c r="A1338" s="96" t="s">
        <v>13067</v>
      </c>
      <c r="B1338" s="21" t="s">
        <v>13068</v>
      </c>
      <c r="C1338" s="21"/>
      <c r="D1338" s="22">
        <v>0</v>
      </c>
      <c r="E1338" s="24">
        <v>-1.344929920248978</v>
      </c>
      <c r="F1338" s="28">
        <v>0.74963242566855004</v>
      </c>
      <c r="G1338" s="24">
        <v>-0.46926597874187265</v>
      </c>
      <c r="H1338" s="28">
        <v>0.29638093894919681</v>
      </c>
      <c r="I1338" s="25">
        <f t="shared" si="84"/>
        <v>1</v>
      </c>
      <c r="J1338" s="25">
        <f t="shared" si="85"/>
        <v>1</v>
      </c>
      <c r="K1338" s="25">
        <f t="shared" si="86"/>
        <v>0</v>
      </c>
      <c r="L1338" s="25">
        <f t="shared" si="87"/>
        <v>0</v>
      </c>
      <c r="M1338" s="25">
        <v>1</v>
      </c>
      <c r="N1338" s="25" t="e">
        <v>#N/A</v>
      </c>
      <c r="O1338" s="25" t="e">
        <f>VLOOKUP(A1338,'NFkB target TFs'!$E$10:$E$54,1,FALSE)</f>
        <v>#N/A</v>
      </c>
      <c r="P1338" s="25" t="e">
        <f>VLOOKUP(A1338,'all NFkB targets'!$A$6:$A$571,1,FALSE)</f>
        <v>#N/A</v>
      </c>
    </row>
    <row r="1339" spans="1:16" x14ac:dyDescent="0.25">
      <c r="A1339" s="96" t="s">
        <v>5922</v>
      </c>
      <c r="B1339" s="21" t="s">
        <v>5923</v>
      </c>
      <c r="C1339" s="21"/>
      <c r="D1339" s="22">
        <v>0</v>
      </c>
      <c r="E1339" s="23">
        <v>-0.1755633874602478</v>
      </c>
      <c r="F1339" s="23">
        <v>0.14852135589875073</v>
      </c>
      <c r="G1339" s="23">
        <v>0.29009756916918178</v>
      </c>
      <c r="H1339" s="23">
        <v>0.29633064788102237</v>
      </c>
      <c r="I1339" s="25">
        <f t="shared" si="84"/>
        <v>0</v>
      </c>
      <c r="J1339" s="25">
        <f t="shared" si="85"/>
        <v>0</v>
      </c>
      <c r="K1339" s="25">
        <f t="shared" si="86"/>
        <v>0</v>
      </c>
      <c r="L1339" s="25">
        <f t="shared" si="87"/>
        <v>0</v>
      </c>
      <c r="M1339" s="25">
        <v>0</v>
      </c>
      <c r="N1339" s="25" t="e">
        <v>#N/A</v>
      </c>
      <c r="O1339" s="25" t="e">
        <f>VLOOKUP(A1339,'NFkB target TFs'!$E$10:$E$54,1,FALSE)</f>
        <v>#N/A</v>
      </c>
      <c r="P1339" s="25" t="e">
        <f>VLOOKUP(A1339,'all NFkB targets'!$A$6:$A$571,1,FALSE)</f>
        <v>#N/A</v>
      </c>
    </row>
    <row r="1340" spans="1:16" x14ac:dyDescent="0.25">
      <c r="A1340" s="96" t="s">
        <v>10974</v>
      </c>
      <c r="B1340" s="21" t="s">
        <v>10975</v>
      </c>
      <c r="C1340" s="21"/>
      <c r="D1340" s="22">
        <v>0</v>
      </c>
      <c r="E1340" s="23">
        <v>0.46446776257526834</v>
      </c>
      <c r="F1340" s="23">
        <v>0.55997860215633777</v>
      </c>
      <c r="G1340" s="23">
        <v>0.41951033077595778</v>
      </c>
      <c r="H1340" s="23">
        <v>0.296039864643596</v>
      </c>
      <c r="I1340" s="25">
        <f t="shared" si="84"/>
        <v>0</v>
      </c>
      <c r="J1340" s="25">
        <f t="shared" si="85"/>
        <v>0</v>
      </c>
      <c r="K1340" s="25">
        <f t="shared" si="86"/>
        <v>0</v>
      </c>
      <c r="L1340" s="25">
        <f t="shared" si="87"/>
        <v>0</v>
      </c>
      <c r="M1340" s="25">
        <v>0</v>
      </c>
      <c r="N1340" s="25" t="e">
        <v>#N/A</v>
      </c>
      <c r="O1340" s="25" t="e">
        <f>VLOOKUP(A1340,'NFkB target TFs'!$E$10:$E$54,1,FALSE)</f>
        <v>#N/A</v>
      </c>
      <c r="P1340" s="25" t="e">
        <f>VLOOKUP(A1340,'all NFkB targets'!$A$6:$A$571,1,FALSE)</f>
        <v>#N/A</v>
      </c>
    </row>
    <row r="1341" spans="1:16" x14ac:dyDescent="0.25">
      <c r="A1341" s="96" t="s">
        <v>14470</v>
      </c>
      <c r="B1341" s="21" t="s">
        <v>14471</v>
      </c>
      <c r="C1341" s="21"/>
      <c r="D1341" s="22">
        <v>0</v>
      </c>
      <c r="E1341" s="28">
        <v>0.34574301731562146</v>
      </c>
      <c r="F1341" s="28">
        <v>0.71733653402990916</v>
      </c>
      <c r="G1341" s="28">
        <v>0.72080516196784583</v>
      </c>
      <c r="H1341" s="28">
        <v>0.29574812346360008</v>
      </c>
      <c r="I1341" s="25">
        <f t="shared" si="84"/>
        <v>0</v>
      </c>
      <c r="J1341" s="25">
        <f t="shared" si="85"/>
        <v>1</v>
      </c>
      <c r="K1341" s="25">
        <f t="shared" si="86"/>
        <v>1</v>
      </c>
      <c r="L1341" s="25">
        <f t="shared" si="87"/>
        <v>0</v>
      </c>
      <c r="M1341" s="25">
        <v>1</v>
      </c>
      <c r="N1341" s="25" t="e">
        <v>#N/A</v>
      </c>
      <c r="O1341" s="25" t="e">
        <f>VLOOKUP(A1341,'NFkB target TFs'!$E$10:$E$54,1,FALSE)</f>
        <v>#N/A</v>
      </c>
      <c r="P1341" s="25" t="e">
        <f>VLOOKUP(A1341,'all NFkB targets'!$A$6:$A$571,1,FALSE)</f>
        <v>#N/A</v>
      </c>
    </row>
    <row r="1342" spans="1:16" x14ac:dyDescent="0.25">
      <c r="A1342" s="96" t="s">
        <v>1622</v>
      </c>
      <c r="B1342" s="21" t="s">
        <v>1623</v>
      </c>
      <c r="C1342" s="21"/>
      <c r="D1342" s="22">
        <v>0</v>
      </c>
      <c r="E1342" s="23">
        <v>9.5036410718654374E-2</v>
      </c>
      <c r="F1342" s="23">
        <v>0.21981957097914867</v>
      </c>
      <c r="G1342" s="23">
        <v>0.36437328492879212</v>
      </c>
      <c r="H1342" s="23">
        <v>0.29574553110498042</v>
      </c>
      <c r="I1342" s="25">
        <f t="shared" si="84"/>
        <v>0</v>
      </c>
      <c r="J1342" s="25">
        <f t="shared" si="85"/>
        <v>0</v>
      </c>
      <c r="K1342" s="25">
        <f t="shared" si="86"/>
        <v>0</v>
      </c>
      <c r="L1342" s="25">
        <f t="shared" si="87"/>
        <v>0</v>
      </c>
      <c r="M1342" s="25">
        <v>0</v>
      </c>
      <c r="N1342" s="25" t="e">
        <v>#N/A</v>
      </c>
      <c r="O1342" s="25" t="e">
        <f>VLOOKUP(A1342,'NFkB target TFs'!$E$10:$E$54,1,FALSE)</f>
        <v>#N/A</v>
      </c>
      <c r="P1342" s="25" t="e">
        <f>VLOOKUP(A1342,'all NFkB targets'!$A$6:$A$571,1,FALSE)</f>
        <v>#N/A</v>
      </c>
    </row>
    <row r="1343" spans="1:16" x14ac:dyDescent="0.25">
      <c r="A1343" s="96" t="s">
        <v>13860</v>
      </c>
      <c r="B1343" s="21" t="s">
        <v>13861</v>
      </c>
      <c r="C1343" s="21"/>
      <c r="D1343" s="22">
        <v>0</v>
      </c>
      <c r="E1343" s="23">
        <v>-2.1926261599132035E-2</v>
      </c>
      <c r="F1343" s="28">
        <v>0.1318583590033921</v>
      </c>
      <c r="G1343" s="28">
        <v>0.63596840848230929</v>
      </c>
      <c r="H1343" s="28">
        <v>0.29558497615368673</v>
      </c>
      <c r="I1343" s="25">
        <f t="shared" si="84"/>
        <v>0</v>
      </c>
      <c r="J1343" s="25">
        <f t="shared" si="85"/>
        <v>0</v>
      </c>
      <c r="K1343" s="25">
        <f t="shared" si="86"/>
        <v>1</v>
      </c>
      <c r="L1343" s="25">
        <f t="shared" si="87"/>
        <v>0</v>
      </c>
      <c r="M1343" s="25">
        <v>1</v>
      </c>
      <c r="N1343" s="25" t="e">
        <v>#N/A</v>
      </c>
      <c r="O1343" s="25" t="e">
        <f>VLOOKUP(A1343,'NFkB target TFs'!$E$10:$E$54,1,FALSE)</f>
        <v>#N/A</v>
      </c>
      <c r="P1343" s="25" t="e">
        <f>VLOOKUP(A1343,'all NFkB targets'!$A$6:$A$571,1,FALSE)</f>
        <v>#N/A</v>
      </c>
    </row>
    <row r="1344" spans="1:16" x14ac:dyDescent="0.25">
      <c r="A1344" s="96" t="s">
        <v>6476</v>
      </c>
      <c r="B1344" s="21" t="s">
        <v>941</v>
      </c>
      <c r="C1344" s="21"/>
      <c r="D1344" s="22">
        <v>0</v>
      </c>
      <c r="E1344" s="23">
        <v>6.580319891166457E-2</v>
      </c>
      <c r="F1344" s="23">
        <v>1.4611031893498742E-2</v>
      </c>
      <c r="G1344" s="23">
        <v>0.35565413554994163</v>
      </c>
      <c r="H1344" s="23">
        <v>0.29551066935674691</v>
      </c>
      <c r="I1344" s="25">
        <f t="shared" si="84"/>
        <v>0</v>
      </c>
      <c r="J1344" s="25">
        <f t="shared" si="85"/>
        <v>0</v>
      </c>
      <c r="K1344" s="25">
        <f t="shared" si="86"/>
        <v>0</v>
      </c>
      <c r="L1344" s="25">
        <f t="shared" si="87"/>
        <v>0</v>
      </c>
      <c r="M1344" s="25">
        <v>0</v>
      </c>
      <c r="N1344" s="25" t="e">
        <v>#N/A</v>
      </c>
      <c r="O1344" s="25" t="e">
        <f>VLOOKUP(A1344,'NFkB target TFs'!$E$10:$E$54,1,FALSE)</f>
        <v>#N/A</v>
      </c>
      <c r="P1344" s="25" t="e">
        <f>VLOOKUP(A1344,'all NFkB targets'!$A$6:$A$571,1,FALSE)</f>
        <v>#N/A</v>
      </c>
    </row>
    <row r="1345" spans="1:16" x14ac:dyDescent="0.25">
      <c r="A1345" s="96" t="s">
        <v>1126</v>
      </c>
      <c r="B1345" s="21" t="s">
        <v>1127</v>
      </c>
      <c r="C1345" s="21"/>
      <c r="D1345" s="22">
        <v>0</v>
      </c>
      <c r="E1345" s="23">
        <v>-3.1681551732128416E-2</v>
      </c>
      <c r="F1345" s="23">
        <v>4.0857811416873072E-2</v>
      </c>
      <c r="G1345" s="23">
        <v>-6.1045475348458347E-2</v>
      </c>
      <c r="H1345" s="23">
        <v>0.29533110928429085</v>
      </c>
      <c r="I1345" s="25">
        <f t="shared" si="84"/>
        <v>0</v>
      </c>
      <c r="J1345" s="25">
        <f t="shared" si="85"/>
        <v>0</v>
      </c>
      <c r="K1345" s="25">
        <f t="shared" si="86"/>
        <v>0</v>
      </c>
      <c r="L1345" s="25">
        <f t="shared" si="87"/>
        <v>0</v>
      </c>
      <c r="M1345" s="25">
        <v>0</v>
      </c>
      <c r="N1345" s="25" t="e">
        <v>#N/A</v>
      </c>
      <c r="O1345" s="25" t="e">
        <f>VLOOKUP(A1345,'NFkB target TFs'!$E$10:$E$54,1,FALSE)</f>
        <v>#N/A</v>
      </c>
      <c r="P1345" s="25" t="e">
        <f>VLOOKUP(A1345,'all NFkB targets'!$A$6:$A$571,1,FALSE)</f>
        <v>#N/A</v>
      </c>
    </row>
    <row r="1346" spans="1:16" x14ac:dyDescent="0.25">
      <c r="A1346" s="96" t="s">
        <v>7087</v>
      </c>
      <c r="B1346" s="21" t="s">
        <v>7088</v>
      </c>
      <c r="C1346" s="21"/>
      <c r="D1346" s="22">
        <v>0</v>
      </c>
      <c r="E1346" s="23">
        <v>0.39783020611432995</v>
      </c>
      <c r="F1346" s="23">
        <v>0.29781527421284221</v>
      </c>
      <c r="G1346" s="23">
        <v>0.28026143516482083</v>
      </c>
      <c r="H1346" s="23">
        <v>0.29532771856679507</v>
      </c>
      <c r="I1346" s="25">
        <f t="shared" si="84"/>
        <v>0</v>
      </c>
      <c r="J1346" s="25">
        <f t="shared" si="85"/>
        <v>0</v>
      </c>
      <c r="K1346" s="25">
        <f t="shared" si="86"/>
        <v>0</v>
      </c>
      <c r="L1346" s="25">
        <f t="shared" si="87"/>
        <v>0</v>
      </c>
      <c r="M1346" s="25">
        <v>0</v>
      </c>
      <c r="N1346" s="25" t="e">
        <v>#N/A</v>
      </c>
      <c r="O1346" s="25" t="e">
        <f>VLOOKUP(A1346,'NFkB target TFs'!$E$10:$E$54,1,FALSE)</f>
        <v>#N/A</v>
      </c>
      <c r="P1346" s="25" t="e">
        <f>VLOOKUP(A1346,'all NFkB targets'!$A$6:$A$571,1,FALSE)</f>
        <v>#N/A</v>
      </c>
    </row>
    <row r="1347" spans="1:16" x14ac:dyDescent="0.25">
      <c r="A1347" s="96" t="s">
        <v>7085</v>
      </c>
      <c r="B1347" s="21" t="s">
        <v>7086</v>
      </c>
      <c r="C1347" s="21"/>
      <c r="D1347" s="22">
        <v>0</v>
      </c>
      <c r="E1347" s="23">
        <v>0.36298474428769345</v>
      </c>
      <c r="F1347" s="23">
        <v>0.20961161027652095</v>
      </c>
      <c r="G1347" s="23">
        <v>0.49222314860420713</v>
      </c>
      <c r="H1347" s="23">
        <v>0.29520156190400654</v>
      </c>
      <c r="I1347" s="25">
        <f t="shared" si="84"/>
        <v>0</v>
      </c>
      <c r="J1347" s="25">
        <f t="shared" si="85"/>
        <v>0</v>
      </c>
      <c r="K1347" s="25">
        <f t="shared" si="86"/>
        <v>0</v>
      </c>
      <c r="L1347" s="25">
        <f t="shared" si="87"/>
        <v>0</v>
      </c>
      <c r="M1347" s="25">
        <v>0</v>
      </c>
      <c r="N1347" s="25" t="e">
        <v>#N/A</v>
      </c>
      <c r="O1347" s="25" t="e">
        <f>VLOOKUP(A1347,'NFkB target TFs'!$E$10:$E$54,1,FALSE)</f>
        <v>#N/A</v>
      </c>
      <c r="P1347" s="25" t="e">
        <f>VLOOKUP(A1347,'all NFkB targets'!$A$6:$A$571,1,FALSE)</f>
        <v>#N/A</v>
      </c>
    </row>
    <row r="1348" spans="1:16" x14ac:dyDescent="0.25">
      <c r="A1348" s="96" t="s">
        <v>14015</v>
      </c>
      <c r="B1348" s="21" t="s">
        <v>14016</v>
      </c>
      <c r="C1348" s="21"/>
      <c r="D1348" s="22">
        <v>0</v>
      </c>
      <c r="E1348" s="28">
        <v>0.13916963157269063</v>
      </c>
      <c r="F1348" s="28">
        <v>0.38012478515710163</v>
      </c>
      <c r="G1348" s="28">
        <v>0.65157669647435257</v>
      </c>
      <c r="H1348" s="28">
        <v>0.29488454105410272</v>
      </c>
      <c r="I1348" s="25">
        <f t="shared" si="84"/>
        <v>0</v>
      </c>
      <c r="J1348" s="25">
        <f t="shared" si="85"/>
        <v>0</v>
      </c>
      <c r="K1348" s="25">
        <f t="shared" si="86"/>
        <v>1</v>
      </c>
      <c r="L1348" s="25">
        <f t="shared" si="87"/>
        <v>0</v>
      </c>
      <c r="M1348" s="25">
        <v>1</v>
      </c>
      <c r="N1348" s="25" t="e">
        <v>#N/A</v>
      </c>
      <c r="O1348" s="25" t="e">
        <f>VLOOKUP(A1348,'NFkB target TFs'!$E$10:$E$54,1,FALSE)</f>
        <v>#N/A</v>
      </c>
      <c r="P1348" s="25" t="e">
        <f>VLOOKUP(A1348,'all NFkB targets'!$A$6:$A$571,1,FALSE)</f>
        <v>#N/A</v>
      </c>
    </row>
    <row r="1349" spans="1:16" x14ac:dyDescent="0.25">
      <c r="A1349" s="96" t="s">
        <v>7273</v>
      </c>
      <c r="B1349" s="21" t="s">
        <v>7274</v>
      </c>
      <c r="C1349" s="21"/>
      <c r="D1349" s="22">
        <v>0</v>
      </c>
      <c r="E1349" s="23">
        <v>0.34579362205570824</v>
      </c>
      <c r="F1349" s="23">
        <v>0.1451741127868523</v>
      </c>
      <c r="G1349" s="23">
        <v>0.33922036894368646</v>
      </c>
      <c r="H1349" s="23">
        <v>0.29461225030303373</v>
      </c>
      <c r="I1349" s="25">
        <f t="shared" si="84"/>
        <v>0</v>
      </c>
      <c r="J1349" s="25">
        <f t="shared" si="85"/>
        <v>0</v>
      </c>
      <c r="K1349" s="25">
        <f t="shared" si="86"/>
        <v>0</v>
      </c>
      <c r="L1349" s="25">
        <f t="shared" si="87"/>
        <v>0</v>
      </c>
      <c r="M1349" s="25">
        <v>0</v>
      </c>
      <c r="N1349" s="25" t="e">
        <v>#N/A</v>
      </c>
      <c r="O1349" s="25" t="e">
        <f>VLOOKUP(A1349,'NFkB target TFs'!$E$10:$E$54,1,FALSE)</f>
        <v>#N/A</v>
      </c>
      <c r="P1349" s="25" t="e">
        <f>VLOOKUP(A1349,'all NFkB targets'!$A$6:$A$571,1,FALSE)</f>
        <v>#N/A</v>
      </c>
    </row>
    <row r="1350" spans="1:16" x14ac:dyDescent="0.25">
      <c r="A1350" s="96" t="s">
        <v>10534</v>
      </c>
      <c r="B1350" s="21" t="s">
        <v>10535</v>
      </c>
      <c r="C1350" s="21"/>
      <c r="D1350" s="22">
        <v>0</v>
      </c>
      <c r="E1350" s="23">
        <v>-8.9543780395709996E-2</v>
      </c>
      <c r="F1350" s="23">
        <v>0.19049253540142649</v>
      </c>
      <c r="G1350" s="23">
        <v>0.24650980605317185</v>
      </c>
      <c r="H1350" s="23">
        <v>0.29451862101267751</v>
      </c>
      <c r="I1350" s="25">
        <f t="shared" si="84"/>
        <v>0</v>
      </c>
      <c r="J1350" s="25">
        <f t="shared" si="85"/>
        <v>0</v>
      </c>
      <c r="K1350" s="25">
        <f t="shared" si="86"/>
        <v>0</v>
      </c>
      <c r="L1350" s="25">
        <f t="shared" si="87"/>
        <v>0</v>
      </c>
      <c r="M1350" s="25">
        <v>0</v>
      </c>
      <c r="N1350" s="25" t="e">
        <v>#N/A</v>
      </c>
      <c r="O1350" s="25" t="e">
        <f>VLOOKUP(A1350,'NFkB target TFs'!$E$10:$E$54,1,FALSE)</f>
        <v>#N/A</v>
      </c>
      <c r="P1350" s="25" t="e">
        <f>VLOOKUP(A1350,'all NFkB targets'!$A$6:$A$571,1,FALSE)</f>
        <v>#N/A</v>
      </c>
    </row>
    <row r="1351" spans="1:16" x14ac:dyDescent="0.25">
      <c r="A1351" s="96" t="s">
        <v>14496</v>
      </c>
      <c r="B1351" s="21" t="s">
        <v>14497</v>
      </c>
      <c r="C1351" s="21"/>
      <c r="D1351" s="22">
        <v>0</v>
      </c>
      <c r="E1351" s="28">
        <v>0.4075301306406226</v>
      </c>
      <c r="F1351" s="28">
        <v>1.218397031522346</v>
      </c>
      <c r="G1351" s="28">
        <v>0.94644628382362106</v>
      </c>
      <c r="H1351" s="28">
        <v>0.29414078313256503</v>
      </c>
      <c r="I1351" s="25">
        <f t="shared" si="84"/>
        <v>0</v>
      </c>
      <c r="J1351" s="25">
        <f t="shared" si="85"/>
        <v>1</v>
      </c>
      <c r="K1351" s="25">
        <f t="shared" si="86"/>
        <v>1</v>
      </c>
      <c r="L1351" s="25">
        <f t="shared" si="87"/>
        <v>0</v>
      </c>
      <c r="M1351" s="25">
        <v>1</v>
      </c>
      <c r="N1351" s="25" t="e">
        <v>#N/A</v>
      </c>
      <c r="O1351" s="25" t="e">
        <f>VLOOKUP(A1351,'NFkB target TFs'!$E$10:$E$54,1,FALSE)</f>
        <v>#N/A</v>
      </c>
      <c r="P1351" s="25" t="e">
        <f>VLOOKUP(A1351,'all NFkB targets'!$A$6:$A$571,1,FALSE)</f>
        <v>#N/A</v>
      </c>
    </row>
    <row r="1352" spans="1:16" x14ac:dyDescent="0.25">
      <c r="A1352" s="96" t="s">
        <v>1602</v>
      </c>
      <c r="B1352" s="21" t="s">
        <v>1603</v>
      </c>
      <c r="C1352" s="21"/>
      <c r="D1352" s="22">
        <v>0</v>
      </c>
      <c r="E1352" s="23">
        <v>0.10474774260449193</v>
      </c>
      <c r="F1352" s="23">
        <v>0.12504757809769232</v>
      </c>
      <c r="G1352" s="23">
        <v>0.30102573164483515</v>
      </c>
      <c r="H1352" s="23">
        <v>0.29388792551412596</v>
      </c>
      <c r="I1352" s="25">
        <f t="shared" si="84"/>
        <v>0</v>
      </c>
      <c r="J1352" s="25">
        <f t="shared" si="85"/>
        <v>0</v>
      </c>
      <c r="K1352" s="25">
        <f t="shared" si="86"/>
        <v>0</v>
      </c>
      <c r="L1352" s="25">
        <f t="shared" si="87"/>
        <v>0</v>
      </c>
      <c r="M1352" s="25">
        <v>0</v>
      </c>
      <c r="N1352" s="25" t="e">
        <v>#N/A</v>
      </c>
      <c r="O1352" s="25" t="e">
        <f>VLOOKUP(A1352,'NFkB target TFs'!$E$10:$E$54,1,FALSE)</f>
        <v>#N/A</v>
      </c>
      <c r="P1352" s="25" t="e">
        <f>VLOOKUP(A1352,'all NFkB targets'!$A$6:$A$571,1,FALSE)</f>
        <v>#N/A</v>
      </c>
    </row>
    <row r="1353" spans="1:16" x14ac:dyDescent="0.25">
      <c r="A1353" s="96" t="s">
        <v>4758</v>
      </c>
      <c r="B1353" s="21" t="s">
        <v>4759</v>
      </c>
      <c r="C1353" s="21"/>
      <c r="D1353" s="22">
        <v>0</v>
      </c>
      <c r="E1353" s="23">
        <v>0.2013111086997641</v>
      </c>
      <c r="F1353" s="23">
        <v>8.9781570546081532E-2</v>
      </c>
      <c r="G1353" s="23">
        <v>0.36729166138620628</v>
      </c>
      <c r="H1353" s="23">
        <v>0.29359963961516117</v>
      </c>
      <c r="I1353" s="25">
        <f t="shared" si="84"/>
        <v>0</v>
      </c>
      <c r="J1353" s="25">
        <f t="shared" si="85"/>
        <v>0</v>
      </c>
      <c r="K1353" s="25">
        <f t="shared" si="86"/>
        <v>0</v>
      </c>
      <c r="L1353" s="25">
        <f t="shared" si="87"/>
        <v>0</v>
      </c>
      <c r="M1353" s="25">
        <v>0</v>
      </c>
      <c r="N1353" s="25" t="e">
        <v>#N/A</v>
      </c>
      <c r="O1353" s="25" t="e">
        <f>VLOOKUP(A1353,'NFkB target TFs'!$E$10:$E$54,1,FALSE)</f>
        <v>#N/A</v>
      </c>
      <c r="P1353" s="25" t="e">
        <f>VLOOKUP(A1353,'all NFkB targets'!$A$6:$A$571,1,FALSE)</f>
        <v>#N/A</v>
      </c>
    </row>
    <row r="1354" spans="1:16" x14ac:dyDescent="0.25">
      <c r="A1354" s="96" t="s">
        <v>876</v>
      </c>
      <c r="B1354" s="21" t="s">
        <v>877</v>
      </c>
      <c r="C1354" s="21"/>
      <c r="D1354" s="22">
        <v>0</v>
      </c>
      <c r="E1354" s="23">
        <v>-6.9794442131160248E-2</v>
      </c>
      <c r="F1354" s="23">
        <v>9.8712872682606617E-2</v>
      </c>
      <c r="G1354" s="23">
        <v>0.43430503982141105</v>
      </c>
      <c r="H1354" s="23">
        <v>0.29347955490235433</v>
      </c>
      <c r="I1354" s="25">
        <f t="shared" si="84"/>
        <v>0</v>
      </c>
      <c r="J1354" s="25">
        <f t="shared" si="85"/>
        <v>0</v>
      </c>
      <c r="K1354" s="25">
        <f t="shared" si="86"/>
        <v>0</v>
      </c>
      <c r="L1354" s="25">
        <f t="shared" si="87"/>
        <v>0</v>
      </c>
      <c r="M1354" s="25">
        <v>0</v>
      </c>
      <c r="N1354" s="25" t="e">
        <v>#N/A</v>
      </c>
      <c r="O1354" s="25" t="e">
        <f>VLOOKUP(A1354,'NFkB target TFs'!$E$10:$E$54,1,FALSE)</f>
        <v>#N/A</v>
      </c>
      <c r="P1354" s="25" t="e">
        <f>VLOOKUP(A1354,'all NFkB targets'!$A$6:$A$571,1,FALSE)</f>
        <v>#N/A</v>
      </c>
    </row>
    <row r="1355" spans="1:16" x14ac:dyDescent="0.25">
      <c r="A1355" s="96" t="s">
        <v>7387</v>
      </c>
      <c r="B1355" s="21" t="s">
        <v>7388</v>
      </c>
      <c r="C1355" s="21"/>
      <c r="D1355" s="22">
        <v>0</v>
      </c>
      <c r="E1355" s="23">
        <v>8.6440566736294116E-3</v>
      </c>
      <c r="F1355" s="23">
        <v>2.8168231577609774E-2</v>
      </c>
      <c r="G1355" s="23">
        <v>0.10752874026920178</v>
      </c>
      <c r="H1355" s="23">
        <v>0.29340237690778448</v>
      </c>
      <c r="I1355" s="25">
        <f t="shared" si="84"/>
        <v>0</v>
      </c>
      <c r="J1355" s="25">
        <f t="shared" si="85"/>
        <v>0</v>
      </c>
      <c r="K1355" s="25">
        <f t="shared" si="86"/>
        <v>0</v>
      </c>
      <c r="L1355" s="25">
        <f t="shared" si="87"/>
        <v>0</v>
      </c>
      <c r="M1355" s="25">
        <v>0</v>
      </c>
      <c r="N1355" s="25" t="e">
        <v>#N/A</v>
      </c>
      <c r="O1355" s="25" t="e">
        <f>VLOOKUP(A1355,'NFkB target TFs'!$E$10:$E$54,1,FALSE)</f>
        <v>#N/A</v>
      </c>
      <c r="P1355" s="25" t="e">
        <f>VLOOKUP(A1355,'all NFkB targets'!$A$6:$A$571,1,FALSE)</f>
        <v>#N/A</v>
      </c>
    </row>
    <row r="1356" spans="1:16" x14ac:dyDescent="0.25">
      <c r="A1356" s="96" t="s">
        <v>14900</v>
      </c>
      <c r="B1356" s="21" t="s">
        <v>14901</v>
      </c>
      <c r="C1356" s="21"/>
      <c r="D1356" s="22">
        <v>0</v>
      </c>
      <c r="E1356" s="28">
        <v>0.32643718910746955</v>
      </c>
      <c r="F1356" s="28">
        <v>0.65878477848453421</v>
      </c>
      <c r="G1356" s="28">
        <v>0.67743752106098432</v>
      </c>
      <c r="H1356" s="28">
        <v>0.29282734265983806</v>
      </c>
      <c r="I1356" s="25">
        <f t="shared" si="84"/>
        <v>0</v>
      </c>
      <c r="J1356" s="25">
        <f t="shared" si="85"/>
        <v>1</v>
      </c>
      <c r="K1356" s="25">
        <f t="shared" si="86"/>
        <v>1</v>
      </c>
      <c r="L1356" s="25">
        <f t="shared" si="87"/>
        <v>0</v>
      </c>
      <c r="M1356" s="25">
        <v>1</v>
      </c>
      <c r="N1356" s="25" t="e">
        <v>#N/A</v>
      </c>
      <c r="O1356" s="25" t="e">
        <f>VLOOKUP(A1356,'NFkB target TFs'!$E$10:$E$54,1,FALSE)</f>
        <v>#N/A</v>
      </c>
      <c r="P1356" s="25" t="e">
        <f>VLOOKUP(A1356,'all NFkB targets'!$A$6:$A$571,1,FALSE)</f>
        <v>#N/A</v>
      </c>
    </row>
    <row r="1357" spans="1:16" x14ac:dyDescent="0.25">
      <c r="A1357" s="96" t="s">
        <v>5519</v>
      </c>
      <c r="B1357" s="21" t="s">
        <v>5520</v>
      </c>
      <c r="C1357" s="21"/>
      <c r="D1357" s="22">
        <v>0</v>
      </c>
      <c r="E1357" s="23">
        <v>0.41691367910132143</v>
      </c>
      <c r="F1357" s="23">
        <v>-9.409485612236887E-2</v>
      </c>
      <c r="G1357" s="23">
        <v>0.49207369629562409</v>
      </c>
      <c r="H1357" s="23">
        <v>0.29252938642650417</v>
      </c>
      <c r="I1357" s="25">
        <f t="shared" si="84"/>
        <v>0</v>
      </c>
      <c r="J1357" s="25">
        <f t="shared" si="85"/>
        <v>0</v>
      </c>
      <c r="K1357" s="25">
        <f t="shared" si="86"/>
        <v>0</v>
      </c>
      <c r="L1357" s="25">
        <f t="shared" si="87"/>
        <v>0</v>
      </c>
      <c r="M1357" s="25">
        <v>0</v>
      </c>
      <c r="N1357" s="25" t="e">
        <v>#N/A</v>
      </c>
      <c r="O1357" s="25" t="e">
        <f>VLOOKUP(A1357,'NFkB target TFs'!$E$10:$E$54,1,FALSE)</f>
        <v>#N/A</v>
      </c>
      <c r="P1357" s="25" t="e">
        <f>VLOOKUP(A1357,'all NFkB targets'!$A$6:$A$571,1,FALSE)</f>
        <v>#N/A</v>
      </c>
    </row>
    <row r="1358" spans="1:16" x14ac:dyDescent="0.25">
      <c r="A1358" s="96" t="s">
        <v>10626</v>
      </c>
      <c r="B1358" s="21" t="s">
        <v>10627</v>
      </c>
      <c r="C1358" s="21"/>
      <c r="D1358" s="22">
        <v>0</v>
      </c>
      <c r="E1358" s="23">
        <v>-2.6019657663941157E-2</v>
      </c>
      <c r="F1358" s="23">
        <v>-0.30328968546570728</v>
      </c>
      <c r="G1358" s="23">
        <v>0.31788707478599676</v>
      </c>
      <c r="H1358" s="23">
        <v>0.29240283489799507</v>
      </c>
      <c r="I1358" s="25">
        <f t="shared" si="84"/>
        <v>0</v>
      </c>
      <c r="J1358" s="25">
        <f t="shared" si="85"/>
        <v>0</v>
      </c>
      <c r="K1358" s="25">
        <f t="shared" si="86"/>
        <v>0</v>
      </c>
      <c r="L1358" s="25">
        <f t="shared" si="87"/>
        <v>0</v>
      </c>
      <c r="M1358" s="25">
        <v>0</v>
      </c>
      <c r="N1358" s="25" t="e">
        <v>#N/A</v>
      </c>
      <c r="O1358" s="25" t="e">
        <f>VLOOKUP(A1358,'NFkB target TFs'!$E$10:$E$54,1,FALSE)</f>
        <v>#N/A</v>
      </c>
      <c r="P1358" s="25" t="e">
        <f>VLOOKUP(A1358,'all NFkB targets'!$A$6:$A$571,1,FALSE)</f>
        <v>#N/A</v>
      </c>
    </row>
    <row r="1359" spans="1:16" x14ac:dyDescent="0.25">
      <c r="A1359" s="96" t="s">
        <v>15036</v>
      </c>
      <c r="B1359" s="21" t="s">
        <v>941</v>
      </c>
      <c r="C1359" s="21"/>
      <c r="D1359" s="22">
        <v>0</v>
      </c>
      <c r="E1359" s="24">
        <v>-2.5297646802686353</v>
      </c>
      <c r="F1359" s="24">
        <v>-1.6946762656059193</v>
      </c>
      <c r="G1359" s="28">
        <v>1.4871053556212388</v>
      </c>
      <c r="H1359" s="28">
        <v>0.29177765105621306</v>
      </c>
      <c r="I1359" s="25">
        <f t="shared" si="84"/>
        <v>1</v>
      </c>
      <c r="J1359" s="25">
        <f t="shared" si="85"/>
        <v>1</v>
      </c>
      <c r="K1359" s="25">
        <f t="shared" si="86"/>
        <v>1</v>
      </c>
      <c r="L1359" s="25">
        <f t="shared" si="87"/>
        <v>0</v>
      </c>
      <c r="M1359" s="25">
        <v>1</v>
      </c>
      <c r="N1359" s="25" t="e">
        <v>#N/A</v>
      </c>
      <c r="O1359" s="25" t="e">
        <f>VLOOKUP(A1359,'NFkB target TFs'!$E$10:$E$54,1,FALSE)</f>
        <v>#N/A</v>
      </c>
      <c r="P1359" s="25" t="e">
        <f>VLOOKUP(A1359,'all NFkB targets'!$A$6:$A$571,1,FALSE)</f>
        <v>#N/A</v>
      </c>
    </row>
    <row r="1360" spans="1:16" x14ac:dyDescent="0.25">
      <c r="A1360" s="96" t="s">
        <v>7880</v>
      </c>
      <c r="B1360" s="21" t="s">
        <v>7881</v>
      </c>
      <c r="C1360" s="21"/>
      <c r="D1360" s="22">
        <v>0</v>
      </c>
      <c r="E1360" s="23">
        <v>0.32291965584364429</v>
      </c>
      <c r="F1360" s="23">
        <v>0.34006622306950568</v>
      </c>
      <c r="G1360" s="23">
        <v>0.48402304789650458</v>
      </c>
      <c r="H1360" s="23">
        <v>0.29173060874266199</v>
      </c>
      <c r="I1360" s="25">
        <f t="shared" si="84"/>
        <v>0</v>
      </c>
      <c r="J1360" s="25">
        <f t="shared" si="85"/>
        <v>0</v>
      </c>
      <c r="K1360" s="25">
        <f t="shared" si="86"/>
        <v>0</v>
      </c>
      <c r="L1360" s="25">
        <f t="shared" si="87"/>
        <v>0</v>
      </c>
      <c r="M1360" s="25">
        <v>0</v>
      </c>
      <c r="N1360" s="25" t="e">
        <v>#N/A</v>
      </c>
      <c r="O1360" s="25" t="e">
        <f>VLOOKUP(A1360,'NFkB target TFs'!$E$10:$E$54,1,FALSE)</f>
        <v>#N/A</v>
      </c>
      <c r="P1360" s="25" t="e">
        <f>VLOOKUP(A1360,'all NFkB targets'!$A$6:$A$571,1,FALSE)</f>
        <v>#N/A</v>
      </c>
    </row>
    <row r="1361" spans="1:16" x14ac:dyDescent="0.25">
      <c r="A1361" s="96" t="s">
        <v>14689</v>
      </c>
      <c r="B1361" s="21" t="s">
        <v>14690</v>
      </c>
      <c r="C1361" s="21"/>
      <c r="D1361" s="22">
        <v>0</v>
      </c>
      <c r="E1361" s="23">
        <v>-3.8609073701186027E-2</v>
      </c>
      <c r="F1361" s="28">
        <v>0.78323866723280189</v>
      </c>
      <c r="G1361" s="28">
        <v>0.88671927473070733</v>
      </c>
      <c r="H1361" s="28">
        <v>0.29151251774658971</v>
      </c>
      <c r="I1361" s="25">
        <f t="shared" si="84"/>
        <v>0</v>
      </c>
      <c r="J1361" s="25">
        <f t="shared" si="85"/>
        <v>1</v>
      </c>
      <c r="K1361" s="25">
        <f t="shared" si="86"/>
        <v>1</v>
      </c>
      <c r="L1361" s="25">
        <f t="shared" si="87"/>
        <v>0</v>
      </c>
      <c r="M1361" s="25">
        <v>1</v>
      </c>
      <c r="N1361" s="25" t="e">
        <v>#N/A</v>
      </c>
      <c r="O1361" s="25" t="e">
        <f>VLOOKUP(A1361,'NFkB target TFs'!$E$10:$E$54,1,FALSE)</f>
        <v>#N/A</v>
      </c>
      <c r="P1361" s="25" t="e">
        <f>VLOOKUP(A1361,'all NFkB targets'!$A$6:$A$571,1,FALSE)</f>
        <v>#N/A</v>
      </c>
    </row>
    <row r="1362" spans="1:16" x14ac:dyDescent="0.25">
      <c r="A1362" s="96" t="s">
        <v>13622</v>
      </c>
      <c r="B1362" s="21" t="s">
        <v>13623</v>
      </c>
      <c r="C1362" s="21"/>
      <c r="D1362" s="22">
        <v>0</v>
      </c>
      <c r="E1362" s="23">
        <v>-9.2154744878816655E-2</v>
      </c>
      <c r="F1362" s="28">
        <v>0.11784018856837761</v>
      </c>
      <c r="G1362" s="28">
        <v>0.67287715840464213</v>
      </c>
      <c r="H1362" s="28">
        <v>0.29145042990022718</v>
      </c>
      <c r="I1362" s="25">
        <f t="shared" si="84"/>
        <v>0</v>
      </c>
      <c r="J1362" s="25">
        <f t="shared" si="85"/>
        <v>0</v>
      </c>
      <c r="K1362" s="25">
        <f t="shared" si="86"/>
        <v>1</v>
      </c>
      <c r="L1362" s="25">
        <f t="shared" si="87"/>
        <v>0</v>
      </c>
      <c r="M1362" s="25">
        <v>1</v>
      </c>
      <c r="N1362" s="25" t="e">
        <v>#N/A</v>
      </c>
      <c r="O1362" s="25" t="e">
        <f>VLOOKUP(A1362,'NFkB target TFs'!$E$10:$E$54,1,FALSE)</f>
        <v>#N/A</v>
      </c>
      <c r="P1362" s="25" t="e">
        <f>VLOOKUP(A1362,'all NFkB targets'!$A$6:$A$571,1,FALSE)</f>
        <v>#N/A</v>
      </c>
    </row>
    <row r="1363" spans="1:16" x14ac:dyDescent="0.25">
      <c r="A1363" s="96" t="s">
        <v>12959</v>
      </c>
      <c r="B1363" s="21" t="s">
        <v>12960</v>
      </c>
      <c r="C1363" s="21"/>
      <c r="D1363" s="22">
        <v>0</v>
      </c>
      <c r="E1363" s="24">
        <v>-1.1231185058636088</v>
      </c>
      <c r="F1363" s="24">
        <v>-1.1439453232099843</v>
      </c>
      <c r="G1363" s="24">
        <v>-0.43896333852432434</v>
      </c>
      <c r="H1363" s="28">
        <v>0.29127548836014749</v>
      </c>
      <c r="I1363" s="25">
        <f t="shared" si="84"/>
        <v>1</v>
      </c>
      <c r="J1363" s="25">
        <f t="shared" si="85"/>
        <v>1</v>
      </c>
      <c r="K1363" s="25">
        <f t="shared" si="86"/>
        <v>0</v>
      </c>
      <c r="L1363" s="25">
        <f t="shared" si="87"/>
        <v>0</v>
      </c>
      <c r="M1363" s="25">
        <v>1</v>
      </c>
      <c r="N1363" s="25" t="e">
        <v>#N/A</v>
      </c>
      <c r="O1363" s="25" t="e">
        <f>VLOOKUP(A1363,'NFkB target TFs'!$E$10:$E$54,1,FALSE)</f>
        <v>#N/A</v>
      </c>
      <c r="P1363" s="25" t="e">
        <f>VLOOKUP(A1363,'all NFkB targets'!$A$6:$A$571,1,FALSE)</f>
        <v>#N/A</v>
      </c>
    </row>
    <row r="1364" spans="1:16" x14ac:dyDescent="0.25">
      <c r="A1364" s="96" t="s">
        <v>12803</v>
      </c>
      <c r="B1364" s="21" t="s">
        <v>941</v>
      </c>
      <c r="C1364" s="21"/>
      <c r="D1364" s="22">
        <v>0</v>
      </c>
      <c r="E1364" s="24">
        <v>-0.26269498810704567</v>
      </c>
      <c r="F1364" s="28">
        <v>1.01009784976321</v>
      </c>
      <c r="G1364" s="23">
        <v>5.5818693996394317E-2</v>
      </c>
      <c r="H1364" s="28">
        <v>0.29099918103281497</v>
      </c>
      <c r="I1364" s="25">
        <f t="shared" si="84"/>
        <v>0</v>
      </c>
      <c r="J1364" s="25">
        <f t="shared" si="85"/>
        <v>1</v>
      </c>
      <c r="K1364" s="25">
        <f t="shared" si="86"/>
        <v>0</v>
      </c>
      <c r="L1364" s="25">
        <f t="shared" si="87"/>
        <v>0</v>
      </c>
      <c r="M1364" s="25">
        <v>1</v>
      </c>
      <c r="N1364" s="25" t="e">
        <v>#N/A</v>
      </c>
      <c r="O1364" s="25" t="e">
        <f>VLOOKUP(A1364,'NFkB target TFs'!$E$10:$E$54,1,FALSE)</f>
        <v>#N/A</v>
      </c>
      <c r="P1364" s="25" t="e">
        <f>VLOOKUP(A1364,'all NFkB targets'!$A$6:$A$571,1,FALSE)</f>
        <v>#N/A</v>
      </c>
    </row>
    <row r="1365" spans="1:16" x14ac:dyDescent="0.25">
      <c r="A1365" s="96" t="s">
        <v>11474</v>
      </c>
      <c r="B1365" s="21" t="s">
        <v>11475</v>
      </c>
      <c r="C1365" s="21"/>
      <c r="D1365" s="22">
        <v>0</v>
      </c>
      <c r="E1365" s="23">
        <v>-0.24723144093783661</v>
      </c>
      <c r="F1365" s="23">
        <v>-0.16419799477700653</v>
      </c>
      <c r="G1365" s="23">
        <v>0.13339233564100281</v>
      </c>
      <c r="H1365" s="23">
        <v>0.29068695573440501</v>
      </c>
      <c r="I1365" s="25">
        <f t="shared" si="84"/>
        <v>0</v>
      </c>
      <c r="J1365" s="25">
        <f t="shared" si="85"/>
        <v>0</v>
      </c>
      <c r="K1365" s="25">
        <f t="shared" si="86"/>
        <v>0</v>
      </c>
      <c r="L1365" s="25">
        <f t="shared" si="87"/>
        <v>0</v>
      </c>
      <c r="M1365" s="25">
        <v>0</v>
      </c>
      <c r="N1365" s="25" t="e">
        <v>#N/A</v>
      </c>
      <c r="O1365" s="25" t="e">
        <f>VLOOKUP(A1365,'NFkB target TFs'!$E$10:$E$54,1,FALSE)</f>
        <v>#N/A</v>
      </c>
      <c r="P1365" s="25" t="e">
        <f>VLOOKUP(A1365,'all NFkB targets'!$A$6:$A$571,1,FALSE)</f>
        <v>#N/A</v>
      </c>
    </row>
    <row r="1366" spans="1:16" x14ac:dyDescent="0.25">
      <c r="A1366" s="96" t="s">
        <v>12877</v>
      </c>
      <c r="B1366" s="21" t="s">
        <v>12878</v>
      </c>
      <c r="C1366" s="21"/>
      <c r="D1366" s="22">
        <v>0</v>
      </c>
      <c r="E1366" s="28">
        <v>0.25976689476529102</v>
      </c>
      <c r="F1366" s="28">
        <v>0.83348358920549281</v>
      </c>
      <c r="G1366" s="28">
        <v>0.42164919991203093</v>
      </c>
      <c r="H1366" s="28">
        <v>0.29046118616774974</v>
      </c>
      <c r="I1366" s="25">
        <f t="shared" si="84"/>
        <v>0</v>
      </c>
      <c r="J1366" s="25">
        <f t="shared" si="85"/>
        <v>1</v>
      </c>
      <c r="K1366" s="25">
        <f t="shared" si="86"/>
        <v>0</v>
      </c>
      <c r="L1366" s="25">
        <f t="shared" si="87"/>
        <v>0</v>
      </c>
      <c r="M1366" s="25">
        <v>1</v>
      </c>
      <c r="N1366" s="25" t="e">
        <v>#N/A</v>
      </c>
      <c r="O1366" s="25" t="e">
        <f>VLOOKUP(A1366,'NFkB target TFs'!$E$10:$E$54,1,FALSE)</f>
        <v>#N/A</v>
      </c>
      <c r="P1366" s="25" t="e">
        <f>VLOOKUP(A1366,'all NFkB targets'!$A$6:$A$571,1,FALSE)</f>
        <v>#N/A</v>
      </c>
    </row>
    <row r="1367" spans="1:16" x14ac:dyDescent="0.25">
      <c r="A1367" s="96" t="s">
        <v>13732</v>
      </c>
      <c r="B1367" s="21" t="s">
        <v>941</v>
      </c>
      <c r="C1367" s="21"/>
      <c r="D1367" s="22">
        <v>0</v>
      </c>
      <c r="E1367" s="24">
        <v>-0.11931356477350559</v>
      </c>
      <c r="F1367" s="28">
        <v>0.33652248063547147</v>
      </c>
      <c r="G1367" s="28">
        <v>0.62170212869733987</v>
      </c>
      <c r="H1367" s="28">
        <v>0.29020289240947156</v>
      </c>
      <c r="I1367" s="25">
        <f t="shared" si="84"/>
        <v>0</v>
      </c>
      <c r="J1367" s="25">
        <f t="shared" si="85"/>
        <v>0</v>
      </c>
      <c r="K1367" s="25">
        <f t="shared" si="86"/>
        <v>1</v>
      </c>
      <c r="L1367" s="25">
        <f t="shared" si="87"/>
        <v>0</v>
      </c>
      <c r="M1367" s="25">
        <v>1</v>
      </c>
      <c r="N1367" s="25" t="e">
        <v>#N/A</v>
      </c>
      <c r="O1367" s="25" t="e">
        <f>VLOOKUP(A1367,'NFkB target TFs'!$E$10:$E$54,1,FALSE)</f>
        <v>#N/A</v>
      </c>
      <c r="P1367" s="25" t="e">
        <f>VLOOKUP(A1367,'all NFkB targets'!$A$6:$A$571,1,FALSE)</f>
        <v>#N/A</v>
      </c>
    </row>
    <row r="1368" spans="1:16" x14ac:dyDescent="0.25">
      <c r="A1368" s="96" t="s">
        <v>8523</v>
      </c>
      <c r="B1368" s="21" t="s">
        <v>8524</v>
      </c>
      <c r="C1368" s="21"/>
      <c r="D1368" s="22">
        <v>0</v>
      </c>
      <c r="E1368" s="23">
        <v>0.1066512588970666</v>
      </c>
      <c r="F1368" s="23">
        <v>0.12281413824757414</v>
      </c>
      <c r="G1368" s="23">
        <v>0.37429145539054137</v>
      </c>
      <c r="H1368" s="23">
        <v>0.28999285583637763</v>
      </c>
      <c r="I1368" s="25">
        <f t="shared" si="84"/>
        <v>0</v>
      </c>
      <c r="J1368" s="25">
        <f t="shared" si="85"/>
        <v>0</v>
      </c>
      <c r="K1368" s="25">
        <f t="shared" si="86"/>
        <v>0</v>
      </c>
      <c r="L1368" s="25">
        <f t="shared" si="87"/>
        <v>0</v>
      </c>
      <c r="M1368" s="25">
        <v>0</v>
      </c>
      <c r="N1368" s="25" t="e">
        <v>#N/A</v>
      </c>
      <c r="O1368" s="25" t="e">
        <f>VLOOKUP(A1368,'NFkB target TFs'!$E$10:$E$54,1,FALSE)</f>
        <v>#N/A</v>
      </c>
      <c r="P1368" s="25" t="e">
        <f>VLOOKUP(A1368,'all NFkB targets'!$A$6:$A$571,1,FALSE)</f>
        <v>#N/A</v>
      </c>
    </row>
    <row r="1369" spans="1:16" x14ac:dyDescent="0.25">
      <c r="A1369" s="96" t="s">
        <v>4554</v>
      </c>
      <c r="B1369" s="21" t="s">
        <v>4555</v>
      </c>
      <c r="C1369" s="21"/>
      <c r="D1369" s="22">
        <v>0</v>
      </c>
      <c r="E1369" s="23">
        <v>6.0882794167820845E-2</v>
      </c>
      <c r="F1369" s="23">
        <v>-0.23675884581058437</v>
      </c>
      <c r="G1369" s="23">
        <v>0.35980623894979841</v>
      </c>
      <c r="H1369" s="23">
        <v>0.28974690045914947</v>
      </c>
      <c r="I1369" s="25">
        <f t="shared" si="84"/>
        <v>0</v>
      </c>
      <c r="J1369" s="25">
        <f t="shared" si="85"/>
        <v>0</v>
      </c>
      <c r="K1369" s="25">
        <f t="shared" si="86"/>
        <v>0</v>
      </c>
      <c r="L1369" s="25">
        <f t="shared" si="87"/>
        <v>0</v>
      </c>
      <c r="M1369" s="25">
        <v>0</v>
      </c>
      <c r="N1369" s="25" t="e">
        <v>#N/A</v>
      </c>
      <c r="O1369" s="25" t="e">
        <f>VLOOKUP(A1369,'NFkB target TFs'!$E$10:$E$54,1,FALSE)</f>
        <v>#N/A</v>
      </c>
      <c r="P1369" s="25" t="e">
        <f>VLOOKUP(A1369,'all NFkB targets'!$A$6:$A$571,1,FALSE)</f>
        <v>#N/A</v>
      </c>
    </row>
    <row r="1370" spans="1:16" x14ac:dyDescent="0.25">
      <c r="A1370" s="96" t="s">
        <v>13666</v>
      </c>
      <c r="B1370" s="21" t="s">
        <v>13667</v>
      </c>
      <c r="C1370" s="21"/>
      <c r="D1370" s="22">
        <v>0</v>
      </c>
      <c r="E1370" s="23">
        <v>5.2667087654532388E-2</v>
      </c>
      <c r="F1370" s="23">
        <v>9.733571345746872E-2</v>
      </c>
      <c r="G1370" s="28">
        <v>0.60286438313722768</v>
      </c>
      <c r="H1370" s="28">
        <v>0.28972326111443802</v>
      </c>
      <c r="I1370" s="25">
        <f t="shared" si="84"/>
        <v>0</v>
      </c>
      <c r="J1370" s="25">
        <f t="shared" si="85"/>
        <v>0</v>
      </c>
      <c r="K1370" s="25">
        <f t="shared" si="86"/>
        <v>1</v>
      </c>
      <c r="L1370" s="25">
        <f t="shared" si="87"/>
        <v>0</v>
      </c>
      <c r="M1370" s="25">
        <v>1</v>
      </c>
      <c r="N1370" s="25" t="e">
        <v>#N/A</v>
      </c>
      <c r="O1370" s="25" t="e">
        <f>VLOOKUP(A1370,'NFkB target TFs'!$E$10:$E$54,1,FALSE)</f>
        <v>#N/A</v>
      </c>
      <c r="P1370" s="25" t="e">
        <f>VLOOKUP(A1370,'all NFkB targets'!$A$6:$A$571,1,FALSE)</f>
        <v>#N/A</v>
      </c>
    </row>
    <row r="1371" spans="1:16" x14ac:dyDescent="0.25">
      <c r="A1371" s="96" t="s">
        <v>14369</v>
      </c>
      <c r="B1371" s="21" t="s">
        <v>14370</v>
      </c>
      <c r="C1371" s="21"/>
      <c r="D1371" s="22">
        <v>0</v>
      </c>
      <c r="E1371" s="24">
        <v>-1.677752481170427</v>
      </c>
      <c r="F1371" s="24">
        <v>-0.35028606775615317</v>
      </c>
      <c r="G1371" s="24">
        <v>-0.59954678995293886</v>
      </c>
      <c r="H1371" s="28">
        <v>0.28935165550526032</v>
      </c>
      <c r="I1371" s="25">
        <f t="shared" si="84"/>
        <v>1</v>
      </c>
      <c r="J1371" s="25">
        <f t="shared" si="85"/>
        <v>0</v>
      </c>
      <c r="K1371" s="25">
        <f t="shared" si="86"/>
        <v>1</v>
      </c>
      <c r="L1371" s="25">
        <f t="shared" si="87"/>
        <v>0</v>
      </c>
      <c r="M1371" s="25">
        <v>1</v>
      </c>
      <c r="N1371" s="25" t="e">
        <v>#N/A</v>
      </c>
      <c r="O1371" s="25" t="e">
        <f>VLOOKUP(A1371,'NFkB target TFs'!$E$10:$E$54,1,FALSE)</f>
        <v>#N/A</v>
      </c>
      <c r="P1371" s="25" t="e">
        <f>VLOOKUP(A1371,'all NFkB targets'!$A$6:$A$571,1,FALSE)</f>
        <v>#N/A</v>
      </c>
    </row>
    <row r="1372" spans="1:16" x14ac:dyDescent="0.25">
      <c r="A1372" s="96" t="s">
        <v>8191</v>
      </c>
      <c r="B1372" s="21" t="s">
        <v>8192</v>
      </c>
      <c r="C1372" s="21"/>
      <c r="D1372" s="22">
        <v>0</v>
      </c>
      <c r="E1372" s="23">
        <v>0.20723955866289889</v>
      </c>
      <c r="F1372" s="23">
        <v>0.36727913176119742</v>
      </c>
      <c r="G1372" s="23">
        <v>0.45241063086894401</v>
      </c>
      <c r="H1372" s="23">
        <v>0.28916815417791186</v>
      </c>
      <c r="I1372" s="25">
        <f t="shared" si="84"/>
        <v>0</v>
      </c>
      <c r="J1372" s="25">
        <f t="shared" si="85"/>
        <v>0</v>
      </c>
      <c r="K1372" s="25">
        <f t="shared" si="86"/>
        <v>0</v>
      </c>
      <c r="L1372" s="25">
        <f t="shared" si="87"/>
        <v>0</v>
      </c>
      <c r="M1372" s="25">
        <v>0</v>
      </c>
      <c r="N1372" s="25" t="e">
        <v>#N/A</v>
      </c>
      <c r="O1372" s="25" t="e">
        <f>VLOOKUP(A1372,'NFkB target TFs'!$E$10:$E$54,1,FALSE)</f>
        <v>#N/A</v>
      </c>
      <c r="P1372" s="25" t="e">
        <f>VLOOKUP(A1372,'all NFkB targets'!$A$6:$A$571,1,FALSE)</f>
        <v>#N/A</v>
      </c>
    </row>
    <row r="1373" spans="1:16" x14ac:dyDescent="0.25">
      <c r="A1373" s="96" t="s">
        <v>2033</v>
      </c>
      <c r="B1373" s="21" t="s">
        <v>2034</v>
      </c>
      <c r="C1373" s="21"/>
      <c r="D1373" s="22">
        <v>0</v>
      </c>
      <c r="E1373" s="23">
        <v>0.17590881359131497</v>
      </c>
      <c r="F1373" s="23">
        <v>0.54576433622162102</v>
      </c>
      <c r="G1373" s="23">
        <v>0.45066607023980426</v>
      </c>
      <c r="H1373" s="23">
        <v>0.28898196453509778</v>
      </c>
      <c r="I1373" s="25">
        <f t="shared" si="84"/>
        <v>0</v>
      </c>
      <c r="J1373" s="25">
        <f t="shared" si="85"/>
        <v>0</v>
      </c>
      <c r="K1373" s="25">
        <f t="shared" si="86"/>
        <v>0</v>
      </c>
      <c r="L1373" s="25">
        <f t="shared" si="87"/>
        <v>0</v>
      </c>
      <c r="M1373" s="25">
        <v>0</v>
      </c>
      <c r="N1373" s="25" t="e">
        <v>#N/A</v>
      </c>
      <c r="O1373" s="25" t="e">
        <f>VLOOKUP(A1373,'NFkB target TFs'!$E$10:$E$54,1,FALSE)</f>
        <v>#N/A</v>
      </c>
      <c r="P1373" s="25" t="e">
        <f>VLOOKUP(A1373,'all NFkB targets'!$A$6:$A$571,1,FALSE)</f>
        <v>#N/A</v>
      </c>
    </row>
    <row r="1374" spans="1:16" x14ac:dyDescent="0.25">
      <c r="A1374" s="96" t="s">
        <v>5062</v>
      </c>
      <c r="B1374" s="21" t="s">
        <v>5063</v>
      </c>
      <c r="C1374" s="21"/>
      <c r="D1374" s="22">
        <v>0</v>
      </c>
      <c r="E1374" s="23">
        <v>0.31489176999286311</v>
      </c>
      <c r="F1374" s="23">
        <v>0.16858561526822807</v>
      </c>
      <c r="G1374" s="23">
        <v>0.16062925381231102</v>
      </c>
      <c r="H1374" s="23">
        <v>0.28881659465464266</v>
      </c>
      <c r="I1374" s="25">
        <f t="shared" si="84"/>
        <v>0</v>
      </c>
      <c r="J1374" s="25">
        <f t="shared" si="85"/>
        <v>0</v>
      </c>
      <c r="K1374" s="25">
        <f t="shared" si="86"/>
        <v>0</v>
      </c>
      <c r="L1374" s="25">
        <f t="shared" si="87"/>
        <v>0</v>
      </c>
      <c r="M1374" s="25">
        <v>0</v>
      </c>
      <c r="N1374" s="25" t="e">
        <v>#N/A</v>
      </c>
      <c r="O1374" s="25" t="e">
        <f>VLOOKUP(A1374,'NFkB target TFs'!$E$10:$E$54,1,FALSE)</f>
        <v>#N/A</v>
      </c>
      <c r="P1374" s="25" t="e">
        <f>VLOOKUP(A1374,'all NFkB targets'!$A$6:$A$571,1,FALSE)</f>
        <v>#N/A</v>
      </c>
    </row>
    <row r="1375" spans="1:16" x14ac:dyDescent="0.25">
      <c r="A1375" s="96" t="s">
        <v>3925</v>
      </c>
      <c r="B1375" s="21" t="s">
        <v>3926</v>
      </c>
      <c r="C1375" s="21"/>
      <c r="D1375" s="22">
        <v>0</v>
      </c>
      <c r="E1375" s="23">
        <v>0.26246315457276126</v>
      </c>
      <c r="F1375" s="23">
        <v>0.57277195985437623</v>
      </c>
      <c r="G1375" s="23">
        <v>0.56541007811925048</v>
      </c>
      <c r="H1375" s="23">
        <v>0.28856346636760005</v>
      </c>
      <c r="I1375" s="25">
        <f t="shared" si="84"/>
        <v>0</v>
      </c>
      <c r="J1375" s="25">
        <f t="shared" si="85"/>
        <v>0</v>
      </c>
      <c r="K1375" s="25">
        <f t="shared" si="86"/>
        <v>0</v>
      </c>
      <c r="L1375" s="25">
        <f t="shared" si="87"/>
        <v>0</v>
      </c>
      <c r="M1375" s="25">
        <v>0</v>
      </c>
      <c r="N1375" s="25" t="e">
        <v>#N/A</v>
      </c>
      <c r="O1375" s="25" t="e">
        <f>VLOOKUP(A1375,'NFkB target TFs'!$E$10:$E$54,1,FALSE)</f>
        <v>#N/A</v>
      </c>
      <c r="P1375" s="25" t="e">
        <f>VLOOKUP(A1375,'all NFkB targets'!$A$6:$A$571,1,FALSE)</f>
        <v>#N/A</v>
      </c>
    </row>
    <row r="1376" spans="1:16" x14ac:dyDescent="0.25">
      <c r="A1376" s="96" t="s">
        <v>12180</v>
      </c>
      <c r="B1376" s="21" t="s">
        <v>12181</v>
      </c>
      <c r="C1376" s="21"/>
      <c r="D1376" s="22">
        <v>0</v>
      </c>
      <c r="E1376" s="28">
        <v>0.83310043625836872</v>
      </c>
      <c r="F1376" s="23">
        <v>-9.9430317091681042E-2</v>
      </c>
      <c r="G1376" s="28">
        <v>0.52797696212499001</v>
      </c>
      <c r="H1376" s="28">
        <v>0.28856308748295356</v>
      </c>
      <c r="I1376" s="25">
        <f t="shared" si="84"/>
        <v>1</v>
      </c>
      <c r="J1376" s="25">
        <f t="shared" si="85"/>
        <v>0</v>
      </c>
      <c r="K1376" s="25">
        <f t="shared" si="86"/>
        <v>0</v>
      </c>
      <c r="L1376" s="25">
        <f t="shared" si="87"/>
        <v>0</v>
      </c>
      <c r="M1376" s="25">
        <v>1</v>
      </c>
      <c r="N1376" s="25" t="e">
        <v>#N/A</v>
      </c>
      <c r="O1376" s="25" t="e">
        <f>VLOOKUP(A1376,'NFkB target TFs'!$E$10:$E$54,1,FALSE)</f>
        <v>#N/A</v>
      </c>
      <c r="P1376" s="25" t="e">
        <f>VLOOKUP(A1376,'all NFkB targets'!$A$6:$A$571,1,FALSE)</f>
        <v>#N/A</v>
      </c>
    </row>
    <row r="1377" spans="1:16" x14ac:dyDescent="0.25">
      <c r="A1377" s="96" t="s">
        <v>13952</v>
      </c>
      <c r="B1377" s="21" t="s">
        <v>13953</v>
      </c>
      <c r="C1377" s="21"/>
      <c r="D1377" s="22">
        <v>0</v>
      </c>
      <c r="E1377" s="23">
        <v>-3.3498106771041418E-2</v>
      </c>
      <c r="F1377" s="28">
        <v>0.51593110186832869</v>
      </c>
      <c r="G1377" s="28">
        <v>0.58855902279899464</v>
      </c>
      <c r="H1377" s="28">
        <v>0.28844301530419608</v>
      </c>
      <c r="I1377" s="25">
        <f t="shared" si="84"/>
        <v>0</v>
      </c>
      <c r="J1377" s="25">
        <f t="shared" si="85"/>
        <v>0</v>
      </c>
      <c r="K1377" s="25">
        <f t="shared" si="86"/>
        <v>1</v>
      </c>
      <c r="L1377" s="25">
        <f t="shared" si="87"/>
        <v>0</v>
      </c>
      <c r="M1377" s="25">
        <v>1</v>
      </c>
      <c r="N1377" s="25" t="e">
        <v>#N/A</v>
      </c>
      <c r="O1377" s="25" t="e">
        <f>VLOOKUP(A1377,'NFkB target TFs'!$E$10:$E$54,1,FALSE)</f>
        <v>#N/A</v>
      </c>
      <c r="P1377" s="25" t="e">
        <f>VLOOKUP(A1377,'all NFkB targets'!$A$6:$A$571,1,FALSE)</f>
        <v>#N/A</v>
      </c>
    </row>
    <row r="1378" spans="1:16" x14ac:dyDescent="0.25">
      <c r="A1378" s="96" t="s">
        <v>2659</v>
      </c>
      <c r="B1378" s="21" t="s">
        <v>2660</v>
      </c>
      <c r="C1378" s="21"/>
      <c r="D1378" s="22">
        <v>0</v>
      </c>
      <c r="E1378" s="23">
        <v>3.1462132622633525E-2</v>
      </c>
      <c r="F1378" s="23">
        <v>0.13058013955061662</v>
      </c>
      <c r="G1378" s="23">
        <v>0.57091369596707375</v>
      </c>
      <c r="H1378" s="23">
        <v>0.28840016083912667</v>
      </c>
      <c r="I1378" s="25">
        <f t="shared" si="84"/>
        <v>0</v>
      </c>
      <c r="J1378" s="25">
        <f t="shared" si="85"/>
        <v>0</v>
      </c>
      <c r="K1378" s="25">
        <f t="shared" si="86"/>
        <v>0</v>
      </c>
      <c r="L1378" s="25">
        <f t="shared" si="87"/>
        <v>0</v>
      </c>
      <c r="M1378" s="25">
        <v>0</v>
      </c>
      <c r="N1378" s="25" t="e">
        <v>#N/A</v>
      </c>
      <c r="O1378" s="25" t="e">
        <f>VLOOKUP(A1378,'NFkB target TFs'!$E$10:$E$54,1,FALSE)</f>
        <v>#N/A</v>
      </c>
      <c r="P1378" s="25" t="e">
        <f>VLOOKUP(A1378,'all NFkB targets'!$A$6:$A$571,1,FALSE)</f>
        <v>#N/A</v>
      </c>
    </row>
    <row r="1379" spans="1:16" x14ac:dyDescent="0.25">
      <c r="A1379" s="96" t="s">
        <v>10740</v>
      </c>
      <c r="B1379" s="21" t="s">
        <v>10741</v>
      </c>
      <c r="C1379" s="21"/>
      <c r="D1379" s="22">
        <v>0</v>
      </c>
      <c r="E1379" s="23">
        <v>0.18848270487215957</v>
      </c>
      <c r="F1379" s="23">
        <v>0.11581030095753429</v>
      </c>
      <c r="G1379" s="23">
        <v>0.41575085260443406</v>
      </c>
      <c r="H1379" s="23">
        <v>0.28835872153952236</v>
      </c>
      <c r="I1379" s="25">
        <f t="shared" si="84"/>
        <v>0</v>
      </c>
      <c r="J1379" s="25">
        <f t="shared" si="85"/>
        <v>0</v>
      </c>
      <c r="K1379" s="25">
        <f t="shared" si="86"/>
        <v>0</v>
      </c>
      <c r="L1379" s="25">
        <f t="shared" si="87"/>
        <v>0</v>
      </c>
      <c r="M1379" s="25">
        <v>0</v>
      </c>
      <c r="N1379" s="25" t="e">
        <v>#N/A</v>
      </c>
      <c r="O1379" s="25" t="e">
        <f>VLOOKUP(A1379,'NFkB target TFs'!$E$10:$E$54,1,FALSE)</f>
        <v>#N/A</v>
      </c>
      <c r="P1379" s="25" t="e">
        <f>VLOOKUP(A1379,'all NFkB targets'!$A$6:$A$571,1,FALSE)</f>
        <v>#N/A</v>
      </c>
    </row>
    <row r="1380" spans="1:16" x14ac:dyDescent="0.25">
      <c r="A1380" s="96" t="s">
        <v>13277</v>
      </c>
      <c r="B1380" s="21" t="s">
        <v>13278</v>
      </c>
      <c r="C1380" s="21"/>
      <c r="D1380" s="22">
        <v>0</v>
      </c>
      <c r="E1380" s="28">
        <v>0.12649953110887122</v>
      </c>
      <c r="F1380" s="28">
        <v>0.41932351693775932</v>
      </c>
      <c r="G1380" s="28">
        <v>0.66233626933515088</v>
      </c>
      <c r="H1380" s="28">
        <v>0.28823666687747096</v>
      </c>
      <c r="I1380" s="25">
        <f t="shared" si="84"/>
        <v>0</v>
      </c>
      <c r="J1380" s="25">
        <f t="shared" si="85"/>
        <v>0</v>
      </c>
      <c r="K1380" s="25">
        <f t="shared" si="86"/>
        <v>1</v>
      </c>
      <c r="L1380" s="25">
        <f t="shared" si="87"/>
        <v>0</v>
      </c>
      <c r="M1380" s="25">
        <v>1</v>
      </c>
      <c r="N1380" s="25" t="e">
        <v>#N/A</v>
      </c>
      <c r="O1380" s="25" t="e">
        <f>VLOOKUP(A1380,'NFkB target TFs'!$E$10:$E$54,1,FALSE)</f>
        <v>#N/A</v>
      </c>
      <c r="P1380" s="25" t="e">
        <f>VLOOKUP(A1380,'all NFkB targets'!$A$6:$A$571,1,FALSE)</f>
        <v>#N/A</v>
      </c>
    </row>
    <row r="1381" spans="1:16" x14ac:dyDescent="0.25">
      <c r="A1381" s="96" t="s">
        <v>672</v>
      </c>
      <c r="B1381" s="21" t="s">
        <v>673</v>
      </c>
      <c r="C1381" s="21"/>
      <c r="D1381" s="22">
        <v>0</v>
      </c>
      <c r="E1381" s="23">
        <v>-0.17427029241053166</v>
      </c>
      <c r="F1381" s="23">
        <v>2.1838425031820291E-2</v>
      </c>
      <c r="G1381" s="23">
        <v>0.15884309429136628</v>
      </c>
      <c r="H1381" s="23">
        <v>0.28793321222985102</v>
      </c>
      <c r="I1381" s="25">
        <f t="shared" si="84"/>
        <v>0</v>
      </c>
      <c r="J1381" s="25">
        <f t="shared" si="85"/>
        <v>0</v>
      </c>
      <c r="K1381" s="25">
        <f t="shared" si="86"/>
        <v>0</v>
      </c>
      <c r="L1381" s="25">
        <f t="shared" si="87"/>
        <v>0</v>
      </c>
      <c r="M1381" s="25">
        <v>0</v>
      </c>
      <c r="N1381" s="25" t="e">
        <v>#N/A</v>
      </c>
      <c r="O1381" s="25" t="e">
        <f>VLOOKUP(A1381,'NFkB target TFs'!$E$10:$E$54,1,FALSE)</f>
        <v>#N/A</v>
      </c>
      <c r="P1381" s="25" t="e">
        <f>VLOOKUP(A1381,'all NFkB targets'!$A$6:$A$571,1,FALSE)</f>
        <v>#N/A</v>
      </c>
    </row>
    <row r="1382" spans="1:16" x14ac:dyDescent="0.25">
      <c r="A1382" s="96" t="s">
        <v>9397</v>
      </c>
      <c r="B1382" s="21" t="s">
        <v>9398</v>
      </c>
      <c r="C1382" s="21"/>
      <c r="D1382" s="22">
        <v>0</v>
      </c>
      <c r="E1382" s="23">
        <v>0.37026305636763757</v>
      </c>
      <c r="F1382" s="23">
        <v>0.20841867530789071</v>
      </c>
      <c r="G1382" s="23">
        <v>0.43570414445170913</v>
      </c>
      <c r="H1382" s="23">
        <v>0.28780494007771945</v>
      </c>
      <c r="I1382" s="25">
        <f t="shared" si="84"/>
        <v>0</v>
      </c>
      <c r="J1382" s="25">
        <f t="shared" si="85"/>
        <v>0</v>
      </c>
      <c r="K1382" s="25">
        <f t="shared" si="86"/>
        <v>0</v>
      </c>
      <c r="L1382" s="25">
        <f t="shared" si="87"/>
        <v>0</v>
      </c>
      <c r="M1382" s="25">
        <v>0</v>
      </c>
      <c r="N1382" s="25" t="e">
        <v>#N/A</v>
      </c>
      <c r="O1382" s="25" t="e">
        <f>VLOOKUP(A1382,'NFkB target TFs'!$E$10:$E$54,1,FALSE)</f>
        <v>#N/A</v>
      </c>
      <c r="P1382" s="25" t="e">
        <f>VLOOKUP(A1382,'all NFkB targets'!$A$6:$A$571,1,FALSE)</f>
        <v>#N/A</v>
      </c>
    </row>
    <row r="1383" spans="1:16" x14ac:dyDescent="0.25">
      <c r="A1383" s="96" t="s">
        <v>6850</v>
      </c>
      <c r="B1383" s="21" t="s">
        <v>6851</v>
      </c>
      <c r="C1383" s="21"/>
      <c r="D1383" s="22">
        <v>0</v>
      </c>
      <c r="E1383" s="23">
        <v>0.25063324896224909</v>
      </c>
      <c r="F1383" s="23">
        <v>0.39675973620530336</v>
      </c>
      <c r="G1383" s="23">
        <v>0.36183071832446251</v>
      </c>
      <c r="H1383" s="23">
        <v>0.28777789544538374</v>
      </c>
      <c r="I1383" s="25">
        <f t="shared" si="84"/>
        <v>0</v>
      </c>
      <c r="J1383" s="25">
        <f t="shared" si="85"/>
        <v>0</v>
      </c>
      <c r="K1383" s="25">
        <f t="shared" si="86"/>
        <v>0</v>
      </c>
      <c r="L1383" s="25">
        <f t="shared" si="87"/>
        <v>0</v>
      </c>
      <c r="M1383" s="25">
        <v>0</v>
      </c>
      <c r="N1383" s="25" t="e">
        <v>#N/A</v>
      </c>
      <c r="O1383" s="25" t="e">
        <f>VLOOKUP(A1383,'NFkB target TFs'!$E$10:$E$54,1,FALSE)</f>
        <v>#N/A</v>
      </c>
      <c r="P1383" s="25" t="e">
        <f>VLOOKUP(A1383,'all NFkB targets'!$A$6:$A$571,1,FALSE)</f>
        <v>#N/A</v>
      </c>
    </row>
    <row r="1384" spans="1:16" x14ac:dyDescent="0.25">
      <c r="A1384" s="96" t="s">
        <v>579</v>
      </c>
      <c r="B1384" s="21" t="s">
        <v>580</v>
      </c>
      <c r="C1384" s="21"/>
      <c r="D1384" s="22">
        <v>0</v>
      </c>
      <c r="E1384" s="23">
        <v>6.7017197791693128E-2</v>
      </c>
      <c r="F1384" s="23">
        <v>0.24125549521440476</v>
      </c>
      <c r="G1384" s="23">
        <v>0.34700478085282022</v>
      </c>
      <c r="H1384" s="23">
        <v>0.28724298722091146</v>
      </c>
      <c r="I1384" s="25">
        <f t="shared" si="84"/>
        <v>0</v>
      </c>
      <c r="J1384" s="25">
        <f t="shared" si="85"/>
        <v>0</v>
      </c>
      <c r="K1384" s="25">
        <f t="shared" si="86"/>
        <v>0</v>
      </c>
      <c r="L1384" s="25">
        <f t="shared" si="87"/>
        <v>0</v>
      </c>
      <c r="M1384" s="25">
        <v>0</v>
      </c>
      <c r="N1384" s="25" t="e">
        <v>#N/A</v>
      </c>
      <c r="O1384" s="25" t="e">
        <f>VLOOKUP(A1384,'NFkB target TFs'!$E$10:$E$54,1,FALSE)</f>
        <v>#N/A</v>
      </c>
      <c r="P1384" s="25" t="e">
        <f>VLOOKUP(A1384,'all NFkB targets'!$A$6:$A$571,1,FALSE)</f>
        <v>#N/A</v>
      </c>
    </row>
    <row r="1385" spans="1:16" x14ac:dyDescent="0.25">
      <c r="A1385" s="96" t="s">
        <v>11581</v>
      </c>
      <c r="B1385" s="21" t="s">
        <v>11582</v>
      </c>
      <c r="C1385" s="21"/>
      <c r="D1385" s="22">
        <v>0</v>
      </c>
      <c r="E1385" s="23">
        <v>0.11019906832707839</v>
      </c>
      <c r="F1385" s="23">
        <v>4.7299632090105195E-2</v>
      </c>
      <c r="G1385" s="23">
        <v>0.43792929270553416</v>
      </c>
      <c r="H1385" s="23">
        <v>0.28671132205875555</v>
      </c>
      <c r="I1385" s="25">
        <f t="shared" si="84"/>
        <v>0</v>
      </c>
      <c r="J1385" s="25">
        <f t="shared" si="85"/>
        <v>0</v>
      </c>
      <c r="K1385" s="25">
        <f t="shared" si="86"/>
        <v>0</v>
      </c>
      <c r="L1385" s="25">
        <f t="shared" si="87"/>
        <v>0</v>
      </c>
      <c r="M1385" s="25">
        <v>0</v>
      </c>
      <c r="N1385" s="25" t="e">
        <v>#N/A</v>
      </c>
      <c r="O1385" s="25" t="e">
        <f>VLOOKUP(A1385,'NFkB target TFs'!$E$10:$E$54,1,FALSE)</f>
        <v>#N/A</v>
      </c>
      <c r="P1385" s="25" t="e">
        <f>VLOOKUP(A1385,'all NFkB targets'!$A$6:$A$571,1,FALSE)</f>
        <v>#N/A</v>
      </c>
    </row>
    <row r="1386" spans="1:16" x14ac:dyDescent="0.25">
      <c r="A1386" s="96" t="s">
        <v>10152</v>
      </c>
      <c r="B1386" s="21" t="s">
        <v>10153</v>
      </c>
      <c r="C1386" s="21"/>
      <c r="D1386" s="22">
        <v>0</v>
      </c>
      <c r="E1386" s="23">
        <v>0.21759268199952189</v>
      </c>
      <c r="F1386" s="23">
        <v>0.52315315813081542</v>
      </c>
      <c r="G1386" s="23">
        <v>0.12014392278775804</v>
      </c>
      <c r="H1386" s="23">
        <v>0.28669945628254268</v>
      </c>
      <c r="I1386" s="25">
        <f t="shared" si="84"/>
        <v>0</v>
      </c>
      <c r="J1386" s="25">
        <f t="shared" si="85"/>
        <v>0</v>
      </c>
      <c r="K1386" s="25">
        <f t="shared" si="86"/>
        <v>0</v>
      </c>
      <c r="L1386" s="25">
        <f t="shared" si="87"/>
        <v>0</v>
      </c>
      <c r="M1386" s="25">
        <v>0</v>
      </c>
      <c r="N1386" s="25" t="e">
        <v>#N/A</v>
      </c>
      <c r="O1386" s="25" t="e">
        <f>VLOOKUP(A1386,'NFkB target TFs'!$E$10:$E$54,1,FALSE)</f>
        <v>#N/A</v>
      </c>
      <c r="P1386" s="25" t="e">
        <f>VLOOKUP(A1386,'all NFkB targets'!$A$6:$A$571,1,FALSE)</f>
        <v>#N/A</v>
      </c>
    </row>
    <row r="1387" spans="1:16" x14ac:dyDescent="0.25">
      <c r="A1387" s="96" t="s">
        <v>11849</v>
      </c>
      <c r="B1387" s="21" t="s">
        <v>941</v>
      </c>
      <c r="C1387" s="21"/>
      <c r="D1387" s="22">
        <v>0</v>
      </c>
      <c r="E1387" s="23">
        <v>0.3305211504460831</v>
      </c>
      <c r="F1387" s="23">
        <v>0.52194116601915563</v>
      </c>
      <c r="G1387" s="23">
        <v>0.3985763166182803</v>
      </c>
      <c r="H1387" s="23">
        <v>0.28668625855582131</v>
      </c>
      <c r="I1387" s="25">
        <f t="shared" si="84"/>
        <v>0</v>
      </c>
      <c r="J1387" s="25">
        <f t="shared" si="85"/>
        <v>0</v>
      </c>
      <c r="K1387" s="25">
        <f t="shared" si="86"/>
        <v>0</v>
      </c>
      <c r="L1387" s="25">
        <f t="shared" si="87"/>
        <v>0</v>
      </c>
      <c r="M1387" s="25">
        <v>0</v>
      </c>
      <c r="N1387" s="25" t="e">
        <v>#N/A</v>
      </c>
      <c r="O1387" s="25" t="e">
        <f>VLOOKUP(A1387,'NFkB target TFs'!$E$10:$E$54,1,FALSE)</f>
        <v>#N/A</v>
      </c>
      <c r="P1387" s="25" t="e">
        <f>VLOOKUP(A1387,'all NFkB targets'!$A$6:$A$571,1,FALSE)</f>
        <v>#N/A</v>
      </c>
    </row>
    <row r="1388" spans="1:16" x14ac:dyDescent="0.25">
      <c r="A1388" s="96" t="s">
        <v>4084</v>
      </c>
      <c r="B1388" s="21" t="s">
        <v>4085</v>
      </c>
      <c r="C1388" s="21"/>
      <c r="D1388" s="22">
        <v>0</v>
      </c>
      <c r="E1388" s="23">
        <v>0.20485879155169956</v>
      </c>
      <c r="F1388" s="23">
        <v>0.4676289238125711</v>
      </c>
      <c r="G1388" s="23">
        <v>0.28778324524236593</v>
      </c>
      <c r="H1388" s="23">
        <v>0.28644532874475043</v>
      </c>
      <c r="I1388" s="25">
        <f t="shared" si="84"/>
        <v>0</v>
      </c>
      <c r="J1388" s="25">
        <f t="shared" si="85"/>
        <v>0</v>
      </c>
      <c r="K1388" s="25">
        <f t="shared" si="86"/>
        <v>0</v>
      </c>
      <c r="L1388" s="25">
        <f t="shared" si="87"/>
        <v>0</v>
      </c>
      <c r="M1388" s="25">
        <v>0</v>
      </c>
      <c r="N1388" s="25" t="e">
        <v>#N/A</v>
      </c>
      <c r="O1388" s="25" t="e">
        <f>VLOOKUP(A1388,'NFkB target TFs'!$E$10:$E$54,1,FALSE)</f>
        <v>#N/A</v>
      </c>
      <c r="P1388" s="25" t="e">
        <f>VLOOKUP(A1388,'all NFkB targets'!$A$6:$A$571,1,FALSE)</f>
        <v>#N/A</v>
      </c>
    </row>
    <row r="1389" spans="1:16" x14ac:dyDescent="0.25">
      <c r="A1389" s="96" t="s">
        <v>9291</v>
      </c>
      <c r="B1389" s="21" t="s">
        <v>9292</v>
      </c>
      <c r="C1389" s="21"/>
      <c r="D1389" s="22">
        <v>0</v>
      </c>
      <c r="E1389" s="23">
        <v>0.49879150493864405</v>
      </c>
      <c r="F1389" s="23">
        <v>0.17985425958665535</v>
      </c>
      <c r="G1389" s="23">
        <v>0.3821446911865326</v>
      </c>
      <c r="H1389" s="23">
        <v>0.28636291720216683</v>
      </c>
      <c r="I1389" s="25">
        <f t="shared" si="84"/>
        <v>0</v>
      </c>
      <c r="J1389" s="25">
        <f t="shared" si="85"/>
        <v>0</v>
      </c>
      <c r="K1389" s="25">
        <f t="shared" si="86"/>
        <v>0</v>
      </c>
      <c r="L1389" s="25">
        <f t="shared" si="87"/>
        <v>0</v>
      </c>
      <c r="M1389" s="25">
        <v>0</v>
      </c>
      <c r="N1389" s="25" t="e">
        <v>#N/A</v>
      </c>
      <c r="O1389" s="25" t="e">
        <f>VLOOKUP(A1389,'NFkB target TFs'!$E$10:$E$54,1,FALSE)</f>
        <v>#N/A</v>
      </c>
      <c r="P1389" s="25" t="e">
        <f>VLOOKUP(A1389,'all NFkB targets'!$A$6:$A$571,1,FALSE)</f>
        <v>#N/A</v>
      </c>
    </row>
    <row r="1390" spans="1:16" x14ac:dyDescent="0.25">
      <c r="A1390" s="96" t="s">
        <v>14107</v>
      </c>
      <c r="B1390" s="21" t="s">
        <v>14108</v>
      </c>
      <c r="C1390" s="21"/>
      <c r="D1390" s="22">
        <v>0</v>
      </c>
      <c r="E1390" s="23">
        <v>-8.917663706356313E-3</v>
      </c>
      <c r="F1390" s="28">
        <v>0.51545062015997922</v>
      </c>
      <c r="G1390" s="28">
        <v>0.67699088623780157</v>
      </c>
      <c r="H1390" s="28">
        <v>0.28632354554131728</v>
      </c>
      <c r="I1390" s="25">
        <f t="shared" si="84"/>
        <v>0</v>
      </c>
      <c r="J1390" s="25">
        <f t="shared" si="85"/>
        <v>0</v>
      </c>
      <c r="K1390" s="25">
        <f t="shared" si="86"/>
        <v>1</v>
      </c>
      <c r="L1390" s="25">
        <f t="shared" si="87"/>
        <v>0</v>
      </c>
      <c r="M1390" s="25">
        <v>1</v>
      </c>
      <c r="N1390" s="25" t="e">
        <v>#N/A</v>
      </c>
      <c r="O1390" s="25" t="e">
        <f>VLOOKUP(A1390,'NFkB target TFs'!$E$10:$E$54,1,FALSE)</f>
        <v>#N/A</v>
      </c>
      <c r="P1390" s="25" t="e">
        <f>VLOOKUP(A1390,'all NFkB targets'!$A$6:$A$571,1,FALSE)</f>
        <v>#N/A</v>
      </c>
    </row>
    <row r="1391" spans="1:16" x14ac:dyDescent="0.25">
      <c r="A1391" s="96" t="s">
        <v>178</v>
      </c>
      <c r="B1391" s="21" t="s">
        <v>179</v>
      </c>
      <c r="C1391" s="21"/>
      <c r="D1391" s="22">
        <v>0</v>
      </c>
      <c r="E1391" s="23">
        <v>0.20082780869132771</v>
      </c>
      <c r="F1391" s="23">
        <v>0.27131522116269385</v>
      </c>
      <c r="G1391" s="23">
        <v>0.5705961650617779</v>
      </c>
      <c r="H1391" s="23">
        <v>0.28627098913473242</v>
      </c>
      <c r="I1391" s="25">
        <f t="shared" si="84"/>
        <v>0</v>
      </c>
      <c r="J1391" s="25">
        <f t="shared" si="85"/>
        <v>0</v>
      </c>
      <c r="K1391" s="25">
        <f t="shared" si="86"/>
        <v>0</v>
      </c>
      <c r="L1391" s="25">
        <f t="shared" si="87"/>
        <v>0</v>
      </c>
      <c r="M1391" s="25">
        <v>0</v>
      </c>
      <c r="N1391" s="25" t="e">
        <v>#N/A</v>
      </c>
      <c r="O1391" s="25" t="e">
        <f>VLOOKUP(A1391,'NFkB target TFs'!$E$10:$E$54,1,FALSE)</f>
        <v>#N/A</v>
      </c>
      <c r="P1391" s="25" t="str">
        <f>VLOOKUP(A1391,'all NFkB targets'!$A$6:$A$571,1,FALSE)</f>
        <v>NFKBIA</v>
      </c>
    </row>
    <row r="1392" spans="1:16" x14ac:dyDescent="0.25">
      <c r="A1392" s="96" t="s">
        <v>7991</v>
      </c>
      <c r="B1392" s="21" t="s">
        <v>7992</v>
      </c>
      <c r="C1392" s="21"/>
      <c r="D1392" s="22">
        <v>0</v>
      </c>
      <c r="E1392" s="23">
        <v>8.2306713353480165E-2</v>
      </c>
      <c r="F1392" s="23">
        <v>0.1659519533793046</v>
      </c>
      <c r="G1392" s="23">
        <v>-0.15545048460158001</v>
      </c>
      <c r="H1392" s="23">
        <v>0.28618055286599992</v>
      </c>
      <c r="I1392" s="25">
        <f t="shared" si="84"/>
        <v>0</v>
      </c>
      <c r="J1392" s="25">
        <f t="shared" si="85"/>
        <v>0</v>
      </c>
      <c r="K1392" s="25">
        <f t="shared" si="86"/>
        <v>0</v>
      </c>
      <c r="L1392" s="25">
        <f t="shared" si="87"/>
        <v>0</v>
      </c>
      <c r="M1392" s="25">
        <v>0</v>
      </c>
      <c r="N1392" s="25" t="e">
        <v>#N/A</v>
      </c>
      <c r="O1392" s="25" t="e">
        <f>VLOOKUP(A1392,'NFkB target TFs'!$E$10:$E$54,1,FALSE)</f>
        <v>#N/A</v>
      </c>
      <c r="P1392" s="25" t="e">
        <f>VLOOKUP(A1392,'all NFkB targets'!$A$6:$A$571,1,FALSE)</f>
        <v>#N/A</v>
      </c>
    </row>
    <row r="1393" spans="1:16" x14ac:dyDescent="0.25">
      <c r="A1393" s="96" t="s">
        <v>713</v>
      </c>
      <c r="B1393" s="21" t="s">
        <v>714</v>
      </c>
      <c r="C1393" s="21"/>
      <c r="D1393" s="22">
        <v>0</v>
      </c>
      <c r="E1393" s="23">
        <v>0.22059974723402453</v>
      </c>
      <c r="F1393" s="23">
        <v>0.25870166923095023</v>
      </c>
      <c r="G1393" s="23">
        <v>0.5485083131872438</v>
      </c>
      <c r="H1393" s="23">
        <v>0.28591455682237993</v>
      </c>
      <c r="I1393" s="25">
        <f t="shared" si="84"/>
        <v>0</v>
      </c>
      <c r="J1393" s="25">
        <f t="shared" si="85"/>
        <v>0</v>
      </c>
      <c r="K1393" s="25">
        <f t="shared" si="86"/>
        <v>0</v>
      </c>
      <c r="L1393" s="25">
        <f t="shared" si="87"/>
        <v>0</v>
      </c>
      <c r="M1393" s="25">
        <v>0</v>
      </c>
      <c r="N1393" s="25" t="e">
        <v>#N/A</v>
      </c>
      <c r="O1393" s="25" t="e">
        <f>VLOOKUP(A1393,'NFkB target TFs'!$E$10:$E$54,1,FALSE)</f>
        <v>#N/A</v>
      </c>
      <c r="P1393" s="25" t="e">
        <f>VLOOKUP(A1393,'all NFkB targets'!$A$6:$A$571,1,FALSE)</f>
        <v>#N/A</v>
      </c>
    </row>
    <row r="1394" spans="1:16" x14ac:dyDescent="0.25">
      <c r="A1394" s="96" t="s">
        <v>6133</v>
      </c>
      <c r="B1394" s="21" t="s">
        <v>6134</v>
      </c>
      <c r="C1394" s="21"/>
      <c r="D1394" s="22">
        <v>0</v>
      </c>
      <c r="E1394" s="23">
        <v>0.40422487267338669</v>
      </c>
      <c r="F1394" s="23">
        <v>0.34612796916250449</v>
      </c>
      <c r="G1394" s="23">
        <v>0.46442341456639269</v>
      </c>
      <c r="H1394" s="23">
        <v>0.28589079566161885</v>
      </c>
      <c r="I1394" s="25">
        <f t="shared" si="84"/>
        <v>0</v>
      </c>
      <c r="J1394" s="25">
        <f t="shared" si="85"/>
        <v>0</v>
      </c>
      <c r="K1394" s="25">
        <f t="shared" si="86"/>
        <v>0</v>
      </c>
      <c r="L1394" s="25">
        <f t="shared" si="87"/>
        <v>0</v>
      </c>
      <c r="M1394" s="25">
        <v>0</v>
      </c>
      <c r="N1394" s="25" t="e">
        <v>#N/A</v>
      </c>
      <c r="O1394" s="25" t="e">
        <f>VLOOKUP(A1394,'NFkB target TFs'!$E$10:$E$54,1,FALSE)</f>
        <v>#N/A</v>
      </c>
      <c r="P1394" s="25" t="e">
        <f>VLOOKUP(A1394,'all NFkB targets'!$A$6:$A$571,1,FALSE)</f>
        <v>#N/A</v>
      </c>
    </row>
    <row r="1395" spans="1:16" x14ac:dyDescent="0.25">
      <c r="A1395" s="96" t="s">
        <v>8976</v>
      </c>
      <c r="B1395" s="21" t="s">
        <v>941</v>
      </c>
      <c r="C1395" s="21"/>
      <c r="D1395" s="22">
        <v>0</v>
      </c>
      <c r="E1395" s="23">
        <v>0.19695198883067766</v>
      </c>
      <c r="F1395" s="23">
        <v>0.5813012858490636</v>
      </c>
      <c r="G1395" s="23">
        <v>0.15313926555599966</v>
      </c>
      <c r="H1395" s="23">
        <v>0.28580649521627427</v>
      </c>
      <c r="I1395" s="25">
        <f t="shared" si="84"/>
        <v>0</v>
      </c>
      <c r="J1395" s="25">
        <f t="shared" si="85"/>
        <v>0</v>
      </c>
      <c r="K1395" s="25">
        <f t="shared" si="86"/>
        <v>0</v>
      </c>
      <c r="L1395" s="25">
        <f t="shared" si="87"/>
        <v>0</v>
      </c>
      <c r="M1395" s="25">
        <v>0</v>
      </c>
      <c r="N1395" s="25" t="e">
        <v>#N/A</v>
      </c>
      <c r="O1395" s="25" t="e">
        <f>VLOOKUP(A1395,'NFkB target TFs'!$E$10:$E$54,1,FALSE)</f>
        <v>#N/A</v>
      </c>
      <c r="P1395" s="25" t="e">
        <f>VLOOKUP(A1395,'all NFkB targets'!$A$6:$A$571,1,FALSE)</f>
        <v>#N/A</v>
      </c>
    </row>
    <row r="1396" spans="1:16" x14ac:dyDescent="0.25">
      <c r="A1396" s="96" t="s">
        <v>8171</v>
      </c>
      <c r="B1396" s="21" t="s">
        <v>8172</v>
      </c>
      <c r="C1396" s="21"/>
      <c r="D1396" s="22">
        <v>0</v>
      </c>
      <c r="E1396" s="23">
        <v>-6.6615668025766265E-3</v>
      </c>
      <c r="F1396" s="23">
        <v>9.5873114729273456E-2</v>
      </c>
      <c r="G1396" s="23">
        <v>0.32829036483761265</v>
      </c>
      <c r="H1396" s="23">
        <v>0.28505489561702135</v>
      </c>
      <c r="I1396" s="25">
        <f t="shared" si="84"/>
        <v>0</v>
      </c>
      <c r="J1396" s="25">
        <f t="shared" si="85"/>
        <v>0</v>
      </c>
      <c r="K1396" s="25">
        <f t="shared" si="86"/>
        <v>0</v>
      </c>
      <c r="L1396" s="25">
        <f t="shared" si="87"/>
        <v>0</v>
      </c>
      <c r="M1396" s="25">
        <v>0</v>
      </c>
      <c r="N1396" s="25" t="e">
        <v>#N/A</v>
      </c>
      <c r="O1396" s="25" t="e">
        <f>VLOOKUP(A1396,'NFkB target TFs'!$E$10:$E$54,1,FALSE)</f>
        <v>#N/A</v>
      </c>
      <c r="P1396" s="25" t="e">
        <f>VLOOKUP(A1396,'all NFkB targets'!$A$6:$A$571,1,FALSE)</f>
        <v>#N/A</v>
      </c>
    </row>
    <row r="1397" spans="1:16" x14ac:dyDescent="0.25">
      <c r="A1397" s="96" t="s">
        <v>5813</v>
      </c>
      <c r="B1397" s="21" t="s">
        <v>941</v>
      </c>
      <c r="C1397" s="21"/>
      <c r="D1397" s="22">
        <v>0</v>
      </c>
      <c r="E1397" s="23">
        <v>0.37566158147623535</v>
      </c>
      <c r="F1397" s="23">
        <v>0.11277204972165426</v>
      </c>
      <c r="G1397" s="23">
        <v>0.37842312249972909</v>
      </c>
      <c r="H1397" s="23">
        <v>0.28474807626455889</v>
      </c>
      <c r="I1397" s="25">
        <f t="shared" si="84"/>
        <v>0</v>
      </c>
      <c r="J1397" s="25">
        <f t="shared" si="85"/>
        <v>0</v>
      </c>
      <c r="K1397" s="25">
        <f t="shared" si="86"/>
        <v>0</v>
      </c>
      <c r="L1397" s="25">
        <f t="shared" si="87"/>
        <v>0</v>
      </c>
      <c r="M1397" s="25">
        <v>0</v>
      </c>
      <c r="N1397" s="25" t="e">
        <v>#N/A</v>
      </c>
      <c r="O1397" s="25" t="e">
        <f>VLOOKUP(A1397,'NFkB target TFs'!$E$10:$E$54,1,FALSE)</f>
        <v>#N/A</v>
      </c>
      <c r="P1397" s="25" t="e">
        <f>VLOOKUP(A1397,'all NFkB targets'!$A$6:$A$571,1,FALSE)</f>
        <v>#N/A</v>
      </c>
    </row>
    <row r="1398" spans="1:16" x14ac:dyDescent="0.25">
      <c r="A1398" s="96" t="s">
        <v>13631</v>
      </c>
      <c r="B1398" s="21" t="s">
        <v>13632</v>
      </c>
      <c r="C1398" s="21"/>
      <c r="D1398" s="22">
        <v>0</v>
      </c>
      <c r="E1398" s="23">
        <v>-9.0499313246690694E-2</v>
      </c>
      <c r="F1398" s="28">
        <v>0.25868922007801848</v>
      </c>
      <c r="G1398" s="28">
        <v>0.60881298152377106</v>
      </c>
      <c r="H1398" s="28">
        <v>0.28468229254343697</v>
      </c>
      <c r="I1398" s="25">
        <f t="shared" si="84"/>
        <v>0</v>
      </c>
      <c r="J1398" s="25">
        <f t="shared" si="85"/>
        <v>0</v>
      </c>
      <c r="K1398" s="25">
        <f t="shared" si="86"/>
        <v>1</v>
      </c>
      <c r="L1398" s="25">
        <f t="shared" si="87"/>
        <v>0</v>
      </c>
      <c r="M1398" s="25">
        <v>1</v>
      </c>
      <c r="N1398" s="25" t="e">
        <v>#N/A</v>
      </c>
      <c r="O1398" s="25" t="e">
        <f>VLOOKUP(A1398,'NFkB target TFs'!$E$10:$E$54,1,FALSE)</f>
        <v>#N/A</v>
      </c>
      <c r="P1398" s="25" t="e">
        <f>VLOOKUP(A1398,'all NFkB targets'!$A$6:$A$571,1,FALSE)</f>
        <v>#N/A</v>
      </c>
    </row>
    <row r="1399" spans="1:16" x14ac:dyDescent="0.25">
      <c r="A1399" s="96" t="s">
        <v>1340</v>
      </c>
      <c r="B1399" s="21" t="s">
        <v>1341</v>
      </c>
      <c r="C1399" s="21"/>
      <c r="D1399" s="22">
        <v>0</v>
      </c>
      <c r="E1399" s="23">
        <v>0.1139623467786275</v>
      </c>
      <c r="F1399" s="23">
        <v>3.028222725543565E-2</v>
      </c>
      <c r="G1399" s="23">
        <v>5.5696119077871337E-2</v>
      </c>
      <c r="H1399" s="23">
        <v>0.28462301768473658</v>
      </c>
      <c r="I1399" s="25">
        <f t="shared" ref="I1399:I1462" si="88">IF(ABS(E1399)&gt;0.585,1,0)</f>
        <v>0</v>
      </c>
      <c r="J1399" s="25">
        <f t="shared" ref="J1399:J1462" si="89">IF(ABS(F1399)&gt;0.585,1,0)</f>
        <v>0</v>
      </c>
      <c r="K1399" s="25">
        <f t="shared" ref="K1399:K1462" si="90">IF(ABS(G1399)&gt;0.585,1,0)</f>
        <v>0</v>
      </c>
      <c r="L1399" s="25">
        <f t="shared" ref="L1399:L1462" si="91">IF(ABS(H1399)&gt;0.585,1,0)</f>
        <v>0</v>
      </c>
      <c r="M1399" s="25">
        <v>0</v>
      </c>
      <c r="N1399" s="25" t="e">
        <v>#N/A</v>
      </c>
      <c r="O1399" s="25" t="e">
        <f>VLOOKUP(A1399,'NFkB target TFs'!$E$10:$E$54,1,FALSE)</f>
        <v>#N/A</v>
      </c>
      <c r="P1399" s="25" t="e">
        <f>VLOOKUP(A1399,'all NFkB targets'!$A$6:$A$571,1,FALSE)</f>
        <v>#N/A</v>
      </c>
    </row>
    <row r="1400" spans="1:16" x14ac:dyDescent="0.25">
      <c r="A1400" s="96" t="s">
        <v>11601</v>
      </c>
      <c r="B1400" s="21" t="s">
        <v>11602</v>
      </c>
      <c r="C1400" s="21"/>
      <c r="D1400" s="22">
        <v>0</v>
      </c>
      <c r="E1400" s="23">
        <v>-0.27755231631037985</v>
      </c>
      <c r="F1400" s="23">
        <v>9.4057817950928088E-2</v>
      </c>
      <c r="G1400" s="23">
        <v>0.34940150625124589</v>
      </c>
      <c r="H1400" s="23">
        <v>0.28460869752547291</v>
      </c>
      <c r="I1400" s="25">
        <f t="shared" si="88"/>
        <v>0</v>
      </c>
      <c r="J1400" s="25">
        <f t="shared" si="89"/>
        <v>0</v>
      </c>
      <c r="K1400" s="25">
        <f t="shared" si="90"/>
        <v>0</v>
      </c>
      <c r="L1400" s="25">
        <f t="shared" si="91"/>
        <v>0</v>
      </c>
      <c r="M1400" s="25">
        <v>0</v>
      </c>
      <c r="N1400" s="25" t="e">
        <v>#N/A</v>
      </c>
      <c r="O1400" s="25" t="e">
        <f>VLOOKUP(A1400,'NFkB target TFs'!$E$10:$E$54,1,FALSE)</f>
        <v>#N/A</v>
      </c>
      <c r="P1400" s="25" t="e">
        <f>VLOOKUP(A1400,'all NFkB targets'!$A$6:$A$571,1,FALSE)</f>
        <v>#N/A</v>
      </c>
    </row>
    <row r="1401" spans="1:16" x14ac:dyDescent="0.25">
      <c r="A1401" s="96" t="s">
        <v>2484</v>
      </c>
      <c r="B1401" s="21" t="s">
        <v>2485</v>
      </c>
      <c r="C1401" s="21"/>
      <c r="D1401" s="22">
        <v>0</v>
      </c>
      <c r="E1401" s="23">
        <v>-0.44845225634054092</v>
      </c>
      <c r="F1401" s="23">
        <v>0.26524374017198016</v>
      </c>
      <c r="G1401" s="23">
        <v>0.27549069088166045</v>
      </c>
      <c r="H1401" s="23">
        <v>0.28431916251093259</v>
      </c>
      <c r="I1401" s="25">
        <f t="shared" si="88"/>
        <v>0</v>
      </c>
      <c r="J1401" s="25">
        <f t="shared" si="89"/>
        <v>0</v>
      </c>
      <c r="K1401" s="25">
        <f t="shared" si="90"/>
        <v>0</v>
      </c>
      <c r="L1401" s="25">
        <f t="shared" si="91"/>
        <v>0</v>
      </c>
      <c r="M1401" s="25">
        <v>0</v>
      </c>
      <c r="N1401" s="25" t="e">
        <v>#N/A</v>
      </c>
      <c r="O1401" s="25" t="e">
        <f>VLOOKUP(A1401,'NFkB target TFs'!$E$10:$E$54,1,FALSE)</f>
        <v>#N/A</v>
      </c>
      <c r="P1401" s="25" t="e">
        <f>VLOOKUP(A1401,'all NFkB targets'!$A$6:$A$571,1,FALSE)</f>
        <v>#N/A</v>
      </c>
    </row>
    <row r="1402" spans="1:16" x14ac:dyDescent="0.25">
      <c r="A1402" s="96" t="s">
        <v>799</v>
      </c>
      <c r="B1402" s="21" t="s">
        <v>800</v>
      </c>
      <c r="C1402" s="21"/>
      <c r="D1402" s="22">
        <v>0</v>
      </c>
      <c r="E1402" s="23">
        <v>-9.1066039306648333E-2</v>
      </c>
      <c r="F1402" s="23">
        <v>-0.10155713872859291</v>
      </c>
      <c r="G1402" s="23">
        <v>0.25772630293719762</v>
      </c>
      <c r="H1402" s="23">
        <v>0.28423040084118406</v>
      </c>
      <c r="I1402" s="25">
        <f t="shared" si="88"/>
        <v>0</v>
      </c>
      <c r="J1402" s="25">
        <f t="shared" si="89"/>
        <v>0</v>
      </c>
      <c r="K1402" s="25">
        <f t="shared" si="90"/>
        <v>0</v>
      </c>
      <c r="L1402" s="25">
        <f t="shared" si="91"/>
        <v>0</v>
      </c>
      <c r="M1402" s="25">
        <v>0</v>
      </c>
      <c r="N1402" s="25" t="e">
        <v>#N/A</v>
      </c>
      <c r="O1402" s="25" t="e">
        <f>VLOOKUP(A1402,'NFkB target TFs'!$E$10:$E$54,1,FALSE)</f>
        <v>#N/A</v>
      </c>
      <c r="P1402" s="25" t="e">
        <f>VLOOKUP(A1402,'all NFkB targets'!$A$6:$A$571,1,FALSE)</f>
        <v>#N/A</v>
      </c>
    </row>
    <row r="1403" spans="1:16" x14ac:dyDescent="0.25">
      <c r="A1403" s="96" t="s">
        <v>10526</v>
      </c>
      <c r="B1403" s="21" t="s">
        <v>10527</v>
      </c>
      <c r="C1403" s="21"/>
      <c r="D1403" s="22">
        <v>0</v>
      </c>
      <c r="E1403" s="23">
        <v>-0.42242888462086797</v>
      </c>
      <c r="F1403" s="23">
        <v>-5.9349715881921866E-2</v>
      </c>
      <c r="G1403" s="23">
        <v>-0.20431750295211823</v>
      </c>
      <c r="H1403" s="23">
        <v>0.28371684552515242</v>
      </c>
      <c r="I1403" s="25">
        <f t="shared" si="88"/>
        <v>0</v>
      </c>
      <c r="J1403" s="25">
        <f t="shared" si="89"/>
        <v>0</v>
      </c>
      <c r="K1403" s="25">
        <f t="shared" si="90"/>
        <v>0</v>
      </c>
      <c r="L1403" s="25">
        <f t="shared" si="91"/>
        <v>0</v>
      </c>
      <c r="M1403" s="25">
        <v>0</v>
      </c>
      <c r="N1403" s="25" t="e">
        <v>#N/A</v>
      </c>
      <c r="O1403" s="25" t="e">
        <f>VLOOKUP(A1403,'NFkB target TFs'!$E$10:$E$54,1,FALSE)</f>
        <v>#N/A</v>
      </c>
      <c r="P1403" s="25" t="e">
        <f>VLOOKUP(A1403,'all NFkB targets'!$A$6:$A$571,1,FALSE)</f>
        <v>#N/A</v>
      </c>
    </row>
    <row r="1404" spans="1:16" x14ac:dyDescent="0.25">
      <c r="A1404" s="96" t="s">
        <v>3622</v>
      </c>
      <c r="B1404" s="21" t="s">
        <v>3623</v>
      </c>
      <c r="C1404" s="21"/>
      <c r="D1404" s="22">
        <v>0</v>
      </c>
      <c r="E1404" s="23">
        <v>2.8235894806333529E-2</v>
      </c>
      <c r="F1404" s="23">
        <v>0.30478885372541692</v>
      </c>
      <c r="G1404" s="23">
        <v>0.52404272995277246</v>
      </c>
      <c r="H1404" s="23">
        <v>0.28366136361146105</v>
      </c>
      <c r="I1404" s="25">
        <f t="shared" si="88"/>
        <v>0</v>
      </c>
      <c r="J1404" s="25">
        <f t="shared" si="89"/>
        <v>0</v>
      </c>
      <c r="K1404" s="25">
        <f t="shared" si="90"/>
        <v>0</v>
      </c>
      <c r="L1404" s="25">
        <f t="shared" si="91"/>
        <v>0</v>
      </c>
      <c r="M1404" s="25">
        <v>0</v>
      </c>
      <c r="N1404" s="25" t="e">
        <v>#N/A</v>
      </c>
      <c r="O1404" s="25" t="e">
        <f>VLOOKUP(A1404,'NFkB target TFs'!$E$10:$E$54,1,FALSE)</f>
        <v>#N/A</v>
      </c>
      <c r="P1404" s="25" t="e">
        <f>VLOOKUP(A1404,'all NFkB targets'!$A$6:$A$571,1,FALSE)</f>
        <v>#N/A</v>
      </c>
    </row>
    <row r="1405" spans="1:16" x14ac:dyDescent="0.25">
      <c r="A1405" s="96" t="s">
        <v>12757</v>
      </c>
      <c r="B1405" s="21" t="s">
        <v>12758</v>
      </c>
      <c r="C1405" s="21"/>
      <c r="D1405" s="22">
        <v>0</v>
      </c>
      <c r="E1405" s="28">
        <v>0.11639265663421006</v>
      </c>
      <c r="F1405" s="28">
        <v>0.86253770729966417</v>
      </c>
      <c r="G1405" s="23">
        <v>1.201632927745995E-2</v>
      </c>
      <c r="H1405" s="28">
        <v>0.28342661705467254</v>
      </c>
      <c r="I1405" s="25">
        <f t="shared" si="88"/>
        <v>0</v>
      </c>
      <c r="J1405" s="25">
        <f t="shared" si="89"/>
        <v>1</v>
      </c>
      <c r="K1405" s="25">
        <f t="shared" si="90"/>
        <v>0</v>
      </c>
      <c r="L1405" s="25">
        <f t="shared" si="91"/>
        <v>0</v>
      </c>
      <c r="M1405" s="25">
        <v>1</v>
      </c>
      <c r="N1405" s="25" t="e">
        <v>#N/A</v>
      </c>
      <c r="O1405" s="25" t="e">
        <f>VLOOKUP(A1405,'NFkB target TFs'!$E$10:$E$54,1,FALSE)</f>
        <v>#N/A</v>
      </c>
      <c r="P1405" s="25" t="e">
        <f>VLOOKUP(A1405,'all NFkB targets'!$A$6:$A$571,1,FALSE)</f>
        <v>#N/A</v>
      </c>
    </row>
    <row r="1406" spans="1:16" x14ac:dyDescent="0.25">
      <c r="A1406" s="96" t="s">
        <v>15009</v>
      </c>
      <c r="B1406" s="21" t="s">
        <v>15010</v>
      </c>
      <c r="C1406" s="21"/>
      <c r="D1406" s="22">
        <v>0</v>
      </c>
      <c r="E1406" s="28">
        <v>0.83831899265259602</v>
      </c>
      <c r="F1406" s="28">
        <v>0.72129602321525865</v>
      </c>
      <c r="G1406" s="28">
        <v>0.9920551378681971</v>
      </c>
      <c r="H1406" s="28">
        <v>0.28328390068571108</v>
      </c>
      <c r="I1406" s="25">
        <f t="shared" si="88"/>
        <v>1</v>
      </c>
      <c r="J1406" s="25">
        <f t="shared" si="89"/>
        <v>1</v>
      </c>
      <c r="K1406" s="25">
        <f t="shared" si="90"/>
        <v>1</v>
      </c>
      <c r="L1406" s="25">
        <f t="shared" si="91"/>
        <v>0</v>
      </c>
      <c r="M1406" s="25">
        <v>1</v>
      </c>
      <c r="N1406" s="25" t="e">
        <v>#N/A</v>
      </c>
      <c r="O1406" s="25" t="e">
        <f>VLOOKUP(A1406,'NFkB target TFs'!$E$10:$E$54,1,FALSE)</f>
        <v>#N/A</v>
      </c>
      <c r="P1406" s="25" t="e">
        <f>VLOOKUP(A1406,'all NFkB targets'!$A$6:$A$571,1,FALSE)</f>
        <v>#N/A</v>
      </c>
    </row>
    <row r="1407" spans="1:16" x14ac:dyDescent="0.25">
      <c r="A1407" s="96" t="s">
        <v>7015</v>
      </c>
      <c r="B1407" s="21" t="s">
        <v>7016</v>
      </c>
      <c r="C1407" s="21"/>
      <c r="D1407" s="22">
        <v>0</v>
      </c>
      <c r="E1407" s="23">
        <v>0.28596333922529915</v>
      </c>
      <c r="F1407" s="23">
        <v>0.54277754071328177</v>
      </c>
      <c r="G1407" s="23">
        <v>0.45630284058194587</v>
      </c>
      <c r="H1407" s="23">
        <v>0.2831181438348947</v>
      </c>
      <c r="I1407" s="25">
        <f t="shared" si="88"/>
        <v>0</v>
      </c>
      <c r="J1407" s="25">
        <f t="shared" si="89"/>
        <v>0</v>
      </c>
      <c r="K1407" s="25">
        <f t="shared" si="90"/>
        <v>0</v>
      </c>
      <c r="L1407" s="25">
        <f t="shared" si="91"/>
        <v>0</v>
      </c>
      <c r="M1407" s="25">
        <v>0</v>
      </c>
      <c r="N1407" s="25" t="e">
        <v>#N/A</v>
      </c>
      <c r="O1407" s="25" t="e">
        <f>VLOOKUP(A1407,'NFkB target TFs'!$E$10:$E$54,1,FALSE)</f>
        <v>#N/A</v>
      </c>
      <c r="P1407" s="25" t="e">
        <f>VLOOKUP(A1407,'all NFkB targets'!$A$6:$A$571,1,FALSE)</f>
        <v>#N/A</v>
      </c>
    </row>
    <row r="1408" spans="1:16" x14ac:dyDescent="0.25">
      <c r="A1408" s="96" t="s">
        <v>8539</v>
      </c>
      <c r="B1408" s="21" t="s">
        <v>8540</v>
      </c>
      <c r="C1408" s="21"/>
      <c r="D1408" s="22">
        <v>0</v>
      </c>
      <c r="E1408" s="23">
        <v>-8.3857223852597696E-4</v>
      </c>
      <c r="F1408" s="23">
        <v>0.34920199256463053</v>
      </c>
      <c r="G1408" s="23">
        <v>0.37007475380932697</v>
      </c>
      <c r="H1408" s="23">
        <v>0.28305897162784838</v>
      </c>
      <c r="I1408" s="25">
        <f t="shared" si="88"/>
        <v>0</v>
      </c>
      <c r="J1408" s="25">
        <f t="shared" si="89"/>
        <v>0</v>
      </c>
      <c r="K1408" s="25">
        <f t="shared" si="90"/>
        <v>0</v>
      </c>
      <c r="L1408" s="25">
        <f t="shared" si="91"/>
        <v>0</v>
      </c>
      <c r="M1408" s="25">
        <v>0</v>
      </c>
      <c r="N1408" s="25" t="e">
        <v>#N/A</v>
      </c>
      <c r="O1408" s="25" t="e">
        <f>VLOOKUP(A1408,'NFkB target TFs'!$E$10:$E$54,1,FALSE)</f>
        <v>#N/A</v>
      </c>
      <c r="P1408" s="25" t="e">
        <f>VLOOKUP(A1408,'all NFkB targets'!$A$6:$A$571,1,FALSE)</f>
        <v>#N/A</v>
      </c>
    </row>
    <row r="1409" spans="1:16" x14ac:dyDescent="0.25">
      <c r="A1409" s="96" t="s">
        <v>7393</v>
      </c>
      <c r="B1409" s="21" t="s">
        <v>7394</v>
      </c>
      <c r="C1409" s="21"/>
      <c r="D1409" s="22">
        <v>0</v>
      </c>
      <c r="E1409" s="23">
        <v>9.2537968600442961E-3</v>
      </c>
      <c r="F1409" s="23">
        <v>-0.12904568128899427</v>
      </c>
      <c r="G1409" s="23">
        <v>0.16924760313269988</v>
      </c>
      <c r="H1409" s="23">
        <v>0.28251710557877341</v>
      </c>
      <c r="I1409" s="25">
        <f t="shared" si="88"/>
        <v>0</v>
      </c>
      <c r="J1409" s="25">
        <f t="shared" si="89"/>
        <v>0</v>
      </c>
      <c r="K1409" s="25">
        <f t="shared" si="90"/>
        <v>0</v>
      </c>
      <c r="L1409" s="25">
        <f t="shared" si="91"/>
        <v>0</v>
      </c>
      <c r="M1409" s="25">
        <v>0</v>
      </c>
      <c r="N1409" s="25" t="e">
        <v>#N/A</v>
      </c>
      <c r="O1409" s="25" t="e">
        <f>VLOOKUP(A1409,'NFkB target TFs'!$E$10:$E$54,1,FALSE)</f>
        <v>#N/A</v>
      </c>
      <c r="P1409" s="25" t="e">
        <f>VLOOKUP(A1409,'all NFkB targets'!$A$6:$A$571,1,FALSE)</f>
        <v>#N/A</v>
      </c>
    </row>
    <row r="1410" spans="1:16" x14ac:dyDescent="0.25">
      <c r="A1410" s="96" t="s">
        <v>8525</v>
      </c>
      <c r="B1410" s="21" t="s">
        <v>8526</v>
      </c>
      <c r="C1410" s="21"/>
      <c r="D1410" s="22">
        <v>0</v>
      </c>
      <c r="E1410" s="23">
        <v>-1.5713860488232062E-2</v>
      </c>
      <c r="F1410" s="23">
        <v>5.5255368664388356E-2</v>
      </c>
      <c r="G1410" s="23">
        <v>0.42212526551953017</v>
      </c>
      <c r="H1410" s="23">
        <v>0.28225316476949885</v>
      </c>
      <c r="I1410" s="25">
        <f t="shared" si="88"/>
        <v>0</v>
      </c>
      <c r="J1410" s="25">
        <f t="shared" si="89"/>
        <v>0</v>
      </c>
      <c r="K1410" s="25">
        <f t="shared" si="90"/>
        <v>0</v>
      </c>
      <c r="L1410" s="25">
        <f t="shared" si="91"/>
        <v>0</v>
      </c>
      <c r="M1410" s="25">
        <v>0</v>
      </c>
      <c r="N1410" s="25" t="e">
        <v>#N/A</v>
      </c>
      <c r="O1410" s="25" t="e">
        <f>VLOOKUP(A1410,'NFkB target TFs'!$E$10:$E$54,1,FALSE)</f>
        <v>#N/A</v>
      </c>
      <c r="P1410" s="25" t="e">
        <f>VLOOKUP(A1410,'all NFkB targets'!$A$6:$A$571,1,FALSE)</f>
        <v>#N/A</v>
      </c>
    </row>
    <row r="1411" spans="1:16" x14ac:dyDescent="0.25">
      <c r="A1411" s="96" t="s">
        <v>15158</v>
      </c>
      <c r="B1411" s="21" t="s">
        <v>15159</v>
      </c>
      <c r="C1411" s="21"/>
      <c r="D1411" s="22">
        <v>0</v>
      </c>
      <c r="E1411" s="28">
        <v>0.82224748127792013</v>
      </c>
      <c r="F1411" s="28">
        <v>1.0439284297662768</v>
      </c>
      <c r="G1411" s="28">
        <v>0.65554204850112996</v>
      </c>
      <c r="H1411" s="28">
        <v>0.28210353719164405</v>
      </c>
      <c r="I1411" s="25">
        <f t="shared" si="88"/>
        <v>1</v>
      </c>
      <c r="J1411" s="25">
        <f t="shared" si="89"/>
        <v>1</v>
      </c>
      <c r="K1411" s="25">
        <f t="shared" si="90"/>
        <v>1</v>
      </c>
      <c r="L1411" s="25">
        <f t="shared" si="91"/>
        <v>0</v>
      </c>
      <c r="M1411" s="25">
        <v>1</v>
      </c>
      <c r="N1411" s="25" t="e">
        <v>#N/A</v>
      </c>
      <c r="O1411" s="25" t="e">
        <f>VLOOKUP(A1411,'NFkB target TFs'!$E$10:$E$54,1,FALSE)</f>
        <v>#N/A</v>
      </c>
      <c r="P1411" s="25" t="e">
        <f>VLOOKUP(A1411,'all NFkB targets'!$A$6:$A$571,1,FALSE)</f>
        <v>#N/A</v>
      </c>
    </row>
    <row r="1412" spans="1:16" x14ac:dyDescent="0.25">
      <c r="A1412" s="96" t="s">
        <v>3846</v>
      </c>
      <c r="B1412" s="21" t="s">
        <v>3847</v>
      </c>
      <c r="C1412" s="21"/>
      <c r="D1412" s="22">
        <v>0</v>
      </c>
      <c r="E1412" s="23">
        <v>0.28640349530255982</v>
      </c>
      <c r="F1412" s="23">
        <v>0.25739474053962369</v>
      </c>
      <c r="G1412" s="23">
        <v>0.48609748420915233</v>
      </c>
      <c r="H1412" s="23">
        <v>0.28202105439006159</v>
      </c>
      <c r="I1412" s="25">
        <f t="shared" si="88"/>
        <v>0</v>
      </c>
      <c r="J1412" s="25">
        <f t="shared" si="89"/>
        <v>0</v>
      </c>
      <c r="K1412" s="25">
        <f t="shared" si="90"/>
        <v>0</v>
      </c>
      <c r="L1412" s="25">
        <f t="shared" si="91"/>
        <v>0</v>
      </c>
      <c r="M1412" s="25">
        <v>0</v>
      </c>
      <c r="N1412" s="25" t="e">
        <v>#N/A</v>
      </c>
      <c r="O1412" s="25" t="e">
        <f>VLOOKUP(A1412,'NFkB target TFs'!$E$10:$E$54,1,FALSE)</f>
        <v>#N/A</v>
      </c>
      <c r="P1412" s="25" t="e">
        <f>VLOOKUP(A1412,'all NFkB targets'!$A$6:$A$571,1,FALSE)</f>
        <v>#N/A</v>
      </c>
    </row>
    <row r="1413" spans="1:16" x14ac:dyDescent="0.25">
      <c r="A1413" s="96" t="s">
        <v>13211</v>
      </c>
      <c r="B1413" s="21" t="s">
        <v>13212</v>
      </c>
      <c r="C1413" s="21"/>
      <c r="D1413" s="22">
        <v>0</v>
      </c>
      <c r="E1413" s="28">
        <v>0.25603154378586851</v>
      </c>
      <c r="F1413" s="28">
        <v>0.19617334826105903</v>
      </c>
      <c r="G1413" s="28">
        <v>0.62890916598929159</v>
      </c>
      <c r="H1413" s="28">
        <v>0.2819727019211824</v>
      </c>
      <c r="I1413" s="25">
        <f t="shared" si="88"/>
        <v>0</v>
      </c>
      <c r="J1413" s="25">
        <f t="shared" si="89"/>
        <v>0</v>
      </c>
      <c r="K1413" s="25">
        <f t="shared" si="90"/>
        <v>1</v>
      </c>
      <c r="L1413" s="25">
        <f t="shared" si="91"/>
        <v>0</v>
      </c>
      <c r="M1413" s="25">
        <v>1</v>
      </c>
      <c r="N1413" s="25" t="e">
        <v>#N/A</v>
      </c>
      <c r="O1413" s="25" t="e">
        <f>VLOOKUP(A1413,'NFkB target TFs'!$E$10:$E$54,1,FALSE)</f>
        <v>#N/A</v>
      </c>
      <c r="P1413" s="25" t="e">
        <f>VLOOKUP(A1413,'all NFkB targets'!$A$6:$A$571,1,FALSE)</f>
        <v>#N/A</v>
      </c>
    </row>
    <row r="1414" spans="1:16" x14ac:dyDescent="0.25">
      <c r="A1414" s="96" t="s">
        <v>11809</v>
      </c>
      <c r="B1414" s="21" t="s">
        <v>941</v>
      </c>
      <c r="C1414" s="21"/>
      <c r="D1414" s="22">
        <v>0</v>
      </c>
      <c r="E1414" s="23">
        <v>0.25170177417549355</v>
      </c>
      <c r="F1414" s="23">
        <v>0.32936270151099395</v>
      </c>
      <c r="G1414" s="23">
        <v>0.50282021889437656</v>
      </c>
      <c r="H1414" s="23">
        <v>0.28173858337729185</v>
      </c>
      <c r="I1414" s="25">
        <f t="shared" si="88"/>
        <v>0</v>
      </c>
      <c r="J1414" s="25">
        <f t="shared" si="89"/>
        <v>0</v>
      </c>
      <c r="K1414" s="25">
        <f t="shared" si="90"/>
        <v>0</v>
      </c>
      <c r="L1414" s="25">
        <f t="shared" si="91"/>
        <v>0</v>
      </c>
      <c r="M1414" s="25">
        <v>0</v>
      </c>
      <c r="N1414" s="25" t="e">
        <v>#N/A</v>
      </c>
      <c r="O1414" s="25" t="e">
        <f>VLOOKUP(A1414,'NFkB target TFs'!$E$10:$E$54,1,FALSE)</f>
        <v>#N/A</v>
      </c>
      <c r="P1414" s="25" t="e">
        <f>VLOOKUP(A1414,'all NFkB targets'!$A$6:$A$571,1,FALSE)</f>
        <v>#N/A</v>
      </c>
    </row>
    <row r="1415" spans="1:16" x14ac:dyDescent="0.25">
      <c r="A1415" s="96" t="s">
        <v>5573</v>
      </c>
      <c r="B1415" s="21" t="s">
        <v>5574</v>
      </c>
      <c r="C1415" s="21"/>
      <c r="D1415" s="22">
        <v>0</v>
      </c>
      <c r="E1415" s="23">
        <v>-7.3883978751989998E-3</v>
      </c>
      <c r="F1415" s="23">
        <v>0.23300576239334528</v>
      </c>
      <c r="G1415" s="23">
        <v>0.41702348087723518</v>
      </c>
      <c r="H1415" s="23">
        <v>0.28165446256103133</v>
      </c>
      <c r="I1415" s="25">
        <f t="shared" si="88"/>
        <v>0</v>
      </c>
      <c r="J1415" s="25">
        <f t="shared" si="89"/>
        <v>0</v>
      </c>
      <c r="K1415" s="25">
        <f t="shared" si="90"/>
        <v>0</v>
      </c>
      <c r="L1415" s="25">
        <f t="shared" si="91"/>
        <v>0</v>
      </c>
      <c r="M1415" s="25">
        <v>0</v>
      </c>
      <c r="N1415" s="25" t="e">
        <v>#N/A</v>
      </c>
      <c r="O1415" s="25" t="e">
        <f>VLOOKUP(A1415,'NFkB target TFs'!$E$10:$E$54,1,FALSE)</f>
        <v>#N/A</v>
      </c>
      <c r="P1415" s="25" t="e">
        <f>VLOOKUP(A1415,'all NFkB targets'!$A$6:$A$571,1,FALSE)</f>
        <v>#N/A</v>
      </c>
    </row>
    <row r="1416" spans="1:16" x14ac:dyDescent="0.25">
      <c r="A1416" s="96" t="s">
        <v>9314</v>
      </c>
      <c r="B1416" s="21" t="s">
        <v>9315</v>
      </c>
      <c r="C1416" s="21"/>
      <c r="D1416" s="22">
        <v>0</v>
      </c>
      <c r="E1416" s="23">
        <v>0.3027379856042276</v>
      </c>
      <c r="F1416" s="23">
        <v>0.23743849591359228</v>
      </c>
      <c r="G1416" s="23">
        <v>0.25111778799067552</v>
      </c>
      <c r="H1416" s="23">
        <v>0.28162949360071254</v>
      </c>
      <c r="I1416" s="25">
        <f t="shared" si="88"/>
        <v>0</v>
      </c>
      <c r="J1416" s="25">
        <f t="shared" si="89"/>
        <v>0</v>
      </c>
      <c r="K1416" s="25">
        <f t="shared" si="90"/>
        <v>0</v>
      </c>
      <c r="L1416" s="25">
        <f t="shared" si="91"/>
        <v>0</v>
      </c>
      <c r="M1416" s="25">
        <v>0</v>
      </c>
      <c r="N1416" s="25" t="e">
        <v>#N/A</v>
      </c>
      <c r="O1416" s="25" t="e">
        <f>VLOOKUP(A1416,'NFkB target TFs'!$E$10:$E$54,1,FALSE)</f>
        <v>#N/A</v>
      </c>
      <c r="P1416" s="25" t="e">
        <f>VLOOKUP(A1416,'all NFkB targets'!$A$6:$A$571,1,FALSE)</f>
        <v>#N/A</v>
      </c>
    </row>
    <row r="1417" spans="1:16" x14ac:dyDescent="0.25">
      <c r="A1417" s="96" t="s">
        <v>2107</v>
      </c>
      <c r="B1417" s="21" t="s">
        <v>2108</v>
      </c>
      <c r="C1417" s="21"/>
      <c r="D1417" s="22">
        <v>0</v>
      </c>
      <c r="E1417" s="23">
        <v>4.9483376107413997E-2</v>
      </c>
      <c r="F1417" s="23">
        <v>0.14958854051175008</v>
      </c>
      <c r="G1417" s="23">
        <v>0.25427968703129677</v>
      </c>
      <c r="H1417" s="23">
        <v>0.28161926331821968</v>
      </c>
      <c r="I1417" s="25">
        <f t="shared" si="88"/>
        <v>0</v>
      </c>
      <c r="J1417" s="25">
        <f t="shared" si="89"/>
        <v>0</v>
      </c>
      <c r="K1417" s="25">
        <f t="shared" si="90"/>
        <v>0</v>
      </c>
      <c r="L1417" s="25">
        <f t="shared" si="91"/>
        <v>0</v>
      </c>
      <c r="M1417" s="25">
        <v>0</v>
      </c>
      <c r="N1417" s="25" t="e">
        <v>#N/A</v>
      </c>
      <c r="O1417" s="25" t="e">
        <f>VLOOKUP(A1417,'NFkB target TFs'!$E$10:$E$54,1,FALSE)</f>
        <v>#N/A</v>
      </c>
      <c r="P1417" s="25" t="e">
        <f>VLOOKUP(A1417,'all NFkB targets'!$A$6:$A$571,1,FALSE)</f>
        <v>#N/A</v>
      </c>
    </row>
    <row r="1418" spans="1:16" x14ac:dyDescent="0.25">
      <c r="A1418" s="96" t="s">
        <v>6315</v>
      </c>
      <c r="B1418" s="21" t="s">
        <v>6316</v>
      </c>
      <c r="C1418" s="21"/>
      <c r="D1418" s="22">
        <v>0</v>
      </c>
      <c r="E1418" s="23">
        <v>4.0830430442281511E-2</v>
      </c>
      <c r="F1418" s="23">
        <v>0.35018074456691395</v>
      </c>
      <c r="G1418" s="23">
        <v>-6.457636924088693E-2</v>
      </c>
      <c r="H1418" s="23">
        <v>0.28147366193273043</v>
      </c>
      <c r="I1418" s="25">
        <f t="shared" si="88"/>
        <v>0</v>
      </c>
      <c r="J1418" s="25">
        <f t="shared" si="89"/>
        <v>0</v>
      </c>
      <c r="K1418" s="25">
        <f t="shared" si="90"/>
        <v>0</v>
      </c>
      <c r="L1418" s="25">
        <f t="shared" si="91"/>
        <v>0</v>
      </c>
      <c r="M1418" s="25">
        <v>0</v>
      </c>
      <c r="N1418" s="25" t="e">
        <v>#N/A</v>
      </c>
      <c r="O1418" s="25" t="e">
        <f>VLOOKUP(A1418,'NFkB target TFs'!$E$10:$E$54,1,FALSE)</f>
        <v>#N/A</v>
      </c>
      <c r="P1418" s="25" t="e">
        <f>VLOOKUP(A1418,'all NFkB targets'!$A$6:$A$571,1,FALSE)</f>
        <v>#N/A</v>
      </c>
    </row>
    <row r="1419" spans="1:16" x14ac:dyDescent="0.25">
      <c r="A1419" s="96" t="s">
        <v>11227</v>
      </c>
      <c r="B1419" s="21" t="s">
        <v>11228</v>
      </c>
      <c r="C1419" s="21"/>
      <c r="D1419" s="22">
        <v>0</v>
      </c>
      <c r="E1419" s="23">
        <v>0.10838540569266097</v>
      </c>
      <c r="F1419" s="23">
        <v>0.52192614767483803</v>
      </c>
      <c r="G1419" s="23">
        <v>0.22262471187463481</v>
      </c>
      <c r="H1419" s="23">
        <v>0.2814199788300431</v>
      </c>
      <c r="I1419" s="25">
        <f t="shared" si="88"/>
        <v>0</v>
      </c>
      <c r="J1419" s="25">
        <f t="shared" si="89"/>
        <v>0</v>
      </c>
      <c r="K1419" s="25">
        <f t="shared" si="90"/>
        <v>0</v>
      </c>
      <c r="L1419" s="25">
        <f t="shared" si="91"/>
        <v>0</v>
      </c>
      <c r="M1419" s="25">
        <v>0</v>
      </c>
      <c r="N1419" s="25" t="e">
        <v>#N/A</v>
      </c>
      <c r="O1419" s="25" t="e">
        <f>VLOOKUP(A1419,'NFkB target TFs'!$E$10:$E$54,1,FALSE)</f>
        <v>#N/A</v>
      </c>
      <c r="P1419" s="25" t="e">
        <f>VLOOKUP(A1419,'all NFkB targets'!$A$6:$A$571,1,FALSE)</f>
        <v>#N/A</v>
      </c>
    </row>
    <row r="1420" spans="1:16" x14ac:dyDescent="0.25">
      <c r="A1420" s="96" t="s">
        <v>7768</v>
      </c>
      <c r="B1420" s="21" t="s">
        <v>7769</v>
      </c>
      <c r="C1420" s="21"/>
      <c r="D1420" s="22">
        <v>0</v>
      </c>
      <c r="E1420" s="23">
        <v>0.57783454629597053</v>
      </c>
      <c r="F1420" s="23">
        <v>0.22993910966444575</v>
      </c>
      <c r="G1420" s="23">
        <v>5.2787414359435035E-2</v>
      </c>
      <c r="H1420" s="23">
        <v>0.28116205587994875</v>
      </c>
      <c r="I1420" s="25">
        <f t="shared" si="88"/>
        <v>0</v>
      </c>
      <c r="J1420" s="25">
        <f t="shared" si="89"/>
        <v>0</v>
      </c>
      <c r="K1420" s="25">
        <f t="shared" si="90"/>
        <v>0</v>
      </c>
      <c r="L1420" s="25">
        <f t="shared" si="91"/>
        <v>0</v>
      </c>
      <c r="M1420" s="25">
        <v>0</v>
      </c>
      <c r="N1420" s="25" t="e">
        <v>#N/A</v>
      </c>
      <c r="O1420" s="25" t="e">
        <f>VLOOKUP(A1420,'NFkB target TFs'!$E$10:$E$54,1,FALSE)</f>
        <v>#N/A</v>
      </c>
      <c r="P1420" s="25" t="e">
        <f>VLOOKUP(A1420,'all NFkB targets'!$A$6:$A$571,1,FALSE)</f>
        <v>#N/A</v>
      </c>
    </row>
    <row r="1421" spans="1:16" x14ac:dyDescent="0.25">
      <c r="A1421" s="96" t="s">
        <v>3155</v>
      </c>
      <c r="B1421" s="21" t="s">
        <v>3156</v>
      </c>
      <c r="C1421" s="21"/>
      <c r="D1421" s="22">
        <v>0</v>
      </c>
      <c r="E1421" s="23">
        <v>5.9746783388867603E-2</v>
      </c>
      <c r="F1421" s="23">
        <v>4.2422497308262655E-2</v>
      </c>
      <c r="G1421" s="23">
        <v>2.6422135226902517E-2</v>
      </c>
      <c r="H1421" s="23">
        <v>0.28105933913848863</v>
      </c>
      <c r="I1421" s="25">
        <f t="shared" si="88"/>
        <v>0</v>
      </c>
      <c r="J1421" s="25">
        <f t="shared" si="89"/>
        <v>0</v>
      </c>
      <c r="K1421" s="25">
        <f t="shared" si="90"/>
        <v>0</v>
      </c>
      <c r="L1421" s="25">
        <f t="shared" si="91"/>
        <v>0</v>
      </c>
      <c r="M1421" s="25">
        <v>0</v>
      </c>
      <c r="N1421" s="25" t="e">
        <v>#N/A</v>
      </c>
      <c r="O1421" s="25" t="e">
        <f>VLOOKUP(A1421,'NFkB target TFs'!$E$10:$E$54,1,FALSE)</f>
        <v>#N/A</v>
      </c>
      <c r="P1421" s="25" t="e">
        <f>VLOOKUP(A1421,'all NFkB targets'!$A$6:$A$571,1,FALSE)</f>
        <v>#N/A</v>
      </c>
    </row>
    <row r="1422" spans="1:16" x14ac:dyDescent="0.25">
      <c r="A1422" s="96" t="s">
        <v>3201</v>
      </c>
      <c r="B1422" s="21" t="s">
        <v>3202</v>
      </c>
      <c r="C1422" s="21"/>
      <c r="D1422" s="22">
        <v>0</v>
      </c>
      <c r="E1422" s="23">
        <v>0.11222999248433164</v>
      </c>
      <c r="F1422" s="23">
        <v>-1.8942078451846883E-3</v>
      </c>
      <c r="G1422" s="23">
        <v>0.13462321173322292</v>
      </c>
      <c r="H1422" s="23">
        <v>0.280968325175387</v>
      </c>
      <c r="I1422" s="25">
        <f t="shared" si="88"/>
        <v>0</v>
      </c>
      <c r="J1422" s="25">
        <f t="shared" si="89"/>
        <v>0</v>
      </c>
      <c r="K1422" s="25">
        <f t="shared" si="90"/>
        <v>0</v>
      </c>
      <c r="L1422" s="25">
        <f t="shared" si="91"/>
        <v>0</v>
      </c>
      <c r="M1422" s="25">
        <v>0</v>
      </c>
      <c r="N1422" s="25" t="e">
        <v>#N/A</v>
      </c>
      <c r="O1422" s="25" t="e">
        <f>VLOOKUP(A1422,'NFkB target TFs'!$E$10:$E$54,1,FALSE)</f>
        <v>#N/A</v>
      </c>
      <c r="P1422" s="25" t="e">
        <f>VLOOKUP(A1422,'all NFkB targets'!$A$6:$A$571,1,FALSE)</f>
        <v>#N/A</v>
      </c>
    </row>
    <row r="1423" spans="1:16" x14ac:dyDescent="0.25">
      <c r="A1423" s="96" t="s">
        <v>2538</v>
      </c>
      <c r="B1423" s="21" t="s">
        <v>2539</v>
      </c>
      <c r="C1423" s="21"/>
      <c r="D1423" s="22">
        <v>0</v>
      </c>
      <c r="E1423" s="23">
        <v>0.19550369110337246</v>
      </c>
      <c r="F1423" s="23">
        <v>0.53204168960584763</v>
      </c>
      <c r="G1423" s="23">
        <v>0.37427857074448156</v>
      </c>
      <c r="H1423" s="23">
        <v>0.28083252746557147</v>
      </c>
      <c r="I1423" s="25">
        <f t="shared" si="88"/>
        <v>0</v>
      </c>
      <c r="J1423" s="25">
        <f t="shared" si="89"/>
        <v>0</v>
      </c>
      <c r="K1423" s="25">
        <f t="shared" si="90"/>
        <v>0</v>
      </c>
      <c r="L1423" s="25">
        <f t="shared" si="91"/>
        <v>0</v>
      </c>
      <c r="M1423" s="25">
        <v>0</v>
      </c>
      <c r="N1423" s="25" t="e">
        <v>#N/A</v>
      </c>
      <c r="O1423" s="25" t="e">
        <f>VLOOKUP(A1423,'NFkB target TFs'!$E$10:$E$54,1,FALSE)</f>
        <v>#N/A</v>
      </c>
      <c r="P1423" s="25" t="e">
        <f>VLOOKUP(A1423,'all NFkB targets'!$A$6:$A$571,1,FALSE)</f>
        <v>#N/A</v>
      </c>
    </row>
    <row r="1424" spans="1:16" x14ac:dyDescent="0.25">
      <c r="A1424" s="96" t="s">
        <v>14904</v>
      </c>
      <c r="B1424" s="21" t="s">
        <v>14905</v>
      </c>
      <c r="C1424" s="21"/>
      <c r="D1424" s="22">
        <v>0</v>
      </c>
      <c r="E1424" s="28">
        <v>0.2866668974859618</v>
      </c>
      <c r="F1424" s="28">
        <v>0.97292559931945766</v>
      </c>
      <c r="G1424" s="28">
        <v>0.90254025120562287</v>
      </c>
      <c r="H1424" s="28">
        <v>0.2798709472089706</v>
      </c>
      <c r="I1424" s="25">
        <f t="shared" si="88"/>
        <v>0</v>
      </c>
      <c r="J1424" s="25">
        <f t="shared" si="89"/>
        <v>1</v>
      </c>
      <c r="K1424" s="25">
        <f t="shared" si="90"/>
        <v>1</v>
      </c>
      <c r="L1424" s="25">
        <f t="shared" si="91"/>
        <v>0</v>
      </c>
      <c r="M1424" s="25">
        <v>1</v>
      </c>
      <c r="N1424" s="25" t="e">
        <v>#N/A</v>
      </c>
      <c r="O1424" s="25" t="e">
        <f>VLOOKUP(A1424,'NFkB target TFs'!$E$10:$E$54,1,FALSE)</f>
        <v>#N/A</v>
      </c>
      <c r="P1424" s="25" t="e">
        <f>VLOOKUP(A1424,'all NFkB targets'!$A$6:$A$571,1,FALSE)</f>
        <v>#N/A</v>
      </c>
    </row>
    <row r="1425" spans="1:16" x14ac:dyDescent="0.25">
      <c r="A1425" s="96" t="s">
        <v>10980</v>
      </c>
      <c r="B1425" s="21" t="s">
        <v>10981</v>
      </c>
      <c r="C1425" s="21"/>
      <c r="D1425" s="22">
        <v>0</v>
      </c>
      <c r="E1425" s="23">
        <v>0.40303519663679266</v>
      </c>
      <c r="F1425" s="23">
        <v>0.1060524302882408</v>
      </c>
      <c r="G1425" s="23">
        <v>0.23605515707877134</v>
      </c>
      <c r="H1425" s="23">
        <v>0.27954112337760345</v>
      </c>
      <c r="I1425" s="25">
        <f t="shared" si="88"/>
        <v>0</v>
      </c>
      <c r="J1425" s="25">
        <f t="shared" si="89"/>
        <v>0</v>
      </c>
      <c r="K1425" s="25">
        <f t="shared" si="90"/>
        <v>0</v>
      </c>
      <c r="L1425" s="25">
        <f t="shared" si="91"/>
        <v>0</v>
      </c>
      <c r="M1425" s="25">
        <v>0</v>
      </c>
      <c r="N1425" s="25" t="e">
        <v>#N/A</v>
      </c>
      <c r="O1425" s="25" t="e">
        <f>VLOOKUP(A1425,'NFkB target TFs'!$E$10:$E$54,1,FALSE)</f>
        <v>#N/A</v>
      </c>
      <c r="P1425" s="25" t="e">
        <f>VLOOKUP(A1425,'all NFkB targets'!$A$6:$A$571,1,FALSE)</f>
        <v>#N/A</v>
      </c>
    </row>
    <row r="1426" spans="1:16" x14ac:dyDescent="0.25">
      <c r="A1426" s="96" t="s">
        <v>13045</v>
      </c>
      <c r="B1426" s="21" t="s">
        <v>13046</v>
      </c>
      <c r="C1426" s="21"/>
      <c r="D1426" s="22">
        <v>0</v>
      </c>
      <c r="E1426" s="28">
        <v>1.0536161156757795</v>
      </c>
      <c r="F1426" s="28">
        <v>1.1259788724138342</v>
      </c>
      <c r="G1426" s="28">
        <v>0.50584174578672869</v>
      </c>
      <c r="H1426" s="28">
        <v>0.27952789218920959</v>
      </c>
      <c r="I1426" s="25">
        <f t="shared" si="88"/>
        <v>1</v>
      </c>
      <c r="J1426" s="25">
        <f t="shared" si="89"/>
        <v>1</v>
      </c>
      <c r="K1426" s="25">
        <f t="shared" si="90"/>
        <v>0</v>
      </c>
      <c r="L1426" s="25">
        <f t="shared" si="91"/>
        <v>0</v>
      </c>
      <c r="M1426" s="25">
        <v>1</v>
      </c>
      <c r="N1426" s="25" t="e">
        <v>#N/A</v>
      </c>
      <c r="O1426" s="25" t="e">
        <f>VLOOKUP(A1426,'NFkB target TFs'!$E$10:$E$54,1,FALSE)</f>
        <v>#N/A</v>
      </c>
      <c r="P1426" s="25" t="e">
        <f>VLOOKUP(A1426,'all NFkB targets'!$A$6:$A$571,1,FALSE)</f>
        <v>#N/A</v>
      </c>
    </row>
    <row r="1427" spans="1:16" x14ac:dyDescent="0.25">
      <c r="A1427" s="96" t="s">
        <v>8892</v>
      </c>
      <c r="B1427" s="21" t="s">
        <v>8893</v>
      </c>
      <c r="C1427" s="21"/>
      <c r="D1427" s="22">
        <v>0</v>
      </c>
      <c r="E1427" s="23">
        <v>-8.9953162953326393E-2</v>
      </c>
      <c r="F1427" s="23">
        <v>0.44917881832502565</v>
      </c>
      <c r="G1427" s="23">
        <v>0.11335182961812024</v>
      </c>
      <c r="H1427" s="23">
        <v>0.27952695100559954</v>
      </c>
      <c r="I1427" s="25">
        <f t="shared" si="88"/>
        <v>0</v>
      </c>
      <c r="J1427" s="25">
        <f t="shared" si="89"/>
        <v>0</v>
      </c>
      <c r="K1427" s="25">
        <f t="shared" si="90"/>
        <v>0</v>
      </c>
      <c r="L1427" s="25">
        <f t="shared" si="91"/>
        <v>0</v>
      </c>
      <c r="M1427" s="25">
        <v>0</v>
      </c>
      <c r="N1427" s="25" t="e">
        <v>#N/A</v>
      </c>
      <c r="O1427" s="25" t="e">
        <f>VLOOKUP(A1427,'NFkB target TFs'!$E$10:$E$54,1,FALSE)</f>
        <v>#N/A</v>
      </c>
      <c r="P1427" s="25" t="e">
        <f>VLOOKUP(A1427,'all NFkB targets'!$A$6:$A$571,1,FALSE)</f>
        <v>#N/A</v>
      </c>
    </row>
    <row r="1428" spans="1:16" x14ac:dyDescent="0.25">
      <c r="A1428" s="96" t="s">
        <v>10706</v>
      </c>
      <c r="B1428" s="21" t="s">
        <v>10707</v>
      </c>
      <c r="C1428" s="21"/>
      <c r="D1428" s="22">
        <v>0</v>
      </c>
      <c r="E1428" s="23">
        <v>0.11825640056534154</v>
      </c>
      <c r="F1428" s="23">
        <v>0.5741857627840985</v>
      </c>
      <c r="G1428" s="23">
        <v>0.16629166068896581</v>
      </c>
      <c r="H1428" s="23">
        <v>0.27929049693348068</v>
      </c>
      <c r="I1428" s="25">
        <f t="shared" si="88"/>
        <v>0</v>
      </c>
      <c r="J1428" s="25">
        <f t="shared" si="89"/>
        <v>0</v>
      </c>
      <c r="K1428" s="25">
        <f t="shared" si="90"/>
        <v>0</v>
      </c>
      <c r="L1428" s="25">
        <f t="shared" si="91"/>
        <v>0</v>
      </c>
      <c r="M1428" s="25">
        <v>0</v>
      </c>
      <c r="N1428" s="25" t="e">
        <v>#N/A</v>
      </c>
      <c r="O1428" s="25" t="e">
        <f>VLOOKUP(A1428,'NFkB target TFs'!$E$10:$E$54,1,FALSE)</f>
        <v>#N/A</v>
      </c>
      <c r="P1428" s="25" t="e">
        <f>VLOOKUP(A1428,'all NFkB targets'!$A$6:$A$571,1,FALSE)</f>
        <v>#N/A</v>
      </c>
    </row>
    <row r="1429" spans="1:16" x14ac:dyDescent="0.25">
      <c r="A1429" s="96" t="s">
        <v>3620</v>
      </c>
      <c r="B1429" s="21" t="s">
        <v>3621</v>
      </c>
      <c r="C1429" s="21"/>
      <c r="D1429" s="22">
        <v>0</v>
      </c>
      <c r="E1429" s="23">
        <v>3.3167127148819697E-2</v>
      </c>
      <c r="F1429" s="23">
        <v>0.20476529399797713</v>
      </c>
      <c r="G1429" s="23">
        <v>0.36405321602195911</v>
      </c>
      <c r="H1429" s="23">
        <v>0.27924481122126726</v>
      </c>
      <c r="I1429" s="25">
        <f t="shared" si="88"/>
        <v>0</v>
      </c>
      <c r="J1429" s="25">
        <f t="shared" si="89"/>
        <v>0</v>
      </c>
      <c r="K1429" s="25">
        <f t="shared" si="90"/>
        <v>0</v>
      </c>
      <c r="L1429" s="25">
        <f t="shared" si="91"/>
        <v>0</v>
      </c>
      <c r="M1429" s="25">
        <v>0</v>
      </c>
      <c r="N1429" s="25" t="e">
        <v>#N/A</v>
      </c>
      <c r="O1429" s="25" t="e">
        <f>VLOOKUP(A1429,'NFkB target TFs'!$E$10:$E$54,1,FALSE)</f>
        <v>#N/A</v>
      </c>
      <c r="P1429" s="25" t="e">
        <f>VLOOKUP(A1429,'all NFkB targets'!$A$6:$A$571,1,FALSE)</f>
        <v>#N/A</v>
      </c>
    </row>
    <row r="1430" spans="1:16" x14ac:dyDescent="0.25">
      <c r="A1430" s="96" t="s">
        <v>14969</v>
      </c>
      <c r="B1430" s="21" t="s">
        <v>14970</v>
      </c>
      <c r="C1430" s="21"/>
      <c r="D1430" s="22">
        <v>0</v>
      </c>
      <c r="E1430" s="24">
        <v>-1.6506657477719857</v>
      </c>
      <c r="F1430" s="28">
        <v>0.7014705828086677</v>
      </c>
      <c r="G1430" s="28">
        <v>0.63030180849717243</v>
      </c>
      <c r="H1430" s="28">
        <v>0.27908212892710255</v>
      </c>
      <c r="I1430" s="25">
        <f t="shared" si="88"/>
        <v>1</v>
      </c>
      <c r="J1430" s="25">
        <f t="shared" si="89"/>
        <v>1</v>
      </c>
      <c r="K1430" s="25">
        <f t="shared" si="90"/>
        <v>1</v>
      </c>
      <c r="L1430" s="25">
        <f t="shared" si="91"/>
        <v>0</v>
      </c>
      <c r="M1430" s="25">
        <v>1</v>
      </c>
      <c r="N1430" s="25" t="e">
        <v>#N/A</v>
      </c>
      <c r="O1430" s="25" t="e">
        <f>VLOOKUP(A1430,'NFkB target TFs'!$E$10:$E$54,1,FALSE)</f>
        <v>#N/A</v>
      </c>
      <c r="P1430" s="25" t="e">
        <f>VLOOKUP(A1430,'all NFkB targets'!$A$6:$A$571,1,FALSE)</f>
        <v>#N/A</v>
      </c>
    </row>
    <row r="1431" spans="1:16" x14ac:dyDescent="0.25">
      <c r="A1431" s="96" t="s">
        <v>13723</v>
      </c>
      <c r="B1431" s="21" t="s">
        <v>13724</v>
      </c>
      <c r="C1431" s="21"/>
      <c r="D1431" s="22">
        <v>0</v>
      </c>
      <c r="E1431" s="23">
        <v>5.4561145515452311E-2</v>
      </c>
      <c r="F1431" s="28">
        <v>0.55658759109139666</v>
      </c>
      <c r="G1431" s="28">
        <v>0.91191394510880375</v>
      </c>
      <c r="H1431" s="28">
        <v>0.27907461931466998</v>
      </c>
      <c r="I1431" s="25">
        <f t="shared" si="88"/>
        <v>0</v>
      </c>
      <c r="J1431" s="25">
        <f t="shared" si="89"/>
        <v>0</v>
      </c>
      <c r="K1431" s="25">
        <f t="shared" si="90"/>
        <v>1</v>
      </c>
      <c r="L1431" s="25">
        <f t="shared" si="91"/>
        <v>0</v>
      </c>
      <c r="M1431" s="25">
        <v>1</v>
      </c>
      <c r="N1431" s="25" t="e">
        <v>#N/A</v>
      </c>
      <c r="O1431" s="25" t="e">
        <f>VLOOKUP(A1431,'NFkB target TFs'!$E$10:$E$54,1,FALSE)</f>
        <v>#N/A</v>
      </c>
      <c r="P1431" s="25" t="e">
        <f>VLOOKUP(A1431,'all NFkB targets'!$A$6:$A$571,1,FALSE)</f>
        <v>#N/A</v>
      </c>
    </row>
    <row r="1432" spans="1:16" x14ac:dyDescent="0.25">
      <c r="A1432" s="96" t="s">
        <v>9117</v>
      </c>
      <c r="B1432" s="21" t="s">
        <v>9118</v>
      </c>
      <c r="C1432" s="21"/>
      <c r="D1432" s="22">
        <v>0</v>
      </c>
      <c r="E1432" s="23">
        <v>0.3538326538880458</v>
      </c>
      <c r="F1432" s="23">
        <v>0.10948576827425935</v>
      </c>
      <c r="G1432" s="23">
        <v>0.42626475470209796</v>
      </c>
      <c r="H1432" s="23">
        <v>0.27892891717968388</v>
      </c>
      <c r="I1432" s="25">
        <f t="shared" si="88"/>
        <v>0</v>
      </c>
      <c r="J1432" s="25">
        <f t="shared" si="89"/>
        <v>0</v>
      </c>
      <c r="K1432" s="25">
        <f t="shared" si="90"/>
        <v>0</v>
      </c>
      <c r="L1432" s="25">
        <f t="shared" si="91"/>
        <v>0</v>
      </c>
      <c r="M1432" s="25">
        <v>0</v>
      </c>
      <c r="N1432" s="25" t="e">
        <v>#N/A</v>
      </c>
      <c r="O1432" s="25" t="e">
        <f>VLOOKUP(A1432,'NFkB target TFs'!$E$10:$E$54,1,FALSE)</f>
        <v>#N/A</v>
      </c>
      <c r="P1432" s="25" t="e">
        <f>VLOOKUP(A1432,'all NFkB targets'!$A$6:$A$571,1,FALSE)</f>
        <v>#N/A</v>
      </c>
    </row>
    <row r="1433" spans="1:16" x14ac:dyDescent="0.25">
      <c r="A1433" s="96" t="s">
        <v>15140</v>
      </c>
      <c r="B1433" s="21" t="s">
        <v>15141</v>
      </c>
      <c r="C1433" s="21"/>
      <c r="D1433" s="22">
        <v>0</v>
      </c>
      <c r="E1433" s="28">
        <v>4.0325565551739508</v>
      </c>
      <c r="F1433" s="24">
        <v>-0.67242534197149539</v>
      </c>
      <c r="G1433" s="28">
        <v>2.8880561891970293</v>
      </c>
      <c r="H1433" s="28">
        <v>0.27886663338576734</v>
      </c>
      <c r="I1433" s="25">
        <f t="shared" si="88"/>
        <v>1</v>
      </c>
      <c r="J1433" s="25">
        <f t="shared" si="89"/>
        <v>1</v>
      </c>
      <c r="K1433" s="25">
        <f t="shared" si="90"/>
        <v>1</v>
      </c>
      <c r="L1433" s="25">
        <f t="shared" si="91"/>
        <v>0</v>
      </c>
      <c r="M1433" s="25">
        <v>1</v>
      </c>
      <c r="N1433" s="25" t="e">
        <v>#N/A</v>
      </c>
      <c r="O1433" s="25" t="e">
        <f>VLOOKUP(A1433,'NFkB target TFs'!$E$10:$E$54,1,FALSE)</f>
        <v>#N/A</v>
      </c>
      <c r="P1433" s="25" t="e">
        <f>VLOOKUP(A1433,'all NFkB targets'!$A$6:$A$571,1,FALSE)</f>
        <v>#N/A</v>
      </c>
    </row>
    <row r="1434" spans="1:16" x14ac:dyDescent="0.25">
      <c r="A1434" s="96" t="s">
        <v>6481</v>
      </c>
      <c r="B1434" s="21" t="s">
        <v>941</v>
      </c>
      <c r="C1434" s="21"/>
      <c r="D1434" s="22">
        <v>0</v>
      </c>
      <c r="E1434" s="23">
        <v>0.14812025620326391</v>
      </c>
      <c r="F1434" s="23">
        <v>0.32115275092946027</v>
      </c>
      <c r="G1434" s="23">
        <v>-0.18664339290838325</v>
      </c>
      <c r="H1434" s="23">
        <v>0.27886234335795063</v>
      </c>
      <c r="I1434" s="25">
        <f t="shared" si="88"/>
        <v>0</v>
      </c>
      <c r="J1434" s="25">
        <f t="shared" si="89"/>
        <v>0</v>
      </c>
      <c r="K1434" s="25">
        <f t="shared" si="90"/>
        <v>0</v>
      </c>
      <c r="L1434" s="25">
        <f t="shared" si="91"/>
        <v>0</v>
      </c>
      <c r="M1434" s="25">
        <v>0</v>
      </c>
      <c r="N1434" s="25" t="e">
        <v>#N/A</v>
      </c>
      <c r="O1434" s="25" t="e">
        <f>VLOOKUP(A1434,'NFkB target TFs'!$E$10:$E$54,1,FALSE)</f>
        <v>#N/A</v>
      </c>
      <c r="P1434" s="25" t="e">
        <f>VLOOKUP(A1434,'all NFkB targets'!$A$6:$A$571,1,FALSE)</f>
        <v>#N/A</v>
      </c>
    </row>
    <row r="1435" spans="1:16" x14ac:dyDescent="0.25">
      <c r="A1435" s="96" t="s">
        <v>7105</v>
      </c>
      <c r="B1435" s="21" t="s">
        <v>7106</v>
      </c>
      <c r="C1435" s="21"/>
      <c r="D1435" s="22">
        <v>0</v>
      </c>
      <c r="E1435" s="23">
        <v>8.9578363192606564E-2</v>
      </c>
      <c r="F1435" s="23">
        <v>0.14016264397241557</v>
      </c>
      <c r="G1435" s="23">
        <v>0.49426278508971255</v>
      </c>
      <c r="H1435" s="23">
        <v>0.27879239048212029</v>
      </c>
      <c r="I1435" s="25">
        <f t="shared" si="88"/>
        <v>0</v>
      </c>
      <c r="J1435" s="25">
        <f t="shared" si="89"/>
        <v>0</v>
      </c>
      <c r="K1435" s="25">
        <f t="shared" si="90"/>
        <v>0</v>
      </c>
      <c r="L1435" s="25">
        <f t="shared" si="91"/>
        <v>0</v>
      </c>
      <c r="M1435" s="25">
        <v>0</v>
      </c>
      <c r="N1435" s="25" t="e">
        <v>#N/A</v>
      </c>
      <c r="O1435" s="25" t="e">
        <f>VLOOKUP(A1435,'NFkB target TFs'!$E$10:$E$54,1,FALSE)</f>
        <v>#N/A</v>
      </c>
      <c r="P1435" s="25" t="e">
        <f>VLOOKUP(A1435,'all NFkB targets'!$A$6:$A$571,1,FALSE)</f>
        <v>#N/A</v>
      </c>
    </row>
    <row r="1436" spans="1:16" x14ac:dyDescent="0.25">
      <c r="A1436" s="96" t="s">
        <v>9636</v>
      </c>
      <c r="B1436" s="21" t="s">
        <v>9637</v>
      </c>
      <c r="C1436" s="21"/>
      <c r="D1436" s="22">
        <v>0</v>
      </c>
      <c r="E1436" s="23">
        <v>2.2894459796592128E-2</v>
      </c>
      <c r="F1436" s="23">
        <v>0.54878144716870314</v>
      </c>
      <c r="G1436" s="23">
        <v>0.56371053091928225</v>
      </c>
      <c r="H1436" s="23">
        <v>0.27876503854588913</v>
      </c>
      <c r="I1436" s="25">
        <f t="shared" si="88"/>
        <v>0</v>
      </c>
      <c r="J1436" s="25">
        <f t="shared" si="89"/>
        <v>0</v>
      </c>
      <c r="K1436" s="25">
        <f t="shared" si="90"/>
        <v>0</v>
      </c>
      <c r="L1436" s="25">
        <f t="shared" si="91"/>
        <v>0</v>
      </c>
      <c r="M1436" s="25">
        <v>0</v>
      </c>
      <c r="N1436" s="25" t="e">
        <v>#N/A</v>
      </c>
      <c r="O1436" s="25" t="e">
        <f>VLOOKUP(A1436,'NFkB target TFs'!$E$10:$E$54,1,FALSE)</f>
        <v>#N/A</v>
      </c>
      <c r="P1436" s="25" t="e">
        <f>VLOOKUP(A1436,'all NFkB targets'!$A$6:$A$571,1,FALSE)</f>
        <v>#N/A</v>
      </c>
    </row>
    <row r="1437" spans="1:16" x14ac:dyDescent="0.25">
      <c r="A1437" s="96" t="s">
        <v>3243</v>
      </c>
      <c r="B1437" s="21" t="s">
        <v>3244</v>
      </c>
      <c r="C1437" s="21"/>
      <c r="D1437" s="22">
        <v>0</v>
      </c>
      <c r="E1437" s="23">
        <v>0.21578191370810618</v>
      </c>
      <c r="F1437" s="23">
        <v>0.23859317611956204</v>
      </c>
      <c r="G1437" s="23">
        <v>0.35871736689365241</v>
      </c>
      <c r="H1437" s="23">
        <v>0.27868926477166894</v>
      </c>
      <c r="I1437" s="25">
        <f t="shared" si="88"/>
        <v>0</v>
      </c>
      <c r="J1437" s="25">
        <f t="shared" si="89"/>
        <v>0</v>
      </c>
      <c r="K1437" s="25">
        <f t="shared" si="90"/>
        <v>0</v>
      </c>
      <c r="L1437" s="25">
        <f t="shared" si="91"/>
        <v>0</v>
      </c>
      <c r="M1437" s="25">
        <v>0</v>
      </c>
      <c r="N1437" s="25" t="e">
        <v>#N/A</v>
      </c>
      <c r="O1437" s="25" t="e">
        <f>VLOOKUP(A1437,'NFkB target TFs'!$E$10:$E$54,1,FALSE)</f>
        <v>#N/A</v>
      </c>
      <c r="P1437" s="25" t="e">
        <f>VLOOKUP(A1437,'all NFkB targets'!$A$6:$A$571,1,FALSE)</f>
        <v>#N/A</v>
      </c>
    </row>
    <row r="1438" spans="1:16" x14ac:dyDescent="0.25">
      <c r="A1438" s="96" t="s">
        <v>12688</v>
      </c>
      <c r="B1438" s="21" t="s">
        <v>941</v>
      </c>
      <c r="C1438" s="21"/>
      <c r="D1438" s="22">
        <v>0</v>
      </c>
      <c r="E1438" s="28">
        <v>0.51348708912721852</v>
      </c>
      <c r="F1438" s="28">
        <v>1.0320419632263431</v>
      </c>
      <c r="G1438" s="28">
        <v>0.54200263200587107</v>
      </c>
      <c r="H1438" s="28">
        <v>0.27839882085342554</v>
      </c>
      <c r="I1438" s="25">
        <f t="shared" si="88"/>
        <v>0</v>
      </c>
      <c r="J1438" s="25">
        <f t="shared" si="89"/>
        <v>1</v>
      </c>
      <c r="K1438" s="25">
        <f t="shared" si="90"/>
        <v>0</v>
      </c>
      <c r="L1438" s="25">
        <f t="shared" si="91"/>
        <v>0</v>
      </c>
      <c r="M1438" s="25">
        <v>1</v>
      </c>
      <c r="N1438" s="25" t="e">
        <v>#N/A</v>
      </c>
      <c r="O1438" s="25" t="e">
        <f>VLOOKUP(A1438,'NFkB target TFs'!$E$10:$E$54,1,FALSE)</f>
        <v>#N/A</v>
      </c>
      <c r="P1438" s="25" t="e">
        <f>VLOOKUP(A1438,'all NFkB targets'!$A$6:$A$571,1,FALSE)</f>
        <v>#N/A</v>
      </c>
    </row>
    <row r="1439" spans="1:16" x14ac:dyDescent="0.25">
      <c r="A1439" s="96" t="s">
        <v>3943</v>
      </c>
      <c r="B1439" s="21" t="s">
        <v>3944</v>
      </c>
      <c r="C1439" s="21"/>
      <c r="D1439" s="22">
        <v>0</v>
      </c>
      <c r="E1439" s="23">
        <v>0.19133036504558351</v>
      </c>
      <c r="F1439" s="23">
        <v>0.12383850695298042</v>
      </c>
      <c r="G1439" s="23">
        <v>-0.14234331532470715</v>
      </c>
      <c r="H1439" s="23">
        <v>0.27834810960578799</v>
      </c>
      <c r="I1439" s="25">
        <f t="shared" si="88"/>
        <v>0</v>
      </c>
      <c r="J1439" s="25">
        <f t="shared" si="89"/>
        <v>0</v>
      </c>
      <c r="K1439" s="25">
        <f t="shared" si="90"/>
        <v>0</v>
      </c>
      <c r="L1439" s="25">
        <f t="shared" si="91"/>
        <v>0</v>
      </c>
      <c r="M1439" s="25">
        <v>0</v>
      </c>
      <c r="N1439" s="25" t="e">
        <v>#N/A</v>
      </c>
      <c r="O1439" s="25" t="e">
        <f>VLOOKUP(A1439,'NFkB target TFs'!$E$10:$E$54,1,FALSE)</f>
        <v>#N/A</v>
      </c>
      <c r="P1439" s="25" t="e">
        <f>VLOOKUP(A1439,'all NFkB targets'!$A$6:$A$571,1,FALSE)</f>
        <v>#N/A</v>
      </c>
    </row>
    <row r="1440" spans="1:16" x14ac:dyDescent="0.25">
      <c r="A1440" s="96" t="s">
        <v>13748</v>
      </c>
      <c r="B1440" s="21" t="s">
        <v>13749</v>
      </c>
      <c r="C1440" s="21"/>
      <c r="D1440" s="22">
        <v>0</v>
      </c>
      <c r="E1440" s="23">
        <v>-6.3665159201426361E-2</v>
      </c>
      <c r="F1440" s="28">
        <v>0.39731058409070769</v>
      </c>
      <c r="G1440" s="24">
        <v>-0.67210989855010916</v>
      </c>
      <c r="H1440" s="28">
        <v>0.27829837376829764</v>
      </c>
      <c r="I1440" s="25">
        <f t="shared" si="88"/>
        <v>0</v>
      </c>
      <c r="J1440" s="25">
        <f t="shared" si="89"/>
        <v>0</v>
      </c>
      <c r="K1440" s="25">
        <f t="shared" si="90"/>
        <v>1</v>
      </c>
      <c r="L1440" s="25">
        <f t="shared" si="91"/>
        <v>0</v>
      </c>
      <c r="M1440" s="25">
        <v>1</v>
      </c>
      <c r="N1440" s="25" t="e">
        <v>#N/A</v>
      </c>
      <c r="O1440" s="25" t="e">
        <f>VLOOKUP(A1440,'NFkB target TFs'!$E$10:$E$54,1,FALSE)</f>
        <v>#N/A</v>
      </c>
      <c r="P1440" s="25" t="e">
        <f>VLOOKUP(A1440,'all NFkB targets'!$A$6:$A$571,1,FALSE)</f>
        <v>#N/A</v>
      </c>
    </row>
    <row r="1441" spans="1:16" x14ac:dyDescent="0.25">
      <c r="A1441" s="96" t="s">
        <v>9219</v>
      </c>
      <c r="B1441" s="21" t="s">
        <v>9220</v>
      </c>
      <c r="C1441" s="21"/>
      <c r="D1441" s="22">
        <v>0</v>
      </c>
      <c r="E1441" s="23">
        <v>0.17001147580568485</v>
      </c>
      <c r="F1441" s="23">
        <v>0.14254090445908535</v>
      </c>
      <c r="G1441" s="23">
        <v>0.48590030766050685</v>
      </c>
      <c r="H1441" s="23">
        <v>0.27829554935064132</v>
      </c>
      <c r="I1441" s="25">
        <f t="shared" si="88"/>
        <v>0</v>
      </c>
      <c r="J1441" s="25">
        <f t="shared" si="89"/>
        <v>0</v>
      </c>
      <c r="K1441" s="25">
        <f t="shared" si="90"/>
        <v>0</v>
      </c>
      <c r="L1441" s="25">
        <f t="shared" si="91"/>
        <v>0</v>
      </c>
      <c r="M1441" s="25">
        <v>0</v>
      </c>
      <c r="N1441" s="25" t="e">
        <v>#N/A</v>
      </c>
      <c r="O1441" s="25" t="e">
        <f>VLOOKUP(A1441,'NFkB target TFs'!$E$10:$E$54,1,FALSE)</f>
        <v>#N/A</v>
      </c>
      <c r="P1441" s="25" t="e">
        <f>VLOOKUP(A1441,'all NFkB targets'!$A$6:$A$571,1,FALSE)</f>
        <v>#N/A</v>
      </c>
    </row>
    <row r="1442" spans="1:16" x14ac:dyDescent="0.25">
      <c r="A1442" s="96" t="s">
        <v>687</v>
      </c>
      <c r="B1442" s="21" t="s">
        <v>688</v>
      </c>
      <c r="C1442" s="21"/>
      <c r="D1442" s="22">
        <v>0</v>
      </c>
      <c r="E1442" s="23">
        <v>0.41755880425961739</v>
      </c>
      <c r="F1442" s="23">
        <v>-0.18616201986138031</v>
      </c>
      <c r="G1442" s="23">
        <v>-0.12332381205385767</v>
      </c>
      <c r="H1442" s="23">
        <v>0.27812733583732796</v>
      </c>
      <c r="I1442" s="25">
        <f t="shared" si="88"/>
        <v>0</v>
      </c>
      <c r="J1442" s="25">
        <f t="shared" si="89"/>
        <v>0</v>
      </c>
      <c r="K1442" s="25">
        <f t="shared" si="90"/>
        <v>0</v>
      </c>
      <c r="L1442" s="25">
        <f t="shared" si="91"/>
        <v>0</v>
      </c>
      <c r="M1442" s="25">
        <v>0</v>
      </c>
      <c r="N1442" s="25" t="e">
        <v>#N/A</v>
      </c>
      <c r="O1442" s="25" t="e">
        <f>VLOOKUP(A1442,'NFkB target TFs'!$E$10:$E$54,1,FALSE)</f>
        <v>#N/A</v>
      </c>
      <c r="P1442" s="25" t="e">
        <f>VLOOKUP(A1442,'all NFkB targets'!$A$6:$A$571,1,FALSE)</f>
        <v>#N/A</v>
      </c>
    </row>
    <row r="1443" spans="1:16" x14ac:dyDescent="0.25">
      <c r="A1443" s="96" t="s">
        <v>12211</v>
      </c>
      <c r="B1443" s="21" t="s">
        <v>12212</v>
      </c>
      <c r="C1443" s="21"/>
      <c r="D1443" s="22">
        <v>0</v>
      </c>
      <c r="E1443" s="28">
        <v>0.99902487658275541</v>
      </c>
      <c r="F1443" s="23">
        <v>4.7639945575360422E-3</v>
      </c>
      <c r="G1443" s="28">
        <v>0.36740485281327245</v>
      </c>
      <c r="H1443" s="28">
        <v>0.27809840711994949</v>
      </c>
      <c r="I1443" s="25">
        <f t="shared" si="88"/>
        <v>1</v>
      </c>
      <c r="J1443" s="25">
        <f t="shared" si="89"/>
        <v>0</v>
      </c>
      <c r="K1443" s="25">
        <f t="shared" si="90"/>
        <v>0</v>
      </c>
      <c r="L1443" s="25">
        <f t="shared" si="91"/>
        <v>0</v>
      </c>
      <c r="M1443" s="25">
        <v>1</v>
      </c>
      <c r="N1443" s="25" t="e">
        <v>#N/A</v>
      </c>
      <c r="O1443" s="25" t="e">
        <f>VLOOKUP(A1443,'NFkB target TFs'!$E$10:$E$54,1,FALSE)</f>
        <v>#N/A</v>
      </c>
      <c r="P1443" s="25" t="e">
        <f>VLOOKUP(A1443,'all NFkB targets'!$A$6:$A$571,1,FALSE)</f>
        <v>#N/A</v>
      </c>
    </row>
    <row r="1444" spans="1:16" x14ac:dyDescent="0.25">
      <c r="A1444" s="96" t="s">
        <v>10491</v>
      </c>
      <c r="B1444" s="21" t="s">
        <v>10492</v>
      </c>
      <c r="C1444" s="21"/>
      <c r="D1444" s="22">
        <v>0</v>
      </c>
      <c r="E1444" s="23">
        <v>7.1086157623236362E-2</v>
      </c>
      <c r="F1444" s="23">
        <v>1.8688525250844686E-2</v>
      </c>
      <c r="G1444" s="23">
        <v>0.33718446611942732</v>
      </c>
      <c r="H1444" s="23">
        <v>0.27795144048012355</v>
      </c>
      <c r="I1444" s="25">
        <f t="shared" si="88"/>
        <v>0</v>
      </c>
      <c r="J1444" s="25">
        <f t="shared" si="89"/>
        <v>0</v>
      </c>
      <c r="K1444" s="25">
        <f t="shared" si="90"/>
        <v>0</v>
      </c>
      <c r="L1444" s="25">
        <f t="shared" si="91"/>
        <v>0</v>
      </c>
      <c r="M1444" s="25">
        <v>0</v>
      </c>
      <c r="N1444" s="25" t="e">
        <v>#N/A</v>
      </c>
      <c r="O1444" s="25" t="e">
        <f>VLOOKUP(A1444,'NFkB target TFs'!$E$10:$E$54,1,FALSE)</f>
        <v>#N/A</v>
      </c>
      <c r="P1444" s="25" t="e">
        <f>VLOOKUP(A1444,'all NFkB targets'!$A$6:$A$571,1,FALSE)</f>
        <v>#N/A</v>
      </c>
    </row>
    <row r="1445" spans="1:16" x14ac:dyDescent="0.25">
      <c r="A1445" s="96" t="s">
        <v>6618</v>
      </c>
      <c r="B1445" s="21" t="s">
        <v>6619</v>
      </c>
      <c r="C1445" s="21"/>
      <c r="D1445" s="22">
        <v>0</v>
      </c>
      <c r="E1445" s="23">
        <v>0.35102023789521297</v>
      </c>
      <c r="F1445" s="23">
        <v>0.41323840309746118</v>
      </c>
      <c r="G1445" s="23">
        <v>0.42305078009466579</v>
      </c>
      <c r="H1445" s="23">
        <v>0.27790163292560405</v>
      </c>
      <c r="I1445" s="25">
        <f t="shared" si="88"/>
        <v>0</v>
      </c>
      <c r="J1445" s="25">
        <f t="shared" si="89"/>
        <v>0</v>
      </c>
      <c r="K1445" s="25">
        <f t="shared" si="90"/>
        <v>0</v>
      </c>
      <c r="L1445" s="25">
        <f t="shared" si="91"/>
        <v>0</v>
      </c>
      <c r="M1445" s="25">
        <v>0</v>
      </c>
      <c r="N1445" s="25" t="e">
        <v>#N/A</v>
      </c>
      <c r="O1445" s="25" t="e">
        <f>VLOOKUP(A1445,'NFkB target TFs'!$E$10:$E$54,1,FALSE)</f>
        <v>#N/A</v>
      </c>
      <c r="P1445" s="25" t="e">
        <f>VLOOKUP(A1445,'all NFkB targets'!$A$6:$A$571,1,FALSE)</f>
        <v>#N/A</v>
      </c>
    </row>
    <row r="1446" spans="1:16" x14ac:dyDescent="0.25">
      <c r="A1446" s="96" t="s">
        <v>13106</v>
      </c>
      <c r="B1446" s="21" t="s">
        <v>13107</v>
      </c>
      <c r="C1446" s="21"/>
      <c r="D1446" s="22">
        <v>0</v>
      </c>
      <c r="E1446" s="28">
        <v>0.72346685353716622</v>
      </c>
      <c r="F1446" s="28">
        <v>0.9424802645658088</v>
      </c>
      <c r="G1446" s="28">
        <v>0.24523842591594525</v>
      </c>
      <c r="H1446" s="28">
        <v>0.27790049673927769</v>
      </c>
      <c r="I1446" s="25">
        <f t="shared" si="88"/>
        <v>1</v>
      </c>
      <c r="J1446" s="25">
        <f t="shared" si="89"/>
        <v>1</v>
      </c>
      <c r="K1446" s="25">
        <f t="shared" si="90"/>
        <v>0</v>
      </c>
      <c r="L1446" s="25">
        <f t="shared" si="91"/>
        <v>0</v>
      </c>
      <c r="M1446" s="25">
        <v>1</v>
      </c>
      <c r="N1446" s="25" t="e">
        <v>#N/A</v>
      </c>
      <c r="O1446" s="25" t="e">
        <f>VLOOKUP(A1446,'NFkB target TFs'!$E$10:$E$54,1,FALSE)</f>
        <v>#N/A</v>
      </c>
      <c r="P1446" s="25" t="e">
        <f>VLOOKUP(A1446,'all NFkB targets'!$A$6:$A$571,1,FALSE)</f>
        <v>#N/A</v>
      </c>
    </row>
    <row r="1447" spans="1:16" x14ac:dyDescent="0.25">
      <c r="A1447" s="96" t="s">
        <v>9272</v>
      </c>
      <c r="B1447" s="21" t="s">
        <v>9273</v>
      </c>
      <c r="C1447" s="21"/>
      <c r="D1447" s="22">
        <v>0</v>
      </c>
      <c r="E1447" s="23">
        <v>0.17634205001150965</v>
      </c>
      <c r="F1447" s="23">
        <v>7.263244948644372E-2</v>
      </c>
      <c r="G1447" s="23">
        <v>0.13651812435696631</v>
      </c>
      <c r="H1447" s="23">
        <v>0.27778414618403452</v>
      </c>
      <c r="I1447" s="25">
        <f t="shared" si="88"/>
        <v>0</v>
      </c>
      <c r="J1447" s="25">
        <f t="shared" si="89"/>
        <v>0</v>
      </c>
      <c r="K1447" s="25">
        <f t="shared" si="90"/>
        <v>0</v>
      </c>
      <c r="L1447" s="25">
        <f t="shared" si="91"/>
        <v>0</v>
      </c>
      <c r="M1447" s="25">
        <v>0</v>
      </c>
      <c r="N1447" s="25" t="e">
        <v>#N/A</v>
      </c>
      <c r="O1447" s="25" t="e">
        <f>VLOOKUP(A1447,'NFkB target TFs'!$E$10:$E$54,1,FALSE)</f>
        <v>#N/A</v>
      </c>
      <c r="P1447" s="25" t="e">
        <f>VLOOKUP(A1447,'all NFkB targets'!$A$6:$A$571,1,FALSE)</f>
        <v>#N/A</v>
      </c>
    </row>
    <row r="1448" spans="1:16" x14ac:dyDescent="0.25">
      <c r="A1448" s="96" t="s">
        <v>9873</v>
      </c>
      <c r="B1448" s="21" t="s">
        <v>9874</v>
      </c>
      <c r="C1448" s="21"/>
      <c r="D1448" s="22">
        <v>0</v>
      </c>
      <c r="E1448" s="23">
        <v>0.22688494050388996</v>
      </c>
      <c r="F1448" s="23">
        <v>-0.31260558289126644</v>
      </c>
      <c r="G1448" s="23">
        <v>0.17271513009464382</v>
      </c>
      <c r="H1448" s="23">
        <v>0.27759612258343985</v>
      </c>
      <c r="I1448" s="25">
        <f t="shared" si="88"/>
        <v>0</v>
      </c>
      <c r="J1448" s="25">
        <f t="shared" si="89"/>
        <v>0</v>
      </c>
      <c r="K1448" s="25">
        <f t="shared" si="90"/>
        <v>0</v>
      </c>
      <c r="L1448" s="25">
        <f t="shared" si="91"/>
        <v>0</v>
      </c>
      <c r="M1448" s="25">
        <v>0</v>
      </c>
      <c r="N1448" s="25" t="e">
        <v>#N/A</v>
      </c>
      <c r="O1448" s="25" t="e">
        <f>VLOOKUP(A1448,'NFkB target TFs'!$E$10:$E$54,1,FALSE)</f>
        <v>#N/A</v>
      </c>
      <c r="P1448" s="25" t="e">
        <f>VLOOKUP(A1448,'all NFkB targets'!$A$6:$A$571,1,FALSE)</f>
        <v>#N/A</v>
      </c>
    </row>
    <row r="1449" spans="1:16" x14ac:dyDescent="0.25">
      <c r="A1449" s="96" t="s">
        <v>912</v>
      </c>
      <c r="B1449" s="21" t="s">
        <v>913</v>
      </c>
      <c r="C1449" s="21"/>
      <c r="D1449" s="22">
        <v>0</v>
      </c>
      <c r="E1449" s="23">
        <v>8.6490253426513924E-2</v>
      </c>
      <c r="F1449" s="23">
        <v>0.46947333754426074</v>
      </c>
      <c r="G1449" s="23">
        <v>0.53584268166526139</v>
      </c>
      <c r="H1449" s="23">
        <v>0.27749456641768566</v>
      </c>
      <c r="I1449" s="25">
        <f t="shared" si="88"/>
        <v>0</v>
      </c>
      <c r="J1449" s="25">
        <f t="shared" si="89"/>
        <v>0</v>
      </c>
      <c r="K1449" s="25">
        <f t="shared" si="90"/>
        <v>0</v>
      </c>
      <c r="L1449" s="25">
        <f t="shared" si="91"/>
        <v>0</v>
      </c>
      <c r="M1449" s="25">
        <v>0</v>
      </c>
      <c r="N1449" s="25" t="e">
        <v>#N/A</v>
      </c>
      <c r="O1449" s="25" t="e">
        <f>VLOOKUP(A1449,'NFkB target TFs'!$E$10:$E$54,1,FALSE)</f>
        <v>#N/A</v>
      </c>
      <c r="P1449" s="25" t="e">
        <f>VLOOKUP(A1449,'all NFkB targets'!$A$6:$A$571,1,FALSE)</f>
        <v>#N/A</v>
      </c>
    </row>
    <row r="1450" spans="1:16" x14ac:dyDescent="0.25">
      <c r="A1450" s="96" t="s">
        <v>9243</v>
      </c>
      <c r="B1450" s="21" t="s">
        <v>9244</v>
      </c>
      <c r="C1450" s="21"/>
      <c r="D1450" s="22">
        <v>0</v>
      </c>
      <c r="E1450" s="23">
        <v>0.43028456203529053</v>
      </c>
      <c r="F1450" s="23">
        <v>0.17782495921116995</v>
      </c>
      <c r="G1450" s="23">
        <v>0.34372459844532516</v>
      </c>
      <c r="H1450" s="23">
        <v>0.27745028093316726</v>
      </c>
      <c r="I1450" s="25">
        <f t="shared" si="88"/>
        <v>0</v>
      </c>
      <c r="J1450" s="25">
        <f t="shared" si="89"/>
        <v>0</v>
      </c>
      <c r="K1450" s="25">
        <f t="shared" si="90"/>
        <v>0</v>
      </c>
      <c r="L1450" s="25">
        <f t="shared" si="91"/>
        <v>0</v>
      </c>
      <c r="M1450" s="25">
        <v>0</v>
      </c>
      <c r="N1450" s="25" t="e">
        <v>#N/A</v>
      </c>
      <c r="O1450" s="25" t="e">
        <f>VLOOKUP(A1450,'NFkB target TFs'!$E$10:$E$54,1,FALSE)</f>
        <v>#N/A</v>
      </c>
      <c r="P1450" s="25" t="e">
        <f>VLOOKUP(A1450,'all NFkB targets'!$A$6:$A$571,1,FALSE)</f>
        <v>#N/A</v>
      </c>
    </row>
    <row r="1451" spans="1:16" x14ac:dyDescent="0.25">
      <c r="A1451" s="96" t="s">
        <v>11573</v>
      </c>
      <c r="B1451" s="21" t="s">
        <v>11574</v>
      </c>
      <c r="C1451" s="21"/>
      <c r="D1451" s="22">
        <v>0</v>
      </c>
      <c r="E1451" s="23">
        <v>0.13789433184892663</v>
      </c>
      <c r="F1451" s="23">
        <v>0.16414208352904364</v>
      </c>
      <c r="G1451" s="23">
        <v>0.53592961739835299</v>
      </c>
      <c r="H1451" s="23">
        <v>0.27717577316071884</v>
      </c>
      <c r="I1451" s="25">
        <f t="shared" si="88"/>
        <v>0</v>
      </c>
      <c r="J1451" s="25">
        <f t="shared" si="89"/>
        <v>0</v>
      </c>
      <c r="K1451" s="25">
        <f t="shared" si="90"/>
        <v>0</v>
      </c>
      <c r="L1451" s="25">
        <f t="shared" si="91"/>
        <v>0</v>
      </c>
      <c r="M1451" s="25">
        <v>0</v>
      </c>
      <c r="N1451" s="25" t="e">
        <v>#N/A</v>
      </c>
      <c r="O1451" s="25" t="e">
        <f>VLOOKUP(A1451,'NFkB target TFs'!$E$10:$E$54,1,FALSE)</f>
        <v>#N/A</v>
      </c>
      <c r="P1451" s="25" t="e">
        <f>VLOOKUP(A1451,'all NFkB targets'!$A$6:$A$571,1,FALSE)</f>
        <v>#N/A</v>
      </c>
    </row>
    <row r="1452" spans="1:16" x14ac:dyDescent="0.25">
      <c r="A1452" s="96" t="s">
        <v>12289</v>
      </c>
      <c r="B1452" s="21" t="s">
        <v>12290</v>
      </c>
      <c r="C1452" s="21"/>
      <c r="D1452" s="22">
        <v>0</v>
      </c>
      <c r="E1452" s="24">
        <v>-1.3820096670940187</v>
      </c>
      <c r="F1452" s="24">
        <v>-0.31002918451927364</v>
      </c>
      <c r="G1452" s="28">
        <v>0.42055281695581886</v>
      </c>
      <c r="H1452" s="28">
        <v>0.27702649948686153</v>
      </c>
      <c r="I1452" s="25">
        <f t="shared" si="88"/>
        <v>1</v>
      </c>
      <c r="J1452" s="25">
        <f t="shared" si="89"/>
        <v>0</v>
      </c>
      <c r="K1452" s="25">
        <f t="shared" si="90"/>
        <v>0</v>
      </c>
      <c r="L1452" s="25">
        <f t="shared" si="91"/>
        <v>0</v>
      </c>
      <c r="M1452" s="25">
        <v>1</v>
      </c>
      <c r="N1452" s="25" t="e">
        <v>#N/A</v>
      </c>
      <c r="O1452" s="25" t="e">
        <f>VLOOKUP(A1452,'NFkB target TFs'!$E$10:$E$54,1,FALSE)</f>
        <v>#N/A</v>
      </c>
      <c r="P1452" s="25" t="e">
        <f>VLOOKUP(A1452,'all NFkB targets'!$A$6:$A$571,1,FALSE)</f>
        <v>#N/A</v>
      </c>
    </row>
    <row r="1453" spans="1:16" x14ac:dyDescent="0.25">
      <c r="A1453" s="96" t="s">
        <v>6431</v>
      </c>
      <c r="B1453" s="21" t="s">
        <v>941</v>
      </c>
      <c r="C1453" s="21"/>
      <c r="D1453" s="22">
        <v>0</v>
      </c>
      <c r="E1453" s="23">
        <v>-0.32297913122154592</v>
      </c>
      <c r="F1453" s="23">
        <v>-0.43233725490171382</v>
      </c>
      <c r="G1453" s="23">
        <v>0.20100212831150871</v>
      </c>
      <c r="H1453" s="23">
        <v>0.27701552716387851</v>
      </c>
      <c r="I1453" s="25">
        <f t="shared" si="88"/>
        <v>0</v>
      </c>
      <c r="J1453" s="25">
        <f t="shared" si="89"/>
        <v>0</v>
      </c>
      <c r="K1453" s="25">
        <f t="shared" si="90"/>
        <v>0</v>
      </c>
      <c r="L1453" s="25">
        <f t="shared" si="91"/>
        <v>0</v>
      </c>
      <c r="M1453" s="25">
        <v>0</v>
      </c>
      <c r="N1453" s="25" t="e">
        <v>#N/A</v>
      </c>
      <c r="O1453" s="25" t="e">
        <f>VLOOKUP(A1453,'NFkB target TFs'!$E$10:$E$54,1,FALSE)</f>
        <v>#N/A</v>
      </c>
      <c r="P1453" s="25" t="e">
        <f>VLOOKUP(A1453,'all NFkB targets'!$A$6:$A$571,1,FALSE)</f>
        <v>#N/A</v>
      </c>
    </row>
    <row r="1454" spans="1:16" x14ac:dyDescent="0.25">
      <c r="A1454" s="96" t="s">
        <v>5846</v>
      </c>
      <c r="B1454" s="21" t="s">
        <v>5847</v>
      </c>
      <c r="C1454" s="21"/>
      <c r="D1454" s="22">
        <v>0</v>
      </c>
      <c r="E1454" s="23">
        <v>0.28508116881418977</v>
      </c>
      <c r="F1454" s="23">
        <v>7.0659590616611645E-2</v>
      </c>
      <c r="G1454" s="23">
        <v>0.15543507274936574</v>
      </c>
      <c r="H1454" s="23">
        <v>0.27662471845338638</v>
      </c>
      <c r="I1454" s="25">
        <f t="shared" si="88"/>
        <v>0</v>
      </c>
      <c r="J1454" s="25">
        <f t="shared" si="89"/>
        <v>0</v>
      </c>
      <c r="K1454" s="25">
        <f t="shared" si="90"/>
        <v>0</v>
      </c>
      <c r="L1454" s="25">
        <f t="shared" si="91"/>
        <v>0</v>
      </c>
      <c r="M1454" s="25">
        <v>0</v>
      </c>
      <c r="N1454" s="25" t="e">
        <v>#N/A</v>
      </c>
      <c r="O1454" s="25" t="e">
        <f>VLOOKUP(A1454,'NFkB target TFs'!$E$10:$E$54,1,FALSE)</f>
        <v>#N/A</v>
      </c>
      <c r="P1454" s="25" t="e">
        <f>VLOOKUP(A1454,'all NFkB targets'!$A$6:$A$571,1,FALSE)</f>
        <v>#N/A</v>
      </c>
    </row>
    <row r="1455" spans="1:16" x14ac:dyDescent="0.25">
      <c r="A1455" s="96" t="s">
        <v>4568</v>
      </c>
      <c r="B1455" s="21" t="s">
        <v>4569</v>
      </c>
      <c r="C1455" s="21"/>
      <c r="D1455" s="22">
        <v>0</v>
      </c>
      <c r="E1455" s="23">
        <v>0.24632619918064788</v>
      </c>
      <c r="F1455" s="23">
        <v>0.51359784964738908</v>
      </c>
      <c r="G1455" s="23">
        <v>0.39338289299737</v>
      </c>
      <c r="H1455" s="23">
        <v>0.27657591828174877</v>
      </c>
      <c r="I1455" s="25">
        <f t="shared" si="88"/>
        <v>0</v>
      </c>
      <c r="J1455" s="25">
        <f t="shared" si="89"/>
        <v>0</v>
      </c>
      <c r="K1455" s="25">
        <f t="shared" si="90"/>
        <v>0</v>
      </c>
      <c r="L1455" s="25">
        <f t="shared" si="91"/>
        <v>0</v>
      </c>
      <c r="M1455" s="25">
        <v>0</v>
      </c>
      <c r="N1455" s="25" t="e">
        <v>#N/A</v>
      </c>
      <c r="O1455" s="25" t="e">
        <f>VLOOKUP(A1455,'NFkB target TFs'!$E$10:$E$54,1,FALSE)</f>
        <v>#N/A</v>
      </c>
      <c r="P1455" s="25" t="e">
        <f>VLOOKUP(A1455,'all NFkB targets'!$A$6:$A$571,1,FALSE)</f>
        <v>#N/A</v>
      </c>
    </row>
    <row r="1456" spans="1:16" x14ac:dyDescent="0.25">
      <c r="A1456" s="96" t="s">
        <v>6489</v>
      </c>
      <c r="B1456" s="21" t="s">
        <v>941</v>
      </c>
      <c r="C1456" s="21"/>
      <c r="D1456" s="22">
        <v>0</v>
      </c>
      <c r="E1456" s="23">
        <v>-6.5341963960525537E-2</v>
      </c>
      <c r="F1456" s="23">
        <v>1.9074538463743844E-2</v>
      </c>
      <c r="G1456" s="23">
        <v>0.21839267973404289</v>
      </c>
      <c r="H1456" s="23">
        <v>0.2764951176659694</v>
      </c>
      <c r="I1456" s="25">
        <f t="shared" si="88"/>
        <v>0</v>
      </c>
      <c r="J1456" s="25">
        <f t="shared" si="89"/>
        <v>0</v>
      </c>
      <c r="K1456" s="25">
        <f t="shared" si="90"/>
        <v>0</v>
      </c>
      <c r="L1456" s="25">
        <f t="shared" si="91"/>
        <v>0</v>
      </c>
      <c r="M1456" s="25">
        <v>0</v>
      </c>
      <c r="N1456" s="25" t="e">
        <v>#N/A</v>
      </c>
      <c r="O1456" s="25" t="e">
        <f>VLOOKUP(A1456,'NFkB target TFs'!$E$10:$E$54,1,FALSE)</f>
        <v>#N/A</v>
      </c>
      <c r="P1456" s="25" t="e">
        <f>VLOOKUP(A1456,'all NFkB targets'!$A$6:$A$571,1,FALSE)</f>
        <v>#N/A</v>
      </c>
    </row>
    <row r="1457" spans="1:16" x14ac:dyDescent="0.25">
      <c r="A1457" s="96" t="s">
        <v>3993</v>
      </c>
      <c r="B1457" s="21" t="s">
        <v>3994</v>
      </c>
      <c r="C1457" s="21"/>
      <c r="D1457" s="22">
        <v>0</v>
      </c>
      <c r="E1457" s="23">
        <v>-6.1034463829005396E-2</v>
      </c>
      <c r="F1457" s="23">
        <v>8.5941623326937722E-2</v>
      </c>
      <c r="G1457" s="23">
        <v>0.15557327860445463</v>
      </c>
      <c r="H1457" s="23">
        <v>0.27596169936967407</v>
      </c>
      <c r="I1457" s="25">
        <f t="shared" si="88"/>
        <v>0</v>
      </c>
      <c r="J1457" s="25">
        <f t="shared" si="89"/>
        <v>0</v>
      </c>
      <c r="K1457" s="25">
        <f t="shared" si="90"/>
        <v>0</v>
      </c>
      <c r="L1457" s="25">
        <f t="shared" si="91"/>
        <v>0</v>
      </c>
      <c r="M1457" s="25">
        <v>0</v>
      </c>
      <c r="N1457" s="25" t="e">
        <v>#N/A</v>
      </c>
      <c r="O1457" s="25" t="e">
        <f>VLOOKUP(A1457,'NFkB target TFs'!$E$10:$E$54,1,FALSE)</f>
        <v>#N/A</v>
      </c>
      <c r="P1457" s="25" t="e">
        <f>VLOOKUP(A1457,'all NFkB targets'!$A$6:$A$571,1,FALSE)</f>
        <v>#N/A</v>
      </c>
    </row>
    <row r="1458" spans="1:16" x14ac:dyDescent="0.25">
      <c r="A1458" s="96" t="s">
        <v>3492</v>
      </c>
      <c r="B1458" s="21" t="s">
        <v>3493</v>
      </c>
      <c r="C1458" s="21"/>
      <c r="D1458" s="22">
        <v>0</v>
      </c>
      <c r="E1458" s="23">
        <v>0.22296639987630018</v>
      </c>
      <c r="F1458" s="23">
        <v>6.0215038514988078E-2</v>
      </c>
      <c r="G1458" s="23">
        <v>0.33252968109373576</v>
      </c>
      <c r="H1458" s="23">
        <v>0.27586757182974175</v>
      </c>
      <c r="I1458" s="25">
        <f t="shared" si="88"/>
        <v>0</v>
      </c>
      <c r="J1458" s="25">
        <f t="shared" si="89"/>
        <v>0</v>
      </c>
      <c r="K1458" s="25">
        <f t="shared" si="90"/>
        <v>0</v>
      </c>
      <c r="L1458" s="25">
        <f t="shared" si="91"/>
        <v>0</v>
      </c>
      <c r="M1458" s="25">
        <v>0</v>
      </c>
      <c r="N1458" s="25" t="e">
        <v>#N/A</v>
      </c>
      <c r="O1458" s="25" t="e">
        <f>VLOOKUP(A1458,'NFkB target TFs'!$E$10:$E$54,1,FALSE)</f>
        <v>#N/A</v>
      </c>
      <c r="P1458" s="25" t="e">
        <f>VLOOKUP(A1458,'all NFkB targets'!$A$6:$A$571,1,FALSE)</f>
        <v>#N/A</v>
      </c>
    </row>
    <row r="1459" spans="1:16" x14ac:dyDescent="0.25">
      <c r="A1459" s="96" t="s">
        <v>11080</v>
      </c>
      <c r="B1459" s="21" t="s">
        <v>11081</v>
      </c>
      <c r="C1459" s="21"/>
      <c r="D1459" s="22">
        <v>0</v>
      </c>
      <c r="E1459" s="23">
        <v>5.9029163754111574E-2</v>
      </c>
      <c r="F1459" s="23">
        <v>0.43563790621890758</v>
      </c>
      <c r="G1459" s="23">
        <v>0.38826381575254143</v>
      </c>
      <c r="H1459" s="23">
        <v>0.27585002432501676</v>
      </c>
      <c r="I1459" s="25">
        <f t="shared" si="88"/>
        <v>0</v>
      </c>
      <c r="J1459" s="25">
        <f t="shared" si="89"/>
        <v>0</v>
      </c>
      <c r="K1459" s="25">
        <f t="shared" si="90"/>
        <v>0</v>
      </c>
      <c r="L1459" s="25">
        <f t="shared" si="91"/>
        <v>0</v>
      </c>
      <c r="M1459" s="25">
        <v>0</v>
      </c>
      <c r="N1459" s="25" t="e">
        <v>#N/A</v>
      </c>
      <c r="O1459" s="25" t="e">
        <f>VLOOKUP(A1459,'NFkB target TFs'!$E$10:$E$54,1,FALSE)</f>
        <v>#N/A</v>
      </c>
      <c r="P1459" s="25" t="e">
        <f>VLOOKUP(A1459,'all NFkB targets'!$A$6:$A$571,1,FALSE)</f>
        <v>#N/A</v>
      </c>
    </row>
    <row r="1460" spans="1:16" x14ac:dyDescent="0.25">
      <c r="A1460" s="96" t="s">
        <v>13966</v>
      </c>
      <c r="B1460" s="21" t="s">
        <v>13967</v>
      </c>
      <c r="C1460" s="21"/>
      <c r="D1460" s="22">
        <v>0</v>
      </c>
      <c r="E1460" s="23">
        <v>-3.9073457546879735E-2</v>
      </c>
      <c r="F1460" s="28">
        <v>0.18187418148607321</v>
      </c>
      <c r="G1460" s="28">
        <v>0.90232352188444964</v>
      </c>
      <c r="H1460" s="28">
        <v>0.27563912523848999</v>
      </c>
      <c r="I1460" s="25">
        <f t="shared" si="88"/>
        <v>0</v>
      </c>
      <c r="J1460" s="25">
        <f t="shared" si="89"/>
        <v>0</v>
      </c>
      <c r="K1460" s="25">
        <f t="shared" si="90"/>
        <v>1</v>
      </c>
      <c r="L1460" s="25">
        <f t="shared" si="91"/>
        <v>0</v>
      </c>
      <c r="M1460" s="25">
        <v>1</v>
      </c>
      <c r="N1460" s="25" t="e">
        <v>#N/A</v>
      </c>
      <c r="O1460" s="25" t="e">
        <f>VLOOKUP(A1460,'NFkB target TFs'!$E$10:$E$54,1,FALSE)</f>
        <v>#N/A</v>
      </c>
      <c r="P1460" s="25" t="e">
        <f>VLOOKUP(A1460,'all NFkB targets'!$A$6:$A$571,1,FALSE)</f>
        <v>#N/A</v>
      </c>
    </row>
    <row r="1461" spans="1:16" x14ac:dyDescent="0.25">
      <c r="A1461" s="96" t="s">
        <v>14498</v>
      </c>
      <c r="B1461" s="21" t="s">
        <v>14499</v>
      </c>
      <c r="C1461" s="21"/>
      <c r="D1461" s="22">
        <v>0</v>
      </c>
      <c r="E1461" s="23">
        <v>6.2625443378064166E-2</v>
      </c>
      <c r="F1461" s="28">
        <v>0.61336829594141584</v>
      </c>
      <c r="G1461" s="28">
        <v>0.89987588431542642</v>
      </c>
      <c r="H1461" s="28">
        <v>0.2754852813291957</v>
      </c>
      <c r="I1461" s="25">
        <f t="shared" si="88"/>
        <v>0</v>
      </c>
      <c r="J1461" s="25">
        <f t="shared" si="89"/>
        <v>1</v>
      </c>
      <c r="K1461" s="25">
        <f t="shared" si="90"/>
        <v>1</v>
      </c>
      <c r="L1461" s="25">
        <f t="shared" si="91"/>
        <v>0</v>
      </c>
      <c r="M1461" s="25">
        <v>1</v>
      </c>
      <c r="N1461" s="25" t="e">
        <v>#N/A</v>
      </c>
      <c r="O1461" s="25" t="e">
        <f>VLOOKUP(A1461,'NFkB target TFs'!$E$10:$E$54,1,FALSE)</f>
        <v>#N/A</v>
      </c>
      <c r="P1461" s="25" t="e">
        <f>VLOOKUP(A1461,'all NFkB targets'!$A$6:$A$571,1,FALSE)</f>
        <v>#N/A</v>
      </c>
    </row>
    <row r="1462" spans="1:16" x14ac:dyDescent="0.25">
      <c r="A1462" s="96" t="s">
        <v>2846</v>
      </c>
      <c r="B1462" s="21" t="s">
        <v>2847</v>
      </c>
      <c r="C1462" s="21"/>
      <c r="D1462" s="22">
        <v>0</v>
      </c>
      <c r="E1462" s="23">
        <v>0.3317140379476633</v>
      </c>
      <c r="F1462" s="23">
        <v>0.22468913942289842</v>
      </c>
      <c r="G1462" s="23">
        <v>0.11936669209669332</v>
      </c>
      <c r="H1462" s="23">
        <v>0.27548334943927577</v>
      </c>
      <c r="I1462" s="25">
        <f t="shared" si="88"/>
        <v>0</v>
      </c>
      <c r="J1462" s="25">
        <f t="shared" si="89"/>
        <v>0</v>
      </c>
      <c r="K1462" s="25">
        <f t="shared" si="90"/>
        <v>0</v>
      </c>
      <c r="L1462" s="25">
        <f t="shared" si="91"/>
        <v>0</v>
      </c>
      <c r="M1462" s="25">
        <v>0</v>
      </c>
      <c r="N1462" s="25" t="e">
        <v>#N/A</v>
      </c>
      <c r="O1462" s="25" t="e">
        <f>VLOOKUP(A1462,'NFkB target TFs'!$E$10:$E$54,1,FALSE)</f>
        <v>#N/A</v>
      </c>
      <c r="P1462" s="25" t="e">
        <f>VLOOKUP(A1462,'all NFkB targets'!$A$6:$A$571,1,FALSE)</f>
        <v>#N/A</v>
      </c>
    </row>
    <row r="1463" spans="1:16" x14ac:dyDescent="0.25">
      <c r="A1463" s="96" t="s">
        <v>13856</v>
      </c>
      <c r="B1463" s="21" t="s">
        <v>13857</v>
      </c>
      <c r="C1463" s="21"/>
      <c r="D1463" s="22">
        <v>0</v>
      </c>
      <c r="E1463" s="28">
        <v>0.16731378798577429</v>
      </c>
      <c r="F1463" s="28">
        <v>0.24357270752013288</v>
      </c>
      <c r="G1463" s="28">
        <v>0.63127926736637596</v>
      </c>
      <c r="H1463" s="28">
        <v>0.27541313538069595</v>
      </c>
      <c r="I1463" s="25">
        <f t="shared" ref="I1463:I1526" si="92">IF(ABS(E1463)&gt;0.585,1,0)</f>
        <v>0</v>
      </c>
      <c r="J1463" s="25">
        <f t="shared" ref="J1463:J1526" si="93">IF(ABS(F1463)&gt;0.585,1,0)</f>
        <v>0</v>
      </c>
      <c r="K1463" s="25">
        <f t="shared" ref="K1463:K1526" si="94">IF(ABS(G1463)&gt;0.585,1,0)</f>
        <v>1</v>
      </c>
      <c r="L1463" s="25">
        <f t="shared" ref="L1463:L1526" si="95">IF(ABS(H1463)&gt;0.585,1,0)</f>
        <v>0</v>
      </c>
      <c r="M1463" s="25">
        <v>1</v>
      </c>
      <c r="N1463" s="25" t="e">
        <v>#N/A</v>
      </c>
      <c r="O1463" s="25" t="e">
        <f>VLOOKUP(A1463,'NFkB target TFs'!$E$10:$E$54,1,FALSE)</f>
        <v>#N/A</v>
      </c>
      <c r="P1463" s="25" t="e">
        <f>VLOOKUP(A1463,'all NFkB targets'!$A$6:$A$571,1,FALSE)</f>
        <v>#N/A</v>
      </c>
    </row>
    <row r="1464" spans="1:16" x14ac:dyDescent="0.25">
      <c r="A1464" s="96" t="s">
        <v>14309</v>
      </c>
      <c r="B1464" s="21" t="s">
        <v>14310</v>
      </c>
      <c r="C1464" s="21"/>
      <c r="D1464" s="22">
        <v>0</v>
      </c>
      <c r="E1464" s="24">
        <v>-0.96754264820333535</v>
      </c>
      <c r="F1464" s="23">
        <v>-7.008929772687926E-2</v>
      </c>
      <c r="G1464" s="28">
        <v>0.89899501167649776</v>
      </c>
      <c r="H1464" s="28">
        <v>0.27535428898062325</v>
      </c>
      <c r="I1464" s="25">
        <f t="shared" si="92"/>
        <v>1</v>
      </c>
      <c r="J1464" s="25">
        <f t="shared" si="93"/>
        <v>0</v>
      </c>
      <c r="K1464" s="25">
        <f t="shared" si="94"/>
        <v>1</v>
      </c>
      <c r="L1464" s="25">
        <f t="shared" si="95"/>
        <v>0</v>
      </c>
      <c r="M1464" s="25">
        <v>1</v>
      </c>
      <c r="N1464" s="25" t="e">
        <v>#N/A</v>
      </c>
      <c r="O1464" s="25" t="e">
        <f>VLOOKUP(A1464,'NFkB target TFs'!$E$10:$E$54,1,FALSE)</f>
        <v>#N/A</v>
      </c>
      <c r="P1464" s="25" t="e">
        <f>VLOOKUP(A1464,'all NFkB targets'!$A$6:$A$571,1,FALSE)</f>
        <v>#N/A</v>
      </c>
    </row>
    <row r="1465" spans="1:16" x14ac:dyDescent="0.25">
      <c r="A1465" s="96" t="s">
        <v>12451</v>
      </c>
      <c r="B1465" s="21" t="s">
        <v>12452</v>
      </c>
      <c r="C1465" s="21"/>
      <c r="D1465" s="22">
        <v>0</v>
      </c>
      <c r="E1465" s="24">
        <v>-0.29748142852022352</v>
      </c>
      <c r="F1465" s="24">
        <v>-0.65878157333091036</v>
      </c>
      <c r="G1465" s="28">
        <v>0.18063077163687513</v>
      </c>
      <c r="H1465" s="28">
        <v>0.27531910518806757</v>
      </c>
      <c r="I1465" s="25">
        <f t="shared" si="92"/>
        <v>0</v>
      </c>
      <c r="J1465" s="25">
        <f t="shared" si="93"/>
        <v>1</v>
      </c>
      <c r="K1465" s="25">
        <f t="shared" si="94"/>
        <v>0</v>
      </c>
      <c r="L1465" s="25">
        <f t="shared" si="95"/>
        <v>0</v>
      </c>
      <c r="M1465" s="25">
        <v>1</v>
      </c>
      <c r="N1465" s="25" t="e">
        <v>#N/A</v>
      </c>
      <c r="O1465" s="25" t="e">
        <f>VLOOKUP(A1465,'NFkB target TFs'!$E$10:$E$54,1,FALSE)</f>
        <v>#N/A</v>
      </c>
      <c r="P1465" s="25" t="e">
        <f>VLOOKUP(A1465,'all NFkB targets'!$A$6:$A$571,1,FALSE)</f>
        <v>#N/A</v>
      </c>
    </row>
    <row r="1466" spans="1:16" x14ac:dyDescent="0.25">
      <c r="A1466" s="96" t="s">
        <v>7093</v>
      </c>
      <c r="B1466" s="21" t="s">
        <v>7094</v>
      </c>
      <c r="C1466" s="21"/>
      <c r="D1466" s="22">
        <v>0</v>
      </c>
      <c r="E1466" s="23">
        <v>-0.25534775571378698</v>
      </c>
      <c r="F1466" s="23">
        <v>0.2451828652471032</v>
      </c>
      <c r="G1466" s="23">
        <v>0.30442992222506082</v>
      </c>
      <c r="H1466" s="23">
        <v>0.2751693143949035</v>
      </c>
      <c r="I1466" s="25">
        <f t="shared" si="92"/>
        <v>0</v>
      </c>
      <c r="J1466" s="25">
        <f t="shared" si="93"/>
        <v>0</v>
      </c>
      <c r="K1466" s="25">
        <f t="shared" si="94"/>
        <v>0</v>
      </c>
      <c r="L1466" s="25">
        <f t="shared" si="95"/>
        <v>0</v>
      </c>
      <c r="M1466" s="25">
        <v>0</v>
      </c>
      <c r="N1466" s="25" t="e">
        <v>#N/A</v>
      </c>
      <c r="O1466" s="25" t="e">
        <f>VLOOKUP(A1466,'NFkB target TFs'!$E$10:$E$54,1,FALSE)</f>
        <v>#N/A</v>
      </c>
      <c r="P1466" s="25" t="e">
        <f>VLOOKUP(A1466,'all NFkB targets'!$A$6:$A$571,1,FALSE)</f>
        <v>#N/A</v>
      </c>
    </row>
    <row r="1467" spans="1:16" x14ac:dyDescent="0.25">
      <c r="A1467" s="96" t="s">
        <v>12819</v>
      </c>
      <c r="B1467" s="21" t="s">
        <v>12820</v>
      </c>
      <c r="C1467" s="21"/>
      <c r="D1467" s="22">
        <v>0</v>
      </c>
      <c r="E1467" s="23">
        <v>2.960858669356236E-2</v>
      </c>
      <c r="F1467" s="28">
        <v>0.6692403381489167</v>
      </c>
      <c r="G1467" s="24">
        <v>-0.21348481641437711</v>
      </c>
      <c r="H1467" s="28">
        <v>0.27490184552223607</v>
      </c>
      <c r="I1467" s="25">
        <f t="shared" si="92"/>
        <v>0</v>
      </c>
      <c r="J1467" s="25">
        <f t="shared" si="93"/>
        <v>1</v>
      </c>
      <c r="K1467" s="25">
        <f t="shared" si="94"/>
        <v>0</v>
      </c>
      <c r="L1467" s="25">
        <f t="shared" si="95"/>
        <v>0</v>
      </c>
      <c r="M1467" s="25">
        <v>1</v>
      </c>
      <c r="N1467" s="25" t="e">
        <v>#N/A</v>
      </c>
      <c r="O1467" s="25" t="e">
        <f>VLOOKUP(A1467,'NFkB target TFs'!$E$10:$E$54,1,FALSE)</f>
        <v>#N/A</v>
      </c>
      <c r="P1467" s="25" t="e">
        <f>VLOOKUP(A1467,'all NFkB targets'!$A$6:$A$571,1,FALSE)</f>
        <v>#N/A</v>
      </c>
    </row>
    <row r="1468" spans="1:16" x14ac:dyDescent="0.25">
      <c r="A1468" s="96" t="s">
        <v>7079</v>
      </c>
      <c r="B1468" s="21" t="s">
        <v>7080</v>
      </c>
      <c r="C1468" s="21"/>
      <c r="D1468" s="22">
        <v>0</v>
      </c>
      <c r="E1468" s="23">
        <v>0.24501528852173296</v>
      </c>
      <c r="F1468" s="23">
        <v>-3.493070701274964E-2</v>
      </c>
      <c r="G1468" s="23">
        <v>8.3311236193857441E-2</v>
      </c>
      <c r="H1468" s="23">
        <v>0.27484712890396407</v>
      </c>
      <c r="I1468" s="25">
        <f t="shared" si="92"/>
        <v>0</v>
      </c>
      <c r="J1468" s="25">
        <f t="shared" si="93"/>
        <v>0</v>
      </c>
      <c r="K1468" s="25">
        <f t="shared" si="94"/>
        <v>0</v>
      </c>
      <c r="L1468" s="25">
        <f t="shared" si="95"/>
        <v>0</v>
      </c>
      <c r="M1468" s="25">
        <v>0</v>
      </c>
      <c r="N1468" s="25" t="e">
        <v>#N/A</v>
      </c>
      <c r="O1468" s="25" t="e">
        <f>VLOOKUP(A1468,'NFkB target TFs'!$E$10:$E$54,1,FALSE)</f>
        <v>#N/A</v>
      </c>
      <c r="P1468" s="25" t="e">
        <f>VLOOKUP(A1468,'all NFkB targets'!$A$6:$A$571,1,FALSE)</f>
        <v>#N/A</v>
      </c>
    </row>
    <row r="1469" spans="1:16" x14ac:dyDescent="0.25">
      <c r="A1469" s="96" t="s">
        <v>5495</v>
      </c>
      <c r="B1469" s="21" t="s">
        <v>5496</v>
      </c>
      <c r="C1469" s="21"/>
      <c r="D1469" s="22">
        <v>0</v>
      </c>
      <c r="E1469" s="23">
        <v>0.23097383489307868</v>
      </c>
      <c r="F1469" s="23">
        <v>0.46204311013407168</v>
      </c>
      <c r="G1469" s="23">
        <v>0.37551178568386667</v>
      </c>
      <c r="H1469" s="23">
        <v>0.27463693667065031</v>
      </c>
      <c r="I1469" s="25">
        <f t="shared" si="92"/>
        <v>0</v>
      </c>
      <c r="J1469" s="25">
        <f t="shared" si="93"/>
        <v>0</v>
      </c>
      <c r="K1469" s="25">
        <f t="shared" si="94"/>
        <v>0</v>
      </c>
      <c r="L1469" s="25">
        <f t="shared" si="95"/>
        <v>0</v>
      </c>
      <c r="M1469" s="25">
        <v>0</v>
      </c>
      <c r="N1469" s="25" t="e">
        <v>#N/A</v>
      </c>
      <c r="O1469" s="25" t="e">
        <f>VLOOKUP(A1469,'NFkB target TFs'!$E$10:$E$54,1,FALSE)</f>
        <v>#N/A</v>
      </c>
      <c r="P1469" s="25" t="e">
        <f>VLOOKUP(A1469,'all NFkB targets'!$A$6:$A$571,1,FALSE)</f>
        <v>#N/A</v>
      </c>
    </row>
    <row r="1470" spans="1:16" x14ac:dyDescent="0.25">
      <c r="A1470" s="96" t="s">
        <v>8113</v>
      </c>
      <c r="B1470" s="21" t="s">
        <v>8114</v>
      </c>
      <c r="C1470" s="21"/>
      <c r="D1470" s="22">
        <v>0</v>
      </c>
      <c r="E1470" s="23">
        <v>-0.19200423141473938</v>
      </c>
      <c r="F1470" s="23">
        <v>0.12167940293009546</v>
      </c>
      <c r="G1470" s="23">
        <v>0.4776274482508186</v>
      </c>
      <c r="H1470" s="23">
        <v>0.27446879926913348</v>
      </c>
      <c r="I1470" s="25">
        <f t="shared" si="92"/>
        <v>0</v>
      </c>
      <c r="J1470" s="25">
        <f t="shared" si="93"/>
        <v>0</v>
      </c>
      <c r="K1470" s="25">
        <f t="shared" si="94"/>
        <v>0</v>
      </c>
      <c r="L1470" s="25">
        <f t="shared" si="95"/>
        <v>0</v>
      </c>
      <c r="M1470" s="25">
        <v>0</v>
      </c>
      <c r="N1470" s="25" t="e">
        <v>#N/A</v>
      </c>
      <c r="O1470" s="25" t="e">
        <f>VLOOKUP(A1470,'NFkB target TFs'!$E$10:$E$54,1,FALSE)</f>
        <v>#N/A</v>
      </c>
      <c r="P1470" s="25" t="e">
        <f>VLOOKUP(A1470,'all NFkB targets'!$A$6:$A$571,1,FALSE)</f>
        <v>#N/A</v>
      </c>
    </row>
    <row r="1471" spans="1:16" x14ac:dyDescent="0.25">
      <c r="A1471" s="96" t="s">
        <v>9656</v>
      </c>
      <c r="B1471" s="21" t="s">
        <v>9657</v>
      </c>
      <c r="C1471" s="21"/>
      <c r="D1471" s="22">
        <v>0</v>
      </c>
      <c r="E1471" s="23">
        <v>0.30640437128567577</v>
      </c>
      <c r="F1471" s="23">
        <v>0.56402316302879285</v>
      </c>
      <c r="G1471" s="23">
        <v>-4.9767643417260782E-2</v>
      </c>
      <c r="H1471" s="23">
        <v>0.27442421255442756</v>
      </c>
      <c r="I1471" s="25">
        <f t="shared" si="92"/>
        <v>0</v>
      </c>
      <c r="J1471" s="25">
        <f t="shared" si="93"/>
        <v>0</v>
      </c>
      <c r="K1471" s="25">
        <f t="shared" si="94"/>
        <v>0</v>
      </c>
      <c r="L1471" s="25">
        <f t="shared" si="95"/>
        <v>0</v>
      </c>
      <c r="M1471" s="25">
        <v>0</v>
      </c>
      <c r="N1471" s="25" t="e">
        <v>#N/A</v>
      </c>
      <c r="O1471" s="25" t="e">
        <f>VLOOKUP(A1471,'NFkB target TFs'!$E$10:$E$54,1,FALSE)</f>
        <v>#N/A</v>
      </c>
      <c r="P1471" s="25" t="e">
        <f>VLOOKUP(A1471,'all NFkB targets'!$A$6:$A$571,1,FALSE)</f>
        <v>#N/A</v>
      </c>
    </row>
    <row r="1472" spans="1:16" x14ac:dyDescent="0.25">
      <c r="A1472" s="96" t="s">
        <v>5306</v>
      </c>
      <c r="B1472" s="21" t="s">
        <v>5307</v>
      </c>
      <c r="C1472" s="21"/>
      <c r="D1472" s="22">
        <v>0</v>
      </c>
      <c r="E1472" s="23">
        <v>7.0788560909596274E-2</v>
      </c>
      <c r="F1472" s="23">
        <v>0.19494374729788075</v>
      </c>
      <c r="G1472" s="23">
        <v>0.45644148812842006</v>
      </c>
      <c r="H1472" s="23">
        <v>0.27438376867740538</v>
      </c>
      <c r="I1472" s="25">
        <f t="shared" si="92"/>
        <v>0</v>
      </c>
      <c r="J1472" s="25">
        <f t="shared" si="93"/>
        <v>0</v>
      </c>
      <c r="K1472" s="25">
        <f t="shared" si="94"/>
        <v>0</v>
      </c>
      <c r="L1472" s="25">
        <f t="shared" si="95"/>
        <v>0</v>
      </c>
      <c r="M1472" s="25">
        <v>0</v>
      </c>
      <c r="N1472" s="25" t="e">
        <v>#N/A</v>
      </c>
      <c r="O1472" s="25" t="e">
        <f>VLOOKUP(A1472,'NFkB target TFs'!$E$10:$E$54,1,FALSE)</f>
        <v>#N/A</v>
      </c>
      <c r="P1472" s="25" t="e">
        <f>VLOOKUP(A1472,'all NFkB targets'!$A$6:$A$571,1,FALSE)</f>
        <v>#N/A</v>
      </c>
    </row>
    <row r="1473" spans="1:16" x14ac:dyDescent="0.25">
      <c r="A1473" s="96" t="s">
        <v>1016</v>
      </c>
      <c r="B1473" s="21" t="s">
        <v>1017</v>
      </c>
      <c r="C1473" s="21"/>
      <c r="D1473" s="22">
        <v>0</v>
      </c>
      <c r="E1473" s="23">
        <v>-0.24628090854294563</v>
      </c>
      <c r="F1473" s="23">
        <v>0.32642350692993793</v>
      </c>
      <c r="G1473" s="23">
        <v>0.33897641305090598</v>
      </c>
      <c r="H1473" s="23">
        <v>0.27415298597802762</v>
      </c>
      <c r="I1473" s="25">
        <f t="shared" si="92"/>
        <v>0</v>
      </c>
      <c r="J1473" s="25">
        <f t="shared" si="93"/>
        <v>0</v>
      </c>
      <c r="K1473" s="25">
        <f t="shared" si="94"/>
        <v>0</v>
      </c>
      <c r="L1473" s="25">
        <f t="shared" si="95"/>
        <v>0</v>
      </c>
      <c r="M1473" s="25">
        <v>0</v>
      </c>
      <c r="N1473" s="25" t="e">
        <v>#N/A</v>
      </c>
      <c r="O1473" s="25" t="e">
        <f>VLOOKUP(A1473,'NFkB target TFs'!$E$10:$E$54,1,FALSE)</f>
        <v>#N/A</v>
      </c>
      <c r="P1473" s="25" t="e">
        <f>VLOOKUP(A1473,'all NFkB targets'!$A$6:$A$571,1,FALSE)</f>
        <v>#N/A</v>
      </c>
    </row>
    <row r="1474" spans="1:16" x14ac:dyDescent="0.25">
      <c r="A1474" s="96" t="s">
        <v>13340</v>
      </c>
      <c r="B1474" s="21" t="s">
        <v>13341</v>
      </c>
      <c r="C1474" s="21"/>
      <c r="D1474" s="22">
        <v>0</v>
      </c>
      <c r="E1474" s="23">
        <v>8.4747892784124798E-2</v>
      </c>
      <c r="F1474" s="23">
        <v>5.900677381834693E-2</v>
      </c>
      <c r="G1474" s="28">
        <v>0.70177471516070122</v>
      </c>
      <c r="H1474" s="28">
        <v>0.27403550053338671</v>
      </c>
      <c r="I1474" s="25">
        <f t="shared" si="92"/>
        <v>0</v>
      </c>
      <c r="J1474" s="25">
        <f t="shared" si="93"/>
        <v>0</v>
      </c>
      <c r="K1474" s="25">
        <f t="shared" si="94"/>
        <v>1</v>
      </c>
      <c r="L1474" s="25">
        <f t="shared" si="95"/>
        <v>0</v>
      </c>
      <c r="M1474" s="25">
        <v>1</v>
      </c>
      <c r="N1474" s="25" t="e">
        <v>#N/A</v>
      </c>
      <c r="O1474" s="25" t="e">
        <f>VLOOKUP(A1474,'NFkB target TFs'!$E$10:$E$54,1,FALSE)</f>
        <v>#N/A</v>
      </c>
      <c r="P1474" s="25" t="e">
        <f>VLOOKUP(A1474,'all NFkB targets'!$A$6:$A$571,1,FALSE)</f>
        <v>#N/A</v>
      </c>
    </row>
    <row r="1475" spans="1:16" x14ac:dyDescent="0.25">
      <c r="A1475" s="96" t="s">
        <v>1300</v>
      </c>
      <c r="B1475" s="21" t="s">
        <v>1301</v>
      </c>
      <c r="C1475" s="21"/>
      <c r="D1475" s="22">
        <v>0</v>
      </c>
      <c r="E1475" s="23">
        <v>0.15045960871358663</v>
      </c>
      <c r="F1475" s="23">
        <v>0.29054862361541917</v>
      </c>
      <c r="G1475" s="23">
        <v>0.3105185424984957</v>
      </c>
      <c r="H1475" s="23">
        <v>0.27400944796895094</v>
      </c>
      <c r="I1475" s="25">
        <f t="shared" si="92"/>
        <v>0</v>
      </c>
      <c r="J1475" s="25">
        <f t="shared" si="93"/>
        <v>0</v>
      </c>
      <c r="K1475" s="25">
        <f t="shared" si="94"/>
        <v>0</v>
      </c>
      <c r="L1475" s="25">
        <f t="shared" si="95"/>
        <v>0</v>
      </c>
      <c r="M1475" s="25">
        <v>0</v>
      </c>
      <c r="N1475" s="25" t="e">
        <v>#N/A</v>
      </c>
      <c r="O1475" s="25" t="e">
        <f>VLOOKUP(A1475,'NFkB target TFs'!$E$10:$E$54,1,FALSE)</f>
        <v>#N/A</v>
      </c>
      <c r="P1475" s="25" t="e">
        <f>VLOOKUP(A1475,'all NFkB targets'!$A$6:$A$571,1,FALSE)</f>
        <v>#N/A</v>
      </c>
    </row>
    <row r="1476" spans="1:16" x14ac:dyDescent="0.25">
      <c r="A1476" s="96" t="s">
        <v>3558</v>
      </c>
      <c r="B1476" s="21" t="s">
        <v>3559</v>
      </c>
      <c r="C1476" s="21"/>
      <c r="D1476" s="22">
        <v>0</v>
      </c>
      <c r="E1476" s="23">
        <v>0.21890373657701712</v>
      </c>
      <c r="F1476" s="23">
        <v>0.27271154691921262</v>
      </c>
      <c r="G1476" s="23">
        <v>0.38027369686177193</v>
      </c>
      <c r="H1476" s="23">
        <v>0.2739183614827671</v>
      </c>
      <c r="I1476" s="25">
        <f t="shared" si="92"/>
        <v>0</v>
      </c>
      <c r="J1476" s="25">
        <f t="shared" si="93"/>
        <v>0</v>
      </c>
      <c r="K1476" s="25">
        <f t="shared" si="94"/>
        <v>0</v>
      </c>
      <c r="L1476" s="25">
        <f t="shared" si="95"/>
        <v>0</v>
      </c>
      <c r="M1476" s="25">
        <v>0</v>
      </c>
      <c r="N1476" s="25" t="e">
        <v>#N/A</v>
      </c>
      <c r="O1476" s="25" t="e">
        <f>VLOOKUP(A1476,'NFkB target TFs'!$E$10:$E$54,1,FALSE)</f>
        <v>#N/A</v>
      </c>
      <c r="P1476" s="25" t="e">
        <f>VLOOKUP(A1476,'all NFkB targets'!$A$6:$A$571,1,FALSE)</f>
        <v>#N/A</v>
      </c>
    </row>
    <row r="1477" spans="1:16" x14ac:dyDescent="0.25">
      <c r="A1477" s="96" t="s">
        <v>7285</v>
      </c>
      <c r="B1477" s="21" t="s">
        <v>7286</v>
      </c>
      <c r="C1477" s="21"/>
      <c r="D1477" s="22">
        <v>0</v>
      </c>
      <c r="E1477" s="23">
        <v>0.11981454490424069</v>
      </c>
      <c r="F1477" s="23">
        <v>0.51923692946911648</v>
      </c>
      <c r="G1477" s="23">
        <v>0.38315220625779289</v>
      </c>
      <c r="H1477" s="23">
        <v>0.27390087582544559</v>
      </c>
      <c r="I1477" s="25">
        <f t="shared" si="92"/>
        <v>0</v>
      </c>
      <c r="J1477" s="25">
        <f t="shared" si="93"/>
        <v>0</v>
      </c>
      <c r="K1477" s="25">
        <f t="shared" si="94"/>
        <v>0</v>
      </c>
      <c r="L1477" s="25">
        <f t="shared" si="95"/>
        <v>0</v>
      </c>
      <c r="M1477" s="25">
        <v>0</v>
      </c>
      <c r="N1477" s="25" t="e">
        <v>#N/A</v>
      </c>
      <c r="O1477" s="25" t="e">
        <f>VLOOKUP(A1477,'NFkB target TFs'!$E$10:$E$54,1,FALSE)</f>
        <v>#N/A</v>
      </c>
      <c r="P1477" s="25" t="e">
        <f>VLOOKUP(A1477,'all NFkB targets'!$A$6:$A$571,1,FALSE)</f>
        <v>#N/A</v>
      </c>
    </row>
    <row r="1478" spans="1:16" x14ac:dyDescent="0.25">
      <c r="A1478" s="96" t="s">
        <v>13852</v>
      </c>
      <c r="B1478" s="21" t="s">
        <v>13853</v>
      </c>
      <c r="C1478" s="21"/>
      <c r="D1478" s="22">
        <v>0</v>
      </c>
      <c r="E1478" s="23">
        <v>-3.0338648739270682E-2</v>
      </c>
      <c r="F1478" s="28">
        <v>0.22778445845848116</v>
      </c>
      <c r="G1478" s="28">
        <v>1.2884311828992754</v>
      </c>
      <c r="H1478" s="28">
        <v>0.27386173554428817</v>
      </c>
      <c r="I1478" s="25">
        <f t="shared" si="92"/>
        <v>0</v>
      </c>
      <c r="J1478" s="25">
        <f t="shared" si="93"/>
        <v>0</v>
      </c>
      <c r="K1478" s="25">
        <f t="shared" si="94"/>
        <v>1</v>
      </c>
      <c r="L1478" s="25">
        <f t="shared" si="95"/>
        <v>0</v>
      </c>
      <c r="M1478" s="25">
        <v>1</v>
      </c>
      <c r="N1478" s="25" t="e">
        <v>#N/A</v>
      </c>
      <c r="O1478" s="25" t="e">
        <f>VLOOKUP(A1478,'NFkB target TFs'!$E$10:$E$54,1,FALSE)</f>
        <v>#N/A</v>
      </c>
      <c r="P1478" s="25" t="e">
        <f>VLOOKUP(A1478,'all NFkB targets'!$A$6:$A$571,1,FALSE)</f>
        <v>#N/A</v>
      </c>
    </row>
    <row r="1479" spans="1:16" x14ac:dyDescent="0.25">
      <c r="A1479" s="96" t="s">
        <v>7616</v>
      </c>
      <c r="B1479" s="21" t="s">
        <v>7617</v>
      </c>
      <c r="C1479" s="21"/>
      <c r="D1479" s="22">
        <v>0</v>
      </c>
      <c r="E1479" s="23">
        <v>0.43739795554067196</v>
      </c>
      <c r="F1479" s="23">
        <v>0.30461638255372436</v>
      </c>
      <c r="G1479" s="23">
        <v>0.2193394626616797</v>
      </c>
      <c r="H1479" s="23">
        <v>0.27375193090230732</v>
      </c>
      <c r="I1479" s="25">
        <f t="shared" si="92"/>
        <v>0</v>
      </c>
      <c r="J1479" s="25">
        <f t="shared" si="93"/>
        <v>0</v>
      </c>
      <c r="K1479" s="25">
        <f t="shared" si="94"/>
        <v>0</v>
      </c>
      <c r="L1479" s="25">
        <f t="shared" si="95"/>
        <v>0</v>
      </c>
      <c r="M1479" s="25">
        <v>0</v>
      </c>
      <c r="N1479" s="25" t="e">
        <v>#N/A</v>
      </c>
      <c r="O1479" s="25" t="e">
        <f>VLOOKUP(A1479,'NFkB target TFs'!$E$10:$E$54,1,FALSE)</f>
        <v>#N/A</v>
      </c>
      <c r="P1479" s="25" t="e">
        <f>VLOOKUP(A1479,'all NFkB targets'!$A$6:$A$571,1,FALSE)</f>
        <v>#N/A</v>
      </c>
    </row>
    <row r="1480" spans="1:16" x14ac:dyDescent="0.25">
      <c r="A1480" s="96" t="s">
        <v>938</v>
      </c>
      <c r="B1480" s="21" t="s">
        <v>939</v>
      </c>
      <c r="C1480" s="21"/>
      <c r="D1480" s="22">
        <v>0</v>
      </c>
      <c r="E1480" s="23">
        <v>5.4801560341375628E-2</v>
      </c>
      <c r="F1480" s="23">
        <v>-4.3105572158919893E-2</v>
      </c>
      <c r="G1480" s="23">
        <v>0.38985466916401429</v>
      </c>
      <c r="H1480" s="23">
        <v>0.2736654453577172</v>
      </c>
      <c r="I1480" s="25">
        <f t="shared" si="92"/>
        <v>0</v>
      </c>
      <c r="J1480" s="25">
        <f t="shared" si="93"/>
        <v>0</v>
      </c>
      <c r="K1480" s="25">
        <f t="shared" si="94"/>
        <v>0</v>
      </c>
      <c r="L1480" s="25">
        <f t="shared" si="95"/>
        <v>0</v>
      </c>
      <c r="M1480" s="25">
        <v>0</v>
      </c>
      <c r="N1480" s="25" t="e">
        <v>#N/A</v>
      </c>
      <c r="O1480" s="25" t="e">
        <f>VLOOKUP(A1480,'NFkB target TFs'!$E$10:$E$54,1,FALSE)</f>
        <v>#N/A</v>
      </c>
      <c r="P1480" s="25" t="e">
        <f>VLOOKUP(A1480,'all NFkB targets'!$A$6:$A$571,1,FALSE)</f>
        <v>#N/A</v>
      </c>
    </row>
    <row r="1481" spans="1:16" x14ac:dyDescent="0.25">
      <c r="A1481" s="96" t="s">
        <v>13204</v>
      </c>
      <c r="B1481" s="21" t="s">
        <v>13205</v>
      </c>
      <c r="C1481" s="21"/>
      <c r="D1481" s="22">
        <v>0</v>
      </c>
      <c r="E1481" s="23">
        <v>-8.6294276239875845E-2</v>
      </c>
      <c r="F1481" s="28">
        <v>0.26157025523140459</v>
      </c>
      <c r="G1481" s="28">
        <v>0.90030430259656857</v>
      </c>
      <c r="H1481" s="28">
        <v>0.27352848965555893</v>
      </c>
      <c r="I1481" s="25">
        <f t="shared" si="92"/>
        <v>0</v>
      </c>
      <c r="J1481" s="25">
        <f t="shared" si="93"/>
        <v>0</v>
      </c>
      <c r="K1481" s="25">
        <f t="shared" si="94"/>
        <v>1</v>
      </c>
      <c r="L1481" s="25">
        <f t="shared" si="95"/>
        <v>0</v>
      </c>
      <c r="M1481" s="25">
        <v>1</v>
      </c>
      <c r="N1481" s="25" t="e">
        <v>#N/A</v>
      </c>
      <c r="O1481" s="25" t="e">
        <f>VLOOKUP(A1481,'NFkB target TFs'!$E$10:$E$54,1,FALSE)</f>
        <v>#N/A</v>
      </c>
      <c r="P1481" s="25" t="e">
        <f>VLOOKUP(A1481,'all NFkB targets'!$A$6:$A$571,1,FALSE)</f>
        <v>#N/A</v>
      </c>
    </row>
    <row r="1482" spans="1:16" x14ac:dyDescent="0.25">
      <c r="A1482" s="96" t="s">
        <v>4194</v>
      </c>
      <c r="B1482" s="21" t="s">
        <v>4195</v>
      </c>
      <c r="C1482" s="21"/>
      <c r="D1482" s="22">
        <v>0</v>
      </c>
      <c r="E1482" s="23">
        <v>0.2928716854179399</v>
      </c>
      <c r="F1482" s="23">
        <v>-2.3588893794342473E-2</v>
      </c>
      <c r="G1482" s="23">
        <v>0.37025396980804698</v>
      </c>
      <c r="H1482" s="23">
        <v>0.27316936371277695</v>
      </c>
      <c r="I1482" s="25">
        <f t="shared" si="92"/>
        <v>0</v>
      </c>
      <c r="J1482" s="25">
        <f t="shared" si="93"/>
        <v>0</v>
      </c>
      <c r="K1482" s="25">
        <f t="shared" si="94"/>
        <v>0</v>
      </c>
      <c r="L1482" s="25">
        <f t="shared" si="95"/>
        <v>0</v>
      </c>
      <c r="M1482" s="25">
        <v>0</v>
      </c>
      <c r="N1482" s="25" t="e">
        <v>#N/A</v>
      </c>
      <c r="O1482" s="25" t="e">
        <f>VLOOKUP(A1482,'NFkB target TFs'!$E$10:$E$54,1,FALSE)</f>
        <v>#N/A</v>
      </c>
      <c r="P1482" s="25" t="e">
        <f>VLOOKUP(A1482,'all NFkB targets'!$A$6:$A$571,1,FALSE)</f>
        <v>#N/A</v>
      </c>
    </row>
    <row r="1483" spans="1:16" x14ac:dyDescent="0.25">
      <c r="A1483" s="96" t="s">
        <v>1404</v>
      </c>
      <c r="B1483" s="21" t="s">
        <v>1405</v>
      </c>
      <c r="C1483" s="21"/>
      <c r="D1483" s="22">
        <v>0</v>
      </c>
      <c r="E1483" s="23">
        <v>-0.4805022870989018</v>
      </c>
      <c r="F1483" s="23">
        <v>-5.0751369726227749E-2</v>
      </c>
      <c r="G1483" s="23">
        <v>0.50378083875935331</v>
      </c>
      <c r="H1483" s="23">
        <v>0.27294023958589347</v>
      </c>
      <c r="I1483" s="25">
        <f t="shared" si="92"/>
        <v>0</v>
      </c>
      <c r="J1483" s="25">
        <f t="shared" si="93"/>
        <v>0</v>
      </c>
      <c r="K1483" s="25">
        <f t="shared" si="94"/>
        <v>0</v>
      </c>
      <c r="L1483" s="25">
        <f t="shared" si="95"/>
        <v>0</v>
      </c>
      <c r="M1483" s="25">
        <v>0</v>
      </c>
      <c r="N1483" s="25" t="e">
        <v>#N/A</v>
      </c>
      <c r="O1483" s="25" t="e">
        <f>VLOOKUP(A1483,'NFkB target TFs'!$E$10:$E$54,1,FALSE)</f>
        <v>#N/A</v>
      </c>
      <c r="P1483" s="25" t="e">
        <f>VLOOKUP(A1483,'all NFkB targets'!$A$6:$A$571,1,FALSE)</f>
        <v>#N/A</v>
      </c>
    </row>
    <row r="1484" spans="1:16" x14ac:dyDescent="0.25">
      <c r="A1484" s="96" t="s">
        <v>5822</v>
      </c>
      <c r="B1484" s="21" t="s">
        <v>5823</v>
      </c>
      <c r="C1484" s="21"/>
      <c r="D1484" s="22">
        <v>0</v>
      </c>
      <c r="E1484" s="23">
        <v>0.29090981885951456</v>
      </c>
      <c r="F1484" s="23">
        <v>0.50845642187354878</v>
      </c>
      <c r="G1484" s="23">
        <v>0.54617704177064352</v>
      </c>
      <c r="H1484" s="23">
        <v>0.27263224839884165</v>
      </c>
      <c r="I1484" s="25">
        <f t="shared" si="92"/>
        <v>0</v>
      </c>
      <c r="J1484" s="25">
        <f t="shared" si="93"/>
        <v>0</v>
      </c>
      <c r="K1484" s="25">
        <f t="shared" si="94"/>
        <v>0</v>
      </c>
      <c r="L1484" s="25">
        <f t="shared" si="95"/>
        <v>0</v>
      </c>
      <c r="M1484" s="25">
        <v>0</v>
      </c>
      <c r="N1484" s="25" t="e">
        <v>#N/A</v>
      </c>
      <c r="O1484" s="25" t="e">
        <f>VLOOKUP(A1484,'NFkB target TFs'!$E$10:$E$54,1,FALSE)</f>
        <v>#N/A</v>
      </c>
      <c r="P1484" s="25" t="e">
        <f>VLOOKUP(A1484,'all NFkB targets'!$A$6:$A$571,1,FALSE)</f>
        <v>#N/A</v>
      </c>
    </row>
    <row r="1485" spans="1:16" x14ac:dyDescent="0.25">
      <c r="A1485" s="96" t="s">
        <v>7005</v>
      </c>
      <c r="B1485" s="21" t="s">
        <v>7006</v>
      </c>
      <c r="C1485" s="21"/>
      <c r="D1485" s="22">
        <v>0</v>
      </c>
      <c r="E1485" s="23">
        <v>-3.0037836676843295E-2</v>
      </c>
      <c r="F1485" s="23">
        <v>9.4847090754866498E-2</v>
      </c>
      <c r="G1485" s="23">
        <v>0.1617438956165041</v>
      </c>
      <c r="H1485" s="23">
        <v>0.27252074942796967</v>
      </c>
      <c r="I1485" s="25">
        <f t="shared" si="92"/>
        <v>0</v>
      </c>
      <c r="J1485" s="25">
        <f t="shared" si="93"/>
        <v>0</v>
      </c>
      <c r="K1485" s="25">
        <f t="shared" si="94"/>
        <v>0</v>
      </c>
      <c r="L1485" s="25">
        <f t="shared" si="95"/>
        <v>0</v>
      </c>
      <c r="M1485" s="25">
        <v>0</v>
      </c>
      <c r="N1485" s="25" t="e">
        <v>#N/A</v>
      </c>
      <c r="O1485" s="25" t="e">
        <f>VLOOKUP(A1485,'NFkB target TFs'!$E$10:$E$54,1,FALSE)</f>
        <v>#N/A</v>
      </c>
      <c r="P1485" s="25" t="e">
        <f>VLOOKUP(A1485,'all NFkB targets'!$A$6:$A$571,1,FALSE)</f>
        <v>#N/A</v>
      </c>
    </row>
    <row r="1486" spans="1:16" x14ac:dyDescent="0.25">
      <c r="A1486" s="96" t="s">
        <v>14676</v>
      </c>
      <c r="B1486" s="21" t="s">
        <v>14677</v>
      </c>
      <c r="C1486" s="21"/>
      <c r="D1486" s="22">
        <v>0</v>
      </c>
      <c r="E1486" s="28">
        <v>0.22074229563040587</v>
      </c>
      <c r="F1486" s="28">
        <v>0.76177734956183174</v>
      </c>
      <c r="G1486" s="28">
        <v>0.97329871670423906</v>
      </c>
      <c r="H1486" s="28">
        <v>0.27225911859677054</v>
      </c>
      <c r="I1486" s="25">
        <f t="shared" si="92"/>
        <v>0</v>
      </c>
      <c r="J1486" s="25">
        <f t="shared" si="93"/>
        <v>1</v>
      </c>
      <c r="K1486" s="25">
        <f t="shared" si="94"/>
        <v>1</v>
      </c>
      <c r="L1486" s="25">
        <f t="shared" si="95"/>
        <v>0</v>
      </c>
      <c r="M1486" s="25">
        <v>1</v>
      </c>
      <c r="N1486" s="25" t="e">
        <v>#N/A</v>
      </c>
      <c r="O1486" s="25" t="e">
        <f>VLOOKUP(A1486,'NFkB target TFs'!$E$10:$E$54,1,FALSE)</f>
        <v>#N/A</v>
      </c>
      <c r="P1486" s="25" t="e">
        <f>VLOOKUP(A1486,'all NFkB targets'!$A$6:$A$571,1,FALSE)</f>
        <v>#N/A</v>
      </c>
    </row>
    <row r="1487" spans="1:16" x14ac:dyDescent="0.25">
      <c r="A1487" s="96" t="s">
        <v>14545</v>
      </c>
      <c r="B1487" s="21" t="s">
        <v>14546</v>
      </c>
      <c r="C1487" s="21"/>
      <c r="D1487" s="22">
        <v>0</v>
      </c>
      <c r="E1487" s="28">
        <v>0.32960079348305416</v>
      </c>
      <c r="F1487" s="28">
        <v>0.74851187698343113</v>
      </c>
      <c r="G1487" s="28">
        <v>0.88818599667064879</v>
      </c>
      <c r="H1487" s="28">
        <v>0.27204950384806736</v>
      </c>
      <c r="I1487" s="25">
        <f t="shared" si="92"/>
        <v>0</v>
      </c>
      <c r="J1487" s="25">
        <f t="shared" si="93"/>
        <v>1</v>
      </c>
      <c r="K1487" s="25">
        <f t="shared" si="94"/>
        <v>1</v>
      </c>
      <c r="L1487" s="25">
        <f t="shared" si="95"/>
        <v>0</v>
      </c>
      <c r="M1487" s="25">
        <v>1</v>
      </c>
      <c r="N1487" s="25" t="e">
        <v>#N/A</v>
      </c>
      <c r="O1487" s="25" t="e">
        <f>VLOOKUP(A1487,'NFkB target TFs'!$E$10:$E$54,1,FALSE)</f>
        <v>#N/A</v>
      </c>
      <c r="P1487" s="25" t="e">
        <f>VLOOKUP(A1487,'all NFkB targets'!$A$6:$A$571,1,FALSE)</f>
        <v>#N/A</v>
      </c>
    </row>
    <row r="1488" spans="1:16" x14ac:dyDescent="0.25">
      <c r="A1488" s="96" t="s">
        <v>9739</v>
      </c>
      <c r="B1488" s="21" t="s">
        <v>9740</v>
      </c>
      <c r="C1488" s="21"/>
      <c r="D1488" s="22">
        <v>0</v>
      </c>
      <c r="E1488" s="23">
        <v>0.35783762099754157</v>
      </c>
      <c r="F1488" s="23">
        <v>0.22555141757723784</v>
      </c>
      <c r="G1488" s="23">
        <v>0.36626812624591093</v>
      </c>
      <c r="H1488" s="23">
        <v>0.27204703896839083</v>
      </c>
      <c r="I1488" s="25">
        <f t="shared" si="92"/>
        <v>0</v>
      </c>
      <c r="J1488" s="25">
        <f t="shared" si="93"/>
        <v>0</v>
      </c>
      <c r="K1488" s="25">
        <f t="shared" si="94"/>
        <v>0</v>
      </c>
      <c r="L1488" s="25">
        <f t="shared" si="95"/>
        <v>0</v>
      </c>
      <c r="M1488" s="25">
        <v>0</v>
      </c>
      <c r="N1488" s="25" t="e">
        <v>#N/A</v>
      </c>
      <c r="O1488" s="25" t="e">
        <f>VLOOKUP(A1488,'NFkB target TFs'!$E$10:$E$54,1,FALSE)</f>
        <v>#N/A</v>
      </c>
      <c r="P1488" s="25" t="e">
        <f>VLOOKUP(A1488,'all NFkB targets'!$A$6:$A$571,1,FALSE)</f>
        <v>#N/A</v>
      </c>
    </row>
    <row r="1489" spans="1:16" x14ac:dyDescent="0.25">
      <c r="A1489" s="96" t="s">
        <v>13758</v>
      </c>
      <c r="B1489" s="21" t="s">
        <v>13759</v>
      </c>
      <c r="C1489" s="21"/>
      <c r="D1489" s="22">
        <v>0</v>
      </c>
      <c r="E1489" s="23">
        <v>8.1462770047941377E-2</v>
      </c>
      <c r="F1489" s="28">
        <v>0.41122050690971346</v>
      </c>
      <c r="G1489" s="28">
        <v>0.63591756614434281</v>
      </c>
      <c r="H1489" s="28">
        <v>0.27197227951748976</v>
      </c>
      <c r="I1489" s="25">
        <f t="shared" si="92"/>
        <v>0</v>
      </c>
      <c r="J1489" s="25">
        <f t="shared" si="93"/>
        <v>0</v>
      </c>
      <c r="K1489" s="25">
        <f t="shared" si="94"/>
        <v>1</v>
      </c>
      <c r="L1489" s="25">
        <f t="shared" si="95"/>
        <v>0</v>
      </c>
      <c r="M1489" s="25">
        <v>1</v>
      </c>
      <c r="N1489" s="25" t="e">
        <v>#N/A</v>
      </c>
      <c r="O1489" s="25" t="e">
        <f>VLOOKUP(A1489,'NFkB target TFs'!$E$10:$E$54,1,FALSE)</f>
        <v>#N/A</v>
      </c>
      <c r="P1489" s="25" t="e">
        <f>VLOOKUP(A1489,'all NFkB targets'!$A$6:$A$571,1,FALSE)</f>
        <v>#N/A</v>
      </c>
    </row>
    <row r="1490" spans="1:16" x14ac:dyDescent="0.25">
      <c r="A1490" s="96" t="s">
        <v>11819</v>
      </c>
      <c r="B1490" s="21" t="s">
        <v>941</v>
      </c>
      <c r="C1490" s="21"/>
      <c r="D1490" s="22">
        <v>0</v>
      </c>
      <c r="E1490" s="23">
        <v>0.25238716163428532</v>
      </c>
      <c r="F1490" s="23">
        <v>-2.3605596336313747E-3</v>
      </c>
      <c r="G1490" s="23">
        <v>0.25153876699596467</v>
      </c>
      <c r="H1490" s="23">
        <v>0.27168017951136852</v>
      </c>
      <c r="I1490" s="25">
        <f t="shared" si="92"/>
        <v>0</v>
      </c>
      <c r="J1490" s="25">
        <f t="shared" si="93"/>
        <v>0</v>
      </c>
      <c r="K1490" s="25">
        <f t="shared" si="94"/>
        <v>0</v>
      </c>
      <c r="L1490" s="25">
        <f t="shared" si="95"/>
        <v>0</v>
      </c>
      <c r="M1490" s="25">
        <v>0</v>
      </c>
      <c r="N1490" s="25" t="e">
        <v>#N/A</v>
      </c>
      <c r="O1490" s="25" t="e">
        <f>VLOOKUP(A1490,'NFkB target TFs'!$E$10:$E$54,1,FALSE)</f>
        <v>#N/A</v>
      </c>
      <c r="P1490" s="25" t="e">
        <f>VLOOKUP(A1490,'all NFkB targets'!$A$6:$A$571,1,FALSE)</f>
        <v>#N/A</v>
      </c>
    </row>
    <row r="1491" spans="1:16" x14ac:dyDescent="0.25">
      <c r="A1491" s="96" t="s">
        <v>535</v>
      </c>
      <c r="B1491" s="21" t="s">
        <v>536</v>
      </c>
      <c r="C1491" s="21"/>
      <c r="D1491" s="22">
        <v>0</v>
      </c>
      <c r="E1491" s="23">
        <v>-0.17717366917995614</v>
      </c>
      <c r="F1491" s="23">
        <v>-0.1519482162111328</v>
      </c>
      <c r="G1491" s="23">
        <v>0.51243953422411848</v>
      </c>
      <c r="H1491" s="23">
        <v>0.27122542791531767</v>
      </c>
      <c r="I1491" s="25">
        <f t="shared" si="92"/>
        <v>0</v>
      </c>
      <c r="J1491" s="25">
        <f t="shared" si="93"/>
        <v>0</v>
      </c>
      <c r="K1491" s="25">
        <f t="shared" si="94"/>
        <v>0</v>
      </c>
      <c r="L1491" s="25">
        <f t="shared" si="95"/>
        <v>0</v>
      </c>
      <c r="M1491" s="25">
        <v>0</v>
      </c>
      <c r="N1491" s="25" t="e">
        <v>#N/A</v>
      </c>
      <c r="O1491" s="25" t="e">
        <f>VLOOKUP(A1491,'NFkB target TFs'!$E$10:$E$54,1,FALSE)</f>
        <v>#N/A</v>
      </c>
      <c r="P1491" s="25" t="e">
        <f>VLOOKUP(A1491,'all NFkB targets'!$A$6:$A$571,1,FALSE)</f>
        <v>#N/A</v>
      </c>
    </row>
    <row r="1492" spans="1:16" x14ac:dyDescent="0.25">
      <c r="A1492" s="96" t="s">
        <v>14728</v>
      </c>
      <c r="B1492" s="21" t="s">
        <v>14729</v>
      </c>
      <c r="C1492" s="21"/>
      <c r="D1492" s="22">
        <v>0</v>
      </c>
      <c r="E1492" s="28">
        <v>0.29619951424302926</v>
      </c>
      <c r="F1492" s="28">
        <v>0.75682364048819972</v>
      </c>
      <c r="G1492" s="28">
        <v>0.90682719298305481</v>
      </c>
      <c r="H1492" s="28">
        <v>0.27122189800826357</v>
      </c>
      <c r="I1492" s="25">
        <f t="shared" si="92"/>
        <v>0</v>
      </c>
      <c r="J1492" s="25">
        <f t="shared" si="93"/>
        <v>1</v>
      </c>
      <c r="K1492" s="25">
        <f t="shared" si="94"/>
        <v>1</v>
      </c>
      <c r="L1492" s="25">
        <f t="shared" si="95"/>
        <v>0</v>
      </c>
      <c r="M1492" s="25">
        <v>1</v>
      </c>
      <c r="N1492" s="25" t="e">
        <v>#N/A</v>
      </c>
      <c r="O1492" s="25" t="e">
        <f>VLOOKUP(A1492,'NFkB target TFs'!$E$10:$E$54,1,FALSE)</f>
        <v>#N/A</v>
      </c>
      <c r="P1492" s="25" t="e">
        <f>VLOOKUP(A1492,'all NFkB targets'!$A$6:$A$571,1,FALSE)</f>
        <v>#N/A</v>
      </c>
    </row>
    <row r="1493" spans="1:16" x14ac:dyDescent="0.25">
      <c r="A1493" s="96" t="s">
        <v>2183</v>
      </c>
      <c r="B1493" s="21" t="s">
        <v>2184</v>
      </c>
      <c r="C1493" s="21"/>
      <c r="D1493" s="22">
        <v>0</v>
      </c>
      <c r="E1493" s="23">
        <v>0.29684517597788002</v>
      </c>
      <c r="F1493" s="23">
        <v>0.19272638172899265</v>
      </c>
      <c r="G1493" s="23">
        <v>0.3273034178814696</v>
      </c>
      <c r="H1493" s="23">
        <v>0.27118925603093708</v>
      </c>
      <c r="I1493" s="25">
        <f t="shared" si="92"/>
        <v>0</v>
      </c>
      <c r="J1493" s="25">
        <f t="shared" si="93"/>
        <v>0</v>
      </c>
      <c r="K1493" s="25">
        <f t="shared" si="94"/>
        <v>0</v>
      </c>
      <c r="L1493" s="25">
        <f t="shared" si="95"/>
        <v>0</v>
      </c>
      <c r="M1493" s="25">
        <v>0</v>
      </c>
      <c r="N1493" s="25" t="e">
        <v>#N/A</v>
      </c>
      <c r="O1493" s="25" t="e">
        <f>VLOOKUP(A1493,'NFkB target TFs'!$E$10:$E$54,1,FALSE)</f>
        <v>#N/A</v>
      </c>
      <c r="P1493" s="25" t="e">
        <f>VLOOKUP(A1493,'all NFkB targets'!$A$6:$A$571,1,FALSE)</f>
        <v>#N/A</v>
      </c>
    </row>
    <row r="1494" spans="1:16" x14ac:dyDescent="0.25">
      <c r="A1494" s="96" t="s">
        <v>7921</v>
      </c>
      <c r="B1494" s="21" t="s">
        <v>7922</v>
      </c>
      <c r="C1494" s="21"/>
      <c r="D1494" s="22">
        <v>0</v>
      </c>
      <c r="E1494" s="23">
        <v>-4.5344937058256155E-3</v>
      </c>
      <c r="F1494" s="23">
        <v>0.53602437466871866</v>
      </c>
      <c r="G1494" s="23">
        <v>0.39745318690719006</v>
      </c>
      <c r="H1494" s="23">
        <v>0.27107277106440492</v>
      </c>
      <c r="I1494" s="25">
        <f t="shared" si="92"/>
        <v>0</v>
      </c>
      <c r="J1494" s="25">
        <f t="shared" si="93"/>
        <v>0</v>
      </c>
      <c r="K1494" s="25">
        <f t="shared" si="94"/>
        <v>0</v>
      </c>
      <c r="L1494" s="25">
        <f t="shared" si="95"/>
        <v>0</v>
      </c>
      <c r="M1494" s="25">
        <v>0</v>
      </c>
      <c r="N1494" s="25" t="e">
        <v>#N/A</v>
      </c>
      <c r="O1494" s="25" t="e">
        <f>VLOOKUP(A1494,'NFkB target TFs'!$E$10:$E$54,1,FALSE)</f>
        <v>#N/A</v>
      </c>
      <c r="P1494" s="25" t="e">
        <f>VLOOKUP(A1494,'all NFkB targets'!$A$6:$A$571,1,FALSE)</f>
        <v>#N/A</v>
      </c>
    </row>
    <row r="1495" spans="1:16" x14ac:dyDescent="0.25">
      <c r="A1495" s="96" t="s">
        <v>7379</v>
      </c>
      <c r="B1495" s="21" t="s">
        <v>7380</v>
      </c>
      <c r="C1495" s="21"/>
      <c r="D1495" s="22">
        <v>0</v>
      </c>
      <c r="E1495" s="23">
        <v>-1.4376971911022499E-2</v>
      </c>
      <c r="F1495" s="23">
        <v>-2.8085921608687912E-2</v>
      </c>
      <c r="G1495" s="23">
        <v>-1.6666276130155408E-3</v>
      </c>
      <c r="H1495" s="23">
        <v>0.27105423822122421</v>
      </c>
      <c r="I1495" s="25">
        <f t="shared" si="92"/>
        <v>0</v>
      </c>
      <c r="J1495" s="25">
        <f t="shared" si="93"/>
        <v>0</v>
      </c>
      <c r="K1495" s="25">
        <f t="shared" si="94"/>
        <v>0</v>
      </c>
      <c r="L1495" s="25">
        <f t="shared" si="95"/>
        <v>0</v>
      </c>
      <c r="M1495" s="25">
        <v>0</v>
      </c>
      <c r="N1495" s="25" t="e">
        <v>#N/A</v>
      </c>
      <c r="O1495" s="25" t="e">
        <f>VLOOKUP(A1495,'NFkB target TFs'!$E$10:$E$54,1,FALSE)</f>
        <v>#N/A</v>
      </c>
      <c r="P1495" s="25" t="e">
        <f>VLOOKUP(A1495,'all NFkB targets'!$A$6:$A$571,1,FALSE)</f>
        <v>#N/A</v>
      </c>
    </row>
    <row r="1496" spans="1:16" x14ac:dyDescent="0.25">
      <c r="A1496" s="96" t="s">
        <v>7389</v>
      </c>
      <c r="B1496" s="21" t="s">
        <v>7390</v>
      </c>
      <c r="C1496" s="21"/>
      <c r="D1496" s="22">
        <v>0</v>
      </c>
      <c r="E1496" s="23">
        <v>-1.9076830194370755E-2</v>
      </c>
      <c r="F1496" s="23">
        <v>2.4477380890691076E-2</v>
      </c>
      <c r="G1496" s="23">
        <v>0.12151014023314489</v>
      </c>
      <c r="H1496" s="23">
        <v>0.27103563221158866</v>
      </c>
      <c r="I1496" s="25">
        <f t="shared" si="92"/>
        <v>0</v>
      </c>
      <c r="J1496" s="25">
        <f t="shared" si="93"/>
        <v>0</v>
      </c>
      <c r="K1496" s="25">
        <f t="shared" si="94"/>
        <v>0</v>
      </c>
      <c r="L1496" s="25">
        <f t="shared" si="95"/>
        <v>0</v>
      </c>
      <c r="M1496" s="25">
        <v>0</v>
      </c>
      <c r="N1496" s="25" t="e">
        <v>#N/A</v>
      </c>
      <c r="O1496" s="25" t="e">
        <f>VLOOKUP(A1496,'NFkB target TFs'!$E$10:$E$54,1,FALSE)</f>
        <v>#N/A</v>
      </c>
      <c r="P1496" s="25" t="e">
        <f>VLOOKUP(A1496,'all NFkB targets'!$A$6:$A$571,1,FALSE)</f>
        <v>#N/A</v>
      </c>
    </row>
    <row r="1497" spans="1:16" x14ac:dyDescent="0.25">
      <c r="A1497" s="96" t="s">
        <v>1788</v>
      </c>
      <c r="B1497" s="21" t="s">
        <v>1789</v>
      </c>
      <c r="C1497" s="21"/>
      <c r="D1497" s="22">
        <v>0</v>
      </c>
      <c r="E1497" s="23">
        <v>0.12974426892863922</v>
      </c>
      <c r="F1497" s="23">
        <v>0.5196436673073781</v>
      </c>
      <c r="G1497" s="23">
        <v>0.49092342363049352</v>
      </c>
      <c r="H1497" s="23">
        <v>0.27097896143513667</v>
      </c>
      <c r="I1497" s="25">
        <f t="shared" si="92"/>
        <v>0</v>
      </c>
      <c r="J1497" s="25">
        <f t="shared" si="93"/>
        <v>0</v>
      </c>
      <c r="K1497" s="25">
        <f t="shared" si="94"/>
        <v>0</v>
      </c>
      <c r="L1497" s="25">
        <f t="shared" si="95"/>
        <v>0</v>
      </c>
      <c r="M1497" s="25">
        <v>0</v>
      </c>
      <c r="N1497" s="25" t="e">
        <v>#N/A</v>
      </c>
      <c r="O1497" s="25" t="e">
        <f>VLOOKUP(A1497,'NFkB target TFs'!$E$10:$E$54,1,FALSE)</f>
        <v>#N/A</v>
      </c>
      <c r="P1497" s="25" t="e">
        <f>VLOOKUP(A1497,'all NFkB targets'!$A$6:$A$571,1,FALSE)</f>
        <v>#N/A</v>
      </c>
    </row>
    <row r="1498" spans="1:16" x14ac:dyDescent="0.25">
      <c r="A1498" s="96" t="s">
        <v>14221</v>
      </c>
      <c r="B1498" s="21" t="s">
        <v>14222</v>
      </c>
      <c r="C1498" s="21"/>
      <c r="D1498" s="22">
        <v>0</v>
      </c>
      <c r="E1498" s="28">
        <v>0.21746115378611952</v>
      </c>
      <c r="F1498" s="28">
        <v>0.24552317850401131</v>
      </c>
      <c r="G1498" s="28">
        <v>0.70946170126371433</v>
      </c>
      <c r="H1498" s="28">
        <v>0.27090697294194105</v>
      </c>
      <c r="I1498" s="25">
        <f t="shared" si="92"/>
        <v>0</v>
      </c>
      <c r="J1498" s="25">
        <f t="shared" si="93"/>
        <v>0</v>
      </c>
      <c r="K1498" s="25">
        <f t="shared" si="94"/>
        <v>1</v>
      </c>
      <c r="L1498" s="25">
        <f t="shared" si="95"/>
        <v>0</v>
      </c>
      <c r="M1498" s="25">
        <v>1</v>
      </c>
      <c r="N1498" s="25" t="e">
        <v>#N/A</v>
      </c>
      <c r="O1498" s="25" t="e">
        <f>VLOOKUP(A1498,'NFkB target TFs'!$E$10:$E$54,1,FALSE)</f>
        <v>#N/A</v>
      </c>
      <c r="P1498" s="25" t="e">
        <f>VLOOKUP(A1498,'all NFkB targets'!$A$6:$A$571,1,FALSE)</f>
        <v>#N/A</v>
      </c>
    </row>
    <row r="1499" spans="1:16" x14ac:dyDescent="0.25">
      <c r="A1499" s="96" t="s">
        <v>3125</v>
      </c>
      <c r="B1499" s="21" t="s">
        <v>3126</v>
      </c>
      <c r="C1499" s="21"/>
      <c r="D1499" s="22">
        <v>0</v>
      </c>
      <c r="E1499" s="23">
        <v>0.12026842993463993</v>
      </c>
      <c r="F1499" s="23">
        <v>0.38784681427686268</v>
      </c>
      <c r="G1499" s="23">
        <v>0.50676671351403479</v>
      </c>
      <c r="H1499" s="23">
        <v>0.27077825383171034</v>
      </c>
      <c r="I1499" s="25">
        <f t="shared" si="92"/>
        <v>0</v>
      </c>
      <c r="J1499" s="25">
        <f t="shared" si="93"/>
        <v>0</v>
      </c>
      <c r="K1499" s="25">
        <f t="shared" si="94"/>
        <v>0</v>
      </c>
      <c r="L1499" s="25">
        <f t="shared" si="95"/>
        <v>0</v>
      </c>
      <c r="M1499" s="25">
        <v>0</v>
      </c>
      <c r="N1499" s="25" t="e">
        <v>#N/A</v>
      </c>
      <c r="O1499" s="25" t="e">
        <f>VLOOKUP(A1499,'NFkB target TFs'!$E$10:$E$54,1,FALSE)</f>
        <v>#N/A</v>
      </c>
      <c r="P1499" s="25" t="e">
        <f>VLOOKUP(A1499,'all NFkB targets'!$A$6:$A$571,1,FALSE)</f>
        <v>#N/A</v>
      </c>
    </row>
    <row r="1500" spans="1:16" x14ac:dyDescent="0.25">
      <c r="A1500" s="96" t="s">
        <v>12273</v>
      </c>
      <c r="B1500" s="21" t="s">
        <v>941</v>
      </c>
      <c r="C1500" s="21"/>
      <c r="D1500" s="22">
        <v>0</v>
      </c>
      <c r="E1500" s="24">
        <v>-0.93184700899371575</v>
      </c>
      <c r="F1500" s="28">
        <v>0.33794549222473086</v>
      </c>
      <c r="G1500" s="28">
        <v>0.23079127280342976</v>
      </c>
      <c r="H1500" s="28">
        <v>0.27038255544337342</v>
      </c>
      <c r="I1500" s="25">
        <f t="shared" si="92"/>
        <v>1</v>
      </c>
      <c r="J1500" s="25">
        <f t="shared" si="93"/>
        <v>0</v>
      </c>
      <c r="K1500" s="25">
        <f t="shared" si="94"/>
        <v>0</v>
      </c>
      <c r="L1500" s="25">
        <f t="shared" si="95"/>
        <v>0</v>
      </c>
      <c r="M1500" s="25">
        <v>1</v>
      </c>
      <c r="N1500" s="25" t="e">
        <v>#N/A</v>
      </c>
      <c r="O1500" s="25" t="e">
        <f>VLOOKUP(A1500,'NFkB target TFs'!$E$10:$E$54,1,FALSE)</f>
        <v>#N/A</v>
      </c>
      <c r="P1500" s="25" t="e">
        <f>VLOOKUP(A1500,'all NFkB targets'!$A$6:$A$571,1,FALSE)</f>
        <v>#N/A</v>
      </c>
    </row>
    <row r="1501" spans="1:16" x14ac:dyDescent="0.25">
      <c r="A1501" s="96" t="s">
        <v>7198</v>
      </c>
      <c r="B1501" s="21" t="s">
        <v>7199</v>
      </c>
      <c r="C1501" s="21"/>
      <c r="D1501" s="22">
        <v>0</v>
      </c>
      <c r="E1501" s="23">
        <v>4.2863102570675743E-2</v>
      </c>
      <c r="F1501" s="23">
        <v>-5.4485445317461918E-3</v>
      </c>
      <c r="G1501" s="23">
        <v>0.16991274701759015</v>
      </c>
      <c r="H1501" s="23">
        <v>0.27030448809902718</v>
      </c>
      <c r="I1501" s="25">
        <f t="shared" si="92"/>
        <v>0</v>
      </c>
      <c r="J1501" s="25">
        <f t="shared" si="93"/>
        <v>0</v>
      </c>
      <c r="K1501" s="25">
        <f t="shared" si="94"/>
        <v>0</v>
      </c>
      <c r="L1501" s="25">
        <f t="shared" si="95"/>
        <v>0</v>
      </c>
      <c r="M1501" s="25">
        <v>0</v>
      </c>
      <c r="N1501" s="25" t="e">
        <v>#N/A</v>
      </c>
      <c r="O1501" s="25" t="e">
        <f>VLOOKUP(A1501,'NFkB target TFs'!$E$10:$E$54,1,FALSE)</f>
        <v>#N/A</v>
      </c>
      <c r="P1501" s="25" t="e">
        <f>VLOOKUP(A1501,'all NFkB targets'!$A$6:$A$571,1,FALSE)</f>
        <v>#N/A</v>
      </c>
    </row>
    <row r="1502" spans="1:16" x14ac:dyDescent="0.25">
      <c r="A1502" s="96" t="s">
        <v>11198</v>
      </c>
      <c r="B1502" s="21" t="s">
        <v>11199</v>
      </c>
      <c r="C1502" s="21"/>
      <c r="D1502" s="22">
        <v>0</v>
      </c>
      <c r="E1502" s="23">
        <v>-0.30439134467868501</v>
      </c>
      <c r="F1502" s="23">
        <v>0.14222196949475771</v>
      </c>
      <c r="G1502" s="23">
        <v>0.27731576558507764</v>
      </c>
      <c r="H1502" s="23">
        <v>0.27002894367384989</v>
      </c>
      <c r="I1502" s="25">
        <f t="shared" si="92"/>
        <v>0</v>
      </c>
      <c r="J1502" s="25">
        <f t="shared" si="93"/>
        <v>0</v>
      </c>
      <c r="K1502" s="25">
        <f t="shared" si="94"/>
        <v>0</v>
      </c>
      <c r="L1502" s="25">
        <f t="shared" si="95"/>
        <v>0</v>
      </c>
      <c r="M1502" s="25">
        <v>0</v>
      </c>
      <c r="N1502" s="25" t="e">
        <v>#N/A</v>
      </c>
      <c r="O1502" s="25" t="e">
        <f>VLOOKUP(A1502,'NFkB target TFs'!$E$10:$E$54,1,FALSE)</f>
        <v>#N/A</v>
      </c>
      <c r="P1502" s="25" t="e">
        <f>VLOOKUP(A1502,'all NFkB targets'!$A$6:$A$571,1,FALSE)</f>
        <v>#N/A</v>
      </c>
    </row>
    <row r="1503" spans="1:16" x14ac:dyDescent="0.25">
      <c r="A1503" s="96" t="s">
        <v>7007</v>
      </c>
      <c r="B1503" s="21" t="s">
        <v>7008</v>
      </c>
      <c r="C1503" s="21"/>
      <c r="D1503" s="22">
        <v>0</v>
      </c>
      <c r="E1503" s="23">
        <v>0.23651846730328743</v>
      </c>
      <c r="F1503" s="23">
        <v>0.35278202908660916</v>
      </c>
      <c r="G1503" s="23">
        <v>0.36837529608340969</v>
      </c>
      <c r="H1503" s="23">
        <v>0.26985183807839158</v>
      </c>
      <c r="I1503" s="25">
        <f t="shared" si="92"/>
        <v>0</v>
      </c>
      <c r="J1503" s="25">
        <f t="shared" si="93"/>
        <v>0</v>
      </c>
      <c r="K1503" s="25">
        <f t="shared" si="94"/>
        <v>0</v>
      </c>
      <c r="L1503" s="25">
        <f t="shared" si="95"/>
        <v>0</v>
      </c>
      <c r="M1503" s="25">
        <v>0</v>
      </c>
      <c r="N1503" s="25" t="e">
        <v>#N/A</v>
      </c>
      <c r="O1503" s="25" t="e">
        <f>VLOOKUP(A1503,'NFkB target TFs'!$E$10:$E$54,1,FALSE)</f>
        <v>#N/A</v>
      </c>
      <c r="P1503" s="25" t="e">
        <f>VLOOKUP(A1503,'all NFkB targets'!$A$6:$A$571,1,FALSE)</f>
        <v>#N/A</v>
      </c>
    </row>
    <row r="1504" spans="1:16" x14ac:dyDescent="0.25">
      <c r="A1504" s="96" t="s">
        <v>4387</v>
      </c>
      <c r="B1504" s="21" t="s">
        <v>4388</v>
      </c>
      <c r="C1504" s="21"/>
      <c r="D1504" s="22">
        <v>0</v>
      </c>
      <c r="E1504" s="23">
        <v>4.8807198479320253E-3</v>
      </c>
      <c r="F1504" s="23">
        <v>0.26523320280220825</v>
      </c>
      <c r="G1504" s="23">
        <v>-9.3692124517609388E-2</v>
      </c>
      <c r="H1504" s="23">
        <v>0.26975472983660465</v>
      </c>
      <c r="I1504" s="25">
        <f t="shared" si="92"/>
        <v>0</v>
      </c>
      <c r="J1504" s="25">
        <f t="shared" si="93"/>
        <v>0</v>
      </c>
      <c r="K1504" s="25">
        <f t="shared" si="94"/>
        <v>0</v>
      </c>
      <c r="L1504" s="25">
        <f t="shared" si="95"/>
        <v>0</v>
      </c>
      <c r="M1504" s="25">
        <v>0</v>
      </c>
      <c r="N1504" s="25" t="e">
        <v>#N/A</v>
      </c>
      <c r="O1504" s="25" t="e">
        <f>VLOOKUP(A1504,'NFkB target TFs'!$E$10:$E$54,1,FALSE)</f>
        <v>#N/A</v>
      </c>
      <c r="P1504" s="25" t="e">
        <f>VLOOKUP(A1504,'all NFkB targets'!$A$6:$A$571,1,FALSE)</f>
        <v>#N/A</v>
      </c>
    </row>
    <row r="1505" spans="1:16" x14ac:dyDescent="0.25">
      <c r="A1505" s="96" t="s">
        <v>3752</v>
      </c>
      <c r="B1505" s="21" t="s">
        <v>3753</v>
      </c>
      <c r="C1505" s="21"/>
      <c r="D1505" s="22">
        <v>0</v>
      </c>
      <c r="E1505" s="23">
        <v>-7.7958421668533695E-3</v>
      </c>
      <c r="F1505" s="23">
        <v>0.47666952329220225</v>
      </c>
      <c r="G1505" s="23">
        <v>0.44235543742750055</v>
      </c>
      <c r="H1505" s="23">
        <v>0.26974201666569819</v>
      </c>
      <c r="I1505" s="25">
        <f t="shared" si="92"/>
        <v>0</v>
      </c>
      <c r="J1505" s="25">
        <f t="shared" si="93"/>
        <v>0</v>
      </c>
      <c r="K1505" s="25">
        <f t="shared" si="94"/>
        <v>0</v>
      </c>
      <c r="L1505" s="25">
        <f t="shared" si="95"/>
        <v>0</v>
      </c>
      <c r="M1505" s="25">
        <v>0</v>
      </c>
      <c r="N1505" s="25" t="e">
        <v>#N/A</v>
      </c>
      <c r="O1505" s="25" t="e">
        <f>VLOOKUP(A1505,'NFkB target TFs'!$E$10:$E$54,1,FALSE)</f>
        <v>#N/A</v>
      </c>
      <c r="P1505" s="25" t="e">
        <f>VLOOKUP(A1505,'all NFkB targets'!$A$6:$A$571,1,FALSE)</f>
        <v>#N/A</v>
      </c>
    </row>
    <row r="1506" spans="1:16" x14ac:dyDescent="0.25">
      <c r="A1506" s="96" t="s">
        <v>8251</v>
      </c>
      <c r="B1506" s="21" t="s">
        <v>8252</v>
      </c>
      <c r="C1506" s="21"/>
      <c r="D1506" s="22">
        <v>0</v>
      </c>
      <c r="E1506" s="23">
        <v>0.39900389219366861</v>
      </c>
      <c r="F1506" s="23">
        <v>0.53098236007131816</v>
      </c>
      <c r="G1506" s="23">
        <v>0.50916019872331841</v>
      </c>
      <c r="H1506" s="23">
        <v>0.269523056089223</v>
      </c>
      <c r="I1506" s="25">
        <f t="shared" si="92"/>
        <v>0</v>
      </c>
      <c r="J1506" s="25">
        <f t="shared" si="93"/>
        <v>0</v>
      </c>
      <c r="K1506" s="25">
        <f t="shared" si="94"/>
        <v>0</v>
      </c>
      <c r="L1506" s="25">
        <f t="shared" si="95"/>
        <v>0</v>
      </c>
      <c r="M1506" s="25">
        <v>0</v>
      </c>
      <c r="N1506" s="25" t="e">
        <v>#N/A</v>
      </c>
      <c r="O1506" s="25" t="e">
        <f>VLOOKUP(A1506,'NFkB target TFs'!$E$10:$E$54,1,FALSE)</f>
        <v>#N/A</v>
      </c>
      <c r="P1506" s="25" t="e">
        <f>VLOOKUP(A1506,'all NFkB targets'!$A$6:$A$571,1,FALSE)</f>
        <v>#N/A</v>
      </c>
    </row>
    <row r="1507" spans="1:16" x14ac:dyDescent="0.25">
      <c r="A1507" s="96" t="s">
        <v>13633</v>
      </c>
      <c r="B1507" s="21" t="s">
        <v>13634</v>
      </c>
      <c r="C1507" s="21"/>
      <c r="D1507" s="22">
        <v>0</v>
      </c>
      <c r="E1507" s="23">
        <v>0.111103539230026</v>
      </c>
      <c r="F1507" s="28">
        <v>0.38674322064616412</v>
      </c>
      <c r="G1507" s="28">
        <v>0.5953610972813701</v>
      </c>
      <c r="H1507" s="28">
        <v>0.26951562800797985</v>
      </c>
      <c r="I1507" s="25">
        <f t="shared" si="92"/>
        <v>0</v>
      </c>
      <c r="J1507" s="25">
        <f t="shared" si="93"/>
        <v>0</v>
      </c>
      <c r="K1507" s="25">
        <f t="shared" si="94"/>
        <v>1</v>
      </c>
      <c r="L1507" s="25">
        <f t="shared" si="95"/>
        <v>0</v>
      </c>
      <c r="M1507" s="25">
        <v>1</v>
      </c>
      <c r="N1507" s="25" t="e">
        <v>#N/A</v>
      </c>
      <c r="O1507" s="25" t="e">
        <f>VLOOKUP(A1507,'NFkB target TFs'!$E$10:$E$54,1,FALSE)</f>
        <v>#N/A</v>
      </c>
      <c r="P1507" s="25" t="e">
        <f>VLOOKUP(A1507,'all NFkB targets'!$A$6:$A$571,1,FALSE)</f>
        <v>#N/A</v>
      </c>
    </row>
    <row r="1508" spans="1:16" x14ac:dyDescent="0.25">
      <c r="A1508" s="96" t="s">
        <v>922</v>
      </c>
      <c r="B1508" s="21" t="s">
        <v>923</v>
      </c>
      <c r="C1508" s="21"/>
      <c r="D1508" s="22">
        <v>0</v>
      </c>
      <c r="E1508" s="23">
        <v>0.24031432933371022</v>
      </c>
      <c r="F1508" s="23">
        <v>0.14555521989168405</v>
      </c>
      <c r="G1508" s="23">
        <v>0.45103569751624067</v>
      </c>
      <c r="H1508" s="23">
        <v>0.26941691370488768</v>
      </c>
      <c r="I1508" s="25">
        <f t="shared" si="92"/>
        <v>0</v>
      </c>
      <c r="J1508" s="25">
        <f t="shared" si="93"/>
        <v>0</v>
      </c>
      <c r="K1508" s="25">
        <f t="shared" si="94"/>
        <v>0</v>
      </c>
      <c r="L1508" s="25">
        <f t="shared" si="95"/>
        <v>0</v>
      </c>
      <c r="M1508" s="25">
        <v>0</v>
      </c>
      <c r="N1508" s="25" t="e">
        <v>#N/A</v>
      </c>
      <c r="O1508" s="25" t="e">
        <f>VLOOKUP(A1508,'NFkB target TFs'!$E$10:$E$54,1,FALSE)</f>
        <v>#N/A</v>
      </c>
      <c r="P1508" s="25" t="e">
        <f>VLOOKUP(A1508,'all NFkB targets'!$A$6:$A$571,1,FALSE)</f>
        <v>#N/A</v>
      </c>
    </row>
    <row r="1509" spans="1:16" x14ac:dyDescent="0.25">
      <c r="A1509" s="96" t="s">
        <v>14174</v>
      </c>
      <c r="B1509" s="21" t="s">
        <v>14175</v>
      </c>
      <c r="C1509" s="21"/>
      <c r="D1509" s="22">
        <v>0</v>
      </c>
      <c r="E1509" s="28">
        <v>0.46174916314961756</v>
      </c>
      <c r="F1509" s="28">
        <v>0.35783402004629478</v>
      </c>
      <c r="G1509" s="28">
        <v>0.64599193411871592</v>
      </c>
      <c r="H1509" s="28">
        <v>0.26938085563217923</v>
      </c>
      <c r="I1509" s="25">
        <f t="shared" si="92"/>
        <v>0</v>
      </c>
      <c r="J1509" s="25">
        <f t="shared" si="93"/>
        <v>0</v>
      </c>
      <c r="K1509" s="25">
        <f t="shared" si="94"/>
        <v>1</v>
      </c>
      <c r="L1509" s="25">
        <f t="shared" si="95"/>
        <v>0</v>
      </c>
      <c r="M1509" s="25">
        <v>1</v>
      </c>
      <c r="N1509" s="25" t="e">
        <v>#N/A</v>
      </c>
      <c r="O1509" s="25" t="e">
        <f>VLOOKUP(A1509,'NFkB target TFs'!$E$10:$E$54,1,FALSE)</f>
        <v>#N/A</v>
      </c>
      <c r="P1509" s="25" t="e">
        <f>VLOOKUP(A1509,'all NFkB targets'!$A$6:$A$571,1,FALSE)</f>
        <v>#N/A</v>
      </c>
    </row>
    <row r="1510" spans="1:16" x14ac:dyDescent="0.25">
      <c r="A1510" s="96" t="s">
        <v>6032</v>
      </c>
      <c r="B1510" s="21" t="s">
        <v>6033</v>
      </c>
      <c r="C1510" s="21"/>
      <c r="D1510" s="22">
        <v>0</v>
      </c>
      <c r="E1510" s="23">
        <v>0.15466747098107181</v>
      </c>
      <c r="F1510" s="23">
        <v>0.31320581592458113</v>
      </c>
      <c r="G1510" s="23">
        <v>0.39451473138860094</v>
      </c>
      <c r="H1510" s="23">
        <v>0.26923234847821959</v>
      </c>
      <c r="I1510" s="25">
        <f t="shared" si="92"/>
        <v>0</v>
      </c>
      <c r="J1510" s="25">
        <f t="shared" si="93"/>
        <v>0</v>
      </c>
      <c r="K1510" s="25">
        <f t="shared" si="94"/>
        <v>0</v>
      </c>
      <c r="L1510" s="25">
        <f t="shared" si="95"/>
        <v>0</v>
      </c>
      <c r="M1510" s="25">
        <v>0</v>
      </c>
      <c r="N1510" s="25" t="e">
        <v>#N/A</v>
      </c>
      <c r="O1510" s="25" t="e">
        <f>VLOOKUP(A1510,'NFkB target TFs'!$E$10:$E$54,1,FALSE)</f>
        <v>#N/A</v>
      </c>
      <c r="P1510" s="25" t="e">
        <f>VLOOKUP(A1510,'all NFkB targets'!$A$6:$A$571,1,FALSE)</f>
        <v>#N/A</v>
      </c>
    </row>
    <row r="1511" spans="1:16" x14ac:dyDescent="0.25">
      <c r="A1511" s="96" t="s">
        <v>3616</v>
      </c>
      <c r="B1511" s="21" t="s">
        <v>3617</v>
      </c>
      <c r="C1511" s="21"/>
      <c r="D1511" s="22">
        <v>0</v>
      </c>
      <c r="E1511" s="23">
        <v>-6.3480706612244232E-3</v>
      </c>
      <c r="F1511" s="23">
        <v>0.20921650713170067</v>
      </c>
      <c r="G1511" s="23">
        <v>0.5681473903459473</v>
      </c>
      <c r="H1511" s="23">
        <v>0.26909325970133169</v>
      </c>
      <c r="I1511" s="25">
        <f t="shared" si="92"/>
        <v>0</v>
      </c>
      <c r="J1511" s="25">
        <f t="shared" si="93"/>
        <v>0</v>
      </c>
      <c r="K1511" s="25">
        <f t="shared" si="94"/>
        <v>0</v>
      </c>
      <c r="L1511" s="25">
        <f t="shared" si="95"/>
        <v>0</v>
      </c>
      <c r="M1511" s="25">
        <v>0</v>
      </c>
      <c r="N1511" s="25" t="e">
        <v>#N/A</v>
      </c>
      <c r="O1511" s="25" t="e">
        <f>VLOOKUP(A1511,'NFkB target TFs'!$E$10:$E$54,1,FALSE)</f>
        <v>#N/A</v>
      </c>
      <c r="P1511" s="25" t="e">
        <f>VLOOKUP(A1511,'all NFkB targets'!$A$6:$A$571,1,FALSE)</f>
        <v>#N/A</v>
      </c>
    </row>
    <row r="1512" spans="1:16" x14ac:dyDescent="0.25">
      <c r="A1512" s="96" t="s">
        <v>93</v>
      </c>
      <c r="B1512" s="21" t="s">
        <v>9891</v>
      </c>
      <c r="C1512" s="21"/>
      <c r="D1512" s="22">
        <v>0</v>
      </c>
      <c r="E1512" s="23">
        <v>1.3223131418328345E-2</v>
      </c>
      <c r="F1512" s="23">
        <v>0.28400260179552045</v>
      </c>
      <c r="G1512" s="23">
        <v>-6.908851434462035E-2</v>
      </c>
      <c r="H1512" s="23">
        <v>0.26908368834664748</v>
      </c>
      <c r="I1512" s="25">
        <f t="shared" si="92"/>
        <v>0</v>
      </c>
      <c r="J1512" s="25">
        <f t="shared" si="93"/>
        <v>0</v>
      </c>
      <c r="K1512" s="25">
        <f t="shared" si="94"/>
        <v>0</v>
      </c>
      <c r="L1512" s="25">
        <f t="shared" si="95"/>
        <v>0</v>
      </c>
      <c r="M1512" s="25">
        <v>0</v>
      </c>
      <c r="N1512" s="33" t="s">
        <v>93</v>
      </c>
      <c r="O1512" s="25" t="e">
        <f>VLOOKUP(A1512,'NFkB target TFs'!$E$10:$E$54,1,FALSE)</f>
        <v>#N/A</v>
      </c>
      <c r="P1512" s="25" t="e">
        <f>VLOOKUP(A1512,'all NFkB targets'!$A$6:$A$571,1,FALSE)</f>
        <v>#N/A</v>
      </c>
    </row>
    <row r="1513" spans="1:16" x14ac:dyDescent="0.25">
      <c r="A1513" s="96" t="s">
        <v>7668</v>
      </c>
      <c r="B1513" s="21" t="s">
        <v>7669</v>
      </c>
      <c r="C1513" s="21"/>
      <c r="D1513" s="22">
        <v>0</v>
      </c>
      <c r="E1513" s="23">
        <v>1.7808594838652232E-2</v>
      </c>
      <c r="F1513" s="23">
        <v>0.48669848440629032</v>
      </c>
      <c r="G1513" s="23">
        <v>0.44215848328153812</v>
      </c>
      <c r="H1513" s="23">
        <v>0.26897880514163913</v>
      </c>
      <c r="I1513" s="25">
        <f t="shared" si="92"/>
        <v>0</v>
      </c>
      <c r="J1513" s="25">
        <f t="shared" si="93"/>
        <v>0</v>
      </c>
      <c r="K1513" s="25">
        <f t="shared" si="94"/>
        <v>0</v>
      </c>
      <c r="L1513" s="25">
        <f t="shared" si="95"/>
        <v>0</v>
      </c>
      <c r="M1513" s="25">
        <v>0</v>
      </c>
      <c r="N1513" s="25" t="e">
        <v>#N/A</v>
      </c>
      <c r="O1513" s="25" t="e">
        <f>VLOOKUP(A1513,'NFkB target TFs'!$E$10:$E$54,1,FALSE)</f>
        <v>#N/A</v>
      </c>
      <c r="P1513" s="25" t="e">
        <f>VLOOKUP(A1513,'all NFkB targets'!$A$6:$A$571,1,FALSE)</f>
        <v>#N/A</v>
      </c>
    </row>
    <row r="1514" spans="1:16" x14ac:dyDescent="0.25">
      <c r="A1514" s="96" t="s">
        <v>4262</v>
      </c>
      <c r="B1514" s="21" t="s">
        <v>4263</v>
      </c>
      <c r="C1514" s="21"/>
      <c r="D1514" s="22">
        <v>0</v>
      </c>
      <c r="E1514" s="23">
        <v>0.14000923106126203</v>
      </c>
      <c r="F1514" s="23">
        <v>0.25764177704504093</v>
      </c>
      <c r="G1514" s="23">
        <v>0.3314508690058689</v>
      </c>
      <c r="H1514" s="23">
        <v>0.26897594824875731</v>
      </c>
      <c r="I1514" s="25">
        <f t="shared" si="92"/>
        <v>0</v>
      </c>
      <c r="J1514" s="25">
        <f t="shared" si="93"/>
        <v>0</v>
      </c>
      <c r="K1514" s="25">
        <f t="shared" si="94"/>
        <v>0</v>
      </c>
      <c r="L1514" s="25">
        <f t="shared" si="95"/>
        <v>0</v>
      </c>
      <c r="M1514" s="25">
        <v>0</v>
      </c>
      <c r="N1514" s="25" t="e">
        <v>#N/A</v>
      </c>
      <c r="O1514" s="25" t="e">
        <f>VLOOKUP(A1514,'NFkB target TFs'!$E$10:$E$54,1,FALSE)</f>
        <v>#N/A</v>
      </c>
      <c r="P1514" s="25" t="e">
        <f>VLOOKUP(A1514,'all NFkB targets'!$A$6:$A$571,1,FALSE)</f>
        <v>#N/A</v>
      </c>
    </row>
    <row r="1515" spans="1:16" x14ac:dyDescent="0.25">
      <c r="A1515" s="96" t="s">
        <v>7214</v>
      </c>
      <c r="B1515" s="21" t="s">
        <v>7215</v>
      </c>
      <c r="C1515" s="21"/>
      <c r="D1515" s="22">
        <v>0</v>
      </c>
      <c r="E1515" s="23">
        <v>0.10961783484748013</v>
      </c>
      <c r="F1515" s="23">
        <v>6.247318043168755E-2</v>
      </c>
      <c r="G1515" s="23">
        <v>0.22212652370887215</v>
      </c>
      <c r="H1515" s="23">
        <v>0.26897446608934855</v>
      </c>
      <c r="I1515" s="25">
        <f t="shared" si="92"/>
        <v>0</v>
      </c>
      <c r="J1515" s="25">
        <f t="shared" si="93"/>
        <v>0</v>
      </c>
      <c r="K1515" s="25">
        <f t="shared" si="94"/>
        <v>0</v>
      </c>
      <c r="L1515" s="25">
        <f t="shared" si="95"/>
        <v>0</v>
      </c>
      <c r="M1515" s="25">
        <v>0</v>
      </c>
      <c r="N1515" s="25" t="e">
        <v>#N/A</v>
      </c>
      <c r="O1515" s="25" t="e">
        <f>VLOOKUP(A1515,'NFkB target TFs'!$E$10:$E$54,1,FALSE)</f>
        <v>#N/A</v>
      </c>
      <c r="P1515" s="25" t="e">
        <f>VLOOKUP(A1515,'all NFkB targets'!$A$6:$A$571,1,FALSE)</f>
        <v>#N/A</v>
      </c>
    </row>
    <row r="1516" spans="1:16" x14ac:dyDescent="0.25">
      <c r="A1516" s="96" t="s">
        <v>9547</v>
      </c>
      <c r="B1516" s="21" t="s">
        <v>9548</v>
      </c>
      <c r="C1516" s="21"/>
      <c r="D1516" s="22">
        <v>0</v>
      </c>
      <c r="E1516" s="23">
        <v>0.15107488872615851</v>
      </c>
      <c r="F1516" s="23">
        <v>0.27285197898741587</v>
      </c>
      <c r="G1516" s="23">
        <v>-6.7387001661229018E-2</v>
      </c>
      <c r="H1516" s="23">
        <v>0.26894402516553728</v>
      </c>
      <c r="I1516" s="25">
        <f t="shared" si="92"/>
        <v>0</v>
      </c>
      <c r="J1516" s="25">
        <f t="shared" si="93"/>
        <v>0</v>
      </c>
      <c r="K1516" s="25">
        <f t="shared" si="94"/>
        <v>0</v>
      </c>
      <c r="L1516" s="25">
        <f t="shared" si="95"/>
        <v>0</v>
      </c>
      <c r="M1516" s="25">
        <v>0</v>
      </c>
      <c r="N1516" s="25" t="e">
        <v>#N/A</v>
      </c>
      <c r="O1516" s="25" t="e">
        <f>VLOOKUP(A1516,'NFkB target TFs'!$E$10:$E$54,1,FALSE)</f>
        <v>#N/A</v>
      </c>
      <c r="P1516" s="25" t="e">
        <f>VLOOKUP(A1516,'all NFkB targets'!$A$6:$A$571,1,FALSE)</f>
        <v>#N/A</v>
      </c>
    </row>
    <row r="1517" spans="1:16" x14ac:dyDescent="0.25">
      <c r="A1517" s="96" t="s">
        <v>12611</v>
      </c>
      <c r="B1517" s="21" t="s">
        <v>12612</v>
      </c>
      <c r="C1517" s="21"/>
      <c r="D1517" s="22">
        <v>0</v>
      </c>
      <c r="E1517" s="28">
        <v>0.3970953285684875</v>
      </c>
      <c r="F1517" s="28">
        <v>1.5407252533688782</v>
      </c>
      <c r="G1517" s="28">
        <v>0.32086681647036591</v>
      </c>
      <c r="H1517" s="28">
        <v>0.26856839129010412</v>
      </c>
      <c r="I1517" s="25">
        <f t="shared" si="92"/>
        <v>0</v>
      </c>
      <c r="J1517" s="25">
        <f t="shared" si="93"/>
        <v>1</v>
      </c>
      <c r="K1517" s="25">
        <f t="shared" si="94"/>
        <v>0</v>
      </c>
      <c r="L1517" s="25">
        <f t="shared" si="95"/>
        <v>0</v>
      </c>
      <c r="M1517" s="25">
        <v>1</v>
      </c>
      <c r="N1517" s="25" t="e">
        <v>#N/A</v>
      </c>
      <c r="O1517" s="25" t="e">
        <f>VLOOKUP(A1517,'NFkB target TFs'!$E$10:$E$54,1,FALSE)</f>
        <v>#N/A</v>
      </c>
      <c r="P1517" s="25" t="e">
        <f>VLOOKUP(A1517,'all NFkB targets'!$A$6:$A$571,1,FALSE)</f>
        <v>#N/A</v>
      </c>
    </row>
    <row r="1518" spans="1:16" x14ac:dyDescent="0.25">
      <c r="A1518" s="96" t="s">
        <v>9233</v>
      </c>
      <c r="B1518" s="21" t="s">
        <v>9234</v>
      </c>
      <c r="C1518" s="21"/>
      <c r="D1518" s="22">
        <v>0</v>
      </c>
      <c r="E1518" s="23">
        <v>0.24996397536762613</v>
      </c>
      <c r="F1518" s="23">
        <v>0.1855407333291863</v>
      </c>
      <c r="G1518" s="23">
        <v>0.31524631394772318</v>
      </c>
      <c r="H1518" s="23">
        <v>0.26852318357173605</v>
      </c>
      <c r="I1518" s="25">
        <f t="shared" si="92"/>
        <v>0</v>
      </c>
      <c r="J1518" s="25">
        <f t="shared" si="93"/>
        <v>0</v>
      </c>
      <c r="K1518" s="25">
        <f t="shared" si="94"/>
        <v>0</v>
      </c>
      <c r="L1518" s="25">
        <f t="shared" si="95"/>
        <v>0</v>
      </c>
      <c r="M1518" s="25">
        <v>0</v>
      </c>
      <c r="N1518" s="25" t="e">
        <v>#N/A</v>
      </c>
      <c r="O1518" s="25" t="e">
        <f>VLOOKUP(A1518,'NFkB target TFs'!$E$10:$E$54,1,FALSE)</f>
        <v>#N/A</v>
      </c>
      <c r="P1518" s="25" t="e">
        <f>VLOOKUP(A1518,'all NFkB targets'!$A$6:$A$571,1,FALSE)</f>
        <v>#N/A</v>
      </c>
    </row>
    <row r="1519" spans="1:16" x14ac:dyDescent="0.25">
      <c r="A1519" s="96" t="s">
        <v>15166</v>
      </c>
      <c r="B1519" s="21" t="s">
        <v>15167</v>
      </c>
      <c r="C1519" s="21"/>
      <c r="D1519" s="22">
        <v>0</v>
      </c>
      <c r="E1519" s="24">
        <v>-1.339014515323802</v>
      </c>
      <c r="F1519" s="24">
        <v>-1.4005731714197438</v>
      </c>
      <c r="G1519" s="28">
        <v>1.8190121033238293</v>
      </c>
      <c r="H1519" s="28">
        <v>0.26840481909328406</v>
      </c>
      <c r="I1519" s="25">
        <f t="shared" si="92"/>
        <v>1</v>
      </c>
      <c r="J1519" s="25">
        <f t="shared" si="93"/>
        <v>1</v>
      </c>
      <c r="K1519" s="25">
        <f t="shared" si="94"/>
        <v>1</v>
      </c>
      <c r="L1519" s="25">
        <f t="shared" si="95"/>
        <v>0</v>
      </c>
      <c r="M1519" s="25">
        <v>1</v>
      </c>
      <c r="N1519" s="25" t="e">
        <v>#N/A</v>
      </c>
      <c r="O1519" s="25" t="e">
        <f>VLOOKUP(A1519,'NFkB target TFs'!$E$10:$E$54,1,FALSE)</f>
        <v>#N/A</v>
      </c>
      <c r="P1519" s="25" t="e">
        <f>VLOOKUP(A1519,'all NFkB targets'!$A$6:$A$571,1,FALSE)</f>
        <v>#N/A</v>
      </c>
    </row>
    <row r="1520" spans="1:16" x14ac:dyDescent="0.25">
      <c r="A1520" s="96" t="s">
        <v>785</v>
      </c>
      <c r="B1520" s="21" t="s">
        <v>786</v>
      </c>
      <c r="C1520" s="21"/>
      <c r="D1520" s="22">
        <v>0</v>
      </c>
      <c r="E1520" s="23">
        <v>-0.15031358023607622</v>
      </c>
      <c r="F1520" s="23">
        <v>0.18651367974092489</v>
      </c>
      <c r="G1520" s="23">
        <v>0.30530472819323873</v>
      </c>
      <c r="H1520" s="23">
        <v>0.26827740584372156</v>
      </c>
      <c r="I1520" s="25">
        <f t="shared" si="92"/>
        <v>0</v>
      </c>
      <c r="J1520" s="25">
        <f t="shared" si="93"/>
        <v>0</v>
      </c>
      <c r="K1520" s="25">
        <f t="shared" si="94"/>
        <v>0</v>
      </c>
      <c r="L1520" s="25">
        <f t="shared" si="95"/>
        <v>0</v>
      </c>
      <c r="M1520" s="25">
        <v>0</v>
      </c>
      <c r="N1520" s="25" t="e">
        <v>#N/A</v>
      </c>
      <c r="O1520" s="25" t="e">
        <f>VLOOKUP(A1520,'NFkB target TFs'!$E$10:$E$54,1,FALSE)</f>
        <v>#N/A</v>
      </c>
      <c r="P1520" s="25" t="e">
        <f>VLOOKUP(A1520,'all NFkB targets'!$A$6:$A$571,1,FALSE)</f>
        <v>#N/A</v>
      </c>
    </row>
    <row r="1521" spans="1:16" x14ac:dyDescent="0.25">
      <c r="A1521" s="96" t="s">
        <v>14714</v>
      </c>
      <c r="B1521" s="21" t="s">
        <v>941</v>
      </c>
      <c r="C1521" s="21"/>
      <c r="D1521" s="22">
        <v>0</v>
      </c>
      <c r="E1521" s="28">
        <v>0.20864080855825079</v>
      </c>
      <c r="F1521" s="24">
        <v>-0.59885091720443029</v>
      </c>
      <c r="G1521" s="28">
        <v>0.77056504105580315</v>
      </c>
      <c r="H1521" s="28">
        <v>0.26811894257185442</v>
      </c>
      <c r="I1521" s="25">
        <f t="shared" si="92"/>
        <v>0</v>
      </c>
      <c r="J1521" s="25">
        <f t="shared" si="93"/>
        <v>1</v>
      </c>
      <c r="K1521" s="25">
        <f t="shared" si="94"/>
        <v>1</v>
      </c>
      <c r="L1521" s="25">
        <f t="shared" si="95"/>
        <v>0</v>
      </c>
      <c r="M1521" s="25">
        <v>1</v>
      </c>
      <c r="N1521" s="25" t="e">
        <v>#N/A</v>
      </c>
      <c r="O1521" s="25" t="e">
        <f>VLOOKUP(A1521,'NFkB target TFs'!$E$10:$E$54,1,FALSE)</f>
        <v>#N/A</v>
      </c>
      <c r="P1521" s="25" t="e">
        <f>VLOOKUP(A1521,'all NFkB targets'!$A$6:$A$571,1,FALSE)</f>
        <v>#N/A</v>
      </c>
    </row>
    <row r="1522" spans="1:16" x14ac:dyDescent="0.25">
      <c r="A1522" s="96" t="s">
        <v>14492</v>
      </c>
      <c r="B1522" s="21" t="s">
        <v>14493</v>
      </c>
      <c r="C1522" s="21"/>
      <c r="D1522" s="22">
        <v>0</v>
      </c>
      <c r="E1522" s="28">
        <v>0.52318630313446612</v>
      </c>
      <c r="F1522" s="28">
        <v>0.97010912292294438</v>
      </c>
      <c r="G1522" s="28">
        <v>0.8182417966938218</v>
      </c>
      <c r="H1522" s="28">
        <v>0.26808129437465522</v>
      </c>
      <c r="I1522" s="25">
        <f t="shared" si="92"/>
        <v>0</v>
      </c>
      <c r="J1522" s="25">
        <f t="shared" si="93"/>
        <v>1</v>
      </c>
      <c r="K1522" s="25">
        <f t="shared" si="94"/>
        <v>1</v>
      </c>
      <c r="L1522" s="25">
        <f t="shared" si="95"/>
        <v>0</v>
      </c>
      <c r="M1522" s="25">
        <v>1</v>
      </c>
      <c r="N1522" s="25" t="e">
        <v>#N/A</v>
      </c>
      <c r="O1522" s="25" t="e">
        <f>VLOOKUP(A1522,'NFkB target TFs'!$E$10:$E$54,1,FALSE)</f>
        <v>#N/A</v>
      </c>
      <c r="P1522" s="25" t="e">
        <f>VLOOKUP(A1522,'all NFkB targets'!$A$6:$A$571,1,FALSE)</f>
        <v>#N/A</v>
      </c>
    </row>
    <row r="1523" spans="1:16" x14ac:dyDescent="0.25">
      <c r="A1523" s="96" t="s">
        <v>14484</v>
      </c>
      <c r="B1523" s="21" t="s">
        <v>14485</v>
      </c>
      <c r="C1523" s="21"/>
      <c r="D1523" s="22">
        <v>0</v>
      </c>
      <c r="E1523" s="28">
        <v>0.22749766888676576</v>
      </c>
      <c r="F1523" s="28">
        <v>0.86234873230063958</v>
      </c>
      <c r="G1523" s="28">
        <v>0.6005227856483738</v>
      </c>
      <c r="H1523" s="28">
        <v>0.26759439438762206</v>
      </c>
      <c r="I1523" s="25">
        <f t="shared" si="92"/>
        <v>0</v>
      </c>
      <c r="J1523" s="25">
        <f t="shared" si="93"/>
        <v>1</v>
      </c>
      <c r="K1523" s="25">
        <f t="shared" si="94"/>
        <v>1</v>
      </c>
      <c r="L1523" s="25">
        <f t="shared" si="95"/>
        <v>0</v>
      </c>
      <c r="M1523" s="25">
        <v>1</v>
      </c>
      <c r="N1523" s="25" t="e">
        <v>#N/A</v>
      </c>
      <c r="O1523" s="25" t="e">
        <f>VLOOKUP(A1523,'NFkB target TFs'!$E$10:$E$54,1,FALSE)</f>
        <v>#N/A</v>
      </c>
      <c r="P1523" s="25" t="e">
        <f>VLOOKUP(A1523,'all NFkB targets'!$A$6:$A$571,1,FALSE)</f>
        <v>#N/A</v>
      </c>
    </row>
    <row r="1524" spans="1:16" x14ac:dyDescent="0.25">
      <c r="A1524" s="96" t="s">
        <v>3742</v>
      </c>
      <c r="B1524" s="21" t="s">
        <v>3743</v>
      </c>
      <c r="C1524" s="21"/>
      <c r="D1524" s="22">
        <v>0</v>
      </c>
      <c r="E1524" s="23">
        <v>0.28754368198184699</v>
      </c>
      <c r="F1524" s="23">
        <v>0.32617478818037016</v>
      </c>
      <c r="G1524" s="23">
        <v>0.54035484083715091</v>
      </c>
      <c r="H1524" s="23">
        <v>0.26702372891966691</v>
      </c>
      <c r="I1524" s="25">
        <f t="shared" si="92"/>
        <v>0</v>
      </c>
      <c r="J1524" s="25">
        <f t="shared" si="93"/>
        <v>0</v>
      </c>
      <c r="K1524" s="25">
        <f t="shared" si="94"/>
        <v>0</v>
      </c>
      <c r="L1524" s="25">
        <f t="shared" si="95"/>
        <v>0</v>
      </c>
      <c r="M1524" s="25">
        <v>0</v>
      </c>
      <c r="N1524" s="25" t="e">
        <v>#N/A</v>
      </c>
      <c r="O1524" s="25" t="e">
        <f>VLOOKUP(A1524,'NFkB target TFs'!$E$10:$E$54,1,FALSE)</f>
        <v>#N/A</v>
      </c>
      <c r="P1524" s="25" t="e">
        <f>VLOOKUP(A1524,'all NFkB targets'!$A$6:$A$571,1,FALSE)</f>
        <v>#N/A</v>
      </c>
    </row>
    <row r="1525" spans="1:16" x14ac:dyDescent="0.25">
      <c r="A1525" s="96" t="s">
        <v>13220</v>
      </c>
      <c r="B1525" s="21" t="s">
        <v>13221</v>
      </c>
      <c r="C1525" s="21"/>
      <c r="D1525" s="22">
        <v>0</v>
      </c>
      <c r="E1525" s="23">
        <v>0.11261415825269548</v>
      </c>
      <c r="F1525" s="28">
        <v>0.49138209853284842</v>
      </c>
      <c r="G1525" s="28">
        <v>0.93322730492493189</v>
      </c>
      <c r="H1525" s="28">
        <v>0.26650533571496754</v>
      </c>
      <c r="I1525" s="25">
        <f t="shared" si="92"/>
        <v>0</v>
      </c>
      <c r="J1525" s="25">
        <f t="shared" si="93"/>
        <v>0</v>
      </c>
      <c r="K1525" s="25">
        <f t="shared" si="94"/>
        <v>1</v>
      </c>
      <c r="L1525" s="25">
        <f t="shared" si="95"/>
        <v>0</v>
      </c>
      <c r="M1525" s="25">
        <v>1</v>
      </c>
      <c r="N1525" s="25" t="e">
        <v>#N/A</v>
      </c>
      <c r="O1525" s="25" t="e">
        <f>VLOOKUP(A1525,'NFkB target TFs'!$E$10:$E$54,1,FALSE)</f>
        <v>#N/A</v>
      </c>
      <c r="P1525" s="25" t="e">
        <f>VLOOKUP(A1525,'all NFkB targets'!$A$6:$A$571,1,FALSE)</f>
        <v>#N/A</v>
      </c>
    </row>
    <row r="1526" spans="1:16" x14ac:dyDescent="0.25">
      <c r="A1526" s="96" t="s">
        <v>13281</v>
      </c>
      <c r="B1526" s="21" t="s">
        <v>13282</v>
      </c>
      <c r="C1526" s="21"/>
      <c r="D1526" s="22">
        <v>0</v>
      </c>
      <c r="E1526" s="28">
        <v>0.18453920835405835</v>
      </c>
      <c r="F1526" s="28">
        <v>0.39168227028451713</v>
      </c>
      <c r="G1526" s="28">
        <v>0.69977822499885745</v>
      </c>
      <c r="H1526" s="28">
        <v>0.26647349307690965</v>
      </c>
      <c r="I1526" s="25">
        <f t="shared" si="92"/>
        <v>0</v>
      </c>
      <c r="J1526" s="25">
        <f t="shared" si="93"/>
        <v>0</v>
      </c>
      <c r="K1526" s="25">
        <f t="shared" si="94"/>
        <v>1</v>
      </c>
      <c r="L1526" s="25">
        <f t="shared" si="95"/>
        <v>0</v>
      </c>
      <c r="M1526" s="25">
        <v>1</v>
      </c>
      <c r="N1526" s="25" t="e">
        <v>#N/A</v>
      </c>
      <c r="O1526" s="25" t="e">
        <f>VLOOKUP(A1526,'NFkB target TFs'!$E$10:$E$54,1,FALSE)</f>
        <v>#N/A</v>
      </c>
      <c r="P1526" s="25" t="e">
        <f>VLOOKUP(A1526,'all NFkB targets'!$A$6:$A$571,1,FALSE)</f>
        <v>#N/A</v>
      </c>
    </row>
    <row r="1527" spans="1:16" x14ac:dyDescent="0.25">
      <c r="A1527" s="96" t="s">
        <v>13488</v>
      </c>
      <c r="B1527" s="21" t="s">
        <v>13489</v>
      </c>
      <c r="C1527" s="21"/>
      <c r="D1527" s="22">
        <v>0</v>
      </c>
      <c r="E1527" s="28">
        <v>0.16420955733850298</v>
      </c>
      <c r="F1527" s="23">
        <v>2.5729028797964338E-2</v>
      </c>
      <c r="G1527" s="28">
        <v>1.2670044378675158</v>
      </c>
      <c r="H1527" s="28">
        <v>0.26646469149268509</v>
      </c>
      <c r="I1527" s="25">
        <f t="shared" ref="I1527:I1590" si="96">IF(ABS(E1527)&gt;0.585,1,0)</f>
        <v>0</v>
      </c>
      <c r="J1527" s="25">
        <f t="shared" ref="J1527:J1590" si="97">IF(ABS(F1527)&gt;0.585,1,0)</f>
        <v>0</v>
      </c>
      <c r="K1527" s="25">
        <f t="shared" ref="K1527:K1590" si="98">IF(ABS(G1527)&gt;0.585,1,0)</f>
        <v>1</v>
      </c>
      <c r="L1527" s="25">
        <f t="shared" ref="L1527:L1590" si="99">IF(ABS(H1527)&gt;0.585,1,0)</f>
        <v>0</v>
      </c>
      <c r="M1527" s="25">
        <v>1</v>
      </c>
      <c r="N1527" s="25" t="e">
        <v>#N/A</v>
      </c>
      <c r="O1527" s="25" t="e">
        <f>VLOOKUP(A1527,'NFkB target TFs'!$E$10:$E$54,1,FALSE)</f>
        <v>#N/A</v>
      </c>
      <c r="P1527" s="25" t="e">
        <f>VLOOKUP(A1527,'all NFkB targets'!$A$6:$A$571,1,FALSE)</f>
        <v>#N/A</v>
      </c>
    </row>
    <row r="1528" spans="1:16" x14ac:dyDescent="0.25">
      <c r="A1528" s="96" t="s">
        <v>1859</v>
      </c>
      <c r="B1528" s="21" t="s">
        <v>1860</v>
      </c>
      <c r="C1528" s="21"/>
      <c r="D1528" s="22">
        <v>0</v>
      </c>
      <c r="E1528" s="23">
        <v>0.11895970653676688</v>
      </c>
      <c r="F1528" s="23">
        <v>0.32258767448251535</v>
      </c>
      <c r="G1528" s="23">
        <v>0.24922502664682938</v>
      </c>
      <c r="H1528" s="23">
        <v>0.26636126462517262</v>
      </c>
      <c r="I1528" s="25">
        <f t="shared" si="96"/>
        <v>0</v>
      </c>
      <c r="J1528" s="25">
        <f t="shared" si="97"/>
        <v>0</v>
      </c>
      <c r="K1528" s="25">
        <f t="shared" si="98"/>
        <v>0</v>
      </c>
      <c r="L1528" s="25">
        <f t="shared" si="99"/>
        <v>0</v>
      </c>
      <c r="M1528" s="25">
        <v>0</v>
      </c>
      <c r="N1528" s="25" t="e">
        <v>#N/A</v>
      </c>
      <c r="O1528" s="25" t="e">
        <f>VLOOKUP(A1528,'NFkB target TFs'!$E$10:$E$54,1,FALSE)</f>
        <v>#N/A</v>
      </c>
      <c r="P1528" s="25" t="e">
        <f>VLOOKUP(A1528,'all NFkB targets'!$A$6:$A$571,1,FALSE)</f>
        <v>#N/A</v>
      </c>
    </row>
    <row r="1529" spans="1:16" x14ac:dyDescent="0.25">
      <c r="A1529" s="96" t="s">
        <v>10282</v>
      </c>
      <c r="B1529" s="21" t="s">
        <v>10283</v>
      </c>
      <c r="C1529" s="21"/>
      <c r="D1529" s="22">
        <v>0</v>
      </c>
      <c r="E1529" s="23">
        <v>0.14747968208572498</v>
      </c>
      <c r="F1529" s="23">
        <v>0.45836210983739467</v>
      </c>
      <c r="G1529" s="23">
        <v>0.20424357269576268</v>
      </c>
      <c r="H1529" s="23">
        <v>0.26636077205107056</v>
      </c>
      <c r="I1529" s="25">
        <f t="shared" si="96"/>
        <v>0</v>
      </c>
      <c r="J1529" s="25">
        <f t="shared" si="97"/>
        <v>0</v>
      </c>
      <c r="K1529" s="25">
        <f t="shared" si="98"/>
        <v>0</v>
      </c>
      <c r="L1529" s="25">
        <f t="shared" si="99"/>
        <v>0</v>
      </c>
      <c r="M1529" s="25">
        <v>0</v>
      </c>
      <c r="N1529" s="25" t="e">
        <v>#N/A</v>
      </c>
      <c r="O1529" s="25" t="e">
        <f>VLOOKUP(A1529,'NFkB target TFs'!$E$10:$E$54,1,FALSE)</f>
        <v>#N/A</v>
      </c>
      <c r="P1529" s="25" t="e">
        <f>VLOOKUP(A1529,'all NFkB targets'!$A$6:$A$571,1,FALSE)</f>
        <v>#N/A</v>
      </c>
    </row>
    <row r="1530" spans="1:16" x14ac:dyDescent="0.25">
      <c r="A1530" s="96" t="s">
        <v>4420</v>
      </c>
      <c r="B1530" s="21" t="s">
        <v>4421</v>
      </c>
      <c r="C1530" s="21"/>
      <c r="D1530" s="22">
        <v>0</v>
      </c>
      <c r="E1530" s="23">
        <v>-0.10305702028543773</v>
      </c>
      <c r="F1530" s="23">
        <v>-0.11608424013948325</v>
      </c>
      <c r="G1530" s="23">
        <v>0.28938714853191844</v>
      </c>
      <c r="H1530" s="23">
        <v>0.26615989114283084</v>
      </c>
      <c r="I1530" s="25">
        <f t="shared" si="96"/>
        <v>0</v>
      </c>
      <c r="J1530" s="25">
        <f t="shared" si="97"/>
        <v>0</v>
      </c>
      <c r="K1530" s="25">
        <f t="shared" si="98"/>
        <v>0</v>
      </c>
      <c r="L1530" s="25">
        <f t="shared" si="99"/>
        <v>0</v>
      </c>
      <c r="M1530" s="25">
        <v>0</v>
      </c>
      <c r="N1530" s="25" t="e">
        <v>#N/A</v>
      </c>
      <c r="O1530" s="25" t="e">
        <f>VLOOKUP(A1530,'NFkB target TFs'!$E$10:$E$54,1,FALSE)</f>
        <v>#N/A</v>
      </c>
      <c r="P1530" s="25" t="e">
        <f>VLOOKUP(A1530,'all NFkB targets'!$A$6:$A$571,1,FALSE)</f>
        <v>#N/A</v>
      </c>
    </row>
    <row r="1531" spans="1:16" x14ac:dyDescent="0.25">
      <c r="A1531" s="96" t="s">
        <v>8247</v>
      </c>
      <c r="B1531" s="21" t="s">
        <v>8248</v>
      </c>
      <c r="C1531" s="21"/>
      <c r="D1531" s="22">
        <v>0</v>
      </c>
      <c r="E1531" s="23">
        <v>0.27566385655570724</v>
      </c>
      <c r="F1531" s="23">
        <v>0.20730140242418699</v>
      </c>
      <c r="G1531" s="23">
        <v>0.27703440525403772</v>
      </c>
      <c r="H1531" s="23">
        <v>0.26559792094143608</v>
      </c>
      <c r="I1531" s="25">
        <f t="shared" si="96"/>
        <v>0</v>
      </c>
      <c r="J1531" s="25">
        <f t="shared" si="97"/>
        <v>0</v>
      </c>
      <c r="K1531" s="25">
        <f t="shared" si="98"/>
        <v>0</v>
      </c>
      <c r="L1531" s="25">
        <f t="shared" si="99"/>
        <v>0</v>
      </c>
      <c r="M1531" s="25">
        <v>0</v>
      </c>
      <c r="N1531" s="25" t="e">
        <v>#N/A</v>
      </c>
      <c r="O1531" s="25" t="e">
        <f>VLOOKUP(A1531,'NFkB target TFs'!$E$10:$E$54,1,FALSE)</f>
        <v>#N/A</v>
      </c>
      <c r="P1531" s="25" t="e">
        <f>VLOOKUP(A1531,'all NFkB targets'!$A$6:$A$571,1,FALSE)</f>
        <v>#N/A</v>
      </c>
    </row>
    <row r="1532" spans="1:16" x14ac:dyDescent="0.25">
      <c r="A1532" s="96" t="s">
        <v>14184</v>
      </c>
      <c r="B1532" s="21" t="s">
        <v>14185</v>
      </c>
      <c r="C1532" s="21"/>
      <c r="D1532" s="22">
        <v>0</v>
      </c>
      <c r="E1532" s="28">
        <v>0.46588581686758462</v>
      </c>
      <c r="F1532" s="28">
        <v>0.51973652078447785</v>
      </c>
      <c r="G1532" s="28">
        <v>0.72796287958190509</v>
      </c>
      <c r="H1532" s="28">
        <v>0.26514542738241459</v>
      </c>
      <c r="I1532" s="25">
        <f t="shared" si="96"/>
        <v>0</v>
      </c>
      <c r="J1532" s="25">
        <f t="shared" si="97"/>
        <v>0</v>
      </c>
      <c r="K1532" s="25">
        <f t="shared" si="98"/>
        <v>1</v>
      </c>
      <c r="L1532" s="25">
        <f t="shared" si="99"/>
        <v>0</v>
      </c>
      <c r="M1532" s="25">
        <v>1</v>
      </c>
      <c r="N1532" s="25" t="e">
        <v>#N/A</v>
      </c>
      <c r="O1532" s="25" t="e">
        <f>VLOOKUP(A1532,'NFkB target TFs'!$E$10:$E$54,1,FALSE)</f>
        <v>#N/A</v>
      </c>
      <c r="P1532" s="25" t="e">
        <f>VLOOKUP(A1532,'all NFkB targets'!$A$6:$A$571,1,FALSE)</f>
        <v>#N/A</v>
      </c>
    </row>
    <row r="1533" spans="1:16" x14ac:dyDescent="0.25">
      <c r="A1533" s="96" t="s">
        <v>5461</v>
      </c>
      <c r="B1533" s="21" t="s">
        <v>5462</v>
      </c>
      <c r="C1533" s="21"/>
      <c r="D1533" s="22">
        <v>0</v>
      </c>
      <c r="E1533" s="23">
        <v>-1.482415926032719E-2</v>
      </c>
      <c r="F1533" s="23">
        <v>0.15016100416707082</v>
      </c>
      <c r="G1533" s="23">
        <v>0.52072011033607879</v>
      </c>
      <c r="H1533" s="23">
        <v>0.26512146344165149</v>
      </c>
      <c r="I1533" s="25">
        <f t="shared" si="96"/>
        <v>0</v>
      </c>
      <c r="J1533" s="25">
        <f t="shared" si="97"/>
        <v>0</v>
      </c>
      <c r="K1533" s="25">
        <f t="shared" si="98"/>
        <v>0</v>
      </c>
      <c r="L1533" s="25">
        <f t="shared" si="99"/>
        <v>0</v>
      </c>
      <c r="M1533" s="25">
        <v>0</v>
      </c>
      <c r="N1533" s="25" t="e">
        <v>#N/A</v>
      </c>
      <c r="O1533" s="25" t="e">
        <f>VLOOKUP(A1533,'NFkB target TFs'!$E$10:$E$54,1,FALSE)</f>
        <v>#N/A</v>
      </c>
      <c r="P1533" s="25" t="e">
        <f>VLOOKUP(A1533,'all NFkB targets'!$A$6:$A$571,1,FALSE)</f>
        <v>#N/A</v>
      </c>
    </row>
    <row r="1534" spans="1:16" x14ac:dyDescent="0.25">
      <c r="A1534" s="96" t="s">
        <v>3612</v>
      </c>
      <c r="B1534" s="21" t="s">
        <v>3613</v>
      </c>
      <c r="C1534" s="21"/>
      <c r="D1534" s="22">
        <v>0</v>
      </c>
      <c r="E1534" s="23">
        <v>-7.5657583808174708E-2</v>
      </c>
      <c r="F1534" s="23">
        <v>0.21976830347698711</v>
      </c>
      <c r="G1534" s="23">
        <v>0.38830060907604885</v>
      </c>
      <c r="H1534" s="23">
        <v>0.26509785272975395</v>
      </c>
      <c r="I1534" s="25">
        <f t="shared" si="96"/>
        <v>0</v>
      </c>
      <c r="J1534" s="25">
        <f t="shared" si="97"/>
        <v>0</v>
      </c>
      <c r="K1534" s="25">
        <f t="shared" si="98"/>
        <v>0</v>
      </c>
      <c r="L1534" s="25">
        <f t="shared" si="99"/>
        <v>0</v>
      </c>
      <c r="M1534" s="25">
        <v>0</v>
      </c>
      <c r="N1534" s="25" t="e">
        <v>#N/A</v>
      </c>
      <c r="O1534" s="25" t="e">
        <f>VLOOKUP(A1534,'NFkB target TFs'!$E$10:$E$54,1,FALSE)</f>
        <v>#N/A</v>
      </c>
      <c r="P1534" s="25" t="e">
        <f>VLOOKUP(A1534,'all NFkB targets'!$A$6:$A$571,1,FALSE)</f>
        <v>#N/A</v>
      </c>
    </row>
    <row r="1535" spans="1:16" x14ac:dyDescent="0.25">
      <c r="A1535" s="96" t="s">
        <v>6447</v>
      </c>
      <c r="B1535" s="21" t="s">
        <v>941</v>
      </c>
      <c r="C1535" s="21"/>
      <c r="D1535" s="22">
        <v>0</v>
      </c>
      <c r="E1535" s="23">
        <v>0.16341552773272</v>
      </c>
      <c r="F1535" s="23">
        <v>0.23529038080052303</v>
      </c>
      <c r="G1535" s="23">
        <v>0.47482752691285907</v>
      </c>
      <c r="H1535" s="23">
        <v>0.26494842400195145</v>
      </c>
      <c r="I1535" s="25">
        <f t="shared" si="96"/>
        <v>0</v>
      </c>
      <c r="J1535" s="25">
        <f t="shared" si="97"/>
        <v>0</v>
      </c>
      <c r="K1535" s="25">
        <f t="shared" si="98"/>
        <v>0</v>
      </c>
      <c r="L1535" s="25">
        <f t="shared" si="99"/>
        <v>0</v>
      </c>
      <c r="M1535" s="25">
        <v>0</v>
      </c>
      <c r="N1535" s="25" t="e">
        <v>#N/A</v>
      </c>
      <c r="O1535" s="25" t="e">
        <f>VLOOKUP(A1535,'NFkB target TFs'!$E$10:$E$54,1,FALSE)</f>
        <v>#N/A</v>
      </c>
      <c r="P1535" s="25" t="e">
        <f>VLOOKUP(A1535,'all NFkB targets'!$A$6:$A$571,1,FALSE)</f>
        <v>#N/A</v>
      </c>
    </row>
    <row r="1536" spans="1:16" x14ac:dyDescent="0.25">
      <c r="A1536" s="96" t="s">
        <v>14830</v>
      </c>
      <c r="B1536" s="21" t="s">
        <v>14831</v>
      </c>
      <c r="C1536" s="21"/>
      <c r="D1536" s="22">
        <v>0</v>
      </c>
      <c r="E1536" s="28">
        <v>0.55867030895577285</v>
      </c>
      <c r="F1536" s="28">
        <v>0.64737971383542714</v>
      </c>
      <c r="G1536" s="28">
        <v>0.97263979664163491</v>
      </c>
      <c r="H1536" s="28">
        <v>0.26455395142364857</v>
      </c>
      <c r="I1536" s="25">
        <f t="shared" si="96"/>
        <v>0</v>
      </c>
      <c r="J1536" s="25">
        <f t="shared" si="97"/>
        <v>1</v>
      </c>
      <c r="K1536" s="25">
        <f t="shared" si="98"/>
        <v>1</v>
      </c>
      <c r="L1536" s="25">
        <f t="shared" si="99"/>
        <v>0</v>
      </c>
      <c r="M1536" s="25">
        <v>1</v>
      </c>
      <c r="N1536" s="25" t="e">
        <v>#N/A</v>
      </c>
      <c r="O1536" s="25" t="e">
        <f>VLOOKUP(A1536,'NFkB target TFs'!$E$10:$E$54,1,FALSE)</f>
        <v>#N/A</v>
      </c>
      <c r="P1536" s="25" t="e">
        <f>VLOOKUP(A1536,'all NFkB targets'!$A$6:$A$571,1,FALSE)</f>
        <v>#N/A</v>
      </c>
    </row>
    <row r="1537" spans="1:16" x14ac:dyDescent="0.25">
      <c r="A1537" s="96" t="s">
        <v>7049</v>
      </c>
      <c r="B1537" s="21" t="s">
        <v>7050</v>
      </c>
      <c r="C1537" s="21"/>
      <c r="D1537" s="22">
        <v>0</v>
      </c>
      <c r="E1537" s="23">
        <v>-4.088600750554186E-2</v>
      </c>
      <c r="F1537" s="23">
        <v>0.21364193270293658</v>
      </c>
      <c r="G1537" s="23">
        <v>0.41272984179822292</v>
      </c>
      <c r="H1537" s="23">
        <v>0.26441201898191824</v>
      </c>
      <c r="I1537" s="25">
        <f t="shared" si="96"/>
        <v>0</v>
      </c>
      <c r="J1537" s="25">
        <f t="shared" si="97"/>
        <v>0</v>
      </c>
      <c r="K1537" s="25">
        <f t="shared" si="98"/>
        <v>0</v>
      </c>
      <c r="L1537" s="25">
        <f t="shared" si="99"/>
        <v>0</v>
      </c>
      <c r="M1537" s="25">
        <v>0</v>
      </c>
      <c r="N1537" s="25" t="e">
        <v>#N/A</v>
      </c>
      <c r="O1537" s="25" t="e">
        <f>VLOOKUP(A1537,'NFkB target TFs'!$E$10:$E$54,1,FALSE)</f>
        <v>#N/A</v>
      </c>
      <c r="P1537" s="25" t="e">
        <f>VLOOKUP(A1537,'all NFkB targets'!$A$6:$A$571,1,FALSE)</f>
        <v>#N/A</v>
      </c>
    </row>
    <row r="1538" spans="1:16" x14ac:dyDescent="0.25">
      <c r="A1538" s="96" t="s">
        <v>4057</v>
      </c>
      <c r="B1538" s="21" t="s">
        <v>4058</v>
      </c>
      <c r="C1538" s="21"/>
      <c r="D1538" s="22">
        <v>0</v>
      </c>
      <c r="E1538" s="23">
        <v>-5.1304985911439074E-2</v>
      </c>
      <c r="F1538" s="23">
        <v>-2.078903013619712E-2</v>
      </c>
      <c r="G1538" s="23">
        <v>0.20329415968461981</v>
      </c>
      <c r="H1538" s="23">
        <v>0.26431135010457485</v>
      </c>
      <c r="I1538" s="25">
        <f t="shared" si="96"/>
        <v>0</v>
      </c>
      <c r="J1538" s="25">
        <f t="shared" si="97"/>
        <v>0</v>
      </c>
      <c r="K1538" s="25">
        <f t="shared" si="98"/>
        <v>0</v>
      </c>
      <c r="L1538" s="25">
        <f t="shared" si="99"/>
        <v>0</v>
      </c>
      <c r="M1538" s="25">
        <v>0</v>
      </c>
      <c r="N1538" s="25" t="e">
        <v>#N/A</v>
      </c>
      <c r="O1538" s="25" t="e">
        <f>VLOOKUP(A1538,'NFkB target TFs'!$E$10:$E$54,1,FALSE)</f>
        <v>#N/A</v>
      </c>
      <c r="P1538" s="25" t="e">
        <f>VLOOKUP(A1538,'all NFkB targets'!$A$6:$A$571,1,FALSE)</f>
        <v>#N/A</v>
      </c>
    </row>
    <row r="1539" spans="1:16" x14ac:dyDescent="0.25">
      <c r="A1539" s="96" t="s">
        <v>2577</v>
      </c>
      <c r="B1539" s="21" t="s">
        <v>2578</v>
      </c>
      <c r="C1539" s="21"/>
      <c r="D1539" s="22">
        <v>0</v>
      </c>
      <c r="E1539" s="23">
        <v>-0.33042527156390245</v>
      </c>
      <c r="F1539" s="23">
        <v>6.1715422777852143E-2</v>
      </c>
      <c r="G1539" s="23">
        <v>7.2975449375976678E-2</v>
      </c>
      <c r="H1539" s="23">
        <v>0.26427030645521282</v>
      </c>
      <c r="I1539" s="25">
        <f t="shared" si="96"/>
        <v>0</v>
      </c>
      <c r="J1539" s="25">
        <f t="shared" si="97"/>
        <v>0</v>
      </c>
      <c r="K1539" s="25">
        <f t="shared" si="98"/>
        <v>0</v>
      </c>
      <c r="L1539" s="25">
        <f t="shared" si="99"/>
        <v>0</v>
      </c>
      <c r="M1539" s="25">
        <v>0</v>
      </c>
      <c r="N1539" s="25" t="e">
        <v>#N/A</v>
      </c>
      <c r="O1539" s="25" t="e">
        <f>VLOOKUP(A1539,'NFkB target TFs'!$E$10:$E$54,1,FALSE)</f>
        <v>#N/A</v>
      </c>
      <c r="P1539" s="25" t="e">
        <f>VLOOKUP(A1539,'all NFkB targets'!$A$6:$A$571,1,FALSE)</f>
        <v>#N/A</v>
      </c>
    </row>
    <row r="1540" spans="1:16" x14ac:dyDescent="0.25">
      <c r="A1540" s="96" t="s">
        <v>7077</v>
      </c>
      <c r="B1540" s="21" t="s">
        <v>7078</v>
      </c>
      <c r="C1540" s="21"/>
      <c r="D1540" s="22">
        <v>0</v>
      </c>
      <c r="E1540" s="23">
        <v>2.0385327187911514E-2</v>
      </c>
      <c r="F1540" s="23">
        <v>3.209429886324193E-2</v>
      </c>
      <c r="G1540" s="23">
        <v>0.40841547828483737</v>
      </c>
      <c r="H1540" s="23">
        <v>0.26407095582958928</v>
      </c>
      <c r="I1540" s="25">
        <f t="shared" si="96"/>
        <v>0</v>
      </c>
      <c r="J1540" s="25">
        <f t="shared" si="97"/>
        <v>0</v>
      </c>
      <c r="K1540" s="25">
        <f t="shared" si="98"/>
        <v>0</v>
      </c>
      <c r="L1540" s="25">
        <f t="shared" si="99"/>
        <v>0</v>
      </c>
      <c r="M1540" s="25">
        <v>0</v>
      </c>
      <c r="N1540" s="25" t="e">
        <v>#N/A</v>
      </c>
      <c r="O1540" s="25" t="e">
        <f>VLOOKUP(A1540,'NFkB target TFs'!$E$10:$E$54,1,FALSE)</f>
        <v>#N/A</v>
      </c>
      <c r="P1540" s="25" t="e">
        <f>VLOOKUP(A1540,'all NFkB targets'!$A$6:$A$571,1,FALSE)</f>
        <v>#N/A</v>
      </c>
    </row>
    <row r="1541" spans="1:16" x14ac:dyDescent="0.25">
      <c r="A1541" s="96" t="s">
        <v>6329</v>
      </c>
      <c r="B1541" s="21" t="s">
        <v>6330</v>
      </c>
      <c r="C1541" s="21"/>
      <c r="D1541" s="22">
        <v>0</v>
      </c>
      <c r="E1541" s="23">
        <v>0.26158032033436213</v>
      </c>
      <c r="F1541" s="23">
        <v>7.170987264345019E-2</v>
      </c>
      <c r="G1541" s="23">
        <v>0.31401725395945695</v>
      </c>
      <c r="H1541" s="23">
        <v>0.26389515021041404</v>
      </c>
      <c r="I1541" s="25">
        <f t="shared" si="96"/>
        <v>0</v>
      </c>
      <c r="J1541" s="25">
        <f t="shared" si="97"/>
        <v>0</v>
      </c>
      <c r="K1541" s="25">
        <f t="shared" si="98"/>
        <v>0</v>
      </c>
      <c r="L1541" s="25">
        <f t="shared" si="99"/>
        <v>0</v>
      </c>
      <c r="M1541" s="25">
        <v>0</v>
      </c>
      <c r="N1541" s="25" t="e">
        <v>#N/A</v>
      </c>
      <c r="O1541" s="25" t="e">
        <f>VLOOKUP(A1541,'NFkB target TFs'!$E$10:$E$54,1,FALSE)</f>
        <v>#N/A</v>
      </c>
      <c r="P1541" s="25" t="e">
        <f>VLOOKUP(A1541,'all NFkB targets'!$A$6:$A$571,1,FALSE)</f>
        <v>#N/A</v>
      </c>
    </row>
    <row r="1542" spans="1:16" x14ac:dyDescent="0.25">
      <c r="A1542" s="96" t="s">
        <v>8503</v>
      </c>
      <c r="B1542" s="21" t="s">
        <v>8504</v>
      </c>
      <c r="C1542" s="21"/>
      <c r="D1542" s="22">
        <v>0</v>
      </c>
      <c r="E1542" s="23">
        <v>4.558213559231146E-2</v>
      </c>
      <c r="F1542" s="23">
        <v>3.337777934261791E-2</v>
      </c>
      <c r="G1542" s="23">
        <v>0.21117781015792272</v>
      </c>
      <c r="H1542" s="23">
        <v>0.2636884663277918</v>
      </c>
      <c r="I1542" s="25">
        <f t="shared" si="96"/>
        <v>0</v>
      </c>
      <c r="J1542" s="25">
        <f t="shared" si="97"/>
        <v>0</v>
      </c>
      <c r="K1542" s="25">
        <f t="shared" si="98"/>
        <v>0</v>
      </c>
      <c r="L1542" s="25">
        <f t="shared" si="99"/>
        <v>0</v>
      </c>
      <c r="M1542" s="25">
        <v>0</v>
      </c>
      <c r="N1542" s="25" t="e">
        <v>#N/A</v>
      </c>
      <c r="O1542" s="25" t="e">
        <f>VLOOKUP(A1542,'NFkB target TFs'!$E$10:$E$54,1,FALSE)</f>
        <v>#N/A</v>
      </c>
      <c r="P1542" s="25" t="e">
        <f>VLOOKUP(A1542,'all NFkB targets'!$A$6:$A$571,1,FALSE)</f>
        <v>#N/A</v>
      </c>
    </row>
    <row r="1543" spans="1:16" x14ac:dyDescent="0.25">
      <c r="A1543" s="96" t="s">
        <v>7513</v>
      </c>
      <c r="B1543" s="21" t="s">
        <v>7514</v>
      </c>
      <c r="C1543" s="21"/>
      <c r="D1543" s="22">
        <v>0</v>
      </c>
      <c r="E1543" s="23">
        <v>0.38729066870701384</v>
      </c>
      <c r="F1543" s="23">
        <v>-3.5258992201786778E-2</v>
      </c>
      <c r="G1543" s="23">
        <v>0.17326606208428671</v>
      </c>
      <c r="H1543" s="23">
        <v>0.26363452812741262</v>
      </c>
      <c r="I1543" s="25">
        <f t="shared" si="96"/>
        <v>0</v>
      </c>
      <c r="J1543" s="25">
        <f t="shared" si="97"/>
        <v>0</v>
      </c>
      <c r="K1543" s="25">
        <f t="shared" si="98"/>
        <v>0</v>
      </c>
      <c r="L1543" s="25">
        <f t="shared" si="99"/>
        <v>0</v>
      </c>
      <c r="M1543" s="25">
        <v>0</v>
      </c>
      <c r="N1543" s="25" t="e">
        <v>#N/A</v>
      </c>
      <c r="O1543" s="25" t="e">
        <f>VLOOKUP(A1543,'NFkB target TFs'!$E$10:$E$54,1,FALSE)</f>
        <v>#N/A</v>
      </c>
      <c r="P1543" s="25" t="e">
        <f>VLOOKUP(A1543,'all NFkB targets'!$A$6:$A$571,1,FALSE)</f>
        <v>#N/A</v>
      </c>
    </row>
    <row r="1544" spans="1:16" x14ac:dyDescent="0.25">
      <c r="A1544" s="96" t="s">
        <v>14945</v>
      </c>
      <c r="B1544" s="21" t="s">
        <v>14946</v>
      </c>
      <c r="C1544" s="21"/>
      <c r="D1544" s="22">
        <v>0</v>
      </c>
      <c r="E1544" s="28">
        <v>0.55578936431613268</v>
      </c>
      <c r="F1544" s="28">
        <v>0.58778439901133972</v>
      </c>
      <c r="G1544" s="28">
        <v>0.95681737063966543</v>
      </c>
      <c r="H1544" s="28">
        <v>0.26349558744694701</v>
      </c>
      <c r="I1544" s="25">
        <f t="shared" si="96"/>
        <v>0</v>
      </c>
      <c r="J1544" s="25">
        <f t="shared" si="97"/>
        <v>1</v>
      </c>
      <c r="K1544" s="25">
        <f t="shared" si="98"/>
        <v>1</v>
      </c>
      <c r="L1544" s="25">
        <f t="shared" si="99"/>
        <v>0</v>
      </c>
      <c r="M1544" s="25">
        <v>1</v>
      </c>
      <c r="N1544" s="25" t="e">
        <v>#N/A</v>
      </c>
      <c r="O1544" s="25" t="e">
        <f>VLOOKUP(A1544,'NFkB target TFs'!$E$10:$E$54,1,FALSE)</f>
        <v>#N/A</v>
      </c>
      <c r="P1544" s="25" t="e">
        <f>VLOOKUP(A1544,'all NFkB targets'!$A$6:$A$571,1,FALSE)</f>
        <v>#N/A</v>
      </c>
    </row>
    <row r="1545" spans="1:16" x14ac:dyDescent="0.25">
      <c r="A1545" s="96" t="s">
        <v>13342</v>
      </c>
      <c r="B1545" s="21" t="s">
        <v>13343</v>
      </c>
      <c r="C1545" s="21"/>
      <c r="D1545" s="22">
        <v>0</v>
      </c>
      <c r="E1545" s="28">
        <v>0.27639024124310979</v>
      </c>
      <c r="F1545" s="28">
        <v>0.42947614306584853</v>
      </c>
      <c r="G1545" s="28">
        <v>0.69878240027831828</v>
      </c>
      <c r="H1545" s="28">
        <v>0.26336147041585717</v>
      </c>
      <c r="I1545" s="25">
        <f t="shared" si="96"/>
        <v>0</v>
      </c>
      <c r="J1545" s="25">
        <f t="shared" si="97"/>
        <v>0</v>
      </c>
      <c r="K1545" s="25">
        <f t="shared" si="98"/>
        <v>1</v>
      </c>
      <c r="L1545" s="25">
        <f t="shared" si="99"/>
        <v>0</v>
      </c>
      <c r="M1545" s="25">
        <v>1</v>
      </c>
      <c r="N1545" s="25" t="e">
        <v>#N/A</v>
      </c>
      <c r="O1545" s="25" t="e">
        <f>VLOOKUP(A1545,'NFkB target TFs'!$E$10:$E$54,1,FALSE)</f>
        <v>#N/A</v>
      </c>
      <c r="P1545" s="25" t="e">
        <f>VLOOKUP(A1545,'all NFkB targets'!$A$6:$A$571,1,FALSE)</f>
        <v>#N/A</v>
      </c>
    </row>
    <row r="1546" spans="1:16" x14ac:dyDescent="0.25">
      <c r="A1546" s="96" t="s">
        <v>4357</v>
      </c>
      <c r="B1546" s="21" t="s">
        <v>4358</v>
      </c>
      <c r="C1546" s="21"/>
      <c r="D1546" s="22">
        <v>0</v>
      </c>
      <c r="E1546" s="23">
        <v>6.6629256344428442E-2</v>
      </c>
      <c r="F1546" s="23">
        <v>0.21892593774937188</v>
      </c>
      <c r="G1546" s="23">
        <v>0.16767962909578191</v>
      </c>
      <c r="H1546" s="23">
        <v>0.26335921255612349</v>
      </c>
      <c r="I1546" s="25">
        <f t="shared" si="96"/>
        <v>0</v>
      </c>
      <c r="J1546" s="25">
        <f t="shared" si="97"/>
        <v>0</v>
      </c>
      <c r="K1546" s="25">
        <f t="shared" si="98"/>
        <v>0</v>
      </c>
      <c r="L1546" s="25">
        <f t="shared" si="99"/>
        <v>0</v>
      </c>
      <c r="M1546" s="25">
        <v>0</v>
      </c>
      <c r="N1546" s="25" t="e">
        <v>#N/A</v>
      </c>
      <c r="O1546" s="25" t="e">
        <f>VLOOKUP(A1546,'NFkB target TFs'!$E$10:$E$54,1,FALSE)</f>
        <v>#N/A</v>
      </c>
      <c r="P1546" s="25" t="e">
        <f>VLOOKUP(A1546,'all NFkB targets'!$A$6:$A$571,1,FALSE)</f>
        <v>#N/A</v>
      </c>
    </row>
    <row r="1547" spans="1:16" x14ac:dyDescent="0.25">
      <c r="A1547" s="96" t="s">
        <v>9231</v>
      </c>
      <c r="B1547" s="21" t="s">
        <v>9232</v>
      </c>
      <c r="C1547" s="21"/>
      <c r="D1547" s="22">
        <v>0</v>
      </c>
      <c r="E1547" s="23">
        <v>0.34290840463640943</v>
      </c>
      <c r="F1547" s="23">
        <v>6.7907131588889669E-2</v>
      </c>
      <c r="G1547" s="23">
        <v>0.13336560554398508</v>
      </c>
      <c r="H1547" s="23">
        <v>0.26328002062809952</v>
      </c>
      <c r="I1547" s="25">
        <f t="shared" si="96"/>
        <v>0</v>
      </c>
      <c r="J1547" s="25">
        <f t="shared" si="97"/>
        <v>0</v>
      </c>
      <c r="K1547" s="25">
        <f t="shared" si="98"/>
        <v>0</v>
      </c>
      <c r="L1547" s="25">
        <f t="shared" si="99"/>
        <v>0</v>
      </c>
      <c r="M1547" s="25">
        <v>0</v>
      </c>
      <c r="N1547" s="25" t="e">
        <v>#N/A</v>
      </c>
      <c r="O1547" s="25" t="e">
        <f>VLOOKUP(A1547,'NFkB target TFs'!$E$10:$E$54,1,FALSE)</f>
        <v>#N/A</v>
      </c>
      <c r="P1547" s="25" t="e">
        <f>VLOOKUP(A1547,'all NFkB targets'!$A$6:$A$571,1,FALSE)</f>
        <v>#N/A</v>
      </c>
    </row>
    <row r="1548" spans="1:16" x14ac:dyDescent="0.25">
      <c r="A1548" s="96" t="s">
        <v>7041</v>
      </c>
      <c r="B1548" s="21" t="s">
        <v>7042</v>
      </c>
      <c r="C1548" s="21"/>
      <c r="D1548" s="22">
        <v>0</v>
      </c>
      <c r="E1548" s="23">
        <v>0.35838363267206996</v>
      </c>
      <c r="F1548" s="23">
        <v>0.17999470558571395</v>
      </c>
      <c r="G1548" s="23">
        <v>0.47000076978564675</v>
      </c>
      <c r="H1548" s="23">
        <v>0.26300878385302662</v>
      </c>
      <c r="I1548" s="25">
        <f t="shared" si="96"/>
        <v>0</v>
      </c>
      <c r="J1548" s="25">
        <f t="shared" si="97"/>
        <v>0</v>
      </c>
      <c r="K1548" s="25">
        <f t="shared" si="98"/>
        <v>0</v>
      </c>
      <c r="L1548" s="25">
        <f t="shared" si="99"/>
        <v>0</v>
      </c>
      <c r="M1548" s="25">
        <v>0</v>
      </c>
      <c r="N1548" s="25" t="e">
        <v>#N/A</v>
      </c>
      <c r="O1548" s="25" t="e">
        <f>VLOOKUP(A1548,'NFkB target TFs'!$E$10:$E$54,1,FALSE)</f>
        <v>#N/A</v>
      </c>
      <c r="P1548" s="25" t="e">
        <f>VLOOKUP(A1548,'all NFkB targets'!$A$6:$A$571,1,FALSE)</f>
        <v>#N/A</v>
      </c>
    </row>
    <row r="1549" spans="1:16" x14ac:dyDescent="0.25">
      <c r="A1549" s="96" t="s">
        <v>4510</v>
      </c>
      <c r="B1549" s="21" t="s">
        <v>4511</v>
      </c>
      <c r="C1549" s="21"/>
      <c r="D1549" s="22">
        <v>0</v>
      </c>
      <c r="E1549" s="23">
        <v>0.1909366808051898</v>
      </c>
      <c r="F1549" s="23">
        <v>0.14006820957565977</v>
      </c>
      <c r="G1549" s="23">
        <v>0.14018906559275501</v>
      </c>
      <c r="H1549" s="23">
        <v>0.26290523089221102</v>
      </c>
      <c r="I1549" s="25">
        <f t="shared" si="96"/>
        <v>0</v>
      </c>
      <c r="J1549" s="25">
        <f t="shared" si="97"/>
        <v>0</v>
      </c>
      <c r="K1549" s="25">
        <f t="shared" si="98"/>
        <v>0</v>
      </c>
      <c r="L1549" s="25">
        <f t="shared" si="99"/>
        <v>0</v>
      </c>
      <c r="M1549" s="25">
        <v>0</v>
      </c>
      <c r="N1549" s="25" t="e">
        <v>#N/A</v>
      </c>
      <c r="O1549" s="25" t="e">
        <f>VLOOKUP(A1549,'NFkB target TFs'!$E$10:$E$54,1,FALSE)</f>
        <v>#N/A</v>
      </c>
      <c r="P1549" s="25" t="e">
        <f>VLOOKUP(A1549,'all NFkB targets'!$A$6:$A$571,1,FALSE)</f>
        <v>#N/A</v>
      </c>
    </row>
    <row r="1550" spans="1:16" x14ac:dyDescent="0.25">
      <c r="A1550" s="96" t="s">
        <v>2217</v>
      </c>
      <c r="B1550" s="21" t="s">
        <v>2218</v>
      </c>
      <c r="C1550" s="21"/>
      <c r="D1550" s="22">
        <v>0</v>
      </c>
      <c r="E1550" s="23">
        <v>0.28828539441155648</v>
      </c>
      <c r="F1550" s="23">
        <v>0.14962853843355234</v>
      </c>
      <c r="G1550" s="23">
        <v>0.28979193919851365</v>
      </c>
      <c r="H1550" s="23">
        <v>0.26283353882274846</v>
      </c>
      <c r="I1550" s="25">
        <f t="shared" si="96"/>
        <v>0</v>
      </c>
      <c r="J1550" s="25">
        <f t="shared" si="97"/>
        <v>0</v>
      </c>
      <c r="K1550" s="25">
        <f t="shared" si="98"/>
        <v>0</v>
      </c>
      <c r="L1550" s="25">
        <f t="shared" si="99"/>
        <v>0</v>
      </c>
      <c r="M1550" s="25">
        <v>0</v>
      </c>
      <c r="N1550" s="25" t="e">
        <v>#N/A</v>
      </c>
      <c r="O1550" s="25" t="e">
        <f>VLOOKUP(A1550,'NFkB target TFs'!$E$10:$E$54,1,FALSE)</f>
        <v>#N/A</v>
      </c>
      <c r="P1550" s="25" t="e">
        <f>VLOOKUP(A1550,'all NFkB targets'!$A$6:$A$571,1,FALSE)</f>
        <v>#N/A</v>
      </c>
    </row>
    <row r="1551" spans="1:16" x14ac:dyDescent="0.25">
      <c r="A1551" s="96" t="s">
        <v>11020</v>
      </c>
      <c r="B1551" s="21" t="s">
        <v>11021</v>
      </c>
      <c r="C1551" s="21"/>
      <c r="D1551" s="22">
        <v>0</v>
      </c>
      <c r="E1551" s="23">
        <v>-0.3136811618881733</v>
      </c>
      <c r="F1551" s="23">
        <v>3.1294345243587388E-2</v>
      </c>
      <c r="G1551" s="23">
        <v>0.21324384835758911</v>
      </c>
      <c r="H1551" s="23">
        <v>0.26261855009914559</v>
      </c>
      <c r="I1551" s="25">
        <f t="shared" si="96"/>
        <v>0</v>
      </c>
      <c r="J1551" s="25">
        <f t="shared" si="97"/>
        <v>0</v>
      </c>
      <c r="K1551" s="25">
        <f t="shared" si="98"/>
        <v>0</v>
      </c>
      <c r="L1551" s="25">
        <f t="shared" si="99"/>
        <v>0</v>
      </c>
      <c r="M1551" s="25">
        <v>0</v>
      </c>
      <c r="N1551" s="25" t="e">
        <v>#N/A</v>
      </c>
      <c r="O1551" s="25" t="e">
        <f>VLOOKUP(A1551,'NFkB target TFs'!$E$10:$E$54,1,FALSE)</f>
        <v>#N/A</v>
      </c>
      <c r="P1551" s="25" t="e">
        <f>VLOOKUP(A1551,'all NFkB targets'!$A$6:$A$571,1,FALSE)</f>
        <v>#N/A</v>
      </c>
    </row>
    <row r="1552" spans="1:16" x14ac:dyDescent="0.25">
      <c r="A1552" s="96" t="s">
        <v>7073</v>
      </c>
      <c r="B1552" s="21" t="s">
        <v>7074</v>
      </c>
      <c r="C1552" s="21"/>
      <c r="D1552" s="22">
        <v>0</v>
      </c>
      <c r="E1552" s="23">
        <v>7.2879476731897125E-2</v>
      </c>
      <c r="F1552" s="23">
        <v>0.11206969975479635</v>
      </c>
      <c r="G1552" s="23">
        <v>0.34203614757786405</v>
      </c>
      <c r="H1552" s="23">
        <v>0.26232186676366581</v>
      </c>
      <c r="I1552" s="25">
        <f t="shared" si="96"/>
        <v>0</v>
      </c>
      <c r="J1552" s="25">
        <f t="shared" si="97"/>
        <v>0</v>
      </c>
      <c r="K1552" s="25">
        <f t="shared" si="98"/>
        <v>0</v>
      </c>
      <c r="L1552" s="25">
        <f t="shared" si="99"/>
        <v>0</v>
      </c>
      <c r="M1552" s="25">
        <v>0</v>
      </c>
      <c r="N1552" s="25" t="e">
        <v>#N/A</v>
      </c>
      <c r="O1552" s="25" t="e">
        <f>VLOOKUP(A1552,'NFkB target TFs'!$E$10:$E$54,1,FALSE)</f>
        <v>#N/A</v>
      </c>
      <c r="P1552" s="25" t="e">
        <f>VLOOKUP(A1552,'all NFkB targets'!$A$6:$A$571,1,FALSE)</f>
        <v>#N/A</v>
      </c>
    </row>
    <row r="1553" spans="1:16" x14ac:dyDescent="0.25">
      <c r="A1553" s="96" t="s">
        <v>1462</v>
      </c>
      <c r="B1553" s="21" t="s">
        <v>1463</v>
      </c>
      <c r="C1553" s="21"/>
      <c r="D1553" s="22">
        <v>0</v>
      </c>
      <c r="E1553" s="23">
        <v>0.22205019822540364</v>
      </c>
      <c r="F1553" s="23">
        <v>0.18198359362285327</v>
      </c>
      <c r="G1553" s="23">
        <v>0.28773795686078163</v>
      </c>
      <c r="H1553" s="23">
        <v>0.26205991663276562</v>
      </c>
      <c r="I1553" s="25">
        <f t="shared" si="96"/>
        <v>0</v>
      </c>
      <c r="J1553" s="25">
        <f t="shared" si="97"/>
        <v>0</v>
      </c>
      <c r="K1553" s="25">
        <f t="shared" si="98"/>
        <v>0</v>
      </c>
      <c r="L1553" s="25">
        <f t="shared" si="99"/>
        <v>0</v>
      </c>
      <c r="M1553" s="25">
        <v>0</v>
      </c>
      <c r="N1553" s="25" t="e">
        <v>#N/A</v>
      </c>
      <c r="O1553" s="25" t="e">
        <f>VLOOKUP(A1553,'NFkB target TFs'!$E$10:$E$54,1,FALSE)</f>
        <v>#N/A</v>
      </c>
      <c r="P1553" s="25" t="e">
        <f>VLOOKUP(A1553,'all NFkB targets'!$A$6:$A$571,1,FALSE)</f>
        <v>#N/A</v>
      </c>
    </row>
    <row r="1554" spans="1:16" x14ac:dyDescent="0.25">
      <c r="A1554" s="96" t="s">
        <v>4442</v>
      </c>
      <c r="B1554" s="21" t="s">
        <v>4443</v>
      </c>
      <c r="C1554" s="21"/>
      <c r="D1554" s="22">
        <v>0</v>
      </c>
      <c r="E1554" s="23">
        <v>-9.2588535557073068E-2</v>
      </c>
      <c r="F1554" s="23">
        <v>0.34287210931297318</v>
      </c>
      <c r="G1554" s="23">
        <v>0.23614468758475499</v>
      </c>
      <c r="H1554" s="23">
        <v>0.26202455522624313</v>
      </c>
      <c r="I1554" s="25">
        <f t="shared" si="96"/>
        <v>0</v>
      </c>
      <c r="J1554" s="25">
        <f t="shared" si="97"/>
        <v>0</v>
      </c>
      <c r="K1554" s="25">
        <f t="shared" si="98"/>
        <v>0</v>
      </c>
      <c r="L1554" s="25">
        <f t="shared" si="99"/>
        <v>0</v>
      </c>
      <c r="M1554" s="25">
        <v>0</v>
      </c>
      <c r="N1554" s="25" t="e">
        <v>#N/A</v>
      </c>
      <c r="O1554" s="25" t="e">
        <f>VLOOKUP(A1554,'NFkB target TFs'!$E$10:$E$54,1,FALSE)</f>
        <v>#N/A</v>
      </c>
      <c r="P1554" s="25" t="e">
        <f>VLOOKUP(A1554,'all NFkB targets'!$A$6:$A$571,1,FALSE)</f>
        <v>#N/A</v>
      </c>
    </row>
    <row r="1555" spans="1:16" x14ac:dyDescent="0.25">
      <c r="A1555" s="96" t="s">
        <v>13844</v>
      </c>
      <c r="B1555" s="21" t="s">
        <v>13845</v>
      </c>
      <c r="C1555" s="21"/>
      <c r="D1555" s="22">
        <v>0</v>
      </c>
      <c r="E1555" s="28">
        <v>0.30129676211523193</v>
      </c>
      <c r="F1555" s="23">
        <v>3.2114738205437511E-2</v>
      </c>
      <c r="G1555" s="28">
        <v>0.70960747854574424</v>
      </c>
      <c r="H1555" s="28">
        <v>0.26186024343880304</v>
      </c>
      <c r="I1555" s="25">
        <f t="shared" si="96"/>
        <v>0</v>
      </c>
      <c r="J1555" s="25">
        <f t="shared" si="97"/>
        <v>0</v>
      </c>
      <c r="K1555" s="25">
        <f t="shared" si="98"/>
        <v>1</v>
      </c>
      <c r="L1555" s="25">
        <f t="shared" si="99"/>
        <v>0</v>
      </c>
      <c r="M1555" s="25">
        <v>1</v>
      </c>
      <c r="N1555" s="25" t="e">
        <v>#N/A</v>
      </c>
      <c r="O1555" s="25" t="e">
        <f>VLOOKUP(A1555,'NFkB target TFs'!$E$10:$E$54,1,FALSE)</f>
        <v>#N/A</v>
      </c>
      <c r="P1555" s="25" t="e">
        <f>VLOOKUP(A1555,'all NFkB targets'!$A$6:$A$571,1,FALSE)</f>
        <v>#N/A</v>
      </c>
    </row>
    <row r="1556" spans="1:16" x14ac:dyDescent="0.25">
      <c r="A1556" s="96" t="s">
        <v>6446</v>
      </c>
      <c r="B1556" s="21" t="s">
        <v>941</v>
      </c>
      <c r="C1556" s="21"/>
      <c r="D1556" s="22">
        <v>0</v>
      </c>
      <c r="E1556" s="23">
        <v>9.0213454194647519E-2</v>
      </c>
      <c r="F1556" s="23">
        <v>2.5602423469380423E-2</v>
      </c>
      <c r="G1556" s="23">
        <v>0.14348607407042629</v>
      </c>
      <c r="H1556" s="23">
        <v>0.2615440138370283</v>
      </c>
      <c r="I1556" s="25">
        <f t="shared" si="96"/>
        <v>0</v>
      </c>
      <c r="J1556" s="25">
        <f t="shared" si="97"/>
        <v>0</v>
      </c>
      <c r="K1556" s="25">
        <f t="shared" si="98"/>
        <v>0</v>
      </c>
      <c r="L1556" s="25">
        <f t="shared" si="99"/>
        <v>0</v>
      </c>
      <c r="M1556" s="25">
        <v>0</v>
      </c>
      <c r="N1556" s="25" t="e">
        <v>#N/A</v>
      </c>
      <c r="O1556" s="25" t="e">
        <f>VLOOKUP(A1556,'NFkB target TFs'!$E$10:$E$54,1,FALSE)</f>
        <v>#N/A</v>
      </c>
      <c r="P1556" s="25" t="e">
        <f>VLOOKUP(A1556,'all NFkB targets'!$A$6:$A$571,1,FALSE)</f>
        <v>#N/A</v>
      </c>
    </row>
    <row r="1557" spans="1:16" x14ac:dyDescent="0.25">
      <c r="A1557" s="96" t="s">
        <v>547</v>
      </c>
      <c r="B1557" s="21" t="s">
        <v>548</v>
      </c>
      <c r="C1557" s="21"/>
      <c r="D1557" s="22">
        <v>0</v>
      </c>
      <c r="E1557" s="23">
        <v>0.14258350785796345</v>
      </c>
      <c r="F1557" s="23">
        <v>2.6170676185908164E-2</v>
      </c>
      <c r="G1557" s="23">
        <v>0.42392051958027499</v>
      </c>
      <c r="H1557" s="23">
        <v>0.26129329501790599</v>
      </c>
      <c r="I1557" s="25">
        <f t="shared" si="96"/>
        <v>0</v>
      </c>
      <c r="J1557" s="25">
        <f t="shared" si="97"/>
        <v>0</v>
      </c>
      <c r="K1557" s="25">
        <f t="shared" si="98"/>
        <v>0</v>
      </c>
      <c r="L1557" s="25">
        <f t="shared" si="99"/>
        <v>0</v>
      </c>
      <c r="M1557" s="25">
        <v>0</v>
      </c>
      <c r="N1557" s="25" t="e">
        <v>#N/A</v>
      </c>
      <c r="O1557" s="25" t="e">
        <f>VLOOKUP(A1557,'NFkB target TFs'!$E$10:$E$54,1,FALSE)</f>
        <v>#N/A</v>
      </c>
      <c r="P1557" s="25" t="e">
        <f>VLOOKUP(A1557,'all NFkB targets'!$A$6:$A$571,1,FALSE)</f>
        <v>#N/A</v>
      </c>
    </row>
    <row r="1558" spans="1:16" x14ac:dyDescent="0.25">
      <c r="A1558" s="96" t="s">
        <v>8992</v>
      </c>
      <c r="B1558" s="21" t="s">
        <v>941</v>
      </c>
      <c r="C1558" s="21"/>
      <c r="D1558" s="22">
        <v>0</v>
      </c>
      <c r="E1558" s="23">
        <v>0.4572529422214397</v>
      </c>
      <c r="F1558" s="23">
        <v>0.32025238257817046</v>
      </c>
      <c r="G1558" s="23">
        <v>0.37008996276736406</v>
      </c>
      <c r="H1558" s="23">
        <v>0.26121020330860761</v>
      </c>
      <c r="I1558" s="25">
        <f t="shared" si="96"/>
        <v>0</v>
      </c>
      <c r="J1558" s="25">
        <f t="shared" si="97"/>
        <v>0</v>
      </c>
      <c r="K1558" s="25">
        <f t="shared" si="98"/>
        <v>0</v>
      </c>
      <c r="L1558" s="25">
        <f t="shared" si="99"/>
        <v>0</v>
      </c>
      <c r="M1558" s="25">
        <v>0</v>
      </c>
      <c r="N1558" s="25" t="e">
        <v>#N/A</v>
      </c>
      <c r="O1558" s="25" t="e">
        <f>VLOOKUP(A1558,'NFkB target TFs'!$E$10:$E$54,1,FALSE)</f>
        <v>#N/A</v>
      </c>
      <c r="P1558" s="25" t="e">
        <f>VLOOKUP(A1558,'all NFkB targets'!$A$6:$A$571,1,FALSE)</f>
        <v>#N/A</v>
      </c>
    </row>
    <row r="1559" spans="1:16" x14ac:dyDescent="0.25">
      <c r="A1559" s="96" t="s">
        <v>4035</v>
      </c>
      <c r="B1559" s="21" t="s">
        <v>4036</v>
      </c>
      <c r="C1559" s="21"/>
      <c r="D1559" s="22">
        <v>0</v>
      </c>
      <c r="E1559" s="23">
        <v>8.014993064119522E-3</v>
      </c>
      <c r="F1559" s="23">
        <v>0.54306295870891574</v>
      </c>
      <c r="G1559" s="23">
        <v>0.28819294175312815</v>
      </c>
      <c r="H1559" s="23">
        <v>0.26117651453910085</v>
      </c>
      <c r="I1559" s="25">
        <f t="shared" si="96"/>
        <v>0</v>
      </c>
      <c r="J1559" s="25">
        <f t="shared" si="97"/>
        <v>0</v>
      </c>
      <c r="K1559" s="25">
        <f t="shared" si="98"/>
        <v>0</v>
      </c>
      <c r="L1559" s="25">
        <f t="shared" si="99"/>
        <v>0</v>
      </c>
      <c r="M1559" s="25">
        <v>0</v>
      </c>
      <c r="N1559" s="25" t="e">
        <v>#N/A</v>
      </c>
      <c r="O1559" s="25" t="e">
        <f>VLOOKUP(A1559,'NFkB target TFs'!$E$10:$E$54,1,FALSE)</f>
        <v>#N/A</v>
      </c>
      <c r="P1559" s="25" t="e">
        <f>VLOOKUP(A1559,'all NFkB targets'!$A$6:$A$571,1,FALSE)</f>
        <v>#N/A</v>
      </c>
    </row>
    <row r="1560" spans="1:16" x14ac:dyDescent="0.25">
      <c r="A1560" s="96" t="s">
        <v>6590</v>
      </c>
      <c r="B1560" s="21" t="s">
        <v>6591</v>
      </c>
      <c r="C1560" s="21"/>
      <c r="D1560" s="22">
        <v>0</v>
      </c>
      <c r="E1560" s="23">
        <v>0.14137745440073921</v>
      </c>
      <c r="F1560" s="23">
        <v>0.53520225455466397</v>
      </c>
      <c r="G1560" s="23">
        <v>7.7324394460755716E-2</v>
      </c>
      <c r="H1560" s="23">
        <v>0.26116825480345068</v>
      </c>
      <c r="I1560" s="25">
        <f t="shared" si="96"/>
        <v>0</v>
      </c>
      <c r="J1560" s="25">
        <f t="shared" si="97"/>
        <v>0</v>
      </c>
      <c r="K1560" s="25">
        <f t="shared" si="98"/>
        <v>0</v>
      </c>
      <c r="L1560" s="25">
        <f t="shared" si="99"/>
        <v>0</v>
      </c>
      <c r="M1560" s="25">
        <v>0</v>
      </c>
      <c r="N1560" s="25" t="e">
        <v>#N/A</v>
      </c>
      <c r="O1560" s="25" t="e">
        <f>VLOOKUP(A1560,'NFkB target TFs'!$E$10:$E$54,1,FALSE)</f>
        <v>#N/A</v>
      </c>
      <c r="P1560" s="25" t="e">
        <f>VLOOKUP(A1560,'all NFkB targets'!$A$6:$A$571,1,FALSE)</f>
        <v>#N/A</v>
      </c>
    </row>
    <row r="1561" spans="1:16" x14ac:dyDescent="0.25">
      <c r="A1561" s="96" t="s">
        <v>12879</v>
      </c>
      <c r="B1561" s="21" t="s">
        <v>12880</v>
      </c>
      <c r="C1561" s="21"/>
      <c r="D1561" s="22">
        <v>0</v>
      </c>
      <c r="E1561" s="23">
        <v>-9.5632179483442645E-2</v>
      </c>
      <c r="F1561" s="28">
        <v>1.1108074674787045</v>
      </c>
      <c r="G1561" s="28">
        <v>0.42946128461542565</v>
      </c>
      <c r="H1561" s="28">
        <v>0.26077986203112979</v>
      </c>
      <c r="I1561" s="25">
        <f t="shared" si="96"/>
        <v>0</v>
      </c>
      <c r="J1561" s="25">
        <f t="shared" si="97"/>
        <v>1</v>
      </c>
      <c r="K1561" s="25">
        <f t="shared" si="98"/>
        <v>0</v>
      </c>
      <c r="L1561" s="25">
        <f t="shared" si="99"/>
        <v>0</v>
      </c>
      <c r="M1561" s="25">
        <v>1</v>
      </c>
      <c r="N1561" s="25" t="e">
        <v>#N/A</v>
      </c>
      <c r="O1561" s="25" t="e">
        <f>VLOOKUP(A1561,'NFkB target TFs'!$E$10:$E$54,1,FALSE)</f>
        <v>#N/A</v>
      </c>
      <c r="P1561" s="25" t="e">
        <f>VLOOKUP(A1561,'all NFkB targets'!$A$6:$A$571,1,FALSE)</f>
        <v>#N/A</v>
      </c>
    </row>
    <row r="1562" spans="1:16" x14ac:dyDescent="0.25">
      <c r="A1562" s="96" t="s">
        <v>6940</v>
      </c>
      <c r="B1562" s="21" t="s">
        <v>6941</v>
      </c>
      <c r="C1562" s="21"/>
      <c r="D1562" s="22">
        <v>0</v>
      </c>
      <c r="E1562" s="23">
        <v>0.36307717782257892</v>
      </c>
      <c r="F1562" s="23">
        <v>0.45185343982720705</v>
      </c>
      <c r="G1562" s="23">
        <v>0.53382968952920495</v>
      </c>
      <c r="H1562" s="23">
        <v>0.26059042181270919</v>
      </c>
      <c r="I1562" s="25">
        <f t="shared" si="96"/>
        <v>0</v>
      </c>
      <c r="J1562" s="25">
        <f t="shared" si="97"/>
        <v>0</v>
      </c>
      <c r="K1562" s="25">
        <f t="shared" si="98"/>
        <v>0</v>
      </c>
      <c r="L1562" s="25">
        <f t="shared" si="99"/>
        <v>0</v>
      </c>
      <c r="M1562" s="25">
        <v>0</v>
      </c>
      <c r="N1562" s="25" t="e">
        <v>#N/A</v>
      </c>
      <c r="O1562" s="25" t="e">
        <f>VLOOKUP(A1562,'NFkB target TFs'!$E$10:$E$54,1,FALSE)</f>
        <v>#N/A</v>
      </c>
      <c r="P1562" s="25" t="e">
        <f>VLOOKUP(A1562,'all NFkB targets'!$A$6:$A$571,1,FALSE)</f>
        <v>#N/A</v>
      </c>
    </row>
    <row r="1563" spans="1:16" x14ac:dyDescent="0.25">
      <c r="A1563" s="96" t="s">
        <v>13079</v>
      </c>
      <c r="B1563" s="21" t="s">
        <v>13080</v>
      </c>
      <c r="C1563" s="21"/>
      <c r="D1563" s="22">
        <v>0</v>
      </c>
      <c r="E1563" s="28">
        <v>1.3463717222800156</v>
      </c>
      <c r="F1563" s="24">
        <v>-1.7863184796650935</v>
      </c>
      <c r="G1563" s="28">
        <v>0.24100809950379498</v>
      </c>
      <c r="H1563" s="28">
        <v>0.26035467711505739</v>
      </c>
      <c r="I1563" s="25">
        <f t="shared" si="96"/>
        <v>1</v>
      </c>
      <c r="J1563" s="25">
        <f t="shared" si="97"/>
        <v>1</v>
      </c>
      <c r="K1563" s="25">
        <f t="shared" si="98"/>
        <v>0</v>
      </c>
      <c r="L1563" s="25">
        <f t="shared" si="99"/>
        <v>0</v>
      </c>
      <c r="M1563" s="25">
        <v>1</v>
      </c>
      <c r="N1563" s="25" t="e">
        <v>#N/A</v>
      </c>
      <c r="O1563" s="25" t="e">
        <f>VLOOKUP(A1563,'NFkB target TFs'!$E$10:$E$54,1,FALSE)</f>
        <v>#N/A</v>
      </c>
      <c r="P1563" s="25" t="e">
        <f>VLOOKUP(A1563,'all NFkB targets'!$A$6:$A$571,1,FALSE)</f>
        <v>#N/A</v>
      </c>
    </row>
    <row r="1564" spans="1:16" x14ac:dyDescent="0.25">
      <c r="A1564" s="96" t="s">
        <v>9978</v>
      </c>
      <c r="B1564" s="21" t="s">
        <v>9979</v>
      </c>
      <c r="C1564" s="21"/>
      <c r="D1564" s="22">
        <v>0</v>
      </c>
      <c r="E1564" s="23">
        <v>0.10875286503045305</v>
      </c>
      <c r="F1564" s="23">
        <v>7.9651777732061183E-2</v>
      </c>
      <c r="G1564" s="23">
        <v>0.18666548730139626</v>
      </c>
      <c r="H1564" s="23">
        <v>0.26023763260581334</v>
      </c>
      <c r="I1564" s="25">
        <f t="shared" si="96"/>
        <v>0</v>
      </c>
      <c r="J1564" s="25">
        <f t="shared" si="97"/>
        <v>0</v>
      </c>
      <c r="K1564" s="25">
        <f t="shared" si="98"/>
        <v>0</v>
      </c>
      <c r="L1564" s="25">
        <f t="shared" si="99"/>
        <v>0</v>
      </c>
      <c r="M1564" s="25">
        <v>0</v>
      </c>
      <c r="N1564" s="25" t="e">
        <v>#N/A</v>
      </c>
      <c r="O1564" s="25" t="e">
        <f>VLOOKUP(A1564,'NFkB target TFs'!$E$10:$E$54,1,FALSE)</f>
        <v>#N/A</v>
      </c>
      <c r="P1564" s="25" t="e">
        <f>VLOOKUP(A1564,'all NFkB targets'!$A$6:$A$571,1,FALSE)</f>
        <v>#N/A</v>
      </c>
    </row>
    <row r="1565" spans="1:16" x14ac:dyDescent="0.25">
      <c r="A1565" s="96" t="s">
        <v>14914</v>
      </c>
      <c r="B1565" s="21" t="s">
        <v>14915</v>
      </c>
      <c r="C1565" s="21"/>
      <c r="D1565" s="22">
        <v>0</v>
      </c>
      <c r="E1565" s="28">
        <v>0.24138976362942002</v>
      </c>
      <c r="F1565" s="28">
        <v>0.77690433953634996</v>
      </c>
      <c r="G1565" s="28">
        <v>0.78393057654627407</v>
      </c>
      <c r="H1565" s="28">
        <v>0.26021568270526324</v>
      </c>
      <c r="I1565" s="25">
        <f t="shared" si="96"/>
        <v>0</v>
      </c>
      <c r="J1565" s="25">
        <f t="shared" si="97"/>
        <v>1</v>
      </c>
      <c r="K1565" s="25">
        <f t="shared" si="98"/>
        <v>1</v>
      </c>
      <c r="L1565" s="25">
        <f t="shared" si="99"/>
        <v>0</v>
      </c>
      <c r="M1565" s="25">
        <v>1</v>
      </c>
      <c r="N1565" s="25" t="e">
        <v>#N/A</v>
      </c>
      <c r="O1565" s="25" t="e">
        <f>VLOOKUP(A1565,'NFkB target TFs'!$E$10:$E$54,1,FALSE)</f>
        <v>#N/A</v>
      </c>
      <c r="P1565" s="25" t="e">
        <f>VLOOKUP(A1565,'all NFkB targets'!$A$6:$A$571,1,FALSE)</f>
        <v>#N/A</v>
      </c>
    </row>
    <row r="1566" spans="1:16" x14ac:dyDescent="0.25">
      <c r="A1566" s="96" t="s">
        <v>7624</v>
      </c>
      <c r="B1566" s="21" t="s">
        <v>7625</v>
      </c>
      <c r="C1566" s="21"/>
      <c r="D1566" s="22">
        <v>0</v>
      </c>
      <c r="E1566" s="23">
        <v>3.555722274931946E-2</v>
      </c>
      <c r="F1566" s="23">
        <v>-1.7218912348943165E-2</v>
      </c>
      <c r="G1566" s="23">
        <v>0.27818949729405273</v>
      </c>
      <c r="H1566" s="23">
        <v>0.25984333616203958</v>
      </c>
      <c r="I1566" s="25">
        <f t="shared" si="96"/>
        <v>0</v>
      </c>
      <c r="J1566" s="25">
        <f t="shared" si="97"/>
        <v>0</v>
      </c>
      <c r="K1566" s="25">
        <f t="shared" si="98"/>
        <v>0</v>
      </c>
      <c r="L1566" s="25">
        <f t="shared" si="99"/>
        <v>0</v>
      </c>
      <c r="M1566" s="25">
        <v>0</v>
      </c>
      <c r="N1566" s="25" t="e">
        <v>#N/A</v>
      </c>
      <c r="O1566" s="25" t="e">
        <f>VLOOKUP(A1566,'NFkB target TFs'!$E$10:$E$54,1,FALSE)</f>
        <v>#N/A</v>
      </c>
      <c r="P1566" s="25" t="e">
        <f>VLOOKUP(A1566,'all NFkB targets'!$A$6:$A$571,1,FALSE)</f>
        <v>#N/A</v>
      </c>
    </row>
    <row r="1567" spans="1:16" x14ac:dyDescent="0.25">
      <c r="A1567" s="96" t="s">
        <v>5341</v>
      </c>
      <c r="B1567" s="21" t="s">
        <v>5342</v>
      </c>
      <c r="C1567" s="21"/>
      <c r="D1567" s="22">
        <v>0</v>
      </c>
      <c r="E1567" s="23">
        <v>0.23088972455536644</v>
      </c>
      <c r="F1567" s="23">
        <v>8.1249723514491681E-2</v>
      </c>
      <c r="G1567" s="23">
        <v>0.11225831986908665</v>
      </c>
      <c r="H1567" s="23">
        <v>0.25979420365349443</v>
      </c>
      <c r="I1567" s="25">
        <f t="shared" si="96"/>
        <v>0</v>
      </c>
      <c r="J1567" s="25">
        <f t="shared" si="97"/>
        <v>0</v>
      </c>
      <c r="K1567" s="25">
        <f t="shared" si="98"/>
        <v>0</v>
      </c>
      <c r="L1567" s="25">
        <f t="shared" si="99"/>
        <v>0</v>
      </c>
      <c r="M1567" s="25">
        <v>0</v>
      </c>
      <c r="N1567" s="25" t="e">
        <v>#N/A</v>
      </c>
      <c r="O1567" s="25" t="e">
        <f>VLOOKUP(A1567,'NFkB target TFs'!$E$10:$E$54,1,FALSE)</f>
        <v>#N/A</v>
      </c>
      <c r="P1567" s="25" t="e">
        <f>VLOOKUP(A1567,'all NFkB targets'!$A$6:$A$571,1,FALSE)</f>
        <v>#N/A</v>
      </c>
    </row>
    <row r="1568" spans="1:16" x14ac:dyDescent="0.25">
      <c r="A1568" s="96" t="s">
        <v>12070</v>
      </c>
      <c r="B1568" s="21" t="s">
        <v>12071</v>
      </c>
      <c r="C1568" s="21"/>
      <c r="D1568" s="22">
        <v>0</v>
      </c>
      <c r="E1568" s="28">
        <v>0.74211159536189897</v>
      </c>
      <c r="F1568" s="28">
        <v>0.41572662995394299</v>
      </c>
      <c r="G1568" s="28">
        <v>0.32695446670305711</v>
      </c>
      <c r="H1568" s="28">
        <v>0.25955508727225596</v>
      </c>
      <c r="I1568" s="25">
        <f t="shared" si="96"/>
        <v>1</v>
      </c>
      <c r="J1568" s="25">
        <f t="shared" si="97"/>
        <v>0</v>
      </c>
      <c r="K1568" s="25">
        <f t="shared" si="98"/>
        <v>0</v>
      </c>
      <c r="L1568" s="25">
        <f t="shared" si="99"/>
        <v>0</v>
      </c>
      <c r="M1568" s="25">
        <v>1</v>
      </c>
      <c r="N1568" s="25" t="e">
        <v>#N/A</v>
      </c>
      <c r="O1568" s="25" t="e">
        <f>VLOOKUP(A1568,'NFkB target TFs'!$E$10:$E$54,1,FALSE)</f>
        <v>#N/A</v>
      </c>
      <c r="P1568" s="25" t="e">
        <f>VLOOKUP(A1568,'all NFkB targets'!$A$6:$A$571,1,FALSE)</f>
        <v>#N/A</v>
      </c>
    </row>
    <row r="1569" spans="1:16" x14ac:dyDescent="0.25">
      <c r="A1569" s="96" t="s">
        <v>1608</v>
      </c>
      <c r="B1569" s="21" t="s">
        <v>1609</v>
      </c>
      <c r="C1569" s="21"/>
      <c r="D1569" s="22">
        <v>0</v>
      </c>
      <c r="E1569" s="23">
        <v>0.20116155758864196</v>
      </c>
      <c r="F1569" s="23">
        <v>-9.4747840249187684E-3</v>
      </c>
      <c r="G1569" s="23">
        <v>0.36878190831797136</v>
      </c>
      <c r="H1569" s="23">
        <v>0.2595438409707197</v>
      </c>
      <c r="I1569" s="25">
        <f t="shared" si="96"/>
        <v>0</v>
      </c>
      <c r="J1569" s="25">
        <f t="shared" si="97"/>
        <v>0</v>
      </c>
      <c r="K1569" s="25">
        <f t="shared" si="98"/>
        <v>0</v>
      </c>
      <c r="L1569" s="25">
        <f t="shared" si="99"/>
        <v>0</v>
      </c>
      <c r="M1569" s="25">
        <v>0</v>
      </c>
      <c r="N1569" s="25" t="e">
        <v>#N/A</v>
      </c>
      <c r="O1569" s="25" t="e">
        <f>VLOOKUP(A1569,'NFkB target TFs'!$E$10:$E$54,1,FALSE)</f>
        <v>#N/A</v>
      </c>
      <c r="P1569" s="25" t="e">
        <f>VLOOKUP(A1569,'all NFkB targets'!$A$6:$A$571,1,FALSE)</f>
        <v>#N/A</v>
      </c>
    </row>
    <row r="1570" spans="1:16" x14ac:dyDescent="0.25">
      <c r="A1570" s="96" t="s">
        <v>9437</v>
      </c>
      <c r="B1570" s="21" t="s">
        <v>9438</v>
      </c>
      <c r="C1570" s="21"/>
      <c r="D1570" s="22">
        <v>0</v>
      </c>
      <c r="E1570" s="23">
        <v>6.1149073388419038E-2</v>
      </c>
      <c r="F1570" s="23">
        <v>-0.12871866579682242</v>
      </c>
      <c r="G1570" s="23">
        <v>0.25025750172296723</v>
      </c>
      <c r="H1570" s="23">
        <v>0.25952870345821716</v>
      </c>
      <c r="I1570" s="25">
        <f t="shared" si="96"/>
        <v>0</v>
      </c>
      <c r="J1570" s="25">
        <f t="shared" si="97"/>
        <v>0</v>
      </c>
      <c r="K1570" s="25">
        <f t="shared" si="98"/>
        <v>0</v>
      </c>
      <c r="L1570" s="25">
        <f t="shared" si="99"/>
        <v>0</v>
      </c>
      <c r="M1570" s="25">
        <v>0</v>
      </c>
      <c r="N1570" s="25" t="e">
        <v>#N/A</v>
      </c>
      <c r="O1570" s="25" t="e">
        <f>VLOOKUP(A1570,'NFkB target TFs'!$E$10:$E$54,1,FALSE)</f>
        <v>#N/A</v>
      </c>
      <c r="P1570" s="25" t="e">
        <f>VLOOKUP(A1570,'all NFkB targets'!$A$6:$A$571,1,FALSE)</f>
        <v>#N/A</v>
      </c>
    </row>
    <row r="1571" spans="1:16" x14ac:dyDescent="0.25">
      <c r="A1571" s="96" t="s">
        <v>3728</v>
      </c>
      <c r="B1571" s="21" t="s">
        <v>3729</v>
      </c>
      <c r="C1571" s="21"/>
      <c r="D1571" s="22">
        <v>0</v>
      </c>
      <c r="E1571" s="23">
        <v>0.27453139852097758</v>
      </c>
      <c r="F1571" s="23">
        <v>0.21935236331769334</v>
      </c>
      <c r="G1571" s="23">
        <v>0.23182183425637914</v>
      </c>
      <c r="H1571" s="23">
        <v>0.25946547175511503</v>
      </c>
      <c r="I1571" s="25">
        <f t="shared" si="96"/>
        <v>0</v>
      </c>
      <c r="J1571" s="25">
        <f t="shared" si="97"/>
        <v>0</v>
      </c>
      <c r="K1571" s="25">
        <f t="shared" si="98"/>
        <v>0</v>
      </c>
      <c r="L1571" s="25">
        <f t="shared" si="99"/>
        <v>0</v>
      </c>
      <c r="M1571" s="25">
        <v>0</v>
      </c>
      <c r="N1571" s="25" t="e">
        <v>#N/A</v>
      </c>
      <c r="O1571" s="25" t="e">
        <f>VLOOKUP(A1571,'NFkB target TFs'!$E$10:$E$54,1,FALSE)</f>
        <v>#N/A</v>
      </c>
      <c r="P1571" s="25" t="e">
        <f>VLOOKUP(A1571,'all NFkB targets'!$A$6:$A$571,1,FALSE)</f>
        <v>#N/A</v>
      </c>
    </row>
    <row r="1572" spans="1:16" x14ac:dyDescent="0.25">
      <c r="A1572" s="96" t="s">
        <v>3740</v>
      </c>
      <c r="B1572" s="21" t="s">
        <v>3741</v>
      </c>
      <c r="C1572" s="21"/>
      <c r="D1572" s="22">
        <v>0</v>
      </c>
      <c r="E1572" s="23">
        <v>0.12040710519787887</v>
      </c>
      <c r="F1572" s="23">
        <v>0.46872394837747211</v>
      </c>
      <c r="G1572" s="23">
        <v>0.2469477544647489</v>
      </c>
      <c r="H1572" s="23">
        <v>0.25901898676693186</v>
      </c>
      <c r="I1572" s="25">
        <f t="shared" si="96"/>
        <v>0</v>
      </c>
      <c r="J1572" s="25">
        <f t="shared" si="97"/>
        <v>0</v>
      </c>
      <c r="K1572" s="25">
        <f t="shared" si="98"/>
        <v>0</v>
      </c>
      <c r="L1572" s="25">
        <f t="shared" si="99"/>
        <v>0</v>
      </c>
      <c r="M1572" s="25">
        <v>0</v>
      </c>
      <c r="N1572" s="25" t="e">
        <v>#N/A</v>
      </c>
      <c r="O1572" s="25" t="e">
        <f>VLOOKUP(A1572,'NFkB target TFs'!$E$10:$E$54,1,FALSE)</f>
        <v>#N/A</v>
      </c>
      <c r="P1572" s="25" t="e">
        <f>VLOOKUP(A1572,'all NFkB targets'!$A$6:$A$571,1,FALSE)</f>
        <v>#N/A</v>
      </c>
    </row>
    <row r="1573" spans="1:16" x14ac:dyDescent="0.25">
      <c r="A1573" s="96" t="s">
        <v>13357</v>
      </c>
      <c r="B1573" s="21" t="s">
        <v>13358</v>
      </c>
      <c r="C1573" s="21"/>
      <c r="D1573" s="22">
        <v>0</v>
      </c>
      <c r="E1573" s="28">
        <v>0.19012155964831273</v>
      </c>
      <c r="F1573" s="28">
        <v>0.55409219204715787</v>
      </c>
      <c r="G1573" s="28">
        <v>1.402159701906071</v>
      </c>
      <c r="H1573" s="28">
        <v>0.25890161994520783</v>
      </c>
      <c r="I1573" s="25">
        <f t="shared" si="96"/>
        <v>0</v>
      </c>
      <c r="J1573" s="25">
        <f t="shared" si="97"/>
        <v>0</v>
      </c>
      <c r="K1573" s="25">
        <f t="shared" si="98"/>
        <v>1</v>
      </c>
      <c r="L1573" s="25">
        <f t="shared" si="99"/>
        <v>0</v>
      </c>
      <c r="M1573" s="25">
        <v>1</v>
      </c>
      <c r="N1573" s="25" t="e">
        <v>#N/A</v>
      </c>
      <c r="O1573" s="25" t="e">
        <f>VLOOKUP(A1573,'NFkB target TFs'!$E$10:$E$54,1,FALSE)</f>
        <v>#N/A</v>
      </c>
      <c r="P1573" s="25" t="e">
        <f>VLOOKUP(A1573,'all NFkB targets'!$A$6:$A$571,1,FALSE)</f>
        <v>#N/A</v>
      </c>
    </row>
    <row r="1574" spans="1:16" x14ac:dyDescent="0.25">
      <c r="A1574" s="96" t="s">
        <v>8459</v>
      </c>
      <c r="B1574" s="21" t="s">
        <v>8460</v>
      </c>
      <c r="C1574" s="21"/>
      <c r="D1574" s="22">
        <v>0</v>
      </c>
      <c r="E1574" s="23">
        <v>0.21915470796087225</v>
      </c>
      <c r="F1574" s="23">
        <v>0.19717889147969528</v>
      </c>
      <c r="G1574" s="23">
        <v>3.0872025238758719E-2</v>
      </c>
      <c r="H1574" s="23">
        <v>0.25887033588587888</v>
      </c>
      <c r="I1574" s="25">
        <f t="shared" si="96"/>
        <v>0</v>
      </c>
      <c r="J1574" s="25">
        <f t="shared" si="97"/>
        <v>0</v>
      </c>
      <c r="K1574" s="25">
        <f t="shared" si="98"/>
        <v>0</v>
      </c>
      <c r="L1574" s="25">
        <f t="shared" si="99"/>
        <v>0</v>
      </c>
      <c r="M1574" s="25">
        <v>0</v>
      </c>
      <c r="N1574" s="25" t="e">
        <v>#N/A</v>
      </c>
      <c r="O1574" s="25" t="e">
        <f>VLOOKUP(A1574,'NFkB target TFs'!$E$10:$E$54,1,FALSE)</f>
        <v>#N/A</v>
      </c>
      <c r="P1574" s="25" t="e">
        <f>VLOOKUP(A1574,'all NFkB targets'!$A$6:$A$571,1,FALSE)</f>
        <v>#N/A</v>
      </c>
    </row>
    <row r="1575" spans="1:16" x14ac:dyDescent="0.25">
      <c r="A1575" s="96" t="s">
        <v>8923</v>
      </c>
      <c r="B1575" s="21" t="s">
        <v>941</v>
      </c>
      <c r="C1575" s="21"/>
      <c r="D1575" s="22">
        <v>0</v>
      </c>
      <c r="E1575" s="23">
        <v>0.18741049729678486</v>
      </c>
      <c r="F1575" s="23">
        <v>0.16769701920193908</v>
      </c>
      <c r="G1575" s="23">
        <v>0.19452793674559618</v>
      </c>
      <c r="H1575" s="23">
        <v>0.25882373636121198</v>
      </c>
      <c r="I1575" s="25">
        <f t="shared" si="96"/>
        <v>0</v>
      </c>
      <c r="J1575" s="25">
        <f t="shared" si="97"/>
        <v>0</v>
      </c>
      <c r="K1575" s="25">
        <f t="shared" si="98"/>
        <v>0</v>
      </c>
      <c r="L1575" s="25">
        <f t="shared" si="99"/>
        <v>0</v>
      </c>
      <c r="M1575" s="25">
        <v>0</v>
      </c>
      <c r="N1575" s="25" t="e">
        <v>#N/A</v>
      </c>
      <c r="O1575" s="25" t="e">
        <f>VLOOKUP(A1575,'NFkB target TFs'!$E$10:$E$54,1,FALSE)</f>
        <v>#N/A</v>
      </c>
      <c r="P1575" s="25" t="e">
        <f>VLOOKUP(A1575,'all NFkB targets'!$A$6:$A$571,1,FALSE)</f>
        <v>#N/A</v>
      </c>
    </row>
    <row r="1576" spans="1:16" x14ac:dyDescent="0.25">
      <c r="A1576" s="96" t="s">
        <v>6436</v>
      </c>
      <c r="B1576" s="21" t="s">
        <v>941</v>
      </c>
      <c r="C1576" s="21"/>
      <c r="D1576" s="22">
        <v>0</v>
      </c>
      <c r="E1576" s="23">
        <v>-0.15756414949705752</v>
      </c>
      <c r="F1576" s="23">
        <v>-0.10312554679928945</v>
      </c>
      <c r="G1576" s="23">
        <v>0.1288685649942129</v>
      </c>
      <c r="H1576" s="23">
        <v>0.25862786971376317</v>
      </c>
      <c r="I1576" s="25">
        <f t="shared" si="96"/>
        <v>0</v>
      </c>
      <c r="J1576" s="25">
        <f t="shared" si="97"/>
        <v>0</v>
      </c>
      <c r="K1576" s="25">
        <f t="shared" si="98"/>
        <v>0</v>
      </c>
      <c r="L1576" s="25">
        <f t="shared" si="99"/>
        <v>0</v>
      </c>
      <c r="M1576" s="25">
        <v>0</v>
      </c>
      <c r="N1576" s="25" t="e">
        <v>#N/A</v>
      </c>
      <c r="O1576" s="25" t="e">
        <f>VLOOKUP(A1576,'NFkB target TFs'!$E$10:$E$54,1,FALSE)</f>
        <v>#N/A</v>
      </c>
      <c r="P1576" s="25" t="e">
        <f>VLOOKUP(A1576,'all NFkB targets'!$A$6:$A$571,1,FALSE)</f>
        <v>#N/A</v>
      </c>
    </row>
    <row r="1577" spans="1:16" x14ac:dyDescent="0.25">
      <c r="A1577" s="96" t="s">
        <v>12791</v>
      </c>
      <c r="B1577" s="21" t="s">
        <v>12792</v>
      </c>
      <c r="C1577" s="21"/>
      <c r="D1577" s="22">
        <v>0</v>
      </c>
      <c r="E1577" s="28">
        <v>0.56459261908260627</v>
      </c>
      <c r="F1577" s="28">
        <v>0.80204450588735021</v>
      </c>
      <c r="G1577" s="28">
        <v>0.57089640921853169</v>
      </c>
      <c r="H1577" s="28">
        <v>0.25822234081544043</v>
      </c>
      <c r="I1577" s="25">
        <f t="shared" si="96"/>
        <v>0</v>
      </c>
      <c r="J1577" s="25">
        <f t="shared" si="97"/>
        <v>1</v>
      </c>
      <c r="K1577" s="25">
        <f t="shared" si="98"/>
        <v>0</v>
      </c>
      <c r="L1577" s="25">
        <f t="shared" si="99"/>
        <v>0</v>
      </c>
      <c r="M1577" s="25">
        <v>1</v>
      </c>
      <c r="N1577" s="25" t="e">
        <v>#N/A</v>
      </c>
      <c r="O1577" s="25" t="e">
        <f>VLOOKUP(A1577,'NFkB target TFs'!$E$10:$E$54,1,FALSE)</f>
        <v>#N/A</v>
      </c>
      <c r="P1577" s="25" t="e">
        <f>VLOOKUP(A1577,'all NFkB targets'!$A$6:$A$571,1,FALSE)</f>
        <v>#N/A</v>
      </c>
    </row>
    <row r="1578" spans="1:16" x14ac:dyDescent="0.25">
      <c r="A1578" s="96" t="s">
        <v>9289</v>
      </c>
      <c r="B1578" s="21" t="s">
        <v>9290</v>
      </c>
      <c r="C1578" s="21"/>
      <c r="D1578" s="22">
        <v>0</v>
      </c>
      <c r="E1578" s="23">
        <v>0.1173979214765374</v>
      </c>
      <c r="F1578" s="23">
        <v>3.2726181267112534E-2</v>
      </c>
      <c r="G1578" s="23">
        <v>0.25993790849581155</v>
      </c>
      <c r="H1578" s="23">
        <v>0.25821173672786735</v>
      </c>
      <c r="I1578" s="25">
        <f t="shared" si="96"/>
        <v>0</v>
      </c>
      <c r="J1578" s="25">
        <f t="shared" si="97"/>
        <v>0</v>
      </c>
      <c r="K1578" s="25">
        <f t="shared" si="98"/>
        <v>0</v>
      </c>
      <c r="L1578" s="25">
        <f t="shared" si="99"/>
        <v>0</v>
      </c>
      <c r="M1578" s="25">
        <v>0</v>
      </c>
      <c r="N1578" s="25" t="e">
        <v>#N/A</v>
      </c>
      <c r="O1578" s="25" t="e">
        <f>VLOOKUP(A1578,'NFkB target TFs'!$E$10:$E$54,1,FALSE)</f>
        <v>#N/A</v>
      </c>
      <c r="P1578" s="25" t="e">
        <f>VLOOKUP(A1578,'all NFkB targets'!$A$6:$A$571,1,FALSE)</f>
        <v>#N/A</v>
      </c>
    </row>
    <row r="1579" spans="1:16" x14ac:dyDescent="0.25">
      <c r="A1579" s="96" t="s">
        <v>8642</v>
      </c>
      <c r="B1579" s="21" t="s">
        <v>8643</v>
      </c>
      <c r="C1579" s="21"/>
      <c r="D1579" s="22">
        <v>0</v>
      </c>
      <c r="E1579" s="23">
        <v>0.13246009906104272</v>
      </c>
      <c r="F1579" s="23">
        <v>0.44098827458481688</v>
      </c>
      <c r="G1579" s="23">
        <v>0.15058307329036849</v>
      </c>
      <c r="H1579" s="23">
        <v>0.25820091214189356</v>
      </c>
      <c r="I1579" s="25">
        <f t="shared" si="96"/>
        <v>0</v>
      </c>
      <c r="J1579" s="25">
        <f t="shared" si="97"/>
        <v>0</v>
      </c>
      <c r="K1579" s="25">
        <f t="shared" si="98"/>
        <v>0</v>
      </c>
      <c r="L1579" s="25">
        <f t="shared" si="99"/>
        <v>0</v>
      </c>
      <c r="M1579" s="25">
        <v>0</v>
      </c>
      <c r="N1579" s="25" t="e">
        <v>#N/A</v>
      </c>
      <c r="O1579" s="25" t="e">
        <f>VLOOKUP(A1579,'NFkB target TFs'!$E$10:$E$54,1,FALSE)</f>
        <v>#N/A</v>
      </c>
      <c r="P1579" s="25" t="e">
        <f>VLOOKUP(A1579,'all NFkB targets'!$A$6:$A$571,1,FALSE)</f>
        <v>#N/A</v>
      </c>
    </row>
    <row r="1580" spans="1:16" x14ac:dyDescent="0.25">
      <c r="A1580" s="96" t="s">
        <v>7083</v>
      </c>
      <c r="B1580" s="21" t="s">
        <v>7084</v>
      </c>
      <c r="C1580" s="21"/>
      <c r="D1580" s="22">
        <v>0</v>
      </c>
      <c r="E1580" s="23">
        <v>0.11696685702213935</v>
      </c>
      <c r="F1580" s="23">
        <v>0.18476992454516061</v>
      </c>
      <c r="G1580" s="23">
        <v>0.1663846437370636</v>
      </c>
      <c r="H1580" s="23">
        <v>0.25758125488476036</v>
      </c>
      <c r="I1580" s="25">
        <f t="shared" si="96"/>
        <v>0</v>
      </c>
      <c r="J1580" s="25">
        <f t="shared" si="97"/>
        <v>0</v>
      </c>
      <c r="K1580" s="25">
        <f t="shared" si="98"/>
        <v>0</v>
      </c>
      <c r="L1580" s="25">
        <f t="shared" si="99"/>
        <v>0</v>
      </c>
      <c r="M1580" s="25">
        <v>0</v>
      </c>
      <c r="N1580" s="25" t="e">
        <v>#N/A</v>
      </c>
      <c r="O1580" s="25" t="e">
        <f>VLOOKUP(A1580,'NFkB target TFs'!$E$10:$E$54,1,FALSE)</f>
        <v>#N/A</v>
      </c>
      <c r="P1580" s="25" t="e">
        <f>VLOOKUP(A1580,'all NFkB targets'!$A$6:$A$571,1,FALSE)</f>
        <v>#N/A</v>
      </c>
    </row>
    <row r="1581" spans="1:16" x14ac:dyDescent="0.25">
      <c r="A1581" s="96" t="s">
        <v>7662</v>
      </c>
      <c r="B1581" s="21" t="s">
        <v>7663</v>
      </c>
      <c r="C1581" s="21"/>
      <c r="D1581" s="22">
        <v>0</v>
      </c>
      <c r="E1581" s="23">
        <v>0.2424406643830084</v>
      </c>
      <c r="F1581" s="23">
        <v>0.27155865221331593</v>
      </c>
      <c r="G1581" s="23">
        <v>0.51445064575499866</v>
      </c>
      <c r="H1581" s="23">
        <v>0.25750814726456728</v>
      </c>
      <c r="I1581" s="25">
        <f t="shared" si="96"/>
        <v>0</v>
      </c>
      <c r="J1581" s="25">
        <f t="shared" si="97"/>
        <v>0</v>
      </c>
      <c r="K1581" s="25">
        <f t="shared" si="98"/>
        <v>0</v>
      </c>
      <c r="L1581" s="25">
        <f t="shared" si="99"/>
        <v>0</v>
      </c>
      <c r="M1581" s="25">
        <v>0</v>
      </c>
      <c r="N1581" s="25" t="e">
        <v>#N/A</v>
      </c>
      <c r="O1581" s="25" t="e">
        <f>VLOOKUP(A1581,'NFkB target TFs'!$E$10:$E$54,1,FALSE)</f>
        <v>#N/A</v>
      </c>
      <c r="P1581" s="25" t="e">
        <f>VLOOKUP(A1581,'all NFkB targets'!$A$6:$A$571,1,FALSE)</f>
        <v>#N/A</v>
      </c>
    </row>
    <row r="1582" spans="1:16" x14ac:dyDescent="0.25">
      <c r="A1582" s="96" t="s">
        <v>14512</v>
      </c>
      <c r="B1582" s="21" t="s">
        <v>14513</v>
      </c>
      <c r="C1582" s="21"/>
      <c r="D1582" s="22">
        <v>0</v>
      </c>
      <c r="E1582" s="28">
        <v>0.3052067359945454</v>
      </c>
      <c r="F1582" s="28">
        <v>0.72118640414941515</v>
      </c>
      <c r="G1582" s="28">
        <v>0.9240048942271023</v>
      </c>
      <c r="H1582" s="28">
        <v>0.25738997522312967</v>
      </c>
      <c r="I1582" s="25">
        <f t="shared" si="96"/>
        <v>0</v>
      </c>
      <c r="J1582" s="25">
        <f t="shared" si="97"/>
        <v>1</v>
      </c>
      <c r="K1582" s="25">
        <f t="shared" si="98"/>
        <v>1</v>
      </c>
      <c r="L1582" s="25">
        <f t="shared" si="99"/>
        <v>0</v>
      </c>
      <c r="M1582" s="25">
        <v>1</v>
      </c>
      <c r="N1582" s="25" t="e">
        <v>#N/A</v>
      </c>
      <c r="O1582" s="25" t="e">
        <f>VLOOKUP(A1582,'NFkB target TFs'!$E$10:$E$54,1,FALSE)</f>
        <v>#N/A</v>
      </c>
      <c r="P1582" s="25" t="e">
        <f>VLOOKUP(A1582,'all NFkB targets'!$A$6:$A$571,1,FALSE)</f>
        <v>#N/A</v>
      </c>
    </row>
    <row r="1583" spans="1:16" x14ac:dyDescent="0.25">
      <c r="A1583" s="96" t="s">
        <v>2440</v>
      </c>
      <c r="B1583" s="21" t="s">
        <v>2441</v>
      </c>
      <c r="C1583" s="21"/>
      <c r="D1583" s="22">
        <v>0</v>
      </c>
      <c r="E1583" s="23">
        <v>-5.7861595263833214E-2</v>
      </c>
      <c r="F1583" s="23">
        <v>0.28703478812847688</v>
      </c>
      <c r="G1583" s="23">
        <v>0.2256746715535676</v>
      </c>
      <c r="H1583" s="23">
        <v>0.25725761063275626</v>
      </c>
      <c r="I1583" s="25">
        <f t="shared" si="96"/>
        <v>0</v>
      </c>
      <c r="J1583" s="25">
        <f t="shared" si="97"/>
        <v>0</v>
      </c>
      <c r="K1583" s="25">
        <f t="shared" si="98"/>
        <v>0</v>
      </c>
      <c r="L1583" s="25">
        <f t="shared" si="99"/>
        <v>0</v>
      </c>
      <c r="M1583" s="25">
        <v>0</v>
      </c>
      <c r="N1583" s="25" t="e">
        <v>#N/A</v>
      </c>
      <c r="O1583" s="25" t="e">
        <f>VLOOKUP(A1583,'NFkB target TFs'!$E$10:$E$54,1,FALSE)</f>
        <v>#N/A</v>
      </c>
      <c r="P1583" s="25" t="e">
        <f>VLOOKUP(A1583,'all NFkB targets'!$A$6:$A$571,1,FALSE)</f>
        <v>#N/A</v>
      </c>
    </row>
    <row r="1584" spans="1:16" x14ac:dyDescent="0.25">
      <c r="A1584" s="96" t="s">
        <v>2814</v>
      </c>
      <c r="B1584" s="21" t="s">
        <v>2815</v>
      </c>
      <c r="C1584" s="21"/>
      <c r="D1584" s="22">
        <v>0</v>
      </c>
      <c r="E1584" s="23">
        <v>-3.6326872741031294E-3</v>
      </c>
      <c r="F1584" s="23">
        <v>-2.6450923410815806E-2</v>
      </c>
      <c r="G1584" s="23">
        <v>0.2704703019732031</v>
      </c>
      <c r="H1584" s="23">
        <v>0.25708853812574556</v>
      </c>
      <c r="I1584" s="25">
        <f t="shared" si="96"/>
        <v>0</v>
      </c>
      <c r="J1584" s="25">
        <f t="shared" si="97"/>
        <v>0</v>
      </c>
      <c r="K1584" s="25">
        <f t="shared" si="98"/>
        <v>0</v>
      </c>
      <c r="L1584" s="25">
        <f t="shared" si="99"/>
        <v>0</v>
      </c>
      <c r="M1584" s="25">
        <v>0</v>
      </c>
      <c r="N1584" s="25" t="e">
        <v>#N/A</v>
      </c>
      <c r="O1584" s="25" t="e">
        <f>VLOOKUP(A1584,'NFkB target TFs'!$E$10:$E$54,1,FALSE)</f>
        <v>#N/A</v>
      </c>
      <c r="P1584" s="25" t="e">
        <f>VLOOKUP(A1584,'all NFkB targets'!$A$6:$A$571,1,FALSE)</f>
        <v>#N/A</v>
      </c>
    </row>
    <row r="1585" spans="1:16" x14ac:dyDescent="0.25">
      <c r="A1585" s="96" t="s">
        <v>4498</v>
      </c>
      <c r="B1585" s="21" t="s">
        <v>4499</v>
      </c>
      <c r="C1585" s="21"/>
      <c r="D1585" s="22">
        <v>0</v>
      </c>
      <c r="E1585" s="23">
        <v>3.2722118373241377E-2</v>
      </c>
      <c r="F1585" s="23">
        <v>-0.18364645096539528</v>
      </c>
      <c r="G1585" s="23">
        <v>0.5097519063015189</v>
      </c>
      <c r="H1585" s="23">
        <v>0.25698890326755836</v>
      </c>
      <c r="I1585" s="25">
        <f t="shared" si="96"/>
        <v>0</v>
      </c>
      <c r="J1585" s="25">
        <f t="shared" si="97"/>
        <v>0</v>
      </c>
      <c r="K1585" s="25">
        <f t="shared" si="98"/>
        <v>0</v>
      </c>
      <c r="L1585" s="25">
        <f t="shared" si="99"/>
        <v>0</v>
      </c>
      <c r="M1585" s="25">
        <v>0</v>
      </c>
      <c r="N1585" s="25" t="e">
        <v>#N/A</v>
      </c>
      <c r="O1585" s="25" t="e">
        <f>VLOOKUP(A1585,'NFkB target TFs'!$E$10:$E$54,1,FALSE)</f>
        <v>#N/A</v>
      </c>
      <c r="P1585" s="25" t="e">
        <f>VLOOKUP(A1585,'all NFkB targets'!$A$6:$A$571,1,FALSE)</f>
        <v>#N/A</v>
      </c>
    </row>
    <row r="1586" spans="1:16" x14ac:dyDescent="0.25">
      <c r="A1586" s="96" t="s">
        <v>8393</v>
      </c>
      <c r="B1586" s="21" t="s">
        <v>8394</v>
      </c>
      <c r="C1586" s="21"/>
      <c r="D1586" s="22">
        <v>0</v>
      </c>
      <c r="E1586" s="23">
        <v>6.5243134132003888E-2</v>
      </c>
      <c r="F1586" s="23">
        <v>0.11764685460136064</v>
      </c>
      <c r="G1586" s="23">
        <v>0.1970005019680893</v>
      </c>
      <c r="H1586" s="23">
        <v>0.25696271999320341</v>
      </c>
      <c r="I1586" s="25">
        <f t="shared" si="96"/>
        <v>0</v>
      </c>
      <c r="J1586" s="25">
        <f t="shared" si="97"/>
        <v>0</v>
      </c>
      <c r="K1586" s="25">
        <f t="shared" si="98"/>
        <v>0</v>
      </c>
      <c r="L1586" s="25">
        <f t="shared" si="99"/>
        <v>0</v>
      </c>
      <c r="M1586" s="25">
        <v>0</v>
      </c>
      <c r="N1586" s="25" t="e">
        <v>#N/A</v>
      </c>
      <c r="O1586" s="25" t="e">
        <f>VLOOKUP(A1586,'NFkB target TFs'!$E$10:$E$54,1,FALSE)</f>
        <v>#N/A</v>
      </c>
      <c r="P1586" s="25" t="e">
        <f>VLOOKUP(A1586,'all NFkB targets'!$A$6:$A$571,1,FALSE)</f>
        <v>#N/A</v>
      </c>
    </row>
    <row r="1587" spans="1:16" x14ac:dyDescent="0.25">
      <c r="A1587" s="96" t="s">
        <v>11715</v>
      </c>
      <c r="B1587" s="21" t="s">
        <v>11716</v>
      </c>
      <c r="C1587" s="21"/>
      <c r="D1587" s="22">
        <v>0</v>
      </c>
      <c r="E1587" s="23">
        <v>0.14235292341133088</v>
      </c>
      <c r="F1587" s="23">
        <v>0.10227952948702422</v>
      </c>
      <c r="G1587" s="23">
        <v>0.35800763824815329</v>
      </c>
      <c r="H1587" s="23">
        <v>0.25657377279489146</v>
      </c>
      <c r="I1587" s="25">
        <f t="shared" si="96"/>
        <v>0</v>
      </c>
      <c r="J1587" s="25">
        <f t="shared" si="97"/>
        <v>0</v>
      </c>
      <c r="K1587" s="25">
        <f t="shared" si="98"/>
        <v>0</v>
      </c>
      <c r="L1587" s="25">
        <f t="shared" si="99"/>
        <v>0</v>
      </c>
      <c r="M1587" s="25">
        <v>0</v>
      </c>
      <c r="N1587" s="25" t="e">
        <v>#N/A</v>
      </c>
      <c r="O1587" s="25" t="e">
        <f>VLOOKUP(A1587,'NFkB target TFs'!$E$10:$E$54,1,FALSE)</f>
        <v>#N/A</v>
      </c>
      <c r="P1587" s="25" t="e">
        <f>VLOOKUP(A1587,'all NFkB targets'!$A$6:$A$571,1,FALSE)</f>
        <v>#N/A</v>
      </c>
    </row>
    <row r="1588" spans="1:16" x14ac:dyDescent="0.25">
      <c r="A1588" s="96" t="s">
        <v>14599</v>
      </c>
      <c r="B1588" s="21" t="s">
        <v>14600</v>
      </c>
      <c r="C1588" s="21"/>
      <c r="D1588" s="22">
        <v>0</v>
      </c>
      <c r="E1588" s="28">
        <v>0.1482714999801113</v>
      </c>
      <c r="F1588" s="28">
        <v>0.85627967124928217</v>
      </c>
      <c r="G1588" s="28">
        <v>1</v>
      </c>
      <c r="H1588" s="28">
        <v>0.25656630363164157</v>
      </c>
      <c r="I1588" s="25">
        <f t="shared" si="96"/>
        <v>0</v>
      </c>
      <c r="J1588" s="25">
        <f t="shared" si="97"/>
        <v>1</v>
      </c>
      <c r="K1588" s="25">
        <f t="shared" si="98"/>
        <v>1</v>
      </c>
      <c r="L1588" s="25">
        <f t="shared" si="99"/>
        <v>0</v>
      </c>
      <c r="M1588" s="25">
        <v>1</v>
      </c>
      <c r="N1588" s="25" t="e">
        <v>#N/A</v>
      </c>
      <c r="O1588" s="25" t="e">
        <f>VLOOKUP(A1588,'NFkB target TFs'!$E$10:$E$54,1,FALSE)</f>
        <v>#N/A</v>
      </c>
      <c r="P1588" s="25" t="e">
        <f>VLOOKUP(A1588,'all NFkB targets'!$A$6:$A$571,1,FALSE)</f>
        <v>#N/A</v>
      </c>
    </row>
    <row r="1589" spans="1:16" x14ac:dyDescent="0.25">
      <c r="A1589" s="96" t="s">
        <v>9650</v>
      </c>
      <c r="B1589" s="21" t="s">
        <v>9651</v>
      </c>
      <c r="C1589" s="21"/>
      <c r="D1589" s="22">
        <v>0</v>
      </c>
      <c r="E1589" s="23">
        <v>0.12836177833854454</v>
      </c>
      <c r="F1589" s="23">
        <v>0.10134516989415208</v>
      </c>
      <c r="G1589" s="23">
        <v>0.18510235059278216</v>
      </c>
      <c r="H1589" s="23">
        <v>0.25633622720794619</v>
      </c>
      <c r="I1589" s="25">
        <f t="shared" si="96"/>
        <v>0</v>
      </c>
      <c r="J1589" s="25">
        <f t="shared" si="97"/>
        <v>0</v>
      </c>
      <c r="K1589" s="25">
        <f t="shared" si="98"/>
        <v>0</v>
      </c>
      <c r="L1589" s="25">
        <f t="shared" si="99"/>
        <v>0</v>
      </c>
      <c r="M1589" s="25">
        <v>0</v>
      </c>
      <c r="N1589" s="25" t="e">
        <v>#N/A</v>
      </c>
      <c r="O1589" s="25" t="e">
        <f>VLOOKUP(A1589,'NFkB target TFs'!$E$10:$E$54,1,FALSE)</f>
        <v>#N/A</v>
      </c>
      <c r="P1589" s="25" t="e">
        <f>VLOOKUP(A1589,'all NFkB targets'!$A$6:$A$571,1,FALSE)</f>
        <v>#N/A</v>
      </c>
    </row>
    <row r="1590" spans="1:16" x14ac:dyDescent="0.25">
      <c r="A1590" s="96" t="s">
        <v>12170</v>
      </c>
      <c r="B1590" s="21" t="s">
        <v>12171</v>
      </c>
      <c r="C1590" s="21"/>
      <c r="D1590" s="22">
        <v>0</v>
      </c>
      <c r="E1590" s="24">
        <v>-0.64422065791049277</v>
      </c>
      <c r="F1590" s="24">
        <v>-0.20287987273271438</v>
      </c>
      <c r="G1590" s="24">
        <v>-0.35484065552035499</v>
      </c>
      <c r="H1590" s="28">
        <v>0.25632860765529653</v>
      </c>
      <c r="I1590" s="25">
        <f t="shared" si="96"/>
        <v>1</v>
      </c>
      <c r="J1590" s="25">
        <f t="shared" si="97"/>
        <v>0</v>
      </c>
      <c r="K1590" s="25">
        <f t="shared" si="98"/>
        <v>0</v>
      </c>
      <c r="L1590" s="25">
        <f t="shared" si="99"/>
        <v>0</v>
      </c>
      <c r="M1590" s="25">
        <v>1</v>
      </c>
      <c r="N1590" s="25" t="e">
        <v>#N/A</v>
      </c>
      <c r="O1590" s="25" t="e">
        <f>VLOOKUP(A1590,'NFkB target TFs'!$E$10:$E$54,1,FALSE)</f>
        <v>#N/A</v>
      </c>
      <c r="P1590" s="25" t="e">
        <f>VLOOKUP(A1590,'all NFkB targets'!$A$6:$A$571,1,FALSE)</f>
        <v>#N/A</v>
      </c>
    </row>
    <row r="1591" spans="1:16" x14ac:dyDescent="0.25">
      <c r="A1591" s="96" t="s">
        <v>624</v>
      </c>
      <c r="B1591" s="21" t="s">
        <v>625</v>
      </c>
      <c r="C1591" s="21"/>
      <c r="D1591" s="22">
        <v>0</v>
      </c>
      <c r="E1591" s="23">
        <v>3.4056080534138174E-2</v>
      </c>
      <c r="F1591" s="23">
        <v>0.42210192942075642</v>
      </c>
      <c r="G1591" s="23">
        <v>0.33204217265155939</v>
      </c>
      <c r="H1591" s="23">
        <v>0.25617826470614136</v>
      </c>
      <c r="I1591" s="25">
        <f t="shared" ref="I1591:I1654" si="100">IF(ABS(E1591)&gt;0.585,1,0)</f>
        <v>0</v>
      </c>
      <c r="J1591" s="25">
        <f t="shared" ref="J1591:J1654" si="101">IF(ABS(F1591)&gt;0.585,1,0)</f>
        <v>0</v>
      </c>
      <c r="K1591" s="25">
        <f t="shared" ref="K1591:K1654" si="102">IF(ABS(G1591)&gt;0.585,1,0)</f>
        <v>0</v>
      </c>
      <c r="L1591" s="25">
        <f t="shared" ref="L1591:L1654" si="103">IF(ABS(H1591)&gt;0.585,1,0)</f>
        <v>0</v>
      </c>
      <c r="M1591" s="25">
        <v>0</v>
      </c>
      <c r="N1591" s="25" t="e">
        <v>#N/A</v>
      </c>
      <c r="O1591" s="25" t="e">
        <f>VLOOKUP(A1591,'NFkB target TFs'!$E$10:$E$54,1,FALSE)</f>
        <v>#N/A</v>
      </c>
      <c r="P1591" s="25" t="e">
        <f>VLOOKUP(A1591,'all NFkB targets'!$A$6:$A$571,1,FALSE)</f>
        <v>#N/A</v>
      </c>
    </row>
    <row r="1592" spans="1:16" x14ac:dyDescent="0.25">
      <c r="A1592" s="96" t="s">
        <v>14458</v>
      </c>
      <c r="B1592" s="21" t="s">
        <v>14459</v>
      </c>
      <c r="C1592" s="21"/>
      <c r="D1592" s="22">
        <v>0</v>
      </c>
      <c r="E1592" s="28">
        <v>0.27153472582630089</v>
      </c>
      <c r="F1592" s="28">
        <v>0.65762541576225464</v>
      </c>
      <c r="G1592" s="28">
        <v>1.1760688403396315</v>
      </c>
      <c r="H1592" s="28">
        <v>0.25596466345394298</v>
      </c>
      <c r="I1592" s="25">
        <f t="shared" si="100"/>
        <v>0</v>
      </c>
      <c r="J1592" s="25">
        <f t="shared" si="101"/>
        <v>1</v>
      </c>
      <c r="K1592" s="25">
        <f t="shared" si="102"/>
        <v>1</v>
      </c>
      <c r="L1592" s="25">
        <f t="shared" si="103"/>
        <v>0</v>
      </c>
      <c r="M1592" s="25">
        <v>1</v>
      </c>
      <c r="N1592" s="25" t="e">
        <v>#N/A</v>
      </c>
      <c r="O1592" s="25" t="e">
        <f>VLOOKUP(A1592,'NFkB target TFs'!$E$10:$E$54,1,FALSE)</f>
        <v>#N/A</v>
      </c>
      <c r="P1592" s="25" t="e">
        <f>VLOOKUP(A1592,'all NFkB targets'!$A$6:$A$571,1,FALSE)</f>
        <v>#N/A</v>
      </c>
    </row>
    <row r="1593" spans="1:16" x14ac:dyDescent="0.25">
      <c r="A1593" s="96" t="s">
        <v>4053</v>
      </c>
      <c r="B1593" s="21" t="s">
        <v>4054</v>
      </c>
      <c r="C1593" s="21"/>
      <c r="D1593" s="22">
        <v>0</v>
      </c>
      <c r="E1593" s="23">
        <v>0.2806385168599479</v>
      </c>
      <c r="F1593" s="23">
        <v>0.22285248440691632</v>
      </c>
      <c r="G1593" s="23">
        <v>0.22393724439050292</v>
      </c>
      <c r="H1593" s="23">
        <v>0.25592361133323399</v>
      </c>
      <c r="I1593" s="25">
        <f t="shared" si="100"/>
        <v>0</v>
      </c>
      <c r="J1593" s="25">
        <f t="shared" si="101"/>
        <v>0</v>
      </c>
      <c r="K1593" s="25">
        <f t="shared" si="102"/>
        <v>0</v>
      </c>
      <c r="L1593" s="25">
        <f t="shared" si="103"/>
        <v>0</v>
      </c>
      <c r="M1593" s="25">
        <v>0</v>
      </c>
      <c r="N1593" s="25" t="e">
        <v>#N/A</v>
      </c>
      <c r="O1593" s="25" t="e">
        <f>VLOOKUP(A1593,'NFkB target TFs'!$E$10:$E$54,1,FALSE)</f>
        <v>#N/A</v>
      </c>
      <c r="P1593" s="25" t="e">
        <f>VLOOKUP(A1593,'all NFkB targets'!$A$6:$A$571,1,FALSE)</f>
        <v>#N/A</v>
      </c>
    </row>
    <row r="1594" spans="1:16" x14ac:dyDescent="0.25">
      <c r="A1594" s="96" t="s">
        <v>12944</v>
      </c>
      <c r="B1594" s="21" t="s">
        <v>941</v>
      </c>
      <c r="C1594" s="21"/>
      <c r="D1594" s="22">
        <v>0</v>
      </c>
      <c r="E1594" s="24">
        <v>-0.87707749874037411</v>
      </c>
      <c r="F1594" s="28">
        <v>4.0849018434638289</v>
      </c>
      <c r="G1594" s="28">
        <v>0.15525332301663899</v>
      </c>
      <c r="H1594" s="28">
        <v>0.25581108325322943</v>
      </c>
      <c r="I1594" s="25">
        <f t="shared" si="100"/>
        <v>1</v>
      </c>
      <c r="J1594" s="25">
        <f t="shared" si="101"/>
        <v>1</v>
      </c>
      <c r="K1594" s="25">
        <f t="shared" si="102"/>
        <v>0</v>
      </c>
      <c r="L1594" s="25">
        <f t="shared" si="103"/>
        <v>0</v>
      </c>
      <c r="M1594" s="25">
        <v>1</v>
      </c>
      <c r="N1594" s="25" t="e">
        <v>#N/A</v>
      </c>
      <c r="O1594" s="25" t="e">
        <f>VLOOKUP(A1594,'NFkB target TFs'!$E$10:$E$54,1,FALSE)</f>
        <v>#N/A</v>
      </c>
      <c r="P1594" s="25" t="e">
        <f>VLOOKUP(A1594,'all NFkB targets'!$A$6:$A$571,1,FALSE)</f>
        <v>#N/A</v>
      </c>
    </row>
    <row r="1595" spans="1:16" x14ac:dyDescent="0.25">
      <c r="A1595" s="96" t="s">
        <v>14194</v>
      </c>
      <c r="B1595" s="21" t="s">
        <v>14195</v>
      </c>
      <c r="C1595" s="21"/>
      <c r="D1595" s="22">
        <v>0</v>
      </c>
      <c r="E1595" s="28">
        <v>0.24839851946075148</v>
      </c>
      <c r="F1595" s="28">
        <v>0.50818064894933701</v>
      </c>
      <c r="G1595" s="28">
        <v>0.6931483107284484</v>
      </c>
      <c r="H1595" s="28">
        <v>0.25569582947709285</v>
      </c>
      <c r="I1595" s="25">
        <f t="shared" si="100"/>
        <v>0</v>
      </c>
      <c r="J1595" s="25">
        <f t="shared" si="101"/>
        <v>0</v>
      </c>
      <c r="K1595" s="25">
        <f t="shared" si="102"/>
        <v>1</v>
      </c>
      <c r="L1595" s="25">
        <f t="shared" si="103"/>
        <v>0</v>
      </c>
      <c r="M1595" s="25">
        <v>1</v>
      </c>
      <c r="N1595" s="25" t="e">
        <v>#N/A</v>
      </c>
      <c r="O1595" s="25" t="e">
        <f>VLOOKUP(A1595,'NFkB target TFs'!$E$10:$E$54,1,FALSE)</f>
        <v>#N/A</v>
      </c>
      <c r="P1595" s="25" t="e">
        <f>VLOOKUP(A1595,'all NFkB targets'!$A$6:$A$571,1,FALSE)</f>
        <v>#N/A</v>
      </c>
    </row>
    <row r="1596" spans="1:16" x14ac:dyDescent="0.25">
      <c r="A1596" s="96" t="s">
        <v>7200</v>
      </c>
      <c r="B1596" s="21" t="s">
        <v>7201</v>
      </c>
      <c r="C1596" s="21"/>
      <c r="D1596" s="22">
        <v>0</v>
      </c>
      <c r="E1596" s="23">
        <v>-0.27850777140514876</v>
      </c>
      <c r="F1596" s="23">
        <v>-2.8071256925055153E-2</v>
      </c>
      <c r="G1596" s="23">
        <v>-0.27361695467874952</v>
      </c>
      <c r="H1596" s="23">
        <v>0.25555360988713055</v>
      </c>
      <c r="I1596" s="25">
        <f t="shared" si="100"/>
        <v>0</v>
      </c>
      <c r="J1596" s="25">
        <f t="shared" si="101"/>
        <v>0</v>
      </c>
      <c r="K1596" s="25">
        <f t="shared" si="102"/>
        <v>0</v>
      </c>
      <c r="L1596" s="25">
        <f t="shared" si="103"/>
        <v>0</v>
      </c>
      <c r="M1596" s="25">
        <v>0</v>
      </c>
      <c r="N1596" s="25" t="e">
        <v>#N/A</v>
      </c>
      <c r="O1596" s="25" t="e">
        <f>VLOOKUP(A1596,'NFkB target TFs'!$E$10:$E$54,1,FALSE)</f>
        <v>#N/A</v>
      </c>
      <c r="P1596" s="25" t="e">
        <f>VLOOKUP(A1596,'all NFkB targets'!$A$6:$A$571,1,FALSE)</f>
        <v>#N/A</v>
      </c>
    </row>
    <row r="1597" spans="1:16" x14ac:dyDescent="0.25">
      <c r="A1597" s="96" t="s">
        <v>14687</v>
      </c>
      <c r="B1597" s="21" t="s">
        <v>14688</v>
      </c>
      <c r="C1597" s="21"/>
      <c r="D1597" s="22">
        <v>0</v>
      </c>
      <c r="E1597" s="28">
        <v>0.26878287604212259</v>
      </c>
      <c r="F1597" s="28">
        <v>0.78710956073593552</v>
      </c>
      <c r="G1597" s="28">
        <v>0.76324892393249877</v>
      </c>
      <c r="H1597" s="28">
        <v>0.25524219858178332</v>
      </c>
      <c r="I1597" s="25">
        <f t="shared" si="100"/>
        <v>0</v>
      </c>
      <c r="J1597" s="25">
        <f t="shared" si="101"/>
        <v>1</v>
      </c>
      <c r="K1597" s="25">
        <f t="shared" si="102"/>
        <v>1</v>
      </c>
      <c r="L1597" s="25">
        <f t="shared" si="103"/>
        <v>0</v>
      </c>
      <c r="M1597" s="25">
        <v>1</v>
      </c>
      <c r="N1597" s="25" t="e">
        <v>#N/A</v>
      </c>
      <c r="O1597" s="25" t="e">
        <f>VLOOKUP(A1597,'NFkB target TFs'!$E$10:$E$54,1,FALSE)</f>
        <v>#N/A</v>
      </c>
      <c r="P1597" s="25" t="e">
        <f>VLOOKUP(A1597,'all NFkB targets'!$A$6:$A$571,1,FALSE)</f>
        <v>#N/A</v>
      </c>
    </row>
    <row r="1598" spans="1:16" x14ac:dyDescent="0.25">
      <c r="A1598" s="96" t="s">
        <v>4871</v>
      </c>
      <c r="B1598" s="21" t="s">
        <v>4872</v>
      </c>
      <c r="C1598" s="21"/>
      <c r="D1598" s="22">
        <v>0</v>
      </c>
      <c r="E1598" s="23">
        <v>-0.22529119439610343</v>
      </c>
      <c r="F1598" s="23">
        <v>0.13198874153936821</v>
      </c>
      <c r="G1598" s="23">
        <v>0.21898888844561237</v>
      </c>
      <c r="H1598" s="23">
        <v>0.25490041390402135</v>
      </c>
      <c r="I1598" s="25">
        <f t="shared" si="100"/>
        <v>0</v>
      </c>
      <c r="J1598" s="25">
        <f t="shared" si="101"/>
        <v>0</v>
      </c>
      <c r="K1598" s="25">
        <f t="shared" si="102"/>
        <v>0</v>
      </c>
      <c r="L1598" s="25">
        <f t="shared" si="103"/>
        <v>0</v>
      </c>
      <c r="M1598" s="25">
        <v>0</v>
      </c>
      <c r="N1598" s="25" t="e">
        <v>#N/A</v>
      </c>
      <c r="O1598" s="25" t="e">
        <f>VLOOKUP(A1598,'NFkB target TFs'!$E$10:$E$54,1,FALSE)</f>
        <v>#N/A</v>
      </c>
      <c r="P1598" s="25" t="e">
        <f>VLOOKUP(A1598,'all NFkB targets'!$A$6:$A$571,1,FALSE)</f>
        <v>#N/A</v>
      </c>
    </row>
    <row r="1599" spans="1:16" x14ac:dyDescent="0.25">
      <c r="A1599" s="96" t="s">
        <v>11407</v>
      </c>
      <c r="B1599" s="21" t="s">
        <v>11408</v>
      </c>
      <c r="C1599" s="21"/>
      <c r="D1599" s="22">
        <v>0</v>
      </c>
      <c r="E1599" s="23">
        <v>-0.11138100749607302</v>
      </c>
      <c r="F1599" s="23">
        <v>0.11194376716310539</v>
      </c>
      <c r="G1599" s="23">
        <v>0.42472537048101638</v>
      </c>
      <c r="H1599" s="23">
        <v>0.25484120296947299</v>
      </c>
      <c r="I1599" s="25">
        <f t="shared" si="100"/>
        <v>0</v>
      </c>
      <c r="J1599" s="25">
        <f t="shared" si="101"/>
        <v>0</v>
      </c>
      <c r="K1599" s="25">
        <f t="shared" si="102"/>
        <v>0</v>
      </c>
      <c r="L1599" s="25">
        <f t="shared" si="103"/>
        <v>0</v>
      </c>
      <c r="M1599" s="25">
        <v>0</v>
      </c>
      <c r="N1599" s="25" t="e">
        <v>#N/A</v>
      </c>
      <c r="O1599" s="25" t="e">
        <f>VLOOKUP(A1599,'NFkB target TFs'!$E$10:$E$54,1,FALSE)</f>
        <v>#N/A</v>
      </c>
      <c r="P1599" s="25" t="e">
        <f>VLOOKUP(A1599,'all NFkB targets'!$A$6:$A$571,1,FALSE)</f>
        <v>#N/A</v>
      </c>
    </row>
    <row r="1600" spans="1:16" x14ac:dyDescent="0.25">
      <c r="A1600" s="96" t="s">
        <v>11900</v>
      </c>
      <c r="B1600" s="21" t="s">
        <v>941</v>
      </c>
      <c r="C1600" s="21"/>
      <c r="D1600" s="22">
        <v>0</v>
      </c>
      <c r="E1600" s="23">
        <v>-0.18588829246108501</v>
      </c>
      <c r="F1600" s="23">
        <v>0.30508831895279093</v>
      </c>
      <c r="G1600" s="23">
        <v>0.23545036466259078</v>
      </c>
      <c r="H1600" s="23">
        <v>0.25478719724826032</v>
      </c>
      <c r="I1600" s="25">
        <f t="shared" si="100"/>
        <v>0</v>
      </c>
      <c r="J1600" s="25">
        <f t="shared" si="101"/>
        <v>0</v>
      </c>
      <c r="K1600" s="25">
        <f t="shared" si="102"/>
        <v>0</v>
      </c>
      <c r="L1600" s="25">
        <f t="shared" si="103"/>
        <v>0</v>
      </c>
      <c r="M1600" s="25">
        <v>0</v>
      </c>
      <c r="N1600" s="25" t="e">
        <v>#N/A</v>
      </c>
      <c r="O1600" s="25" t="e">
        <f>VLOOKUP(A1600,'NFkB target TFs'!$E$10:$E$54,1,FALSE)</f>
        <v>#N/A</v>
      </c>
      <c r="P1600" s="25" t="e">
        <f>VLOOKUP(A1600,'all NFkB targets'!$A$6:$A$571,1,FALSE)</f>
        <v>#N/A</v>
      </c>
    </row>
    <row r="1601" spans="1:16" x14ac:dyDescent="0.25">
      <c r="A1601" s="96" t="s">
        <v>3017</v>
      </c>
      <c r="B1601" s="21" t="s">
        <v>3018</v>
      </c>
      <c r="C1601" s="21"/>
      <c r="D1601" s="22">
        <v>0</v>
      </c>
      <c r="E1601" s="23">
        <v>0.182858709229691</v>
      </c>
      <c r="F1601" s="23">
        <v>3.5771299393613197E-2</v>
      </c>
      <c r="G1601" s="23">
        <v>0.104736254084854</v>
      </c>
      <c r="H1601" s="23">
        <v>0.25461247655080471</v>
      </c>
      <c r="I1601" s="25">
        <f t="shared" si="100"/>
        <v>0</v>
      </c>
      <c r="J1601" s="25">
        <f t="shared" si="101"/>
        <v>0</v>
      </c>
      <c r="K1601" s="25">
        <f t="shared" si="102"/>
        <v>0</v>
      </c>
      <c r="L1601" s="25">
        <f t="shared" si="103"/>
        <v>0</v>
      </c>
      <c r="M1601" s="25">
        <v>0</v>
      </c>
      <c r="N1601" s="25" t="e">
        <v>#N/A</v>
      </c>
      <c r="O1601" s="25" t="e">
        <f>VLOOKUP(A1601,'NFkB target TFs'!$E$10:$E$54,1,FALSE)</f>
        <v>#N/A</v>
      </c>
      <c r="P1601" s="25" t="e">
        <f>VLOOKUP(A1601,'all NFkB targets'!$A$6:$A$571,1,FALSE)</f>
        <v>#N/A</v>
      </c>
    </row>
    <row r="1602" spans="1:16" x14ac:dyDescent="0.25">
      <c r="A1602" s="96" t="s">
        <v>12883</v>
      </c>
      <c r="B1602" s="21" t="s">
        <v>12884</v>
      </c>
      <c r="C1602" s="21"/>
      <c r="D1602" s="22">
        <v>0</v>
      </c>
      <c r="E1602" s="28">
        <v>0.39331336941441236</v>
      </c>
      <c r="F1602" s="28">
        <v>0.58601282056882731</v>
      </c>
      <c r="G1602" s="28">
        <v>0.2721129337026037</v>
      </c>
      <c r="H1602" s="28">
        <v>0.25449130070537679</v>
      </c>
      <c r="I1602" s="25">
        <f t="shared" si="100"/>
        <v>0</v>
      </c>
      <c r="J1602" s="25">
        <f t="shared" si="101"/>
        <v>1</v>
      </c>
      <c r="K1602" s="25">
        <f t="shared" si="102"/>
        <v>0</v>
      </c>
      <c r="L1602" s="25">
        <f t="shared" si="103"/>
        <v>0</v>
      </c>
      <c r="M1602" s="25">
        <v>1</v>
      </c>
      <c r="N1602" s="25" t="e">
        <v>#N/A</v>
      </c>
      <c r="O1602" s="25" t="e">
        <f>VLOOKUP(A1602,'NFkB target TFs'!$E$10:$E$54,1,FALSE)</f>
        <v>#N/A</v>
      </c>
      <c r="P1602" s="25" t="e">
        <f>VLOOKUP(A1602,'all NFkB targets'!$A$6:$A$571,1,FALSE)</f>
        <v>#N/A</v>
      </c>
    </row>
    <row r="1603" spans="1:16" x14ac:dyDescent="0.25">
      <c r="A1603" s="96" t="s">
        <v>8011</v>
      </c>
      <c r="B1603" s="21" t="s">
        <v>8012</v>
      </c>
      <c r="C1603" s="21"/>
      <c r="D1603" s="22">
        <v>0</v>
      </c>
      <c r="E1603" s="23">
        <v>-0.13124172503164144</v>
      </c>
      <c r="F1603" s="23">
        <v>2.1500612331982145E-2</v>
      </c>
      <c r="G1603" s="23">
        <v>0.28047372179206026</v>
      </c>
      <c r="H1603" s="23">
        <v>0.25444935346708109</v>
      </c>
      <c r="I1603" s="25">
        <f t="shared" si="100"/>
        <v>0</v>
      </c>
      <c r="J1603" s="25">
        <f t="shared" si="101"/>
        <v>0</v>
      </c>
      <c r="K1603" s="25">
        <f t="shared" si="102"/>
        <v>0</v>
      </c>
      <c r="L1603" s="25">
        <f t="shared" si="103"/>
        <v>0</v>
      </c>
      <c r="M1603" s="25">
        <v>0</v>
      </c>
      <c r="N1603" s="25" t="e">
        <v>#N/A</v>
      </c>
      <c r="O1603" s="25" t="e">
        <f>VLOOKUP(A1603,'NFkB target TFs'!$E$10:$E$54,1,FALSE)</f>
        <v>#N/A</v>
      </c>
      <c r="P1603" s="25" t="e">
        <f>VLOOKUP(A1603,'all NFkB targets'!$A$6:$A$571,1,FALSE)</f>
        <v>#N/A</v>
      </c>
    </row>
    <row r="1604" spans="1:16" x14ac:dyDescent="0.25">
      <c r="A1604" s="96" t="s">
        <v>10644</v>
      </c>
      <c r="B1604" s="21" t="s">
        <v>10645</v>
      </c>
      <c r="C1604" s="21"/>
      <c r="D1604" s="22">
        <v>0</v>
      </c>
      <c r="E1604" s="23">
        <v>0.16217068485251843</v>
      </c>
      <c r="F1604" s="23">
        <v>9.7243954087158316E-4</v>
      </c>
      <c r="G1604" s="23">
        <v>0.33424593567502386</v>
      </c>
      <c r="H1604" s="23">
        <v>0.25439709303938957</v>
      </c>
      <c r="I1604" s="25">
        <f t="shared" si="100"/>
        <v>0</v>
      </c>
      <c r="J1604" s="25">
        <f t="shared" si="101"/>
        <v>0</v>
      </c>
      <c r="K1604" s="25">
        <f t="shared" si="102"/>
        <v>0</v>
      </c>
      <c r="L1604" s="25">
        <f t="shared" si="103"/>
        <v>0</v>
      </c>
      <c r="M1604" s="25">
        <v>0</v>
      </c>
      <c r="N1604" s="25" t="e">
        <v>#N/A</v>
      </c>
      <c r="O1604" s="25" t="e">
        <f>VLOOKUP(A1604,'NFkB target TFs'!$E$10:$E$54,1,FALSE)</f>
        <v>#N/A</v>
      </c>
      <c r="P1604" s="25" t="e">
        <f>VLOOKUP(A1604,'all NFkB targets'!$A$6:$A$571,1,FALSE)</f>
        <v>#N/A</v>
      </c>
    </row>
    <row r="1605" spans="1:16" x14ac:dyDescent="0.25">
      <c r="A1605" s="96" t="s">
        <v>7355</v>
      </c>
      <c r="B1605" s="21" t="s">
        <v>7356</v>
      </c>
      <c r="C1605" s="21"/>
      <c r="D1605" s="22">
        <v>0</v>
      </c>
      <c r="E1605" s="23">
        <v>-0.10191140089506764</v>
      </c>
      <c r="F1605" s="23">
        <v>0.21036406532790267</v>
      </c>
      <c r="G1605" s="23">
        <v>0.49482020386212899</v>
      </c>
      <c r="H1605" s="23">
        <v>0.25409143099890752</v>
      </c>
      <c r="I1605" s="25">
        <f t="shared" si="100"/>
        <v>0</v>
      </c>
      <c r="J1605" s="25">
        <f t="shared" si="101"/>
        <v>0</v>
      </c>
      <c r="K1605" s="25">
        <f t="shared" si="102"/>
        <v>0</v>
      </c>
      <c r="L1605" s="25">
        <f t="shared" si="103"/>
        <v>0</v>
      </c>
      <c r="M1605" s="25">
        <v>0</v>
      </c>
      <c r="N1605" s="25" t="e">
        <v>#N/A</v>
      </c>
      <c r="O1605" s="25" t="e">
        <f>VLOOKUP(A1605,'NFkB target TFs'!$E$10:$E$54,1,FALSE)</f>
        <v>#N/A</v>
      </c>
      <c r="P1605" s="25" t="e">
        <f>VLOOKUP(A1605,'all NFkB targets'!$A$6:$A$571,1,FALSE)</f>
        <v>#N/A</v>
      </c>
    </row>
    <row r="1606" spans="1:16" x14ac:dyDescent="0.25">
      <c r="A1606" s="96" t="s">
        <v>7277</v>
      </c>
      <c r="B1606" s="21" t="s">
        <v>7278</v>
      </c>
      <c r="C1606" s="21"/>
      <c r="D1606" s="22">
        <v>0</v>
      </c>
      <c r="E1606" s="23">
        <v>-0.58236139200764991</v>
      </c>
      <c r="F1606" s="23">
        <v>0.26283886570867909</v>
      </c>
      <c r="G1606" s="23">
        <v>0.50666993892965229</v>
      </c>
      <c r="H1606" s="23">
        <v>0.25406228056798613</v>
      </c>
      <c r="I1606" s="25">
        <f t="shared" si="100"/>
        <v>0</v>
      </c>
      <c r="J1606" s="25">
        <f t="shared" si="101"/>
        <v>0</v>
      </c>
      <c r="K1606" s="25">
        <f t="shared" si="102"/>
        <v>0</v>
      </c>
      <c r="L1606" s="25">
        <f t="shared" si="103"/>
        <v>0</v>
      </c>
      <c r="M1606" s="25">
        <v>0</v>
      </c>
      <c r="N1606" s="25" t="e">
        <v>#N/A</v>
      </c>
      <c r="O1606" s="25" t="e">
        <f>VLOOKUP(A1606,'NFkB target TFs'!$E$10:$E$54,1,FALSE)</f>
        <v>#N/A</v>
      </c>
      <c r="P1606" s="25" t="e">
        <f>VLOOKUP(A1606,'all NFkB targets'!$A$6:$A$571,1,FALSE)</f>
        <v>#N/A</v>
      </c>
    </row>
    <row r="1607" spans="1:16" x14ac:dyDescent="0.25">
      <c r="A1607" s="96" t="s">
        <v>11889</v>
      </c>
      <c r="B1607" s="21" t="s">
        <v>941</v>
      </c>
      <c r="C1607" s="21"/>
      <c r="D1607" s="22">
        <v>0</v>
      </c>
      <c r="E1607" s="23">
        <v>0.18904471680592563</v>
      </c>
      <c r="F1607" s="23">
        <v>-0.10389609740061707</v>
      </c>
      <c r="G1607" s="23">
        <v>0.43042202780426292</v>
      </c>
      <c r="H1607" s="23">
        <v>0.25403840047713322</v>
      </c>
      <c r="I1607" s="25">
        <f t="shared" si="100"/>
        <v>0</v>
      </c>
      <c r="J1607" s="25">
        <f t="shared" si="101"/>
        <v>0</v>
      </c>
      <c r="K1607" s="25">
        <f t="shared" si="102"/>
        <v>0</v>
      </c>
      <c r="L1607" s="25">
        <f t="shared" si="103"/>
        <v>0</v>
      </c>
      <c r="M1607" s="25">
        <v>0</v>
      </c>
      <c r="N1607" s="25" t="e">
        <v>#N/A</v>
      </c>
      <c r="O1607" s="25" t="e">
        <f>VLOOKUP(A1607,'NFkB target TFs'!$E$10:$E$54,1,FALSE)</f>
        <v>#N/A</v>
      </c>
      <c r="P1607" s="25" t="e">
        <f>VLOOKUP(A1607,'all NFkB targets'!$A$6:$A$571,1,FALSE)</f>
        <v>#N/A</v>
      </c>
    </row>
    <row r="1608" spans="1:16" x14ac:dyDescent="0.25">
      <c r="A1608" s="96" t="s">
        <v>10810</v>
      </c>
      <c r="B1608" s="21" t="s">
        <v>10811</v>
      </c>
      <c r="C1608" s="21"/>
      <c r="D1608" s="22">
        <v>0</v>
      </c>
      <c r="E1608" s="23">
        <v>0.26646834244644357</v>
      </c>
      <c r="F1608" s="23">
        <v>0.12962898211775731</v>
      </c>
      <c r="G1608" s="23">
        <v>0.2622458643381258</v>
      </c>
      <c r="H1608" s="23">
        <v>0.2538991656750243</v>
      </c>
      <c r="I1608" s="25">
        <f t="shared" si="100"/>
        <v>0</v>
      </c>
      <c r="J1608" s="25">
        <f t="shared" si="101"/>
        <v>0</v>
      </c>
      <c r="K1608" s="25">
        <f t="shared" si="102"/>
        <v>0</v>
      </c>
      <c r="L1608" s="25">
        <f t="shared" si="103"/>
        <v>0</v>
      </c>
      <c r="M1608" s="25">
        <v>0</v>
      </c>
      <c r="N1608" s="25" t="e">
        <v>#N/A</v>
      </c>
      <c r="O1608" s="25" t="e">
        <f>VLOOKUP(A1608,'NFkB target TFs'!$E$10:$E$54,1,FALSE)</f>
        <v>#N/A</v>
      </c>
      <c r="P1608" s="25" t="e">
        <f>VLOOKUP(A1608,'all NFkB targets'!$A$6:$A$571,1,FALSE)</f>
        <v>#N/A</v>
      </c>
    </row>
    <row r="1609" spans="1:16" x14ac:dyDescent="0.25">
      <c r="A1609" s="96" t="s">
        <v>5326</v>
      </c>
      <c r="B1609" s="21" t="s">
        <v>5327</v>
      </c>
      <c r="C1609" s="21"/>
      <c r="D1609" s="22">
        <v>0</v>
      </c>
      <c r="E1609" s="23">
        <v>-0.23816864456166392</v>
      </c>
      <c r="F1609" s="23">
        <v>-0.1510789800105137</v>
      </c>
      <c r="G1609" s="23">
        <v>-0.32639253551962116</v>
      </c>
      <c r="H1609" s="23">
        <v>0.2534932254053246</v>
      </c>
      <c r="I1609" s="25">
        <f t="shared" si="100"/>
        <v>0</v>
      </c>
      <c r="J1609" s="25">
        <f t="shared" si="101"/>
        <v>0</v>
      </c>
      <c r="K1609" s="25">
        <f t="shared" si="102"/>
        <v>0</v>
      </c>
      <c r="L1609" s="25">
        <f t="shared" si="103"/>
        <v>0</v>
      </c>
      <c r="M1609" s="25">
        <v>0</v>
      </c>
      <c r="N1609" s="25" t="e">
        <v>#N/A</v>
      </c>
      <c r="O1609" s="25" t="e">
        <f>VLOOKUP(A1609,'NFkB target TFs'!$E$10:$E$54,1,FALSE)</f>
        <v>#N/A</v>
      </c>
      <c r="P1609" s="25" t="e">
        <f>VLOOKUP(A1609,'all NFkB targets'!$A$6:$A$571,1,FALSE)</f>
        <v>#N/A</v>
      </c>
    </row>
    <row r="1610" spans="1:16" x14ac:dyDescent="0.25">
      <c r="A1610" s="96" t="s">
        <v>9336</v>
      </c>
      <c r="B1610" s="21" t="s">
        <v>9337</v>
      </c>
      <c r="C1610" s="21"/>
      <c r="D1610" s="22">
        <v>0</v>
      </c>
      <c r="E1610" s="23">
        <v>0.15342847259613546</v>
      </c>
      <c r="F1610" s="23">
        <v>0.55042728054597656</v>
      </c>
      <c r="G1610" s="23">
        <v>0.27327199050470308</v>
      </c>
      <c r="H1610" s="23">
        <v>0.25349165586875577</v>
      </c>
      <c r="I1610" s="25">
        <f t="shared" si="100"/>
        <v>0</v>
      </c>
      <c r="J1610" s="25">
        <f t="shared" si="101"/>
        <v>0</v>
      </c>
      <c r="K1610" s="25">
        <f t="shared" si="102"/>
        <v>0</v>
      </c>
      <c r="L1610" s="25">
        <f t="shared" si="103"/>
        <v>0</v>
      </c>
      <c r="M1610" s="25">
        <v>0</v>
      </c>
      <c r="N1610" s="25" t="e">
        <v>#N/A</v>
      </c>
      <c r="O1610" s="25" t="e">
        <f>VLOOKUP(A1610,'NFkB target TFs'!$E$10:$E$54,1,FALSE)</f>
        <v>#N/A</v>
      </c>
      <c r="P1610" s="25" t="e">
        <f>VLOOKUP(A1610,'all NFkB targets'!$A$6:$A$571,1,FALSE)</f>
        <v>#N/A</v>
      </c>
    </row>
    <row r="1611" spans="1:16" x14ac:dyDescent="0.25">
      <c r="A1611" s="96" t="s">
        <v>13339</v>
      </c>
      <c r="B1611" s="21" t="s">
        <v>941</v>
      </c>
      <c r="C1611" s="21"/>
      <c r="D1611" s="22">
        <v>0</v>
      </c>
      <c r="E1611" s="28">
        <v>0.31889531041779406</v>
      </c>
      <c r="F1611" s="28">
        <v>0.11503660811687116</v>
      </c>
      <c r="G1611" s="28">
        <v>0.99188952599384084</v>
      </c>
      <c r="H1611" s="28">
        <v>0.25343027685729058</v>
      </c>
      <c r="I1611" s="25">
        <f t="shared" si="100"/>
        <v>0</v>
      </c>
      <c r="J1611" s="25">
        <f t="shared" si="101"/>
        <v>0</v>
      </c>
      <c r="K1611" s="25">
        <f t="shared" si="102"/>
        <v>1</v>
      </c>
      <c r="L1611" s="25">
        <f t="shared" si="103"/>
        <v>0</v>
      </c>
      <c r="M1611" s="25">
        <v>1</v>
      </c>
      <c r="N1611" s="25" t="e">
        <v>#N/A</v>
      </c>
      <c r="O1611" s="25" t="e">
        <f>VLOOKUP(A1611,'NFkB target TFs'!$E$10:$E$54,1,FALSE)</f>
        <v>#N/A</v>
      </c>
      <c r="P1611" s="25" t="e">
        <f>VLOOKUP(A1611,'all NFkB targets'!$A$6:$A$571,1,FALSE)</f>
        <v>#N/A</v>
      </c>
    </row>
    <row r="1612" spans="1:16" x14ac:dyDescent="0.25">
      <c r="A1612" s="96" t="s">
        <v>13500</v>
      </c>
      <c r="B1612" s="21" t="s">
        <v>13501</v>
      </c>
      <c r="C1612" s="21"/>
      <c r="D1612" s="22">
        <v>0</v>
      </c>
      <c r="E1612" s="28">
        <v>0.16349625417268607</v>
      </c>
      <c r="F1612" s="28">
        <v>0.52786524931821699</v>
      </c>
      <c r="G1612" s="28">
        <v>0.76009016981536048</v>
      </c>
      <c r="H1612" s="28">
        <v>0.25341344199135124</v>
      </c>
      <c r="I1612" s="25">
        <f t="shared" si="100"/>
        <v>0</v>
      </c>
      <c r="J1612" s="25">
        <f t="shared" si="101"/>
        <v>0</v>
      </c>
      <c r="K1612" s="25">
        <f t="shared" si="102"/>
        <v>1</v>
      </c>
      <c r="L1612" s="25">
        <f t="shared" si="103"/>
        <v>0</v>
      </c>
      <c r="M1612" s="25">
        <v>1</v>
      </c>
      <c r="N1612" s="25" t="e">
        <v>#N/A</v>
      </c>
      <c r="O1612" s="25" t="e">
        <f>VLOOKUP(A1612,'NFkB target TFs'!$E$10:$E$54,1,FALSE)</f>
        <v>#N/A</v>
      </c>
      <c r="P1612" s="25" t="e">
        <f>VLOOKUP(A1612,'all NFkB targets'!$A$6:$A$571,1,FALSE)</f>
        <v>#N/A</v>
      </c>
    </row>
    <row r="1613" spans="1:16" x14ac:dyDescent="0.25">
      <c r="A1613" s="96" t="s">
        <v>2227</v>
      </c>
      <c r="B1613" s="21" t="s">
        <v>2228</v>
      </c>
      <c r="C1613" s="21"/>
      <c r="D1613" s="22">
        <v>0</v>
      </c>
      <c r="E1613" s="23">
        <v>4.980589012365947E-2</v>
      </c>
      <c r="F1613" s="23">
        <v>0.30557410520790851</v>
      </c>
      <c r="G1613" s="23">
        <v>0.44551770967209581</v>
      </c>
      <c r="H1613" s="23">
        <v>0.25325022464634489</v>
      </c>
      <c r="I1613" s="25">
        <f t="shared" si="100"/>
        <v>0</v>
      </c>
      <c r="J1613" s="25">
        <f t="shared" si="101"/>
        <v>0</v>
      </c>
      <c r="K1613" s="25">
        <f t="shared" si="102"/>
        <v>0</v>
      </c>
      <c r="L1613" s="25">
        <f t="shared" si="103"/>
        <v>0</v>
      </c>
      <c r="M1613" s="25">
        <v>0</v>
      </c>
      <c r="N1613" s="25" t="e">
        <v>#N/A</v>
      </c>
      <c r="O1613" s="25" t="e">
        <f>VLOOKUP(A1613,'NFkB target TFs'!$E$10:$E$54,1,FALSE)</f>
        <v>#N/A</v>
      </c>
      <c r="P1613" s="25" t="e">
        <f>VLOOKUP(A1613,'all NFkB targets'!$A$6:$A$571,1,FALSE)</f>
        <v>#N/A</v>
      </c>
    </row>
    <row r="1614" spans="1:16" x14ac:dyDescent="0.25">
      <c r="A1614" s="96" t="s">
        <v>11978</v>
      </c>
      <c r="B1614" s="21" t="s">
        <v>11979</v>
      </c>
      <c r="C1614" s="21"/>
      <c r="D1614" s="22">
        <v>0</v>
      </c>
      <c r="E1614" s="24">
        <v>-0.7655726228129428</v>
      </c>
      <c r="F1614" s="28">
        <v>0.158703622214246</v>
      </c>
      <c r="G1614" s="24">
        <v>-0.57864134978399195</v>
      </c>
      <c r="H1614" s="28">
        <v>0.25317651309306011</v>
      </c>
      <c r="I1614" s="25">
        <f t="shared" si="100"/>
        <v>1</v>
      </c>
      <c r="J1614" s="25">
        <f t="shared" si="101"/>
        <v>0</v>
      </c>
      <c r="K1614" s="25">
        <f t="shared" si="102"/>
        <v>0</v>
      </c>
      <c r="L1614" s="25">
        <f t="shared" si="103"/>
        <v>0</v>
      </c>
      <c r="M1614" s="25">
        <v>1</v>
      </c>
      <c r="N1614" s="25" t="e">
        <v>#N/A</v>
      </c>
      <c r="O1614" s="25" t="e">
        <f>VLOOKUP(A1614,'NFkB target TFs'!$E$10:$E$54,1,FALSE)</f>
        <v>#N/A</v>
      </c>
      <c r="P1614" s="25" t="e">
        <f>VLOOKUP(A1614,'all NFkB targets'!$A$6:$A$571,1,FALSE)</f>
        <v>#N/A</v>
      </c>
    </row>
    <row r="1615" spans="1:16" x14ac:dyDescent="0.25">
      <c r="A1615" s="96" t="s">
        <v>12028</v>
      </c>
      <c r="B1615" s="21" t="s">
        <v>941</v>
      </c>
      <c r="C1615" s="21"/>
      <c r="D1615" s="22">
        <v>0</v>
      </c>
      <c r="E1615" s="28">
        <v>0.67291865537718731</v>
      </c>
      <c r="F1615" s="28">
        <v>0.41671949001073466</v>
      </c>
      <c r="G1615" s="28">
        <v>0.50761908927540866</v>
      </c>
      <c r="H1615" s="28">
        <v>0.25306552684597583</v>
      </c>
      <c r="I1615" s="25">
        <f t="shared" si="100"/>
        <v>1</v>
      </c>
      <c r="J1615" s="25">
        <f t="shared" si="101"/>
        <v>0</v>
      </c>
      <c r="K1615" s="25">
        <f t="shared" si="102"/>
        <v>0</v>
      </c>
      <c r="L1615" s="25">
        <f t="shared" si="103"/>
        <v>0</v>
      </c>
      <c r="M1615" s="25">
        <v>1</v>
      </c>
      <c r="N1615" s="25" t="e">
        <v>#N/A</v>
      </c>
      <c r="O1615" s="25" t="e">
        <f>VLOOKUP(A1615,'NFkB target TFs'!$E$10:$E$54,1,FALSE)</f>
        <v>#N/A</v>
      </c>
      <c r="P1615" s="25" t="e">
        <f>VLOOKUP(A1615,'all NFkB targets'!$A$6:$A$571,1,FALSE)</f>
        <v>#N/A</v>
      </c>
    </row>
    <row r="1616" spans="1:16" x14ac:dyDescent="0.25">
      <c r="A1616" s="96" t="s">
        <v>9672</v>
      </c>
      <c r="B1616" s="21" t="s">
        <v>9673</v>
      </c>
      <c r="C1616" s="21"/>
      <c r="D1616" s="22">
        <v>0</v>
      </c>
      <c r="E1616" s="23">
        <v>0.24752896388620124</v>
      </c>
      <c r="F1616" s="23">
        <v>0.22252386715776035</v>
      </c>
      <c r="G1616" s="23">
        <v>0.11894195995227144</v>
      </c>
      <c r="H1616" s="23">
        <v>0.2528869389561238</v>
      </c>
      <c r="I1616" s="25">
        <f t="shared" si="100"/>
        <v>0</v>
      </c>
      <c r="J1616" s="25">
        <f t="shared" si="101"/>
        <v>0</v>
      </c>
      <c r="K1616" s="25">
        <f t="shared" si="102"/>
        <v>0</v>
      </c>
      <c r="L1616" s="25">
        <f t="shared" si="103"/>
        <v>0</v>
      </c>
      <c r="M1616" s="25">
        <v>0</v>
      </c>
      <c r="N1616" s="25" t="e">
        <v>#N/A</v>
      </c>
      <c r="O1616" s="25" t="e">
        <f>VLOOKUP(A1616,'NFkB target TFs'!$E$10:$E$54,1,FALSE)</f>
        <v>#N/A</v>
      </c>
      <c r="P1616" s="25" t="e">
        <f>VLOOKUP(A1616,'all NFkB targets'!$A$6:$A$571,1,FALSE)</f>
        <v>#N/A</v>
      </c>
    </row>
    <row r="1617" spans="1:16" x14ac:dyDescent="0.25">
      <c r="A1617" s="96" t="s">
        <v>4588</v>
      </c>
      <c r="B1617" s="21" t="s">
        <v>4589</v>
      </c>
      <c r="C1617" s="21"/>
      <c r="D1617" s="22">
        <v>0</v>
      </c>
      <c r="E1617" s="23">
        <v>0.27067020966513683</v>
      </c>
      <c r="F1617" s="23">
        <v>4.9884349963594268E-2</v>
      </c>
      <c r="G1617" s="23">
        <v>0.42266417320858818</v>
      </c>
      <c r="H1617" s="23">
        <v>0.25281752913848876</v>
      </c>
      <c r="I1617" s="25">
        <f t="shared" si="100"/>
        <v>0</v>
      </c>
      <c r="J1617" s="25">
        <f t="shared" si="101"/>
        <v>0</v>
      </c>
      <c r="K1617" s="25">
        <f t="shared" si="102"/>
        <v>0</v>
      </c>
      <c r="L1617" s="25">
        <f t="shared" si="103"/>
        <v>0</v>
      </c>
      <c r="M1617" s="25">
        <v>0</v>
      </c>
      <c r="N1617" s="25" t="e">
        <v>#N/A</v>
      </c>
      <c r="O1617" s="25" t="e">
        <f>VLOOKUP(A1617,'NFkB target TFs'!$E$10:$E$54,1,FALSE)</f>
        <v>#N/A</v>
      </c>
      <c r="P1617" s="25" t="e">
        <f>VLOOKUP(A1617,'all NFkB targets'!$A$6:$A$571,1,FALSE)</f>
        <v>#N/A</v>
      </c>
    </row>
    <row r="1618" spans="1:16" x14ac:dyDescent="0.25">
      <c r="A1618" s="96" t="s">
        <v>14553</v>
      </c>
      <c r="B1618" s="21" t="s">
        <v>14554</v>
      </c>
      <c r="C1618" s="21"/>
      <c r="D1618" s="22">
        <v>0</v>
      </c>
      <c r="E1618" s="28">
        <v>0.36598344073790423</v>
      </c>
      <c r="F1618" s="28">
        <v>0.64457895094607653</v>
      </c>
      <c r="G1618" s="28">
        <v>0.64624283983103525</v>
      </c>
      <c r="H1618" s="28">
        <v>0.25248547744782024</v>
      </c>
      <c r="I1618" s="25">
        <f t="shared" si="100"/>
        <v>0</v>
      </c>
      <c r="J1618" s="25">
        <f t="shared" si="101"/>
        <v>1</v>
      </c>
      <c r="K1618" s="25">
        <f t="shared" si="102"/>
        <v>1</v>
      </c>
      <c r="L1618" s="25">
        <f t="shared" si="103"/>
        <v>0</v>
      </c>
      <c r="M1618" s="25">
        <v>1</v>
      </c>
      <c r="N1618" s="25" t="e">
        <v>#N/A</v>
      </c>
      <c r="O1618" s="25" t="e">
        <f>VLOOKUP(A1618,'NFkB target TFs'!$E$10:$E$54,1,FALSE)</f>
        <v>#N/A</v>
      </c>
      <c r="P1618" s="25" t="e">
        <f>VLOOKUP(A1618,'all NFkB targets'!$A$6:$A$571,1,FALSE)</f>
        <v>#N/A</v>
      </c>
    </row>
    <row r="1619" spans="1:16" x14ac:dyDescent="0.25">
      <c r="A1619" s="96" t="s">
        <v>13369</v>
      </c>
      <c r="B1619" s="21" t="s">
        <v>941</v>
      </c>
      <c r="C1619" s="21"/>
      <c r="D1619" s="22">
        <v>0</v>
      </c>
      <c r="E1619" s="23">
        <v>0.11247472925841266</v>
      </c>
      <c r="F1619" s="28">
        <v>0.4032817341020723</v>
      </c>
      <c r="G1619" s="28">
        <v>0.70832272802096807</v>
      </c>
      <c r="H1619" s="28">
        <v>0.25239068399497017</v>
      </c>
      <c r="I1619" s="25">
        <f t="shared" si="100"/>
        <v>0</v>
      </c>
      <c r="J1619" s="25">
        <f t="shared" si="101"/>
        <v>0</v>
      </c>
      <c r="K1619" s="25">
        <f t="shared" si="102"/>
        <v>1</v>
      </c>
      <c r="L1619" s="25">
        <f t="shared" si="103"/>
        <v>0</v>
      </c>
      <c r="M1619" s="25">
        <v>1</v>
      </c>
      <c r="N1619" s="25" t="e">
        <v>#N/A</v>
      </c>
      <c r="O1619" s="25" t="e">
        <f>VLOOKUP(A1619,'NFkB target TFs'!$E$10:$E$54,1,FALSE)</f>
        <v>#N/A</v>
      </c>
      <c r="P1619" s="25" t="e">
        <f>VLOOKUP(A1619,'all NFkB targets'!$A$6:$A$571,1,FALSE)</f>
        <v>#N/A</v>
      </c>
    </row>
    <row r="1620" spans="1:16" x14ac:dyDescent="0.25">
      <c r="A1620" s="96" t="s">
        <v>1546</v>
      </c>
      <c r="B1620" s="21" t="s">
        <v>1547</v>
      </c>
      <c r="C1620" s="21"/>
      <c r="D1620" s="22">
        <v>0</v>
      </c>
      <c r="E1620" s="23">
        <v>0.32447092955956719</v>
      </c>
      <c r="F1620" s="23">
        <v>0.20399117596217076</v>
      </c>
      <c r="G1620" s="23">
        <v>-0.20085576571553304</v>
      </c>
      <c r="H1620" s="23">
        <v>0.25238235086891259</v>
      </c>
      <c r="I1620" s="25">
        <f t="shared" si="100"/>
        <v>0</v>
      </c>
      <c r="J1620" s="25">
        <f t="shared" si="101"/>
        <v>0</v>
      </c>
      <c r="K1620" s="25">
        <f t="shared" si="102"/>
        <v>0</v>
      </c>
      <c r="L1620" s="25">
        <f t="shared" si="103"/>
        <v>0</v>
      </c>
      <c r="M1620" s="25">
        <v>0</v>
      </c>
      <c r="N1620" s="25" t="e">
        <v>#N/A</v>
      </c>
      <c r="O1620" s="25" t="e">
        <f>VLOOKUP(A1620,'NFkB target TFs'!$E$10:$E$54,1,FALSE)</f>
        <v>#N/A</v>
      </c>
      <c r="P1620" s="25" t="e">
        <f>VLOOKUP(A1620,'all NFkB targets'!$A$6:$A$571,1,FALSE)</f>
        <v>#N/A</v>
      </c>
    </row>
    <row r="1621" spans="1:16" x14ac:dyDescent="0.25">
      <c r="A1621" s="96" t="s">
        <v>9379</v>
      </c>
      <c r="B1621" s="21" t="s">
        <v>16549</v>
      </c>
      <c r="C1621" s="21" t="s">
        <v>19552</v>
      </c>
      <c r="D1621" s="22">
        <v>0</v>
      </c>
      <c r="E1621" s="23">
        <v>0.42692049079476579</v>
      </c>
      <c r="F1621" s="23">
        <v>0.50064295477669674</v>
      </c>
      <c r="G1621" s="23">
        <v>-6.5018797241227916E-2</v>
      </c>
      <c r="H1621" s="23">
        <v>0.25235388479934823</v>
      </c>
      <c r="I1621" s="25">
        <f t="shared" si="100"/>
        <v>0</v>
      </c>
      <c r="J1621" s="25">
        <f t="shared" si="101"/>
        <v>0</v>
      </c>
      <c r="K1621" s="25">
        <f t="shared" si="102"/>
        <v>0</v>
      </c>
      <c r="L1621" s="25">
        <f t="shared" si="103"/>
        <v>0</v>
      </c>
      <c r="M1621" s="25">
        <v>0</v>
      </c>
      <c r="N1621" s="25" t="e">
        <v>#N/A</v>
      </c>
      <c r="O1621" s="25" t="e">
        <f>VLOOKUP(A1621,'NFkB target TFs'!$E$10:$E$54,1,FALSE)</f>
        <v>#N/A</v>
      </c>
      <c r="P1621" s="25" t="e">
        <f>VLOOKUP(A1621,'all NFkB targets'!$A$6:$A$571,1,FALSE)</f>
        <v>#N/A</v>
      </c>
    </row>
    <row r="1622" spans="1:16" x14ac:dyDescent="0.25">
      <c r="A1622" s="96" t="s">
        <v>245</v>
      </c>
      <c r="B1622" s="21" t="s">
        <v>246</v>
      </c>
      <c r="C1622" s="21"/>
      <c r="D1622" s="22">
        <v>0</v>
      </c>
      <c r="E1622" s="23">
        <v>-0.17594010256921963</v>
      </c>
      <c r="F1622" s="23">
        <v>-9.5386464687274269E-2</v>
      </c>
      <c r="G1622" s="23">
        <v>3.1040028321476322E-2</v>
      </c>
      <c r="H1622" s="23">
        <v>0.25233919329243581</v>
      </c>
      <c r="I1622" s="25">
        <f t="shared" si="100"/>
        <v>0</v>
      </c>
      <c r="J1622" s="25">
        <f t="shared" si="101"/>
        <v>0</v>
      </c>
      <c r="K1622" s="25">
        <f t="shared" si="102"/>
        <v>0</v>
      </c>
      <c r="L1622" s="25">
        <f t="shared" si="103"/>
        <v>0</v>
      </c>
      <c r="M1622" s="25">
        <v>0</v>
      </c>
      <c r="N1622" s="25" t="e">
        <v>#N/A</v>
      </c>
      <c r="O1622" s="25" t="e">
        <f>VLOOKUP(A1622,'NFkB target TFs'!$E$10:$E$54,1,FALSE)</f>
        <v>#N/A</v>
      </c>
      <c r="P1622" s="25" t="e">
        <f>VLOOKUP(A1622,'all NFkB targets'!$A$6:$A$571,1,FALSE)</f>
        <v>#N/A</v>
      </c>
    </row>
    <row r="1623" spans="1:16" x14ac:dyDescent="0.25">
      <c r="A1623" s="96" t="s">
        <v>13258</v>
      </c>
      <c r="B1623" s="21" t="s">
        <v>13259</v>
      </c>
      <c r="C1623" s="21"/>
      <c r="D1623" s="22">
        <v>0</v>
      </c>
      <c r="E1623" s="23">
        <v>0.10227503543895317</v>
      </c>
      <c r="F1623" s="28">
        <v>0.24989079097166203</v>
      </c>
      <c r="G1623" s="28">
        <v>0.96967954865706807</v>
      </c>
      <c r="H1623" s="28">
        <v>0.25223553300264728</v>
      </c>
      <c r="I1623" s="25">
        <f t="shared" si="100"/>
        <v>0</v>
      </c>
      <c r="J1623" s="25">
        <f t="shared" si="101"/>
        <v>0</v>
      </c>
      <c r="K1623" s="25">
        <f t="shared" si="102"/>
        <v>1</v>
      </c>
      <c r="L1623" s="25">
        <f t="shared" si="103"/>
        <v>0</v>
      </c>
      <c r="M1623" s="25">
        <v>1</v>
      </c>
      <c r="N1623" s="25" t="e">
        <v>#N/A</v>
      </c>
      <c r="O1623" s="25" t="e">
        <f>VLOOKUP(A1623,'NFkB target TFs'!$E$10:$E$54,1,FALSE)</f>
        <v>#N/A</v>
      </c>
      <c r="P1623" s="25" t="e">
        <f>VLOOKUP(A1623,'all NFkB targets'!$A$6:$A$571,1,FALSE)</f>
        <v>#N/A</v>
      </c>
    </row>
    <row r="1624" spans="1:16" x14ac:dyDescent="0.25">
      <c r="A1624" s="96" t="s">
        <v>14413</v>
      </c>
      <c r="B1624" s="21" t="s">
        <v>14414</v>
      </c>
      <c r="C1624" s="21"/>
      <c r="D1624" s="22">
        <v>0</v>
      </c>
      <c r="E1624" s="28">
        <v>0.89178775828967105</v>
      </c>
      <c r="F1624" s="28">
        <v>0.24589684528206524</v>
      </c>
      <c r="G1624" s="28">
        <v>0.94321062020365309</v>
      </c>
      <c r="H1624" s="28">
        <v>0.25214527301983436</v>
      </c>
      <c r="I1624" s="25">
        <f t="shared" si="100"/>
        <v>1</v>
      </c>
      <c r="J1624" s="25">
        <f t="shared" si="101"/>
        <v>0</v>
      </c>
      <c r="K1624" s="25">
        <f t="shared" si="102"/>
        <v>1</v>
      </c>
      <c r="L1624" s="25">
        <f t="shared" si="103"/>
        <v>0</v>
      </c>
      <c r="M1624" s="25">
        <v>1</v>
      </c>
      <c r="N1624" s="25" t="e">
        <v>#N/A</v>
      </c>
      <c r="O1624" s="25" t="e">
        <f>VLOOKUP(A1624,'NFkB target TFs'!$E$10:$E$54,1,FALSE)</f>
        <v>#N/A</v>
      </c>
      <c r="P1624" s="25" t="e">
        <f>VLOOKUP(A1624,'all NFkB targets'!$A$6:$A$571,1,FALSE)</f>
        <v>#N/A</v>
      </c>
    </row>
    <row r="1625" spans="1:16" x14ac:dyDescent="0.25">
      <c r="A1625" s="96" t="s">
        <v>13523</v>
      </c>
      <c r="B1625" s="21" t="s">
        <v>13524</v>
      </c>
      <c r="C1625" s="21"/>
      <c r="D1625" s="22">
        <v>0</v>
      </c>
      <c r="E1625" s="24">
        <v>-0.55903952505658416</v>
      </c>
      <c r="F1625" s="23">
        <v>-1.2888993623918429E-2</v>
      </c>
      <c r="G1625" s="24">
        <v>-0.62879551059589356</v>
      </c>
      <c r="H1625" s="28">
        <v>0.2521240221512781</v>
      </c>
      <c r="I1625" s="25">
        <f t="shared" si="100"/>
        <v>0</v>
      </c>
      <c r="J1625" s="25">
        <f t="shared" si="101"/>
        <v>0</v>
      </c>
      <c r="K1625" s="25">
        <f t="shared" si="102"/>
        <v>1</v>
      </c>
      <c r="L1625" s="25">
        <f t="shared" si="103"/>
        <v>0</v>
      </c>
      <c r="M1625" s="25">
        <v>1</v>
      </c>
      <c r="N1625" s="25" t="e">
        <v>#N/A</v>
      </c>
      <c r="O1625" s="25" t="e">
        <f>VLOOKUP(A1625,'NFkB target TFs'!$E$10:$E$54,1,FALSE)</f>
        <v>#N/A</v>
      </c>
      <c r="P1625" s="25" t="e">
        <f>VLOOKUP(A1625,'all NFkB targets'!$A$6:$A$571,1,FALSE)</f>
        <v>#N/A</v>
      </c>
    </row>
    <row r="1626" spans="1:16" x14ac:dyDescent="0.25">
      <c r="A1626" s="96" t="s">
        <v>1947</v>
      </c>
      <c r="B1626" s="21" t="s">
        <v>1948</v>
      </c>
      <c r="C1626" s="21"/>
      <c r="D1626" s="22">
        <v>0</v>
      </c>
      <c r="E1626" s="23">
        <v>9.9097097763712741E-2</v>
      </c>
      <c r="F1626" s="23">
        <v>0.29459994662959943</v>
      </c>
      <c r="G1626" s="23">
        <v>0.37382059120794942</v>
      </c>
      <c r="H1626" s="23">
        <v>0.25194992944820133</v>
      </c>
      <c r="I1626" s="25">
        <f t="shared" si="100"/>
        <v>0</v>
      </c>
      <c r="J1626" s="25">
        <f t="shared" si="101"/>
        <v>0</v>
      </c>
      <c r="K1626" s="25">
        <f t="shared" si="102"/>
        <v>0</v>
      </c>
      <c r="L1626" s="25">
        <f t="shared" si="103"/>
        <v>0</v>
      </c>
      <c r="M1626" s="25">
        <v>0</v>
      </c>
      <c r="N1626" s="25" t="e">
        <v>#N/A</v>
      </c>
      <c r="O1626" s="25" t="e">
        <f>VLOOKUP(A1626,'NFkB target TFs'!$E$10:$E$54,1,FALSE)</f>
        <v>#N/A</v>
      </c>
      <c r="P1626" s="25" t="e">
        <f>VLOOKUP(A1626,'all NFkB targets'!$A$6:$A$571,1,FALSE)</f>
        <v>#N/A</v>
      </c>
    </row>
    <row r="1627" spans="1:16" x14ac:dyDescent="0.25">
      <c r="A1627" s="96" t="s">
        <v>9603</v>
      </c>
      <c r="B1627" s="21" t="s">
        <v>9604</v>
      </c>
      <c r="C1627" s="21"/>
      <c r="D1627" s="22">
        <v>0</v>
      </c>
      <c r="E1627" s="23">
        <v>0.35341008009923236</v>
      </c>
      <c r="F1627" s="23">
        <v>0.2780750779697484</v>
      </c>
      <c r="G1627" s="23">
        <v>8.229664979237146E-2</v>
      </c>
      <c r="H1627" s="23">
        <v>0.25191275421097248</v>
      </c>
      <c r="I1627" s="25">
        <f t="shared" si="100"/>
        <v>0</v>
      </c>
      <c r="J1627" s="25">
        <f t="shared" si="101"/>
        <v>0</v>
      </c>
      <c r="K1627" s="25">
        <f t="shared" si="102"/>
        <v>0</v>
      </c>
      <c r="L1627" s="25">
        <f t="shared" si="103"/>
        <v>0</v>
      </c>
      <c r="M1627" s="25">
        <v>0</v>
      </c>
      <c r="N1627" s="25" t="e">
        <v>#N/A</v>
      </c>
      <c r="O1627" s="25" t="e">
        <f>VLOOKUP(A1627,'NFkB target TFs'!$E$10:$E$54,1,FALSE)</f>
        <v>#N/A</v>
      </c>
      <c r="P1627" s="25" t="e">
        <f>VLOOKUP(A1627,'all NFkB targets'!$A$6:$A$571,1,FALSE)</f>
        <v>#N/A</v>
      </c>
    </row>
    <row r="1628" spans="1:16" x14ac:dyDescent="0.25">
      <c r="A1628" s="96" t="s">
        <v>2496</v>
      </c>
      <c r="B1628" s="21" t="s">
        <v>2497</v>
      </c>
      <c r="C1628" s="21"/>
      <c r="D1628" s="22">
        <v>0</v>
      </c>
      <c r="E1628" s="23">
        <v>-5.5383708295383291E-2</v>
      </c>
      <c r="F1628" s="23">
        <v>-6.7471815705551483E-2</v>
      </c>
      <c r="G1628" s="23">
        <v>3.800912361283712E-2</v>
      </c>
      <c r="H1628" s="23">
        <v>0.25190347032350618</v>
      </c>
      <c r="I1628" s="25">
        <f t="shared" si="100"/>
        <v>0</v>
      </c>
      <c r="J1628" s="25">
        <f t="shared" si="101"/>
        <v>0</v>
      </c>
      <c r="K1628" s="25">
        <f t="shared" si="102"/>
        <v>0</v>
      </c>
      <c r="L1628" s="25">
        <f t="shared" si="103"/>
        <v>0</v>
      </c>
      <c r="M1628" s="25">
        <v>0</v>
      </c>
      <c r="N1628" s="25" t="e">
        <v>#N/A</v>
      </c>
      <c r="O1628" s="25" t="e">
        <f>VLOOKUP(A1628,'NFkB target TFs'!$E$10:$E$54,1,FALSE)</f>
        <v>#N/A</v>
      </c>
      <c r="P1628" s="25" t="e">
        <f>VLOOKUP(A1628,'all NFkB targets'!$A$6:$A$571,1,FALSE)</f>
        <v>#N/A</v>
      </c>
    </row>
    <row r="1629" spans="1:16" x14ac:dyDescent="0.25">
      <c r="A1629" s="96" t="s">
        <v>13372</v>
      </c>
      <c r="B1629" s="21" t="s">
        <v>13373</v>
      </c>
      <c r="C1629" s="21"/>
      <c r="D1629" s="22">
        <v>0</v>
      </c>
      <c r="E1629" s="23">
        <v>9.2235215143543409E-2</v>
      </c>
      <c r="F1629" s="28">
        <v>0.19477058882955667</v>
      </c>
      <c r="G1629" s="28">
        <v>0.68702544803725207</v>
      </c>
      <c r="H1629" s="28">
        <v>0.25185276944789281</v>
      </c>
      <c r="I1629" s="25">
        <f t="shared" si="100"/>
        <v>0</v>
      </c>
      <c r="J1629" s="25">
        <f t="shared" si="101"/>
        <v>0</v>
      </c>
      <c r="K1629" s="25">
        <f t="shared" si="102"/>
        <v>1</v>
      </c>
      <c r="L1629" s="25">
        <f t="shared" si="103"/>
        <v>0</v>
      </c>
      <c r="M1629" s="25">
        <v>1</v>
      </c>
      <c r="N1629" s="25" t="e">
        <v>#N/A</v>
      </c>
      <c r="O1629" s="25" t="e">
        <f>VLOOKUP(A1629,'NFkB target TFs'!$E$10:$E$54,1,FALSE)</f>
        <v>#N/A</v>
      </c>
      <c r="P1629" s="25" t="e">
        <f>VLOOKUP(A1629,'all NFkB targets'!$A$6:$A$571,1,FALSE)</f>
        <v>#N/A</v>
      </c>
    </row>
    <row r="1630" spans="1:16" x14ac:dyDescent="0.25">
      <c r="A1630" s="96" t="s">
        <v>6836</v>
      </c>
      <c r="B1630" s="21" t="s">
        <v>6837</v>
      </c>
      <c r="C1630" s="21"/>
      <c r="D1630" s="22">
        <v>0</v>
      </c>
      <c r="E1630" s="23">
        <v>0.15371745236582582</v>
      </c>
      <c r="F1630" s="23">
        <v>0.34029297297346728</v>
      </c>
      <c r="G1630" s="23">
        <v>0.25200992801938438</v>
      </c>
      <c r="H1630" s="23">
        <v>0.25180820636923662</v>
      </c>
      <c r="I1630" s="25">
        <f t="shared" si="100"/>
        <v>0</v>
      </c>
      <c r="J1630" s="25">
        <f t="shared" si="101"/>
        <v>0</v>
      </c>
      <c r="K1630" s="25">
        <f t="shared" si="102"/>
        <v>0</v>
      </c>
      <c r="L1630" s="25">
        <f t="shared" si="103"/>
        <v>0</v>
      </c>
      <c r="M1630" s="25">
        <v>0</v>
      </c>
      <c r="N1630" s="25" t="e">
        <v>#N/A</v>
      </c>
      <c r="O1630" s="25" t="e">
        <f>VLOOKUP(A1630,'NFkB target TFs'!$E$10:$E$54,1,FALSE)</f>
        <v>#N/A</v>
      </c>
      <c r="P1630" s="25" t="e">
        <f>VLOOKUP(A1630,'all NFkB targets'!$A$6:$A$571,1,FALSE)</f>
        <v>#N/A</v>
      </c>
    </row>
    <row r="1631" spans="1:16" x14ac:dyDescent="0.25">
      <c r="A1631" s="96" t="s">
        <v>12813</v>
      </c>
      <c r="B1631" s="21" t="s">
        <v>12814</v>
      </c>
      <c r="C1631" s="21"/>
      <c r="D1631" s="22">
        <v>0</v>
      </c>
      <c r="E1631" s="23">
        <v>1.1382209985976691E-3</v>
      </c>
      <c r="F1631" s="28">
        <v>0.66086420628730258</v>
      </c>
      <c r="G1631" s="28">
        <v>0.3759382134594052</v>
      </c>
      <c r="H1631" s="28">
        <v>0.25145264533511558</v>
      </c>
      <c r="I1631" s="25">
        <f t="shared" si="100"/>
        <v>0</v>
      </c>
      <c r="J1631" s="25">
        <f t="shared" si="101"/>
        <v>1</v>
      </c>
      <c r="K1631" s="25">
        <f t="shared" si="102"/>
        <v>0</v>
      </c>
      <c r="L1631" s="25">
        <f t="shared" si="103"/>
        <v>0</v>
      </c>
      <c r="M1631" s="25">
        <v>1</v>
      </c>
      <c r="N1631" s="25" t="e">
        <v>#N/A</v>
      </c>
      <c r="O1631" s="25" t="e">
        <f>VLOOKUP(A1631,'NFkB target TFs'!$E$10:$E$54,1,FALSE)</f>
        <v>#N/A</v>
      </c>
      <c r="P1631" s="25" t="e">
        <f>VLOOKUP(A1631,'all NFkB targets'!$A$6:$A$571,1,FALSE)</f>
        <v>#N/A</v>
      </c>
    </row>
    <row r="1632" spans="1:16" x14ac:dyDescent="0.25">
      <c r="A1632" s="96" t="s">
        <v>7097</v>
      </c>
      <c r="B1632" s="21" t="s">
        <v>7098</v>
      </c>
      <c r="C1632" s="21"/>
      <c r="D1632" s="22">
        <v>0</v>
      </c>
      <c r="E1632" s="23">
        <v>0.25928175729767888</v>
      </c>
      <c r="F1632" s="23">
        <v>0.11509817292143359</v>
      </c>
      <c r="G1632" s="23">
        <v>0.37435642741805525</v>
      </c>
      <c r="H1632" s="23">
        <v>0.25118909021446373</v>
      </c>
      <c r="I1632" s="25">
        <f t="shared" si="100"/>
        <v>0</v>
      </c>
      <c r="J1632" s="25">
        <f t="shared" si="101"/>
        <v>0</v>
      </c>
      <c r="K1632" s="25">
        <f t="shared" si="102"/>
        <v>0</v>
      </c>
      <c r="L1632" s="25">
        <f t="shared" si="103"/>
        <v>0</v>
      </c>
      <c r="M1632" s="25">
        <v>0</v>
      </c>
      <c r="N1632" s="25" t="e">
        <v>#N/A</v>
      </c>
      <c r="O1632" s="25" t="e">
        <f>VLOOKUP(A1632,'NFkB target TFs'!$E$10:$E$54,1,FALSE)</f>
        <v>#N/A</v>
      </c>
      <c r="P1632" s="25" t="e">
        <f>VLOOKUP(A1632,'all NFkB targets'!$A$6:$A$571,1,FALSE)</f>
        <v>#N/A</v>
      </c>
    </row>
    <row r="1633" spans="1:16" x14ac:dyDescent="0.25">
      <c r="A1633" s="96" t="s">
        <v>14995</v>
      </c>
      <c r="B1633" s="21" t="s">
        <v>941</v>
      </c>
      <c r="C1633" s="21"/>
      <c r="D1633" s="22">
        <v>0</v>
      </c>
      <c r="E1633" s="28">
        <v>1.2258134225724486</v>
      </c>
      <c r="F1633" s="28">
        <v>1.1646572133736803</v>
      </c>
      <c r="G1633" s="28">
        <v>1.7305464732719289</v>
      </c>
      <c r="H1633" s="28">
        <v>0.2511240566570862</v>
      </c>
      <c r="I1633" s="25">
        <f t="shared" si="100"/>
        <v>1</v>
      </c>
      <c r="J1633" s="25">
        <f t="shared" si="101"/>
        <v>1</v>
      </c>
      <c r="K1633" s="25">
        <f t="shared" si="102"/>
        <v>1</v>
      </c>
      <c r="L1633" s="25">
        <f t="shared" si="103"/>
        <v>0</v>
      </c>
      <c r="M1633" s="25">
        <v>1</v>
      </c>
      <c r="N1633" s="25" t="e">
        <v>#N/A</v>
      </c>
      <c r="O1633" s="25" t="e">
        <f>VLOOKUP(A1633,'NFkB target TFs'!$E$10:$E$54,1,FALSE)</f>
        <v>#N/A</v>
      </c>
      <c r="P1633" s="25" t="e">
        <f>VLOOKUP(A1633,'all NFkB targets'!$A$6:$A$571,1,FALSE)</f>
        <v>#N/A</v>
      </c>
    </row>
    <row r="1634" spans="1:16" x14ac:dyDescent="0.25">
      <c r="A1634" s="96" t="s">
        <v>5721</v>
      </c>
      <c r="B1634" s="21" t="s">
        <v>5722</v>
      </c>
      <c r="C1634" s="21"/>
      <c r="D1634" s="22">
        <v>0</v>
      </c>
      <c r="E1634" s="23">
        <v>0.23209063918044284</v>
      </c>
      <c r="F1634" s="23">
        <v>0.48984651982341559</v>
      </c>
      <c r="G1634" s="23">
        <v>0.4561807996557356</v>
      </c>
      <c r="H1634" s="23">
        <v>0.25088386822163528</v>
      </c>
      <c r="I1634" s="25">
        <f t="shared" si="100"/>
        <v>0</v>
      </c>
      <c r="J1634" s="25">
        <f t="shared" si="101"/>
        <v>0</v>
      </c>
      <c r="K1634" s="25">
        <f t="shared" si="102"/>
        <v>0</v>
      </c>
      <c r="L1634" s="25">
        <f t="shared" si="103"/>
        <v>0</v>
      </c>
      <c r="M1634" s="25">
        <v>0</v>
      </c>
      <c r="N1634" s="25" t="e">
        <v>#N/A</v>
      </c>
      <c r="O1634" s="25" t="e">
        <f>VLOOKUP(A1634,'NFkB target TFs'!$E$10:$E$54,1,FALSE)</f>
        <v>#N/A</v>
      </c>
      <c r="P1634" s="25" t="e">
        <f>VLOOKUP(A1634,'all NFkB targets'!$A$6:$A$571,1,FALSE)</f>
        <v>#N/A</v>
      </c>
    </row>
    <row r="1635" spans="1:16" x14ac:dyDescent="0.25">
      <c r="A1635" s="96" t="s">
        <v>12419</v>
      </c>
      <c r="B1635" s="21" t="s">
        <v>12420</v>
      </c>
      <c r="C1635" s="21"/>
      <c r="D1635" s="22">
        <v>0</v>
      </c>
      <c r="E1635" s="24">
        <v>-0.27975543376007866</v>
      </c>
      <c r="F1635" s="28">
        <v>0.79422660319348026</v>
      </c>
      <c r="G1635" s="23">
        <v>-3.450556206730522E-2</v>
      </c>
      <c r="H1635" s="28">
        <v>0.25054056641817252</v>
      </c>
      <c r="I1635" s="25">
        <f t="shared" si="100"/>
        <v>0</v>
      </c>
      <c r="J1635" s="25">
        <f t="shared" si="101"/>
        <v>1</v>
      </c>
      <c r="K1635" s="25">
        <f t="shared" si="102"/>
        <v>0</v>
      </c>
      <c r="L1635" s="25">
        <f t="shared" si="103"/>
        <v>0</v>
      </c>
      <c r="M1635" s="25">
        <v>1</v>
      </c>
      <c r="N1635" s="25" t="e">
        <v>#N/A</v>
      </c>
      <c r="O1635" s="25" t="e">
        <f>VLOOKUP(A1635,'NFkB target TFs'!$E$10:$E$54,1,FALSE)</f>
        <v>#N/A</v>
      </c>
      <c r="P1635" s="25" t="e">
        <f>VLOOKUP(A1635,'all NFkB targets'!$A$6:$A$571,1,FALSE)</f>
        <v>#N/A</v>
      </c>
    </row>
    <row r="1636" spans="1:16" x14ac:dyDescent="0.25">
      <c r="A1636" s="96" t="s">
        <v>9356</v>
      </c>
      <c r="B1636" s="21" t="s">
        <v>9357</v>
      </c>
      <c r="C1636" s="21"/>
      <c r="D1636" s="22">
        <v>0</v>
      </c>
      <c r="E1636" s="23">
        <v>6.9944120345544467E-2</v>
      </c>
      <c r="F1636" s="23">
        <v>1.2530026252329173E-2</v>
      </c>
      <c r="G1636" s="23">
        <v>0.32369798418532608</v>
      </c>
      <c r="H1636" s="23">
        <v>0.25019272410676419</v>
      </c>
      <c r="I1636" s="25">
        <f t="shared" si="100"/>
        <v>0</v>
      </c>
      <c r="J1636" s="25">
        <f t="shared" si="101"/>
        <v>0</v>
      </c>
      <c r="K1636" s="25">
        <f t="shared" si="102"/>
        <v>0</v>
      </c>
      <c r="L1636" s="25">
        <f t="shared" si="103"/>
        <v>0</v>
      </c>
      <c r="M1636" s="25">
        <v>0</v>
      </c>
      <c r="N1636" s="25" t="e">
        <v>#N/A</v>
      </c>
      <c r="O1636" s="25" t="e">
        <f>VLOOKUP(A1636,'NFkB target TFs'!$E$10:$E$54,1,FALSE)</f>
        <v>#N/A</v>
      </c>
      <c r="P1636" s="25" t="e">
        <f>VLOOKUP(A1636,'all NFkB targets'!$A$6:$A$571,1,FALSE)</f>
        <v>#N/A</v>
      </c>
    </row>
    <row r="1637" spans="1:16" x14ac:dyDescent="0.25">
      <c r="A1637" s="96" t="s">
        <v>4268</v>
      </c>
      <c r="B1637" s="21" t="s">
        <v>4269</v>
      </c>
      <c r="C1637" s="21"/>
      <c r="D1637" s="22">
        <v>0</v>
      </c>
      <c r="E1637" s="23">
        <v>-0.43846639517382408</v>
      </c>
      <c r="F1637" s="23">
        <v>-0.51345068807782479</v>
      </c>
      <c r="G1637" s="23">
        <v>-0.41774416308407658</v>
      </c>
      <c r="H1637" s="23">
        <v>0.24997284444050039</v>
      </c>
      <c r="I1637" s="25">
        <f t="shared" si="100"/>
        <v>0</v>
      </c>
      <c r="J1637" s="25">
        <f t="shared" si="101"/>
        <v>0</v>
      </c>
      <c r="K1637" s="25">
        <f t="shared" si="102"/>
        <v>0</v>
      </c>
      <c r="L1637" s="25">
        <f t="shared" si="103"/>
        <v>0</v>
      </c>
      <c r="M1637" s="25">
        <v>0</v>
      </c>
      <c r="N1637" s="25" t="e">
        <v>#N/A</v>
      </c>
      <c r="O1637" s="25" t="e">
        <f>VLOOKUP(A1637,'NFkB target TFs'!$E$10:$E$54,1,FALSE)</f>
        <v>#N/A</v>
      </c>
      <c r="P1637" s="25" t="e">
        <f>VLOOKUP(A1637,'all NFkB targets'!$A$6:$A$571,1,FALSE)</f>
        <v>#N/A</v>
      </c>
    </row>
    <row r="1638" spans="1:16" x14ac:dyDescent="0.25">
      <c r="A1638" s="96" t="s">
        <v>10181</v>
      </c>
      <c r="B1638" s="21" t="s">
        <v>10182</v>
      </c>
      <c r="C1638" s="21"/>
      <c r="D1638" s="22">
        <v>0</v>
      </c>
      <c r="E1638" s="23">
        <v>0.18006479747798401</v>
      </c>
      <c r="F1638" s="23">
        <v>0.26327097138993444</v>
      </c>
      <c r="G1638" s="23">
        <v>0.44121887586953551</v>
      </c>
      <c r="H1638" s="23">
        <v>0.24996454197336401</v>
      </c>
      <c r="I1638" s="25">
        <f t="shared" si="100"/>
        <v>0</v>
      </c>
      <c r="J1638" s="25">
        <f t="shared" si="101"/>
        <v>0</v>
      </c>
      <c r="K1638" s="25">
        <f t="shared" si="102"/>
        <v>0</v>
      </c>
      <c r="L1638" s="25">
        <f t="shared" si="103"/>
        <v>0</v>
      </c>
      <c r="M1638" s="25">
        <v>0</v>
      </c>
      <c r="N1638" s="25" t="e">
        <v>#N/A</v>
      </c>
      <c r="O1638" s="25" t="e">
        <f>VLOOKUP(A1638,'NFkB target TFs'!$E$10:$E$54,1,FALSE)</f>
        <v>#N/A</v>
      </c>
      <c r="P1638" s="25" t="e">
        <f>VLOOKUP(A1638,'all NFkB targets'!$A$6:$A$571,1,FALSE)</f>
        <v>#N/A</v>
      </c>
    </row>
    <row r="1639" spans="1:16" x14ac:dyDescent="0.25">
      <c r="A1639" s="96" t="s">
        <v>11674</v>
      </c>
      <c r="B1639" s="21" t="s">
        <v>11675</v>
      </c>
      <c r="C1639" s="21"/>
      <c r="D1639" s="22">
        <v>0</v>
      </c>
      <c r="E1639" s="23">
        <v>-4.0016782015082443E-2</v>
      </c>
      <c r="F1639" s="23">
        <v>0.30248544170541203</v>
      </c>
      <c r="G1639" s="23">
        <v>6.2566101073381661E-2</v>
      </c>
      <c r="H1639" s="23">
        <v>0.24994754654935386</v>
      </c>
      <c r="I1639" s="25">
        <f t="shared" si="100"/>
        <v>0</v>
      </c>
      <c r="J1639" s="25">
        <f t="shared" si="101"/>
        <v>0</v>
      </c>
      <c r="K1639" s="25">
        <f t="shared" si="102"/>
        <v>0</v>
      </c>
      <c r="L1639" s="25">
        <f t="shared" si="103"/>
        <v>0</v>
      </c>
      <c r="M1639" s="25">
        <v>0</v>
      </c>
      <c r="N1639" s="25" t="e">
        <v>#N/A</v>
      </c>
      <c r="O1639" s="25" t="e">
        <f>VLOOKUP(A1639,'NFkB target TFs'!$E$10:$E$54,1,FALSE)</f>
        <v>#N/A</v>
      </c>
      <c r="P1639" s="25" t="e">
        <f>VLOOKUP(A1639,'all NFkB targets'!$A$6:$A$571,1,FALSE)</f>
        <v>#N/A</v>
      </c>
    </row>
    <row r="1640" spans="1:16" x14ac:dyDescent="0.25">
      <c r="A1640" s="96" t="s">
        <v>13289</v>
      </c>
      <c r="B1640" s="21" t="s">
        <v>13290</v>
      </c>
      <c r="C1640" s="21"/>
      <c r="D1640" s="22">
        <v>0</v>
      </c>
      <c r="E1640" s="28">
        <v>0.14324252627858114</v>
      </c>
      <c r="F1640" s="28">
        <v>0.51307300237845921</v>
      </c>
      <c r="G1640" s="28">
        <v>0.72076924721618141</v>
      </c>
      <c r="H1640" s="28">
        <v>0.24993383787454732</v>
      </c>
      <c r="I1640" s="25">
        <f t="shared" si="100"/>
        <v>0</v>
      </c>
      <c r="J1640" s="25">
        <f t="shared" si="101"/>
        <v>0</v>
      </c>
      <c r="K1640" s="25">
        <f t="shared" si="102"/>
        <v>1</v>
      </c>
      <c r="L1640" s="25">
        <f t="shared" si="103"/>
        <v>0</v>
      </c>
      <c r="M1640" s="25">
        <v>1</v>
      </c>
      <c r="N1640" s="25" t="e">
        <v>#N/A</v>
      </c>
      <c r="O1640" s="25" t="e">
        <f>VLOOKUP(A1640,'NFkB target TFs'!$E$10:$E$54,1,FALSE)</f>
        <v>#N/A</v>
      </c>
      <c r="P1640" s="25" t="e">
        <f>VLOOKUP(A1640,'all NFkB targets'!$A$6:$A$571,1,FALSE)</f>
        <v>#N/A</v>
      </c>
    </row>
    <row r="1641" spans="1:16" x14ac:dyDescent="0.25">
      <c r="A1641" s="96" t="s">
        <v>14526</v>
      </c>
      <c r="B1641" s="21" t="s">
        <v>14527</v>
      </c>
      <c r="C1641" s="21"/>
      <c r="D1641" s="22">
        <v>0</v>
      </c>
      <c r="E1641" s="28">
        <v>0.44906882222895406</v>
      </c>
      <c r="F1641" s="28">
        <v>0.639696607613643</v>
      </c>
      <c r="G1641" s="28">
        <v>0.63394492676798131</v>
      </c>
      <c r="H1641" s="28">
        <v>0.24979896793255121</v>
      </c>
      <c r="I1641" s="25">
        <f t="shared" si="100"/>
        <v>0</v>
      </c>
      <c r="J1641" s="25">
        <f t="shared" si="101"/>
        <v>1</v>
      </c>
      <c r="K1641" s="25">
        <f t="shared" si="102"/>
        <v>1</v>
      </c>
      <c r="L1641" s="25">
        <f t="shared" si="103"/>
        <v>0</v>
      </c>
      <c r="M1641" s="25">
        <v>1</v>
      </c>
      <c r="N1641" s="25" t="e">
        <v>#N/A</v>
      </c>
      <c r="O1641" s="25" t="e">
        <f>VLOOKUP(A1641,'NFkB target TFs'!$E$10:$E$54,1,FALSE)</f>
        <v>#N/A</v>
      </c>
      <c r="P1641" s="25" t="e">
        <f>VLOOKUP(A1641,'all NFkB targets'!$A$6:$A$571,1,FALSE)</f>
        <v>#N/A</v>
      </c>
    </row>
    <row r="1642" spans="1:16" x14ac:dyDescent="0.25">
      <c r="A1642" s="96" t="s">
        <v>4594</v>
      </c>
      <c r="B1642" s="21" t="s">
        <v>4595</v>
      </c>
      <c r="C1642" s="21"/>
      <c r="D1642" s="22">
        <v>0</v>
      </c>
      <c r="E1642" s="23">
        <v>-0.20338745848279338</v>
      </c>
      <c r="F1642" s="23">
        <v>0.23011978336105868</v>
      </c>
      <c r="G1642" s="23">
        <v>0.45577253386109301</v>
      </c>
      <c r="H1642" s="23">
        <v>0.24974095909408692</v>
      </c>
      <c r="I1642" s="25">
        <f t="shared" si="100"/>
        <v>0</v>
      </c>
      <c r="J1642" s="25">
        <f t="shared" si="101"/>
        <v>0</v>
      </c>
      <c r="K1642" s="25">
        <f t="shared" si="102"/>
        <v>0</v>
      </c>
      <c r="L1642" s="25">
        <f t="shared" si="103"/>
        <v>0</v>
      </c>
      <c r="M1642" s="25">
        <v>0</v>
      </c>
      <c r="N1642" s="25" t="e">
        <v>#N/A</v>
      </c>
      <c r="O1642" s="25" t="e">
        <f>VLOOKUP(A1642,'NFkB target TFs'!$E$10:$E$54,1,FALSE)</f>
        <v>#N/A</v>
      </c>
      <c r="P1642" s="25" t="e">
        <f>VLOOKUP(A1642,'all NFkB targets'!$A$6:$A$571,1,FALSE)</f>
        <v>#N/A</v>
      </c>
    </row>
    <row r="1643" spans="1:16" x14ac:dyDescent="0.25">
      <c r="A1643" s="96" t="s">
        <v>13838</v>
      </c>
      <c r="B1643" s="21" t="s">
        <v>13839</v>
      </c>
      <c r="C1643" s="21"/>
      <c r="D1643" s="22">
        <v>0</v>
      </c>
      <c r="E1643" s="28">
        <v>0.2986842713309707</v>
      </c>
      <c r="F1643" s="28">
        <v>0.23909248294190619</v>
      </c>
      <c r="G1643" s="28">
        <v>0.7474320546620089</v>
      </c>
      <c r="H1643" s="28">
        <v>0.24954380009857824</v>
      </c>
      <c r="I1643" s="25">
        <f t="shared" si="100"/>
        <v>0</v>
      </c>
      <c r="J1643" s="25">
        <f t="shared" si="101"/>
        <v>0</v>
      </c>
      <c r="K1643" s="25">
        <f t="shared" si="102"/>
        <v>1</v>
      </c>
      <c r="L1643" s="25">
        <f t="shared" si="103"/>
        <v>0</v>
      </c>
      <c r="M1643" s="25">
        <v>1</v>
      </c>
      <c r="N1643" s="25" t="e">
        <v>#N/A</v>
      </c>
      <c r="O1643" s="25" t="e">
        <f>VLOOKUP(A1643,'NFkB target TFs'!$E$10:$E$54,1,FALSE)</f>
        <v>#N/A</v>
      </c>
      <c r="P1643" s="25" t="e">
        <f>VLOOKUP(A1643,'all NFkB targets'!$A$6:$A$571,1,FALSE)</f>
        <v>#N/A</v>
      </c>
    </row>
    <row r="1644" spans="1:16" x14ac:dyDescent="0.25">
      <c r="A1644" s="96" t="s">
        <v>14002</v>
      </c>
      <c r="B1644" s="21" t="s">
        <v>941</v>
      </c>
      <c r="C1644" s="21"/>
      <c r="D1644" s="22">
        <v>0</v>
      </c>
      <c r="E1644" s="28">
        <v>0.37640168763863485</v>
      </c>
      <c r="F1644" s="23">
        <v>8.6011560541020049E-2</v>
      </c>
      <c r="G1644" s="28">
        <v>0.90294142652689946</v>
      </c>
      <c r="H1644" s="28">
        <v>0.24954136527420201</v>
      </c>
      <c r="I1644" s="25">
        <f t="shared" si="100"/>
        <v>0</v>
      </c>
      <c r="J1644" s="25">
        <f t="shared" si="101"/>
        <v>0</v>
      </c>
      <c r="K1644" s="25">
        <f t="shared" si="102"/>
        <v>1</v>
      </c>
      <c r="L1644" s="25">
        <f t="shared" si="103"/>
        <v>0</v>
      </c>
      <c r="M1644" s="25">
        <v>1</v>
      </c>
      <c r="N1644" s="25" t="e">
        <v>#N/A</v>
      </c>
      <c r="O1644" s="25" t="e">
        <f>VLOOKUP(A1644,'NFkB target TFs'!$E$10:$E$54,1,FALSE)</f>
        <v>#N/A</v>
      </c>
      <c r="P1644" s="25" t="e">
        <f>VLOOKUP(A1644,'all NFkB targets'!$A$6:$A$571,1,FALSE)</f>
        <v>#N/A</v>
      </c>
    </row>
    <row r="1645" spans="1:16" x14ac:dyDescent="0.25">
      <c r="A1645" s="96" t="s">
        <v>10580</v>
      </c>
      <c r="B1645" s="21" t="s">
        <v>10581</v>
      </c>
      <c r="C1645" s="21"/>
      <c r="D1645" s="22">
        <v>0</v>
      </c>
      <c r="E1645" s="23">
        <v>0.39355777186839225</v>
      </c>
      <c r="F1645" s="23">
        <v>0.22669925637871599</v>
      </c>
      <c r="G1645" s="23">
        <v>0.15578353004014589</v>
      </c>
      <c r="H1645" s="23">
        <v>0.2494719774699293</v>
      </c>
      <c r="I1645" s="25">
        <f t="shared" si="100"/>
        <v>0</v>
      </c>
      <c r="J1645" s="25">
        <f t="shared" si="101"/>
        <v>0</v>
      </c>
      <c r="K1645" s="25">
        <f t="shared" si="102"/>
        <v>0</v>
      </c>
      <c r="L1645" s="25">
        <f t="shared" si="103"/>
        <v>0</v>
      </c>
      <c r="M1645" s="25">
        <v>0</v>
      </c>
      <c r="N1645" s="25" t="e">
        <v>#N/A</v>
      </c>
      <c r="O1645" s="25" t="e">
        <f>VLOOKUP(A1645,'NFkB target TFs'!$E$10:$E$54,1,FALSE)</f>
        <v>#N/A</v>
      </c>
      <c r="P1645" s="25" t="e">
        <f>VLOOKUP(A1645,'all NFkB targets'!$A$6:$A$571,1,FALSE)</f>
        <v>#N/A</v>
      </c>
    </row>
    <row r="1646" spans="1:16" x14ac:dyDescent="0.25">
      <c r="A1646" s="96" t="s">
        <v>3199</v>
      </c>
      <c r="B1646" s="21" t="s">
        <v>3200</v>
      </c>
      <c r="C1646" s="21"/>
      <c r="D1646" s="22">
        <v>0</v>
      </c>
      <c r="E1646" s="23">
        <v>-3.9326916687507367E-2</v>
      </c>
      <c r="F1646" s="23">
        <v>0.26244027840066697</v>
      </c>
      <c r="G1646" s="23">
        <v>0.45847023972224538</v>
      </c>
      <c r="H1646" s="23">
        <v>0.24942276185736914</v>
      </c>
      <c r="I1646" s="25">
        <f t="shared" si="100"/>
        <v>0</v>
      </c>
      <c r="J1646" s="25">
        <f t="shared" si="101"/>
        <v>0</v>
      </c>
      <c r="K1646" s="25">
        <f t="shared" si="102"/>
        <v>0</v>
      </c>
      <c r="L1646" s="25">
        <f t="shared" si="103"/>
        <v>0</v>
      </c>
      <c r="M1646" s="25">
        <v>0</v>
      </c>
      <c r="N1646" s="25" t="e">
        <v>#N/A</v>
      </c>
      <c r="O1646" s="25" t="e">
        <f>VLOOKUP(A1646,'NFkB target TFs'!$E$10:$E$54,1,FALSE)</f>
        <v>#N/A</v>
      </c>
      <c r="P1646" s="25" t="e">
        <f>VLOOKUP(A1646,'all NFkB targets'!$A$6:$A$571,1,FALSE)</f>
        <v>#N/A</v>
      </c>
    </row>
    <row r="1647" spans="1:16" x14ac:dyDescent="0.25">
      <c r="A1647" s="96" t="s">
        <v>1362</v>
      </c>
      <c r="B1647" s="21" t="s">
        <v>1363</v>
      </c>
      <c r="C1647" s="21"/>
      <c r="D1647" s="22">
        <v>0</v>
      </c>
      <c r="E1647" s="23">
        <v>0.29262875062579319</v>
      </c>
      <c r="F1647" s="23">
        <v>0.15423529220495569</v>
      </c>
      <c r="G1647" s="23">
        <v>0.42611133786076105</v>
      </c>
      <c r="H1647" s="23">
        <v>0.24936395801769853</v>
      </c>
      <c r="I1647" s="25">
        <f t="shared" si="100"/>
        <v>0</v>
      </c>
      <c r="J1647" s="25">
        <f t="shared" si="101"/>
        <v>0</v>
      </c>
      <c r="K1647" s="25">
        <f t="shared" si="102"/>
        <v>0</v>
      </c>
      <c r="L1647" s="25">
        <f t="shared" si="103"/>
        <v>0</v>
      </c>
      <c r="M1647" s="25">
        <v>0</v>
      </c>
      <c r="N1647" s="25" t="e">
        <v>#N/A</v>
      </c>
      <c r="O1647" s="25" t="e">
        <f>VLOOKUP(A1647,'NFkB target TFs'!$E$10:$E$54,1,FALSE)</f>
        <v>#N/A</v>
      </c>
      <c r="P1647" s="25" t="e">
        <f>VLOOKUP(A1647,'all NFkB targets'!$A$6:$A$571,1,FALSE)</f>
        <v>#N/A</v>
      </c>
    </row>
    <row r="1648" spans="1:16" x14ac:dyDescent="0.25">
      <c r="A1648" s="96" t="s">
        <v>305</v>
      </c>
      <c r="B1648" s="21" t="s">
        <v>306</v>
      </c>
      <c r="C1648" s="21"/>
      <c r="D1648" s="22">
        <v>0</v>
      </c>
      <c r="E1648" s="23">
        <v>-0.49321156958333551</v>
      </c>
      <c r="F1648" s="23">
        <v>-0.57329568044508172</v>
      </c>
      <c r="G1648" s="23">
        <v>-5.3379764571620303E-2</v>
      </c>
      <c r="H1648" s="23">
        <v>0.24925054562477422</v>
      </c>
      <c r="I1648" s="25">
        <f t="shared" si="100"/>
        <v>0</v>
      </c>
      <c r="J1648" s="25">
        <f t="shared" si="101"/>
        <v>0</v>
      </c>
      <c r="K1648" s="25">
        <f t="shared" si="102"/>
        <v>0</v>
      </c>
      <c r="L1648" s="25">
        <f t="shared" si="103"/>
        <v>0</v>
      </c>
      <c r="M1648" s="25">
        <v>0</v>
      </c>
      <c r="N1648" s="25" t="e">
        <v>#N/A</v>
      </c>
      <c r="O1648" s="25" t="e">
        <f>VLOOKUP(A1648,'NFkB target TFs'!$E$10:$E$54,1,FALSE)</f>
        <v>#N/A</v>
      </c>
      <c r="P1648" s="25" t="e">
        <f>VLOOKUP(A1648,'all NFkB targets'!$A$6:$A$571,1,FALSE)</f>
        <v>#N/A</v>
      </c>
    </row>
    <row r="1649" spans="1:16" x14ac:dyDescent="0.25">
      <c r="A1649" s="96" t="s">
        <v>12591</v>
      </c>
      <c r="B1649" s="21" t="s">
        <v>12592</v>
      </c>
      <c r="C1649" s="21"/>
      <c r="D1649" s="22">
        <v>0</v>
      </c>
      <c r="E1649" s="24">
        <v>-0.23679617615298476</v>
      </c>
      <c r="F1649" s="24">
        <v>-0.99299903978918025</v>
      </c>
      <c r="G1649" s="24">
        <v>-0.43829285157914666</v>
      </c>
      <c r="H1649" s="28">
        <v>0.24917036800929399</v>
      </c>
      <c r="I1649" s="25">
        <f t="shared" si="100"/>
        <v>0</v>
      </c>
      <c r="J1649" s="25">
        <f t="shared" si="101"/>
        <v>1</v>
      </c>
      <c r="K1649" s="25">
        <f t="shared" si="102"/>
        <v>0</v>
      </c>
      <c r="L1649" s="25">
        <f t="shared" si="103"/>
        <v>0</v>
      </c>
      <c r="M1649" s="25">
        <v>1</v>
      </c>
      <c r="N1649" s="25" t="e">
        <v>#N/A</v>
      </c>
      <c r="O1649" s="25" t="e">
        <f>VLOOKUP(A1649,'NFkB target TFs'!$E$10:$E$54,1,FALSE)</f>
        <v>#N/A</v>
      </c>
      <c r="P1649" s="25" t="e">
        <f>VLOOKUP(A1649,'all NFkB targets'!$A$6:$A$571,1,FALSE)</f>
        <v>#N/A</v>
      </c>
    </row>
    <row r="1650" spans="1:16" x14ac:dyDescent="0.25">
      <c r="A1650" s="96" t="s">
        <v>12402</v>
      </c>
      <c r="B1650" s="21" t="s">
        <v>12403</v>
      </c>
      <c r="C1650" s="21"/>
      <c r="D1650" s="22">
        <v>0</v>
      </c>
      <c r="E1650" s="24">
        <v>-0.15500211412727413</v>
      </c>
      <c r="F1650" s="28">
        <v>1.4961243116061906</v>
      </c>
      <c r="G1650" s="28">
        <v>0.13819966967893002</v>
      </c>
      <c r="H1650" s="28">
        <v>0.24874374828339998</v>
      </c>
      <c r="I1650" s="25">
        <f t="shared" si="100"/>
        <v>0</v>
      </c>
      <c r="J1650" s="25">
        <f t="shared" si="101"/>
        <v>1</v>
      </c>
      <c r="K1650" s="25">
        <f t="shared" si="102"/>
        <v>0</v>
      </c>
      <c r="L1650" s="25">
        <f t="shared" si="103"/>
        <v>0</v>
      </c>
      <c r="M1650" s="25">
        <v>1</v>
      </c>
      <c r="N1650" s="25" t="e">
        <v>#N/A</v>
      </c>
      <c r="O1650" s="25" t="e">
        <f>VLOOKUP(A1650,'NFkB target TFs'!$E$10:$E$54,1,FALSE)</f>
        <v>#N/A</v>
      </c>
      <c r="P1650" s="25" t="e">
        <f>VLOOKUP(A1650,'all NFkB targets'!$A$6:$A$571,1,FALSE)</f>
        <v>#N/A</v>
      </c>
    </row>
    <row r="1651" spans="1:16" x14ac:dyDescent="0.25">
      <c r="A1651" s="96" t="s">
        <v>1088</v>
      </c>
      <c r="B1651" s="21" t="s">
        <v>1089</v>
      </c>
      <c r="C1651" s="21"/>
      <c r="D1651" s="22">
        <v>0</v>
      </c>
      <c r="E1651" s="23">
        <v>0.19816333313989082</v>
      </c>
      <c r="F1651" s="23">
        <v>6.2441952355463759E-3</v>
      </c>
      <c r="G1651" s="23">
        <v>0.26869497325505348</v>
      </c>
      <c r="H1651" s="23">
        <v>0.24871897906694018</v>
      </c>
      <c r="I1651" s="25">
        <f t="shared" si="100"/>
        <v>0</v>
      </c>
      <c r="J1651" s="25">
        <f t="shared" si="101"/>
        <v>0</v>
      </c>
      <c r="K1651" s="25">
        <f t="shared" si="102"/>
        <v>0</v>
      </c>
      <c r="L1651" s="25">
        <f t="shared" si="103"/>
        <v>0</v>
      </c>
      <c r="M1651" s="25">
        <v>0</v>
      </c>
      <c r="N1651" s="25" t="e">
        <v>#N/A</v>
      </c>
      <c r="O1651" s="25" t="e">
        <f>VLOOKUP(A1651,'NFkB target TFs'!$E$10:$E$54,1,FALSE)</f>
        <v>#N/A</v>
      </c>
      <c r="P1651" s="25" t="e">
        <f>VLOOKUP(A1651,'all NFkB targets'!$A$6:$A$571,1,FALSE)</f>
        <v>#N/A</v>
      </c>
    </row>
    <row r="1652" spans="1:16" x14ac:dyDescent="0.25">
      <c r="A1652" s="96" t="s">
        <v>4721</v>
      </c>
      <c r="B1652" s="21" t="s">
        <v>4722</v>
      </c>
      <c r="C1652" s="21"/>
      <c r="D1652" s="22">
        <v>0</v>
      </c>
      <c r="E1652" s="23">
        <v>-2.6180925398761285E-2</v>
      </c>
      <c r="F1652" s="23">
        <v>0.31289061227139159</v>
      </c>
      <c r="G1652" s="23">
        <v>0.37934839117255442</v>
      </c>
      <c r="H1652" s="23">
        <v>0.24870774366542561</v>
      </c>
      <c r="I1652" s="25">
        <f t="shared" si="100"/>
        <v>0</v>
      </c>
      <c r="J1652" s="25">
        <f t="shared" si="101"/>
        <v>0</v>
      </c>
      <c r="K1652" s="25">
        <f t="shared" si="102"/>
        <v>0</v>
      </c>
      <c r="L1652" s="25">
        <f t="shared" si="103"/>
        <v>0</v>
      </c>
      <c r="M1652" s="25">
        <v>0</v>
      </c>
      <c r="N1652" s="25" t="e">
        <v>#N/A</v>
      </c>
      <c r="O1652" s="25" t="e">
        <f>VLOOKUP(A1652,'NFkB target TFs'!$E$10:$E$54,1,FALSE)</f>
        <v>#N/A</v>
      </c>
      <c r="P1652" s="25" t="e">
        <f>VLOOKUP(A1652,'all NFkB targets'!$A$6:$A$571,1,FALSE)</f>
        <v>#N/A</v>
      </c>
    </row>
    <row r="1653" spans="1:16" x14ac:dyDescent="0.25">
      <c r="A1653" s="96" t="s">
        <v>3061</v>
      </c>
      <c r="B1653" s="21" t="s">
        <v>3062</v>
      </c>
      <c r="C1653" s="21"/>
      <c r="D1653" s="22">
        <v>0</v>
      </c>
      <c r="E1653" s="23">
        <v>0.24329738922569535</v>
      </c>
      <c r="F1653" s="23">
        <v>0.14398529493857018</v>
      </c>
      <c r="G1653" s="23">
        <v>-4.214901874678924E-3</v>
      </c>
      <c r="H1653" s="23">
        <v>0.24870036059400233</v>
      </c>
      <c r="I1653" s="25">
        <f t="shared" si="100"/>
        <v>0</v>
      </c>
      <c r="J1653" s="25">
        <f t="shared" si="101"/>
        <v>0</v>
      </c>
      <c r="K1653" s="25">
        <f t="shared" si="102"/>
        <v>0</v>
      </c>
      <c r="L1653" s="25">
        <f t="shared" si="103"/>
        <v>0</v>
      </c>
      <c r="M1653" s="25">
        <v>0</v>
      </c>
      <c r="N1653" s="25" t="e">
        <v>#N/A</v>
      </c>
      <c r="O1653" s="25" t="e">
        <f>VLOOKUP(A1653,'NFkB target TFs'!$E$10:$E$54,1,FALSE)</f>
        <v>#N/A</v>
      </c>
      <c r="P1653" s="25" t="e">
        <f>VLOOKUP(A1653,'all NFkB targets'!$A$6:$A$571,1,FALSE)</f>
        <v>#N/A</v>
      </c>
    </row>
    <row r="1654" spans="1:16" x14ac:dyDescent="0.25">
      <c r="A1654" s="96" t="s">
        <v>12720</v>
      </c>
      <c r="B1654" s="21" t="s">
        <v>12721</v>
      </c>
      <c r="C1654" s="21"/>
      <c r="D1654" s="22">
        <v>0</v>
      </c>
      <c r="E1654" s="24">
        <v>-0.13500539449027565</v>
      </c>
      <c r="F1654" s="28">
        <v>0.59437674743566049</v>
      </c>
      <c r="G1654" s="28">
        <v>0.25883622793961431</v>
      </c>
      <c r="H1654" s="28">
        <v>0.24825713418472223</v>
      </c>
      <c r="I1654" s="25">
        <f t="shared" si="100"/>
        <v>0</v>
      </c>
      <c r="J1654" s="25">
        <f t="shared" si="101"/>
        <v>1</v>
      </c>
      <c r="K1654" s="25">
        <f t="shared" si="102"/>
        <v>0</v>
      </c>
      <c r="L1654" s="25">
        <f t="shared" si="103"/>
        <v>0</v>
      </c>
      <c r="M1654" s="25">
        <v>1</v>
      </c>
      <c r="N1654" s="25" t="e">
        <v>#N/A</v>
      </c>
      <c r="O1654" s="25" t="e">
        <f>VLOOKUP(A1654,'NFkB target TFs'!$E$10:$E$54,1,FALSE)</f>
        <v>#N/A</v>
      </c>
      <c r="P1654" s="25" t="e">
        <f>VLOOKUP(A1654,'all NFkB targets'!$A$6:$A$571,1,FALSE)</f>
        <v>#N/A</v>
      </c>
    </row>
    <row r="1655" spans="1:16" x14ac:dyDescent="0.25">
      <c r="A1655" s="96" t="s">
        <v>7521</v>
      </c>
      <c r="B1655" s="21" t="s">
        <v>7522</v>
      </c>
      <c r="C1655" s="21"/>
      <c r="D1655" s="22">
        <v>0</v>
      </c>
      <c r="E1655" s="23">
        <v>0.3832574428164312</v>
      </c>
      <c r="F1655" s="23">
        <v>-0.1638749213700634</v>
      </c>
      <c r="G1655" s="23">
        <v>0.42723135796604117</v>
      </c>
      <c r="H1655" s="23">
        <v>0.24785774132945934</v>
      </c>
      <c r="I1655" s="25">
        <f t="shared" ref="I1655:I1718" si="104">IF(ABS(E1655)&gt;0.585,1,0)</f>
        <v>0</v>
      </c>
      <c r="J1655" s="25">
        <f t="shared" ref="J1655:J1718" si="105">IF(ABS(F1655)&gt;0.585,1,0)</f>
        <v>0</v>
      </c>
      <c r="K1655" s="25">
        <f t="shared" ref="K1655:K1718" si="106">IF(ABS(G1655)&gt;0.585,1,0)</f>
        <v>0</v>
      </c>
      <c r="L1655" s="25">
        <f t="shared" ref="L1655:L1718" si="107">IF(ABS(H1655)&gt;0.585,1,0)</f>
        <v>0</v>
      </c>
      <c r="M1655" s="25">
        <v>0</v>
      </c>
      <c r="N1655" s="25" t="e">
        <v>#N/A</v>
      </c>
      <c r="O1655" s="25" t="e">
        <f>VLOOKUP(A1655,'NFkB target TFs'!$E$10:$E$54,1,FALSE)</f>
        <v>#N/A</v>
      </c>
      <c r="P1655" s="25" t="e">
        <f>VLOOKUP(A1655,'all NFkB targets'!$A$6:$A$571,1,FALSE)</f>
        <v>#N/A</v>
      </c>
    </row>
    <row r="1656" spans="1:16" x14ac:dyDescent="0.25">
      <c r="A1656" s="96" t="s">
        <v>11088</v>
      </c>
      <c r="B1656" s="21" t="s">
        <v>11089</v>
      </c>
      <c r="C1656" s="21"/>
      <c r="D1656" s="22">
        <v>0</v>
      </c>
      <c r="E1656" s="23">
        <v>0.19255032275922246</v>
      </c>
      <c r="F1656" s="23">
        <v>0.50694306064665473</v>
      </c>
      <c r="G1656" s="23">
        <v>0.12491553520718239</v>
      </c>
      <c r="H1656" s="23">
        <v>0.24752628179839672</v>
      </c>
      <c r="I1656" s="25">
        <f t="shared" si="104"/>
        <v>0</v>
      </c>
      <c r="J1656" s="25">
        <f t="shared" si="105"/>
        <v>0</v>
      </c>
      <c r="K1656" s="25">
        <f t="shared" si="106"/>
        <v>0</v>
      </c>
      <c r="L1656" s="25">
        <f t="shared" si="107"/>
        <v>0</v>
      </c>
      <c r="M1656" s="25">
        <v>0</v>
      </c>
      <c r="N1656" s="25" t="e">
        <v>#N/A</v>
      </c>
      <c r="O1656" s="25" t="e">
        <f>VLOOKUP(A1656,'NFkB target TFs'!$E$10:$E$54,1,FALSE)</f>
        <v>#N/A</v>
      </c>
      <c r="P1656" s="25" t="e">
        <f>VLOOKUP(A1656,'all NFkB targets'!$A$6:$A$571,1,FALSE)</f>
        <v>#N/A</v>
      </c>
    </row>
    <row r="1657" spans="1:16" x14ac:dyDescent="0.25">
      <c r="A1657" s="96" t="s">
        <v>12930</v>
      </c>
      <c r="B1657" s="21" t="s">
        <v>12931</v>
      </c>
      <c r="C1657" s="21"/>
      <c r="D1657" s="22">
        <v>0</v>
      </c>
      <c r="E1657" s="28">
        <v>1.1420190048724279</v>
      </c>
      <c r="F1657" s="28">
        <v>0.92676792233977667</v>
      </c>
      <c r="G1657" s="23">
        <v>5.2639439614309159E-3</v>
      </c>
      <c r="H1657" s="28">
        <v>0.24745249346451934</v>
      </c>
      <c r="I1657" s="25">
        <f t="shared" si="104"/>
        <v>1</v>
      </c>
      <c r="J1657" s="25">
        <f t="shared" si="105"/>
        <v>1</v>
      </c>
      <c r="K1657" s="25">
        <f t="shared" si="106"/>
        <v>0</v>
      </c>
      <c r="L1657" s="25">
        <f t="shared" si="107"/>
        <v>0</v>
      </c>
      <c r="M1657" s="25">
        <v>1</v>
      </c>
      <c r="N1657" s="25" t="e">
        <v>#N/A</v>
      </c>
      <c r="O1657" s="25" t="e">
        <f>VLOOKUP(A1657,'NFkB target TFs'!$E$10:$E$54,1,FALSE)</f>
        <v>#N/A</v>
      </c>
      <c r="P1657" s="25" t="e">
        <f>VLOOKUP(A1657,'all NFkB targets'!$A$6:$A$571,1,FALSE)</f>
        <v>#N/A</v>
      </c>
    </row>
    <row r="1658" spans="1:16" x14ac:dyDescent="0.25">
      <c r="A1658" s="96" t="s">
        <v>14441</v>
      </c>
      <c r="B1658" s="21" t="s">
        <v>14442</v>
      </c>
      <c r="C1658" s="21"/>
      <c r="D1658" s="22">
        <v>0</v>
      </c>
      <c r="E1658" s="28">
        <v>0.78266024985969285</v>
      </c>
      <c r="F1658" s="28">
        <v>0.36818051689724995</v>
      </c>
      <c r="G1658" s="28">
        <v>0.69155372191883768</v>
      </c>
      <c r="H1658" s="28">
        <v>0.24731318779093447</v>
      </c>
      <c r="I1658" s="25">
        <f t="shared" si="104"/>
        <v>1</v>
      </c>
      <c r="J1658" s="25">
        <f t="shared" si="105"/>
        <v>0</v>
      </c>
      <c r="K1658" s="25">
        <f t="shared" si="106"/>
        <v>1</v>
      </c>
      <c r="L1658" s="25">
        <f t="shared" si="107"/>
        <v>0</v>
      </c>
      <c r="M1658" s="25">
        <v>1</v>
      </c>
      <c r="N1658" s="25" t="e">
        <v>#N/A</v>
      </c>
      <c r="O1658" s="25" t="e">
        <f>VLOOKUP(A1658,'NFkB target TFs'!$E$10:$E$54,1,FALSE)</f>
        <v>#N/A</v>
      </c>
      <c r="P1658" s="25" t="e">
        <f>VLOOKUP(A1658,'all NFkB targets'!$A$6:$A$571,1,FALSE)</f>
        <v>#N/A</v>
      </c>
    </row>
    <row r="1659" spans="1:16" x14ac:dyDescent="0.25">
      <c r="A1659" s="96" t="s">
        <v>13731</v>
      </c>
      <c r="B1659" s="21" t="s">
        <v>941</v>
      </c>
      <c r="C1659" s="21"/>
      <c r="D1659" s="22">
        <v>0</v>
      </c>
      <c r="E1659" s="28">
        <v>0.12606474610886584</v>
      </c>
      <c r="F1659" s="23">
        <v>-2.9165225818029869E-2</v>
      </c>
      <c r="G1659" s="24">
        <v>-2.5965190881285714</v>
      </c>
      <c r="H1659" s="28">
        <v>0.24730434572439772</v>
      </c>
      <c r="I1659" s="25">
        <f t="shared" si="104"/>
        <v>0</v>
      </c>
      <c r="J1659" s="25">
        <f t="shared" si="105"/>
        <v>0</v>
      </c>
      <c r="K1659" s="25">
        <f t="shared" si="106"/>
        <v>1</v>
      </c>
      <c r="L1659" s="25">
        <f t="shared" si="107"/>
        <v>0</v>
      </c>
      <c r="M1659" s="25">
        <v>1</v>
      </c>
      <c r="N1659" s="25" t="e">
        <v>#N/A</v>
      </c>
      <c r="O1659" s="25" t="e">
        <f>VLOOKUP(A1659,'NFkB target TFs'!$E$10:$E$54,1,FALSE)</f>
        <v>#N/A</v>
      </c>
      <c r="P1659" s="25" t="e">
        <f>VLOOKUP(A1659,'all NFkB targets'!$A$6:$A$571,1,FALSE)</f>
        <v>#N/A</v>
      </c>
    </row>
    <row r="1660" spans="1:16" x14ac:dyDescent="0.25">
      <c r="A1660" s="96" t="s">
        <v>13561</v>
      </c>
      <c r="B1660" s="21" t="s">
        <v>13562</v>
      </c>
      <c r="C1660" s="21"/>
      <c r="D1660" s="22">
        <v>0</v>
      </c>
      <c r="E1660" s="24">
        <v>-0.14408796711059454</v>
      </c>
      <c r="F1660" s="28">
        <v>0.1838748683146639</v>
      </c>
      <c r="G1660" s="28">
        <v>0.60035110676212866</v>
      </c>
      <c r="H1660" s="28">
        <v>0.24707980509120073</v>
      </c>
      <c r="I1660" s="25">
        <f t="shared" si="104"/>
        <v>0</v>
      </c>
      <c r="J1660" s="25">
        <f t="shared" si="105"/>
        <v>0</v>
      </c>
      <c r="K1660" s="25">
        <f t="shared" si="106"/>
        <v>1</v>
      </c>
      <c r="L1660" s="25">
        <f t="shared" si="107"/>
        <v>0</v>
      </c>
      <c r="M1660" s="25">
        <v>1</v>
      </c>
      <c r="N1660" s="25" t="e">
        <v>#N/A</v>
      </c>
      <c r="O1660" s="25" t="e">
        <f>VLOOKUP(A1660,'NFkB target TFs'!$E$10:$E$54,1,FALSE)</f>
        <v>#N/A</v>
      </c>
      <c r="P1660" s="25" t="e">
        <f>VLOOKUP(A1660,'all NFkB targets'!$A$6:$A$571,1,FALSE)</f>
        <v>#N/A</v>
      </c>
    </row>
    <row r="1661" spans="1:16" x14ac:dyDescent="0.25">
      <c r="A1661" s="96" t="s">
        <v>13025</v>
      </c>
      <c r="B1661" s="21" t="s">
        <v>13026</v>
      </c>
      <c r="C1661" s="21"/>
      <c r="D1661" s="22">
        <v>0</v>
      </c>
      <c r="E1661" s="24">
        <v>-0.61330054744936202</v>
      </c>
      <c r="F1661" s="24">
        <v>-0.59091255854880986</v>
      </c>
      <c r="G1661" s="23">
        <v>5.6207712350465094E-2</v>
      </c>
      <c r="H1661" s="28">
        <v>0.24688527495895127</v>
      </c>
      <c r="I1661" s="25">
        <f t="shared" si="104"/>
        <v>1</v>
      </c>
      <c r="J1661" s="25">
        <f t="shared" si="105"/>
        <v>1</v>
      </c>
      <c r="K1661" s="25">
        <f t="shared" si="106"/>
        <v>0</v>
      </c>
      <c r="L1661" s="25">
        <f t="shared" si="107"/>
        <v>0</v>
      </c>
      <c r="M1661" s="25">
        <v>1</v>
      </c>
      <c r="N1661" s="25" t="e">
        <v>#N/A</v>
      </c>
      <c r="O1661" s="25" t="e">
        <f>VLOOKUP(A1661,'NFkB target TFs'!$E$10:$E$54,1,FALSE)</f>
        <v>#N/A</v>
      </c>
      <c r="P1661" s="25" t="e">
        <f>VLOOKUP(A1661,'all NFkB targets'!$A$6:$A$571,1,FALSE)</f>
        <v>#N/A</v>
      </c>
    </row>
    <row r="1662" spans="1:16" x14ac:dyDescent="0.25">
      <c r="A1662" s="96" t="s">
        <v>12973</v>
      </c>
      <c r="B1662" s="21" t="s">
        <v>12974</v>
      </c>
      <c r="C1662" s="21"/>
      <c r="D1662" s="22">
        <v>0</v>
      </c>
      <c r="E1662" s="28">
        <v>0.89542618533534268</v>
      </c>
      <c r="F1662" s="28">
        <v>0.64839912812719647</v>
      </c>
      <c r="G1662" s="28">
        <v>0.38177228160437576</v>
      </c>
      <c r="H1662" s="28">
        <v>0.2466286929607566</v>
      </c>
      <c r="I1662" s="25">
        <f t="shared" si="104"/>
        <v>1</v>
      </c>
      <c r="J1662" s="25">
        <f t="shared" si="105"/>
        <v>1</v>
      </c>
      <c r="K1662" s="25">
        <f t="shared" si="106"/>
        <v>0</v>
      </c>
      <c r="L1662" s="25">
        <f t="shared" si="107"/>
        <v>0</v>
      </c>
      <c r="M1662" s="25">
        <v>1</v>
      </c>
      <c r="N1662" s="25" t="e">
        <v>#N/A</v>
      </c>
      <c r="O1662" s="25" t="e">
        <f>VLOOKUP(A1662,'NFkB target TFs'!$E$10:$E$54,1,FALSE)</f>
        <v>#N/A</v>
      </c>
      <c r="P1662" s="25" t="e">
        <f>VLOOKUP(A1662,'all NFkB targets'!$A$6:$A$571,1,FALSE)</f>
        <v>#N/A</v>
      </c>
    </row>
    <row r="1663" spans="1:16" x14ac:dyDescent="0.25">
      <c r="A1663" s="96" t="s">
        <v>2860</v>
      </c>
      <c r="B1663" s="21" t="s">
        <v>2861</v>
      </c>
      <c r="C1663" s="21"/>
      <c r="D1663" s="22">
        <v>0</v>
      </c>
      <c r="E1663" s="23">
        <v>0.26695242300538152</v>
      </c>
      <c r="F1663" s="23">
        <v>0.5810153162044932</v>
      </c>
      <c r="G1663" s="23">
        <v>0.50592785728726997</v>
      </c>
      <c r="H1663" s="23">
        <v>0.24658303089097133</v>
      </c>
      <c r="I1663" s="25">
        <f t="shared" si="104"/>
        <v>0</v>
      </c>
      <c r="J1663" s="25">
        <f t="shared" si="105"/>
        <v>0</v>
      </c>
      <c r="K1663" s="25">
        <f t="shared" si="106"/>
        <v>0</v>
      </c>
      <c r="L1663" s="25">
        <f t="shared" si="107"/>
        <v>0</v>
      </c>
      <c r="M1663" s="25">
        <v>0</v>
      </c>
      <c r="N1663" s="25" t="e">
        <v>#N/A</v>
      </c>
      <c r="O1663" s="25" t="e">
        <f>VLOOKUP(A1663,'NFkB target TFs'!$E$10:$E$54,1,FALSE)</f>
        <v>#N/A</v>
      </c>
      <c r="P1663" s="25" t="e">
        <f>VLOOKUP(A1663,'all NFkB targets'!$A$6:$A$571,1,FALSE)</f>
        <v>#N/A</v>
      </c>
    </row>
    <row r="1664" spans="1:16" x14ac:dyDescent="0.25">
      <c r="A1664" s="96" t="s">
        <v>9941</v>
      </c>
      <c r="B1664" s="21" t="s">
        <v>9942</v>
      </c>
      <c r="C1664" s="21"/>
      <c r="D1664" s="22">
        <v>0</v>
      </c>
      <c r="E1664" s="23">
        <v>0.43429089971157453</v>
      </c>
      <c r="F1664" s="23">
        <v>0.42288818360176506</v>
      </c>
      <c r="G1664" s="23">
        <v>0.42000915664780875</v>
      </c>
      <c r="H1664" s="23">
        <v>0.24650913881093447</v>
      </c>
      <c r="I1664" s="25">
        <f t="shared" si="104"/>
        <v>0</v>
      </c>
      <c r="J1664" s="25">
        <f t="shared" si="105"/>
        <v>0</v>
      </c>
      <c r="K1664" s="25">
        <f t="shared" si="106"/>
        <v>0</v>
      </c>
      <c r="L1664" s="25">
        <f t="shared" si="107"/>
        <v>0</v>
      </c>
      <c r="M1664" s="25">
        <v>0</v>
      </c>
      <c r="N1664" s="25" t="e">
        <v>#N/A</v>
      </c>
      <c r="O1664" s="25" t="e">
        <f>VLOOKUP(A1664,'NFkB target TFs'!$E$10:$E$54,1,FALSE)</f>
        <v>#N/A</v>
      </c>
      <c r="P1664" s="25" t="e">
        <f>VLOOKUP(A1664,'all NFkB targets'!$A$6:$A$571,1,FALSE)</f>
        <v>#N/A</v>
      </c>
    </row>
    <row r="1665" spans="1:16" x14ac:dyDescent="0.25">
      <c r="A1665" s="96" t="s">
        <v>7196</v>
      </c>
      <c r="B1665" s="21" t="s">
        <v>7197</v>
      </c>
      <c r="C1665" s="21"/>
      <c r="D1665" s="22">
        <v>0</v>
      </c>
      <c r="E1665" s="23">
        <v>0.15705840433656909</v>
      </c>
      <c r="F1665" s="23">
        <v>-0.18332528669945317</v>
      </c>
      <c r="G1665" s="23">
        <v>0.26940305203031523</v>
      </c>
      <c r="H1665" s="23">
        <v>0.24603360176255223</v>
      </c>
      <c r="I1665" s="25">
        <f t="shared" si="104"/>
        <v>0</v>
      </c>
      <c r="J1665" s="25">
        <f t="shared" si="105"/>
        <v>0</v>
      </c>
      <c r="K1665" s="25">
        <f t="shared" si="106"/>
        <v>0</v>
      </c>
      <c r="L1665" s="25">
        <f t="shared" si="107"/>
        <v>0</v>
      </c>
      <c r="M1665" s="25">
        <v>0</v>
      </c>
      <c r="N1665" s="25" t="e">
        <v>#N/A</v>
      </c>
      <c r="O1665" s="25" t="e">
        <f>VLOOKUP(A1665,'NFkB target TFs'!$E$10:$E$54,1,FALSE)</f>
        <v>#N/A</v>
      </c>
      <c r="P1665" s="25" t="e">
        <f>VLOOKUP(A1665,'all NFkB targets'!$A$6:$A$571,1,FALSE)</f>
        <v>#N/A</v>
      </c>
    </row>
    <row r="1666" spans="1:16" x14ac:dyDescent="0.25">
      <c r="A1666" s="96" t="s">
        <v>10750</v>
      </c>
      <c r="B1666" s="21" t="s">
        <v>10751</v>
      </c>
      <c r="C1666" s="21"/>
      <c r="D1666" s="22">
        <v>0</v>
      </c>
      <c r="E1666" s="23">
        <v>4.8707250408535414E-2</v>
      </c>
      <c r="F1666" s="23">
        <v>0.15673477315053588</v>
      </c>
      <c r="G1666" s="23">
        <v>0.27550436358363506</v>
      </c>
      <c r="H1666" s="23">
        <v>0.24593576906523276</v>
      </c>
      <c r="I1666" s="25">
        <f t="shared" si="104"/>
        <v>0</v>
      </c>
      <c r="J1666" s="25">
        <f t="shared" si="105"/>
        <v>0</v>
      </c>
      <c r="K1666" s="25">
        <f t="shared" si="106"/>
        <v>0</v>
      </c>
      <c r="L1666" s="25">
        <f t="shared" si="107"/>
        <v>0</v>
      </c>
      <c r="M1666" s="25">
        <v>0</v>
      </c>
      <c r="N1666" s="25" t="e">
        <v>#N/A</v>
      </c>
      <c r="O1666" s="25" t="e">
        <f>VLOOKUP(A1666,'NFkB target TFs'!$E$10:$E$54,1,FALSE)</f>
        <v>#N/A</v>
      </c>
      <c r="P1666" s="25" t="e">
        <f>VLOOKUP(A1666,'all NFkB targets'!$A$6:$A$571,1,FALSE)</f>
        <v>#N/A</v>
      </c>
    </row>
    <row r="1667" spans="1:16" x14ac:dyDescent="0.25">
      <c r="A1667" s="96" t="s">
        <v>6820</v>
      </c>
      <c r="B1667" s="21" t="s">
        <v>941</v>
      </c>
      <c r="C1667" s="21"/>
      <c r="D1667" s="22">
        <v>0</v>
      </c>
      <c r="E1667" s="23">
        <v>0.25567777203163422</v>
      </c>
      <c r="F1667" s="23">
        <v>0.48284813999789988</v>
      </c>
      <c r="G1667" s="23">
        <v>0.45232687746362937</v>
      </c>
      <c r="H1667" s="23">
        <v>0.24584138541886438</v>
      </c>
      <c r="I1667" s="25">
        <f t="shared" si="104"/>
        <v>0</v>
      </c>
      <c r="J1667" s="25">
        <f t="shared" si="105"/>
        <v>0</v>
      </c>
      <c r="K1667" s="25">
        <f t="shared" si="106"/>
        <v>0</v>
      </c>
      <c r="L1667" s="25">
        <f t="shared" si="107"/>
        <v>0</v>
      </c>
      <c r="M1667" s="25">
        <v>0</v>
      </c>
      <c r="N1667" s="25" t="e">
        <v>#N/A</v>
      </c>
      <c r="O1667" s="25" t="e">
        <f>VLOOKUP(A1667,'NFkB target TFs'!$E$10:$E$54,1,FALSE)</f>
        <v>#N/A</v>
      </c>
      <c r="P1667" s="25" t="e">
        <f>VLOOKUP(A1667,'all NFkB targets'!$A$6:$A$571,1,FALSE)</f>
        <v>#N/A</v>
      </c>
    </row>
    <row r="1668" spans="1:16" x14ac:dyDescent="0.25">
      <c r="A1668" s="96" t="s">
        <v>10122</v>
      </c>
      <c r="B1668" s="21" t="s">
        <v>10123</v>
      </c>
      <c r="C1668" s="21"/>
      <c r="D1668" s="22">
        <v>0</v>
      </c>
      <c r="E1668" s="23">
        <v>-2.7130442474546799E-2</v>
      </c>
      <c r="F1668" s="23">
        <v>-8.3921533451801586E-4</v>
      </c>
      <c r="G1668" s="23">
        <v>0.42730633661210804</v>
      </c>
      <c r="H1668" s="23">
        <v>0.24583836475790583</v>
      </c>
      <c r="I1668" s="25">
        <f t="shared" si="104"/>
        <v>0</v>
      </c>
      <c r="J1668" s="25">
        <f t="shared" si="105"/>
        <v>0</v>
      </c>
      <c r="K1668" s="25">
        <f t="shared" si="106"/>
        <v>0</v>
      </c>
      <c r="L1668" s="25">
        <f t="shared" si="107"/>
        <v>0</v>
      </c>
      <c r="M1668" s="25">
        <v>0</v>
      </c>
      <c r="N1668" s="25" t="e">
        <v>#N/A</v>
      </c>
      <c r="O1668" s="25" t="e">
        <f>VLOOKUP(A1668,'NFkB target TFs'!$E$10:$E$54,1,FALSE)</f>
        <v>#N/A</v>
      </c>
      <c r="P1668" s="25" t="e">
        <f>VLOOKUP(A1668,'all NFkB targets'!$A$6:$A$571,1,FALSE)</f>
        <v>#N/A</v>
      </c>
    </row>
    <row r="1669" spans="1:16" x14ac:dyDescent="0.25">
      <c r="A1669" s="96" t="s">
        <v>1690</v>
      </c>
      <c r="B1669" s="21" t="s">
        <v>1691</v>
      </c>
      <c r="C1669" s="21"/>
      <c r="D1669" s="22">
        <v>0</v>
      </c>
      <c r="E1669" s="23">
        <v>0.2947973227109259</v>
      </c>
      <c r="F1669" s="23">
        <v>0.36680433226438264</v>
      </c>
      <c r="G1669" s="23">
        <v>0.13567370964889858</v>
      </c>
      <c r="H1669" s="23">
        <v>0.24546822745479263</v>
      </c>
      <c r="I1669" s="25">
        <f t="shared" si="104"/>
        <v>0</v>
      </c>
      <c r="J1669" s="25">
        <f t="shared" si="105"/>
        <v>0</v>
      </c>
      <c r="K1669" s="25">
        <f t="shared" si="106"/>
        <v>0</v>
      </c>
      <c r="L1669" s="25">
        <f t="shared" si="107"/>
        <v>0</v>
      </c>
      <c r="M1669" s="25">
        <v>0</v>
      </c>
      <c r="N1669" s="25" t="e">
        <v>#N/A</v>
      </c>
      <c r="O1669" s="25" t="e">
        <f>VLOOKUP(A1669,'NFkB target TFs'!$E$10:$E$54,1,FALSE)</f>
        <v>#N/A</v>
      </c>
      <c r="P1669" s="25" t="e">
        <f>VLOOKUP(A1669,'all NFkB targets'!$A$6:$A$571,1,FALSE)</f>
        <v>#N/A</v>
      </c>
    </row>
    <row r="1670" spans="1:16" x14ac:dyDescent="0.25">
      <c r="A1670" s="96" t="s">
        <v>14180</v>
      </c>
      <c r="B1670" s="21" t="s">
        <v>14181</v>
      </c>
      <c r="C1670" s="21"/>
      <c r="D1670" s="22">
        <v>0</v>
      </c>
      <c r="E1670" s="24">
        <v>-0.12927795244924672</v>
      </c>
      <c r="F1670" s="28">
        <v>0.53155296296782661</v>
      </c>
      <c r="G1670" s="28">
        <v>0.5959608496627018</v>
      </c>
      <c r="H1670" s="28">
        <v>0.24522309547592769</v>
      </c>
      <c r="I1670" s="25">
        <f t="shared" si="104"/>
        <v>0</v>
      </c>
      <c r="J1670" s="25">
        <f t="shared" si="105"/>
        <v>0</v>
      </c>
      <c r="K1670" s="25">
        <f t="shared" si="106"/>
        <v>1</v>
      </c>
      <c r="L1670" s="25">
        <f t="shared" si="107"/>
        <v>0</v>
      </c>
      <c r="M1670" s="25">
        <v>1</v>
      </c>
      <c r="N1670" s="25" t="e">
        <v>#N/A</v>
      </c>
      <c r="O1670" s="25" t="e">
        <f>VLOOKUP(A1670,'NFkB target TFs'!$E$10:$E$54,1,FALSE)</f>
        <v>#N/A</v>
      </c>
      <c r="P1670" s="25" t="e">
        <f>VLOOKUP(A1670,'all NFkB targets'!$A$6:$A$571,1,FALSE)</f>
        <v>#N/A</v>
      </c>
    </row>
    <row r="1671" spans="1:16" x14ac:dyDescent="0.25">
      <c r="A1671" s="96" t="s">
        <v>8489</v>
      </c>
      <c r="B1671" s="21" t="s">
        <v>8490</v>
      </c>
      <c r="C1671" s="21"/>
      <c r="D1671" s="22">
        <v>0</v>
      </c>
      <c r="E1671" s="23">
        <v>-2.7634536944718763E-2</v>
      </c>
      <c r="F1671" s="23">
        <v>8.8112962641162307E-2</v>
      </c>
      <c r="G1671" s="23">
        <v>0.32796931976265137</v>
      </c>
      <c r="H1671" s="23">
        <v>0.24512450393982926</v>
      </c>
      <c r="I1671" s="25">
        <f t="shared" si="104"/>
        <v>0</v>
      </c>
      <c r="J1671" s="25">
        <f t="shared" si="105"/>
        <v>0</v>
      </c>
      <c r="K1671" s="25">
        <f t="shared" si="106"/>
        <v>0</v>
      </c>
      <c r="L1671" s="25">
        <f t="shared" si="107"/>
        <v>0</v>
      </c>
      <c r="M1671" s="25">
        <v>0</v>
      </c>
      <c r="N1671" s="25" t="e">
        <v>#N/A</v>
      </c>
      <c r="O1671" s="25" t="e">
        <f>VLOOKUP(A1671,'NFkB target TFs'!$E$10:$E$54,1,FALSE)</f>
        <v>#N/A</v>
      </c>
      <c r="P1671" s="25" t="e">
        <f>VLOOKUP(A1671,'all NFkB targets'!$A$6:$A$571,1,FALSE)</f>
        <v>#N/A</v>
      </c>
    </row>
    <row r="1672" spans="1:16" x14ac:dyDescent="0.25">
      <c r="A1672" s="96" t="s">
        <v>9330</v>
      </c>
      <c r="B1672" s="21" t="s">
        <v>9331</v>
      </c>
      <c r="C1672" s="21"/>
      <c r="D1672" s="22">
        <v>0</v>
      </c>
      <c r="E1672" s="23">
        <v>-1.1290013219225082E-2</v>
      </c>
      <c r="F1672" s="23">
        <v>4.773132018604237E-2</v>
      </c>
      <c r="G1672" s="23">
        <v>0.42445775978727363</v>
      </c>
      <c r="H1672" s="23">
        <v>0.24492545659022247</v>
      </c>
      <c r="I1672" s="25">
        <f t="shared" si="104"/>
        <v>0</v>
      </c>
      <c r="J1672" s="25">
        <f t="shared" si="105"/>
        <v>0</v>
      </c>
      <c r="K1672" s="25">
        <f t="shared" si="106"/>
        <v>0</v>
      </c>
      <c r="L1672" s="25">
        <f t="shared" si="107"/>
        <v>0</v>
      </c>
      <c r="M1672" s="25">
        <v>0</v>
      </c>
      <c r="N1672" s="25" t="e">
        <v>#N/A</v>
      </c>
      <c r="O1672" s="25" t="e">
        <f>VLOOKUP(A1672,'NFkB target TFs'!$E$10:$E$54,1,FALSE)</f>
        <v>#N/A</v>
      </c>
      <c r="P1672" s="25" t="e">
        <f>VLOOKUP(A1672,'all NFkB targets'!$A$6:$A$571,1,FALSE)</f>
        <v>#N/A</v>
      </c>
    </row>
    <row r="1673" spans="1:16" x14ac:dyDescent="0.25">
      <c r="A1673" s="96" t="s">
        <v>12667</v>
      </c>
      <c r="B1673" s="21" t="s">
        <v>12668</v>
      </c>
      <c r="C1673" s="21"/>
      <c r="D1673" s="22">
        <v>0</v>
      </c>
      <c r="E1673" s="28">
        <v>0.35306676594890363</v>
      </c>
      <c r="F1673" s="28">
        <v>0.69811943658450315</v>
      </c>
      <c r="G1673" s="28">
        <v>0.56719674233726047</v>
      </c>
      <c r="H1673" s="28">
        <v>0.24490355318758575</v>
      </c>
      <c r="I1673" s="25">
        <f t="shared" si="104"/>
        <v>0</v>
      </c>
      <c r="J1673" s="25">
        <f t="shared" si="105"/>
        <v>1</v>
      </c>
      <c r="K1673" s="25">
        <f t="shared" si="106"/>
        <v>0</v>
      </c>
      <c r="L1673" s="25">
        <f t="shared" si="107"/>
        <v>0</v>
      </c>
      <c r="M1673" s="25">
        <v>1</v>
      </c>
      <c r="N1673" s="25" t="e">
        <v>#N/A</v>
      </c>
      <c r="O1673" s="25" t="e">
        <f>VLOOKUP(A1673,'NFkB target TFs'!$E$10:$E$54,1,FALSE)</f>
        <v>#N/A</v>
      </c>
      <c r="P1673" s="25" t="e">
        <f>VLOOKUP(A1673,'all NFkB targets'!$A$6:$A$571,1,FALSE)</f>
        <v>#N/A</v>
      </c>
    </row>
    <row r="1674" spans="1:16" x14ac:dyDescent="0.25">
      <c r="A1674" s="96" t="s">
        <v>2669</v>
      </c>
      <c r="B1674" s="21" t="s">
        <v>2670</v>
      </c>
      <c r="C1674" s="21"/>
      <c r="D1674" s="22">
        <v>0</v>
      </c>
      <c r="E1674" s="23">
        <v>6.2840345121059196E-2</v>
      </c>
      <c r="F1674" s="23">
        <v>0.41195324985231618</v>
      </c>
      <c r="G1674" s="23">
        <v>0.25706369491964787</v>
      </c>
      <c r="H1674" s="23">
        <v>0.24416639024548373</v>
      </c>
      <c r="I1674" s="25">
        <f t="shared" si="104"/>
        <v>0</v>
      </c>
      <c r="J1674" s="25">
        <f t="shared" si="105"/>
        <v>0</v>
      </c>
      <c r="K1674" s="25">
        <f t="shared" si="106"/>
        <v>0</v>
      </c>
      <c r="L1674" s="25">
        <f t="shared" si="107"/>
        <v>0</v>
      </c>
      <c r="M1674" s="25">
        <v>0</v>
      </c>
      <c r="N1674" s="25" t="e">
        <v>#N/A</v>
      </c>
      <c r="O1674" s="25" t="e">
        <f>VLOOKUP(A1674,'NFkB target TFs'!$E$10:$E$54,1,FALSE)</f>
        <v>#N/A</v>
      </c>
      <c r="P1674" s="25" t="e">
        <f>VLOOKUP(A1674,'all NFkB targets'!$A$6:$A$571,1,FALSE)</f>
        <v>#N/A</v>
      </c>
    </row>
    <row r="1675" spans="1:16" x14ac:dyDescent="0.25">
      <c r="A1675" s="96" t="s">
        <v>3025</v>
      </c>
      <c r="B1675" s="21" t="s">
        <v>3026</v>
      </c>
      <c r="C1675" s="21"/>
      <c r="D1675" s="22">
        <v>0</v>
      </c>
      <c r="E1675" s="23">
        <v>0.1056651893361293</v>
      </c>
      <c r="F1675" s="23">
        <v>7.3667947183354981E-2</v>
      </c>
      <c r="G1675" s="23">
        <v>0.36172092572631398</v>
      </c>
      <c r="H1675" s="23">
        <v>0.24401497014689044</v>
      </c>
      <c r="I1675" s="25">
        <f t="shared" si="104"/>
        <v>0</v>
      </c>
      <c r="J1675" s="25">
        <f t="shared" si="105"/>
        <v>0</v>
      </c>
      <c r="K1675" s="25">
        <f t="shared" si="106"/>
        <v>0</v>
      </c>
      <c r="L1675" s="25">
        <f t="shared" si="107"/>
        <v>0</v>
      </c>
      <c r="M1675" s="25">
        <v>0</v>
      </c>
      <c r="N1675" s="25" t="e">
        <v>#N/A</v>
      </c>
      <c r="O1675" s="25" t="e">
        <f>VLOOKUP(A1675,'NFkB target TFs'!$E$10:$E$54,1,FALSE)</f>
        <v>#N/A</v>
      </c>
      <c r="P1675" s="25" t="e">
        <f>VLOOKUP(A1675,'all NFkB targets'!$A$6:$A$571,1,FALSE)</f>
        <v>#N/A</v>
      </c>
    </row>
    <row r="1676" spans="1:16" x14ac:dyDescent="0.25">
      <c r="A1676" s="96" t="s">
        <v>3145</v>
      </c>
      <c r="B1676" s="21" t="s">
        <v>3146</v>
      </c>
      <c r="C1676" s="21"/>
      <c r="D1676" s="22">
        <v>0</v>
      </c>
      <c r="E1676" s="23">
        <v>-5.9709453828006451E-2</v>
      </c>
      <c r="F1676" s="23">
        <v>-5.5701575455011755E-3</v>
      </c>
      <c r="G1676" s="23">
        <v>-6.2928089042539964E-2</v>
      </c>
      <c r="H1676" s="23">
        <v>0.24390895441134627</v>
      </c>
      <c r="I1676" s="25">
        <f t="shared" si="104"/>
        <v>0</v>
      </c>
      <c r="J1676" s="25">
        <f t="shared" si="105"/>
        <v>0</v>
      </c>
      <c r="K1676" s="25">
        <f t="shared" si="106"/>
        <v>0</v>
      </c>
      <c r="L1676" s="25">
        <f t="shared" si="107"/>
        <v>0</v>
      </c>
      <c r="M1676" s="25">
        <v>0</v>
      </c>
      <c r="N1676" s="25" t="e">
        <v>#N/A</v>
      </c>
      <c r="O1676" s="25" t="e">
        <f>VLOOKUP(A1676,'NFkB target TFs'!$E$10:$E$54,1,FALSE)</f>
        <v>#N/A</v>
      </c>
      <c r="P1676" s="25" t="e">
        <f>VLOOKUP(A1676,'all NFkB targets'!$A$6:$A$571,1,FALSE)</f>
        <v>#N/A</v>
      </c>
    </row>
    <row r="1677" spans="1:16" x14ac:dyDescent="0.25">
      <c r="A1677" s="96" t="s">
        <v>682</v>
      </c>
      <c r="B1677" s="21" t="s">
        <v>683</v>
      </c>
      <c r="C1677" s="21"/>
      <c r="D1677" s="22">
        <v>0</v>
      </c>
      <c r="E1677" s="23">
        <v>0.33458068710644867</v>
      </c>
      <c r="F1677" s="23">
        <v>0.34680538540936856</v>
      </c>
      <c r="G1677" s="23">
        <v>0.38600183642584862</v>
      </c>
      <c r="H1677" s="23">
        <v>0.24365645172512776</v>
      </c>
      <c r="I1677" s="25">
        <f t="shared" si="104"/>
        <v>0</v>
      </c>
      <c r="J1677" s="25">
        <f t="shared" si="105"/>
        <v>0</v>
      </c>
      <c r="K1677" s="25">
        <f t="shared" si="106"/>
        <v>0</v>
      </c>
      <c r="L1677" s="25">
        <f t="shared" si="107"/>
        <v>0</v>
      </c>
      <c r="M1677" s="25">
        <v>0</v>
      </c>
      <c r="N1677" s="25" t="e">
        <v>#N/A</v>
      </c>
      <c r="O1677" s="25" t="e">
        <f>VLOOKUP(A1677,'NFkB target TFs'!$E$10:$E$54,1,FALSE)</f>
        <v>#N/A</v>
      </c>
      <c r="P1677" s="25" t="e">
        <f>VLOOKUP(A1677,'all NFkB targets'!$A$6:$A$571,1,FALSE)</f>
        <v>#N/A</v>
      </c>
    </row>
    <row r="1678" spans="1:16" x14ac:dyDescent="0.25">
      <c r="A1678" s="96" t="s">
        <v>8989</v>
      </c>
      <c r="B1678" s="21" t="s">
        <v>941</v>
      </c>
      <c r="C1678" s="21"/>
      <c r="D1678" s="22">
        <v>0</v>
      </c>
      <c r="E1678" s="23">
        <v>7.351380989799805E-2</v>
      </c>
      <c r="F1678" s="23">
        <v>-0.39340229683606043</v>
      </c>
      <c r="G1678" s="23">
        <v>1.6369720053370534E-2</v>
      </c>
      <c r="H1678" s="23">
        <v>0.24357216988584246</v>
      </c>
      <c r="I1678" s="25">
        <f t="shared" si="104"/>
        <v>0</v>
      </c>
      <c r="J1678" s="25">
        <f t="shared" si="105"/>
        <v>0</v>
      </c>
      <c r="K1678" s="25">
        <f t="shared" si="106"/>
        <v>0</v>
      </c>
      <c r="L1678" s="25">
        <f t="shared" si="107"/>
        <v>0</v>
      </c>
      <c r="M1678" s="25">
        <v>0</v>
      </c>
      <c r="N1678" s="25" t="e">
        <v>#N/A</v>
      </c>
      <c r="O1678" s="25" t="e">
        <f>VLOOKUP(A1678,'NFkB target TFs'!$E$10:$E$54,1,FALSE)</f>
        <v>#N/A</v>
      </c>
      <c r="P1678" s="25" t="e">
        <f>VLOOKUP(A1678,'all NFkB targets'!$A$6:$A$571,1,FALSE)</f>
        <v>#N/A</v>
      </c>
    </row>
    <row r="1679" spans="1:16" x14ac:dyDescent="0.25">
      <c r="A1679" s="96" t="s">
        <v>13604</v>
      </c>
      <c r="B1679" s="21" t="s">
        <v>13605</v>
      </c>
      <c r="C1679" s="21"/>
      <c r="D1679" s="22">
        <v>0</v>
      </c>
      <c r="E1679" s="23">
        <v>-1.0567929482707553E-2</v>
      </c>
      <c r="F1679" s="28">
        <v>0.54553800750292702</v>
      </c>
      <c r="G1679" s="28">
        <v>0.70169896404129539</v>
      </c>
      <c r="H1679" s="28">
        <v>0.2434269809379847</v>
      </c>
      <c r="I1679" s="25">
        <f t="shared" si="104"/>
        <v>0</v>
      </c>
      <c r="J1679" s="25">
        <f t="shared" si="105"/>
        <v>0</v>
      </c>
      <c r="K1679" s="25">
        <f t="shared" si="106"/>
        <v>1</v>
      </c>
      <c r="L1679" s="25">
        <f t="shared" si="107"/>
        <v>0</v>
      </c>
      <c r="M1679" s="25">
        <v>1</v>
      </c>
      <c r="N1679" s="25" t="e">
        <v>#N/A</v>
      </c>
      <c r="O1679" s="25" t="e">
        <f>VLOOKUP(A1679,'NFkB target TFs'!$E$10:$E$54,1,FALSE)</f>
        <v>#N/A</v>
      </c>
      <c r="P1679" s="25" t="e">
        <f>VLOOKUP(A1679,'all NFkB targets'!$A$6:$A$571,1,FALSE)</f>
        <v>#N/A</v>
      </c>
    </row>
    <row r="1680" spans="1:16" x14ac:dyDescent="0.25">
      <c r="A1680" s="96" t="s">
        <v>5892</v>
      </c>
      <c r="B1680" s="21" t="s">
        <v>5893</v>
      </c>
      <c r="C1680" s="21"/>
      <c r="D1680" s="22">
        <v>0</v>
      </c>
      <c r="E1680" s="23">
        <v>0.33858445670455922</v>
      </c>
      <c r="F1680" s="23">
        <v>0.18123919492652296</v>
      </c>
      <c r="G1680" s="23">
        <v>2.0298917349632257E-2</v>
      </c>
      <c r="H1680" s="23">
        <v>0.24309480255280333</v>
      </c>
      <c r="I1680" s="25">
        <f t="shared" si="104"/>
        <v>0</v>
      </c>
      <c r="J1680" s="25">
        <f t="shared" si="105"/>
        <v>0</v>
      </c>
      <c r="K1680" s="25">
        <f t="shared" si="106"/>
        <v>0</v>
      </c>
      <c r="L1680" s="25">
        <f t="shared" si="107"/>
        <v>0</v>
      </c>
      <c r="M1680" s="25">
        <v>0</v>
      </c>
      <c r="N1680" s="25" t="e">
        <v>#N/A</v>
      </c>
      <c r="O1680" s="25" t="e">
        <f>VLOOKUP(A1680,'NFkB target TFs'!$E$10:$E$54,1,FALSE)</f>
        <v>#N/A</v>
      </c>
      <c r="P1680" s="25" t="e">
        <f>VLOOKUP(A1680,'all NFkB targets'!$A$6:$A$571,1,FALSE)</f>
        <v>#N/A</v>
      </c>
    </row>
    <row r="1681" spans="1:16" x14ac:dyDescent="0.25">
      <c r="A1681" s="96" t="s">
        <v>6570</v>
      </c>
      <c r="B1681" s="21" t="s">
        <v>6571</v>
      </c>
      <c r="C1681" s="21"/>
      <c r="D1681" s="22">
        <v>0</v>
      </c>
      <c r="E1681" s="23">
        <v>-9.0208093494080887E-3</v>
      </c>
      <c r="F1681" s="23">
        <v>0.28879243381187131</v>
      </c>
      <c r="G1681" s="23">
        <v>3.1806670158552264E-2</v>
      </c>
      <c r="H1681" s="23">
        <v>0.24278117017534565</v>
      </c>
      <c r="I1681" s="25">
        <f t="shared" si="104"/>
        <v>0</v>
      </c>
      <c r="J1681" s="25">
        <f t="shared" si="105"/>
        <v>0</v>
      </c>
      <c r="K1681" s="25">
        <f t="shared" si="106"/>
        <v>0</v>
      </c>
      <c r="L1681" s="25">
        <f t="shared" si="107"/>
        <v>0</v>
      </c>
      <c r="M1681" s="25">
        <v>0</v>
      </c>
      <c r="N1681" s="25" t="e">
        <v>#N/A</v>
      </c>
      <c r="O1681" s="25" t="e">
        <f>VLOOKUP(A1681,'NFkB target TFs'!$E$10:$E$54,1,FALSE)</f>
        <v>#N/A</v>
      </c>
      <c r="P1681" s="25" t="e">
        <f>VLOOKUP(A1681,'all NFkB targets'!$A$6:$A$571,1,FALSE)</f>
        <v>#N/A</v>
      </c>
    </row>
    <row r="1682" spans="1:16" x14ac:dyDescent="0.25">
      <c r="A1682" s="96" t="s">
        <v>1813</v>
      </c>
      <c r="B1682" s="21" t="s">
        <v>1814</v>
      </c>
      <c r="C1682" s="21"/>
      <c r="D1682" s="22">
        <v>0</v>
      </c>
      <c r="E1682" s="23">
        <v>0.27883001860225337</v>
      </c>
      <c r="F1682" s="23">
        <v>5.7038827985078373E-2</v>
      </c>
      <c r="G1682" s="23">
        <v>0.15338564749516898</v>
      </c>
      <c r="H1682" s="23">
        <v>0.24240457340969102</v>
      </c>
      <c r="I1682" s="25">
        <f t="shared" si="104"/>
        <v>0</v>
      </c>
      <c r="J1682" s="25">
        <f t="shared" si="105"/>
        <v>0</v>
      </c>
      <c r="K1682" s="25">
        <f t="shared" si="106"/>
        <v>0</v>
      </c>
      <c r="L1682" s="25">
        <f t="shared" si="107"/>
        <v>0</v>
      </c>
      <c r="M1682" s="25">
        <v>0</v>
      </c>
      <c r="N1682" s="25" t="e">
        <v>#N/A</v>
      </c>
      <c r="O1682" s="25" t="e">
        <f>VLOOKUP(A1682,'NFkB target TFs'!$E$10:$E$54,1,FALSE)</f>
        <v>#N/A</v>
      </c>
      <c r="P1682" s="25" t="e">
        <f>VLOOKUP(A1682,'all NFkB targets'!$A$6:$A$571,1,FALSE)</f>
        <v>#N/A</v>
      </c>
    </row>
    <row r="1683" spans="1:16" x14ac:dyDescent="0.25">
      <c r="A1683" s="96" t="s">
        <v>9937</v>
      </c>
      <c r="B1683" s="21" t="s">
        <v>9938</v>
      </c>
      <c r="C1683" s="21"/>
      <c r="D1683" s="22">
        <v>0</v>
      </c>
      <c r="E1683" s="23">
        <v>4.4260655130396688E-3</v>
      </c>
      <c r="F1683" s="23">
        <v>0.43774673818532972</v>
      </c>
      <c r="G1683" s="23">
        <v>3.5771131021821945E-2</v>
      </c>
      <c r="H1683" s="23">
        <v>0.24233754924985132</v>
      </c>
      <c r="I1683" s="25">
        <f t="shared" si="104"/>
        <v>0</v>
      </c>
      <c r="J1683" s="25">
        <f t="shared" si="105"/>
        <v>0</v>
      </c>
      <c r="K1683" s="25">
        <f t="shared" si="106"/>
        <v>0</v>
      </c>
      <c r="L1683" s="25">
        <f t="shared" si="107"/>
        <v>0</v>
      </c>
      <c r="M1683" s="25">
        <v>0</v>
      </c>
      <c r="N1683" s="25" t="e">
        <v>#N/A</v>
      </c>
      <c r="O1683" s="25" t="e">
        <f>VLOOKUP(A1683,'NFkB target TFs'!$E$10:$E$54,1,FALSE)</f>
        <v>#N/A</v>
      </c>
      <c r="P1683" s="25" t="e">
        <f>VLOOKUP(A1683,'all NFkB targets'!$A$6:$A$571,1,FALSE)</f>
        <v>#N/A</v>
      </c>
    </row>
    <row r="1684" spans="1:16" x14ac:dyDescent="0.25">
      <c r="A1684" s="96" t="s">
        <v>76</v>
      </c>
      <c r="B1684" s="21" t="s">
        <v>77</v>
      </c>
      <c r="C1684" s="21"/>
      <c r="D1684" s="22">
        <v>0</v>
      </c>
      <c r="E1684" s="23">
        <v>1.197264166607594E-2</v>
      </c>
      <c r="F1684" s="23">
        <v>0.2602266382784687</v>
      </c>
      <c r="G1684" s="23">
        <v>-7.2977984316508343E-2</v>
      </c>
      <c r="H1684" s="23">
        <v>0.24233330689938923</v>
      </c>
      <c r="I1684" s="25">
        <f t="shared" si="104"/>
        <v>0</v>
      </c>
      <c r="J1684" s="25">
        <f t="shared" si="105"/>
        <v>0</v>
      </c>
      <c r="K1684" s="25">
        <f t="shared" si="106"/>
        <v>0</v>
      </c>
      <c r="L1684" s="25">
        <f t="shared" si="107"/>
        <v>0</v>
      </c>
      <c r="M1684" s="25">
        <v>0</v>
      </c>
      <c r="N1684" s="33" t="s">
        <v>76</v>
      </c>
      <c r="O1684" s="25" t="e">
        <f>VLOOKUP(A1684,'NFkB target TFs'!$E$10:$E$54,1,FALSE)</f>
        <v>#N/A</v>
      </c>
      <c r="P1684" s="25" t="e">
        <f>VLOOKUP(A1684,'all NFkB targets'!$A$6:$A$571,1,FALSE)</f>
        <v>#N/A</v>
      </c>
    </row>
    <row r="1685" spans="1:16" x14ac:dyDescent="0.25">
      <c r="A1685" s="96" t="s">
        <v>5355</v>
      </c>
      <c r="B1685" s="21" t="s">
        <v>5356</v>
      </c>
      <c r="C1685" s="21"/>
      <c r="D1685" s="22">
        <v>0</v>
      </c>
      <c r="E1685" s="23">
        <v>2.3720204687676525E-2</v>
      </c>
      <c r="F1685" s="23">
        <v>0.31371339368455903</v>
      </c>
      <c r="G1685" s="23">
        <v>0.2851128754784964</v>
      </c>
      <c r="H1685" s="23">
        <v>0.24216216902178311</v>
      </c>
      <c r="I1685" s="25">
        <f t="shared" si="104"/>
        <v>0</v>
      </c>
      <c r="J1685" s="25">
        <f t="shared" si="105"/>
        <v>0</v>
      </c>
      <c r="K1685" s="25">
        <f t="shared" si="106"/>
        <v>0</v>
      </c>
      <c r="L1685" s="25">
        <f t="shared" si="107"/>
        <v>0</v>
      </c>
      <c r="M1685" s="25">
        <v>0</v>
      </c>
      <c r="N1685" s="25" t="e">
        <v>#N/A</v>
      </c>
      <c r="O1685" s="25" t="e">
        <f>VLOOKUP(A1685,'NFkB target TFs'!$E$10:$E$54,1,FALSE)</f>
        <v>#N/A</v>
      </c>
      <c r="P1685" s="25" t="e">
        <f>VLOOKUP(A1685,'all NFkB targets'!$A$6:$A$571,1,FALSE)</f>
        <v>#N/A</v>
      </c>
    </row>
    <row r="1686" spans="1:16" x14ac:dyDescent="0.25">
      <c r="A1686" s="96" t="s">
        <v>12702</v>
      </c>
      <c r="B1686" s="21" t="s">
        <v>12703</v>
      </c>
      <c r="C1686" s="21"/>
      <c r="D1686" s="22">
        <v>0</v>
      </c>
      <c r="E1686" s="28">
        <v>0.35827086829029053</v>
      </c>
      <c r="F1686" s="28">
        <v>0.6235941465617183</v>
      </c>
      <c r="G1686" s="28">
        <v>0.36778491167697258</v>
      </c>
      <c r="H1686" s="28">
        <v>0.24214239892568493</v>
      </c>
      <c r="I1686" s="25">
        <f t="shared" si="104"/>
        <v>0</v>
      </c>
      <c r="J1686" s="25">
        <f t="shared" si="105"/>
        <v>1</v>
      </c>
      <c r="K1686" s="25">
        <f t="shared" si="106"/>
        <v>0</v>
      </c>
      <c r="L1686" s="25">
        <f t="shared" si="107"/>
        <v>0</v>
      </c>
      <c r="M1686" s="25">
        <v>1</v>
      </c>
      <c r="N1686" s="25" t="e">
        <v>#N/A</v>
      </c>
      <c r="O1686" s="25" t="e">
        <f>VLOOKUP(A1686,'NFkB target TFs'!$E$10:$E$54,1,FALSE)</f>
        <v>#N/A</v>
      </c>
      <c r="P1686" s="25" t="e">
        <f>VLOOKUP(A1686,'all NFkB targets'!$A$6:$A$571,1,FALSE)</f>
        <v>#N/A</v>
      </c>
    </row>
    <row r="1687" spans="1:16" x14ac:dyDescent="0.25">
      <c r="A1687" s="96" t="s">
        <v>9700</v>
      </c>
      <c r="B1687" s="21" t="s">
        <v>941</v>
      </c>
      <c r="C1687" s="21"/>
      <c r="D1687" s="22">
        <v>0</v>
      </c>
      <c r="E1687" s="23">
        <v>0.32476926147391011</v>
      </c>
      <c r="F1687" s="23">
        <v>1.2201258047700943E-2</v>
      </c>
      <c r="G1687" s="23">
        <v>0.1320581987992947</v>
      </c>
      <c r="H1687" s="23">
        <v>0.24211042337924785</v>
      </c>
      <c r="I1687" s="25">
        <f t="shared" si="104"/>
        <v>0</v>
      </c>
      <c r="J1687" s="25">
        <f t="shared" si="105"/>
        <v>0</v>
      </c>
      <c r="K1687" s="25">
        <f t="shared" si="106"/>
        <v>0</v>
      </c>
      <c r="L1687" s="25">
        <f t="shared" si="107"/>
        <v>0</v>
      </c>
      <c r="M1687" s="25">
        <v>0</v>
      </c>
      <c r="N1687" s="25" t="e">
        <v>#N/A</v>
      </c>
      <c r="O1687" s="25" t="e">
        <f>VLOOKUP(A1687,'NFkB target TFs'!$E$10:$E$54,1,FALSE)</f>
        <v>#N/A</v>
      </c>
      <c r="P1687" s="25" t="e">
        <f>VLOOKUP(A1687,'all NFkB targets'!$A$6:$A$571,1,FALSE)</f>
        <v>#N/A</v>
      </c>
    </row>
    <row r="1688" spans="1:16" x14ac:dyDescent="0.25">
      <c r="A1688" s="96" t="s">
        <v>8817</v>
      </c>
      <c r="B1688" s="21" t="s">
        <v>8818</v>
      </c>
      <c r="C1688" s="21"/>
      <c r="D1688" s="22">
        <v>0</v>
      </c>
      <c r="E1688" s="23">
        <v>-5.4668151385624662E-2</v>
      </c>
      <c r="F1688" s="23">
        <v>0.43379648014025596</v>
      </c>
      <c r="G1688" s="23">
        <v>0.46988383151980484</v>
      </c>
      <c r="H1688" s="23">
        <v>0.2420430671199427</v>
      </c>
      <c r="I1688" s="25">
        <f t="shared" si="104"/>
        <v>0</v>
      </c>
      <c r="J1688" s="25">
        <f t="shared" si="105"/>
        <v>0</v>
      </c>
      <c r="K1688" s="25">
        <f t="shared" si="106"/>
        <v>0</v>
      </c>
      <c r="L1688" s="25">
        <f t="shared" si="107"/>
        <v>0</v>
      </c>
      <c r="M1688" s="25">
        <v>0</v>
      </c>
      <c r="N1688" s="25" t="e">
        <v>#N/A</v>
      </c>
      <c r="O1688" s="25" t="e">
        <f>VLOOKUP(A1688,'NFkB target TFs'!$E$10:$E$54,1,FALSE)</f>
        <v>#N/A</v>
      </c>
      <c r="P1688" s="25" t="e">
        <f>VLOOKUP(A1688,'all NFkB targets'!$A$6:$A$571,1,FALSE)</f>
        <v>#N/A</v>
      </c>
    </row>
    <row r="1689" spans="1:16" x14ac:dyDescent="0.25">
      <c r="A1689" s="96" t="s">
        <v>7425</v>
      </c>
      <c r="B1689" s="21" t="s">
        <v>7426</v>
      </c>
      <c r="C1689" s="21"/>
      <c r="D1689" s="22">
        <v>0</v>
      </c>
      <c r="E1689" s="23">
        <v>0.43152325561366101</v>
      </c>
      <c r="F1689" s="23">
        <v>0.18726404518568376</v>
      </c>
      <c r="G1689" s="23">
        <v>0.17487073938395714</v>
      </c>
      <c r="H1689" s="23">
        <v>0.24167650910005128</v>
      </c>
      <c r="I1689" s="25">
        <f t="shared" si="104"/>
        <v>0</v>
      </c>
      <c r="J1689" s="25">
        <f t="shared" si="105"/>
        <v>0</v>
      </c>
      <c r="K1689" s="25">
        <f t="shared" si="106"/>
        <v>0</v>
      </c>
      <c r="L1689" s="25">
        <f t="shared" si="107"/>
        <v>0</v>
      </c>
      <c r="M1689" s="25">
        <v>0</v>
      </c>
      <c r="N1689" s="25" t="e">
        <v>#N/A</v>
      </c>
      <c r="O1689" s="25" t="e">
        <f>VLOOKUP(A1689,'NFkB target TFs'!$E$10:$E$54,1,FALSE)</f>
        <v>#N/A</v>
      </c>
      <c r="P1689" s="25" t="e">
        <f>VLOOKUP(A1689,'all NFkB targets'!$A$6:$A$571,1,FALSE)</f>
        <v>#N/A</v>
      </c>
    </row>
    <row r="1690" spans="1:16" x14ac:dyDescent="0.25">
      <c r="A1690" s="96" t="s">
        <v>1080</v>
      </c>
      <c r="B1690" s="21" t="s">
        <v>1081</v>
      </c>
      <c r="C1690" s="21"/>
      <c r="D1690" s="22">
        <v>0</v>
      </c>
      <c r="E1690" s="23">
        <v>0.50207123519277874</v>
      </c>
      <c r="F1690" s="23">
        <v>0.1151786238784768</v>
      </c>
      <c r="G1690" s="23">
        <v>0.27952812774463565</v>
      </c>
      <c r="H1690" s="23">
        <v>0.24154976418311419</v>
      </c>
      <c r="I1690" s="25">
        <f t="shared" si="104"/>
        <v>0</v>
      </c>
      <c r="J1690" s="25">
        <f t="shared" si="105"/>
        <v>0</v>
      </c>
      <c r="K1690" s="25">
        <f t="shared" si="106"/>
        <v>0</v>
      </c>
      <c r="L1690" s="25">
        <f t="shared" si="107"/>
        <v>0</v>
      </c>
      <c r="M1690" s="25">
        <v>0</v>
      </c>
      <c r="N1690" s="25" t="e">
        <v>#N/A</v>
      </c>
      <c r="O1690" s="25" t="e">
        <f>VLOOKUP(A1690,'NFkB target TFs'!$E$10:$E$54,1,FALSE)</f>
        <v>#N/A</v>
      </c>
      <c r="P1690" s="25" t="e">
        <f>VLOOKUP(A1690,'all NFkB targets'!$A$6:$A$571,1,FALSE)</f>
        <v>#N/A</v>
      </c>
    </row>
    <row r="1691" spans="1:16" x14ac:dyDescent="0.25">
      <c r="A1691" s="96" t="s">
        <v>14341</v>
      </c>
      <c r="B1691" s="21" t="s">
        <v>14342</v>
      </c>
      <c r="C1691" s="21"/>
      <c r="D1691" s="22">
        <v>0</v>
      </c>
      <c r="E1691" s="28">
        <v>0.65897593233519924</v>
      </c>
      <c r="F1691" s="28">
        <v>0.55427364656388112</v>
      </c>
      <c r="G1691" s="28">
        <v>0.77745798615939465</v>
      </c>
      <c r="H1691" s="28">
        <v>0.24143251307486691</v>
      </c>
      <c r="I1691" s="25">
        <f t="shared" si="104"/>
        <v>1</v>
      </c>
      <c r="J1691" s="25">
        <f t="shared" si="105"/>
        <v>0</v>
      </c>
      <c r="K1691" s="25">
        <f t="shared" si="106"/>
        <v>1</v>
      </c>
      <c r="L1691" s="25">
        <f t="shared" si="107"/>
        <v>0</v>
      </c>
      <c r="M1691" s="25">
        <v>1</v>
      </c>
      <c r="N1691" s="25" t="e">
        <v>#N/A</v>
      </c>
      <c r="O1691" s="25" t="e">
        <f>VLOOKUP(A1691,'NFkB target TFs'!$E$10:$E$54,1,FALSE)</f>
        <v>#N/A</v>
      </c>
      <c r="P1691" s="25" t="e">
        <f>VLOOKUP(A1691,'all NFkB targets'!$A$6:$A$571,1,FALSE)</f>
        <v>#N/A</v>
      </c>
    </row>
    <row r="1692" spans="1:16" x14ac:dyDescent="0.25">
      <c r="A1692" s="96" t="s">
        <v>1442</v>
      </c>
      <c r="B1692" s="21" t="s">
        <v>1443</v>
      </c>
      <c r="C1692" s="21"/>
      <c r="D1692" s="22">
        <v>0</v>
      </c>
      <c r="E1692" s="23">
        <v>0.33512202119721751</v>
      </c>
      <c r="F1692" s="23">
        <v>-0.1068407082733606</v>
      </c>
      <c r="G1692" s="23">
        <v>0.40116415452534426</v>
      </c>
      <c r="H1692" s="23">
        <v>0.24136460117146338</v>
      </c>
      <c r="I1692" s="25">
        <f t="shared" si="104"/>
        <v>0</v>
      </c>
      <c r="J1692" s="25">
        <f t="shared" si="105"/>
        <v>0</v>
      </c>
      <c r="K1692" s="25">
        <f t="shared" si="106"/>
        <v>0</v>
      </c>
      <c r="L1692" s="25">
        <f t="shared" si="107"/>
        <v>0</v>
      </c>
      <c r="M1692" s="25">
        <v>0</v>
      </c>
      <c r="N1692" s="25" t="e">
        <v>#N/A</v>
      </c>
      <c r="O1692" s="25" t="e">
        <f>VLOOKUP(A1692,'NFkB target TFs'!$E$10:$E$54,1,FALSE)</f>
        <v>#N/A</v>
      </c>
      <c r="P1692" s="25" t="e">
        <f>VLOOKUP(A1692,'all NFkB targets'!$A$6:$A$571,1,FALSE)</f>
        <v>#N/A</v>
      </c>
    </row>
    <row r="1693" spans="1:16" x14ac:dyDescent="0.25">
      <c r="A1693" s="96" t="s">
        <v>7696</v>
      </c>
      <c r="B1693" s="21" t="s">
        <v>7697</v>
      </c>
      <c r="C1693" s="21"/>
      <c r="D1693" s="22">
        <v>0</v>
      </c>
      <c r="E1693" s="23">
        <v>-2.882685757297606E-2</v>
      </c>
      <c r="F1693" s="23">
        <v>8.1343046434679059E-2</v>
      </c>
      <c r="G1693" s="23">
        <v>0.22276963295825253</v>
      </c>
      <c r="H1693" s="23">
        <v>0.24073241299956599</v>
      </c>
      <c r="I1693" s="25">
        <f t="shared" si="104"/>
        <v>0</v>
      </c>
      <c r="J1693" s="25">
        <f t="shared" si="105"/>
        <v>0</v>
      </c>
      <c r="K1693" s="25">
        <f t="shared" si="106"/>
        <v>0</v>
      </c>
      <c r="L1693" s="25">
        <f t="shared" si="107"/>
        <v>0</v>
      </c>
      <c r="M1693" s="25">
        <v>0</v>
      </c>
      <c r="N1693" s="25" t="e">
        <v>#N/A</v>
      </c>
      <c r="O1693" s="25" t="e">
        <f>VLOOKUP(A1693,'NFkB target TFs'!$E$10:$E$54,1,FALSE)</f>
        <v>#N/A</v>
      </c>
      <c r="P1693" s="25" t="e">
        <f>VLOOKUP(A1693,'all NFkB targets'!$A$6:$A$571,1,FALSE)</f>
        <v>#N/A</v>
      </c>
    </row>
    <row r="1694" spans="1:16" x14ac:dyDescent="0.25">
      <c r="A1694" s="96" t="s">
        <v>4055</v>
      </c>
      <c r="B1694" s="21" t="s">
        <v>4056</v>
      </c>
      <c r="C1694" s="21"/>
      <c r="D1694" s="22">
        <v>0</v>
      </c>
      <c r="E1694" s="23">
        <v>0.11673613084524935</v>
      </c>
      <c r="F1694" s="23">
        <v>-5.8623434011840281E-2</v>
      </c>
      <c r="G1694" s="23">
        <v>3.1304768765136784E-2</v>
      </c>
      <c r="H1694" s="23">
        <v>0.24051667071808278</v>
      </c>
      <c r="I1694" s="25">
        <f t="shared" si="104"/>
        <v>0</v>
      </c>
      <c r="J1694" s="25">
        <f t="shared" si="105"/>
        <v>0</v>
      </c>
      <c r="K1694" s="25">
        <f t="shared" si="106"/>
        <v>0</v>
      </c>
      <c r="L1694" s="25">
        <f t="shared" si="107"/>
        <v>0</v>
      </c>
      <c r="M1694" s="25">
        <v>0</v>
      </c>
      <c r="N1694" s="25" t="e">
        <v>#N/A</v>
      </c>
      <c r="O1694" s="25" t="e">
        <f>VLOOKUP(A1694,'NFkB target TFs'!$E$10:$E$54,1,FALSE)</f>
        <v>#N/A</v>
      </c>
      <c r="P1694" s="25" t="e">
        <f>VLOOKUP(A1694,'all NFkB targets'!$A$6:$A$571,1,FALSE)</f>
        <v>#N/A</v>
      </c>
    </row>
    <row r="1695" spans="1:16" x14ac:dyDescent="0.25">
      <c r="A1695" s="96" t="s">
        <v>3571</v>
      </c>
      <c r="B1695" s="21" t="s">
        <v>3572</v>
      </c>
      <c r="C1695" s="21"/>
      <c r="D1695" s="22">
        <v>0</v>
      </c>
      <c r="E1695" s="23">
        <v>0.20245863682680926</v>
      </c>
      <c r="F1695" s="23">
        <v>5.6959454627376185E-2</v>
      </c>
      <c r="G1695" s="23">
        <v>0.32923864550739596</v>
      </c>
      <c r="H1695" s="23">
        <v>0.24032039822197182</v>
      </c>
      <c r="I1695" s="25">
        <f t="shared" si="104"/>
        <v>0</v>
      </c>
      <c r="J1695" s="25">
        <f t="shared" si="105"/>
        <v>0</v>
      </c>
      <c r="K1695" s="25">
        <f t="shared" si="106"/>
        <v>0</v>
      </c>
      <c r="L1695" s="25">
        <f t="shared" si="107"/>
        <v>0</v>
      </c>
      <c r="M1695" s="25">
        <v>0</v>
      </c>
      <c r="N1695" s="25" t="e">
        <v>#N/A</v>
      </c>
      <c r="O1695" s="25" t="e">
        <f>VLOOKUP(A1695,'NFkB target TFs'!$E$10:$E$54,1,FALSE)</f>
        <v>#N/A</v>
      </c>
      <c r="P1695" s="25" t="e">
        <f>VLOOKUP(A1695,'all NFkB targets'!$A$6:$A$571,1,FALSE)</f>
        <v>#N/A</v>
      </c>
    </row>
    <row r="1696" spans="1:16" x14ac:dyDescent="0.25">
      <c r="A1696" s="96" t="s">
        <v>1358</v>
      </c>
      <c r="B1696" s="21" t="s">
        <v>1359</v>
      </c>
      <c r="C1696" s="21"/>
      <c r="D1696" s="22">
        <v>0</v>
      </c>
      <c r="E1696" s="23">
        <v>0.36079818140355024</v>
      </c>
      <c r="F1696" s="23">
        <v>-0.10747687694443836</v>
      </c>
      <c r="G1696" s="23">
        <v>0.29723992207159533</v>
      </c>
      <c r="H1696" s="23">
        <v>0.23998407277105957</v>
      </c>
      <c r="I1696" s="25">
        <f t="shared" si="104"/>
        <v>0</v>
      </c>
      <c r="J1696" s="25">
        <f t="shared" si="105"/>
        <v>0</v>
      </c>
      <c r="K1696" s="25">
        <f t="shared" si="106"/>
        <v>0</v>
      </c>
      <c r="L1696" s="25">
        <f t="shared" si="107"/>
        <v>0</v>
      </c>
      <c r="M1696" s="25">
        <v>0</v>
      </c>
      <c r="N1696" s="25" t="e">
        <v>#N/A</v>
      </c>
      <c r="O1696" s="25" t="e">
        <f>VLOOKUP(A1696,'NFkB target TFs'!$E$10:$E$54,1,FALSE)</f>
        <v>#N/A</v>
      </c>
      <c r="P1696" s="25" t="e">
        <f>VLOOKUP(A1696,'all NFkB targets'!$A$6:$A$571,1,FALSE)</f>
        <v>#N/A</v>
      </c>
    </row>
    <row r="1697" spans="1:16" x14ac:dyDescent="0.25">
      <c r="A1697" s="96" t="s">
        <v>10161</v>
      </c>
      <c r="B1697" s="21" t="s">
        <v>10162</v>
      </c>
      <c r="C1697" s="21"/>
      <c r="D1697" s="22">
        <v>0</v>
      </c>
      <c r="E1697" s="23">
        <v>0.14900042327212987</v>
      </c>
      <c r="F1697" s="23">
        <v>0.30965526252459746</v>
      </c>
      <c r="G1697" s="23">
        <v>0.42988369657077435</v>
      </c>
      <c r="H1697" s="23">
        <v>0.23997920206185111</v>
      </c>
      <c r="I1697" s="25">
        <f t="shared" si="104"/>
        <v>0</v>
      </c>
      <c r="J1697" s="25">
        <f t="shared" si="105"/>
        <v>0</v>
      </c>
      <c r="K1697" s="25">
        <f t="shared" si="106"/>
        <v>0</v>
      </c>
      <c r="L1697" s="25">
        <f t="shared" si="107"/>
        <v>0</v>
      </c>
      <c r="M1697" s="25">
        <v>0</v>
      </c>
      <c r="N1697" s="25" t="e">
        <v>#N/A</v>
      </c>
      <c r="O1697" s="25" t="e">
        <f>VLOOKUP(A1697,'NFkB target TFs'!$E$10:$E$54,1,FALSE)</f>
        <v>#N/A</v>
      </c>
      <c r="P1697" s="25" t="e">
        <f>VLOOKUP(A1697,'all NFkB targets'!$A$6:$A$571,1,FALSE)</f>
        <v>#N/A</v>
      </c>
    </row>
    <row r="1698" spans="1:16" x14ac:dyDescent="0.25">
      <c r="A1698" s="96" t="s">
        <v>9423</v>
      </c>
      <c r="B1698" s="21" t="s">
        <v>9424</v>
      </c>
      <c r="C1698" s="21"/>
      <c r="D1698" s="22">
        <v>0</v>
      </c>
      <c r="E1698" s="23">
        <v>-0.43513870533535343</v>
      </c>
      <c r="F1698" s="23">
        <v>0.36661035605693726</v>
      </c>
      <c r="G1698" s="23">
        <v>0.4546199575649057</v>
      </c>
      <c r="H1698" s="23">
        <v>0.2398132686621916</v>
      </c>
      <c r="I1698" s="25">
        <f t="shared" si="104"/>
        <v>0</v>
      </c>
      <c r="J1698" s="25">
        <f t="shared" si="105"/>
        <v>0</v>
      </c>
      <c r="K1698" s="25">
        <f t="shared" si="106"/>
        <v>0</v>
      </c>
      <c r="L1698" s="25">
        <f t="shared" si="107"/>
        <v>0</v>
      </c>
      <c r="M1698" s="25">
        <v>0</v>
      </c>
      <c r="N1698" s="25" t="e">
        <v>#N/A</v>
      </c>
      <c r="O1698" s="25" t="e">
        <f>VLOOKUP(A1698,'NFkB target TFs'!$E$10:$E$54,1,FALSE)</f>
        <v>#N/A</v>
      </c>
      <c r="P1698" s="25" t="e">
        <f>VLOOKUP(A1698,'all NFkB targets'!$A$6:$A$571,1,FALSE)</f>
        <v>#N/A</v>
      </c>
    </row>
    <row r="1699" spans="1:16" x14ac:dyDescent="0.25">
      <c r="A1699" s="96" t="s">
        <v>13236</v>
      </c>
      <c r="B1699" s="21" t="s">
        <v>13237</v>
      </c>
      <c r="C1699" s="21"/>
      <c r="D1699" s="22">
        <v>0</v>
      </c>
      <c r="E1699" s="28">
        <v>0.16575722883854552</v>
      </c>
      <c r="F1699" s="28">
        <v>0.20959653511427803</v>
      </c>
      <c r="G1699" s="28">
        <v>0.88616027271744913</v>
      </c>
      <c r="H1699" s="28">
        <v>0.23978975379576467</v>
      </c>
      <c r="I1699" s="25">
        <f t="shared" si="104"/>
        <v>0</v>
      </c>
      <c r="J1699" s="25">
        <f t="shared" si="105"/>
        <v>0</v>
      </c>
      <c r="K1699" s="25">
        <f t="shared" si="106"/>
        <v>1</v>
      </c>
      <c r="L1699" s="25">
        <f t="shared" si="107"/>
        <v>0</v>
      </c>
      <c r="M1699" s="25">
        <v>1</v>
      </c>
      <c r="N1699" s="25" t="e">
        <v>#N/A</v>
      </c>
      <c r="O1699" s="25" t="e">
        <f>VLOOKUP(A1699,'NFkB target TFs'!$E$10:$E$54,1,FALSE)</f>
        <v>#N/A</v>
      </c>
      <c r="P1699" s="25" t="e">
        <f>VLOOKUP(A1699,'all NFkB targets'!$A$6:$A$571,1,FALSE)</f>
        <v>#N/A</v>
      </c>
    </row>
    <row r="1700" spans="1:16" x14ac:dyDescent="0.25">
      <c r="A1700" s="96" t="s">
        <v>4176</v>
      </c>
      <c r="B1700" s="21" t="s">
        <v>4177</v>
      </c>
      <c r="C1700" s="21"/>
      <c r="D1700" s="22">
        <v>0</v>
      </c>
      <c r="E1700" s="23">
        <v>4.6167485061198499E-2</v>
      </c>
      <c r="F1700" s="23">
        <v>0.39665610264660917</v>
      </c>
      <c r="G1700" s="23">
        <v>-2.9365863058423019E-2</v>
      </c>
      <c r="H1700" s="23">
        <v>0.23960416138928686</v>
      </c>
      <c r="I1700" s="25">
        <f t="shared" si="104"/>
        <v>0</v>
      </c>
      <c r="J1700" s="25">
        <f t="shared" si="105"/>
        <v>0</v>
      </c>
      <c r="K1700" s="25">
        <f t="shared" si="106"/>
        <v>0</v>
      </c>
      <c r="L1700" s="25">
        <f t="shared" si="107"/>
        <v>0</v>
      </c>
      <c r="M1700" s="25">
        <v>0</v>
      </c>
      <c r="N1700" s="25" t="e">
        <v>#N/A</v>
      </c>
      <c r="O1700" s="25" t="e">
        <f>VLOOKUP(A1700,'NFkB target TFs'!$E$10:$E$54,1,FALSE)</f>
        <v>#N/A</v>
      </c>
      <c r="P1700" s="25" t="e">
        <f>VLOOKUP(A1700,'all NFkB targets'!$A$6:$A$571,1,FALSE)</f>
        <v>#N/A</v>
      </c>
    </row>
    <row r="1701" spans="1:16" x14ac:dyDescent="0.25">
      <c r="A1701" s="96" t="s">
        <v>13812</v>
      </c>
      <c r="B1701" s="21" t="s">
        <v>13813</v>
      </c>
      <c r="C1701" s="21"/>
      <c r="D1701" s="22">
        <v>0</v>
      </c>
      <c r="E1701" s="24">
        <v>-0.24804778886107845</v>
      </c>
      <c r="F1701" s="24">
        <v>-0.29483759800775178</v>
      </c>
      <c r="G1701" s="28">
        <v>0.58690611572439</v>
      </c>
      <c r="H1701" s="28">
        <v>0.23946593469538915</v>
      </c>
      <c r="I1701" s="25">
        <f t="shared" si="104"/>
        <v>0</v>
      </c>
      <c r="J1701" s="25">
        <f t="shared" si="105"/>
        <v>0</v>
      </c>
      <c r="K1701" s="25">
        <f t="shared" si="106"/>
        <v>1</v>
      </c>
      <c r="L1701" s="25">
        <f t="shared" si="107"/>
        <v>0</v>
      </c>
      <c r="M1701" s="25">
        <v>1</v>
      </c>
      <c r="N1701" s="25" t="e">
        <v>#N/A</v>
      </c>
      <c r="O1701" s="25" t="e">
        <f>VLOOKUP(A1701,'NFkB target TFs'!$E$10:$E$54,1,FALSE)</f>
        <v>#N/A</v>
      </c>
      <c r="P1701" s="25" t="e">
        <f>VLOOKUP(A1701,'all NFkB targets'!$A$6:$A$571,1,FALSE)</f>
        <v>#N/A</v>
      </c>
    </row>
    <row r="1702" spans="1:16" x14ac:dyDescent="0.25">
      <c r="A1702" s="96" t="s">
        <v>13338</v>
      </c>
      <c r="B1702" s="21" t="s">
        <v>941</v>
      </c>
      <c r="C1702" s="21"/>
      <c r="D1702" s="22">
        <v>0</v>
      </c>
      <c r="E1702" s="24">
        <v>-0.15189172712125468</v>
      </c>
      <c r="F1702" s="28">
        <v>0.15876983859695967</v>
      </c>
      <c r="G1702" s="28">
        <v>0.59234203108675343</v>
      </c>
      <c r="H1702" s="28">
        <v>0.23943622332440376</v>
      </c>
      <c r="I1702" s="25">
        <f t="shared" si="104"/>
        <v>0</v>
      </c>
      <c r="J1702" s="25">
        <f t="shared" si="105"/>
        <v>0</v>
      </c>
      <c r="K1702" s="25">
        <f t="shared" si="106"/>
        <v>1</v>
      </c>
      <c r="L1702" s="25">
        <f t="shared" si="107"/>
        <v>0</v>
      </c>
      <c r="M1702" s="25">
        <v>1</v>
      </c>
      <c r="N1702" s="25" t="e">
        <v>#N/A</v>
      </c>
      <c r="O1702" s="25" t="e">
        <f>VLOOKUP(A1702,'NFkB target TFs'!$E$10:$E$54,1,FALSE)</f>
        <v>#N/A</v>
      </c>
      <c r="P1702" s="25" t="e">
        <f>VLOOKUP(A1702,'all NFkB targets'!$A$6:$A$571,1,FALSE)</f>
        <v>#N/A</v>
      </c>
    </row>
    <row r="1703" spans="1:16" x14ac:dyDescent="0.25">
      <c r="A1703" s="96" t="s">
        <v>1450</v>
      </c>
      <c r="B1703" s="21" t="s">
        <v>1451</v>
      </c>
      <c r="C1703" s="21"/>
      <c r="D1703" s="22">
        <v>0</v>
      </c>
      <c r="E1703" s="23">
        <v>-0.27343555796109986</v>
      </c>
      <c r="F1703" s="23">
        <v>0.53810950424849435</v>
      </c>
      <c r="G1703" s="23">
        <v>0.35897879804407368</v>
      </c>
      <c r="H1703" s="23">
        <v>0.2390483491559614</v>
      </c>
      <c r="I1703" s="25">
        <f t="shared" si="104"/>
        <v>0</v>
      </c>
      <c r="J1703" s="25">
        <f t="shared" si="105"/>
        <v>0</v>
      </c>
      <c r="K1703" s="25">
        <f t="shared" si="106"/>
        <v>0</v>
      </c>
      <c r="L1703" s="25">
        <f t="shared" si="107"/>
        <v>0</v>
      </c>
      <c r="M1703" s="25">
        <v>0</v>
      </c>
      <c r="N1703" s="25" t="e">
        <v>#N/A</v>
      </c>
      <c r="O1703" s="25" t="e">
        <f>VLOOKUP(A1703,'NFkB target TFs'!$E$10:$E$54,1,FALSE)</f>
        <v>#N/A</v>
      </c>
      <c r="P1703" s="25" t="e">
        <f>VLOOKUP(A1703,'all NFkB targets'!$A$6:$A$571,1,FALSE)</f>
        <v>#N/A</v>
      </c>
    </row>
    <row r="1704" spans="1:16" x14ac:dyDescent="0.25">
      <c r="A1704" s="96" t="s">
        <v>2620</v>
      </c>
      <c r="B1704" s="21" t="s">
        <v>2621</v>
      </c>
      <c r="C1704" s="21"/>
      <c r="D1704" s="22">
        <v>0</v>
      </c>
      <c r="E1704" s="23">
        <v>0.19181760729115477</v>
      </c>
      <c r="F1704" s="23">
        <v>0.37492465289155175</v>
      </c>
      <c r="G1704" s="23">
        <v>0.23439294836503016</v>
      </c>
      <c r="H1704" s="23">
        <v>0.23901431627226508</v>
      </c>
      <c r="I1704" s="25">
        <f t="shared" si="104"/>
        <v>0</v>
      </c>
      <c r="J1704" s="25">
        <f t="shared" si="105"/>
        <v>0</v>
      </c>
      <c r="K1704" s="25">
        <f t="shared" si="106"/>
        <v>0</v>
      </c>
      <c r="L1704" s="25">
        <f t="shared" si="107"/>
        <v>0</v>
      </c>
      <c r="M1704" s="25">
        <v>0</v>
      </c>
      <c r="N1704" s="25" t="e">
        <v>#N/A</v>
      </c>
      <c r="O1704" s="25" t="e">
        <f>VLOOKUP(A1704,'NFkB target TFs'!$E$10:$E$54,1,FALSE)</f>
        <v>#N/A</v>
      </c>
      <c r="P1704" s="25" t="e">
        <f>VLOOKUP(A1704,'all NFkB targets'!$A$6:$A$571,1,FALSE)</f>
        <v>#N/A</v>
      </c>
    </row>
    <row r="1705" spans="1:16" x14ac:dyDescent="0.25">
      <c r="A1705" s="96" t="s">
        <v>14894</v>
      </c>
      <c r="B1705" s="21" t="s">
        <v>14895</v>
      </c>
      <c r="C1705" s="21"/>
      <c r="D1705" s="22">
        <v>0</v>
      </c>
      <c r="E1705" s="28">
        <v>0.31906844074812174</v>
      </c>
      <c r="F1705" s="28">
        <v>0.81887559703528612</v>
      </c>
      <c r="G1705" s="28">
        <v>0.74013554989631014</v>
      </c>
      <c r="H1705" s="28">
        <v>0.23873402014312503</v>
      </c>
      <c r="I1705" s="25">
        <f t="shared" si="104"/>
        <v>0</v>
      </c>
      <c r="J1705" s="25">
        <f t="shared" si="105"/>
        <v>1</v>
      </c>
      <c r="K1705" s="25">
        <f t="shared" si="106"/>
        <v>1</v>
      </c>
      <c r="L1705" s="25">
        <f t="shared" si="107"/>
        <v>0</v>
      </c>
      <c r="M1705" s="25">
        <v>1</v>
      </c>
      <c r="N1705" s="25" t="e">
        <v>#N/A</v>
      </c>
      <c r="O1705" s="25" t="e">
        <f>VLOOKUP(A1705,'NFkB target TFs'!$E$10:$E$54,1,FALSE)</f>
        <v>#N/A</v>
      </c>
      <c r="P1705" s="25" t="e">
        <f>VLOOKUP(A1705,'all NFkB targets'!$A$6:$A$571,1,FALSE)</f>
        <v>#N/A</v>
      </c>
    </row>
    <row r="1706" spans="1:16" x14ac:dyDescent="0.25">
      <c r="A1706" s="96" t="s">
        <v>829</v>
      </c>
      <c r="B1706" s="21" t="s">
        <v>830</v>
      </c>
      <c r="C1706" s="21"/>
      <c r="D1706" s="22">
        <v>0</v>
      </c>
      <c r="E1706" s="23">
        <v>0.35586183255847903</v>
      </c>
      <c r="F1706" s="23">
        <v>0.25796235369106002</v>
      </c>
      <c r="G1706" s="23">
        <v>0.14595377264670906</v>
      </c>
      <c r="H1706" s="23">
        <v>0.23853561382427382</v>
      </c>
      <c r="I1706" s="25">
        <f t="shared" si="104"/>
        <v>0</v>
      </c>
      <c r="J1706" s="25">
        <f t="shared" si="105"/>
        <v>0</v>
      </c>
      <c r="K1706" s="25">
        <f t="shared" si="106"/>
        <v>0</v>
      </c>
      <c r="L1706" s="25">
        <f t="shared" si="107"/>
        <v>0</v>
      </c>
      <c r="M1706" s="25">
        <v>0</v>
      </c>
      <c r="N1706" s="25" t="e">
        <v>#N/A</v>
      </c>
      <c r="O1706" s="25" t="e">
        <f>VLOOKUP(A1706,'NFkB target TFs'!$E$10:$E$54,1,FALSE)</f>
        <v>#N/A</v>
      </c>
      <c r="P1706" s="25" t="e">
        <f>VLOOKUP(A1706,'all NFkB targets'!$A$6:$A$571,1,FALSE)</f>
        <v>#N/A</v>
      </c>
    </row>
    <row r="1707" spans="1:16" x14ac:dyDescent="0.25">
      <c r="A1707" s="96" t="s">
        <v>9743</v>
      </c>
      <c r="B1707" s="21" t="s">
        <v>9744</v>
      </c>
      <c r="C1707" s="21"/>
      <c r="D1707" s="22">
        <v>0</v>
      </c>
      <c r="E1707" s="23">
        <v>0.13581240288944663</v>
      </c>
      <c r="F1707" s="23">
        <v>0.16836223359762031</v>
      </c>
      <c r="G1707" s="23">
        <v>0.37826362425034732</v>
      </c>
      <c r="H1707" s="23">
        <v>0.23808446037157194</v>
      </c>
      <c r="I1707" s="25">
        <f t="shared" si="104"/>
        <v>0</v>
      </c>
      <c r="J1707" s="25">
        <f t="shared" si="105"/>
        <v>0</v>
      </c>
      <c r="K1707" s="25">
        <f t="shared" si="106"/>
        <v>0</v>
      </c>
      <c r="L1707" s="25">
        <f t="shared" si="107"/>
        <v>0</v>
      </c>
      <c r="M1707" s="25">
        <v>0</v>
      </c>
      <c r="N1707" s="25" t="e">
        <v>#N/A</v>
      </c>
      <c r="O1707" s="25" t="e">
        <f>VLOOKUP(A1707,'NFkB target TFs'!$E$10:$E$54,1,FALSE)</f>
        <v>#N/A</v>
      </c>
      <c r="P1707" s="25" t="e">
        <f>VLOOKUP(A1707,'all NFkB targets'!$A$6:$A$571,1,FALSE)</f>
        <v>#N/A</v>
      </c>
    </row>
    <row r="1708" spans="1:16" x14ac:dyDescent="0.25">
      <c r="A1708" s="96" t="s">
        <v>8217</v>
      </c>
      <c r="B1708" s="21" t="s">
        <v>8218</v>
      </c>
      <c r="C1708" s="21"/>
      <c r="D1708" s="22">
        <v>0</v>
      </c>
      <c r="E1708" s="23">
        <v>0.35566391473240822</v>
      </c>
      <c r="F1708" s="23">
        <v>0.46541269340531299</v>
      </c>
      <c r="G1708" s="23">
        <v>2.261940399755864E-2</v>
      </c>
      <c r="H1708" s="23">
        <v>0.23787922469915376</v>
      </c>
      <c r="I1708" s="25">
        <f t="shared" si="104"/>
        <v>0</v>
      </c>
      <c r="J1708" s="25">
        <f t="shared" si="105"/>
        <v>0</v>
      </c>
      <c r="K1708" s="25">
        <f t="shared" si="106"/>
        <v>0</v>
      </c>
      <c r="L1708" s="25">
        <f t="shared" si="107"/>
        <v>0</v>
      </c>
      <c r="M1708" s="25">
        <v>0</v>
      </c>
      <c r="N1708" s="25" t="e">
        <v>#N/A</v>
      </c>
      <c r="O1708" s="25" t="e">
        <f>VLOOKUP(A1708,'NFkB target TFs'!$E$10:$E$54,1,FALSE)</f>
        <v>#N/A</v>
      </c>
      <c r="P1708" s="25" t="e">
        <f>VLOOKUP(A1708,'all NFkB targets'!$A$6:$A$571,1,FALSE)</f>
        <v>#N/A</v>
      </c>
    </row>
    <row r="1709" spans="1:16" x14ac:dyDescent="0.25">
      <c r="A1709" s="96" t="s">
        <v>793</v>
      </c>
      <c r="B1709" s="21" t="s">
        <v>794</v>
      </c>
      <c r="C1709" s="21"/>
      <c r="D1709" s="22">
        <v>0</v>
      </c>
      <c r="E1709" s="23">
        <v>9.3470627957103133E-2</v>
      </c>
      <c r="F1709" s="23">
        <v>0.38747203943575947</v>
      </c>
      <c r="G1709" s="23">
        <v>0.54513200209197266</v>
      </c>
      <c r="H1709" s="23">
        <v>0.23784877108848487</v>
      </c>
      <c r="I1709" s="25">
        <f t="shared" si="104"/>
        <v>0</v>
      </c>
      <c r="J1709" s="25">
        <f t="shared" si="105"/>
        <v>0</v>
      </c>
      <c r="K1709" s="25">
        <f t="shared" si="106"/>
        <v>0</v>
      </c>
      <c r="L1709" s="25">
        <f t="shared" si="107"/>
        <v>0</v>
      </c>
      <c r="M1709" s="25">
        <v>0</v>
      </c>
      <c r="N1709" s="25" t="e">
        <v>#N/A</v>
      </c>
      <c r="O1709" s="25" t="e">
        <f>VLOOKUP(A1709,'NFkB target TFs'!$E$10:$E$54,1,FALSE)</f>
        <v>#N/A</v>
      </c>
      <c r="P1709" s="25" t="e">
        <f>VLOOKUP(A1709,'all NFkB targets'!$A$6:$A$571,1,FALSE)</f>
        <v>#N/A</v>
      </c>
    </row>
    <row r="1710" spans="1:16" x14ac:dyDescent="0.25">
      <c r="A1710" s="96" t="s">
        <v>7037</v>
      </c>
      <c r="B1710" s="21" t="s">
        <v>7038</v>
      </c>
      <c r="C1710" s="21"/>
      <c r="D1710" s="22">
        <v>0</v>
      </c>
      <c r="E1710" s="23">
        <v>-0.27156562096731585</v>
      </c>
      <c r="F1710" s="23">
        <v>-0.1110229477512108</v>
      </c>
      <c r="G1710" s="23">
        <v>0.13240747927538773</v>
      </c>
      <c r="H1710" s="23">
        <v>0.23783781299712212</v>
      </c>
      <c r="I1710" s="25">
        <f t="shared" si="104"/>
        <v>0</v>
      </c>
      <c r="J1710" s="25">
        <f t="shared" si="105"/>
        <v>0</v>
      </c>
      <c r="K1710" s="25">
        <f t="shared" si="106"/>
        <v>0</v>
      </c>
      <c r="L1710" s="25">
        <f t="shared" si="107"/>
        <v>0</v>
      </c>
      <c r="M1710" s="25">
        <v>0</v>
      </c>
      <c r="N1710" s="25" t="e">
        <v>#N/A</v>
      </c>
      <c r="O1710" s="25" t="e">
        <f>VLOOKUP(A1710,'NFkB target TFs'!$E$10:$E$54,1,FALSE)</f>
        <v>#N/A</v>
      </c>
      <c r="P1710" s="25" t="e">
        <f>VLOOKUP(A1710,'all NFkB targets'!$A$6:$A$571,1,FALSE)</f>
        <v>#N/A</v>
      </c>
    </row>
    <row r="1711" spans="1:16" x14ac:dyDescent="0.25">
      <c r="A1711" s="96" t="s">
        <v>14565</v>
      </c>
      <c r="B1711" s="21" t="s">
        <v>14566</v>
      </c>
      <c r="C1711" s="21"/>
      <c r="D1711" s="22">
        <v>0</v>
      </c>
      <c r="E1711" s="28">
        <v>0.26025969499494012</v>
      </c>
      <c r="F1711" s="28">
        <v>0.6907876249548448</v>
      </c>
      <c r="G1711" s="28">
        <v>1.0138106494825578</v>
      </c>
      <c r="H1711" s="28">
        <v>0.23746688252472412</v>
      </c>
      <c r="I1711" s="25">
        <f t="shared" si="104"/>
        <v>0</v>
      </c>
      <c r="J1711" s="25">
        <f t="shared" si="105"/>
        <v>1</v>
      </c>
      <c r="K1711" s="25">
        <f t="shared" si="106"/>
        <v>1</v>
      </c>
      <c r="L1711" s="25">
        <f t="shared" si="107"/>
        <v>0</v>
      </c>
      <c r="M1711" s="25">
        <v>1</v>
      </c>
      <c r="N1711" s="25" t="e">
        <v>#N/A</v>
      </c>
      <c r="O1711" s="25" t="e">
        <f>VLOOKUP(A1711,'NFkB target TFs'!$E$10:$E$54,1,FALSE)</f>
        <v>#N/A</v>
      </c>
      <c r="P1711" s="25" t="e">
        <f>VLOOKUP(A1711,'all NFkB targets'!$A$6:$A$571,1,FALSE)</f>
        <v>#N/A</v>
      </c>
    </row>
    <row r="1712" spans="1:16" x14ac:dyDescent="0.25">
      <c r="A1712" s="96" t="s">
        <v>9254</v>
      </c>
      <c r="B1712" s="21" t="s">
        <v>9255</v>
      </c>
      <c r="C1712" s="21"/>
      <c r="D1712" s="22">
        <v>0</v>
      </c>
      <c r="E1712" s="23">
        <v>4.1801577647657046E-2</v>
      </c>
      <c r="F1712" s="23">
        <v>0.10670371795659848</v>
      </c>
      <c r="G1712" s="23">
        <v>0.24010451514944361</v>
      </c>
      <c r="H1712" s="23">
        <v>0.23735462007747632</v>
      </c>
      <c r="I1712" s="25">
        <f t="shared" si="104"/>
        <v>0</v>
      </c>
      <c r="J1712" s="25">
        <f t="shared" si="105"/>
        <v>0</v>
      </c>
      <c r="K1712" s="25">
        <f t="shared" si="106"/>
        <v>0</v>
      </c>
      <c r="L1712" s="25">
        <f t="shared" si="107"/>
        <v>0</v>
      </c>
      <c r="M1712" s="25">
        <v>0</v>
      </c>
      <c r="N1712" s="25" t="e">
        <v>#N/A</v>
      </c>
      <c r="O1712" s="25" t="e">
        <f>VLOOKUP(A1712,'NFkB target TFs'!$E$10:$E$54,1,FALSE)</f>
        <v>#N/A</v>
      </c>
      <c r="P1712" s="25" t="e">
        <f>VLOOKUP(A1712,'all NFkB targets'!$A$6:$A$571,1,FALSE)</f>
        <v>#N/A</v>
      </c>
    </row>
    <row r="1713" spans="1:16" x14ac:dyDescent="0.25">
      <c r="A1713" s="96" t="s">
        <v>13344</v>
      </c>
      <c r="B1713" s="21" t="s">
        <v>13345</v>
      </c>
      <c r="C1713" s="21"/>
      <c r="D1713" s="22">
        <v>0</v>
      </c>
      <c r="E1713" s="23">
        <v>2.858969867644065E-2</v>
      </c>
      <c r="F1713" s="28">
        <v>0.41709643360987786</v>
      </c>
      <c r="G1713" s="28">
        <v>0.64917096540428232</v>
      </c>
      <c r="H1713" s="28">
        <v>0.23735114201456595</v>
      </c>
      <c r="I1713" s="25">
        <f t="shared" si="104"/>
        <v>0</v>
      </c>
      <c r="J1713" s="25">
        <f t="shared" si="105"/>
        <v>0</v>
      </c>
      <c r="K1713" s="25">
        <f t="shared" si="106"/>
        <v>1</v>
      </c>
      <c r="L1713" s="25">
        <f t="shared" si="107"/>
        <v>0</v>
      </c>
      <c r="M1713" s="25">
        <v>1</v>
      </c>
      <c r="N1713" s="25" t="e">
        <v>#N/A</v>
      </c>
      <c r="O1713" s="25" t="e">
        <f>VLOOKUP(A1713,'NFkB target TFs'!$E$10:$E$54,1,FALSE)</f>
        <v>#N/A</v>
      </c>
      <c r="P1713" s="25" t="e">
        <f>VLOOKUP(A1713,'all NFkB targets'!$A$6:$A$571,1,FALSE)</f>
        <v>#N/A</v>
      </c>
    </row>
    <row r="1714" spans="1:16" x14ac:dyDescent="0.25">
      <c r="A1714" s="96" t="s">
        <v>1174</v>
      </c>
      <c r="B1714" s="21" t="s">
        <v>1175</v>
      </c>
      <c r="C1714" s="21"/>
      <c r="D1714" s="22">
        <v>0</v>
      </c>
      <c r="E1714" s="23">
        <v>0.13840329857325828</v>
      </c>
      <c r="F1714" s="23">
        <v>0.14096407674364331</v>
      </c>
      <c r="G1714" s="23">
        <v>0.50852750442268535</v>
      </c>
      <c r="H1714" s="23">
        <v>0.23710657550978112</v>
      </c>
      <c r="I1714" s="25">
        <f t="shared" si="104"/>
        <v>0</v>
      </c>
      <c r="J1714" s="25">
        <f t="shared" si="105"/>
        <v>0</v>
      </c>
      <c r="K1714" s="25">
        <f t="shared" si="106"/>
        <v>0</v>
      </c>
      <c r="L1714" s="25">
        <f t="shared" si="107"/>
        <v>0</v>
      </c>
      <c r="M1714" s="25">
        <v>0</v>
      </c>
      <c r="N1714" s="25" t="e">
        <v>#N/A</v>
      </c>
      <c r="O1714" s="25" t="e">
        <f>VLOOKUP(A1714,'NFkB target TFs'!$E$10:$E$54,1,FALSE)</f>
        <v>#N/A</v>
      </c>
      <c r="P1714" s="25" t="e">
        <f>VLOOKUP(A1714,'all NFkB targets'!$A$6:$A$571,1,FALSE)</f>
        <v>#N/A</v>
      </c>
    </row>
    <row r="1715" spans="1:16" x14ac:dyDescent="0.25">
      <c r="A1715" s="96" t="s">
        <v>12499</v>
      </c>
      <c r="B1715" s="21" t="s">
        <v>12500</v>
      </c>
      <c r="C1715" s="21"/>
      <c r="D1715" s="22">
        <v>0</v>
      </c>
      <c r="E1715" s="28">
        <v>0.15494360990389819</v>
      </c>
      <c r="F1715" s="28">
        <v>0.99154985845905252</v>
      </c>
      <c r="G1715" s="28">
        <v>0.24328495452703278</v>
      </c>
      <c r="H1715" s="28">
        <v>0.23708158296011925</v>
      </c>
      <c r="I1715" s="25">
        <f t="shared" si="104"/>
        <v>0</v>
      </c>
      <c r="J1715" s="25">
        <f t="shared" si="105"/>
        <v>1</v>
      </c>
      <c r="K1715" s="25">
        <f t="shared" si="106"/>
        <v>0</v>
      </c>
      <c r="L1715" s="25">
        <f t="shared" si="107"/>
        <v>0</v>
      </c>
      <c r="M1715" s="25">
        <v>1</v>
      </c>
      <c r="N1715" s="25" t="e">
        <v>#N/A</v>
      </c>
      <c r="O1715" s="25" t="e">
        <f>VLOOKUP(A1715,'NFkB target TFs'!$E$10:$E$54,1,FALSE)</f>
        <v>#N/A</v>
      </c>
      <c r="P1715" s="25" t="e">
        <f>VLOOKUP(A1715,'all NFkB targets'!$A$6:$A$571,1,FALSE)</f>
        <v>#N/A</v>
      </c>
    </row>
    <row r="1716" spans="1:16" x14ac:dyDescent="0.25">
      <c r="A1716" s="96" t="s">
        <v>12653</v>
      </c>
      <c r="B1716" s="21" t="s">
        <v>12654</v>
      </c>
      <c r="C1716" s="21"/>
      <c r="D1716" s="22">
        <v>0</v>
      </c>
      <c r="E1716" s="28">
        <v>0.43407035407052785</v>
      </c>
      <c r="F1716" s="28">
        <v>0.8479099736489617</v>
      </c>
      <c r="G1716" s="23">
        <v>-8.1019447145984025E-2</v>
      </c>
      <c r="H1716" s="28">
        <v>0.23699391183172128</v>
      </c>
      <c r="I1716" s="25">
        <f t="shared" si="104"/>
        <v>0</v>
      </c>
      <c r="J1716" s="25">
        <f t="shared" si="105"/>
        <v>1</v>
      </c>
      <c r="K1716" s="25">
        <f t="shared" si="106"/>
        <v>0</v>
      </c>
      <c r="L1716" s="25">
        <f t="shared" si="107"/>
        <v>0</v>
      </c>
      <c r="M1716" s="25">
        <v>1</v>
      </c>
      <c r="N1716" s="25" t="e">
        <v>#N/A</v>
      </c>
      <c r="O1716" s="25" t="e">
        <f>VLOOKUP(A1716,'NFkB target TFs'!$E$10:$E$54,1,FALSE)</f>
        <v>#N/A</v>
      </c>
      <c r="P1716" s="25" t="e">
        <f>VLOOKUP(A1716,'all NFkB targets'!$A$6:$A$571,1,FALSE)</f>
        <v>#N/A</v>
      </c>
    </row>
    <row r="1717" spans="1:16" x14ac:dyDescent="0.25">
      <c r="A1717" s="96" t="s">
        <v>13830</v>
      </c>
      <c r="B1717" s="21" t="s">
        <v>13831</v>
      </c>
      <c r="C1717" s="21"/>
      <c r="D1717" s="22">
        <v>0</v>
      </c>
      <c r="E1717" s="23">
        <v>-5.1304582652951687E-2</v>
      </c>
      <c r="F1717" s="28">
        <v>0.20138132302406253</v>
      </c>
      <c r="G1717" s="28">
        <v>0.59799229533807652</v>
      </c>
      <c r="H1717" s="28">
        <v>0.23677238441228643</v>
      </c>
      <c r="I1717" s="25">
        <f t="shared" si="104"/>
        <v>0</v>
      </c>
      <c r="J1717" s="25">
        <f t="shared" si="105"/>
        <v>0</v>
      </c>
      <c r="K1717" s="25">
        <f t="shared" si="106"/>
        <v>1</v>
      </c>
      <c r="L1717" s="25">
        <f t="shared" si="107"/>
        <v>0</v>
      </c>
      <c r="M1717" s="25">
        <v>1</v>
      </c>
      <c r="N1717" s="25" t="e">
        <v>#N/A</v>
      </c>
      <c r="O1717" s="25" t="e">
        <f>VLOOKUP(A1717,'NFkB target TFs'!$E$10:$E$54,1,FALSE)</f>
        <v>#N/A</v>
      </c>
      <c r="P1717" s="25" t="e">
        <f>VLOOKUP(A1717,'all NFkB targets'!$A$6:$A$571,1,FALSE)</f>
        <v>#N/A</v>
      </c>
    </row>
    <row r="1718" spans="1:16" x14ac:dyDescent="0.25">
      <c r="A1718" s="96" t="s">
        <v>5386</v>
      </c>
      <c r="B1718" s="21" t="s">
        <v>941</v>
      </c>
      <c r="C1718" s="21"/>
      <c r="D1718" s="22">
        <v>0</v>
      </c>
      <c r="E1718" s="23">
        <v>-5.7083830721272127E-2</v>
      </c>
      <c r="F1718" s="23">
        <v>0.12443252265441622</v>
      </c>
      <c r="G1718" s="23">
        <v>0.41365824961271419</v>
      </c>
      <c r="H1718" s="23">
        <v>0.23650728542337204</v>
      </c>
      <c r="I1718" s="25">
        <f t="shared" si="104"/>
        <v>0</v>
      </c>
      <c r="J1718" s="25">
        <f t="shared" si="105"/>
        <v>0</v>
      </c>
      <c r="K1718" s="25">
        <f t="shared" si="106"/>
        <v>0</v>
      </c>
      <c r="L1718" s="25">
        <f t="shared" si="107"/>
        <v>0</v>
      </c>
      <c r="M1718" s="25">
        <v>0</v>
      </c>
      <c r="N1718" s="25" t="e">
        <v>#N/A</v>
      </c>
      <c r="O1718" s="25" t="e">
        <f>VLOOKUP(A1718,'NFkB target TFs'!$E$10:$E$54,1,FALSE)</f>
        <v>#N/A</v>
      </c>
      <c r="P1718" s="25" t="e">
        <f>VLOOKUP(A1718,'all NFkB targets'!$A$6:$A$571,1,FALSE)</f>
        <v>#N/A</v>
      </c>
    </row>
    <row r="1719" spans="1:16" x14ac:dyDescent="0.25">
      <c r="A1719" s="96" t="s">
        <v>6358</v>
      </c>
      <c r="B1719" s="21" t="s">
        <v>6359</v>
      </c>
      <c r="C1719" s="21"/>
      <c r="D1719" s="22">
        <v>0</v>
      </c>
      <c r="E1719" s="23">
        <v>-0.41900312165629244</v>
      </c>
      <c r="F1719" s="23">
        <v>-5.9266622967636205E-2</v>
      </c>
      <c r="G1719" s="23">
        <v>-0.3423717732645159</v>
      </c>
      <c r="H1719" s="23">
        <v>0.23647426956260842</v>
      </c>
      <c r="I1719" s="25">
        <f t="shared" ref="I1719:I1782" si="108">IF(ABS(E1719)&gt;0.585,1,0)</f>
        <v>0</v>
      </c>
      <c r="J1719" s="25">
        <f t="shared" ref="J1719:J1782" si="109">IF(ABS(F1719)&gt;0.585,1,0)</f>
        <v>0</v>
      </c>
      <c r="K1719" s="25">
        <f t="shared" ref="K1719:K1782" si="110">IF(ABS(G1719)&gt;0.585,1,0)</f>
        <v>0</v>
      </c>
      <c r="L1719" s="25">
        <f t="shared" ref="L1719:L1782" si="111">IF(ABS(H1719)&gt;0.585,1,0)</f>
        <v>0</v>
      </c>
      <c r="M1719" s="25">
        <v>0</v>
      </c>
      <c r="N1719" s="25" t="e">
        <v>#N/A</v>
      </c>
      <c r="O1719" s="25" t="e">
        <f>VLOOKUP(A1719,'NFkB target TFs'!$E$10:$E$54,1,FALSE)</f>
        <v>#N/A</v>
      </c>
      <c r="P1719" s="25" t="e">
        <f>VLOOKUP(A1719,'all NFkB targets'!$A$6:$A$571,1,FALSE)</f>
        <v>#N/A</v>
      </c>
    </row>
    <row r="1720" spans="1:16" x14ac:dyDescent="0.25">
      <c r="A1720" s="96" t="s">
        <v>5523</v>
      </c>
      <c r="B1720" s="21" t="s">
        <v>5524</v>
      </c>
      <c r="C1720" s="21"/>
      <c r="D1720" s="22">
        <v>0</v>
      </c>
      <c r="E1720" s="23">
        <v>5.0555228829103009E-2</v>
      </c>
      <c r="F1720" s="23">
        <v>0.28144205075152234</v>
      </c>
      <c r="G1720" s="23">
        <v>0.27581537422979802</v>
      </c>
      <c r="H1720" s="23">
        <v>0.23642763551662693</v>
      </c>
      <c r="I1720" s="25">
        <f t="shared" si="108"/>
        <v>0</v>
      </c>
      <c r="J1720" s="25">
        <f t="shared" si="109"/>
        <v>0</v>
      </c>
      <c r="K1720" s="25">
        <f t="shared" si="110"/>
        <v>0</v>
      </c>
      <c r="L1720" s="25">
        <f t="shared" si="111"/>
        <v>0</v>
      </c>
      <c r="M1720" s="25">
        <v>0</v>
      </c>
      <c r="N1720" s="25" t="e">
        <v>#N/A</v>
      </c>
      <c r="O1720" s="25" t="e">
        <f>VLOOKUP(A1720,'NFkB target TFs'!$E$10:$E$54,1,FALSE)</f>
        <v>#N/A</v>
      </c>
      <c r="P1720" s="25" t="e">
        <f>VLOOKUP(A1720,'all NFkB targets'!$A$6:$A$571,1,FALSE)</f>
        <v>#N/A</v>
      </c>
    </row>
    <row r="1721" spans="1:16" x14ac:dyDescent="0.25">
      <c r="A1721" s="96" t="s">
        <v>7519</v>
      </c>
      <c r="B1721" s="21" t="s">
        <v>7520</v>
      </c>
      <c r="C1721" s="21"/>
      <c r="D1721" s="22">
        <v>0</v>
      </c>
      <c r="E1721" s="23">
        <v>0.13550073650761837</v>
      </c>
      <c r="F1721" s="23">
        <v>0.12127141456097658</v>
      </c>
      <c r="G1721" s="23">
        <v>0.53321362907875247</v>
      </c>
      <c r="H1721" s="23">
        <v>0.23622707092740527</v>
      </c>
      <c r="I1721" s="25">
        <f t="shared" si="108"/>
        <v>0</v>
      </c>
      <c r="J1721" s="25">
        <f t="shared" si="109"/>
        <v>0</v>
      </c>
      <c r="K1721" s="25">
        <f t="shared" si="110"/>
        <v>0</v>
      </c>
      <c r="L1721" s="25">
        <f t="shared" si="111"/>
        <v>0</v>
      </c>
      <c r="M1721" s="25">
        <v>0</v>
      </c>
      <c r="N1721" s="25" t="e">
        <v>#N/A</v>
      </c>
      <c r="O1721" s="25" t="e">
        <f>VLOOKUP(A1721,'NFkB target TFs'!$E$10:$E$54,1,FALSE)</f>
        <v>#N/A</v>
      </c>
      <c r="P1721" s="25" t="e">
        <f>VLOOKUP(A1721,'all NFkB targets'!$A$6:$A$571,1,FALSE)</f>
        <v>#N/A</v>
      </c>
    </row>
    <row r="1722" spans="1:16" x14ac:dyDescent="0.25">
      <c r="A1722" s="96" t="s">
        <v>7850</v>
      </c>
      <c r="B1722" s="21" t="s">
        <v>7851</v>
      </c>
      <c r="C1722" s="21"/>
      <c r="D1722" s="22">
        <v>0</v>
      </c>
      <c r="E1722" s="23">
        <v>0.10247685828443724</v>
      </c>
      <c r="F1722" s="23">
        <v>-0.28047085726054899</v>
      </c>
      <c r="G1722" s="23">
        <v>0.10946927564972668</v>
      </c>
      <c r="H1722" s="23">
        <v>0.2358814805672825</v>
      </c>
      <c r="I1722" s="25">
        <f t="shared" si="108"/>
        <v>0</v>
      </c>
      <c r="J1722" s="25">
        <f t="shared" si="109"/>
        <v>0</v>
      </c>
      <c r="K1722" s="25">
        <f t="shared" si="110"/>
        <v>0</v>
      </c>
      <c r="L1722" s="25">
        <f t="shared" si="111"/>
        <v>0</v>
      </c>
      <c r="M1722" s="25">
        <v>0</v>
      </c>
      <c r="N1722" s="25" t="e">
        <v>#N/A</v>
      </c>
      <c r="O1722" s="25" t="e">
        <f>VLOOKUP(A1722,'NFkB target TFs'!$E$10:$E$54,1,FALSE)</f>
        <v>#N/A</v>
      </c>
      <c r="P1722" s="25" t="e">
        <f>VLOOKUP(A1722,'all NFkB targets'!$A$6:$A$571,1,FALSE)</f>
        <v>#N/A</v>
      </c>
    </row>
    <row r="1723" spans="1:16" x14ac:dyDescent="0.25">
      <c r="A1723" s="96" t="s">
        <v>12916</v>
      </c>
      <c r="B1723" s="21" t="s">
        <v>941</v>
      </c>
      <c r="C1723" s="21"/>
      <c r="D1723" s="22">
        <v>0</v>
      </c>
      <c r="E1723" s="28">
        <v>0.19634069083280598</v>
      </c>
      <c r="F1723" s="28">
        <v>0.76542467158774452</v>
      </c>
      <c r="G1723" s="28">
        <v>0.41162045613559889</v>
      </c>
      <c r="H1723" s="28">
        <v>0.23582658040264318</v>
      </c>
      <c r="I1723" s="25">
        <f t="shared" si="108"/>
        <v>0</v>
      </c>
      <c r="J1723" s="25">
        <f t="shared" si="109"/>
        <v>1</v>
      </c>
      <c r="K1723" s="25">
        <f t="shared" si="110"/>
        <v>0</v>
      </c>
      <c r="L1723" s="25">
        <f t="shared" si="111"/>
        <v>0</v>
      </c>
      <c r="M1723" s="25">
        <v>1</v>
      </c>
      <c r="N1723" s="25" t="e">
        <v>#N/A</v>
      </c>
      <c r="O1723" s="25" t="e">
        <f>VLOOKUP(A1723,'NFkB target TFs'!$E$10:$E$54,1,FALSE)</f>
        <v>#N/A</v>
      </c>
      <c r="P1723" s="25" t="e">
        <f>VLOOKUP(A1723,'all NFkB targets'!$A$6:$A$571,1,FALSE)</f>
        <v>#N/A</v>
      </c>
    </row>
    <row r="1724" spans="1:16" x14ac:dyDescent="0.25">
      <c r="A1724" s="96" t="s">
        <v>9010</v>
      </c>
      <c r="B1724" s="21" t="s">
        <v>941</v>
      </c>
      <c r="C1724" s="21"/>
      <c r="D1724" s="22">
        <v>0</v>
      </c>
      <c r="E1724" s="23">
        <v>0.36308056157654783</v>
      </c>
      <c r="F1724" s="23">
        <v>0.23700598800025793</v>
      </c>
      <c r="G1724" s="23">
        <v>0.44962482735638998</v>
      </c>
      <c r="H1724" s="23">
        <v>0.235816726781264</v>
      </c>
      <c r="I1724" s="25">
        <f t="shared" si="108"/>
        <v>0</v>
      </c>
      <c r="J1724" s="25">
        <f t="shared" si="109"/>
        <v>0</v>
      </c>
      <c r="K1724" s="25">
        <f t="shared" si="110"/>
        <v>0</v>
      </c>
      <c r="L1724" s="25">
        <f t="shared" si="111"/>
        <v>0</v>
      </c>
      <c r="M1724" s="25">
        <v>0</v>
      </c>
      <c r="N1724" s="25" t="e">
        <v>#N/A</v>
      </c>
      <c r="O1724" s="25" t="e">
        <f>VLOOKUP(A1724,'NFkB target TFs'!$E$10:$E$54,1,FALSE)</f>
        <v>#N/A</v>
      </c>
      <c r="P1724" s="25" t="e">
        <f>VLOOKUP(A1724,'all NFkB targets'!$A$6:$A$571,1,FALSE)</f>
        <v>#N/A</v>
      </c>
    </row>
    <row r="1725" spans="1:16" x14ac:dyDescent="0.25">
      <c r="A1725" s="96" t="s">
        <v>7099</v>
      </c>
      <c r="B1725" s="21" t="s">
        <v>7100</v>
      </c>
      <c r="C1725" s="21"/>
      <c r="D1725" s="22">
        <v>0</v>
      </c>
      <c r="E1725" s="23">
        <v>6.0159617443249387E-2</v>
      </c>
      <c r="F1725" s="23">
        <v>3.0016190484364609E-2</v>
      </c>
      <c r="G1725" s="23">
        <v>0.14422165994097091</v>
      </c>
      <c r="H1725" s="23">
        <v>0.23577574594367962</v>
      </c>
      <c r="I1725" s="25">
        <f t="shared" si="108"/>
        <v>0</v>
      </c>
      <c r="J1725" s="25">
        <f t="shared" si="109"/>
        <v>0</v>
      </c>
      <c r="K1725" s="25">
        <f t="shared" si="110"/>
        <v>0</v>
      </c>
      <c r="L1725" s="25">
        <f t="shared" si="111"/>
        <v>0</v>
      </c>
      <c r="M1725" s="25">
        <v>0</v>
      </c>
      <c r="N1725" s="25" t="e">
        <v>#N/A</v>
      </c>
      <c r="O1725" s="25" t="e">
        <f>VLOOKUP(A1725,'NFkB target TFs'!$E$10:$E$54,1,FALSE)</f>
        <v>#N/A</v>
      </c>
      <c r="P1725" s="25" t="e">
        <f>VLOOKUP(A1725,'all NFkB targets'!$A$6:$A$571,1,FALSE)</f>
        <v>#N/A</v>
      </c>
    </row>
    <row r="1726" spans="1:16" x14ac:dyDescent="0.25">
      <c r="A1726" s="96" t="s">
        <v>14947</v>
      </c>
      <c r="B1726" s="21" t="s">
        <v>14948</v>
      </c>
      <c r="C1726" s="21"/>
      <c r="D1726" s="22">
        <v>0</v>
      </c>
      <c r="E1726" s="28">
        <v>0.38103519672480191</v>
      </c>
      <c r="F1726" s="28">
        <v>1.1389352809501563</v>
      </c>
      <c r="G1726" s="28">
        <v>1.0696361132441741</v>
      </c>
      <c r="H1726" s="28">
        <v>0.23562191848240635</v>
      </c>
      <c r="I1726" s="25">
        <f t="shared" si="108"/>
        <v>0</v>
      </c>
      <c r="J1726" s="25">
        <f t="shared" si="109"/>
        <v>1</v>
      </c>
      <c r="K1726" s="25">
        <f t="shared" si="110"/>
        <v>1</v>
      </c>
      <c r="L1726" s="25">
        <f t="shared" si="111"/>
        <v>0</v>
      </c>
      <c r="M1726" s="25">
        <v>1</v>
      </c>
      <c r="N1726" s="25" t="e">
        <v>#N/A</v>
      </c>
      <c r="O1726" s="25" t="e">
        <f>VLOOKUP(A1726,'NFkB target TFs'!$E$10:$E$54,1,FALSE)</f>
        <v>#N/A</v>
      </c>
      <c r="P1726" s="25" t="e">
        <f>VLOOKUP(A1726,'all NFkB targets'!$A$6:$A$571,1,FALSE)</f>
        <v>#N/A</v>
      </c>
    </row>
    <row r="1727" spans="1:16" x14ac:dyDescent="0.25">
      <c r="A1727" s="96" t="s">
        <v>1104</v>
      </c>
      <c r="B1727" s="21" t="s">
        <v>1105</v>
      </c>
      <c r="C1727" s="21"/>
      <c r="D1727" s="22">
        <v>0</v>
      </c>
      <c r="E1727" s="23">
        <v>0.17379921728803177</v>
      </c>
      <c r="F1727" s="23">
        <v>0.57356351818485807</v>
      </c>
      <c r="G1727" s="23">
        <v>0.43272997187826079</v>
      </c>
      <c r="H1727" s="23">
        <v>0.23559553370129654</v>
      </c>
      <c r="I1727" s="25">
        <f t="shared" si="108"/>
        <v>0</v>
      </c>
      <c r="J1727" s="25">
        <f t="shared" si="109"/>
        <v>0</v>
      </c>
      <c r="K1727" s="25">
        <f t="shared" si="110"/>
        <v>0</v>
      </c>
      <c r="L1727" s="25">
        <f t="shared" si="111"/>
        <v>0</v>
      </c>
      <c r="M1727" s="25">
        <v>0</v>
      </c>
      <c r="N1727" s="25" t="e">
        <v>#N/A</v>
      </c>
      <c r="O1727" s="25" t="e">
        <f>VLOOKUP(A1727,'NFkB target TFs'!$E$10:$E$54,1,FALSE)</f>
        <v>#N/A</v>
      </c>
      <c r="P1727" s="25" t="e">
        <f>VLOOKUP(A1727,'all NFkB targets'!$A$6:$A$571,1,FALSE)</f>
        <v>#N/A</v>
      </c>
    </row>
    <row r="1728" spans="1:16" x14ac:dyDescent="0.25">
      <c r="A1728" s="96" t="s">
        <v>6640</v>
      </c>
      <c r="B1728" s="21" t="s">
        <v>6641</v>
      </c>
      <c r="C1728" s="21"/>
      <c r="D1728" s="22">
        <v>0</v>
      </c>
      <c r="E1728" s="23">
        <v>6.5339836753843764E-2</v>
      </c>
      <c r="F1728" s="23">
        <v>-3.4982374571282726E-2</v>
      </c>
      <c r="G1728" s="23">
        <v>0.57306446263715172</v>
      </c>
      <c r="H1728" s="23">
        <v>0.23557510865390557</v>
      </c>
      <c r="I1728" s="25">
        <f t="shared" si="108"/>
        <v>0</v>
      </c>
      <c r="J1728" s="25">
        <f t="shared" si="109"/>
        <v>0</v>
      </c>
      <c r="K1728" s="25">
        <f t="shared" si="110"/>
        <v>0</v>
      </c>
      <c r="L1728" s="25">
        <f t="shared" si="111"/>
        <v>0</v>
      </c>
      <c r="M1728" s="25">
        <v>0</v>
      </c>
      <c r="N1728" s="25" t="e">
        <v>#N/A</v>
      </c>
      <c r="O1728" s="25" t="e">
        <f>VLOOKUP(A1728,'NFkB target TFs'!$E$10:$E$54,1,FALSE)</f>
        <v>#N/A</v>
      </c>
      <c r="P1728" s="25" t="e">
        <f>VLOOKUP(A1728,'all NFkB targets'!$A$6:$A$571,1,FALSE)</f>
        <v>#N/A</v>
      </c>
    </row>
    <row r="1729" spans="1:16" x14ac:dyDescent="0.25">
      <c r="A1729" s="96" t="s">
        <v>4582</v>
      </c>
      <c r="B1729" s="21" t="s">
        <v>4583</v>
      </c>
      <c r="C1729" s="21"/>
      <c r="D1729" s="22">
        <v>0</v>
      </c>
      <c r="E1729" s="23">
        <v>-0.25541880535371081</v>
      </c>
      <c r="F1729" s="23">
        <v>0.15525312487086426</v>
      </c>
      <c r="G1729" s="23">
        <v>0.21623426713764529</v>
      </c>
      <c r="H1729" s="23">
        <v>0.23508740354067711</v>
      </c>
      <c r="I1729" s="25">
        <f t="shared" si="108"/>
        <v>0</v>
      </c>
      <c r="J1729" s="25">
        <f t="shared" si="109"/>
        <v>0</v>
      </c>
      <c r="K1729" s="25">
        <f t="shared" si="110"/>
        <v>0</v>
      </c>
      <c r="L1729" s="25">
        <f t="shared" si="111"/>
        <v>0</v>
      </c>
      <c r="M1729" s="25">
        <v>0</v>
      </c>
      <c r="N1729" s="25" t="e">
        <v>#N/A</v>
      </c>
      <c r="O1729" s="25" t="e">
        <f>VLOOKUP(A1729,'NFkB target TFs'!$E$10:$E$54,1,FALSE)</f>
        <v>#N/A</v>
      </c>
      <c r="P1729" s="25" t="e">
        <f>VLOOKUP(A1729,'all NFkB targets'!$A$6:$A$571,1,FALSE)</f>
        <v>#N/A</v>
      </c>
    </row>
    <row r="1730" spans="1:16" x14ac:dyDescent="0.25">
      <c r="A1730" s="96" t="s">
        <v>14973</v>
      </c>
      <c r="B1730" s="21" t="s">
        <v>14974</v>
      </c>
      <c r="C1730" s="21"/>
      <c r="D1730" s="22">
        <v>0</v>
      </c>
      <c r="E1730" s="28">
        <v>0.6639639215243649</v>
      </c>
      <c r="F1730" s="28">
        <v>1.3469235532075949</v>
      </c>
      <c r="G1730" s="28">
        <v>0.78152100345943942</v>
      </c>
      <c r="H1730" s="28">
        <v>0.23505142365261927</v>
      </c>
      <c r="I1730" s="25">
        <f t="shared" si="108"/>
        <v>1</v>
      </c>
      <c r="J1730" s="25">
        <f t="shared" si="109"/>
        <v>1</v>
      </c>
      <c r="K1730" s="25">
        <f t="shared" si="110"/>
        <v>1</v>
      </c>
      <c r="L1730" s="25">
        <f t="shared" si="111"/>
        <v>0</v>
      </c>
      <c r="M1730" s="25">
        <v>1</v>
      </c>
      <c r="N1730" s="25" t="e">
        <v>#N/A</v>
      </c>
      <c r="O1730" s="25" t="e">
        <f>VLOOKUP(A1730,'NFkB target TFs'!$E$10:$E$54,1,FALSE)</f>
        <v>#N/A</v>
      </c>
      <c r="P1730" s="25" t="e">
        <f>VLOOKUP(A1730,'all NFkB targets'!$A$6:$A$571,1,FALSE)</f>
        <v>#N/A</v>
      </c>
    </row>
    <row r="1731" spans="1:16" x14ac:dyDescent="0.25">
      <c r="A1731" s="96" t="s">
        <v>13029</v>
      </c>
      <c r="B1731" s="21" t="s">
        <v>13030</v>
      </c>
      <c r="C1731" s="21"/>
      <c r="D1731" s="22">
        <v>0</v>
      </c>
      <c r="E1731" s="24">
        <v>-0.99023639878982239</v>
      </c>
      <c r="F1731" s="24">
        <v>-1.643898988498333</v>
      </c>
      <c r="G1731" s="28">
        <v>0.11466487916625756</v>
      </c>
      <c r="H1731" s="28">
        <v>0.23493308732817073</v>
      </c>
      <c r="I1731" s="25">
        <f t="shared" si="108"/>
        <v>1</v>
      </c>
      <c r="J1731" s="25">
        <f t="shared" si="109"/>
        <v>1</v>
      </c>
      <c r="K1731" s="25">
        <f t="shared" si="110"/>
        <v>0</v>
      </c>
      <c r="L1731" s="25">
        <f t="shared" si="111"/>
        <v>0</v>
      </c>
      <c r="M1731" s="25">
        <v>1</v>
      </c>
      <c r="N1731" s="25" t="e">
        <v>#N/A</v>
      </c>
      <c r="O1731" s="25" t="e">
        <f>VLOOKUP(A1731,'NFkB target TFs'!$E$10:$E$54,1,FALSE)</f>
        <v>#N/A</v>
      </c>
      <c r="P1731" s="25" t="e">
        <f>VLOOKUP(A1731,'all NFkB targets'!$A$6:$A$571,1,FALSE)</f>
        <v>#N/A</v>
      </c>
    </row>
    <row r="1732" spans="1:16" x14ac:dyDescent="0.25">
      <c r="A1732" s="96" t="s">
        <v>5727</v>
      </c>
      <c r="B1732" s="21" t="s">
        <v>5728</v>
      </c>
      <c r="C1732" s="21"/>
      <c r="D1732" s="22">
        <v>0</v>
      </c>
      <c r="E1732" s="23">
        <v>0.13785039319206513</v>
      </c>
      <c r="F1732" s="23">
        <v>0.23687418415281219</v>
      </c>
      <c r="G1732" s="23">
        <v>0.22386556139728023</v>
      </c>
      <c r="H1732" s="23">
        <v>0.23492758770844177</v>
      </c>
      <c r="I1732" s="25">
        <f t="shared" si="108"/>
        <v>0</v>
      </c>
      <c r="J1732" s="25">
        <f t="shared" si="109"/>
        <v>0</v>
      </c>
      <c r="K1732" s="25">
        <f t="shared" si="110"/>
        <v>0</v>
      </c>
      <c r="L1732" s="25">
        <f t="shared" si="111"/>
        <v>0</v>
      </c>
      <c r="M1732" s="25">
        <v>0</v>
      </c>
      <c r="N1732" s="25" t="e">
        <v>#N/A</v>
      </c>
      <c r="O1732" s="25" t="e">
        <f>VLOOKUP(A1732,'NFkB target TFs'!$E$10:$E$54,1,FALSE)</f>
        <v>#N/A</v>
      </c>
      <c r="P1732" s="25" t="e">
        <f>VLOOKUP(A1732,'all NFkB targets'!$A$6:$A$571,1,FALSE)</f>
        <v>#N/A</v>
      </c>
    </row>
    <row r="1733" spans="1:16" x14ac:dyDescent="0.25">
      <c r="A1733" s="96" t="s">
        <v>4911</v>
      </c>
      <c r="B1733" s="21" t="s">
        <v>4912</v>
      </c>
      <c r="C1733" s="21"/>
      <c r="D1733" s="22">
        <v>0</v>
      </c>
      <c r="E1733" s="23">
        <v>-0.12776515520501175</v>
      </c>
      <c r="F1733" s="23">
        <v>0.12737707624198671</v>
      </c>
      <c r="G1733" s="23">
        <v>0.4782906458886132</v>
      </c>
      <c r="H1733" s="23">
        <v>0.23481429096049428</v>
      </c>
      <c r="I1733" s="25">
        <f t="shared" si="108"/>
        <v>0</v>
      </c>
      <c r="J1733" s="25">
        <f t="shared" si="109"/>
        <v>0</v>
      </c>
      <c r="K1733" s="25">
        <f t="shared" si="110"/>
        <v>0</v>
      </c>
      <c r="L1733" s="25">
        <f t="shared" si="111"/>
        <v>0</v>
      </c>
      <c r="M1733" s="25">
        <v>0</v>
      </c>
      <c r="N1733" s="25" t="e">
        <v>#N/A</v>
      </c>
      <c r="O1733" s="25" t="e">
        <f>VLOOKUP(A1733,'NFkB target TFs'!$E$10:$E$54,1,FALSE)</f>
        <v>#N/A</v>
      </c>
      <c r="P1733" s="25" t="e">
        <f>VLOOKUP(A1733,'all NFkB targets'!$A$6:$A$571,1,FALSE)</f>
        <v>#N/A</v>
      </c>
    </row>
    <row r="1734" spans="1:16" x14ac:dyDescent="0.25">
      <c r="A1734" s="96" t="s">
        <v>14383</v>
      </c>
      <c r="B1734" s="21" t="s">
        <v>14384</v>
      </c>
      <c r="C1734" s="21"/>
      <c r="D1734" s="22">
        <v>0</v>
      </c>
      <c r="E1734" s="28">
        <v>2.0574266835108035</v>
      </c>
      <c r="F1734" s="24">
        <v>-0.54180491830502719</v>
      </c>
      <c r="G1734" s="28">
        <v>0.85151154362141446</v>
      </c>
      <c r="H1734" s="28">
        <v>0.234689210670251</v>
      </c>
      <c r="I1734" s="25">
        <f t="shared" si="108"/>
        <v>1</v>
      </c>
      <c r="J1734" s="25">
        <f t="shared" si="109"/>
        <v>0</v>
      </c>
      <c r="K1734" s="25">
        <f t="shared" si="110"/>
        <v>1</v>
      </c>
      <c r="L1734" s="25">
        <f t="shared" si="111"/>
        <v>0</v>
      </c>
      <c r="M1734" s="25">
        <v>1</v>
      </c>
      <c r="N1734" s="25" t="e">
        <v>#N/A</v>
      </c>
      <c r="O1734" s="25" t="e">
        <f>VLOOKUP(A1734,'NFkB target TFs'!$E$10:$E$54,1,FALSE)</f>
        <v>#N/A</v>
      </c>
      <c r="P1734" s="25" t="e">
        <f>VLOOKUP(A1734,'all NFkB targets'!$A$6:$A$571,1,FALSE)</f>
        <v>#N/A</v>
      </c>
    </row>
    <row r="1735" spans="1:16" x14ac:dyDescent="0.25">
      <c r="A1735" s="96" t="s">
        <v>3289</v>
      </c>
      <c r="B1735" s="21" t="s">
        <v>3290</v>
      </c>
      <c r="C1735" s="21"/>
      <c r="D1735" s="22">
        <v>0</v>
      </c>
      <c r="E1735" s="23">
        <v>0.23888599216132997</v>
      </c>
      <c r="F1735" s="23">
        <v>0.34002237982861921</v>
      </c>
      <c r="G1735" s="23">
        <v>0.56186999599689613</v>
      </c>
      <c r="H1735" s="23">
        <v>0.2346618499019211</v>
      </c>
      <c r="I1735" s="25">
        <f t="shared" si="108"/>
        <v>0</v>
      </c>
      <c r="J1735" s="25">
        <f t="shared" si="109"/>
        <v>0</v>
      </c>
      <c r="K1735" s="25">
        <f t="shared" si="110"/>
        <v>0</v>
      </c>
      <c r="L1735" s="25">
        <f t="shared" si="111"/>
        <v>0</v>
      </c>
      <c r="M1735" s="25">
        <v>0</v>
      </c>
      <c r="N1735" s="25" t="e">
        <v>#N/A</v>
      </c>
      <c r="O1735" s="25" t="e">
        <f>VLOOKUP(A1735,'NFkB target TFs'!$E$10:$E$54,1,FALSE)</f>
        <v>#N/A</v>
      </c>
      <c r="P1735" s="25" t="e">
        <f>VLOOKUP(A1735,'all NFkB targets'!$A$6:$A$571,1,FALSE)</f>
        <v>#N/A</v>
      </c>
    </row>
    <row r="1736" spans="1:16" x14ac:dyDescent="0.25">
      <c r="A1736" s="96" t="s">
        <v>4670</v>
      </c>
      <c r="B1736" s="21" t="s">
        <v>4671</v>
      </c>
      <c r="C1736" s="21"/>
      <c r="D1736" s="22">
        <v>0</v>
      </c>
      <c r="E1736" s="23">
        <v>0.11037382346730905</v>
      </c>
      <c r="F1736" s="23">
        <v>0.25617782649398013</v>
      </c>
      <c r="G1736" s="23">
        <v>1.4227369908942158E-2</v>
      </c>
      <c r="H1736" s="23">
        <v>0.23426552795636119</v>
      </c>
      <c r="I1736" s="25">
        <f t="shared" si="108"/>
        <v>0</v>
      </c>
      <c r="J1736" s="25">
        <f t="shared" si="109"/>
        <v>0</v>
      </c>
      <c r="K1736" s="25">
        <f t="shared" si="110"/>
        <v>0</v>
      </c>
      <c r="L1736" s="25">
        <f t="shared" si="111"/>
        <v>0</v>
      </c>
      <c r="M1736" s="25">
        <v>0</v>
      </c>
      <c r="N1736" s="25" t="e">
        <v>#N/A</v>
      </c>
      <c r="O1736" s="25" t="e">
        <f>VLOOKUP(A1736,'NFkB target TFs'!$E$10:$E$54,1,FALSE)</f>
        <v>#N/A</v>
      </c>
      <c r="P1736" s="25" t="e">
        <f>VLOOKUP(A1736,'all NFkB targets'!$A$6:$A$571,1,FALSE)</f>
        <v>#N/A</v>
      </c>
    </row>
    <row r="1737" spans="1:16" x14ac:dyDescent="0.25">
      <c r="A1737" s="96" t="s">
        <v>9521</v>
      </c>
      <c r="B1737" s="21" t="s">
        <v>9522</v>
      </c>
      <c r="C1737" s="21"/>
      <c r="D1737" s="22">
        <v>0</v>
      </c>
      <c r="E1737" s="23">
        <v>0.20516786869073927</v>
      </c>
      <c r="F1737" s="23">
        <v>8.4230532401563044E-2</v>
      </c>
      <c r="G1737" s="23">
        <v>0.54036070700425765</v>
      </c>
      <c r="H1737" s="23">
        <v>0.23420032017458489</v>
      </c>
      <c r="I1737" s="25">
        <f t="shared" si="108"/>
        <v>0</v>
      </c>
      <c r="J1737" s="25">
        <f t="shared" si="109"/>
        <v>0</v>
      </c>
      <c r="K1737" s="25">
        <f t="shared" si="110"/>
        <v>0</v>
      </c>
      <c r="L1737" s="25">
        <f t="shared" si="111"/>
        <v>0</v>
      </c>
      <c r="M1737" s="25">
        <v>0</v>
      </c>
      <c r="N1737" s="25" t="e">
        <v>#N/A</v>
      </c>
      <c r="O1737" s="25" t="e">
        <f>VLOOKUP(A1737,'NFkB target TFs'!$E$10:$E$54,1,FALSE)</f>
        <v>#N/A</v>
      </c>
      <c r="P1737" s="25" t="e">
        <f>VLOOKUP(A1737,'all NFkB targets'!$A$6:$A$571,1,FALSE)</f>
        <v>#N/A</v>
      </c>
    </row>
    <row r="1738" spans="1:16" x14ac:dyDescent="0.25">
      <c r="A1738" s="96" t="s">
        <v>3394</v>
      </c>
      <c r="B1738" s="21" t="s">
        <v>3395</v>
      </c>
      <c r="C1738" s="21"/>
      <c r="D1738" s="22">
        <v>0</v>
      </c>
      <c r="E1738" s="23">
        <v>0.10050644996294246</v>
      </c>
      <c r="F1738" s="23">
        <v>1.5404196819572663E-2</v>
      </c>
      <c r="G1738" s="23">
        <v>0.39883457393598659</v>
      </c>
      <c r="H1738" s="23">
        <v>0.23418563758626115</v>
      </c>
      <c r="I1738" s="25">
        <f t="shared" si="108"/>
        <v>0</v>
      </c>
      <c r="J1738" s="25">
        <f t="shared" si="109"/>
        <v>0</v>
      </c>
      <c r="K1738" s="25">
        <f t="shared" si="110"/>
        <v>0</v>
      </c>
      <c r="L1738" s="25">
        <f t="shared" si="111"/>
        <v>0</v>
      </c>
      <c r="M1738" s="25">
        <v>0</v>
      </c>
      <c r="N1738" s="25" t="e">
        <v>#N/A</v>
      </c>
      <c r="O1738" s="25" t="e">
        <f>VLOOKUP(A1738,'NFkB target TFs'!$E$10:$E$54,1,FALSE)</f>
        <v>#N/A</v>
      </c>
      <c r="P1738" s="25" t="e">
        <f>VLOOKUP(A1738,'all NFkB targets'!$A$6:$A$571,1,FALSE)</f>
        <v>#N/A</v>
      </c>
    </row>
    <row r="1739" spans="1:16" x14ac:dyDescent="0.25">
      <c r="A1739" s="96" t="s">
        <v>9545</v>
      </c>
      <c r="B1739" s="21" t="s">
        <v>9546</v>
      </c>
      <c r="C1739" s="21"/>
      <c r="D1739" s="22">
        <v>0</v>
      </c>
      <c r="E1739" s="23">
        <v>-0.2845137565615164</v>
      </c>
      <c r="F1739" s="23">
        <v>0.37432624974117645</v>
      </c>
      <c r="G1739" s="23">
        <v>0.41231896742033675</v>
      </c>
      <c r="H1739" s="23">
        <v>0.23391174932179218</v>
      </c>
      <c r="I1739" s="25">
        <f t="shared" si="108"/>
        <v>0</v>
      </c>
      <c r="J1739" s="25">
        <f t="shared" si="109"/>
        <v>0</v>
      </c>
      <c r="K1739" s="25">
        <f t="shared" si="110"/>
        <v>0</v>
      </c>
      <c r="L1739" s="25">
        <f t="shared" si="111"/>
        <v>0</v>
      </c>
      <c r="M1739" s="25">
        <v>0</v>
      </c>
      <c r="N1739" s="25" t="e">
        <v>#N/A</v>
      </c>
      <c r="O1739" s="25" t="e">
        <f>VLOOKUP(A1739,'NFkB target TFs'!$E$10:$E$54,1,FALSE)</f>
        <v>#N/A</v>
      </c>
      <c r="P1739" s="25" t="e">
        <f>VLOOKUP(A1739,'all NFkB targets'!$A$6:$A$571,1,FALSE)</f>
        <v>#N/A</v>
      </c>
    </row>
    <row r="1740" spans="1:16" x14ac:dyDescent="0.25">
      <c r="A1740" s="96" t="s">
        <v>2259</v>
      </c>
      <c r="B1740" s="21" t="s">
        <v>2260</v>
      </c>
      <c r="C1740" s="21"/>
      <c r="D1740" s="22">
        <v>0</v>
      </c>
      <c r="E1740" s="23">
        <v>0.20939170311170749</v>
      </c>
      <c r="F1740" s="23">
        <v>0.38590262775761763</v>
      </c>
      <c r="G1740" s="23">
        <v>5.401749219964602E-3</v>
      </c>
      <c r="H1740" s="23">
        <v>0.2336293467572747</v>
      </c>
      <c r="I1740" s="25">
        <f t="shared" si="108"/>
        <v>0</v>
      </c>
      <c r="J1740" s="25">
        <f t="shared" si="109"/>
        <v>0</v>
      </c>
      <c r="K1740" s="25">
        <f t="shared" si="110"/>
        <v>0</v>
      </c>
      <c r="L1740" s="25">
        <f t="shared" si="111"/>
        <v>0</v>
      </c>
      <c r="M1740" s="25">
        <v>0</v>
      </c>
      <c r="N1740" s="25" t="e">
        <v>#N/A</v>
      </c>
      <c r="O1740" s="25" t="e">
        <f>VLOOKUP(A1740,'NFkB target TFs'!$E$10:$E$54,1,FALSE)</f>
        <v>#N/A</v>
      </c>
      <c r="P1740" s="25" t="e">
        <f>VLOOKUP(A1740,'all NFkB targets'!$A$6:$A$571,1,FALSE)</f>
        <v>#N/A</v>
      </c>
    </row>
    <row r="1741" spans="1:16" x14ac:dyDescent="0.25">
      <c r="A1741" s="96" t="s">
        <v>8499</v>
      </c>
      <c r="B1741" s="21" t="s">
        <v>8500</v>
      </c>
      <c r="C1741" s="21"/>
      <c r="D1741" s="22">
        <v>0</v>
      </c>
      <c r="E1741" s="23">
        <v>0.2321416701288582</v>
      </c>
      <c r="F1741" s="23">
        <v>0.16868994460902745</v>
      </c>
      <c r="G1741" s="23">
        <v>0.28326008667196756</v>
      </c>
      <c r="H1741" s="23">
        <v>0.23342236663688182</v>
      </c>
      <c r="I1741" s="25">
        <f t="shared" si="108"/>
        <v>0</v>
      </c>
      <c r="J1741" s="25">
        <f t="shared" si="109"/>
        <v>0</v>
      </c>
      <c r="K1741" s="25">
        <f t="shared" si="110"/>
        <v>0</v>
      </c>
      <c r="L1741" s="25">
        <f t="shared" si="111"/>
        <v>0</v>
      </c>
      <c r="M1741" s="25">
        <v>0</v>
      </c>
      <c r="N1741" s="25" t="e">
        <v>#N/A</v>
      </c>
      <c r="O1741" s="25" t="e">
        <f>VLOOKUP(A1741,'NFkB target TFs'!$E$10:$E$54,1,FALSE)</f>
        <v>#N/A</v>
      </c>
      <c r="P1741" s="25" t="e">
        <f>VLOOKUP(A1741,'all NFkB targets'!$A$6:$A$571,1,FALSE)</f>
        <v>#N/A</v>
      </c>
    </row>
    <row r="1742" spans="1:16" x14ac:dyDescent="0.25">
      <c r="A1742" s="96" t="s">
        <v>5701</v>
      </c>
      <c r="B1742" s="21" t="s">
        <v>5702</v>
      </c>
      <c r="C1742" s="21"/>
      <c r="D1742" s="22">
        <v>0</v>
      </c>
      <c r="E1742" s="23">
        <v>-0.13550927755676534</v>
      </c>
      <c r="F1742" s="23">
        <v>8.1877007054407661E-2</v>
      </c>
      <c r="G1742" s="23">
        <v>0.25090001564894704</v>
      </c>
      <c r="H1742" s="23">
        <v>0.23341256984231143</v>
      </c>
      <c r="I1742" s="25">
        <f t="shared" si="108"/>
        <v>0</v>
      </c>
      <c r="J1742" s="25">
        <f t="shared" si="109"/>
        <v>0</v>
      </c>
      <c r="K1742" s="25">
        <f t="shared" si="110"/>
        <v>0</v>
      </c>
      <c r="L1742" s="25">
        <f t="shared" si="111"/>
        <v>0</v>
      </c>
      <c r="M1742" s="25">
        <v>0</v>
      </c>
      <c r="N1742" s="25" t="e">
        <v>#N/A</v>
      </c>
      <c r="O1742" s="25" t="e">
        <f>VLOOKUP(A1742,'NFkB target TFs'!$E$10:$E$54,1,FALSE)</f>
        <v>#N/A</v>
      </c>
      <c r="P1742" s="25" t="e">
        <f>VLOOKUP(A1742,'all NFkB targets'!$A$6:$A$571,1,FALSE)</f>
        <v>#N/A</v>
      </c>
    </row>
    <row r="1743" spans="1:16" x14ac:dyDescent="0.25">
      <c r="A1743" s="96" t="s">
        <v>14741</v>
      </c>
      <c r="B1743" s="21" t="s">
        <v>14742</v>
      </c>
      <c r="C1743" s="21"/>
      <c r="D1743" s="22">
        <v>0</v>
      </c>
      <c r="E1743" s="28">
        <v>0.12356467117648191</v>
      </c>
      <c r="F1743" s="28">
        <v>0.74582794481660475</v>
      </c>
      <c r="G1743" s="28">
        <v>0.66443933562543422</v>
      </c>
      <c r="H1743" s="28">
        <v>0.23331370771379387</v>
      </c>
      <c r="I1743" s="25">
        <f t="shared" si="108"/>
        <v>0</v>
      </c>
      <c r="J1743" s="25">
        <f t="shared" si="109"/>
        <v>1</v>
      </c>
      <c r="K1743" s="25">
        <f t="shared" si="110"/>
        <v>1</v>
      </c>
      <c r="L1743" s="25">
        <f t="shared" si="111"/>
        <v>0</v>
      </c>
      <c r="M1743" s="25">
        <v>1</v>
      </c>
      <c r="N1743" s="25" t="e">
        <v>#N/A</v>
      </c>
      <c r="O1743" s="25" t="e">
        <f>VLOOKUP(A1743,'NFkB target TFs'!$E$10:$E$54,1,FALSE)</f>
        <v>#N/A</v>
      </c>
      <c r="P1743" s="25" t="e">
        <f>VLOOKUP(A1743,'all NFkB targets'!$A$6:$A$571,1,FALSE)</f>
        <v>#N/A</v>
      </c>
    </row>
    <row r="1744" spans="1:16" x14ac:dyDescent="0.25">
      <c r="A1744" s="96" t="s">
        <v>3764</v>
      </c>
      <c r="B1744" s="21" t="s">
        <v>3765</v>
      </c>
      <c r="C1744" s="21"/>
      <c r="D1744" s="22">
        <v>0</v>
      </c>
      <c r="E1744" s="23">
        <v>7.7361212401177201E-2</v>
      </c>
      <c r="F1744" s="23">
        <v>0.42685032268967887</v>
      </c>
      <c r="G1744" s="23">
        <v>0.52507515464434451</v>
      </c>
      <c r="H1744" s="23">
        <v>0.23327597138849018</v>
      </c>
      <c r="I1744" s="25">
        <f t="shared" si="108"/>
        <v>0</v>
      </c>
      <c r="J1744" s="25">
        <f t="shared" si="109"/>
        <v>0</v>
      </c>
      <c r="K1744" s="25">
        <f t="shared" si="110"/>
        <v>0</v>
      </c>
      <c r="L1744" s="25">
        <f t="shared" si="111"/>
        <v>0</v>
      </c>
      <c r="M1744" s="25">
        <v>0</v>
      </c>
      <c r="N1744" s="25" t="e">
        <v>#N/A</v>
      </c>
      <c r="O1744" s="25" t="e">
        <f>VLOOKUP(A1744,'NFkB target TFs'!$E$10:$E$54,1,FALSE)</f>
        <v>#N/A</v>
      </c>
      <c r="P1744" s="25" t="e">
        <f>VLOOKUP(A1744,'all NFkB targets'!$A$6:$A$571,1,FALSE)</f>
        <v>#N/A</v>
      </c>
    </row>
    <row r="1745" spans="1:16" x14ac:dyDescent="0.25">
      <c r="A1745" s="96" t="s">
        <v>5125</v>
      </c>
      <c r="B1745" s="21" t="s">
        <v>5126</v>
      </c>
      <c r="C1745" s="21"/>
      <c r="D1745" s="22">
        <v>0</v>
      </c>
      <c r="E1745" s="23">
        <v>0.20555817349758443</v>
      </c>
      <c r="F1745" s="23">
        <v>3.3812071182320567E-2</v>
      </c>
      <c r="G1745" s="23">
        <v>0.5551987912409807</v>
      </c>
      <c r="H1745" s="23">
        <v>0.23323267512283055</v>
      </c>
      <c r="I1745" s="25">
        <f t="shared" si="108"/>
        <v>0</v>
      </c>
      <c r="J1745" s="25">
        <f t="shared" si="109"/>
        <v>0</v>
      </c>
      <c r="K1745" s="25">
        <f t="shared" si="110"/>
        <v>0</v>
      </c>
      <c r="L1745" s="25">
        <f t="shared" si="111"/>
        <v>0</v>
      </c>
      <c r="M1745" s="25">
        <v>0</v>
      </c>
      <c r="N1745" s="25" t="e">
        <v>#N/A</v>
      </c>
      <c r="O1745" s="25" t="e">
        <f>VLOOKUP(A1745,'NFkB target TFs'!$E$10:$E$54,1,FALSE)</f>
        <v>#N/A</v>
      </c>
      <c r="P1745" s="25" t="e">
        <f>VLOOKUP(A1745,'all NFkB targets'!$A$6:$A$571,1,FALSE)</f>
        <v>#N/A</v>
      </c>
    </row>
    <row r="1746" spans="1:16" x14ac:dyDescent="0.25">
      <c r="A1746" s="96" t="s">
        <v>807</v>
      </c>
      <c r="B1746" s="21" t="s">
        <v>808</v>
      </c>
      <c r="C1746" s="21"/>
      <c r="D1746" s="22">
        <v>0</v>
      </c>
      <c r="E1746" s="23">
        <v>9.1323865659754047E-2</v>
      </c>
      <c r="F1746" s="23">
        <v>5.8087611460778704E-2</v>
      </c>
      <c r="G1746" s="23">
        <v>0.50534817053515502</v>
      </c>
      <c r="H1746" s="23">
        <v>0.23318626912183027</v>
      </c>
      <c r="I1746" s="25">
        <f t="shared" si="108"/>
        <v>0</v>
      </c>
      <c r="J1746" s="25">
        <f t="shared" si="109"/>
        <v>0</v>
      </c>
      <c r="K1746" s="25">
        <f t="shared" si="110"/>
        <v>0</v>
      </c>
      <c r="L1746" s="25">
        <f t="shared" si="111"/>
        <v>0</v>
      </c>
      <c r="M1746" s="25">
        <v>0</v>
      </c>
      <c r="N1746" s="25" t="e">
        <v>#N/A</v>
      </c>
      <c r="O1746" s="25" t="e">
        <f>VLOOKUP(A1746,'NFkB target TFs'!$E$10:$E$54,1,FALSE)</f>
        <v>#N/A</v>
      </c>
      <c r="P1746" s="25" t="e">
        <f>VLOOKUP(A1746,'all NFkB targets'!$A$6:$A$571,1,FALSE)</f>
        <v>#N/A</v>
      </c>
    </row>
    <row r="1747" spans="1:16" x14ac:dyDescent="0.25">
      <c r="A1747" s="96" t="s">
        <v>14085</v>
      </c>
      <c r="B1747" s="21" t="s">
        <v>14086</v>
      </c>
      <c r="C1747" s="21"/>
      <c r="D1747" s="22">
        <v>0</v>
      </c>
      <c r="E1747" s="24">
        <v>-0.17545649878016401</v>
      </c>
      <c r="F1747" s="28">
        <v>0.33490039203311495</v>
      </c>
      <c r="G1747" s="24">
        <v>-0.59198150523748994</v>
      </c>
      <c r="H1747" s="28">
        <v>0.2329634433702599</v>
      </c>
      <c r="I1747" s="25">
        <f t="shared" si="108"/>
        <v>0</v>
      </c>
      <c r="J1747" s="25">
        <f t="shared" si="109"/>
        <v>0</v>
      </c>
      <c r="K1747" s="25">
        <f t="shared" si="110"/>
        <v>1</v>
      </c>
      <c r="L1747" s="25">
        <f t="shared" si="111"/>
        <v>0</v>
      </c>
      <c r="M1747" s="25">
        <v>1</v>
      </c>
      <c r="N1747" s="25" t="e">
        <v>#N/A</v>
      </c>
      <c r="O1747" s="25" t="e">
        <f>VLOOKUP(A1747,'NFkB target TFs'!$E$10:$E$54,1,FALSE)</f>
        <v>#N/A</v>
      </c>
      <c r="P1747" s="25" t="e">
        <f>VLOOKUP(A1747,'all NFkB targets'!$A$6:$A$571,1,FALSE)</f>
        <v>#N/A</v>
      </c>
    </row>
    <row r="1748" spans="1:16" x14ac:dyDescent="0.25">
      <c r="A1748" s="96" t="s">
        <v>9543</v>
      </c>
      <c r="B1748" s="21" t="s">
        <v>9544</v>
      </c>
      <c r="C1748" s="21"/>
      <c r="D1748" s="22">
        <v>0</v>
      </c>
      <c r="E1748" s="23">
        <v>4.2893028351807215E-3</v>
      </c>
      <c r="F1748" s="23">
        <v>0.32492635095941208</v>
      </c>
      <c r="G1748" s="23">
        <v>0.20748817315901943</v>
      </c>
      <c r="H1748" s="23">
        <v>0.23279870514282477</v>
      </c>
      <c r="I1748" s="25">
        <f t="shared" si="108"/>
        <v>0</v>
      </c>
      <c r="J1748" s="25">
        <f t="shared" si="109"/>
        <v>0</v>
      </c>
      <c r="K1748" s="25">
        <f t="shared" si="110"/>
        <v>0</v>
      </c>
      <c r="L1748" s="25">
        <f t="shared" si="111"/>
        <v>0</v>
      </c>
      <c r="M1748" s="25">
        <v>0</v>
      </c>
      <c r="N1748" s="25" t="e">
        <v>#N/A</v>
      </c>
      <c r="O1748" s="25" t="e">
        <f>VLOOKUP(A1748,'NFkB target TFs'!$E$10:$E$54,1,FALSE)</f>
        <v>#N/A</v>
      </c>
      <c r="P1748" s="25" t="e">
        <f>VLOOKUP(A1748,'all NFkB targets'!$A$6:$A$571,1,FALSE)</f>
        <v>#N/A</v>
      </c>
    </row>
    <row r="1749" spans="1:16" x14ac:dyDescent="0.25">
      <c r="A1749" s="96" t="s">
        <v>2401</v>
      </c>
      <c r="B1749" s="21" t="s">
        <v>941</v>
      </c>
      <c r="C1749" s="21"/>
      <c r="D1749" s="22">
        <v>0</v>
      </c>
      <c r="E1749" s="23">
        <v>1.1410148331396234E-2</v>
      </c>
      <c r="F1749" s="23">
        <v>0.47654370621425651</v>
      </c>
      <c r="G1749" s="23">
        <v>-0.29235134533296431</v>
      </c>
      <c r="H1749" s="23">
        <v>0.23272007794695695</v>
      </c>
      <c r="I1749" s="25">
        <f t="shared" si="108"/>
        <v>0</v>
      </c>
      <c r="J1749" s="25">
        <f t="shared" si="109"/>
        <v>0</v>
      </c>
      <c r="K1749" s="25">
        <f t="shared" si="110"/>
        <v>0</v>
      </c>
      <c r="L1749" s="25">
        <f t="shared" si="111"/>
        <v>0</v>
      </c>
      <c r="M1749" s="25">
        <v>0</v>
      </c>
      <c r="N1749" s="25" t="e">
        <v>#N/A</v>
      </c>
      <c r="O1749" s="25" t="e">
        <f>VLOOKUP(A1749,'NFkB target TFs'!$E$10:$E$54,1,FALSE)</f>
        <v>#N/A</v>
      </c>
      <c r="P1749" s="25" t="e">
        <f>VLOOKUP(A1749,'all NFkB targets'!$A$6:$A$571,1,FALSE)</f>
        <v>#N/A</v>
      </c>
    </row>
    <row r="1750" spans="1:16" x14ac:dyDescent="0.25">
      <c r="A1750" s="96" t="s">
        <v>3422</v>
      </c>
      <c r="B1750" s="21" t="s">
        <v>3423</v>
      </c>
      <c r="C1750" s="21"/>
      <c r="D1750" s="22">
        <v>0</v>
      </c>
      <c r="E1750" s="23">
        <v>0.26206530102346615</v>
      </c>
      <c r="F1750" s="23">
        <v>0.1612739572218779</v>
      </c>
      <c r="G1750" s="23">
        <v>0.15107182339093375</v>
      </c>
      <c r="H1750" s="23">
        <v>0.23235055658078516</v>
      </c>
      <c r="I1750" s="25">
        <f t="shared" si="108"/>
        <v>0</v>
      </c>
      <c r="J1750" s="25">
        <f t="shared" si="109"/>
        <v>0</v>
      </c>
      <c r="K1750" s="25">
        <f t="shared" si="110"/>
        <v>0</v>
      </c>
      <c r="L1750" s="25">
        <f t="shared" si="111"/>
        <v>0</v>
      </c>
      <c r="M1750" s="25">
        <v>0</v>
      </c>
      <c r="N1750" s="25" t="e">
        <v>#N/A</v>
      </c>
      <c r="O1750" s="25" t="e">
        <f>VLOOKUP(A1750,'NFkB target TFs'!$E$10:$E$54,1,FALSE)</f>
        <v>#N/A</v>
      </c>
      <c r="P1750" s="25" t="e">
        <f>VLOOKUP(A1750,'all NFkB targets'!$A$6:$A$571,1,FALSE)</f>
        <v>#N/A</v>
      </c>
    </row>
    <row r="1751" spans="1:16" x14ac:dyDescent="0.25">
      <c r="A1751" s="96" t="s">
        <v>6070</v>
      </c>
      <c r="B1751" s="21" t="s">
        <v>6071</v>
      </c>
      <c r="C1751" s="21"/>
      <c r="D1751" s="22">
        <v>0</v>
      </c>
      <c r="E1751" s="23">
        <v>0.38767552567123681</v>
      </c>
      <c r="F1751" s="23">
        <v>-0.28954027626457907</v>
      </c>
      <c r="G1751" s="23">
        <v>-2.1410969753234581E-2</v>
      </c>
      <c r="H1751" s="23">
        <v>0.23229427929313456</v>
      </c>
      <c r="I1751" s="25">
        <f t="shared" si="108"/>
        <v>0</v>
      </c>
      <c r="J1751" s="25">
        <f t="shared" si="109"/>
        <v>0</v>
      </c>
      <c r="K1751" s="25">
        <f t="shared" si="110"/>
        <v>0</v>
      </c>
      <c r="L1751" s="25">
        <f t="shared" si="111"/>
        <v>0</v>
      </c>
      <c r="M1751" s="25">
        <v>0</v>
      </c>
      <c r="N1751" s="25" t="e">
        <v>#N/A</v>
      </c>
      <c r="O1751" s="25" t="e">
        <f>VLOOKUP(A1751,'NFkB target TFs'!$E$10:$E$54,1,FALSE)</f>
        <v>#N/A</v>
      </c>
      <c r="P1751" s="25" t="e">
        <f>VLOOKUP(A1751,'all NFkB targets'!$A$6:$A$571,1,FALSE)</f>
        <v>#N/A</v>
      </c>
    </row>
    <row r="1752" spans="1:16" x14ac:dyDescent="0.25">
      <c r="A1752" s="96" t="s">
        <v>10844</v>
      </c>
      <c r="B1752" s="21" t="s">
        <v>10845</v>
      </c>
      <c r="C1752" s="21"/>
      <c r="D1752" s="22">
        <v>0</v>
      </c>
      <c r="E1752" s="23">
        <v>0.10429626726919558</v>
      </c>
      <c r="F1752" s="23">
        <v>-0.47374072096915604</v>
      </c>
      <c r="G1752" s="23">
        <v>2.8577683830754892E-2</v>
      </c>
      <c r="H1752" s="23">
        <v>0.23219911940820173</v>
      </c>
      <c r="I1752" s="25">
        <f t="shared" si="108"/>
        <v>0</v>
      </c>
      <c r="J1752" s="25">
        <f t="shared" si="109"/>
        <v>0</v>
      </c>
      <c r="K1752" s="25">
        <f t="shared" si="110"/>
        <v>0</v>
      </c>
      <c r="L1752" s="25">
        <f t="shared" si="111"/>
        <v>0</v>
      </c>
      <c r="M1752" s="25">
        <v>0</v>
      </c>
      <c r="N1752" s="25" t="e">
        <v>#N/A</v>
      </c>
      <c r="O1752" s="25" t="e">
        <f>VLOOKUP(A1752,'NFkB target TFs'!$E$10:$E$54,1,FALSE)</f>
        <v>#N/A</v>
      </c>
      <c r="P1752" s="25" t="e">
        <f>VLOOKUP(A1752,'all NFkB targets'!$A$6:$A$571,1,FALSE)</f>
        <v>#N/A</v>
      </c>
    </row>
    <row r="1753" spans="1:16" x14ac:dyDescent="0.25">
      <c r="A1753" s="96" t="s">
        <v>13798</v>
      </c>
      <c r="B1753" s="21" t="s">
        <v>13799</v>
      </c>
      <c r="C1753" s="21"/>
      <c r="D1753" s="22">
        <v>0</v>
      </c>
      <c r="E1753" s="28">
        <v>0.38719039339925732</v>
      </c>
      <c r="F1753" s="28">
        <v>0.26929878748362857</v>
      </c>
      <c r="G1753" s="28">
        <v>0.6617445895390659</v>
      </c>
      <c r="H1753" s="28">
        <v>0.2321373105672937</v>
      </c>
      <c r="I1753" s="25">
        <f t="shared" si="108"/>
        <v>0</v>
      </c>
      <c r="J1753" s="25">
        <f t="shared" si="109"/>
        <v>0</v>
      </c>
      <c r="K1753" s="25">
        <f t="shared" si="110"/>
        <v>1</v>
      </c>
      <c r="L1753" s="25">
        <f t="shared" si="111"/>
        <v>0</v>
      </c>
      <c r="M1753" s="25">
        <v>1</v>
      </c>
      <c r="N1753" s="25" t="e">
        <v>#N/A</v>
      </c>
      <c r="O1753" s="25" t="e">
        <f>VLOOKUP(A1753,'NFkB target TFs'!$E$10:$E$54,1,FALSE)</f>
        <v>#N/A</v>
      </c>
      <c r="P1753" s="25" t="e">
        <f>VLOOKUP(A1753,'all NFkB targets'!$A$6:$A$571,1,FALSE)</f>
        <v>#N/A</v>
      </c>
    </row>
    <row r="1754" spans="1:16" x14ac:dyDescent="0.25">
      <c r="A1754" s="96" t="s">
        <v>7237</v>
      </c>
      <c r="B1754" s="21" t="s">
        <v>7238</v>
      </c>
      <c r="C1754" s="21"/>
      <c r="D1754" s="22">
        <v>0</v>
      </c>
      <c r="E1754" s="23">
        <v>-0.26409383309616419</v>
      </c>
      <c r="F1754" s="23">
        <v>6.2735755347962746E-2</v>
      </c>
      <c r="G1754" s="23">
        <v>0.30132957194629073</v>
      </c>
      <c r="H1754" s="23">
        <v>0.23205791236800435</v>
      </c>
      <c r="I1754" s="25">
        <f t="shared" si="108"/>
        <v>0</v>
      </c>
      <c r="J1754" s="25">
        <f t="shared" si="109"/>
        <v>0</v>
      </c>
      <c r="K1754" s="25">
        <f t="shared" si="110"/>
        <v>0</v>
      </c>
      <c r="L1754" s="25">
        <f t="shared" si="111"/>
        <v>0</v>
      </c>
      <c r="M1754" s="25">
        <v>0</v>
      </c>
      <c r="N1754" s="25" t="e">
        <v>#N/A</v>
      </c>
      <c r="O1754" s="25" t="e">
        <f>VLOOKUP(A1754,'NFkB target TFs'!$E$10:$E$54,1,FALSE)</f>
        <v>#N/A</v>
      </c>
      <c r="P1754" s="25" t="e">
        <f>VLOOKUP(A1754,'all NFkB targets'!$A$6:$A$571,1,FALSE)</f>
        <v>#N/A</v>
      </c>
    </row>
    <row r="1755" spans="1:16" x14ac:dyDescent="0.25">
      <c r="A1755" s="96" t="s">
        <v>13460</v>
      </c>
      <c r="B1755" s="21" t="s">
        <v>13461</v>
      </c>
      <c r="C1755" s="21"/>
      <c r="D1755" s="22">
        <v>0</v>
      </c>
      <c r="E1755" s="23">
        <v>6.6307306143466235E-2</v>
      </c>
      <c r="F1755" s="28">
        <v>0.38662570387392337</v>
      </c>
      <c r="G1755" s="28">
        <v>0.67453154740738908</v>
      </c>
      <c r="H1755" s="28">
        <v>0.23185506768587832</v>
      </c>
      <c r="I1755" s="25">
        <f t="shared" si="108"/>
        <v>0</v>
      </c>
      <c r="J1755" s="25">
        <f t="shared" si="109"/>
        <v>0</v>
      </c>
      <c r="K1755" s="25">
        <f t="shared" si="110"/>
        <v>1</v>
      </c>
      <c r="L1755" s="25">
        <f t="shared" si="111"/>
        <v>0</v>
      </c>
      <c r="M1755" s="25">
        <v>1</v>
      </c>
      <c r="N1755" s="25" t="e">
        <v>#N/A</v>
      </c>
      <c r="O1755" s="25" t="e">
        <f>VLOOKUP(A1755,'NFkB target TFs'!$E$10:$E$54,1,FALSE)</f>
        <v>#N/A</v>
      </c>
      <c r="P1755" s="25" t="e">
        <f>VLOOKUP(A1755,'all NFkB targets'!$A$6:$A$571,1,FALSE)</f>
        <v>#N/A</v>
      </c>
    </row>
    <row r="1756" spans="1:16" x14ac:dyDescent="0.25">
      <c r="A1756" s="96" t="s">
        <v>12332</v>
      </c>
      <c r="B1756" s="21" t="s">
        <v>12333</v>
      </c>
      <c r="C1756" s="21"/>
      <c r="D1756" s="22">
        <v>0</v>
      </c>
      <c r="E1756" s="28">
        <v>0.62752098563481862</v>
      </c>
      <c r="F1756" s="28">
        <v>0.21932942192114419</v>
      </c>
      <c r="G1756" s="28">
        <v>0.37453841512181912</v>
      </c>
      <c r="H1756" s="28">
        <v>0.2317060952658965</v>
      </c>
      <c r="I1756" s="25">
        <f t="shared" si="108"/>
        <v>1</v>
      </c>
      <c r="J1756" s="25">
        <f t="shared" si="109"/>
        <v>0</v>
      </c>
      <c r="K1756" s="25">
        <f t="shared" si="110"/>
        <v>0</v>
      </c>
      <c r="L1756" s="25">
        <f t="shared" si="111"/>
        <v>0</v>
      </c>
      <c r="M1756" s="25">
        <v>1</v>
      </c>
      <c r="N1756" s="25" t="e">
        <v>#N/A</v>
      </c>
      <c r="O1756" s="25" t="e">
        <f>VLOOKUP(A1756,'NFkB target TFs'!$E$10:$E$54,1,FALSE)</f>
        <v>#N/A</v>
      </c>
      <c r="P1756" s="25" t="e">
        <f>VLOOKUP(A1756,'all NFkB targets'!$A$6:$A$571,1,FALSE)</f>
        <v>#N/A</v>
      </c>
    </row>
    <row r="1757" spans="1:16" x14ac:dyDescent="0.25">
      <c r="A1757" s="96" t="s">
        <v>8109</v>
      </c>
      <c r="B1757" s="21" t="s">
        <v>8110</v>
      </c>
      <c r="C1757" s="21"/>
      <c r="D1757" s="22">
        <v>0</v>
      </c>
      <c r="E1757" s="23">
        <v>3.5300876469641494E-2</v>
      </c>
      <c r="F1757" s="23">
        <v>0.1900990662504019</v>
      </c>
      <c r="G1757" s="23">
        <v>0.41997158414415836</v>
      </c>
      <c r="H1757" s="23">
        <v>0.23127577070766736</v>
      </c>
      <c r="I1757" s="25">
        <f t="shared" si="108"/>
        <v>0</v>
      </c>
      <c r="J1757" s="25">
        <f t="shared" si="109"/>
        <v>0</v>
      </c>
      <c r="K1757" s="25">
        <f t="shared" si="110"/>
        <v>0</v>
      </c>
      <c r="L1757" s="25">
        <f t="shared" si="111"/>
        <v>0</v>
      </c>
      <c r="M1757" s="25">
        <v>0</v>
      </c>
      <c r="N1757" s="25" t="e">
        <v>#N/A</v>
      </c>
      <c r="O1757" s="25" t="e">
        <f>VLOOKUP(A1757,'NFkB target TFs'!$E$10:$E$54,1,FALSE)</f>
        <v>#N/A</v>
      </c>
      <c r="P1757" s="25" t="e">
        <f>VLOOKUP(A1757,'all NFkB targets'!$A$6:$A$571,1,FALSE)</f>
        <v>#N/A</v>
      </c>
    </row>
    <row r="1758" spans="1:16" x14ac:dyDescent="0.25">
      <c r="A1758" s="96" t="s">
        <v>10572</v>
      </c>
      <c r="B1758" s="21" t="s">
        <v>10573</v>
      </c>
      <c r="C1758" s="21"/>
      <c r="D1758" s="22">
        <v>0</v>
      </c>
      <c r="E1758" s="23">
        <v>0.27480306375873498</v>
      </c>
      <c r="F1758" s="23">
        <v>8.5453555882161636E-2</v>
      </c>
      <c r="G1758" s="23">
        <v>0.32105969104983245</v>
      </c>
      <c r="H1758" s="23">
        <v>0.23114949904584234</v>
      </c>
      <c r="I1758" s="25">
        <f t="shared" si="108"/>
        <v>0</v>
      </c>
      <c r="J1758" s="25">
        <f t="shared" si="109"/>
        <v>0</v>
      </c>
      <c r="K1758" s="25">
        <f t="shared" si="110"/>
        <v>0</v>
      </c>
      <c r="L1758" s="25">
        <f t="shared" si="111"/>
        <v>0</v>
      </c>
      <c r="M1758" s="25">
        <v>0</v>
      </c>
      <c r="N1758" s="25" t="e">
        <v>#N/A</v>
      </c>
      <c r="O1758" s="25" t="e">
        <f>VLOOKUP(A1758,'NFkB target TFs'!$E$10:$E$54,1,FALSE)</f>
        <v>#N/A</v>
      </c>
      <c r="P1758" s="25" t="e">
        <f>VLOOKUP(A1758,'all NFkB targets'!$A$6:$A$571,1,FALSE)</f>
        <v>#N/A</v>
      </c>
    </row>
    <row r="1759" spans="1:16" x14ac:dyDescent="0.25">
      <c r="A1759" s="96" t="s">
        <v>3714</v>
      </c>
      <c r="B1759" s="21" t="s">
        <v>3715</v>
      </c>
      <c r="C1759" s="21"/>
      <c r="D1759" s="22">
        <v>0</v>
      </c>
      <c r="E1759" s="23">
        <v>0.17299970660557532</v>
      </c>
      <c r="F1759" s="23">
        <v>-0.34522846492045334</v>
      </c>
      <c r="G1759" s="23">
        <v>0.3104642732504953</v>
      </c>
      <c r="H1759" s="23">
        <v>0.23096059180981832</v>
      </c>
      <c r="I1759" s="25">
        <f t="shared" si="108"/>
        <v>0</v>
      </c>
      <c r="J1759" s="25">
        <f t="shared" si="109"/>
        <v>0</v>
      </c>
      <c r="K1759" s="25">
        <f t="shared" si="110"/>
        <v>0</v>
      </c>
      <c r="L1759" s="25">
        <f t="shared" si="111"/>
        <v>0</v>
      </c>
      <c r="M1759" s="25">
        <v>0</v>
      </c>
      <c r="N1759" s="25" t="e">
        <v>#N/A</v>
      </c>
      <c r="O1759" s="25" t="e">
        <f>VLOOKUP(A1759,'NFkB target TFs'!$E$10:$E$54,1,FALSE)</f>
        <v>#N/A</v>
      </c>
      <c r="P1759" s="25" t="e">
        <f>VLOOKUP(A1759,'all NFkB targets'!$A$6:$A$571,1,FALSE)</f>
        <v>#N/A</v>
      </c>
    </row>
    <row r="1760" spans="1:16" x14ac:dyDescent="0.25">
      <c r="A1760" s="96" t="s">
        <v>337</v>
      </c>
      <c r="B1760" s="21" t="s">
        <v>338</v>
      </c>
      <c r="C1760" s="21"/>
      <c r="D1760" s="22">
        <v>0</v>
      </c>
      <c r="E1760" s="23">
        <v>-5.9696624199510218E-2</v>
      </c>
      <c r="F1760" s="23">
        <v>0.2181303944822883</v>
      </c>
      <c r="G1760" s="23">
        <v>0.20176693679575877</v>
      </c>
      <c r="H1760" s="23">
        <v>0.23076813018606271</v>
      </c>
      <c r="I1760" s="25">
        <f t="shared" si="108"/>
        <v>0</v>
      </c>
      <c r="J1760" s="25">
        <f t="shared" si="109"/>
        <v>0</v>
      </c>
      <c r="K1760" s="25">
        <f t="shared" si="110"/>
        <v>0</v>
      </c>
      <c r="L1760" s="25">
        <f t="shared" si="111"/>
        <v>0</v>
      </c>
      <c r="M1760" s="25">
        <v>0</v>
      </c>
      <c r="N1760" s="25" t="e">
        <v>#N/A</v>
      </c>
      <c r="O1760" s="25" t="e">
        <f>VLOOKUP(A1760,'NFkB target TFs'!$E$10:$E$54,1,FALSE)</f>
        <v>#N/A</v>
      </c>
      <c r="P1760" s="25" t="e">
        <f>VLOOKUP(A1760,'all NFkB targets'!$A$6:$A$571,1,FALSE)</f>
        <v>#N/A</v>
      </c>
    </row>
    <row r="1761" spans="1:16" x14ac:dyDescent="0.25">
      <c r="A1761" s="96" t="s">
        <v>281</v>
      </c>
      <c r="B1761" s="21" t="s">
        <v>282</v>
      </c>
      <c r="C1761" s="21"/>
      <c r="D1761" s="22">
        <v>0</v>
      </c>
      <c r="E1761" s="23">
        <v>0.23186398639694122</v>
      </c>
      <c r="F1761" s="23">
        <v>0.36971069986845245</v>
      </c>
      <c r="G1761" s="23">
        <v>0.33967689278165542</v>
      </c>
      <c r="H1761" s="23">
        <v>0.23069887067348729</v>
      </c>
      <c r="I1761" s="25">
        <f t="shared" si="108"/>
        <v>0</v>
      </c>
      <c r="J1761" s="25">
        <f t="shared" si="109"/>
        <v>0</v>
      </c>
      <c r="K1761" s="25">
        <f t="shared" si="110"/>
        <v>0</v>
      </c>
      <c r="L1761" s="25">
        <f t="shared" si="111"/>
        <v>0</v>
      </c>
      <c r="M1761" s="25">
        <v>0</v>
      </c>
      <c r="N1761" s="25" t="e">
        <v>#N/A</v>
      </c>
      <c r="O1761" s="25" t="e">
        <f>VLOOKUP(A1761,'NFkB target TFs'!$E$10:$E$54,1,FALSE)</f>
        <v>#N/A</v>
      </c>
      <c r="P1761" s="25" t="e">
        <f>VLOOKUP(A1761,'all NFkB targets'!$A$6:$A$571,1,FALSE)</f>
        <v>#N/A</v>
      </c>
    </row>
    <row r="1762" spans="1:16" x14ac:dyDescent="0.25">
      <c r="A1762" s="96" t="s">
        <v>13903</v>
      </c>
      <c r="B1762" s="21" t="s">
        <v>13904</v>
      </c>
      <c r="C1762" s="21"/>
      <c r="D1762" s="22">
        <v>0</v>
      </c>
      <c r="E1762" s="23">
        <v>4.7002240019260899E-2</v>
      </c>
      <c r="F1762" s="28">
        <v>0.50015411291679479</v>
      </c>
      <c r="G1762" s="28">
        <v>0.92965994363883642</v>
      </c>
      <c r="H1762" s="28">
        <v>0.23060003951322486</v>
      </c>
      <c r="I1762" s="25">
        <f t="shared" si="108"/>
        <v>0</v>
      </c>
      <c r="J1762" s="25">
        <f t="shared" si="109"/>
        <v>0</v>
      </c>
      <c r="K1762" s="25">
        <f t="shared" si="110"/>
        <v>1</v>
      </c>
      <c r="L1762" s="25">
        <f t="shared" si="111"/>
        <v>0</v>
      </c>
      <c r="M1762" s="25">
        <v>1</v>
      </c>
      <c r="N1762" s="25" t="e">
        <v>#N/A</v>
      </c>
      <c r="O1762" s="25" t="e">
        <f>VLOOKUP(A1762,'NFkB target TFs'!$E$10:$E$54,1,FALSE)</f>
        <v>#N/A</v>
      </c>
      <c r="P1762" s="25" t="e">
        <f>VLOOKUP(A1762,'all NFkB targets'!$A$6:$A$571,1,FALSE)</f>
        <v>#N/A</v>
      </c>
    </row>
    <row r="1763" spans="1:16" x14ac:dyDescent="0.25">
      <c r="A1763" s="96" t="s">
        <v>12787</v>
      </c>
      <c r="B1763" s="21" t="s">
        <v>12788</v>
      </c>
      <c r="C1763" s="21"/>
      <c r="D1763" s="22">
        <v>0</v>
      </c>
      <c r="E1763" s="28">
        <v>0.53398546839850169</v>
      </c>
      <c r="F1763" s="28">
        <v>0.82993226345582616</v>
      </c>
      <c r="G1763" s="28">
        <v>0.31109487214185239</v>
      </c>
      <c r="H1763" s="28">
        <v>0.23047200741977897</v>
      </c>
      <c r="I1763" s="25">
        <f t="shared" si="108"/>
        <v>0</v>
      </c>
      <c r="J1763" s="25">
        <f t="shared" si="109"/>
        <v>1</v>
      </c>
      <c r="K1763" s="25">
        <f t="shared" si="110"/>
        <v>0</v>
      </c>
      <c r="L1763" s="25">
        <f t="shared" si="111"/>
        <v>0</v>
      </c>
      <c r="M1763" s="25">
        <v>1</v>
      </c>
      <c r="N1763" s="25" t="e">
        <v>#N/A</v>
      </c>
      <c r="O1763" s="25" t="e">
        <f>VLOOKUP(A1763,'NFkB target TFs'!$E$10:$E$54,1,FALSE)</f>
        <v>#N/A</v>
      </c>
      <c r="P1763" s="25" t="e">
        <f>VLOOKUP(A1763,'all NFkB targets'!$A$6:$A$571,1,FALSE)</f>
        <v>#N/A</v>
      </c>
    </row>
    <row r="1764" spans="1:16" x14ac:dyDescent="0.25">
      <c r="A1764" s="96" t="s">
        <v>11841</v>
      </c>
      <c r="B1764" s="21" t="s">
        <v>941</v>
      </c>
      <c r="C1764" s="21"/>
      <c r="D1764" s="22">
        <v>0</v>
      </c>
      <c r="E1764" s="23">
        <v>0.21945195613734714</v>
      </c>
      <c r="F1764" s="23">
        <v>0.21130604201226222</v>
      </c>
      <c r="G1764" s="23">
        <v>0.35461530731396496</v>
      </c>
      <c r="H1764" s="23">
        <v>0.23045052086794565</v>
      </c>
      <c r="I1764" s="25">
        <f t="shared" si="108"/>
        <v>0</v>
      </c>
      <c r="J1764" s="25">
        <f t="shared" si="109"/>
        <v>0</v>
      </c>
      <c r="K1764" s="25">
        <f t="shared" si="110"/>
        <v>0</v>
      </c>
      <c r="L1764" s="25">
        <f t="shared" si="111"/>
        <v>0</v>
      </c>
      <c r="M1764" s="25">
        <v>0</v>
      </c>
      <c r="N1764" s="25" t="e">
        <v>#N/A</v>
      </c>
      <c r="O1764" s="25" t="e">
        <f>VLOOKUP(A1764,'NFkB target TFs'!$E$10:$E$54,1,FALSE)</f>
        <v>#N/A</v>
      </c>
      <c r="P1764" s="25" t="e">
        <f>VLOOKUP(A1764,'all NFkB targets'!$A$6:$A$571,1,FALSE)</f>
        <v>#N/A</v>
      </c>
    </row>
    <row r="1765" spans="1:16" x14ac:dyDescent="0.25">
      <c r="A1765" s="96" t="s">
        <v>3115</v>
      </c>
      <c r="B1765" s="21" t="s">
        <v>3116</v>
      </c>
      <c r="C1765" s="21"/>
      <c r="D1765" s="22">
        <v>0</v>
      </c>
      <c r="E1765" s="23">
        <v>-0.13215982292843959</v>
      </c>
      <c r="F1765" s="23">
        <v>9.2118201988431694E-2</v>
      </c>
      <c r="G1765" s="23">
        <v>0.28320123922828749</v>
      </c>
      <c r="H1765" s="23">
        <v>0.230384451962863</v>
      </c>
      <c r="I1765" s="25">
        <f t="shared" si="108"/>
        <v>0</v>
      </c>
      <c r="J1765" s="25">
        <f t="shared" si="109"/>
        <v>0</v>
      </c>
      <c r="K1765" s="25">
        <f t="shared" si="110"/>
        <v>0</v>
      </c>
      <c r="L1765" s="25">
        <f t="shared" si="111"/>
        <v>0</v>
      </c>
      <c r="M1765" s="25">
        <v>0</v>
      </c>
      <c r="N1765" s="25" t="e">
        <v>#N/A</v>
      </c>
      <c r="O1765" s="25" t="e">
        <f>VLOOKUP(A1765,'NFkB target TFs'!$E$10:$E$54,1,FALSE)</f>
        <v>#N/A</v>
      </c>
      <c r="P1765" s="25" t="e">
        <f>VLOOKUP(A1765,'all NFkB targets'!$A$6:$A$571,1,FALSE)</f>
        <v>#N/A</v>
      </c>
    </row>
    <row r="1766" spans="1:16" x14ac:dyDescent="0.25">
      <c r="A1766" s="96" t="s">
        <v>3392</v>
      </c>
      <c r="B1766" s="21" t="s">
        <v>3393</v>
      </c>
      <c r="C1766" s="21"/>
      <c r="D1766" s="22">
        <v>0</v>
      </c>
      <c r="E1766" s="23">
        <v>0.47517594641040783</v>
      </c>
      <c r="F1766" s="23">
        <v>0.17648098490474026</v>
      </c>
      <c r="G1766" s="23">
        <v>5.121366554314466E-2</v>
      </c>
      <c r="H1766" s="23">
        <v>0.23028816701746802</v>
      </c>
      <c r="I1766" s="25">
        <f t="shared" si="108"/>
        <v>0</v>
      </c>
      <c r="J1766" s="25">
        <f t="shared" si="109"/>
        <v>0</v>
      </c>
      <c r="K1766" s="25">
        <f t="shared" si="110"/>
        <v>0</v>
      </c>
      <c r="L1766" s="25">
        <f t="shared" si="111"/>
        <v>0</v>
      </c>
      <c r="M1766" s="25">
        <v>0</v>
      </c>
      <c r="N1766" s="25" t="e">
        <v>#N/A</v>
      </c>
      <c r="O1766" s="25" t="e">
        <f>VLOOKUP(A1766,'NFkB target TFs'!$E$10:$E$54,1,FALSE)</f>
        <v>#N/A</v>
      </c>
      <c r="P1766" s="25" t="e">
        <f>VLOOKUP(A1766,'all NFkB targets'!$A$6:$A$571,1,FALSE)</f>
        <v>#N/A</v>
      </c>
    </row>
    <row r="1767" spans="1:16" x14ac:dyDescent="0.25">
      <c r="A1767" s="96" t="s">
        <v>377</v>
      </c>
      <c r="B1767" s="21" t="s">
        <v>378</v>
      </c>
      <c r="C1767" s="21"/>
      <c r="D1767" s="22">
        <v>0</v>
      </c>
      <c r="E1767" s="23">
        <v>2.8643535813510587E-2</v>
      </c>
      <c r="F1767" s="23">
        <v>0.10246762912451667</v>
      </c>
      <c r="G1767" s="23">
        <v>0.23823337095880273</v>
      </c>
      <c r="H1767" s="23">
        <v>0.22965052836686792</v>
      </c>
      <c r="I1767" s="25">
        <f t="shared" si="108"/>
        <v>0</v>
      </c>
      <c r="J1767" s="25">
        <f t="shared" si="109"/>
        <v>0</v>
      </c>
      <c r="K1767" s="25">
        <f t="shared" si="110"/>
        <v>0</v>
      </c>
      <c r="L1767" s="25">
        <f t="shared" si="111"/>
        <v>0</v>
      </c>
      <c r="M1767" s="25">
        <v>0</v>
      </c>
      <c r="N1767" s="25" t="e">
        <v>#N/A</v>
      </c>
      <c r="O1767" s="25" t="e">
        <f>VLOOKUP(A1767,'NFkB target TFs'!$E$10:$E$54,1,FALSE)</f>
        <v>#N/A</v>
      </c>
      <c r="P1767" s="25" t="e">
        <f>VLOOKUP(A1767,'all NFkB targets'!$A$6:$A$571,1,FALSE)</f>
        <v>#N/A</v>
      </c>
    </row>
    <row r="1768" spans="1:16" x14ac:dyDescent="0.25">
      <c r="A1768" s="96" t="s">
        <v>6487</v>
      </c>
      <c r="B1768" s="21" t="s">
        <v>941</v>
      </c>
      <c r="C1768" s="21"/>
      <c r="D1768" s="22">
        <v>0</v>
      </c>
      <c r="E1768" s="23">
        <v>0.24376437890347669</v>
      </c>
      <c r="F1768" s="23">
        <v>0.28085984504760741</v>
      </c>
      <c r="G1768" s="23">
        <v>0.45070011881358635</v>
      </c>
      <c r="H1768" s="23">
        <v>0.22954283089103791</v>
      </c>
      <c r="I1768" s="25">
        <f t="shared" si="108"/>
        <v>0</v>
      </c>
      <c r="J1768" s="25">
        <f t="shared" si="109"/>
        <v>0</v>
      </c>
      <c r="K1768" s="25">
        <f t="shared" si="110"/>
        <v>0</v>
      </c>
      <c r="L1768" s="25">
        <f t="shared" si="111"/>
        <v>0</v>
      </c>
      <c r="M1768" s="25">
        <v>0</v>
      </c>
      <c r="N1768" s="25" t="e">
        <v>#N/A</v>
      </c>
      <c r="O1768" s="25" t="e">
        <f>VLOOKUP(A1768,'NFkB target TFs'!$E$10:$E$54,1,FALSE)</f>
        <v>#N/A</v>
      </c>
      <c r="P1768" s="25" t="e">
        <f>VLOOKUP(A1768,'all NFkB targets'!$A$6:$A$571,1,FALSE)</f>
        <v>#N/A</v>
      </c>
    </row>
    <row r="1769" spans="1:16" x14ac:dyDescent="0.25">
      <c r="A1769" s="96" t="s">
        <v>3151</v>
      </c>
      <c r="B1769" s="21" t="s">
        <v>3152</v>
      </c>
      <c r="C1769" s="21"/>
      <c r="D1769" s="22">
        <v>0</v>
      </c>
      <c r="E1769" s="23">
        <v>-0.28537179194342088</v>
      </c>
      <c r="F1769" s="23">
        <v>-0.21393021415431715</v>
      </c>
      <c r="G1769" s="23">
        <v>-5.6774529545097173E-2</v>
      </c>
      <c r="H1769" s="23">
        <v>0.22950022764606492</v>
      </c>
      <c r="I1769" s="25">
        <f t="shared" si="108"/>
        <v>0</v>
      </c>
      <c r="J1769" s="25">
        <f t="shared" si="109"/>
        <v>0</v>
      </c>
      <c r="K1769" s="25">
        <f t="shared" si="110"/>
        <v>0</v>
      </c>
      <c r="L1769" s="25">
        <f t="shared" si="111"/>
        <v>0</v>
      </c>
      <c r="M1769" s="25">
        <v>0</v>
      </c>
      <c r="N1769" s="25" t="e">
        <v>#N/A</v>
      </c>
      <c r="O1769" s="25" t="e">
        <f>VLOOKUP(A1769,'NFkB target TFs'!$E$10:$E$54,1,FALSE)</f>
        <v>#N/A</v>
      </c>
      <c r="P1769" s="25" t="e">
        <f>VLOOKUP(A1769,'all NFkB targets'!$A$6:$A$571,1,FALSE)</f>
        <v>#N/A</v>
      </c>
    </row>
    <row r="1770" spans="1:16" x14ac:dyDescent="0.25">
      <c r="A1770" s="96" t="s">
        <v>12400</v>
      </c>
      <c r="B1770" s="21" t="s">
        <v>12401</v>
      </c>
      <c r="C1770" s="21"/>
      <c r="D1770" s="22">
        <v>0</v>
      </c>
      <c r="E1770" s="28">
        <v>0.4903856866367256</v>
      </c>
      <c r="F1770" s="28">
        <v>0.66096101563473653</v>
      </c>
      <c r="G1770" s="28">
        <v>0.5546565565318583</v>
      </c>
      <c r="H1770" s="28">
        <v>0.22942940872456802</v>
      </c>
      <c r="I1770" s="25">
        <f t="shared" si="108"/>
        <v>0</v>
      </c>
      <c r="J1770" s="25">
        <f t="shared" si="109"/>
        <v>1</v>
      </c>
      <c r="K1770" s="25">
        <f t="shared" si="110"/>
        <v>0</v>
      </c>
      <c r="L1770" s="25">
        <f t="shared" si="111"/>
        <v>0</v>
      </c>
      <c r="M1770" s="25">
        <v>1</v>
      </c>
      <c r="N1770" s="25" t="e">
        <v>#N/A</v>
      </c>
      <c r="O1770" s="25" t="e">
        <f>VLOOKUP(A1770,'NFkB target TFs'!$E$10:$E$54,1,FALSE)</f>
        <v>#N/A</v>
      </c>
      <c r="P1770" s="25" t="e">
        <f>VLOOKUP(A1770,'all NFkB targets'!$A$6:$A$571,1,FALSE)</f>
        <v>#N/A</v>
      </c>
    </row>
    <row r="1771" spans="1:16" x14ac:dyDescent="0.25">
      <c r="A1771" s="96" t="s">
        <v>2518</v>
      </c>
      <c r="B1771" s="21" t="s">
        <v>2519</v>
      </c>
      <c r="C1771" s="21"/>
      <c r="D1771" s="22">
        <v>0</v>
      </c>
      <c r="E1771" s="23">
        <v>-0.21590857162111157</v>
      </c>
      <c r="F1771" s="23">
        <v>0.21049874275519442</v>
      </c>
      <c r="G1771" s="23">
        <v>0.14080145222038068</v>
      </c>
      <c r="H1771" s="23">
        <v>0.22942786133719806</v>
      </c>
      <c r="I1771" s="25">
        <f t="shared" si="108"/>
        <v>0</v>
      </c>
      <c r="J1771" s="25">
        <f t="shared" si="109"/>
        <v>0</v>
      </c>
      <c r="K1771" s="25">
        <f t="shared" si="110"/>
        <v>0</v>
      </c>
      <c r="L1771" s="25">
        <f t="shared" si="111"/>
        <v>0</v>
      </c>
      <c r="M1771" s="25">
        <v>0</v>
      </c>
      <c r="N1771" s="25" t="e">
        <v>#N/A</v>
      </c>
      <c r="O1771" s="25" t="e">
        <f>VLOOKUP(A1771,'NFkB target TFs'!$E$10:$E$54,1,FALSE)</f>
        <v>#N/A</v>
      </c>
      <c r="P1771" s="25" t="e">
        <f>VLOOKUP(A1771,'all NFkB targets'!$A$6:$A$571,1,FALSE)</f>
        <v>#N/A</v>
      </c>
    </row>
    <row r="1772" spans="1:16" x14ac:dyDescent="0.25">
      <c r="A1772" s="96" t="s">
        <v>13586</v>
      </c>
      <c r="B1772" s="21" t="s">
        <v>13587</v>
      </c>
      <c r="C1772" s="21"/>
      <c r="D1772" s="22">
        <v>0</v>
      </c>
      <c r="E1772" s="28">
        <v>0.35865715308884077</v>
      </c>
      <c r="F1772" s="28">
        <v>0.57227298905887358</v>
      </c>
      <c r="G1772" s="28">
        <v>0.82935545608143324</v>
      </c>
      <c r="H1772" s="28">
        <v>0.22941119497417714</v>
      </c>
      <c r="I1772" s="25">
        <f t="shared" si="108"/>
        <v>0</v>
      </c>
      <c r="J1772" s="25">
        <f t="shared" si="109"/>
        <v>0</v>
      </c>
      <c r="K1772" s="25">
        <f t="shared" si="110"/>
        <v>1</v>
      </c>
      <c r="L1772" s="25">
        <f t="shared" si="111"/>
        <v>0</v>
      </c>
      <c r="M1772" s="25">
        <v>1</v>
      </c>
      <c r="N1772" s="25" t="e">
        <v>#N/A</v>
      </c>
      <c r="O1772" s="25" t="e">
        <f>VLOOKUP(A1772,'NFkB target TFs'!$E$10:$E$54,1,FALSE)</f>
        <v>#N/A</v>
      </c>
      <c r="P1772" s="25" t="e">
        <f>VLOOKUP(A1772,'all NFkB targets'!$A$6:$A$571,1,FALSE)</f>
        <v>#N/A</v>
      </c>
    </row>
    <row r="1773" spans="1:16" x14ac:dyDescent="0.25">
      <c r="A1773" s="96" t="s">
        <v>7908</v>
      </c>
      <c r="B1773" s="21" t="s">
        <v>7909</v>
      </c>
      <c r="C1773" s="21"/>
      <c r="D1773" s="22">
        <v>0</v>
      </c>
      <c r="E1773" s="23">
        <v>-8.8114035107917668E-2</v>
      </c>
      <c r="F1773" s="23">
        <v>-3.5929054513938671E-2</v>
      </c>
      <c r="G1773" s="23">
        <v>0.10899648124621109</v>
      </c>
      <c r="H1773" s="23">
        <v>0.22935363155199362</v>
      </c>
      <c r="I1773" s="25">
        <f t="shared" si="108"/>
        <v>0</v>
      </c>
      <c r="J1773" s="25">
        <f t="shared" si="109"/>
        <v>0</v>
      </c>
      <c r="K1773" s="25">
        <f t="shared" si="110"/>
        <v>0</v>
      </c>
      <c r="L1773" s="25">
        <f t="shared" si="111"/>
        <v>0</v>
      </c>
      <c r="M1773" s="25">
        <v>0</v>
      </c>
      <c r="N1773" s="25" t="e">
        <v>#N/A</v>
      </c>
      <c r="O1773" s="25" t="e">
        <f>VLOOKUP(A1773,'NFkB target TFs'!$E$10:$E$54,1,FALSE)</f>
        <v>#N/A</v>
      </c>
      <c r="P1773" s="25" t="e">
        <f>VLOOKUP(A1773,'all NFkB targets'!$A$6:$A$571,1,FALSE)</f>
        <v>#N/A</v>
      </c>
    </row>
    <row r="1774" spans="1:16" x14ac:dyDescent="0.25">
      <c r="A1774" s="96" t="s">
        <v>8441</v>
      </c>
      <c r="B1774" s="21" t="s">
        <v>8442</v>
      </c>
      <c r="C1774" s="21"/>
      <c r="D1774" s="22">
        <v>0</v>
      </c>
      <c r="E1774" s="23">
        <v>-0.31290994697183072</v>
      </c>
      <c r="F1774" s="23">
        <v>0.26403488787173213</v>
      </c>
      <c r="G1774" s="23">
        <v>-0.14001829208332439</v>
      </c>
      <c r="H1774" s="23">
        <v>0.22919110367789255</v>
      </c>
      <c r="I1774" s="25">
        <f t="shared" si="108"/>
        <v>0</v>
      </c>
      <c r="J1774" s="25">
        <f t="shared" si="109"/>
        <v>0</v>
      </c>
      <c r="K1774" s="25">
        <f t="shared" si="110"/>
        <v>0</v>
      </c>
      <c r="L1774" s="25">
        <f t="shared" si="111"/>
        <v>0</v>
      </c>
      <c r="M1774" s="25">
        <v>0</v>
      </c>
      <c r="N1774" s="25" t="e">
        <v>#N/A</v>
      </c>
      <c r="O1774" s="25" t="e">
        <f>VLOOKUP(A1774,'NFkB target TFs'!$E$10:$E$54,1,FALSE)</f>
        <v>#N/A</v>
      </c>
      <c r="P1774" s="25" t="e">
        <f>VLOOKUP(A1774,'all NFkB targets'!$A$6:$A$571,1,FALSE)</f>
        <v>#N/A</v>
      </c>
    </row>
    <row r="1775" spans="1:16" x14ac:dyDescent="0.25">
      <c r="A1775" s="96" t="s">
        <v>11421</v>
      </c>
      <c r="B1775" s="21" t="s">
        <v>11422</v>
      </c>
      <c r="C1775" s="21"/>
      <c r="D1775" s="22">
        <v>0</v>
      </c>
      <c r="E1775" s="23">
        <v>0.4319357281340846</v>
      </c>
      <c r="F1775" s="23">
        <v>0.17559146259034916</v>
      </c>
      <c r="G1775" s="23">
        <v>0.34535776102218507</v>
      </c>
      <c r="H1775" s="23">
        <v>0.22917731579074005</v>
      </c>
      <c r="I1775" s="25">
        <f t="shared" si="108"/>
        <v>0</v>
      </c>
      <c r="J1775" s="25">
        <f t="shared" si="109"/>
        <v>0</v>
      </c>
      <c r="K1775" s="25">
        <f t="shared" si="110"/>
        <v>0</v>
      </c>
      <c r="L1775" s="25">
        <f t="shared" si="111"/>
        <v>0</v>
      </c>
      <c r="M1775" s="25">
        <v>0</v>
      </c>
      <c r="N1775" s="25" t="e">
        <v>#N/A</v>
      </c>
      <c r="O1775" s="25" t="e">
        <f>VLOOKUP(A1775,'NFkB target TFs'!$E$10:$E$54,1,FALSE)</f>
        <v>#N/A</v>
      </c>
      <c r="P1775" s="25" t="e">
        <f>VLOOKUP(A1775,'all NFkB targets'!$A$6:$A$571,1,FALSE)</f>
        <v>#N/A</v>
      </c>
    </row>
    <row r="1776" spans="1:16" x14ac:dyDescent="0.25">
      <c r="A1776" s="96" t="s">
        <v>10948</v>
      </c>
      <c r="B1776" s="21" t="s">
        <v>10949</v>
      </c>
      <c r="C1776" s="21"/>
      <c r="D1776" s="22">
        <v>0</v>
      </c>
      <c r="E1776" s="23">
        <v>0.27859946104702038</v>
      </c>
      <c r="F1776" s="23">
        <v>-6.9875785351931993E-2</v>
      </c>
      <c r="G1776" s="23">
        <v>0.36042584565406893</v>
      </c>
      <c r="H1776" s="23">
        <v>0.22881138397473932</v>
      </c>
      <c r="I1776" s="25">
        <f t="shared" si="108"/>
        <v>0</v>
      </c>
      <c r="J1776" s="25">
        <f t="shared" si="109"/>
        <v>0</v>
      </c>
      <c r="K1776" s="25">
        <f t="shared" si="110"/>
        <v>0</v>
      </c>
      <c r="L1776" s="25">
        <f t="shared" si="111"/>
        <v>0</v>
      </c>
      <c r="M1776" s="25">
        <v>0</v>
      </c>
      <c r="N1776" s="25" t="e">
        <v>#N/A</v>
      </c>
      <c r="O1776" s="25" t="e">
        <f>VLOOKUP(A1776,'NFkB target TFs'!$E$10:$E$54,1,FALSE)</f>
        <v>#N/A</v>
      </c>
      <c r="P1776" s="25" t="e">
        <f>VLOOKUP(A1776,'all NFkB targets'!$A$6:$A$571,1,FALSE)</f>
        <v>#N/A</v>
      </c>
    </row>
    <row r="1777" spans="1:16" x14ac:dyDescent="0.25">
      <c r="A1777" s="96" t="s">
        <v>2325</v>
      </c>
      <c r="B1777" s="21" t="s">
        <v>2326</v>
      </c>
      <c r="C1777" s="21"/>
      <c r="D1777" s="22">
        <v>0</v>
      </c>
      <c r="E1777" s="23">
        <v>6.2805057420080482E-2</v>
      </c>
      <c r="F1777" s="23">
        <v>0.25674198205557591</v>
      </c>
      <c r="G1777" s="23">
        <v>0.28475676584683396</v>
      </c>
      <c r="H1777" s="23">
        <v>0.22876817232397967</v>
      </c>
      <c r="I1777" s="25">
        <f t="shared" si="108"/>
        <v>0</v>
      </c>
      <c r="J1777" s="25">
        <f t="shared" si="109"/>
        <v>0</v>
      </c>
      <c r="K1777" s="25">
        <f t="shared" si="110"/>
        <v>0</v>
      </c>
      <c r="L1777" s="25">
        <f t="shared" si="111"/>
        <v>0</v>
      </c>
      <c r="M1777" s="25">
        <v>0</v>
      </c>
      <c r="N1777" s="25" t="e">
        <v>#N/A</v>
      </c>
      <c r="O1777" s="25" t="e">
        <f>VLOOKUP(A1777,'NFkB target TFs'!$E$10:$E$54,1,FALSE)</f>
        <v>#N/A</v>
      </c>
      <c r="P1777" s="25" t="e">
        <f>VLOOKUP(A1777,'all NFkB targets'!$A$6:$A$571,1,FALSE)</f>
        <v>#N/A</v>
      </c>
    </row>
    <row r="1778" spans="1:16" x14ac:dyDescent="0.25">
      <c r="A1778" s="96" t="s">
        <v>8620</v>
      </c>
      <c r="B1778" s="21" t="s">
        <v>8621</v>
      </c>
      <c r="C1778" s="21"/>
      <c r="D1778" s="22">
        <v>0</v>
      </c>
      <c r="E1778" s="23">
        <v>8.1286301096056945E-2</v>
      </c>
      <c r="F1778" s="23">
        <v>0.19986085487437275</v>
      </c>
      <c r="G1778" s="23">
        <v>0.42739982225656542</v>
      </c>
      <c r="H1778" s="23">
        <v>0.22837582891096586</v>
      </c>
      <c r="I1778" s="25">
        <f t="shared" si="108"/>
        <v>0</v>
      </c>
      <c r="J1778" s="25">
        <f t="shared" si="109"/>
        <v>0</v>
      </c>
      <c r="K1778" s="25">
        <f t="shared" si="110"/>
        <v>0</v>
      </c>
      <c r="L1778" s="25">
        <f t="shared" si="111"/>
        <v>0</v>
      </c>
      <c r="M1778" s="25">
        <v>0</v>
      </c>
      <c r="N1778" s="25" t="e">
        <v>#N/A</v>
      </c>
      <c r="O1778" s="25" t="e">
        <f>VLOOKUP(A1778,'NFkB target TFs'!$E$10:$E$54,1,FALSE)</f>
        <v>#N/A</v>
      </c>
      <c r="P1778" s="25" t="e">
        <f>VLOOKUP(A1778,'all NFkB targets'!$A$6:$A$571,1,FALSE)</f>
        <v>#N/A</v>
      </c>
    </row>
    <row r="1779" spans="1:16" x14ac:dyDescent="0.25">
      <c r="A1779" s="96" t="s">
        <v>4172</v>
      </c>
      <c r="B1779" s="21" t="s">
        <v>4173</v>
      </c>
      <c r="C1779" s="21"/>
      <c r="D1779" s="22">
        <v>0</v>
      </c>
      <c r="E1779" s="23">
        <v>0.16718830436959642</v>
      </c>
      <c r="F1779" s="23">
        <v>0.25018065864661077</v>
      </c>
      <c r="G1779" s="23">
        <v>0.1559799523596343</v>
      </c>
      <c r="H1779" s="23">
        <v>0.22818618923660167</v>
      </c>
      <c r="I1779" s="25">
        <f t="shared" si="108"/>
        <v>0</v>
      </c>
      <c r="J1779" s="25">
        <f t="shared" si="109"/>
        <v>0</v>
      </c>
      <c r="K1779" s="25">
        <f t="shared" si="110"/>
        <v>0</v>
      </c>
      <c r="L1779" s="25">
        <f t="shared" si="111"/>
        <v>0</v>
      </c>
      <c r="M1779" s="25">
        <v>0</v>
      </c>
      <c r="N1779" s="25" t="e">
        <v>#N/A</v>
      </c>
      <c r="O1779" s="25" t="e">
        <f>VLOOKUP(A1779,'NFkB target TFs'!$E$10:$E$54,1,FALSE)</f>
        <v>#N/A</v>
      </c>
      <c r="P1779" s="25" t="e">
        <f>VLOOKUP(A1779,'all NFkB targets'!$A$6:$A$571,1,FALSE)</f>
        <v>#N/A</v>
      </c>
    </row>
    <row r="1780" spans="1:16" x14ac:dyDescent="0.25">
      <c r="A1780" s="96" t="s">
        <v>805</v>
      </c>
      <c r="B1780" s="21" t="s">
        <v>806</v>
      </c>
      <c r="C1780" s="21"/>
      <c r="D1780" s="22">
        <v>0</v>
      </c>
      <c r="E1780" s="23">
        <v>0.11027348525356885</v>
      </c>
      <c r="F1780" s="23">
        <v>0.15190468904440602</v>
      </c>
      <c r="G1780" s="23">
        <v>8.3720374810682438E-2</v>
      </c>
      <c r="H1780" s="23">
        <v>0.22818077877942022</v>
      </c>
      <c r="I1780" s="25">
        <f t="shared" si="108"/>
        <v>0</v>
      </c>
      <c r="J1780" s="25">
        <f t="shared" si="109"/>
        <v>0</v>
      </c>
      <c r="K1780" s="25">
        <f t="shared" si="110"/>
        <v>0</v>
      </c>
      <c r="L1780" s="25">
        <f t="shared" si="111"/>
        <v>0</v>
      </c>
      <c r="M1780" s="25">
        <v>0</v>
      </c>
      <c r="N1780" s="25" t="e">
        <v>#N/A</v>
      </c>
      <c r="O1780" s="25" t="e">
        <f>VLOOKUP(A1780,'NFkB target TFs'!$E$10:$E$54,1,FALSE)</f>
        <v>#N/A</v>
      </c>
      <c r="P1780" s="25" t="e">
        <f>VLOOKUP(A1780,'all NFkB targets'!$A$6:$A$571,1,FALSE)</f>
        <v>#N/A</v>
      </c>
    </row>
    <row r="1781" spans="1:16" x14ac:dyDescent="0.25">
      <c r="A1781" s="96" t="s">
        <v>5992</v>
      </c>
      <c r="B1781" s="21" t="s">
        <v>5993</v>
      </c>
      <c r="C1781" s="21"/>
      <c r="D1781" s="22">
        <v>0</v>
      </c>
      <c r="E1781" s="23">
        <v>0.10839930551934472</v>
      </c>
      <c r="F1781" s="23">
        <v>0.43018328253207549</v>
      </c>
      <c r="G1781" s="23">
        <v>0.47333735437486929</v>
      </c>
      <c r="H1781" s="23">
        <v>0.22817795326328502</v>
      </c>
      <c r="I1781" s="25">
        <f t="shared" si="108"/>
        <v>0</v>
      </c>
      <c r="J1781" s="25">
        <f t="shared" si="109"/>
        <v>0</v>
      </c>
      <c r="K1781" s="25">
        <f t="shared" si="110"/>
        <v>0</v>
      </c>
      <c r="L1781" s="25">
        <f t="shared" si="111"/>
        <v>0</v>
      </c>
      <c r="M1781" s="25">
        <v>0</v>
      </c>
      <c r="N1781" s="25" t="e">
        <v>#N/A</v>
      </c>
      <c r="O1781" s="25" t="e">
        <f>VLOOKUP(A1781,'NFkB target TFs'!$E$10:$E$54,1,FALSE)</f>
        <v>#N/A</v>
      </c>
      <c r="P1781" s="25" t="e">
        <f>VLOOKUP(A1781,'all NFkB targets'!$A$6:$A$571,1,FALSE)</f>
        <v>#N/A</v>
      </c>
    </row>
    <row r="1782" spans="1:16" x14ac:dyDescent="0.25">
      <c r="A1782" s="96" t="s">
        <v>13329</v>
      </c>
      <c r="B1782" s="21" t="s">
        <v>13330</v>
      </c>
      <c r="C1782" s="21"/>
      <c r="D1782" s="22">
        <v>0</v>
      </c>
      <c r="E1782" s="28">
        <v>0.23395395070077341</v>
      </c>
      <c r="F1782" s="28">
        <v>0.50250034052918335</v>
      </c>
      <c r="G1782" s="28">
        <v>0.77027053486285313</v>
      </c>
      <c r="H1782" s="28">
        <v>0.22806395194312992</v>
      </c>
      <c r="I1782" s="25">
        <f t="shared" si="108"/>
        <v>0</v>
      </c>
      <c r="J1782" s="25">
        <f t="shared" si="109"/>
        <v>0</v>
      </c>
      <c r="K1782" s="25">
        <f t="shared" si="110"/>
        <v>1</v>
      </c>
      <c r="L1782" s="25">
        <f t="shared" si="111"/>
        <v>0</v>
      </c>
      <c r="M1782" s="25">
        <v>1</v>
      </c>
      <c r="N1782" s="25" t="e">
        <v>#N/A</v>
      </c>
      <c r="O1782" s="25" t="e">
        <f>VLOOKUP(A1782,'NFkB target TFs'!$E$10:$E$54,1,FALSE)</f>
        <v>#N/A</v>
      </c>
      <c r="P1782" s="25" t="e">
        <f>VLOOKUP(A1782,'all NFkB targets'!$A$6:$A$571,1,FALSE)</f>
        <v>#N/A</v>
      </c>
    </row>
    <row r="1783" spans="1:16" x14ac:dyDescent="0.25">
      <c r="A1783" s="96" t="s">
        <v>14555</v>
      </c>
      <c r="B1783" s="21" t="s">
        <v>14556</v>
      </c>
      <c r="C1783" s="21"/>
      <c r="D1783" s="22">
        <v>0</v>
      </c>
      <c r="E1783" s="28">
        <v>0.24236593739021497</v>
      </c>
      <c r="F1783" s="28">
        <v>0.6767633341752094</v>
      </c>
      <c r="G1783" s="28">
        <v>0.63384935050002877</v>
      </c>
      <c r="H1783" s="28">
        <v>0.22797718313469492</v>
      </c>
      <c r="I1783" s="25">
        <f t="shared" ref="I1783:I1846" si="112">IF(ABS(E1783)&gt;0.585,1,0)</f>
        <v>0</v>
      </c>
      <c r="J1783" s="25">
        <f t="shared" ref="J1783:J1846" si="113">IF(ABS(F1783)&gt;0.585,1,0)</f>
        <v>1</v>
      </c>
      <c r="K1783" s="25">
        <f t="shared" ref="K1783:K1846" si="114">IF(ABS(G1783)&gt;0.585,1,0)</f>
        <v>1</v>
      </c>
      <c r="L1783" s="25">
        <f t="shared" ref="L1783:L1846" si="115">IF(ABS(H1783)&gt;0.585,1,0)</f>
        <v>0</v>
      </c>
      <c r="M1783" s="25">
        <v>1</v>
      </c>
      <c r="N1783" s="25" t="e">
        <v>#N/A</v>
      </c>
      <c r="O1783" s="25" t="e">
        <f>VLOOKUP(A1783,'NFkB target TFs'!$E$10:$E$54,1,FALSE)</f>
        <v>#N/A</v>
      </c>
      <c r="P1783" s="25" t="e">
        <f>VLOOKUP(A1783,'all NFkB targets'!$A$6:$A$571,1,FALSE)</f>
        <v>#N/A</v>
      </c>
    </row>
    <row r="1784" spans="1:16" x14ac:dyDescent="0.25">
      <c r="A1784" s="96" t="s">
        <v>14129</v>
      </c>
      <c r="B1784" s="21" t="s">
        <v>14130</v>
      </c>
      <c r="C1784" s="21"/>
      <c r="D1784" s="22">
        <v>0</v>
      </c>
      <c r="E1784" s="28">
        <v>0.38921676457848103</v>
      </c>
      <c r="F1784" s="23">
        <v>-5.0540445563583988E-2</v>
      </c>
      <c r="G1784" s="28">
        <v>0.58555571415093233</v>
      </c>
      <c r="H1784" s="28">
        <v>0.22784712177985655</v>
      </c>
      <c r="I1784" s="25">
        <f t="shared" si="112"/>
        <v>0</v>
      </c>
      <c r="J1784" s="25">
        <f t="shared" si="113"/>
        <v>0</v>
      </c>
      <c r="K1784" s="25">
        <f t="shared" si="114"/>
        <v>1</v>
      </c>
      <c r="L1784" s="25">
        <f t="shared" si="115"/>
        <v>0</v>
      </c>
      <c r="M1784" s="25">
        <v>1</v>
      </c>
      <c r="N1784" s="25" t="e">
        <v>#N/A</v>
      </c>
      <c r="O1784" s="25" t="e">
        <f>VLOOKUP(A1784,'NFkB target TFs'!$E$10:$E$54,1,FALSE)</f>
        <v>#N/A</v>
      </c>
      <c r="P1784" s="25" t="e">
        <f>VLOOKUP(A1784,'all NFkB targets'!$A$6:$A$571,1,FALSE)</f>
        <v>#N/A</v>
      </c>
    </row>
    <row r="1785" spans="1:16" x14ac:dyDescent="0.25">
      <c r="A1785" s="96" t="s">
        <v>1606</v>
      </c>
      <c r="B1785" s="21" t="s">
        <v>1607</v>
      </c>
      <c r="C1785" s="21"/>
      <c r="D1785" s="22">
        <v>0</v>
      </c>
      <c r="E1785" s="23">
        <v>-1.4324395712827927E-2</v>
      </c>
      <c r="F1785" s="23">
        <v>3.1847762095208336E-2</v>
      </c>
      <c r="G1785" s="23">
        <v>-0.20578563787610629</v>
      </c>
      <c r="H1785" s="23">
        <v>0.22777724140957314</v>
      </c>
      <c r="I1785" s="25">
        <f t="shared" si="112"/>
        <v>0</v>
      </c>
      <c r="J1785" s="25">
        <f t="shared" si="113"/>
        <v>0</v>
      </c>
      <c r="K1785" s="25">
        <f t="shared" si="114"/>
        <v>0</v>
      </c>
      <c r="L1785" s="25">
        <f t="shared" si="115"/>
        <v>0</v>
      </c>
      <c r="M1785" s="25">
        <v>0</v>
      </c>
      <c r="N1785" s="25" t="e">
        <v>#N/A</v>
      </c>
      <c r="O1785" s="25" t="e">
        <f>VLOOKUP(A1785,'NFkB target TFs'!$E$10:$E$54,1,FALSE)</f>
        <v>#N/A</v>
      </c>
      <c r="P1785" s="25" t="e">
        <f>VLOOKUP(A1785,'all NFkB targets'!$A$6:$A$571,1,FALSE)</f>
        <v>#N/A</v>
      </c>
    </row>
    <row r="1786" spans="1:16" x14ac:dyDescent="0.25">
      <c r="A1786" s="96" t="s">
        <v>5405</v>
      </c>
      <c r="B1786" s="21" t="s">
        <v>5406</v>
      </c>
      <c r="C1786" s="21"/>
      <c r="D1786" s="22">
        <v>0</v>
      </c>
      <c r="E1786" s="23">
        <v>-0.38844962069361993</v>
      </c>
      <c r="F1786" s="23">
        <v>-5.2138769862847802E-2</v>
      </c>
      <c r="G1786" s="23">
        <v>0.44535052106398448</v>
      </c>
      <c r="H1786" s="23">
        <v>0.22759310698767982</v>
      </c>
      <c r="I1786" s="25">
        <f t="shared" si="112"/>
        <v>0</v>
      </c>
      <c r="J1786" s="25">
        <f t="shared" si="113"/>
        <v>0</v>
      </c>
      <c r="K1786" s="25">
        <f t="shared" si="114"/>
        <v>0</v>
      </c>
      <c r="L1786" s="25">
        <f t="shared" si="115"/>
        <v>0</v>
      </c>
      <c r="M1786" s="25">
        <v>0</v>
      </c>
      <c r="N1786" s="25" t="e">
        <v>#N/A</v>
      </c>
      <c r="O1786" s="25" t="e">
        <f>VLOOKUP(A1786,'NFkB target TFs'!$E$10:$E$54,1,FALSE)</f>
        <v>#N/A</v>
      </c>
      <c r="P1786" s="25" t="e">
        <f>VLOOKUP(A1786,'all NFkB targets'!$A$6:$A$571,1,FALSE)</f>
        <v>#N/A</v>
      </c>
    </row>
    <row r="1787" spans="1:16" x14ac:dyDescent="0.25">
      <c r="A1787" s="96" t="s">
        <v>14928</v>
      </c>
      <c r="B1787" s="21" t="s">
        <v>14929</v>
      </c>
      <c r="C1787" s="21"/>
      <c r="D1787" s="22">
        <v>0</v>
      </c>
      <c r="E1787" s="23">
        <v>9.8236372017904972E-2</v>
      </c>
      <c r="F1787" s="28">
        <v>0.6455359106802675</v>
      </c>
      <c r="G1787" s="24">
        <v>-0.73023504770137071</v>
      </c>
      <c r="H1787" s="28">
        <v>0.22742859270407337</v>
      </c>
      <c r="I1787" s="25">
        <f t="shared" si="112"/>
        <v>0</v>
      </c>
      <c r="J1787" s="25">
        <f t="shared" si="113"/>
        <v>1</v>
      </c>
      <c r="K1787" s="25">
        <f t="shared" si="114"/>
        <v>1</v>
      </c>
      <c r="L1787" s="25">
        <f t="shared" si="115"/>
        <v>0</v>
      </c>
      <c r="M1787" s="25">
        <v>1</v>
      </c>
      <c r="N1787" s="25" t="e">
        <v>#N/A</v>
      </c>
      <c r="O1787" s="25" t="e">
        <f>VLOOKUP(A1787,'NFkB target TFs'!$E$10:$E$54,1,FALSE)</f>
        <v>#N/A</v>
      </c>
      <c r="P1787" s="25" t="e">
        <f>VLOOKUP(A1787,'all NFkB targets'!$A$6:$A$571,1,FALSE)</f>
        <v>#N/A</v>
      </c>
    </row>
    <row r="1788" spans="1:16" x14ac:dyDescent="0.25">
      <c r="A1788" s="96" t="s">
        <v>3317</v>
      </c>
      <c r="B1788" s="21" t="s">
        <v>3318</v>
      </c>
      <c r="C1788" s="21"/>
      <c r="D1788" s="22">
        <v>0</v>
      </c>
      <c r="E1788" s="23">
        <v>4.329892835399618E-2</v>
      </c>
      <c r="F1788" s="23">
        <v>0.16123615051466278</v>
      </c>
      <c r="G1788" s="23">
        <v>0.35615063391430307</v>
      </c>
      <c r="H1788" s="23">
        <v>0.22720796272093752</v>
      </c>
      <c r="I1788" s="25">
        <f t="shared" si="112"/>
        <v>0</v>
      </c>
      <c r="J1788" s="25">
        <f t="shared" si="113"/>
        <v>0</v>
      </c>
      <c r="K1788" s="25">
        <f t="shared" si="114"/>
        <v>0</v>
      </c>
      <c r="L1788" s="25">
        <f t="shared" si="115"/>
        <v>0</v>
      </c>
      <c r="M1788" s="25">
        <v>0</v>
      </c>
      <c r="N1788" s="25" t="e">
        <v>#N/A</v>
      </c>
      <c r="O1788" s="25" t="e">
        <f>VLOOKUP(A1788,'NFkB target TFs'!$E$10:$E$54,1,FALSE)</f>
        <v>#N/A</v>
      </c>
      <c r="P1788" s="25" t="e">
        <f>VLOOKUP(A1788,'all NFkB targets'!$A$6:$A$571,1,FALSE)</f>
        <v>#N/A</v>
      </c>
    </row>
    <row r="1789" spans="1:16" x14ac:dyDescent="0.25">
      <c r="A1789" s="96" t="s">
        <v>15072</v>
      </c>
      <c r="B1789" s="21" t="s">
        <v>15073</v>
      </c>
      <c r="C1789" s="21"/>
      <c r="D1789" s="22">
        <v>0</v>
      </c>
      <c r="E1789" s="28">
        <v>0.84953439373014417</v>
      </c>
      <c r="F1789" s="28">
        <v>0.87164115628513184</v>
      </c>
      <c r="G1789" s="28">
        <v>0.89059200020236151</v>
      </c>
      <c r="H1789" s="28">
        <v>0.22713471520811854</v>
      </c>
      <c r="I1789" s="25">
        <f t="shared" si="112"/>
        <v>1</v>
      </c>
      <c r="J1789" s="25">
        <f t="shared" si="113"/>
        <v>1</v>
      </c>
      <c r="K1789" s="25">
        <f t="shared" si="114"/>
        <v>1</v>
      </c>
      <c r="L1789" s="25">
        <f t="shared" si="115"/>
        <v>0</v>
      </c>
      <c r="M1789" s="25">
        <v>1</v>
      </c>
      <c r="N1789" s="25" t="e">
        <v>#N/A</v>
      </c>
      <c r="O1789" s="25" t="e">
        <f>VLOOKUP(A1789,'NFkB target TFs'!$E$10:$E$54,1,FALSE)</f>
        <v>#N/A</v>
      </c>
      <c r="P1789" s="25" t="e">
        <f>VLOOKUP(A1789,'all NFkB targets'!$A$6:$A$571,1,FALSE)</f>
        <v>#N/A</v>
      </c>
    </row>
    <row r="1790" spans="1:16" x14ac:dyDescent="0.25">
      <c r="A1790" s="96" t="s">
        <v>6428</v>
      </c>
      <c r="B1790" s="21" t="s">
        <v>941</v>
      </c>
      <c r="C1790" s="21"/>
      <c r="D1790" s="22">
        <v>0</v>
      </c>
      <c r="E1790" s="23">
        <v>0.23338619970422952</v>
      </c>
      <c r="F1790" s="23">
        <v>0.14122167509783209</v>
      </c>
      <c r="G1790" s="23">
        <v>0.25222263136913736</v>
      </c>
      <c r="H1790" s="23">
        <v>0.22688368864906572</v>
      </c>
      <c r="I1790" s="25">
        <f t="shared" si="112"/>
        <v>0</v>
      </c>
      <c r="J1790" s="25">
        <f t="shared" si="113"/>
        <v>0</v>
      </c>
      <c r="K1790" s="25">
        <f t="shared" si="114"/>
        <v>0</v>
      </c>
      <c r="L1790" s="25">
        <f t="shared" si="115"/>
        <v>0</v>
      </c>
      <c r="M1790" s="25">
        <v>0</v>
      </c>
      <c r="N1790" s="25" t="e">
        <v>#N/A</v>
      </c>
      <c r="O1790" s="25" t="e">
        <f>VLOOKUP(A1790,'NFkB target TFs'!$E$10:$E$54,1,FALSE)</f>
        <v>#N/A</v>
      </c>
      <c r="P1790" s="25" t="e">
        <f>VLOOKUP(A1790,'all NFkB targets'!$A$6:$A$571,1,FALSE)</f>
        <v>#N/A</v>
      </c>
    </row>
    <row r="1791" spans="1:16" x14ac:dyDescent="0.25">
      <c r="A1791" s="96" t="s">
        <v>1388</v>
      </c>
      <c r="B1791" s="21" t="s">
        <v>1389</v>
      </c>
      <c r="C1791" s="21"/>
      <c r="D1791" s="22">
        <v>0</v>
      </c>
      <c r="E1791" s="23">
        <v>0.25402316453882529</v>
      </c>
      <c r="F1791" s="23">
        <v>0.41879333929099666</v>
      </c>
      <c r="G1791" s="23">
        <v>0.37413749208188818</v>
      </c>
      <c r="H1791" s="23">
        <v>0.22680731143648761</v>
      </c>
      <c r="I1791" s="25">
        <f t="shared" si="112"/>
        <v>0</v>
      </c>
      <c r="J1791" s="25">
        <f t="shared" si="113"/>
        <v>0</v>
      </c>
      <c r="K1791" s="25">
        <f t="shared" si="114"/>
        <v>0</v>
      </c>
      <c r="L1791" s="25">
        <f t="shared" si="115"/>
        <v>0</v>
      </c>
      <c r="M1791" s="25">
        <v>0</v>
      </c>
      <c r="N1791" s="25" t="e">
        <v>#N/A</v>
      </c>
      <c r="O1791" s="25" t="e">
        <f>VLOOKUP(A1791,'NFkB target TFs'!$E$10:$E$54,1,FALSE)</f>
        <v>#N/A</v>
      </c>
      <c r="P1791" s="25" t="e">
        <f>VLOOKUP(A1791,'all NFkB targets'!$A$6:$A$571,1,FALSE)</f>
        <v>#N/A</v>
      </c>
    </row>
    <row r="1792" spans="1:16" x14ac:dyDescent="0.25">
      <c r="A1792" s="96" t="s">
        <v>13998</v>
      </c>
      <c r="B1792" s="21" t="s">
        <v>941</v>
      </c>
      <c r="C1792" s="21"/>
      <c r="D1792" s="22">
        <v>0</v>
      </c>
      <c r="E1792" s="28">
        <v>0.3069203678273828</v>
      </c>
      <c r="F1792" s="28">
        <v>0.22229038837619547</v>
      </c>
      <c r="G1792" s="28">
        <v>0.59244625629922565</v>
      </c>
      <c r="H1792" s="28">
        <v>0.22672347562861461</v>
      </c>
      <c r="I1792" s="25">
        <f t="shared" si="112"/>
        <v>0</v>
      </c>
      <c r="J1792" s="25">
        <f t="shared" si="113"/>
        <v>0</v>
      </c>
      <c r="K1792" s="25">
        <f t="shared" si="114"/>
        <v>1</v>
      </c>
      <c r="L1792" s="25">
        <f t="shared" si="115"/>
        <v>0</v>
      </c>
      <c r="M1792" s="25">
        <v>1</v>
      </c>
      <c r="N1792" s="25" t="e">
        <v>#N/A</v>
      </c>
      <c r="O1792" s="25" t="e">
        <f>VLOOKUP(A1792,'NFkB target TFs'!$E$10:$E$54,1,FALSE)</f>
        <v>#N/A</v>
      </c>
      <c r="P1792" s="25" t="e">
        <f>VLOOKUP(A1792,'all NFkB targets'!$A$6:$A$571,1,FALSE)</f>
        <v>#N/A</v>
      </c>
    </row>
    <row r="1793" spans="1:16" x14ac:dyDescent="0.25">
      <c r="A1793" s="96" t="s">
        <v>13429</v>
      </c>
      <c r="B1793" s="21" t="s">
        <v>13430</v>
      </c>
      <c r="C1793" s="21"/>
      <c r="D1793" s="22">
        <v>0</v>
      </c>
      <c r="E1793" s="23">
        <v>8.8539348782279259E-2</v>
      </c>
      <c r="F1793" s="28">
        <v>0.2996239071417674</v>
      </c>
      <c r="G1793" s="28">
        <v>0.64291881464364531</v>
      </c>
      <c r="H1793" s="28">
        <v>0.22672301824269944</v>
      </c>
      <c r="I1793" s="25">
        <f t="shared" si="112"/>
        <v>0</v>
      </c>
      <c r="J1793" s="25">
        <f t="shared" si="113"/>
        <v>0</v>
      </c>
      <c r="K1793" s="25">
        <f t="shared" si="114"/>
        <v>1</v>
      </c>
      <c r="L1793" s="25">
        <f t="shared" si="115"/>
        <v>0</v>
      </c>
      <c r="M1793" s="25">
        <v>1</v>
      </c>
      <c r="N1793" s="25" t="e">
        <v>#N/A</v>
      </c>
      <c r="O1793" s="25" t="e">
        <f>VLOOKUP(A1793,'NFkB target TFs'!$E$10:$E$54,1,FALSE)</f>
        <v>#N/A</v>
      </c>
      <c r="P1793" s="25" t="e">
        <f>VLOOKUP(A1793,'all NFkB targets'!$A$6:$A$571,1,FALSE)</f>
        <v>#N/A</v>
      </c>
    </row>
    <row r="1794" spans="1:16" x14ac:dyDescent="0.25">
      <c r="A1794" s="96" t="s">
        <v>9360</v>
      </c>
      <c r="B1794" s="21" t="s">
        <v>9361</v>
      </c>
      <c r="C1794" s="21"/>
      <c r="D1794" s="22">
        <v>0</v>
      </c>
      <c r="E1794" s="23">
        <v>0.25587875159034051</v>
      </c>
      <c r="F1794" s="23">
        <v>-7.5134224865691891E-3</v>
      </c>
      <c r="G1794" s="23">
        <v>-0.12866430524715547</v>
      </c>
      <c r="H1794" s="23">
        <v>0.2266553807399998</v>
      </c>
      <c r="I1794" s="25">
        <f t="shared" si="112"/>
        <v>0</v>
      </c>
      <c r="J1794" s="25">
        <f t="shared" si="113"/>
        <v>0</v>
      </c>
      <c r="K1794" s="25">
        <f t="shared" si="114"/>
        <v>0</v>
      </c>
      <c r="L1794" s="25">
        <f t="shared" si="115"/>
        <v>0</v>
      </c>
      <c r="M1794" s="25">
        <v>0</v>
      </c>
      <c r="N1794" s="25" t="e">
        <v>#N/A</v>
      </c>
      <c r="O1794" s="25" t="e">
        <f>VLOOKUP(A1794,'NFkB target TFs'!$E$10:$E$54,1,FALSE)</f>
        <v>#N/A</v>
      </c>
      <c r="P1794" s="25" t="e">
        <f>VLOOKUP(A1794,'all NFkB targets'!$A$6:$A$571,1,FALSE)</f>
        <v>#N/A</v>
      </c>
    </row>
    <row r="1795" spans="1:16" x14ac:dyDescent="0.25">
      <c r="A1795" s="96" t="s">
        <v>10243</v>
      </c>
      <c r="B1795" s="21" t="s">
        <v>10244</v>
      </c>
      <c r="C1795" s="21"/>
      <c r="D1795" s="22">
        <v>0</v>
      </c>
      <c r="E1795" s="23">
        <v>-0.47957747626769226</v>
      </c>
      <c r="F1795" s="23">
        <v>3.6625620796524774E-2</v>
      </c>
      <c r="G1795" s="23">
        <v>8.5059102332377054E-2</v>
      </c>
      <c r="H1795" s="23">
        <v>0.2266315631434887</v>
      </c>
      <c r="I1795" s="25">
        <f t="shared" si="112"/>
        <v>0</v>
      </c>
      <c r="J1795" s="25">
        <f t="shared" si="113"/>
        <v>0</v>
      </c>
      <c r="K1795" s="25">
        <f t="shared" si="114"/>
        <v>0</v>
      </c>
      <c r="L1795" s="25">
        <f t="shared" si="115"/>
        <v>0</v>
      </c>
      <c r="M1795" s="25">
        <v>0</v>
      </c>
      <c r="N1795" s="25" t="e">
        <v>#N/A</v>
      </c>
      <c r="O1795" s="25" t="e">
        <f>VLOOKUP(A1795,'NFkB target TFs'!$E$10:$E$54,1,FALSE)</f>
        <v>#N/A</v>
      </c>
      <c r="P1795" s="25" t="e">
        <f>VLOOKUP(A1795,'all NFkB targets'!$A$6:$A$571,1,FALSE)</f>
        <v>#N/A</v>
      </c>
    </row>
    <row r="1796" spans="1:16" x14ac:dyDescent="0.25">
      <c r="A1796" s="96" t="s">
        <v>15023</v>
      </c>
      <c r="B1796" s="21" t="s">
        <v>15024</v>
      </c>
      <c r="C1796" s="21"/>
      <c r="D1796" s="22">
        <v>0</v>
      </c>
      <c r="E1796" s="24">
        <v>-1.1449483359110995</v>
      </c>
      <c r="F1796" s="24">
        <v>-2.5661667238539945</v>
      </c>
      <c r="G1796" s="28">
        <v>0.92497870390420789</v>
      </c>
      <c r="H1796" s="28">
        <v>0.22653646840323463</v>
      </c>
      <c r="I1796" s="25">
        <f t="shared" si="112"/>
        <v>1</v>
      </c>
      <c r="J1796" s="25">
        <f t="shared" si="113"/>
        <v>1</v>
      </c>
      <c r="K1796" s="25">
        <f t="shared" si="114"/>
        <v>1</v>
      </c>
      <c r="L1796" s="25">
        <f t="shared" si="115"/>
        <v>0</v>
      </c>
      <c r="M1796" s="25">
        <v>1</v>
      </c>
      <c r="N1796" s="25" t="e">
        <v>#N/A</v>
      </c>
      <c r="O1796" s="25" t="e">
        <f>VLOOKUP(A1796,'NFkB target TFs'!$E$10:$E$54,1,FALSE)</f>
        <v>#N/A</v>
      </c>
      <c r="P1796" s="25" t="e">
        <f>VLOOKUP(A1796,'all NFkB targets'!$A$6:$A$571,1,FALSE)</f>
        <v>#N/A</v>
      </c>
    </row>
    <row r="1797" spans="1:16" x14ac:dyDescent="0.25">
      <c r="A1797" s="96" t="s">
        <v>7580</v>
      </c>
      <c r="B1797" s="21" t="s">
        <v>7581</v>
      </c>
      <c r="C1797" s="21"/>
      <c r="D1797" s="22">
        <v>0</v>
      </c>
      <c r="E1797" s="23">
        <v>0.3277224742098771</v>
      </c>
      <c r="F1797" s="23">
        <v>-0.12889178300422643</v>
      </c>
      <c r="G1797" s="23">
        <v>0.28183825149658948</v>
      </c>
      <c r="H1797" s="23">
        <v>0.22634658573620092</v>
      </c>
      <c r="I1797" s="25">
        <f t="shared" si="112"/>
        <v>0</v>
      </c>
      <c r="J1797" s="25">
        <f t="shared" si="113"/>
        <v>0</v>
      </c>
      <c r="K1797" s="25">
        <f t="shared" si="114"/>
        <v>0</v>
      </c>
      <c r="L1797" s="25">
        <f t="shared" si="115"/>
        <v>0</v>
      </c>
      <c r="M1797" s="25">
        <v>0</v>
      </c>
      <c r="N1797" s="25" t="e">
        <v>#N/A</v>
      </c>
      <c r="O1797" s="25" t="e">
        <f>VLOOKUP(A1797,'NFkB target TFs'!$E$10:$E$54,1,FALSE)</f>
        <v>#N/A</v>
      </c>
      <c r="P1797" s="25" t="e">
        <f>VLOOKUP(A1797,'all NFkB targets'!$A$6:$A$571,1,FALSE)</f>
        <v>#N/A</v>
      </c>
    </row>
    <row r="1798" spans="1:16" x14ac:dyDescent="0.25">
      <c r="A1798" s="96" t="s">
        <v>2738</v>
      </c>
      <c r="B1798" s="21" t="s">
        <v>2739</v>
      </c>
      <c r="C1798" s="21"/>
      <c r="D1798" s="22">
        <v>0</v>
      </c>
      <c r="E1798" s="23">
        <v>-0.11950090328288221</v>
      </c>
      <c r="F1798" s="23">
        <v>-0.12115764380765627</v>
      </c>
      <c r="G1798" s="23">
        <v>0.39595192198540852</v>
      </c>
      <c r="H1798" s="23">
        <v>0.22628792282617818</v>
      </c>
      <c r="I1798" s="25">
        <f t="shared" si="112"/>
        <v>0</v>
      </c>
      <c r="J1798" s="25">
        <f t="shared" si="113"/>
        <v>0</v>
      </c>
      <c r="K1798" s="25">
        <f t="shared" si="114"/>
        <v>0</v>
      </c>
      <c r="L1798" s="25">
        <f t="shared" si="115"/>
        <v>0</v>
      </c>
      <c r="M1798" s="25">
        <v>0</v>
      </c>
      <c r="N1798" s="25" t="e">
        <v>#N/A</v>
      </c>
      <c r="O1798" s="25" t="e">
        <f>VLOOKUP(A1798,'NFkB target TFs'!$E$10:$E$54,1,FALSE)</f>
        <v>#N/A</v>
      </c>
      <c r="P1798" s="25" t="e">
        <f>VLOOKUP(A1798,'all NFkB targets'!$A$6:$A$571,1,FALSE)</f>
        <v>#N/A</v>
      </c>
    </row>
    <row r="1799" spans="1:16" x14ac:dyDescent="0.25">
      <c r="A1799" s="96" t="s">
        <v>2544</v>
      </c>
      <c r="B1799" s="21" t="s">
        <v>2545</v>
      </c>
      <c r="C1799" s="21"/>
      <c r="D1799" s="22">
        <v>0</v>
      </c>
      <c r="E1799" s="23">
        <v>0.20363831278260866</v>
      </c>
      <c r="F1799" s="23">
        <v>0.10411286682930611</v>
      </c>
      <c r="G1799" s="23">
        <v>-0.35775690348583539</v>
      </c>
      <c r="H1799" s="23">
        <v>0.22614015896760209</v>
      </c>
      <c r="I1799" s="25">
        <f t="shared" si="112"/>
        <v>0</v>
      </c>
      <c r="J1799" s="25">
        <f t="shared" si="113"/>
        <v>0</v>
      </c>
      <c r="K1799" s="25">
        <f t="shared" si="114"/>
        <v>0</v>
      </c>
      <c r="L1799" s="25">
        <f t="shared" si="115"/>
        <v>0</v>
      </c>
      <c r="M1799" s="25">
        <v>0</v>
      </c>
      <c r="N1799" s="25" t="e">
        <v>#N/A</v>
      </c>
      <c r="O1799" s="25" t="e">
        <f>VLOOKUP(A1799,'NFkB target TFs'!$E$10:$E$54,1,FALSE)</f>
        <v>#N/A</v>
      </c>
      <c r="P1799" s="25" t="e">
        <f>VLOOKUP(A1799,'all NFkB targets'!$A$6:$A$571,1,FALSE)</f>
        <v>#N/A</v>
      </c>
    </row>
    <row r="1800" spans="1:16" x14ac:dyDescent="0.25">
      <c r="A1800" s="96" t="s">
        <v>10495</v>
      </c>
      <c r="B1800" s="21" t="s">
        <v>10496</v>
      </c>
      <c r="C1800" s="21"/>
      <c r="D1800" s="22">
        <v>0</v>
      </c>
      <c r="E1800" s="23">
        <v>8.3785409045087328E-2</v>
      </c>
      <c r="F1800" s="23">
        <v>0.22218782146928764</v>
      </c>
      <c r="G1800" s="23">
        <v>-1.4350578074981203E-2</v>
      </c>
      <c r="H1800" s="23">
        <v>0.22597559128882963</v>
      </c>
      <c r="I1800" s="25">
        <f t="shared" si="112"/>
        <v>0</v>
      </c>
      <c r="J1800" s="25">
        <f t="shared" si="113"/>
        <v>0</v>
      </c>
      <c r="K1800" s="25">
        <f t="shared" si="114"/>
        <v>0</v>
      </c>
      <c r="L1800" s="25">
        <f t="shared" si="115"/>
        <v>0</v>
      </c>
      <c r="M1800" s="25">
        <v>0</v>
      </c>
      <c r="N1800" s="25" t="e">
        <v>#N/A</v>
      </c>
      <c r="O1800" s="25" t="e">
        <f>VLOOKUP(A1800,'NFkB target TFs'!$E$10:$E$54,1,FALSE)</f>
        <v>#N/A</v>
      </c>
      <c r="P1800" s="25" t="e">
        <f>VLOOKUP(A1800,'all NFkB targets'!$A$6:$A$571,1,FALSE)</f>
        <v>#N/A</v>
      </c>
    </row>
    <row r="1801" spans="1:16" x14ac:dyDescent="0.25">
      <c r="A1801" s="96" t="s">
        <v>797</v>
      </c>
      <c r="B1801" s="21" t="s">
        <v>798</v>
      </c>
      <c r="C1801" s="21"/>
      <c r="D1801" s="22">
        <v>0</v>
      </c>
      <c r="E1801" s="23">
        <v>0.18944913118476392</v>
      </c>
      <c r="F1801" s="23">
        <v>0.42403385715972436</v>
      </c>
      <c r="G1801" s="23">
        <v>0.50711022172316778</v>
      </c>
      <c r="H1801" s="23">
        <v>0.22585838800788191</v>
      </c>
      <c r="I1801" s="25">
        <f t="shared" si="112"/>
        <v>0</v>
      </c>
      <c r="J1801" s="25">
        <f t="shared" si="113"/>
        <v>0</v>
      </c>
      <c r="K1801" s="25">
        <f t="shared" si="114"/>
        <v>0</v>
      </c>
      <c r="L1801" s="25">
        <f t="shared" si="115"/>
        <v>0</v>
      </c>
      <c r="M1801" s="25">
        <v>0</v>
      </c>
      <c r="N1801" s="25" t="e">
        <v>#N/A</v>
      </c>
      <c r="O1801" s="25" t="e">
        <f>VLOOKUP(A1801,'NFkB target TFs'!$E$10:$E$54,1,FALSE)</f>
        <v>#N/A</v>
      </c>
      <c r="P1801" s="25" t="e">
        <f>VLOOKUP(A1801,'all NFkB targets'!$A$6:$A$571,1,FALSE)</f>
        <v>#N/A</v>
      </c>
    </row>
    <row r="1802" spans="1:16" x14ac:dyDescent="0.25">
      <c r="A1802" s="96" t="s">
        <v>11371</v>
      </c>
      <c r="B1802" s="21" t="s">
        <v>11372</v>
      </c>
      <c r="C1802" s="21"/>
      <c r="D1802" s="22">
        <v>0</v>
      </c>
      <c r="E1802" s="23">
        <v>-0.10167874683911135</v>
      </c>
      <c r="F1802" s="23">
        <v>-0.14065183883835983</v>
      </c>
      <c r="G1802" s="23">
        <v>-0.25179624134594419</v>
      </c>
      <c r="H1802" s="23">
        <v>0.22564817492050621</v>
      </c>
      <c r="I1802" s="25">
        <f t="shared" si="112"/>
        <v>0</v>
      </c>
      <c r="J1802" s="25">
        <f t="shared" si="113"/>
        <v>0</v>
      </c>
      <c r="K1802" s="25">
        <f t="shared" si="114"/>
        <v>0</v>
      </c>
      <c r="L1802" s="25">
        <f t="shared" si="115"/>
        <v>0</v>
      </c>
      <c r="M1802" s="25">
        <v>0</v>
      </c>
      <c r="N1802" s="25" t="e">
        <v>#N/A</v>
      </c>
      <c r="O1802" s="25" t="e">
        <f>VLOOKUP(A1802,'NFkB target TFs'!$E$10:$E$54,1,FALSE)</f>
        <v>#N/A</v>
      </c>
      <c r="P1802" s="25" t="e">
        <f>VLOOKUP(A1802,'all NFkB targets'!$A$6:$A$571,1,FALSE)</f>
        <v>#N/A</v>
      </c>
    </row>
    <row r="1803" spans="1:16" x14ac:dyDescent="0.25">
      <c r="A1803" s="96" t="s">
        <v>12453</v>
      </c>
      <c r="B1803" s="21" t="s">
        <v>12454</v>
      </c>
      <c r="C1803" s="21"/>
      <c r="D1803" s="22">
        <v>0</v>
      </c>
      <c r="E1803" s="28">
        <v>0.24109765171274156</v>
      </c>
      <c r="F1803" s="28">
        <v>0.602468115547377</v>
      </c>
      <c r="G1803" s="28">
        <v>0.32310532468821113</v>
      </c>
      <c r="H1803" s="28">
        <v>0.22541527807083198</v>
      </c>
      <c r="I1803" s="25">
        <f t="shared" si="112"/>
        <v>0</v>
      </c>
      <c r="J1803" s="25">
        <f t="shared" si="113"/>
        <v>1</v>
      </c>
      <c r="K1803" s="25">
        <f t="shared" si="114"/>
        <v>0</v>
      </c>
      <c r="L1803" s="25">
        <f t="shared" si="115"/>
        <v>0</v>
      </c>
      <c r="M1803" s="25">
        <v>1</v>
      </c>
      <c r="N1803" s="25" t="e">
        <v>#N/A</v>
      </c>
      <c r="O1803" s="25" t="e">
        <f>VLOOKUP(A1803,'NFkB target TFs'!$E$10:$E$54,1,FALSE)</f>
        <v>#N/A</v>
      </c>
      <c r="P1803" s="25" t="e">
        <f>VLOOKUP(A1803,'all NFkB targets'!$A$6:$A$571,1,FALSE)</f>
        <v>#N/A</v>
      </c>
    </row>
    <row r="1804" spans="1:16" x14ac:dyDescent="0.25">
      <c r="A1804" s="96" t="s">
        <v>2349</v>
      </c>
      <c r="B1804" s="21" t="s">
        <v>2350</v>
      </c>
      <c r="C1804" s="21"/>
      <c r="D1804" s="22">
        <v>0</v>
      </c>
      <c r="E1804" s="23">
        <v>0.24626382495528992</v>
      </c>
      <c r="F1804" s="23">
        <v>0.42271786294091801</v>
      </c>
      <c r="G1804" s="23">
        <v>0.33708010463065818</v>
      </c>
      <c r="H1804" s="23">
        <v>0.22540101254481759</v>
      </c>
      <c r="I1804" s="25">
        <f t="shared" si="112"/>
        <v>0</v>
      </c>
      <c r="J1804" s="25">
        <f t="shared" si="113"/>
        <v>0</v>
      </c>
      <c r="K1804" s="25">
        <f t="shared" si="114"/>
        <v>0</v>
      </c>
      <c r="L1804" s="25">
        <f t="shared" si="115"/>
        <v>0</v>
      </c>
      <c r="M1804" s="25">
        <v>0</v>
      </c>
      <c r="N1804" s="25" t="e">
        <v>#N/A</v>
      </c>
      <c r="O1804" s="25" t="e">
        <f>VLOOKUP(A1804,'NFkB target TFs'!$E$10:$E$54,1,FALSE)</f>
        <v>#N/A</v>
      </c>
      <c r="P1804" s="25" t="e">
        <f>VLOOKUP(A1804,'all NFkB targets'!$A$6:$A$571,1,FALSE)</f>
        <v>#N/A</v>
      </c>
    </row>
    <row r="1805" spans="1:16" x14ac:dyDescent="0.25">
      <c r="A1805" s="96" t="s">
        <v>8395</v>
      </c>
      <c r="B1805" s="21" t="s">
        <v>8396</v>
      </c>
      <c r="C1805" s="21"/>
      <c r="D1805" s="22">
        <v>0</v>
      </c>
      <c r="E1805" s="23">
        <v>0.12075106777993423</v>
      </c>
      <c r="F1805" s="23">
        <v>-4.2834232838620159E-2</v>
      </c>
      <c r="G1805" s="23">
        <v>0.40355060962926398</v>
      </c>
      <c r="H1805" s="23">
        <v>0.22536636523654779</v>
      </c>
      <c r="I1805" s="25">
        <f t="shared" si="112"/>
        <v>0</v>
      </c>
      <c r="J1805" s="25">
        <f t="shared" si="113"/>
        <v>0</v>
      </c>
      <c r="K1805" s="25">
        <f t="shared" si="114"/>
        <v>0</v>
      </c>
      <c r="L1805" s="25">
        <f t="shared" si="115"/>
        <v>0</v>
      </c>
      <c r="M1805" s="25">
        <v>0</v>
      </c>
      <c r="N1805" s="25" t="e">
        <v>#N/A</v>
      </c>
      <c r="O1805" s="25" t="e">
        <f>VLOOKUP(A1805,'NFkB target TFs'!$E$10:$E$54,1,FALSE)</f>
        <v>#N/A</v>
      </c>
      <c r="P1805" s="25" t="e">
        <f>VLOOKUP(A1805,'all NFkB targets'!$A$6:$A$571,1,FALSE)</f>
        <v>#N/A</v>
      </c>
    </row>
    <row r="1806" spans="1:16" x14ac:dyDescent="0.25">
      <c r="A1806" s="96" t="s">
        <v>2231</v>
      </c>
      <c r="B1806" s="21" t="s">
        <v>2232</v>
      </c>
      <c r="C1806" s="21"/>
      <c r="D1806" s="22">
        <v>0</v>
      </c>
      <c r="E1806" s="23">
        <v>7.0717779210251713E-2</v>
      </c>
      <c r="F1806" s="23">
        <v>0.24151711024869871</v>
      </c>
      <c r="G1806" s="23">
        <v>0.4023470263843747</v>
      </c>
      <c r="H1806" s="23">
        <v>0.22526478845754888</v>
      </c>
      <c r="I1806" s="25">
        <f t="shared" si="112"/>
        <v>0</v>
      </c>
      <c r="J1806" s="25">
        <f t="shared" si="113"/>
        <v>0</v>
      </c>
      <c r="K1806" s="25">
        <f t="shared" si="114"/>
        <v>0</v>
      </c>
      <c r="L1806" s="25">
        <f t="shared" si="115"/>
        <v>0</v>
      </c>
      <c r="M1806" s="25">
        <v>0</v>
      </c>
      <c r="N1806" s="25" t="e">
        <v>#N/A</v>
      </c>
      <c r="O1806" s="25" t="e">
        <f>VLOOKUP(A1806,'NFkB target TFs'!$E$10:$E$54,1,FALSE)</f>
        <v>#N/A</v>
      </c>
      <c r="P1806" s="25" t="e">
        <f>VLOOKUP(A1806,'all NFkB targets'!$A$6:$A$571,1,FALSE)</f>
        <v>#N/A</v>
      </c>
    </row>
    <row r="1807" spans="1:16" x14ac:dyDescent="0.25">
      <c r="A1807" s="96" t="s">
        <v>4041</v>
      </c>
      <c r="B1807" s="21" t="s">
        <v>4042</v>
      </c>
      <c r="C1807" s="21"/>
      <c r="D1807" s="22">
        <v>0</v>
      </c>
      <c r="E1807" s="23">
        <v>-7.2416894163504619E-3</v>
      </c>
      <c r="F1807" s="23">
        <v>-4.9619760758378637E-2</v>
      </c>
      <c r="G1807" s="23">
        <v>0.22690869174829151</v>
      </c>
      <c r="H1807" s="23">
        <v>0.22519713216643142</v>
      </c>
      <c r="I1807" s="25">
        <f t="shared" si="112"/>
        <v>0</v>
      </c>
      <c r="J1807" s="25">
        <f t="shared" si="113"/>
        <v>0</v>
      </c>
      <c r="K1807" s="25">
        <f t="shared" si="114"/>
        <v>0</v>
      </c>
      <c r="L1807" s="25">
        <f t="shared" si="115"/>
        <v>0</v>
      </c>
      <c r="M1807" s="25">
        <v>0</v>
      </c>
      <c r="N1807" s="25" t="e">
        <v>#N/A</v>
      </c>
      <c r="O1807" s="25" t="e">
        <f>VLOOKUP(A1807,'NFkB target TFs'!$E$10:$E$54,1,FALSE)</f>
        <v>#N/A</v>
      </c>
      <c r="P1807" s="25" t="e">
        <f>VLOOKUP(A1807,'all NFkB targets'!$A$6:$A$571,1,FALSE)</f>
        <v>#N/A</v>
      </c>
    </row>
    <row r="1808" spans="1:16" x14ac:dyDescent="0.25">
      <c r="A1808" s="96" t="s">
        <v>11255</v>
      </c>
      <c r="B1808" s="21" t="s">
        <v>11256</v>
      </c>
      <c r="C1808" s="21"/>
      <c r="D1808" s="22">
        <v>0</v>
      </c>
      <c r="E1808" s="23">
        <v>0.16848532959258664</v>
      </c>
      <c r="F1808" s="23">
        <v>0.27517148744919878</v>
      </c>
      <c r="G1808" s="23">
        <v>0.4213429111237057</v>
      </c>
      <c r="H1808" s="23">
        <v>0.2251316371749171</v>
      </c>
      <c r="I1808" s="25">
        <f t="shared" si="112"/>
        <v>0</v>
      </c>
      <c r="J1808" s="25">
        <f t="shared" si="113"/>
        <v>0</v>
      </c>
      <c r="K1808" s="25">
        <f t="shared" si="114"/>
        <v>0</v>
      </c>
      <c r="L1808" s="25">
        <f t="shared" si="115"/>
        <v>0</v>
      </c>
      <c r="M1808" s="25">
        <v>0</v>
      </c>
      <c r="N1808" s="25" t="e">
        <v>#N/A</v>
      </c>
      <c r="O1808" s="25" t="e">
        <f>VLOOKUP(A1808,'NFkB target TFs'!$E$10:$E$54,1,FALSE)</f>
        <v>#N/A</v>
      </c>
      <c r="P1808" s="25" t="e">
        <f>VLOOKUP(A1808,'all NFkB targets'!$A$6:$A$571,1,FALSE)</f>
        <v>#N/A</v>
      </c>
    </row>
    <row r="1809" spans="1:16" x14ac:dyDescent="0.25">
      <c r="A1809" s="96" t="s">
        <v>1060</v>
      </c>
      <c r="B1809" s="21" t="s">
        <v>1061</v>
      </c>
      <c r="C1809" s="21"/>
      <c r="D1809" s="22">
        <v>0</v>
      </c>
      <c r="E1809" s="23">
        <v>6.6980791942572893E-2</v>
      </c>
      <c r="F1809" s="23">
        <v>6.1206942212949256E-2</v>
      </c>
      <c r="G1809" s="23">
        <v>0.28436945435938976</v>
      </c>
      <c r="H1809" s="23">
        <v>0.22492351755099396</v>
      </c>
      <c r="I1809" s="25">
        <f t="shared" si="112"/>
        <v>0</v>
      </c>
      <c r="J1809" s="25">
        <f t="shared" si="113"/>
        <v>0</v>
      </c>
      <c r="K1809" s="25">
        <f t="shared" si="114"/>
        <v>0</v>
      </c>
      <c r="L1809" s="25">
        <f t="shared" si="115"/>
        <v>0</v>
      </c>
      <c r="M1809" s="25">
        <v>0</v>
      </c>
      <c r="N1809" s="25" t="e">
        <v>#N/A</v>
      </c>
      <c r="O1809" s="25" t="e">
        <f>VLOOKUP(A1809,'NFkB target TFs'!$E$10:$E$54,1,FALSE)</f>
        <v>#N/A</v>
      </c>
      <c r="P1809" s="25" t="e">
        <f>VLOOKUP(A1809,'all NFkB targets'!$A$6:$A$571,1,FALSE)</f>
        <v>#N/A</v>
      </c>
    </row>
    <row r="1810" spans="1:16" x14ac:dyDescent="0.25">
      <c r="A1810" s="96" t="s">
        <v>11132</v>
      </c>
      <c r="B1810" s="21" t="s">
        <v>11133</v>
      </c>
      <c r="C1810" s="21"/>
      <c r="D1810" s="22">
        <v>0</v>
      </c>
      <c r="E1810" s="23">
        <v>6.1998934575619238E-2</v>
      </c>
      <c r="F1810" s="23">
        <v>0.44224735792304504</v>
      </c>
      <c r="G1810" s="23">
        <v>0.36386543793398007</v>
      </c>
      <c r="H1810" s="23">
        <v>0.22491450400701288</v>
      </c>
      <c r="I1810" s="25">
        <f t="shared" si="112"/>
        <v>0</v>
      </c>
      <c r="J1810" s="25">
        <f t="shared" si="113"/>
        <v>0</v>
      </c>
      <c r="K1810" s="25">
        <f t="shared" si="114"/>
        <v>0</v>
      </c>
      <c r="L1810" s="25">
        <f t="shared" si="115"/>
        <v>0</v>
      </c>
      <c r="M1810" s="25">
        <v>0</v>
      </c>
      <c r="N1810" s="25" t="e">
        <v>#N/A</v>
      </c>
      <c r="O1810" s="25" t="e">
        <f>VLOOKUP(A1810,'NFkB target TFs'!$E$10:$E$54,1,FALSE)</f>
        <v>#N/A</v>
      </c>
      <c r="P1810" s="25" t="e">
        <f>VLOOKUP(A1810,'all NFkB targets'!$A$6:$A$571,1,FALSE)</f>
        <v>#N/A</v>
      </c>
    </row>
    <row r="1811" spans="1:16" x14ac:dyDescent="0.25">
      <c r="A1811" s="96" t="s">
        <v>14518</v>
      </c>
      <c r="B1811" s="21" t="s">
        <v>14519</v>
      </c>
      <c r="C1811" s="21"/>
      <c r="D1811" s="22">
        <v>0</v>
      </c>
      <c r="E1811" s="28">
        <v>0.39815239550885101</v>
      </c>
      <c r="F1811" s="28">
        <v>0.75498859140016261</v>
      </c>
      <c r="G1811" s="28">
        <v>1.2624856723872386</v>
      </c>
      <c r="H1811" s="28">
        <v>0.22467026214124886</v>
      </c>
      <c r="I1811" s="25">
        <f t="shared" si="112"/>
        <v>0</v>
      </c>
      <c r="J1811" s="25">
        <f t="shared" si="113"/>
        <v>1</v>
      </c>
      <c r="K1811" s="25">
        <f t="shared" si="114"/>
        <v>1</v>
      </c>
      <c r="L1811" s="25">
        <f t="shared" si="115"/>
        <v>0</v>
      </c>
      <c r="M1811" s="25">
        <v>1</v>
      </c>
      <c r="N1811" s="25" t="e">
        <v>#N/A</v>
      </c>
      <c r="O1811" s="25" t="e">
        <f>VLOOKUP(A1811,'NFkB target TFs'!$E$10:$E$54,1,FALSE)</f>
        <v>#N/A</v>
      </c>
      <c r="P1811" s="25" t="e">
        <f>VLOOKUP(A1811,'all NFkB targets'!$A$6:$A$571,1,FALSE)</f>
        <v>#N/A</v>
      </c>
    </row>
    <row r="1812" spans="1:16" x14ac:dyDescent="0.25">
      <c r="A1812" s="96" t="s">
        <v>12953</v>
      </c>
      <c r="B1812" s="21" t="s">
        <v>12954</v>
      </c>
      <c r="C1812" s="21"/>
      <c r="D1812" s="22">
        <v>0</v>
      </c>
      <c r="E1812" s="24">
        <v>-1.009774689303331</v>
      </c>
      <c r="F1812" s="24">
        <v>-2.1346641839272245</v>
      </c>
      <c r="G1812" s="28">
        <v>0.35045772845417084</v>
      </c>
      <c r="H1812" s="28">
        <v>0.22465768125905988</v>
      </c>
      <c r="I1812" s="25">
        <f t="shared" si="112"/>
        <v>1</v>
      </c>
      <c r="J1812" s="25">
        <f t="shared" si="113"/>
        <v>1</v>
      </c>
      <c r="K1812" s="25">
        <f t="shared" si="114"/>
        <v>0</v>
      </c>
      <c r="L1812" s="25">
        <f t="shared" si="115"/>
        <v>0</v>
      </c>
      <c r="M1812" s="25">
        <v>1</v>
      </c>
      <c r="N1812" s="25" t="e">
        <v>#N/A</v>
      </c>
      <c r="O1812" s="25" t="e">
        <f>VLOOKUP(A1812,'NFkB target TFs'!$E$10:$E$54,1,FALSE)</f>
        <v>#N/A</v>
      </c>
      <c r="P1812" s="25" t="e">
        <f>VLOOKUP(A1812,'all NFkB targets'!$A$6:$A$571,1,FALSE)</f>
        <v>#N/A</v>
      </c>
    </row>
    <row r="1813" spans="1:16" x14ac:dyDescent="0.25">
      <c r="A1813" s="96" t="s">
        <v>14943</v>
      </c>
      <c r="B1813" s="21" t="s">
        <v>941</v>
      </c>
      <c r="C1813" s="21"/>
      <c r="D1813" s="22">
        <v>0</v>
      </c>
      <c r="E1813" s="24">
        <v>-0.30214344287291056</v>
      </c>
      <c r="F1813" s="28">
        <v>1.0468025075737819</v>
      </c>
      <c r="G1813" s="24">
        <v>-0.73156021114411562</v>
      </c>
      <c r="H1813" s="28">
        <v>0.22436184161372513</v>
      </c>
      <c r="I1813" s="25">
        <f t="shared" si="112"/>
        <v>0</v>
      </c>
      <c r="J1813" s="25">
        <f t="shared" si="113"/>
        <v>1</v>
      </c>
      <c r="K1813" s="25">
        <f t="shared" si="114"/>
        <v>1</v>
      </c>
      <c r="L1813" s="25">
        <f t="shared" si="115"/>
        <v>0</v>
      </c>
      <c r="M1813" s="25">
        <v>1</v>
      </c>
      <c r="N1813" s="25" t="e">
        <v>#N/A</v>
      </c>
      <c r="O1813" s="25" t="e">
        <f>VLOOKUP(A1813,'NFkB target TFs'!$E$10:$E$54,1,FALSE)</f>
        <v>#N/A</v>
      </c>
      <c r="P1813" s="25" t="e">
        <f>VLOOKUP(A1813,'all NFkB targets'!$A$6:$A$571,1,FALSE)</f>
        <v>#N/A</v>
      </c>
    </row>
    <row r="1814" spans="1:16" x14ac:dyDescent="0.25">
      <c r="A1814" s="96" t="s">
        <v>7951</v>
      </c>
      <c r="B1814" s="21" t="s">
        <v>7952</v>
      </c>
      <c r="C1814" s="21"/>
      <c r="D1814" s="22">
        <v>0</v>
      </c>
      <c r="E1814" s="23">
        <v>0.30765365350188945</v>
      </c>
      <c r="F1814" s="23">
        <v>0.30399440973965541</v>
      </c>
      <c r="G1814" s="23">
        <v>0.25331595522903055</v>
      </c>
      <c r="H1814" s="23">
        <v>0.22435622728207755</v>
      </c>
      <c r="I1814" s="25">
        <f t="shared" si="112"/>
        <v>0</v>
      </c>
      <c r="J1814" s="25">
        <f t="shared" si="113"/>
        <v>0</v>
      </c>
      <c r="K1814" s="25">
        <f t="shared" si="114"/>
        <v>0</v>
      </c>
      <c r="L1814" s="25">
        <f t="shared" si="115"/>
        <v>0</v>
      </c>
      <c r="M1814" s="25">
        <v>0</v>
      </c>
      <c r="N1814" s="25" t="e">
        <v>#N/A</v>
      </c>
      <c r="O1814" s="25" t="e">
        <f>VLOOKUP(A1814,'NFkB target TFs'!$E$10:$E$54,1,FALSE)</f>
        <v>#N/A</v>
      </c>
      <c r="P1814" s="25" t="e">
        <f>VLOOKUP(A1814,'all NFkB targets'!$A$6:$A$571,1,FALSE)</f>
        <v>#N/A</v>
      </c>
    </row>
    <row r="1815" spans="1:16" x14ac:dyDescent="0.25">
      <c r="A1815" s="96" t="s">
        <v>13180</v>
      </c>
      <c r="B1815" s="21" t="s">
        <v>13181</v>
      </c>
      <c r="C1815" s="21"/>
      <c r="D1815" s="22">
        <v>0</v>
      </c>
      <c r="E1815" s="28">
        <v>0.42571463265886833</v>
      </c>
      <c r="F1815" s="28">
        <v>0.42615281177199321</v>
      </c>
      <c r="G1815" s="28">
        <v>0.6534422386039227</v>
      </c>
      <c r="H1815" s="28">
        <v>0.22423985896123624</v>
      </c>
      <c r="I1815" s="25">
        <f t="shared" si="112"/>
        <v>0</v>
      </c>
      <c r="J1815" s="25">
        <f t="shared" si="113"/>
        <v>0</v>
      </c>
      <c r="K1815" s="25">
        <f t="shared" si="114"/>
        <v>1</v>
      </c>
      <c r="L1815" s="25">
        <f t="shared" si="115"/>
        <v>0</v>
      </c>
      <c r="M1815" s="25">
        <v>1</v>
      </c>
      <c r="N1815" s="25" t="e">
        <v>#N/A</v>
      </c>
      <c r="O1815" s="25" t="e">
        <f>VLOOKUP(A1815,'NFkB target TFs'!$E$10:$E$54,1,FALSE)</f>
        <v>#N/A</v>
      </c>
      <c r="P1815" s="25" t="e">
        <f>VLOOKUP(A1815,'all NFkB targets'!$A$6:$A$571,1,FALSE)</f>
        <v>#N/A</v>
      </c>
    </row>
    <row r="1816" spans="1:16" x14ac:dyDescent="0.25">
      <c r="A1816" s="96" t="s">
        <v>7945</v>
      </c>
      <c r="B1816" s="21" t="s">
        <v>7946</v>
      </c>
      <c r="C1816" s="21"/>
      <c r="D1816" s="22">
        <v>0</v>
      </c>
      <c r="E1816" s="23">
        <v>9.5516839293866007E-2</v>
      </c>
      <c r="F1816" s="23">
        <v>0.24467976288596119</v>
      </c>
      <c r="G1816" s="23">
        <v>0.37209000403636178</v>
      </c>
      <c r="H1816" s="23">
        <v>0.22408826512417537</v>
      </c>
      <c r="I1816" s="25">
        <f t="shared" si="112"/>
        <v>0</v>
      </c>
      <c r="J1816" s="25">
        <f t="shared" si="113"/>
        <v>0</v>
      </c>
      <c r="K1816" s="25">
        <f t="shared" si="114"/>
        <v>0</v>
      </c>
      <c r="L1816" s="25">
        <f t="shared" si="115"/>
        <v>0</v>
      </c>
      <c r="M1816" s="25">
        <v>0</v>
      </c>
      <c r="N1816" s="25" t="e">
        <v>#N/A</v>
      </c>
      <c r="O1816" s="25" t="e">
        <f>VLOOKUP(A1816,'NFkB target TFs'!$E$10:$E$54,1,FALSE)</f>
        <v>#N/A</v>
      </c>
      <c r="P1816" s="25" t="e">
        <f>VLOOKUP(A1816,'all NFkB targets'!$A$6:$A$571,1,FALSE)</f>
        <v>#N/A</v>
      </c>
    </row>
    <row r="1817" spans="1:16" x14ac:dyDescent="0.25">
      <c r="A1817" s="96" t="s">
        <v>5842</v>
      </c>
      <c r="B1817" s="21" t="s">
        <v>5843</v>
      </c>
      <c r="C1817" s="21"/>
      <c r="D1817" s="22">
        <v>0</v>
      </c>
      <c r="E1817" s="23">
        <v>-5.4096558456364343E-3</v>
      </c>
      <c r="F1817" s="23">
        <v>-0.33403675618913764</v>
      </c>
      <c r="G1817" s="23">
        <v>0.19386426702373277</v>
      </c>
      <c r="H1817" s="23">
        <v>0.22401611354228396</v>
      </c>
      <c r="I1817" s="25">
        <f t="shared" si="112"/>
        <v>0</v>
      </c>
      <c r="J1817" s="25">
        <f t="shared" si="113"/>
        <v>0</v>
      </c>
      <c r="K1817" s="25">
        <f t="shared" si="114"/>
        <v>0</v>
      </c>
      <c r="L1817" s="25">
        <f t="shared" si="115"/>
        <v>0</v>
      </c>
      <c r="M1817" s="25">
        <v>0</v>
      </c>
      <c r="N1817" s="25" t="e">
        <v>#N/A</v>
      </c>
      <c r="O1817" s="25" t="e">
        <f>VLOOKUP(A1817,'NFkB target TFs'!$E$10:$E$54,1,FALSE)</f>
        <v>#N/A</v>
      </c>
      <c r="P1817" s="25" t="e">
        <f>VLOOKUP(A1817,'all NFkB targets'!$A$6:$A$571,1,FALSE)</f>
        <v>#N/A</v>
      </c>
    </row>
    <row r="1818" spans="1:16" x14ac:dyDescent="0.25">
      <c r="A1818" s="96" t="s">
        <v>7523</v>
      </c>
      <c r="B1818" s="21" t="s">
        <v>7524</v>
      </c>
      <c r="C1818" s="21"/>
      <c r="D1818" s="22">
        <v>0</v>
      </c>
      <c r="E1818" s="23">
        <v>-3.003123308687583E-2</v>
      </c>
      <c r="F1818" s="23">
        <v>-0.1465893525084139</v>
      </c>
      <c r="G1818" s="23">
        <v>0.2552849062288588</v>
      </c>
      <c r="H1818" s="23">
        <v>0.2239330997693692</v>
      </c>
      <c r="I1818" s="25">
        <f t="shared" si="112"/>
        <v>0</v>
      </c>
      <c r="J1818" s="25">
        <f t="shared" si="113"/>
        <v>0</v>
      </c>
      <c r="K1818" s="25">
        <f t="shared" si="114"/>
        <v>0</v>
      </c>
      <c r="L1818" s="25">
        <f t="shared" si="115"/>
        <v>0</v>
      </c>
      <c r="M1818" s="25">
        <v>0</v>
      </c>
      <c r="N1818" s="25" t="e">
        <v>#N/A</v>
      </c>
      <c r="O1818" s="25" t="e">
        <f>VLOOKUP(A1818,'NFkB target TFs'!$E$10:$E$54,1,FALSE)</f>
        <v>#N/A</v>
      </c>
      <c r="P1818" s="25" t="e">
        <f>VLOOKUP(A1818,'all NFkB targets'!$A$6:$A$571,1,FALSE)</f>
        <v>#N/A</v>
      </c>
    </row>
    <row r="1819" spans="1:16" x14ac:dyDescent="0.25">
      <c r="A1819" s="96" t="s">
        <v>13515</v>
      </c>
      <c r="B1819" s="21" t="s">
        <v>13516</v>
      </c>
      <c r="C1819" s="21"/>
      <c r="D1819" s="22">
        <v>0</v>
      </c>
      <c r="E1819" s="28">
        <v>0.25692220707949487</v>
      </c>
      <c r="F1819" s="28">
        <v>0.32528517967790666</v>
      </c>
      <c r="G1819" s="28">
        <v>0.69634696350720926</v>
      </c>
      <c r="H1819" s="28">
        <v>0.22356783889340817</v>
      </c>
      <c r="I1819" s="25">
        <f t="shared" si="112"/>
        <v>0</v>
      </c>
      <c r="J1819" s="25">
        <f t="shared" si="113"/>
        <v>0</v>
      </c>
      <c r="K1819" s="25">
        <f t="shared" si="114"/>
        <v>1</v>
      </c>
      <c r="L1819" s="25">
        <f t="shared" si="115"/>
        <v>0</v>
      </c>
      <c r="M1819" s="25">
        <v>1</v>
      </c>
      <c r="N1819" s="25" t="e">
        <v>#N/A</v>
      </c>
      <c r="O1819" s="25" t="e">
        <f>VLOOKUP(A1819,'NFkB target TFs'!$E$10:$E$54,1,FALSE)</f>
        <v>#N/A</v>
      </c>
      <c r="P1819" s="25" t="e">
        <f>VLOOKUP(A1819,'all NFkB targets'!$A$6:$A$571,1,FALSE)</f>
        <v>#N/A</v>
      </c>
    </row>
    <row r="1820" spans="1:16" x14ac:dyDescent="0.25">
      <c r="A1820" s="96" t="s">
        <v>7103</v>
      </c>
      <c r="B1820" s="21" t="s">
        <v>7104</v>
      </c>
      <c r="C1820" s="21"/>
      <c r="D1820" s="22">
        <v>0</v>
      </c>
      <c r="E1820" s="23">
        <v>-3.9262286381540551E-3</v>
      </c>
      <c r="F1820" s="23">
        <v>0.12669583467147189</v>
      </c>
      <c r="G1820" s="23">
        <v>0.13375397776006562</v>
      </c>
      <c r="H1820" s="23">
        <v>0.22344546394048564</v>
      </c>
      <c r="I1820" s="25">
        <f t="shared" si="112"/>
        <v>0</v>
      </c>
      <c r="J1820" s="25">
        <f t="shared" si="113"/>
        <v>0</v>
      </c>
      <c r="K1820" s="25">
        <f t="shared" si="114"/>
        <v>0</v>
      </c>
      <c r="L1820" s="25">
        <f t="shared" si="115"/>
        <v>0</v>
      </c>
      <c r="M1820" s="25">
        <v>0</v>
      </c>
      <c r="N1820" s="25" t="e">
        <v>#N/A</v>
      </c>
      <c r="O1820" s="25" t="e">
        <f>VLOOKUP(A1820,'NFkB target TFs'!$E$10:$E$54,1,FALSE)</f>
        <v>#N/A</v>
      </c>
      <c r="P1820" s="25" t="e">
        <f>VLOOKUP(A1820,'all NFkB targets'!$A$6:$A$571,1,FALSE)</f>
        <v>#N/A</v>
      </c>
    </row>
    <row r="1821" spans="1:16" x14ac:dyDescent="0.25">
      <c r="A1821" s="96" t="s">
        <v>14941</v>
      </c>
      <c r="B1821" s="21" t="s">
        <v>14942</v>
      </c>
      <c r="C1821" s="21"/>
      <c r="D1821" s="22">
        <v>0</v>
      </c>
      <c r="E1821" s="28">
        <v>0.12946620468451636</v>
      </c>
      <c r="F1821" s="28">
        <v>0.63073591182982736</v>
      </c>
      <c r="G1821" s="28">
        <v>0.67563974462606458</v>
      </c>
      <c r="H1821" s="28">
        <v>0.2232717628800252</v>
      </c>
      <c r="I1821" s="25">
        <f t="shared" si="112"/>
        <v>0</v>
      </c>
      <c r="J1821" s="25">
        <f t="shared" si="113"/>
        <v>1</v>
      </c>
      <c r="K1821" s="25">
        <f t="shared" si="114"/>
        <v>1</v>
      </c>
      <c r="L1821" s="25">
        <f t="shared" si="115"/>
        <v>0</v>
      </c>
      <c r="M1821" s="25">
        <v>1</v>
      </c>
      <c r="N1821" s="25" t="e">
        <v>#N/A</v>
      </c>
      <c r="O1821" s="25" t="e">
        <f>VLOOKUP(A1821,'NFkB target TFs'!$E$10:$E$54,1,FALSE)</f>
        <v>#N/A</v>
      </c>
      <c r="P1821" s="25" t="e">
        <f>VLOOKUP(A1821,'all NFkB targets'!$A$6:$A$571,1,FALSE)</f>
        <v>#N/A</v>
      </c>
    </row>
    <row r="1822" spans="1:16" x14ac:dyDescent="0.25">
      <c r="A1822" s="96" t="s">
        <v>9377</v>
      </c>
      <c r="B1822" s="21" t="s">
        <v>9378</v>
      </c>
      <c r="C1822" s="21"/>
      <c r="D1822" s="22">
        <v>0</v>
      </c>
      <c r="E1822" s="23">
        <v>-6.6779627706144692E-2</v>
      </c>
      <c r="F1822" s="23">
        <v>0.57570072297057806</v>
      </c>
      <c r="G1822" s="23">
        <v>-5.6723998162583042E-2</v>
      </c>
      <c r="H1822" s="23">
        <v>0.22323602100244341</v>
      </c>
      <c r="I1822" s="25">
        <f t="shared" si="112"/>
        <v>0</v>
      </c>
      <c r="J1822" s="25">
        <f t="shared" si="113"/>
        <v>0</v>
      </c>
      <c r="K1822" s="25">
        <f t="shared" si="114"/>
        <v>0</v>
      </c>
      <c r="L1822" s="25">
        <f t="shared" si="115"/>
        <v>0</v>
      </c>
      <c r="M1822" s="25">
        <v>0</v>
      </c>
      <c r="N1822" s="25" t="e">
        <v>#N/A</v>
      </c>
      <c r="O1822" s="25" t="e">
        <f>VLOOKUP(A1822,'NFkB target TFs'!$E$10:$E$54,1,FALSE)</f>
        <v>#N/A</v>
      </c>
      <c r="P1822" s="25" t="e">
        <f>VLOOKUP(A1822,'all NFkB targets'!$A$6:$A$571,1,FALSE)</f>
        <v>#N/A</v>
      </c>
    </row>
    <row r="1823" spans="1:16" x14ac:dyDescent="0.25">
      <c r="A1823" s="96" t="s">
        <v>1214</v>
      </c>
      <c r="B1823" s="21" t="s">
        <v>1215</v>
      </c>
      <c r="C1823" s="21"/>
      <c r="D1823" s="22">
        <v>0</v>
      </c>
      <c r="E1823" s="23">
        <v>0.13708834213641996</v>
      </c>
      <c r="F1823" s="23">
        <v>0.16442432888522521</v>
      </c>
      <c r="G1823" s="23">
        <v>0.23108435606766309</v>
      </c>
      <c r="H1823" s="23">
        <v>0.22321214017796026</v>
      </c>
      <c r="I1823" s="25">
        <f t="shared" si="112"/>
        <v>0</v>
      </c>
      <c r="J1823" s="25">
        <f t="shared" si="113"/>
        <v>0</v>
      </c>
      <c r="K1823" s="25">
        <f t="shared" si="114"/>
        <v>0</v>
      </c>
      <c r="L1823" s="25">
        <f t="shared" si="115"/>
        <v>0</v>
      </c>
      <c r="M1823" s="25">
        <v>0</v>
      </c>
      <c r="N1823" s="25" t="e">
        <v>#N/A</v>
      </c>
      <c r="O1823" s="25" t="e">
        <f>VLOOKUP(A1823,'NFkB target TFs'!$E$10:$E$54,1,FALSE)</f>
        <v>#N/A</v>
      </c>
      <c r="P1823" s="25" t="e">
        <f>VLOOKUP(A1823,'all NFkB targets'!$A$6:$A$571,1,FALSE)</f>
        <v>#N/A</v>
      </c>
    </row>
    <row r="1824" spans="1:16" x14ac:dyDescent="0.25">
      <c r="A1824" s="96" t="s">
        <v>13602</v>
      </c>
      <c r="B1824" s="21" t="s">
        <v>13603</v>
      </c>
      <c r="C1824" s="21"/>
      <c r="D1824" s="22">
        <v>0</v>
      </c>
      <c r="E1824" s="23">
        <v>-6.9078008424763609E-2</v>
      </c>
      <c r="F1824" s="28">
        <v>0.34010007944296883</v>
      </c>
      <c r="G1824" s="28">
        <v>0.68757678462117344</v>
      </c>
      <c r="H1824" s="28">
        <v>0.2231481648082638</v>
      </c>
      <c r="I1824" s="25">
        <f t="shared" si="112"/>
        <v>0</v>
      </c>
      <c r="J1824" s="25">
        <f t="shared" si="113"/>
        <v>0</v>
      </c>
      <c r="K1824" s="25">
        <f t="shared" si="114"/>
        <v>1</v>
      </c>
      <c r="L1824" s="25">
        <f t="shared" si="115"/>
        <v>0</v>
      </c>
      <c r="M1824" s="25">
        <v>1</v>
      </c>
      <c r="N1824" s="25" t="e">
        <v>#N/A</v>
      </c>
      <c r="O1824" s="25" t="e">
        <f>VLOOKUP(A1824,'NFkB target TFs'!$E$10:$E$54,1,FALSE)</f>
        <v>#N/A</v>
      </c>
      <c r="P1824" s="25" t="e">
        <f>VLOOKUP(A1824,'all NFkB targets'!$A$6:$A$571,1,FALSE)</f>
        <v>#N/A</v>
      </c>
    </row>
    <row r="1825" spans="1:16" x14ac:dyDescent="0.25">
      <c r="A1825" s="96" t="s">
        <v>6129</v>
      </c>
      <c r="B1825" s="21" t="s">
        <v>6130</v>
      </c>
      <c r="C1825" s="21"/>
      <c r="D1825" s="22">
        <v>0</v>
      </c>
      <c r="E1825" s="23">
        <v>0.18737107004739242</v>
      </c>
      <c r="F1825" s="23">
        <v>1.9674048845028352E-2</v>
      </c>
      <c r="G1825" s="23">
        <v>4.00505430591859E-2</v>
      </c>
      <c r="H1825" s="23">
        <v>0.22304108205938822</v>
      </c>
      <c r="I1825" s="25">
        <f t="shared" si="112"/>
        <v>0</v>
      </c>
      <c r="J1825" s="25">
        <f t="shared" si="113"/>
        <v>0</v>
      </c>
      <c r="K1825" s="25">
        <f t="shared" si="114"/>
        <v>0</v>
      </c>
      <c r="L1825" s="25">
        <f t="shared" si="115"/>
        <v>0</v>
      </c>
      <c r="M1825" s="25">
        <v>0</v>
      </c>
      <c r="N1825" s="25" t="e">
        <v>#N/A</v>
      </c>
      <c r="O1825" s="25" t="e">
        <f>VLOOKUP(A1825,'NFkB target TFs'!$E$10:$E$54,1,FALSE)</f>
        <v>#N/A</v>
      </c>
      <c r="P1825" s="25" t="e">
        <f>VLOOKUP(A1825,'all NFkB targets'!$A$6:$A$571,1,FALSE)</f>
        <v>#N/A</v>
      </c>
    </row>
    <row r="1826" spans="1:16" x14ac:dyDescent="0.25">
      <c r="A1826" s="96" t="s">
        <v>6467</v>
      </c>
      <c r="B1826" s="21" t="s">
        <v>941</v>
      </c>
      <c r="C1826" s="21"/>
      <c r="D1826" s="22">
        <v>0</v>
      </c>
      <c r="E1826" s="23">
        <v>-5.5300950700092374E-2</v>
      </c>
      <c r="F1826" s="23">
        <v>0.12285178188797759</v>
      </c>
      <c r="G1826" s="23">
        <v>0.26526248561516746</v>
      </c>
      <c r="H1826" s="23">
        <v>0.22287116172923552</v>
      </c>
      <c r="I1826" s="25">
        <f t="shared" si="112"/>
        <v>0</v>
      </c>
      <c r="J1826" s="25">
        <f t="shared" si="113"/>
        <v>0</v>
      </c>
      <c r="K1826" s="25">
        <f t="shared" si="114"/>
        <v>0</v>
      </c>
      <c r="L1826" s="25">
        <f t="shared" si="115"/>
        <v>0</v>
      </c>
      <c r="M1826" s="25">
        <v>0</v>
      </c>
      <c r="N1826" s="25" t="e">
        <v>#N/A</v>
      </c>
      <c r="O1826" s="25" t="e">
        <f>VLOOKUP(A1826,'NFkB target TFs'!$E$10:$E$54,1,FALSE)</f>
        <v>#N/A</v>
      </c>
      <c r="P1826" s="25" t="e">
        <f>VLOOKUP(A1826,'all NFkB targets'!$A$6:$A$571,1,FALSE)</f>
        <v>#N/A</v>
      </c>
    </row>
    <row r="1827" spans="1:16" x14ac:dyDescent="0.25">
      <c r="A1827" s="96" t="s">
        <v>10014</v>
      </c>
      <c r="B1827" s="21" t="s">
        <v>10015</v>
      </c>
      <c r="C1827" s="21"/>
      <c r="D1827" s="22">
        <v>0</v>
      </c>
      <c r="E1827" s="23">
        <v>0.12977825518217542</v>
      </c>
      <c r="F1827" s="23">
        <v>0.21627313197588202</v>
      </c>
      <c r="G1827" s="23">
        <v>0.45455011549671215</v>
      </c>
      <c r="H1827" s="23">
        <v>0.22276433048591759</v>
      </c>
      <c r="I1827" s="25">
        <f t="shared" si="112"/>
        <v>0</v>
      </c>
      <c r="J1827" s="25">
        <f t="shared" si="113"/>
        <v>0</v>
      </c>
      <c r="K1827" s="25">
        <f t="shared" si="114"/>
        <v>0</v>
      </c>
      <c r="L1827" s="25">
        <f t="shared" si="115"/>
        <v>0</v>
      </c>
      <c r="M1827" s="25">
        <v>0</v>
      </c>
      <c r="N1827" s="25" t="e">
        <v>#N/A</v>
      </c>
      <c r="O1827" s="25" t="e">
        <f>VLOOKUP(A1827,'NFkB target TFs'!$E$10:$E$54,1,FALSE)</f>
        <v>#N/A</v>
      </c>
      <c r="P1827" s="25" t="e">
        <f>VLOOKUP(A1827,'all NFkB targets'!$A$6:$A$571,1,FALSE)</f>
        <v>#N/A</v>
      </c>
    </row>
    <row r="1828" spans="1:16" x14ac:dyDescent="0.25">
      <c r="A1828" s="96" t="s">
        <v>6485</v>
      </c>
      <c r="B1828" s="21" t="s">
        <v>941</v>
      </c>
      <c r="C1828" s="21"/>
      <c r="D1828" s="22">
        <v>0</v>
      </c>
      <c r="E1828" s="23">
        <v>0.35102501117623358</v>
      </c>
      <c r="F1828" s="23">
        <v>0.2331079423208138</v>
      </c>
      <c r="G1828" s="23">
        <v>-1.1517232189935429E-2</v>
      </c>
      <c r="H1828" s="23">
        <v>0.22271063169378177</v>
      </c>
      <c r="I1828" s="25">
        <f t="shared" si="112"/>
        <v>0</v>
      </c>
      <c r="J1828" s="25">
        <f t="shared" si="113"/>
        <v>0</v>
      </c>
      <c r="K1828" s="25">
        <f t="shared" si="114"/>
        <v>0</v>
      </c>
      <c r="L1828" s="25">
        <f t="shared" si="115"/>
        <v>0</v>
      </c>
      <c r="M1828" s="25">
        <v>0</v>
      </c>
      <c r="N1828" s="25" t="e">
        <v>#N/A</v>
      </c>
      <c r="O1828" s="25" t="e">
        <f>VLOOKUP(A1828,'NFkB target TFs'!$E$10:$E$54,1,FALSE)</f>
        <v>#N/A</v>
      </c>
      <c r="P1828" s="25" t="e">
        <f>VLOOKUP(A1828,'all NFkB targets'!$A$6:$A$571,1,FALSE)</f>
        <v>#N/A</v>
      </c>
    </row>
    <row r="1829" spans="1:16" x14ac:dyDescent="0.25">
      <c r="A1829" s="96" t="s">
        <v>2774</v>
      </c>
      <c r="B1829" s="21" t="s">
        <v>2775</v>
      </c>
      <c r="C1829" s="21"/>
      <c r="D1829" s="22">
        <v>0</v>
      </c>
      <c r="E1829" s="23">
        <v>-0.10653153068808922</v>
      </c>
      <c r="F1829" s="23">
        <v>0.19767688502631472</v>
      </c>
      <c r="G1829" s="23">
        <v>0.30264402474470864</v>
      </c>
      <c r="H1829" s="23">
        <v>0.22270737081692149</v>
      </c>
      <c r="I1829" s="25">
        <f t="shared" si="112"/>
        <v>0</v>
      </c>
      <c r="J1829" s="25">
        <f t="shared" si="113"/>
        <v>0</v>
      </c>
      <c r="K1829" s="25">
        <f t="shared" si="114"/>
        <v>0</v>
      </c>
      <c r="L1829" s="25">
        <f t="shared" si="115"/>
        <v>0</v>
      </c>
      <c r="M1829" s="25">
        <v>0</v>
      </c>
      <c r="N1829" s="25" t="e">
        <v>#N/A</v>
      </c>
      <c r="O1829" s="25" t="e">
        <f>VLOOKUP(A1829,'NFkB target TFs'!$E$10:$E$54,1,FALSE)</f>
        <v>#N/A</v>
      </c>
      <c r="P1829" s="25" t="e">
        <f>VLOOKUP(A1829,'all NFkB targets'!$A$6:$A$571,1,FALSE)</f>
        <v>#N/A</v>
      </c>
    </row>
    <row r="1830" spans="1:16" x14ac:dyDescent="0.25">
      <c r="A1830" s="96" t="s">
        <v>5773</v>
      </c>
      <c r="B1830" s="21" t="s">
        <v>5774</v>
      </c>
      <c r="C1830" s="21"/>
      <c r="D1830" s="22">
        <v>0</v>
      </c>
      <c r="E1830" s="23">
        <v>6.5240330069170682E-2</v>
      </c>
      <c r="F1830" s="23">
        <v>0.27791741288889943</v>
      </c>
      <c r="G1830" s="23">
        <v>0.48722023859942426</v>
      </c>
      <c r="H1830" s="23">
        <v>0.22257605418145035</v>
      </c>
      <c r="I1830" s="25">
        <f t="shared" si="112"/>
        <v>0</v>
      </c>
      <c r="J1830" s="25">
        <f t="shared" si="113"/>
        <v>0</v>
      </c>
      <c r="K1830" s="25">
        <f t="shared" si="114"/>
        <v>0</v>
      </c>
      <c r="L1830" s="25">
        <f t="shared" si="115"/>
        <v>0</v>
      </c>
      <c r="M1830" s="25">
        <v>0</v>
      </c>
      <c r="N1830" s="25" t="e">
        <v>#N/A</v>
      </c>
      <c r="O1830" s="25" t="e">
        <f>VLOOKUP(A1830,'NFkB target TFs'!$E$10:$E$54,1,FALSE)</f>
        <v>#N/A</v>
      </c>
      <c r="P1830" s="25" t="e">
        <f>VLOOKUP(A1830,'all NFkB targets'!$A$6:$A$571,1,FALSE)</f>
        <v>#N/A</v>
      </c>
    </row>
    <row r="1831" spans="1:16" x14ac:dyDescent="0.25">
      <c r="A1831" s="96" t="s">
        <v>8695</v>
      </c>
      <c r="B1831" s="21" t="s">
        <v>8696</v>
      </c>
      <c r="C1831" s="21"/>
      <c r="D1831" s="22">
        <v>0</v>
      </c>
      <c r="E1831" s="23">
        <v>0.17404925088176337</v>
      </c>
      <c r="F1831" s="23">
        <v>0.14988982456230004</v>
      </c>
      <c r="G1831" s="23">
        <v>-1.2613846320223349E-2</v>
      </c>
      <c r="H1831" s="23">
        <v>0.22256551361416654</v>
      </c>
      <c r="I1831" s="25">
        <f t="shared" si="112"/>
        <v>0</v>
      </c>
      <c r="J1831" s="25">
        <f t="shared" si="113"/>
        <v>0</v>
      </c>
      <c r="K1831" s="25">
        <f t="shared" si="114"/>
        <v>0</v>
      </c>
      <c r="L1831" s="25">
        <f t="shared" si="115"/>
        <v>0</v>
      </c>
      <c r="M1831" s="25">
        <v>0</v>
      </c>
      <c r="N1831" s="25" t="e">
        <v>#N/A</v>
      </c>
      <c r="O1831" s="25" t="e">
        <f>VLOOKUP(A1831,'NFkB target TFs'!$E$10:$E$54,1,FALSE)</f>
        <v>#N/A</v>
      </c>
      <c r="P1831" s="25" t="e">
        <f>VLOOKUP(A1831,'all NFkB targets'!$A$6:$A$571,1,FALSE)</f>
        <v>#N/A</v>
      </c>
    </row>
    <row r="1832" spans="1:16" x14ac:dyDescent="0.25">
      <c r="A1832" s="96" t="s">
        <v>3439</v>
      </c>
      <c r="B1832" s="21" t="s">
        <v>3440</v>
      </c>
      <c r="C1832" s="21"/>
      <c r="D1832" s="22">
        <v>0</v>
      </c>
      <c r="E1832" s="23">
        <v>-0.29653496418601999</v>
      </c>
      <c r="F1832" s="23">
        <v>4.7090131534673833E-2</v>
      </c>
      <c r="G1832" s="23">
        <v>5.0833839518188435E-2</v>
      </c>
      <c r="H1832" s="23">
        <v>0.22238116735126484</v>
      </c>
      <c r="I1832" s="25">
        <f t="shared" si="112"/>
        <v>0</v>
      </c>
      <c r="J1832" s="25">
        <f t="shared" si="113"/>
        <v>0</v>
      </c>
      <c r="K1832" s="25">
        <f t="shared" si="114"/>
        <v>0</v>
      </c>
      <c r="L1832" s="25">
        <f t="shared" si="115"/>
        <v>0</v>
      </c>
      <c r="M1832" s="25">
        <v>0</v>
      </c>
      <c r="N1832" s="25" t="e">
        <v>#N/A</v>
      </c>
      <c r="O1832" s="25" t="e">
        <f>VLOOKUP(A1832,'NFkB target TFs'!$E$10:$E$54,1,FALSE)</f>
        <v>#N/A</v>
      </c>
      <c r="P1832" s="25" t="e">
        <f>VLOOKUP(A1832,'all NFkB targets'!$A$6:$A$571,1,FALSE)</f>
        <v>#N/A</v>
      </c>
    </row>
    <row r="1833" spans="1:16" x14ac:dyDescent="0.25">
      <c r="A1833" s="96" t="s">
        <v>12773</v>
      </c>
      <c r="B1833" s="21" t="s">
        <v>12774</v>
      </c>
      <c r="C1833" s="21"/>
      <c r="D1833" s="22">
        <v>0</v>
      </c>
      <c r="E1833" s="23">
        <v>9.4789765498182084E-3</v>
      </c>
      <c r="F1833" s="28">
        <v>0.58532970770762671</v>
      </c>
      <c r="G1833" s="28">
        <v>0.26562158529265528</v>
      </c>
      <c r="H1833" s="28">
        <v>0.22237386019294131</v>
      </c>
      <c r="I1833" s="25">
        <f t="shared" si="112"/>
        <v>0</v>
      </c>
      <c r="J1833" s="25">
        <f t="shared" si="113"/>
        <v>1</v>
      </c>
      <c r="K1833" s="25">
        <f t="shared" si="114"/>
        <v>0</v>
      </c>
      <c r="L1833" s="25">
        <f t="shared" si="115"/>
        <v>0</v>
      </c>
      <c r="M1833" s="25">
        <v>1</v>
      </c>
      <c r="N1833" s="25" t="e">
        <v>#N/A</v>
      </c>
      <c r="O1833" s="25" t="e">
        <f>VLOOKUP(A1833,'NFkB target TFs'!$E$10:$E$54,1,FALSE)</f>
        <v>#N/A</v>
      </c>
      <c r="P1833" s="25" t="e">
        <f>VLOOKUP(A1833,'all NFkB targets'!$A$6:$A$571,1,FALSE)</f>
        <v>#N/A</v>
      </c>
    </row>
    <row r="1834" spans="1:16" x14ac:dyDescent="0.25">
      <c r="A1834" s="96" t="s">
        <v>13425</v>
      </c>
      <c r="B1834" s="21" t="s">
        <v>13426</v>
      </c>
      <c r="C1834" s="21"/>
      <c r="D1834" s="22">
        <v>0</v>
      </c>
      <c r="E1834" s="23">
        <v>-9.9897563931346661E-2</v>
      </c>
      <c r="F1834" s="23">
        <v>-0.10857442783820256</v>
      </c>
      <c r="G1834" s="28">
        <v>0.69048971116135704</v>
      </c>
      <c r="H1834" s="28">
        <v>0.22181604621836856</v>
      </c>
      <c r="I1834" s="25">
        <f t="shared" si="112"/>
        <v>0</v>
      </c>
      <c r="J1834" s="25">
        <f t="shared" si="113"/>
        <v>0</v>
      </c>
      <c r="K1834" s="25">
        <f t="shared" si="114"/>
        <v>1</v>
      </c>
      <c r="L1834" s="25">
        <f t="shared" si="115"/>
        <v>0</v>
      </c>
      <c r="M1834" s="25">
        <v>1</v>
      </c>
      <c r="N1834" s="25" t="e">
        <v>#N/A</v>
      </c>
      <c r="O1834" s="25" t="e">
        <f>VLOOKUP(A1834,'NFkB target TFs'!$E$10:$E$54,1,FALSE)</f>
        <v>#N/A</v>
      </c>
      <c r="P1834" s="25" t="e">
        <f>VLOOKUP(A1834,'all NFkB targets'!$A$6:$A$571,1,FALSE)</f>
        <v>#N/A</v>
      </c>
    </row>
    <row r="1835" spans="1:16" x14ac:dyDescent="0.25">
      <c r="A1835" s="96" t="s">
        <v>2949</v>
      </c>
      <c r="B1835" s="21" t="s">
        <v>2950</v>
      </c>
      <c r="C1835" s="21"/>
      <c r="D1835" s="22">
        <v>0</v>
      </c>
      <c r="E1835" s="23">
        <v>-0.21488145608341971</v>
      </c>
      <c r="F1835" s="23">
        <v>7.3543104049037748E-4</v>
      </c>
      <c r="G1835" s="23">
        <v>-0.35599921204812934</v>
      </c>
      <c r="H1835" s="23">
        <v>0.22154319553266172</v>
      </c>
      <c r="I1835" s="25">
        <f t="shared" si="112"/>
        <v>0</v>
      </c>
      <c r="J1835" s="25">
        <f t="shared" si="113"/>
        <v>0</v>
      </c>
      <c r="K1835" s="25">
        <f t="shared" si="114"/>
        <v>0</v>
      </c>
      <c r="L1835" s="25">
        <f t="shared" si="115"/>
        <v>0</v>
      </c>
      <c r="M1835" s="25">
        <v>0</v>
      </c>
      <c r="N1835" s="25" t="e">
        <v>#N/A</v>
      </c>
      <c r="O1835" s="25" t="e">
        <f>VLOOKUP(A1835,'NFkB target TFs'!$E$10:$E$54,1,FALSE)</f>
        <v>#N/A</v>
      </c>
      <c r="P1835" s="25" t="e">
        <f>VLOOKUP(A1835,'all NFkB targets'!$A$6:$A$571,1,FALSE)</f>
        <v>#N/A</v>
      </c>
    </row>
    <row r="1836" spans="1:16" x14ac:dyDescent="0.25">
      <c r="A1836" s="96" t="s">
        <v>9849</v>
      </c>
      <c r="B1836" s="21" t="s">
        <v>9850</v>
      </c>
      <c r="C1836" s="21"/>
      <c r="D1836" s="22">
        <v>0</v>
      </c>
      <c r="E1836" s="23">
        <v>0.12642134299530194</v>
      </c>
      <c r="F1836" s="23">
        <v>0.313787706298429</v>
      </c>
      <c r="G1836" s="23">
        <v>0.32255061702901239</v>
      </c>
      <c r="H1836" s="23">
        <v>0.2213691392449228</v>
      </c>
      <c r="I1836" s="25">
        <f t="shared" si="112"/>
        <v>0</v>
      </c>
      <c r="J1836" s="25">
        <f t="shared" si="113"/>
        <v>0</v>
      </c>
      <c r="K1836" s="25">
        <f t="shared" si="114"/>
        <v>0</v>
      </c>
      <c r="L1836" s="25">
        <f t="shared" si="115"/>
        <v>0</v>
      </c>
      <c r="M1836" s="25">
        <v>0</v>
      </c>
      <c r="N1836" s="25" t="e">
        <v>#N/A</v>
      </c>
      <c r="O1836" s="25" t="e">
        <f>VLOOKUP(A1836,'NFkB target TFs'!$E$10:$E$54,1,FALSE)</f>
        <v>#N/A</v>
      </c>
      <c r="P1836" s="25" t="e">
        <f>VLOOKUP(A1836,'all NFkB targets'!$A$6:$A$571,1,FALSE)</f>
        <v>#N/A</v>
      </c>
    </row>
    <row r="1837" spans="1:16" x14ac:dyDescent="0.25">
      <c r="A1837" s="96" t="s">
        <v>13620</v>
      </c>
      <c r="B1837" s="21" t="s">
        <v>13621</v>
      </c>
      <c r="C1837" s="21"/>
      <c r="D1837" s="22">
        <v>0</v>
      </c>
      <c r="E1837" s="28">
        <v>0.26892242714834064</v>
      </c>
      <c r="F1837" s="28">
        <v>0.37950023151785234</v>
      </c>
      <c r="G1837" s="28">
        <v>0.70058027220946173</v>
      </c>
      <c r="H1837" s="28">
        <v>0.22135744136083602</v>
      </c>
      <c r="I1837" s="25">
        <f t="shared" si="112"/>
        <v>0</v>
      </c>
      <c r="J1837" s="25">
        <f t="shared" si="113"/>
        <v>0</v>
      </c>
      <c r="K1837" s="25">
        <f t="shared" si="114"/>
        <v>1</v>
      </c>
      <c r="L1837" s="25">
        <f t="shared" si="115"/>
        <v>0</v>
      </c>
      <c r="M1837" s="25">
        <v>1</v>
      </c>
      <c r="N1837" s="25" t="e">
        <v>#N/A</v>
      </c>
      <c r="O1837" s="25" t="e">
        <f>VLOOKUP(A1837,'NFkB target TFs'!$E$10:$E$54,1,FALSE)</f>
        <v>#N/A</v>
      </c>
      <c r="P1837" s="25" t="e">
        <f>VLOOKUP(A1837,'all NFkB targets'!$A$6:$A$571,1,FALSE)</f>
        <v>#N/A</v>
      </c>
    </row>
    <row r="1838" spans="1:16" x14ac:dyDescent="0.25">
      <c r="A1838" s="96" t="s">
        <v>10433</v>
      </c>
      <c r="B1838" s="21" t="s">
        <v>10434</v>
      </c>
      <c r="C1838" s="21"/>
      <c r="D1838" s="22">
        <v>0</v>
      </c>
      <c r="E1838" s="23">
        <v>-0.1837656558298377</v>
      </c>
      <c r="F1838" s="23">
        <v>-5.8353140125782105E-2</v>
      </c>
      <c r="G1838" s="23">
        <v>0.25474585804274358</v>
      </c>
      <c r="H1838" s="23">
        <v>0.22122950249058854</v>
      </c>
      <c r="I1838" s="25">
        <f t="shared" si="112"/>
        <v>0</v>
      </c>
      <c r="J1838" s="25">
        <f t="shared" si="113"/>
        <v>0</v>
      </c>
      <c r="K1838" s="25">
        <f t="shared" si="114"/>
        <v>0</v>
      </c>
      <c r="L1838" s="25">
        <f t="shared" si="115"/>
        <v>0</v>
      </c>
      <c r="M1838" s="25">
        <v>0</v>
      </c>
      <c r="N1838" s="25" t="e">
        <v>#N/A</v>
      </c>
      <c r="O1838" s="25" t="e">
        <f>VLOOKUP(A1838,'NFkB target TFs'!$E$10:$E$54,1,FALSE)</f>
        <v>#N/A</v>
      </c>
      <c r="P1838" s="25" t="e">
        <f>VLOOKUP(A1838,'all NFkB targets'!$A$6:$A$571,1,FALSE)</f>
        <v>#N/A</v>
      </c>
    </row>
    <row r="1839" spans="1:16" x14ac:dyDescent="0.25">
      <c r="A1839" s="96" t="s">
        <v>13148</v>
      </c>
      <c r="B1839" s="21" t="s">
        <v>13149</v>
      </c>
      <c r="C1839" s="21"/>
      <c r="D1839" s="22">
        <v>0</v>
      </c>
      <c r="E1839" s="23">
        <v>-0.10950590277814705</v>
      </c>
      <c r="F1839" s="24">
        <v>-0.52249232226998099</v>
      </c>
      <c r="G1839" s="28">
        <v>0.66516056183113181</v>
      </c>
      <c r="H1839" s="28">
        <v>0.22082722066956212</v>
      </c>
      <c r="I1839" s="25">
        <f t="shared" si="112"/>
        <v>0</v>
      </c>
      <c r="J1839" s="25">
        <f t="shared" si="113"/>
        <v>0</v>
      </c>
      <c r="K1839" s="25">
        <f t="shared" si="114"/>
        <v>1</v>
      </c>
      <c r="L1839" s="25">
        <f t="shared" si="115"/>
        <v>0</v>
      </c>
      <c r="M1839" s="25">
        <v>1</v>
      </c>
      <c r="N1839" s="25" t="e">
        <v>#N/A</v>
      </c>
      <c r="O1839" s="25" t="e">
        <f>VLOOKUP(A1839,'NFkB target TFs'!$E$10:$E$54,1,FALSE)</f>
        <v>#N/A</v>
      </c>
      <c r="P1839" s="25" t="e">
        <f>VLOOKUP(A1839,'all NFkB targets'!$A$6:$A$571,1,FALSE)</f>
        <v>#N/A</v>
      </c>
    </row>
    <row r="1840" spans="1:16" x14ac:dyDescent="0.25">
      <c r="A1840" s="96" t="s">
        <v>715</v>
      </c>
      <c r="B1840" s="21" t="s">
        <v>716</v>
      </c>
      <c r="C1840" s="21"/>
      <c r="D1840" s="22">
        <v>0</v>
      </c>
      <c r="E1840" s="23">
        <v>0.4018075710136389</v>
      </c>
      <c r="F1840" s="23">
        <v>0.42909193140749069</v>
      </c>
      <c r="G1840" s="23">
        <v>0.48779143842606987</v>
      </c>
      <c r="H1840" s="23">
        <v>0.22080908226962276</v>
      </c>
      <c r="I1840" s="25">
        <f t="shared" si="112"/>
        <v>0</v>
      </c>
      <c r="J1840" s="25">
        <f t="shared" si="113"/>
        <v>0</v>
      </c>
      <c r="K1840" s="25">
        <f t="shared" si="114"/>
        <v>0</v>
      </c>
      <c r="L1840" s="25">
        <f t="shared" si="115"/>
        <v>0</v>
      </c>
      <c r="M1840" s="25">
        <v>0</v>
      </c>
      <c r="N1840" s="25" t="e">
        <v>#N/A</v>
      </c>
      <c r="O1840" s="25" t="e">
        <f>VLOOKUP(A1840,'NFkB target TFs'!$E$10:$E$54,1,FALSE)</f>
        <v>#N/A</v>
      </c>
      <c r="P1840" s="25" t="e">
        <f>VLOOKUP(A1840,'all NFkB targets'!$A$6:$A$571,1,FALSE)</f>
        <v>#N/A</v>
      </c>
    </row>
    <row r="1841" spans="1:16" x14ac:dyDescent="0.25">
      <c r="A1841" s="96" t="s">
        <v>14719</v>
      </c>
      <c r="B1841" s="21" t="s">
        <v>14720</v>
      </c>
      <c r="C1841" s="21"/>
      <c r="D1841" s="22">
        <v>0</v>
      </c>
      <c r="E1841" s="23">
        <v>-1.7399230129839974E-2</v>
      </c>
      <c r="F1841" s="24">
        <v>-0.691476398643178</v>
      </c>
      <c r="G1841" s="24">
        <v>-1.1327633808861823</v>
      </c>
      <c r="H1841" s="28">
        <v>0.22069100613614293</v>
      </c>
      <c r="I1841" s="25">
        <f t="shared" si="112"/>
        <v>0</v>
      </c>
      <c r="J1841" s="25">
        <f t="shared" si="113"/>
        <v>1</v>
      </c>
      <c r="K1841" s="25">
        <f t="shared" si="114"/>
        <v>1</v>
      </c>
      <c r="L1841" s="25">
        <f t="shared" si="115"/>
        <v>0</v>
      </c>
      <c r="M1841" s="25">
        <v>1</v>
      </c>
      <c r="N1841" s="25" t="e">
        <v>#N/A</v>
      </c>
      <c r="O1841" s="25" t="e">
        <f>VLOOKUP(A1841,'NFkB target TFs'!$E$10:$E$54,1,FALSE)</f>
        <v>#N/A</v>
      </c>
      <c r="P1841" s="25" t="e">
        <f>VLOOKUP(A1841,'all NFkB targets'!$A$6:$A$571,1,FALSE)</f>
        <v>#N/A</v>
      </c>
    </row>
    <row r="1842" spans="1:16" x14ac:dyDescent="0.25">
      <c r="A1842" s="96" t="s">
        <v>6826</v>
      </c>
      <c r="B1842" s="21" t="s">
        <v>6827</v>
      </c>
      <c r="C1842" s="21"/>
      <c r="D1842" s="22">
        <v>0</v>
      </c>
      <c r="E1842" s="23">
        <v>0.25486972619918896</v>
      </c>
      <c r="F1842" s="23">
        <v>5.5523978327474251E-2</v>
      </c>
      <c r="G1842" s="23">
        <v>0.38191435889584058</v>
      </c>
      <c r="H1842" s="23">
        <v>0.22068126505456359</v>
      </c>
      <c r="I1842" s="25">
        <f t="shared" si="112"/>
        <v>0</v>
      </c>
      <c r="J1842" s="25">
        <f t="shared" si="113"/>
        <v>0</v>
      </c>
      <c r="K1842" s="25">
        <f t="shared" si="114"/>
        <v>0</v>
      </c>
      <c r="L1842" s="25">
        <f t="shared" si="115"/>
        <v>0</v>
      </c>
      <c r="M1842" s="25">
        <v>0</v>
      </c>
      <c r="N1842" s="25" t="e">
        <v>#N/A</v>
      </c>
      <c r="O1842" s="25" t="e">
        <f>VLOOKUP(A1842,'NFkB target TFs'!$E$10:$E$54,1,FALSE)</f>
        <v>#N/A</v>
      </c>
      <c r="P1842" s="25" t="e">
        <f>VLOOKUP(A1842,'all NFkB targets'!$A$6:$A$571,1,FALSE)</f>
        <v>#N/A</v>
      </c>
    </row>
    <row r="1843" spans="1:16" x14ac:dyDescent="0.25">
      <c r="A1843" s="96" t="s">
        <v>7202</v>
      </c>
      <c r="B1843" s="21" t="s">
        <v>7203</v>
      </c>
      <c r="C1843" s="21"/>
      <c r="D1843" s="22">
        <v>0</v>
      </c>
      <c r="E1843" s="23">
        <v>-0.16564515477292732</v>
      </c>
      <c r="F1843" s="23">
        <v>-0.25395828186909197</v>
      </c>
      <c r="G1843" s="23">
        <v>-8.7448661662834687E-2</v>
      </c>
      <c r="H1843" s="23">
        <v>0.22065839801962189</v>
      </c>
      <c r="I1843" s="25">
        <f t="shared" si="112"/>
        <v>0</v>
      </c>
      <c r="J1843" s="25">
        <f t="shared" si="113"/>
        <v>0</v>
      </c>
      <c r="K1843" s="25">
        <f t="shared" si="114"/>
        <v>0</v>
      </c>
      <c r="L1843" s="25">
        <f t="shared" si="115"/>
        <v>0</v>
      </c>
      <c r="M1843" s="25">
        <v>0</v>
      </c>
      <c r="N1843" s="25" t="e">
        <v>#N/A</v>
      </c>
      <c r="O1843" s="25" t="e">
        <f>VLOOKUP(A1843,'NFkB target TFs'!$E$10:$E$54,1,FALSE)</f>
        <v>#N/A</v>
      </c>
      <c r="P1843" s="25" t="e">
        <f>VLOOKUP(A1843,'all NFkB targets'!$A$6:$A$571,1,FALSE)</f>
        <v>#N/A</v>
      </c>
    </row>
    <row r="1844" spans="1:16" x14ac:dyDescent="0.25">
      <c r="A1844" s="96" t="s">
        <v>751</v>
      </c>
      <c r="B1844" s="21" t="s">
        <v>752</v>
      </c>
      <c r="C1844" s="21"/>
      <c r="D1844" s="22">
        <v>0</v>
      </c>
      <c r="E1844" s="23">
        <v>-2.7452826564864922E-2</v>
      </c>
      <c r="F1844" s="23">
        <v>-0.26653820440908205</v>
      </c>
      <c r="G1844" s="23">
        <v>6.5973376764169728E-2</v>
      </c>
      <c r="H1844" s="23">
        <v>0.22065247092354653</v>
      </c>
      <c r="I1844" s="25">
        <f t="shared" si="112"/>
        <v>0</v>
      </c>
      <c r="J1844" s="25">
        <f t="shared" si="113"/>
        <v>0</v>
      </c>
      <c r="K1844" s="25">
        <f t="shared" si="114"/>
        <v>0</v>
      </c>
      <c r="L1844" s="25">
        <f t="shared" si="115"/>
        <v>0</v>
      </c>
      <c r="M1844" s="25">
        <v>0</v>
      </c>
      <c r="N1844" s="25" t="e">
        <v>#N/A</v>
      </c>
      <c r="O1844" s="25" t="e">
        <f>VLOOKUP(A1844,'NFkB target TFs'!$E$10:$E$54,1,FALSE)</f>
        <v>#N/A</v>
      </c>
      <c r="P1844" s="25" t="e">
        <f>VLOOKUP(A1844,'all NFkB targets'!$A$6:$A$571,1,FALSE)</f>
        <v>#N/A</v>
      </c>
    </row>
    <row r="1845" spans="1:16" x14ac:dyDescent="0.25">
      <c r="A1845" s="96" t="s">
        <v>12988</v>
      </c>
      <c r="B1845" s="21" t="s">
        <v>12989</v>
      </c>
      <c r="C1845" s="21"/>
      <c r="D1845" s="22">
        <v>0</v>
      </c>
      <c r="E1845" s="28">
        <v>0.58921406089302042</v>
      </c>
      <c r="F1845" s="28">
        <v>0.66786479082048067</v>
      </c>
      <c r="G1845" s="28">
        <v>0.45874171902700883</v>
      </c>
      <c r="H1845" s="28">
        <v>0.22058127602516003</v>
      </c>
      <c r="I1845" s="25">
        <f t="shared" si="112"/>
        <v>1</v>
      </c>
      <c r="J1845" s="25">
        <f t="shared" si="113"/>
        <v>1</v>
      </c>
      <c r="K1845" s="25">
        <f t="shared" si="114"/>
        <v>0</v>
      </c>
      <c r="L1845" s="25">
        <f t="shared" si="115"/>
        <v>0</v>
      </c>
      <c r="M1845" s="25">
        <v>1</v>
      </c>
      <c r="N1845" s="25" t="e">
        <v>#N/A</v>
      </c>
      <c r="O1845" s="25" t="e">
        <f>VLOOKUP(A1845,'NFkB target TFs'!$E$10:$E$54,1,FALSE)</f>
        <v>#N/A</v>
      </c>
      <c r="P1845" s="25" t="e">
        <f>VLOOKUP(A1845,'all NFkB targets'!$A$6:$A$571,1,FALSE)</f>
        <v>#N/A</v>
      </c>
    </row>
    <row r="1846" spans="1:16" x14ac:dyDescent="0.25">
      <c r="A1846" s="96" t="s">
        <v>7095</v>
      </c>
      <c r="B1846" s="21" t="s">
        <v>7096</v>
      </c>
      <c r="C1846" s="21"/>
      <c r="D1846" s="22">
        <v>0</v>
      </c>
      <c r="E1846" s="23">
        <v>-7.8329893315528615E-2</v>
      </c>
      <c r="F1846" s="23">
        <v>-1.2460708541017239E-2</v>
      </c>
      <c r="G1846" s="23">
        <v>0.39078841649381407</v>
      </c>
      <c r="H1846" s="23">
        <v>0.22051091538678549</v>
      </c>
      <c r="I1846" s="25">
        <f t="shared" si="112"/>
        <v>0</v>
      </c>
      <c r="J1846" s="25">
        <f t="shared" si="113"/>
        <v>0</v>
      </c>
      <c r="K1846" s="25">
        <f t="shared" si="114"/>
        <v>0</v>
      </c>
      <c r="L1846" s="25">
        <f t="shared" si="115"/>
        <v>0</v>
      </c>
      <c r="M1846" s="25">
        <v>0</v>
      </c>
      <c r="N1846" s="25" t="e">
        <v>#N/A</v>
      </c>
      <c r="O1846" s="25" t="e">
        <f>VLOOKUP(A1846,'NFkB target TFs'!$E$10:$E$54,1,FALSE)</f>
        <v>#N/A</v>
      </c>
      <c r="P1846" s="25" t="e">
        <f>VLOOKUP(A1846,'all NFkB targets'!$A$6:$A$571,1,FALSE)</f>
        <v>#N/A</v>
      </c>
    </row>
    <row r="1847" spans="1:16" x14ac:dyDescent="0.25">
      <c r="A1847" s="96" t="s">
        <v>4713</v>
      </c>
      <c r="B1847" s="21" t="s">
        <v>4714</v>
      </c>
      <c r="C1847" s="21"/>
      <c r="D1847" s="22">
        <v>0</v>
      </c>
      <c r="E1847" s="23">
        <v>-0.15827961403031854</v>
      </c>
      <c r="F1847" s="23">
        <v>0.14894711309559355</v>
      </c>
      <c r="G1847" s="23">
        <v>0.28761883112775027</v>
      </c>
      <c r="H1847" s="23">
        <v>0.22033671379440209</v>
      </c>
      <c r="I1847" s="25">
        <f t="shared" ref="I1847:I1910" si="116">IF(ABS(E1847)&gt;0.585,1,0)</f>
        <v>0</v>
      </c>
      <c r="J1847" s="25">
        <f t="shared" ref="J1847:J1910" si="117">IF(ABS(F1847)&gt;0.585,1,0)</f>
        <v>0</v>
      </c>
      <c r="K1847" s="25">
        <f t="shared" ref="K1847:K1910" si="118">IF(ABS(G1847)&gt;0.585,1,0)</f>
        <v>0</v>
      </c>
      <c r="L1847" s="25">
        <f t="shared" ref="L1847:L1910" si="119">IF(ABS(H1847)&gt;0.585,1,0)</f>
        <v>0</v>
      </c>
      <c r="M1847" s="25">
        <v>0</v>
      </c>
      <c r="N1847" s="25" t="e">
        <v>#N/A</v>
      </c>
      <c r="O1847" s="25" t="e">
        <f>VLOOKUP(A1847,'NFkB target TFs'!$E$10:$E$54,1,FALSE)</f>
        <v>#N/A</v>
      </c>
      <c r="P1847" s="25" t="e">
        <f>VLOOKUP(A1847,'all NFkB targets'!$A$6:$A$571,1,FALSE)</f>
        <v>#N/A</v>
      </c>
    </row>
    <row r="1848" spans="1:16" x14ac:dyDescent="0.25">
      <c r="A1848" s="96" t="s">
        <v>12551</v>
      </c>
      <c r="B1848" s="21" t="s">
        <v>12552</v>
      </c>
      <c r="C1848" s="21"/>
      <c r="D1848" s="22">
        <v>0</v>
      </c>
      <c r="E1848" s="28">
        <v>0.38573026968381785</v>
      </c>
      <c r="F1848" s="28">
        <v>0.8186143057486982</v>
      </c>
      <c r="G1848" s="28">
        <v>0.37988105386522747</v>
      </c>
      <c r="H1848" s="28">
        <v>0.22028697014032872</v>
      </c>
      <c r="I1848" s="25">
        <f t="shared" si="116"/>
        <v>0</v>
      </c>
      <c r="J1848" s="25">
        <f t="shared" si="117"/>
        <v>1</v>
      </c>
      <c r="K1848" s="25">
        <f t="shared" si="118"/>
        <v>0</v>
      </c>
      <c r="L1848" s="25">
        <f t="shared" si="119"/>
        <v>0</v>
      </c>
      <c r="M1848" s="25">
        <v>1</v>
      </c>
      <c r="N1848" s="25" t="e">
        <v>#N/A</v>
      </c>
      <c r="O1848" s="25" t="e">
        <f>VLOOKUP(A1848,'NFkB target TFs'!$E$10:$E$54,1,FALSE)</f>
        <v>#N/A</v>
      </c>
      <c r="P1848" s="25" t="e">
        <f>VLOOKUP(A1848,'all NFkB targets'!$A$6:$A$571,1,FALSE)</f>
        <v>#N/A</v>
      </c>
    </row>
    <row r="1849" spans="1:16" x14ac:dyDescent="0.25">
      <c r="A1849" s="96" t="s">
        <v>11627</v>
      </c>
      <c r="B1849" s="21" t="s">
        <v>11628</v>
      </c>
      <c r="C1849" s="21"/>
      <c r="D1849" s="22">
        <v>0</v>
      </c>
      <c r="E1849" s="23">
        <v>0.27494332792542842</v>
      </c>
      <c r="F1849" s="23">
        <v>0.24717956265743118</v>
      </c>
      <c r="G1849" s="23">
        <v>0.21967041507383017</v>
      </c>
      <c r="H1849" s="23">
        <v>0.22018126708745756</v>
      </c>
      <c r="I1849" s="25">
        <f t="shared" si="116"/>
        <v>0</v>
      </c>
      <c r="J1849" s="25">
        <f t="shared" si="117"/>
        <v>0</v>
      </c>
      <c r="K1849" s="25">
        <f t="shared" si="118"/>
        <v>0</v>
      </c>
      <c r="L1849" s="25">
        <f t="shared" si="119"/>
        <v>0</v>
      </c>
      <c r="M1849" s="25">
        <v>0</v>
      </c>
      <c r="N1849" s="25" t="e">
        <v>#N/A</v>
      </c>
      <c r="O1849" s="25" t="e">
        <f>VLOOKUP(A1849,'NFkB target TFs'!$E$10:$E$54,1,FALSE)</f>
        <v>#N/A</v>
      </c>
      <c r="P1849" s="25" t="e">
        <f>VLOOKUP(A1849,'all NFkB targets'!$A$6:$A$571,1,FALSE)</f>
        <v>#N/A</v>
      </c>
    </row>
    <row r="1850" spans="1:16" x14ac:dyDescent="0.25">
      <c r="A1850" s="96" t="s">
        <v>8413</v>
      </c>
      <c r="B1850" s="21" t="s">
        <v>8414</v>
      </c>
      <c r="C1850" s="21"/>
      <c r="D1850" s="22">
        <v>0</v>
      </c>
      <c r="E1850" s="23">
        <v>0.18448764916587129</v>
      </c>
      <c r="F1850" s="23">
        <v>0.24397937954962706</v>
      </c>
      <c r="G1850" s="23">
        <v>0.4207708257239125</v>
      </c>
      <c r="H1850" s="23">
        <v>0.22001878032610328</v>
      </c>
      <c r="I1850" s="25">
        <f t="shared" si="116"/>
        <v>0</v>
      </c>
      <c r="J1850" s="25">
        <f t="shared" si="117"/>
        <v>0</v>
      </c>
      <c r="K1850" s="25">
        <f t="shared" si="118"/>
        <v>0</v>
      </c>
      <c r="L1850" s="25">
        <f t="shared" si="119"/>
        <v>0</v>
      </c>
      <c r="M1850" s="25">
        <v>0</v>
      </c>
      <c r="N1850" s="25" t="e">
        <v>#N/A</v>
      </c>
      <c r="O1850" s="25" t="e">
        <f>VLOOKUP(A1850,'NFkB target TFs'!$E$10:$E$54,1,FALSE)</f>
        <v>#N/A</v>
      </c>
      <c r="P1850" s="25" t="e">
        <f>VLOOKUP(A1850,'all NFkB targets'!$A$6:$A$571,1,FALSE)</f>
        <v>#N/A</v>
      </c>
    </row>
    <row r="1851" spans="1:16" x14ac:dyDescent="0.25">
      <c r="A1851" s="96" t="s">
        <v>13451</v>
      </c>
      <c r="B1851" s="21" t="s">
        <v>13452</v>
      </c>
      <c r="C1851" s="21"/>
      <c r="D1851" s="22">
        <v>0</v>
      </c>
      <c r="E1851" s="28">
        <v>0.31535544096387624</v>
      </c>
      <c r="F1851" s="28">
        <v>0.42850060294461806</v>
      </c>
      <c r="G1851" s="28">
        <v>0.71199698159993297</v>
      </c>
      <c r="H1851" s="28">
        <v>0.21996039137746168</v>
      </c>
      <c r="I1851" s="25">
        <f t="shared" si="116"/>
        <v>0</v>
      </c>
      <c r="J1851" s="25">
        <f t="shared" si="117"/>
        <v>0</v>
      </c>
      <c r="K1851" s="25">
        <f t="shared" si="118"/>
        <v>1</v>
      </c>
      <c r="L1851" s="25">
        <f t="shared" si="119"/>
        <v>0</v>
      </c>
      <c r="M1851" s="25">
        <v>1</v>
      </c>
      <c r="N1851" s="25" t="e">
        <v>#N/A</v>
      </c>
      <c r="O1851" s="25" t="e">
        <f>VLOOKUP(A1851,'NFkB target TFs'!$E$10:$E$54,1,FALSE)</f>
        <v>#N/A</v>
      </c>
      <c r="P1851" s="25" t="e">
        <f>VLOOKUP(A1851,'all NFkB targets'!$A$6:$A$571,1,FALSE)</f>
        <v>#N/A</v>
      </c>
    </row>
    <row r="1852" spans="1:16" x14ac:dyDescent="0.25">
      <c r="A1852" s="96" t="s">
        <v>884</v>
      </c>
      <c r="B1852" s="21" t="s">
        <v>885</v>
      </c>
      <c r="C1852" s="21"/>
      <c r="D1852" s="22">
        <v>0</v>
      </c>
      <c r="E1852" s="23">
        <v>0.32499791840452597</v>
      </c>
      <c r="F1852" s="23">
        <v>0.16630866985253989</v>
      </c>
      <c r="G1852" s="23">
        <v>0.14899804367784159</v>
      </c>
      <c r="H1852" s="23">
        <v>0.21991491501597299</v>
      </c>
      <c r="I1852" s="25">
        <f t="shared" si="116"/>
        <v>0</v>
      </c>
      <c r="J1852" s="25">
        <f t="shared" si="117"/>
        <v>0</v>
      </c>
      <c r="K1852" s="25">
        <f t="shared" si="118"/>
        <v>0</v>
      </c>
      <c r="L1852" s="25">
        <f t="shared" si="119"/>
        <v>0</v>
      </c>
      <c r="M1852" s="25">
        <v>0</v>
      </c>
      <c r="N1852" s="25" t="e">
        <v>#N/A</v>
      </c>
      <c r="O1852" s="25" t="e">
        <f>VLOOKUP(A1852,'NFkB target TFs'!$E$10:$E$54,1,FALSE)</f>
        <v>#N/A</v>
      </c>
      <c r="P1852" s="25" t="e">
        <f>VLOOKUP(A1852,'all NFkB targets'!$A$6:$A$571,1,FALSE)</f>
        <v>#N/A</v>
      </c>
    </row>
    <row r="1853" spans="1:16" x14ac:dyDescent="0.25">
      <c r="A1853" s="96" t="s">
        <v>12824</v>
      </c>
      <c r="B1853" s="21" t="s">
        <v>12825</v>
      </c>
      <c r="C1853" s="21"/>
      <c r="D1853" s="22">
        <v>0</v>
      </c>
      <c r="E1853" s="24">
        <v>-0.3105682327228147</v>
      </c>
      <c r="F1853" s="28">
        <v>1.972966461709881</v>
      </c>
      <c r="G1853" s="28">
        <v>0.31103485206693171</v>
      </c>
      <c r="H1853" s="28">
        <v>0.21986096833501295</v>
      </c>
      <c r="I1853" s="25">
        <f t="shared" si="116"/>
        <v>0</v>
      </c>
      <c r="J1853" s="25">
        <f t="shared" si="117"/>
        <v>1</v>
      </c>
      <c r="K1853" s="25">
        <f t="shared" si="118"/>
        <v>0</v>
      </c>
      <c r="L1853" s="25">
        <f t="shared" si="119"/>
        <v>0</v>
      </c>
      <c r="M1853" s="25">
        <v>1</v>
      </c>
      <c r="N1853" s="25" t="e">
        <v>#N/A</v>
      </c>
      <c r="O1853" s="25" t="e">
        <f>VLOOKUP(A1853,'NFkB target TFs'!$E$10:$E$54,1,FALSE)</f>
        <v>#N/A</v>
      </c>
      <c r="P1853" s="25" t="e">
        <f>VLOOKUP(A1853,'all NFkB targets'!$A$6:$A$571,1,FALSE)</f>
        <v>#N/A</v>
      </c>
    </row>
    <row r="1854" spans="1:16" x14ac:dyDescent="0.25">
      <c r="A1854" s="96" t="s">
        <v>8537</v>
      </c>
      <c r="B1854" s="21" t="s">
        <v>8538</v>
      </c>
      <c r="C1854" s="21"/>
      <c r="D1854" s="22">
        <v>0</v>
      </c>
      <c r="E1854" s="23">
        <v>2.4142251193006486E-2</v>
      </c>
      <c r="F1854" s="23">
        <v>0.36101692771199129</v>
      </c>
      <c r="G1854" s="23">
        <v>0.28059770927510425</v>
      </c>
      <c r="H1854" s="23">
        <v>0.2196437882570986</v>
      </c>
      <c r="I1854" s="25">
        <f t="shared" si="116"/>
        <v>0</v>
      </c>
      <c r="J1854" s="25">
        <f t="shared" si="117"/>
        <v>0</v>
      </c>
      <c r="K1854" s="25">
        <f t="shared" si="118"/>
        <v>0</v>
      </c>
      <c r="L1854" s="25">
        <f t="shared" si="119"/>
        <v>0</v>
      </c>
      <c r="M1854" s="25">
        <v>0</v>
      </c>
      <c r="N1854" s="25" t="e">
        <v>#N/A</v>
      </c>
      <c r="O1854" s="25" t="e">
        <f>VLOOKUP(A1854,'NFkB target TFs'!$E$10:$E$54,1,FALSE)</f>
        <v>#N/A</v>
      </c>
      <c r="P1854" s="25" t="e">
        <f>VLOOKUP(A1854,'all NFkB targets'!$A$6:$A$571,1,FALSE)</f>
        <v>#N/A</v>
      </c>
    </row>
    <row r="1855" spans="1:16" x14ac:dyDescent="0.25">
      <c r="A1855" s="96" t="s">
        <v>11174</v>
      </c>
      <c r="B1855" s="21" t="s">
        <v>11175</v>
      </c>
      <c r="C1855" s="21"/>
      <c r="D1855" s="22">
        <v>0</v>
      </c>
      <c r="E1855" s="23">
        <v>2.8989862656934477E-2</v>
      </c>
      <c r="F1855" s="23">
        <v>0.2957539918113295</v>
      </c>
      <c r="G1855" s="23">
        <v>0.52494983018125552</v>
      </c>
      <c r="H1855" s="23">
        <v>0.21954821289982399</v>
      </c>
      <c r="I1855" s="25">
        <f t="shared" si="116"/>
        <v>0</v>
      </c>
      <c r="J1855" s="25">
        <f t="shared" si="117"/>
        <v>0</v>
      </c>
      <c r="K1855" s="25">
        <f t="shared" si="118"/>
        <v>0</v>
      </c>
      <c r="L1855" s="25">
        <f t="shared" si="119"/>
        <v>0</v>
      </c>
      <c r="M1855" s="25">
        <v>0</v>
      </c>
      <c r="N1855" s="25" t="e">
        <v>#N/A</v>
      </c>
      <c r="O1855" s="25" t="e">
        <f>VLOOKUP(A1855,'NFkB target TFs'!$E$10:$E$54,1,FALSE)</f>
        <v>#N/A</v>
      </c>
      <c r="P1855" s="25" t="e">
        <f>VLOOKUP(A1855,'all NFkB targets'!$A$6:$A$571,1,FALSE)</f>
        <v>#N/A</v>
      </c>
    </row>
    <row r="1856" spans="1:16" x14ac:dyDescent="0.25">
      <c r="A1856" s="96" t="s">
        <v>5639</v>
      </c>
      <c r="B1856" s="21" t="s">
        <v>5640</v>
      </c>
      <c r="C1856" s="21"/>
      <c r="D1856" s="22">
        <v>0</v>
      </c>
      <c r="E1856" s="23">
        <v>-0.16275407886750298</v>
      </c>
      <c r="F1856" s="23">
        <v>1.489160035846639E-2</v>
      </c>
      <c r="G1856" s="23">
        <v>0.43732787132375972</v>
      </c>
      <c r="H1856" s="23">
        <v>0.21940944538772919</v>
      </c>
      <c r="I1856" s="25">
        <f t="shared" si="116"/>
        <v>0</v>
      </c>
      <c r="J1856" s="25">
        <f t="shared" si="117"/>
        <v>0</v>
      </c>
      <c r="K1856" s="25">
        <f t="shared" si="118"/>
        <v>0</v>
      </c>
      <c r="L1856" s="25">
        <f t="shared" si="119"/>
        <v>0</v>
      </c>
      <c r="M1856" s="25">
        <v>0</v>
      </c>
      <c r="N1856" s="25" t="e">
        <v>#N/A</v>
      </c>
      <c r="O1856" s="25" t="e">
        <f>VLOOKUP(A1856,'NFkB target TFs'!$E$10:$E$54,1,FALSE)</f>
        <v>#N/A</v>
      </c>
      <c r="P1856" s="25" t="e">
        <f>VLOOKUP(A1856,'all NFkB targets'!$A$6:$A$571,1,FALSE)</f>
        <v>#N/A</v>
      </c>
    </row>
    <row r="1857" spans="1:16" x14ac:dyDescent="0.25">
      <c r="A1857" s="96" t="s">
        <v>2291</v>
      </c>
      <c r="B1857" s="21" t="s">
        <v>2292</v>
      </c>
      <c r="C1857" s="21"/>
      <c r="D1857" s="22">
        <v>0</v>
      </c>
      <c r="E1857" s="23">
        <v>0.29333991278713401</v>
      </c>
      <c r="F1857" s="23">
        <v>0.35875710933157839</v>
      </c>
      <c r="G1857" s="23">
        <v>0.28434491207920587</v>
      </c>
      <c r="H1857" s="23">
        <v>0.21940628519162253</v>
      </c>
      <c r="I1857" s="25">
        <f t="shared" si="116"/>
        <v>0</v>
      </c>
      <c r="J1857" s="25">
        <f t="shared" si="117"/>
        <v>0</v>
      </c>
      <c r="K1857" s="25">
        <f t="shared" si="118"/>
        <v>0</v>
      </c>
      <c r="L1857" s="25">
        <f t="shared" si="119"/>
        <v>0</v>
      </c>
      <c r="M1857" s="25">
        <v>0</v>
      </c>
      <c r="N1857" s="25" t="e">
        <v>#N/A</v>
      </c>
      <c r="O1857" s="25" t="e">
        <f>VLOOKUP(A1857,'NFkB target TFs'!$E$10:$E$54,1,FALSE)</f>
        <v>#N/A</v>
      </c>
      <c r="P1857" s="25" t="e">
        <f>VLOOKUP(A1857,'all NFkB targets'!$A$6:$A$571,1,FALSE)</f>
        <v>#N/A</v>
      </c>
    </row>
    <row r="1858" spans="1:16" x14ac:dyDescent="0.25">
      <c r="A1858" s="96" t="s">
        <v>6868</v>
      </c>
      <c r="B1858" s="21" t="s">
        <v>6869</v>
      </c>
      <c r="C1858" s="21"/>
      <c r="D1858" s="22">
        <v>0</v>
      </c>
      <c r="E1858" s="23">
        <v>-8.1694739507227818E-2</v>
      </c>
      <c r="F1858" s="23">
        <v>0.18986637088279842</v>
      </c>
      <c r="G1858" s="23">
        <v>0.28965597769580237</v>
      </c>
      <c r="H1858" s="23">
        <v>0.21940322218406344</v>
      </c>
      <c r="I1858" s="25">
        <f t="shared" si="116"/>
        <v>0</v>
      </c>
      <c r="J1858" s="25">
        <f t="shared" si="117"/>
        <v>0</v>
      </c>
      <c r="K1858" s="25">
        <f t="shared" si="118"/>
        <v>0</v>
      </c>
      <c r="L1858" s="25">
        <f t="shared" si="119"/>
        <v>0</v>
      </c>
      <c r="M1858" s="25">
        <v>0</v>
      </c>
      <c r="N1858" s="25" t="e">
        <v>#N/A</v>
      </c>
      <c r="O1858" s="25" t="e">
        <f>VLOOKUP(A1858,'NFkB target TFs'!$E$10:$E$54,1,FALSE)</f>
        <v>#N/A</v>
      </c>
      <c r="P1858" s="25" t="e">
        <f>VLOOKUP(A1858,'all NFkB targets'!$A$6:$A$571,1,FALSE)</f>
        <v>#N/A</v>
      </c>
    </row>
    <row r="1859" spans="1:16" x14ac:dyDescent="0.25">
      <c r="A1859" s="96" t="s">
        <v>8567</v>
      </c>
      <c r="B1859" s="21" t="s">
        <v>8568</v>
      </c>
      <c r="C1859" s="21"/>
      <c r="D1859" s="22">
        <v>0</v>
      </c>
      <c r="E1859" s="23">
        <v>0.52974915815553625</v>
      </c>
      <c r="F1859" s="23">
        <v>0.4636974261239773</v>
      </c>
      <c r="G1859" s="23">
        <v>0.14481655285178061</v>
      </c>
      <c r="H1859" s="23">
        <v>0.21934925700976651</v>
      </c>
      <c r="I1859" s="25">
        <f t="shared" si="116"/>
        <v>0</v>
      </c>
      <c r="J1859" s="25">
        <f t="shared" si="117"/>
        <v>0</v>
      </c>
      <c r="K1859" s="25">
        <f t="shared" si="118"/>
        <v>0</v>
      </c>
      <c r="L1859" s="25">
        <f t="shared" si="119"/>
        <v>0</v>
      </c>
      <c r="M1859" s="25">
        <v>0</v>
      </c>
      <c r="N1859" s="25" t="e">
        <v>#N/A</v>
      </c>
      <c r="O1859" s="25" t="e">
        <f>VLOOKUP(A1859,'NFkB target TFs'!$E$10:$E$54,1,FALSE)</f>
        <v>#N/A</v>
      </c>
      <c r="P1859" s="25" t="e">
        <f>VLOOKUP(A1859,'all NFkB targets'!$A$6:$A$571,1,FALSE)</f>
        <v>#N/A</v>
      </c>
    </row>
    <row r="1860" spans="1:16" x14ac:dyDescent="0.25">
      <c r="A1860" s="96" t="s">
        <v>1877</v>
      </c>
      <c r="B1860" s="21" t="s">
        <v>1878</v>
      </c>
      <c r="C1860" s="21"/>
      <c r="D1860" s="22">
        <v>0</v>
      </c>
      <c r="E1860" s="23">
        <v>0.12387830141836227</v>
      </c>
      <c r="F1860" s="23">
        <v>0.24608891989979598</v>
      </c>
      <c r="G1860" s="23">
        <v>0.31965915714270982</v>
      </c>
      <c r="H1860" s="23">
        <v>0.21893283933909205</v>
      </c>
      <c r="I1860" s="25">
        <f t="shared" si="116"/>
        <v>0</v>
      </c>
      <c r="J1860" s="25">
        <f t="shared" si="117"/>
        <v>0</v>
      </c>
      <c r="K1860" s="25">
        <f t="shared" si="118"/>
        <v>0</v>
      </c>
      <c r="L1860" s="25">
        <f t="shared" si="119"/>
        <v>0</v>
      </c>
      <c r="M1860" s="25">
        <v>0</v>
      </c>
      <c r="N1860" s="25" t="e">
        <v>#N/A</v>
      </c>
      <c r="O1860" s="25" t="e">
        <f>VLOOKUP(A1860,'NFkB target TFs'!$E$10:$E$54,1,FALSE)</f>
        <v>#N/A</v>
      </c>
      <c r="P1860" s="25" t="e">
        <f>VLOOKUP(A1860,'all NFkB targets'!$A$6:$A$571,1,FALSE)</f>
        <v>#N/A</v>
      </c>
    </row>
    <row r="1861" spans="1:16" x14ac:dyDescent="0.25">
      <c r="A1861" s="96" t="s">
        <v>1805</v>
      </c>
      <c r="B1861" s="21" t="s">
        <v>1806</v>
      </c>
      <c r="C1861" s="21"/>
      <c r="D1861" s="22">
        <v>0</v>
      </c>
      <c r="E1861" s="23">
        <v>0.17426772114567693</v>
      </c>
      <c r="F1861" s="23">
        <v>0.22758735197297639</v>
      </c>
      <c r="G1861" s="23">
        <v>0.21706835509900796</v>
      </c>
      <c r="H1861" s="23">
        <v>0.21889262796744199</v>
      </c>
      <c r="I1861" s="25">
        <f t="shared" si="116"/>
        <v>0</v>
      </c>
      <c r="J1861" s="25">
        <f t="shared" si="117"/>
        <v>0</v>
      </c>
      <c r="K1861" s="25">
        <f t="shared" si="118"/>
        <v>0</v>
      </c>
      <c r="L1861" s="25">
        <f t="shared" si="119"/>
        <v>0</v>
      </c>
      <c r="M1861" s="25">
        <v>0</v>
      </c>
      <c r="N1861" s="25" t="e">
        <v>#N/A</v>
      </c>
      <c r="O1861" s="25" t="e">
        <f>VLOOKUP(A1861,'NFkB target TFs'!$E$10:$E$54,1,FALSE)</f>
        <v>#N/A</v>
      </c>
      <c r="P1861" s="25" t="e">
        <f>VLOOKUP(A1861,'all NFkB targets'!$A$6:$A$571,1,FALSE)</f>
        <v>#N/A</v>
      </c>
    </row>
    <row r="1862" spans="1:16" x14ac:dyDescent="0.25">
      <c r="A1862" s="96" t="s">
        <v>2390</v>
      </c>
      <c r="B1862" s="21" t="s">
        <v>941</v>
      </c>
      <c r="C1862" s="21"/>
      <c r="D1862" s="22">
        <v>0</v>
      </c>
      <c r="E1862" s="23">
        <v>0.26334727568882921</v>
      </c>
      <c r="F1862" s="23">
        <v>9.466076535525976E-2</v>
      </c>
      <c r="G1862" s="23">
        <v>1.0338194931022249E-3</v>
      </c>
      <c r="H1862" s="23">
        <v>0.21877830853590852</v>
      </c>
      <c r="I1862" s="25">
        <f t="shared" si="116"/>
        <v>0</v>
      </c>
      <c r="J1862" s="25">
        <f t="shared" si="117"/>
        <v>0</v>
      </c>
      <c r="K1862" s="25">
        <f t="shared" si="118"/>
        <v>0</v>
      </c>
      <c r="L1862" s="25">
        <f t="shared" si="119"/>
        <v>0</v>
      </c>
      <c r="M1862" s="25">
        <v>0</v>
      </c>
      <c r="N1862" s="25" t="e">
        <v>#N/A</v>
      </c>
      <c r="O1862" s="25" t="e">
        <f>VLOOKUP(A1862,'NFkB target TFs'!$E$10:$E$54,1,FALSE)</f>
        <v>#N/A</v>
      </c>
      <c r="P1862" s="25" t="e">
        <f>VLOOKUP(A1862,'all NFkB targets'!$A$6:$A$571,1,FALSE)</f>
        <v>#N/A</v>
      </c>
    </row>
    <row r="1863" spans="1:16" x14ac:dyDescent="0.25">
      <c r="A1863" s="96" t="s">
        <v>7736</v>
      </c>
      <c r="B1863" s="21" t="s">
        <v>7737</v>
      </c>
      <c r="C1863" s="21"/>
      <c r="D1863" s="22">
        <v>0</v>
      </c>
      <c r="E1863" s="23">
        <v>0.12889324927461859</v>
      </c>
      <c r="F1863" s="23">
        <v>5.5420131576610292E-2</v>
      </c>
      <c r="G1863" s="23">
        <v>1.3230943791432463E-2</v>
      </c>
      <c r="H1863" s="23">
        <v>0.21867785616951052</v>
      </c>
      <c r="I1863" s="25">
        <f t="shared" si="116"/>
        <v>0</v>
      </c>
      <c r="J1863" s="25">
        <f t="shared" si="117"/>
        <v>0</v>
      </c>
      <c r="K1863" s="25">
        <f t="shared" si="118"/>
        <v>0</v>
      </c>
      <c r="L1863" s="25">
        <f t="shared" si="119"/>
        <v>0</v>
      </c>
      <c r="M1863" s="25">
        <v>0</v>
      </c>
      <c r="N1863" s="25" t="e">
        <v>#N/A</v>
      </c>
      <c r="O1863" s="25" t="e">
        <f>VLOOKUP(A1863,'NFkB target TFs'!$E$10:$E$54,1,FALSE)</f>
        <v>#N/A</v>
      </c>
      <c r="P1863" s="25" t="e">
        <f>VLOOKUP(A1863,'all NFkB targets'!$A$6:$A$571,1,FALSE)</f>
        <v>#N/A</v>
      </c>
    </row>
    <row r="1864" spans="1:16" x14ac:dyDescent="0.25">
      <c r="A1864" s="96" t="s">
        <v>1562</v>
      </c>
      <c r="B1864" s="21" t="s">
        <v>1563</v>
      </c>
      <c r="C1864" s="21"/>
      <c r="D1864" s="22">
        <v>0</v>
      </c>
      <c r="E1864" s="23">
        <v>0.18325955811210196</v>
      </c>
      <c r="F1864" s="23">
        <v>0.34148348769700482</v>
      </c>
      <c r="G1864" s="23">
        <v>0.41506006010729557</v>
      </c>
      <c r="H1864" s="23">
        <v>0.21856588776129565</v>
      </c>
      <c r="I1864" s="25">
        <f t="shared" si="116"/>
        <v>0</v>
      </c>
      <c r="J1864" s="25">
        <f t="shared" si="117"/>
        <v>0</v>
      </c>
      <c r="K1864" s="25">
        <f t="shared" si="118"/>
        <v>0</v>
      </c>
      <c r="L1864" s="25">
        <f t="shared" si="119"/>
        <v>0</v>
      </c>
      <c r="M1864" s="25">
        <v>0</v>
      </c>
      <c r="N1864" s="25" t="e">
        <v>#N/A</v>
      </c>
      <c r="O1864" s="25" t="e">
        <f>VLOOKUP(A1864,'NFkB target TFs'!$E$10:$E$54,1,FALSE)</f>
        <v>#N/A</v>
      </c>
      <c r="P1864" s="25" t="e">
        <f>VLOOKUP(A1864,'all NFkB targets'!$A$6:$A$571,1,FALSE)</f>
        <v>#N/A</v>
      </c>
    </row>
    <row r="1865" spans="1:16" x14ac:dyDescent="0.25">
      <c r="A1865" s="96" t="s">
        <v>7917</v>
      </c>
      <c r="B1865" s="21" t="s">
        <v>7918</v>
      </c>
      <c r="C1865" s="21"/>
      <c r="D1865" s="22">
        <v>0</v>
      </c>
      <c r="E1865" s="23">
        <v>-0.31450404983480801</v>
      </c>
      <c r="F1865" s="23">
        <v>0.22509563021163065</v>
      </c>
      <c r="G1865" s="23">
        <v>-0.19363199326047267</v>
      </c>
      <c r="H1865" s="23">
        <v>0.21831530268964205</v>
      </c>
      <c r="I1865" s="25">
        <f t="shared" si="116"/>
        <v>0</v>
      </c>
      <c r="J1865" s="25">
        <f t="shared" si="117"/>
        <v>0</v>
      </c>
      <c r="K1865" s="25">
        <f t="shared" si="118"/>
        <v>0</v>
      </c>
      <c r="L1865" s="25">
        <f t="shared" si="119"/>
        <v>0</v>
      </c>
      <c r="M1865" s="25">
        <v>0</v>
      </c>
      <c r="N1865" s="25" t="e">
        <v>#N/A</v>
      </c>
      <c r="O1865" s="25" t="e">
        <f>VLOOKUP(A1865,'NFkB target TFs'!$E$10:$E$54,1,FALSE)</f>
        <v>#N/A</v>
      </c>
      <c r="P1865" s="25" t="e">
        <f>VLOOKUP(A1865,'all NFkB targets'!$A$6:$A$571,1,FALSE)</f>
        <v>#N/A</v>
      </c>
    </row>
    <row r="1866" spans="1:16" x14ac:dyDescent="0.25">
      <c r="A1866" s="96" t="s">
        <v>10686</v>
      </c>
      <c r="B1866" s="21" t="s">
        <v>10687</v>
      </c>
      <c r="C1866" s="21"/>
      <c r="D1866" s="22">
        <v>0</v>
      </c>
      <c r="E1866" s="23">
        <v>0.45943161863729726</v>
      </c>
      <c r="F1866" s="23">
        <v>0.18469678338688478</v>
      </c>
      <c r="G1866" s="23">
        <v>0.26033733398708242</v>
      </c>
      <c r="H1866" s="23">
        <v>0.21810186639826346</v>
      </c>
      <c r="I1866" s="25">
        <f t="shared" si="116"/>
        <v>0</v>
      </c>
      <c r="J1866" s="25">
        <f t="shared" si="117"/>
        <v>0</v>
      </c>
      <c r="K1866" s="25">
        <f t="shared" si="118"/>
        <v>0</v>
      </c>
      <c r="L1866" s="25">
        <f t="shared" si="119"/>
        <v>0</v>
      </c>
      <c r="M1866" s="25">
        <v>0</v>
      </c>
      <c r="N1866" s="25" t="e">
        <v>#N/A</v>
      </c>
      <c r="O1866" s="25" t="e">
        <f>VLOOKUP(A1866,'NFkB target TFs'!$E$10:$E$54,1,FALSE)</f>
        <v>#N/A</v>
      </c>
      <c r="P1866" s="25" t="e">
        <f>VLOOKUP(A1866,'all NFkB targets'!$A$6:$A$571,1,FALSE)</f>
        <v>#N/A</v>
      </c>
    </row>
    <row r="1867" spans="1:16" x14ac:dyDescent="0.25">
      <c r="A1867" s="96" t="s">
        <v>14663</v>
      </c>
      <c r="B1867" s="21" t="s">
        <v>14664</v>
      </c>
      <c r="C1867" s="21"/>
      <c r="D1867" s="22">
        <v>0</v>
      </c>
      <c r="E1867" s="28">
        <v>0.29142033587558852</v>
      </c>
      <c r="F1867" s="28">
        <v>0.61979096193988936</v>
      </c>
      <c r="G1867" s="28">
        <v>0.76446241060780751</v>
      </c>
      <c r="H1867" s="28">
        <v>0.21804747442319769</v>
      </c>
      <c r="I1867" s="25">
        <f t="shared" si="116"/>
        <v>0</v>
      </c>
      <c r="J1867" s="25">
        <f t="shared" si="117"/>
        <v>1</v>
      </c>
      <c r="K1867" s="25">
        <f t="shared" si="118"/>
        <v>1</v>
      </c>
      <c r="L1867" s="25">
        <f t="shared" si="119"/>
        <v>0</v>
      </c>
      <c r="M1867" s="25">
        <v>1</v>
      </c>
      <c r="N1867" s="25" t="e">
        <v>#N/A</v>
      </c>
      <c r="O1867" s="25" t="e">
        <f>VLOOKUP(A1867,'NFkB target TFs'!$E$10:$E$54,1,FALSE)</f>
        <v>#N/A</v>
      </c>
      <c r="P1867" s="25" t="e">
        <f>VLOOKUP(A1867,'all NFkB targets'!$A$6:$A$571,1,FALSE)</f>
        <v>#N/A</v>
      </c>
    </row>
    <row r="1868" spans="1:16" x14ac:dyDescent="0.25">
      <c r="A1868" s="96" t="s">
        <v>3209</v>
      </c>
      <c r="B1868" s="21" t="s">
        <v>3210</v>
      </c>
      <c r="C1868" s="21"/>
      <c r="D1868" s="22">
        <v>0</v>
      </c>
      <c r="E1868" s="23">
        <v>6.559413929733289E-2</v>
      </c>
      <c r="F1868" s="23">
        <v>4.868306924859496E-2</v>
      </c>
      <c r="G1868" s="23">
        <v>-4.0048594086895338E-2</v>
      </c>
      <c r="H1868" s="23">
        <v>0.2179032835652365</v>
      </c>
      <c r="I1868" s="25">
        <f t="shared" si="116"/>
        <v>0</v>
      </c>
      <c r="J1868" s="25">
        <f t="shared" si="117"/>
        <v>0</v>
      </c>
      <c r="K1868" s="25">
        <f t="shared" si="118"/>
        <v>0</v>
      </c>
      <c r="L1868" s="25">
        <f t="shared" si="119"/>
        <v>0</v>
      </c>
      <c r="M1868" s="25">
        <v>0</v>
      </c>
      <c r="N1868" s="25" t="e">
        <v>#N/A</v>
      </c>
      <c r="O1868" s="25" t="e">
        <f>VLOOKUP(A1868,'NFkB target TFs'!$E$10:$E$54,1,FALSE)</f>
        <v>#N/A</v>
      </c>
      <c r="P1868" s="25" t="e">
        <f>VLOOKUP(A1868,'all NFkB targets'!$A$6:$A$571,1,FALSE)</f>
        <v>#N/A</v>
      </c>
    </row>
    <row r="1869" spans="1:16" x14ac:dyDescent="0.25">
      <c r="A1869" s="96" t="s">
        <v>13826</v>
      </c>
      <c r="B1869" s="21" t="s">
        <v>13827</v>
      </c>
      <c r="C1869" s="21"/>
      <c r="D1869" s="22">
        <v>0</v>
      </c>
      <c r="E1869" s="28">
        <v>0.1229506909806287</v>
      </c>
      <c r="F1869" s="28">
        <v>0.30823843325041855</v>
      </c>
      <c r="G1869" s="28">
        <v>0.68093918333782599</v>
      </c>
      <c r="H1869" s="28">
        <v>0.21790133018503086</v>
      </c>
      <c r="I1869" s="25">
        <f t="shared" si="116"/>
        <v>0</v>
      </c>
      <c r="J1869" s="25">
        <f t="shared" si="117"/>
        <v>0</v>
      </c>
      <c r="K1869" s="25">
        <f t="shared" si="118"/>
        <v>1</v>
      </c>
      <c r="L1869" s="25">
        <f t="shared" si="119"/>
        <v>0</v>
      </c>
      <c r="M1869" s="25">
        <v>1</v>
      </c>
      <c r="N1869" s="25" t="e">
        <v>#N/A</v>
      </c>
      <c r="O1869" s="25" t="e">
        <f>VLOOKUP(A1869,'NFkB target TFs'!$E$10:$E$54,1,FALSE)</f>
        <v>#N/A</v>
      </c>
      <c r="P1869" s="25" t="e">
        <f>VLOOKUP(A1869,'all NFkB targets'!$A$6:$A$571,1,FALSE)</f>
        <v>#N/A</v>
      </c>
    </row>
    <row r="1870" spans="1:16" x14ac:dyDescent="0.25">
      <c r="A1870" s="96" t="s">
        <v>1196</v>
      </c>
      <c r="B1870" s="21" t="s">
        <v>1197</v>
      </c>
      <c r="C1870" s="21"/>
      <c r="D1870" s="22">
        <v>0</v>
      </c>
      <c r="E1870" s="23">
        <v>0.1052362158307171</v>
      </c>
      <c r="F1870" s="23">
        <v>0.22867132209039215</v>
      </c>
      <c r="G1870" s="23">
        <v>0.1957862860911144</v>
      </c>
      <c r="H1870" s="23">
        <v>0.21780811799022831</v>
      </c>
      <c r="I1870" s="25">
        <f t="shared" si="116"/>
        <v>0</v>
      </c>
      <c r="J1870" s="25">
        <f t="shared" si="117"/>
        <v>0</v>
      </c>
      <c r="K1870" s="25">
        <f t="shared" si="118"/>
        <v>0</v>
      </c>
      <c r="L1870" s="25">
        <f t="shared" si="119"/>
        <v>0</v>
      </c>
      <c r="M1870" s="25">
        <v>0</v>
      </c>
      <c r="N1870" s="25" t="e">
        <v>#N/A</v>
      </c>
      <c r="O1870" s="25" t="e">
        <f>VLOOKUP(A1870,'NFkB target TFs'!$E$10:$E$54,1,FALSE)</f>
        <v>#N/A</v>
      </c>
      <c r="P1870" s="25" t="e">
        <f>VLOOKUP(A1870,'all NFkB targets'!$A$6:$A$571,1,FALSE)</f>
        <v>#N/A</v>
      </c>
    </row>
    <row r="1871" spans="1:16" x14ac:dyDescent="0.25">
      <c r="A1871" s="96" t="s">
        <v>12092</v>
      </c>
      <c r="B1871" s="21" t="s">
        <v>12093</v>
      </c>
      <c r="C1871" s="21"/>
      <c r="D1871" s="22">
        <v>0</v>
      </c>
      <c r="E1871" s="28">
        <v>0.6611918974732558</v>
      </c>
      <c r="F1871" s="28">
        <v>0.5046793162245069</v>
      </c>
      <c r="G1871" s="28">
        <v>0.31554330095514227</v>
      </c>
      <c r="H1871" s="28">
        <v>0.2176028603868396</v>
      </c>
      <c r="I1871" s="25">
        <f t="shared" si="116"/>
        <v>1</v>
      </c>
      <c r="J1871" s="25">
        <f t="shared" si="117"/>
        <v>0</v>
      </c>
      <c r="K1871" s="25">
        <f t="shared" si="118"/>
        <v>0</v>
      </c>
      <c r="L1871" s="25">
        <f t="shared" si="119"/>
        <v>0</v>
      </c>
      <c r="M1871" s="25">
        <v>1</v>
      </c>
      <c r="N1871" s="25" t="e">
        <v>#N/A</v>
      </c>
      <c r="O1871" s="25" t="e">
        <f>VLOOKUP(A1871,'NFkB target TFs'!$E$10:$E$54,1,FALSE)</f>
        <v>#N/A</v>
      </c>
      <c r="P1871" s="25" t="e">
        <f>VLOOKUP(A1871,'all NFkB targets'!$A$6:$A$571,1,FALSE)</f>
        <v>#N/A</v>
      </c>
    </row>
    <row r="1872" spans="1:16" x14ac:dyDescent="0.25">
      <c r="A1872" s="96" t="s">
        <v>4514</v>
      </c>
      <c r="B1872" s="21" t="s">
        <v>4515</v>
      </c>
      <c r="C1872" s="21"/>
      <c r="D1872" s="22">
        <v>0</v>
      </c>
      <c r="E1872" s="23">
        <v>-0.15006918559395116</v>
      </c>
      <c r="F1872" s="23">
        <v>1.8310201427480272E-2</v>
      </c>
      <c r="G1872" s="23">
        <v>0.16936691432605955</v>
      </c>
      <c r="H1872" s="23">
        <v>0.2174980542551172</v>
      </c>
      <c r="I1872" s="25">
        <f t="shared" si="116"/>
        <v>0</v>
      </c>
      <c r="J1872" s="25">
        <f t="shared" si="117"/>
        <v>0</v>
      </c>
      <c r="K1872" s="25">
        <f t="shared" si="118"/>
        <v>0</v>
      </c>
      <c r="L1872" s="25">
        <f t="shared" si="119"/>
        <v>0</v>
      </c>
      <c r="M1872" s="25">
        <v>0</v>
      </c>
      <c r="N1872" s="25" t="e">
        <v>#N/A</v>
      </c>
      <c r="O1872" s="25" t="e">
        <f>VLOOKUP(A1872,'NFkB target TFs'!$E$10:$E$54,1,FALSE)</f>
        <v>#N/A</v>
      </c>
      <c r="P1872" s="25" t="e">
        <f>VLOOKUP(A1872,'all NFkB targets'!$A$6:$A$571,1,FALSE)</f>
        <v>#N/A</v>
      </c>
    </row>
    <row r="1873" spans="1:16" x14ac:dyDescent="0.25">
      <c r="A1873" s="96" t="s">
        <v>6211</v>
      </c>
      <c r="B1873" s="21" t="s">
        <v>6212</v>
      </c>
      <c r="C1873" s="21"/>
      <c r="D1873" s="22">
        <v>0</v>
      </c>
      <c r="E1873" s="23">
        <v>8.0460312447284896E-2</v>
      </c>
      <c r="F1873" s="23">
        <v>5.8639335202259522E-2</v>
      </c>
      <c r="G1873" s="23">
        <v>0.42909739319995555</v>
      </c>
      <c r="H1873" s="23">
        <v>0.21735243683064059</v>
      </c>
      <c r="I1873" s="25">
        <f t="shared" si="116"/>
        <v>0</v>
      </c>
      <c r="J1873" s="25">
        <f t="shared" si="117"/>
        <v>0</v>
      </c>
      <c r="K1873" s="25">
        <f t="shared" si="118"/>
        <v>0</v>
      </c>
      <c r="L1873" s="25">
        <f t="shared" si="119"/>
        <v>0</v>
      </c>
      <c r="M1873" s="25">
        <v>0</v>
      </c>
      <c r="N1873" s="25" t="e">
        <v>#N/A</v>
      </c>
      <c r="O1873" s="25" t="e">
        <f>VLOOKUP(A1873,'NFkB target TFs'!$E$10:$E$54,1,FALSE)</f>
        <v>#N/A</v>
      </c>
      <c r="P1873" s="25" t="e">
        <f>VLOOKUP(A1873,'all NFkB targets'!$A$6:$A$571,1,FALSE)</f>
        <v>#N/A</v>
      </c>
    </row>
    <row r="1874" spans="1:16" x14ac:dyDescent="0.25">
      <c r="A1874" s="96" t="s">
        <v>3504</v>
      </c>
      <c r="B1874" s="21" t="s">
        <v>3505</v>
      </c>
      <c r="C1874" s="21"/>
      <c r="D1874" s="22">
        <v>0</v>
      </c>
      <c r="E1874" s="23">
        <v>6.1069239218697162E-2</v>
      </c>
      <c r="F1874" s="23">
        <v>0.23017241156216467</v>
      </c>
      <c r="G1874" s="23">
        <v>0.15140791798176784</v>
      </c>
      <c r="H1874" s="23">
        <v>0.21727018858119332</v>
      </c>
      <c r="I1874" s="25">
        <f t="shared" si="116"/>
        <v>0</v>
      </c>
      <c r="J1874" s="25">
        <f t="shared" si="117"/>
        <v>0</v>
      </c>
      <c r="K1874" s="25">
        <f t="shared" si="118"/>
        <v>0</v>
      </c>
      <c r="L1874" s="25">
        <f t="shared" si="119"/>
        <v>0</v>
      </c>
      <c r="M1874" s="25">
        <v>0</v>
      </c>
      <c r="N1874" s="25" t="e">
        <v>#N/A</v>
      </c>
      <c r="O1874" s="25" t="e">
        <f>VLOOKUP(A1874,'NFkB target TFs'!$E$10:$E$54,1,FALSE)</f>
        <v>#N/A</v>
      </c>
      <c r="P1874" s="25" t="e">
        <f>VLOOKUP(A1874,'all NFkB targets'!$A$6:$A$571,1,FALSE)</f>
        <v>#N/A</v>
      </c>
    </row>
    <row r="1875" spans="1:16" x14ac:dyDescent="0.25">
      <c r="A1875" s="96" t="s">
        <v>1907</v>
      </c>
      <c r="B1875" s="21" t="s">
        <v>1908</v>
      </c>
      <c r="C1875" s="21"/>
      <c r="D1875" s="22">
        <v>0</v>
      </c>
      <c r="E1875" s="23">
        <v>-1.8708891387147569E-2</v>
      </c>
      <c r="F1875" s="23">
        <v>-7.1626931480886571E-2</v>
      </c>
      <c r="G1875" s="23">
        <v>-0.11112277179604071</v>
      </c>
      <c r="H1875" s="23">
        <v>0.21718452561440438</v>
      </c>
      <c r="I1875" s="25">
        <f t="shared" si="116"/>
        <v>0</v>
      </c>
      <c r="J1875" s="25">
        <f t="shared" si="117"/>
        <v>0</v>
      </c>
      <c r="K1875" s="25">
        <f t="shared" si="118"/>
        <v>0</v>
      </c>
      <c r="L1875" s="25">
        <f t="shared" si="119"/>
        <v>0</v>
      </c>
      <c r="M1875" s="25">
        <v>0</v>
      </c>
      <c r="N1875" s="25" t="e">
        <v>#N/A</v>
      </c>
      <c r="O1875" s="25" t="e">
        <f>VLOOKUP(A1875,'NFkB target TFs'!$E$10:$E$54,1,FALSE)</f>
        <v>#N/A</v>
      </c>
      <c r="P1875" s="25" t="e">
        <f>VLOOKUP(A1875,'all NFkB targets'!$A$6:$A$571,1,FALSE)</f>
        <v>#N/A</v>
      </c>
    </row>
    <row r="1876" spans="1:16" x14ac:dyDescent="0.25">
      <c r="A1876" s="96" t="s">
        <v>10734</v>
      </c>
      <c r="B1876" s="21" t="s">
        <v>10735</v>
      </c>
      <c r="C1876" s="21"/>
      <c r="D1876" s="22">
        <v>0</v>
      </c>
      <c r="E1876" s="23">
        <v>0.1742720304659808</v>
      </c>
      <c r="F1876" s="23">
        <v>0.27031157153271967</v>
      </c>
      <c r="G1876" s="23">
        <v>0.14460718268511685</v>
      </c>
      <c r="H1876" s="23">
        <v>0.21714522756412299</v>
      </c>
      <c r="I1876" s="25">
        <f t="shared" si="116"/>
        <v>0</v>
      </c>
      <c r="J1876" s="25">
        <f t="shared" si="117"/>
        <v>0</v>
      </c>
      <c r="K1876" s="25">
        <f t="shared" si="118"/>
        <v>0</v>
      </c>
      <c r="L1876" s="25">
        <f t="shared" si="119"/>
        <v>0</v>
      </c>
      <c r="M1876" s="25">
        <v>0</v>
      </c>
      <c r="N1876" s="25" t="e">
        <v>#N/A</v>
      </c>
      <c r="O1876" s="25" t="e">
        <f>VLOOKUP(A1876,'NFkB target TFs'!$E$10:$E$54,1,FALSE)</f>
        <v>#N/A</v>
      </c>
      <c r="P1876" s="25" t="e">
        <f>VLOOKUP(A1876,'all NFkB targets'!$A$6:$A$571,1,FALSE)</f>
        <v>#N/A</v>
      </c>
    </row>
    <row r="1877" spans="1:16" x14ac:dyDescent="0.25">
      <c r="A1877" s="96" t="s">
        <v>1668</v>
      </c>
      <c r="B1877" s="21" t="s">
        <v>1669</v>
      </c>
      <c r="C1877" s="21"/>
      <c r="D1877" s="22">
        <v>0</v>
      </c>
      <c r="E1877" s="23">
        <v>0.1770494358756938</v>
      </c>
      <c r="F1877" s="23">
        <v>0.35071299755995183</v>
      </c>
      <c r="G1877" s="23">
        <v>0.43894452222965735</v>
      </c>
      <c r="H1877" s="23">
        <v>0.21698793287962184</v>
      </c>
      <c r="I1877" s="25">
        <f t="shared" si="116"/>
        <v>0</v>
      </c>
      <c r="J1877" s="25">
        <f t="shared" si="117"/>
        <v>0</v>
      </c>
      <c r="K1877" s="25">
        <f t="shared" si="118"/>
        <v>0</v>
      </c>
      <c r="L1877" s="25">
        <f t="shared" si="119"/>
        <v>0</v>
      </c>
      <c r="M1877" s="25">
        <v>0</v>
      </c>
      <c r="N1877" s="25" t="e">
        <v>#N/A</v>
      </c>
      <c r="O1877" s="25" t="e">
        <f>VLOOKUP(A1877,'NFkB target TFs'!$E$10:$E$54,1,FALSE)</f>
        <v>#N/A</v>
      </c>
      <c r="P1877" s="25" t="e">
        <f>VLOOKUP(A1877,'all NFkB targets'!$A$6:$A$571,1,FALSE)</f>
        <v>#N/A</v>
      </c>
    </row>
    <row r="1878" spans="1:16" x14ac:dyDescent="0.25">
      <c r="A1878" s="96" t="s">
        <v>6440</v>
      </c>
      <c r="B1878" s="21" t="s">
        <v>941</v>
      </c>
      <c r="C1878" s="21"/>
      <c r="D1878" s="22">
        <v>0</v>
      </c>
      <c r="E1878" s="23">
        <v>3.360119627697488E-2</v>
      </c>
      <c r="F1878" s="23">
        <v>5.487058858540058E-2</v>
      </c>
      <c r="G1878" s="23">
        <v>0.32276461090564185</v>
      </c>
      <c r="H1878" s="23">
        <v>0.21686916442565651</v>
      </c>
      <c r="I1878" s="25">
        <f t="shared" si="116"/>
        <v>0</v>
      </c>
      <c r="J1878" s="25">
        <f t="shared" si="117"/>
        <v>0</v>
      </c>
      <c r="K1878" s="25">
        <f t="shared" si="118"/>
        <v>0</v>
      </c>
      <c r="L1878" s="25">
        <f t="shared" si="119"/>
        <v>0</v>
      </c>
      <c r="M1878" s="25">
        <v>0</v>
      </c>
      <c r="N1878" s="25" t="e">
        <v>#N/A</v>
      </c>
      <c r="O1878" s="25" t="e">
        <f>VLOOKUP(A1878,'NFkB target TFs'!$E$10:$E$54,1,FALSE)</f>
        <v>#N/A</v>
      </c>
      <c r="P1878" s="25" t="e">
        <f>VLOOKUP(A1878,'all NFkB targets'!$A$6:$A$571,1,FALSE)</f>
        <v>#N/A</v>
      </c>
    </row>
    <row r="1879" spans="1:16" x14ac:dyDescent="0.25">
      <c r="A1879" s="96" t="s">
        <v>104</v>
      </c>
      <c r="B1879" s="21" t="s">
        <v>14273</v>
      </c>
      <c r="C1879" s="21"/>
      <c r="D1879" s="22">
        <v>0</v>
      </c>
      <c r="E1879" s="28">
        <v>0.65527769408151904</v>
      </c>
      <c r="F1879" s="23">
        <v>6.0987884112773325E-2</v>
      </c>
      <c r="G1879" s="28">
        <v>1.0727133367284534</v>
      </c>
      <c r="H1879" s="28">
        <v>0.21677759858375595</v>
      </c>
      <c r="I1879" s="25">
        <f t="shared" si="116"/>
        <v>1</v>
      </c>
      <c r="J1879" s="25">
        <f t="shared" si="117"/>
        <v>0</v>
      </c>
      <c r="K1879" s="25">
        <f t="shared" si="118"/>
        <v>1</v>
      </c>
      <c r="L1879" s="25">
        <f t="shared" si="119"/>
        <v>0</v>
      </c>
      <c r="M1879" s="25">
        <v>1</v>
      </c>
      <c r="N1879" s="33" t="s">
        <v>104</v>
      </c>
      <c r="O1879" s="25" t="e">
        <f>VLOOKUP(A1879,'NFkB target TFs'!$E$10:$E$54,1,FALSE)</f>
        <v>#N/A</v>
      </c>
      <c r="P1879" s="25" t="e">
        <f>VLOOKUP(A1879,'all NFkB targets'!$A$6:$A$571,1,FALSE)</f>
        <v>#N/A</v>
      </c>
    </row>
    <row r="1880" spans="1:16" x14ac:dyDescent="0.25">
      <c r="A1880" s="96" t="s">
        <v>2399</v>
      </c>
      <c r="B1880" s="21" t="s">
        <v>941</v>
      </c>
      <c r="C1880" s="21"/>
      <c r="D1880" s="22">
        <v>0</v>
      </c>
      <c r="E1880" s="23">
        <v>0.24776411063796724</v>
      </c>
      <c r="F1880" s="23">
        <v>-0.23037546701983866</v>
      </c>
      <c r="G1880" s="23">
        <v>-0.34863808686091119</v>
      </c>
      <c r="H1880" s="23">
        <v>0.21671584764031243</v>
      </c>
      <c r="I1880" s="25">
        <f t="shared" si="116"/>
        <v>0</v>
      </c>
      <c r="J1880" s="25">
        <f t="shared" si="117"/>
        <v>0</v>
      </c>
      <c r="K1880" s="25">
        <f t="shared" si="118"/>
        <v>0</v>
      </c>
      <c r="L1880" s="25">
        <f t="shared" si="119"/>
        <v>0</v>
      </c>
      <c r="M1880" s="25">
        <v>0</v>
      </c>
      <c r="N1880" s="25" t="e">
        <v>#N/A</v>
      </c>
      <c r="O1880" s="25" t="e">
        <f>VLOOKUP(A1880,'NFkB target TFs'!$E$10:$E$54,1,FALSE)</f>
        <v>#N/A</v>
      </c>
      <c r="P1880" s="25" t="e">
        <f>VLOOKUP(A1880,'all NFkB targets'!$A$6:$A$571,1,FALSE)</f>
        <v>#N/A</v>
      </c>
    </row>
    <row r="1881" spans="1:16" x14ac:dyDescent="0.25">
      <c r="A1881" s="96" t="s">
        <v>6664</v>
      </c>
      <c r="B1881" s="21" t="s">
        <v>6665</v>
      </c>
      <c r="C1881" s="21"/>
      <c r="D1881" s="22">
        <v>0</v>
      </c>
      <c r="E1881" s="23">
        <v>0.23701621585013261</v>
      </c>
      <c r="F1881" s="23">
        <v>0.14136535469958977</v>
      </c>
      <c r="G1881" s="23">
        <v>0.30730644765654958</v>
      </c>
      <c r="H1881" s="23">
        <v>0.21670125048781708</v>
      </c>
      <c r="I1881" s="25">
        <f t="shared" si="116"/>
        <v>0</v>
      </c>
      <c r="J1881" s="25">
        <f t="shared" si="117"/>
        <v>0</v>
      </c>
      <c r="K1881" s="25">
        <f t="shared" si="118"/>
        <v>0</v>
      </c>
      <c r="L1881" s="25">
        <f t="shared" si="119"/>
        <v>0</v>
      </c>
      <c r="M1881" s="25">
        <v>0</v>
      </c>
      <c r="N1881" s="25" t="e">
        <v>#N/A</v>
      </c>
      <c r="O1881" s="25" t="e">
        <f>VLOOKUP(A1881,'NFkB target TFs'!$E$10:$E$54,1,FALSE)</f>
        <v>#N/A</v>
      </c>
      <c r="P1881" s="25" t="e">
        <f>VLOOKUP(A1881,'all NFkB targets'!$A$6:$A$571,1,FALSE)</f>
        <v>#N/A</v>
      </c>
    </row>
    <row r="1882" spans="1:16" x14ac:dyDescent="0.25">
      <c r="A1882" s="96" t="s">
        <v>1172</v>
      </c>
      <c r="B1882" s="21" t="s">
        <v>1173</v>
      </c>
      <c r="C1882" s="21"/>
      <c r="D1882" s="22">
        <v>0</v>
      </c>
      <c r="E1882" s="23">
        <v>0.20210432451583918</v>
      </c>
      <c r="F1882" s="23">
        <v>0.12089132394754865</v>
      </c>
      <c r="G1882" s="23">
        <v>0.48937344337800881</v>
      </c>
      <c r="H1882" s="23">
        <v>0.21664717261437702</v>
      </c>
      <c r="I1882" s="25">
        <f t="shared" si="116"/>
        <v>0</v>
      </c>
      <c r="J1882" s="25">
        <f t="shared" si="117"/>
        <v>0</v>
      </c>
      <c r="K1882" s="25">
        <f t="shared" si="118"/>
        <v>0</v>
      </c>
      <c r="L1882" s="25">
        <f t="shared" si="119"/>
        <v>0</v>
      </c>
      <c r="M1882" s="25">
        <v>0</v>
      </c>
      <c r="N1882" s="25" t="e">
        <v>#N/A</v>
      </c>
      <c r="O1882" s="25" t="e">
        <f>VLOOKUP(A1882,'NFkB target TFs'!$E$10:$E$54,1,FALSE)</f>
        <v>#N/A</v>
      </c>
      <c r="P1882" s="25" t="e">
        <f>VLOOKUP(A1882,'all NFkB targets'!$A$6:$A$571,1,FALSE)</f>
        <v>#N/A</v>
      </c>
    </row>
    <row r="1883" spans="1:16" x14ac:dyDescent="0.25">
      <c r="A1883" s="96" t="s">
        <v>1250</v>
      </c>
      <c r="B1883" s="21" t="s">
        <v>1251</v>
      </c>
      <c r="C1883" s="21"/>
      <c r="D1883" s="22">
        <v>0</v>
      </c>
      <c r="E1883" s="23">
        <v>0.13992491269152735</v>
      </c>
      <c r="F1883" s="23">
        <v>0.11039146341782992</v>
      </c>
      <c r="G1883" s="23">
        <v>0.14321133829618124</v>
      </c>
      <c r="H1883" s="23">
        <v>0.21651538320355698</v>
      </c>
      <c r="I1883" s="25">
        <f t="shared" si="116"/>
        <v>0</v>
      </c>
      <c r="J1883" s="25">
        <f t="shared" si="117"/>
        <v>0</v>
      </c>
      <c r="K1883" s="25">
        <f t="shared" si="118"/>
        <v>0</v>
      </c>
      <c r="L1883" s="25">
        <f t="shared" si="119"/>
        <v>0</v>
      </c>
      <c r="M1883" s="25">
        <v>0</v>
      </c>
      <c r="N1883" s="25" t="e">
        <v>#N/A</v>
      </c>
      <c r="O1883" s="25" t="e">
        <f>VLOOKUP(A1883,'NFkB target TFs'!$E$10:$E$54,1,FALSE)</f>
        <v>#N/A</v>
      </c>
      <c r="P1883" s="25" t="e">
        <f>VLOOKUP(A1883,'all NFkB targets'!$A$6:$A$571,1,FALSE)</f>
        <v>#N/A</v>
      </c>
    </row>
    <row r="1884" spans="1:16" x14ac:dyDescent="0.25">
      <c r="A1884" s="96" t="s">
        <v>14708</v>
      </c>
      <c r="B1884" s="21" t="s">
        <v>941</v>
      </c>
      <c r="C1884" s="21"/>
      <c r="D1884" s="22">
        <v>0</v>
      </c>
      <c r="E1884" s="28">
        <v>0.50379653146079195</v>
      </c>
      <c r="F1884" s="28">
        <v>0.74549961835862832</v>
      </c>
      <c r="G1884" s="28">
        <v>0.6526598181355171</v>
      </c>
      <c r="H1884" s="28">
        <v>0.21646218795276279</v>
      </c>
      <c r="I1884" s="25">
        <f t="shared" si="116"/>
        <v>0</v>
      </c>
      <c r="J1884" s="25">
        <f t="shared" si="117"/>
        <v>1</v>
      </c>
      <c r="K1884" s="25">
        <f t="shared" si="118"/>
        <v>1</v>
      </c>
      <c r="L1884" s="25">
        <f t="shared" si="119"/>
        <v>0</v>
      </c>
      <c r="M1884" s="25">
        <v>1</v>
      </c>
      <c r="N1884" s="25" t="e">
        <v>#N/A</v>
      </c>
      <c r="O1884" s="25" t="e">
        <f>VLOOKUP(A1884,'NFkB target TFs'!$E$10:$E$54,1,FALSE)</f>
        <v>#N/A</v>
      </c>
      <c r="P1884" s="25" t="e">
        <f>VLOOKUP(A1884,'all NFkB targets'!$A$6:$A$571,1,FALSE)</f>
        <v>#N/A</v>
      </c>
    </row>
    <row r="1885" spans="1:16" x14ac:dyDescent="0.25">
      <c r="A1885" s="96" t="s">
        <v>2634</v>
      </c>
      <c r="B1885" s="21" t="s">
        <v>2635</v>
      </c>
      <c r="C1885" s="21"/>
      <c r="D1885" s="22">
        <v>0</v>
      </c>
      <c r="E1885" s="23">
        <v>0.27006185408022765</v>
      </c>
      <c r="F1885" s="23">
        <v>0.46966903099819984</v>
      </c>
      <c r="G1885" s="23">
        <v>0.44424531903301046</v>
      </c>
      <c r="H1885" s="23">
        <v>0.21627098852071439</v>
      </c>
      <c r="I1885" s="25">
        <f t="shared" si="116"/>
        <v>0</v>
      </c>
      <c r="J1885" s="25">
        <f t="shared" si="117"/>
        <v>0</v>
      </c>
      <c r="K1885" s="25">
        <f t="shared" si="118"/>
        <v>0</v>
      </c>
      <c r="L1885" s="25">
        <f t="shared" si="119"/>
        <v>0</v>
      </c>
      <c r="M1885" s="25">
        <v>0</v>
      </c>
      <c r="N1885" s="25" t="e">
        <v>#N/A</v>
      </c>
      <c r="O1885" s="25" t="e">
        <f>VLOOKUP(A1885,'NFkB target TFs'!$E$10:$E$54,1,FALSE)</f>
        <v>#N/A</v>
      </c>
      <c r="P1885" s="25" t="e">
        <f>VLOOKUP(A1885,'all NFkB targets'!$A$6:$A$571,1,FALSE)</f>
        <v>#N/A</v>
      </c>
    </row>
    <row r="1886" spans="1:16" x14ac:dyDescent="0.25">
      <c r="A1886" s="96" t="s">
        <v>8801</v>
      </c>
      <c r="B1886" s="21" t="s">
        <v>8802</v>
      </c>
      <c r="C1886" s="21"/>
      <c r="D1886" s="22">
        <v>0</v>
      </c>
      <c r="E1886" s="23">
        <v>0.51784367829692401</v>
      </c>
      <c r="F1886" s="23">
        <v>-0.22271460914486263</v>
      </c>
      <c r="G1886" s="23">
        <v>-0.1662103569698159</v>
      </c>
      <c r="H1886" s="23">
        <v>0.21618530040913694</v>
      </c>
      <c r="I1886" s="25">
        <f t="shared" si="116"/>
        <v>0</v>
      </c>
      <c r="J1886" s="25">
        <f t="shared" si="117"/>
        <v>0</v>
      </c>
      <c r="K1886" s="25">
        <f t="shared" si="118"/>
        <v>0</v>
      </c>
      <c r="L1886" s="25">
        <f t="shared" si="119"/>
        <v>0</v>
      </c>
      <c r="M1886" s="25">
        <v>0</v>
      </c>
      <c r="N1886" s="25" t="e">
        <v>#N/A</v>
      </c>
      <c r="O1886" s="25" t="e">
        <f>VLOOKUP(A1886,'NFkB target TFs'!$E$10:$E$54,1,FALSE)</f>
        <v>#N/A</v>
      </c>
      <c r="P1886" s="25" t="e">
        <f>VLOOKUP(A1886,'all NFkB targets'!$A$6:$A$571,1,FALSE)</f>
        <v>#N/A</v>
      </c>
    </row>
    <row r="1887" spans="1:16" x14ac:dyDescent="0.25">
      <c r="A1887" s="96" t="s">
        <v>11597</v>
      </c>
      <c r="B1887" s="21" t="s">
        <v>11598</v>
      </c>
      <c r="C1887" s="21"/>
      <c r="D1887" s="22">
        <v>0</v>
      </c>
      <c r="E1887" s="23">
        <v>3.7141313006390148E-2</v>
      </c>
      <c r="F1887" s="23">
        <v>8.2093080286753384E-2</v>
      </c>
      <c r="G1887" s="23">
        <v>4.7453503835500406E-2</v>
      </c>
      <c r="H1887" s="23">
        <v>0.21617780426560415</v>
      </c>
      <c r="I1887" s="25">
        <f t="shared" si="116"/>
        <v>0</v>
      </c>
      <c r="J1887" s="25">
        <f t="shared" si="117"/>
        <v>0</v>
      </c>
      <c r="K1887" s="25">
        <f t="shared" si="118"/>
        <v>0</v>
      </c>
      <c r="L1887" s="25">
        <f t="shared" si="119"/>
        <v>0</v>
      </c>
      <c r="M1887" s="25">
        <v>0</v>
      </c>
      <c r="N1887" s="25" t="e">
        <v>#N/A</v>
      </c>
      <c r="O1887" s="25" t="e">
        <f>VLOOKUP(A1887,'NFkB target TFs'!$E$10:$E$54,1,FALSE)</f>
        <v>#N/A</v>
      </c>
      <c r="P1887" s="25" t="e">
        <f>VLOOKUP(A1887,'all NFkB targets'!$A$6:$A$571,1,FALSE)</f>
        <v>#N/A</v>
      </c>
    </row>
    <row r="1888" spans="1:16" x14ac:dyDescent="0.25">
      <c r="A1888" s="96" t="s">
        <v>10988</v>
      </c>
      <c r="B1888" s="21" t="s">
        <v>10989</v>
      </c>
      <c r="C1888" s="21"/>
      <c r="D1888" s="22">
        <v>0</v>
      </c>
      <c r="E1888" s="23">
        <v>0.15717276946768732</v>
      </c>
      <c r="F1888" s="23">
        <v>0.33546622065170867</v>
      </c>
      <c r="G1888" s="23">
        <v>0.18279028624418353</v>
      </c>
      <c r="H1888" s="23">
        <v>0.21614627293406186</v>
      </c>
      <c r="I1888" s="25">
        <f t="shared" si="116"/>
        <v>0</v>
      </c>
      <c r="J1888" s="25">
        <f t="shared" si="117"/>
        <v>0</v>
      </c>
      <c r="K1888" s="25">
        <f t="shared" si="118"/>
        <v>0</v>
      </c>
      <c r="L1888" s="25">
        <f t="shared" si="119"/>
        <v>0</v>
      </c>
      <c r="M1888" s="25">
        <v>0</v>
      </c>
      <c r="N1888" s="25" t="e">
        <v>#N/A</v>
      </c>
      <c r="O1888" s="25" t="e">
        <f>VLOOKUP(A1888,'NFkB target TFs'!$E$10:$E$54,1,FALSE)</f>
        <v>#N/A</v>
      </c>
      <c r="P1888" s="25" t="e">
        <f>VLOOKUP(A1888,'all NFkB targets'!$A$6:$A$571,1,FALSE)</f>
        <v>#N/A</v>
      </c>
    </row>
    <row r="1889" spans="1:16" x14ac:dyDescent="0.25">
      <c r="A1889" s="96" t="s">
        <v>4672</v>
      </c>
      <c r="B1889" s="21" t="s">
        <v>4673</v>
      </c>
      <c r="C1889" s="21"/>
      <c r="D1889" s="22">
        <v>0</v>
      </c>
      <c r="E1889" s="23">
        <v>0.16750114940059538</v>
      </c>
      <c r="F1889" s="23">
        <v>1.4590912012133273E-2</v>
      </c>
      <c r="G1889" s="23">
        <v>0.2029058390585905</v>
      </c>
      <c r="H1889" s="23">
        <v>0.2157508692074257</v>
      </c>
      <c r="I1889" s="25">
        <f t="shared" si="116"/>
        <v>0</v>
      </c>
      <c r="J1889" s="25">
        <f t="shared" si="117"/>
        <v>0</v>
      </c>
      <c r="K1889" s="25">
        <f t="shared" si="118"/>
        <v>0</v>
      </c>
      <c r="L1889" s="25">
        <f t="shared" si="119"/>
        <v>0</v>
      </c>
      <c r="M1889" s="25">
        <v>0</v>
      </c>
      <c r="N1889" s="25" t="e">
        <v>#N/A</v>
      </c>
      <c r="O1889" s="25" t="e">
        <f>VLOOKUP(A1889,'NFkB target TFs'!$E$10:$E$54,1,FALSE)</f>
        <v>#N/A</v>
      </c>
      <c r="P1889" s="25" t="e">
        <f>VLOOKUP(A1889,'all NFkB targets'!$A$6:$A$571,1,FALSE)</f>
        <v>#N/A</v>
      </c>
    </row>
    <row r="1890" spans="1:16" x14ac:dyDescent="0.25">
      <c r="A1890" s="96" t="s">
        <v>2171</v>
      </c>
      <c r="B1890" s="21" t="s">
        <v>2172</v>
      </c>
      <c r="C1890" s="21"/>
      <c r="D1890" s="22">
        <v>0</v>
      </c>
      <c r="E1890" s="23">
        <v>0.14580188335942246</v>
      </c>
      <c r="F1890" s="23">
        <v>0.25834782124757893</v>
      </c>
      <c r="G1890" s="23">
        <v>0.44672709326474319</v>
      </c>
      <c r="H1890" s="23">
        <v>0.21568722394975323</v>
      </c>
      <c r="I1890" s="25">
        <f t="shared" si="116"/>
        <v>0</v>
      </c>
      <c r="J1890" s="25">
        <f t="shared" si="117"/>
        <v>0</v>
      </c>
      <c r="K1890" s="25">
        <f t="shared" si="118"/>
        <v>0</v>
      </c>
      <c r="L1890" s="25">
        <f t="shared" si="119"/>
        <v>0</v>
      </c>
      <c r="M1890" s="25">
        <v>0</v>
      </c>
      <c r="N1890" s="25" t="e">
        <v>#N/A</v>
      </c>
      <c r="O1890" s="25" t="e">
        <f>VLOOKUP(A1890,'NFkB target TFs'!$E$10:$E$54,1,FALSE)</f>
        <v>#N/A</v>
      </c>
      <c r="P1890" s="25" t="e">
        <f>VLOOKUP(A1890,'all NFkB targets'!$A$6:$A$571,1,FALSE)</f>
        <v>#N/A</v>
      </c>
    </row>
    <row r="1891" spans="1:16" x14ac:dyDescent="0.25">
      <c r="A1891" s="96" t="s">
        <v>14549</v>
      </c>
      <c r="B1891" s="21" t="s">
        <v>14550</v>
      </c>
      <c r="C1891" s="21"/>
      <c r="D1891" s="22">
        <v>0</v>
      </c>
      <c r="E1891" s="23">
        <v>-2.7309658894741795E-2</v>
      </c>
      <c r="F1891" s="28">
        <v>0.71048784491526673</v>
      </c>
      <c r="G1891" s="28">
        <v>0.87664982982678907</v>
      </c>
      <c r="H1891" s="28">
        <v>0.21544593766204698</v>
      </c>
      <c r="I1891" s="25">
        <f t="shared" si="116"/>
        <v>0</v>
      </c>
      <c r="J1891" s="25">
        <f t="shared" si="117"/>
        <v>1</v>
      </c>
      <c r="K1891" s="25">
        <f t="shared" si="118"/>
        <v>1</v>
      </c>
      <c r="L1891" s="25">
        <f t="shared" si="119"/>
        <v>0</v>
      </c>
      <c r="M1891" s="25">
        <v>1</v>
      </c>
      <c r="N1891" s="25" t="e">
        <v>#N/A</v>
      </c>
      <c r="O1891" s="25" t="e">
        <f>VLOOKUP(A1891,'NFkB target TFs'!$E$10:$E$54,1,FALSE)</f>
        <v>#N/A</v>
      </c>
      <c r="P1891" s="25" t="e">
        <f>VLOOKUP(A1891,'all NFkB targets'!$A$6:$A$571,1,FALSE)</f>
        <v>#N/A</v>
      </c>
    </row>
    <row r="1892" spans="1:16" x14ac:dyDescent="0.25">
      <c r="A1892" s="96" t="s">
        <v>4994</v>
      </c>
      <c r="B1892" s="21" t="s">
        <v>4995</v>
      </c>
      <c r="C1892" s="21"/>
      <c r="D1892" s="22">
        <v>0</v>
      </c>
      <c r="E1892" s="23">
        <v>-0.35981479725510257</v>
      </c>
      <c r="F1892" s="23">
        <v>-5.6331858476580503E-2</v>
      </c>
      <c r="G1892" s="23">
        <v>-0.32008398504445029</v>
      </c>
      <c r="H1892" s="23">
        <v>0.21536671197819032</v>
      </c>
      <c r="I1892" s="25">
        <f t="shared" si="116"/>
        <v>0</v>
      </c>
      <c r="J1892" s="25">
        <f t="shared" si="117"/>
        <v>0</v>
      </c>
      <c r="K1892" s="25">
        <f t="shared" si="118"/>
        <v>0</v>
      </c>
      <c r="L1892" s="25">
        <f t="shared" si="119"/>
        <v>0</v>
      </c>
      <c r="M1892" s="25">
        <v>0</v>
      </c>
      <c r="N1892" s="25" t="e">
        <v>#N/A</v>
      </c>
      <c r="O1892" s="25" t="e">
        <f>VLOOKUP(A1892,'NFkB target TFs'!$E$10:$E$54,1,FALSE)</f>
        <v>#N/A</v>
      </c>
      <c r="P1892" s="25" t="e">
        <f>VLOOKUP(A1892,'all NFkB targets'!$A$6:$A$571,1,FALSE)</f>
        <v>#N/A</v>
      </c>
    </row>
    <row r="1893" spans="1:16" x14ac:dyDescent="0.25">
      <c r="A1893" s="96" t="s">
        <v>12749</v>
      </c>
      <c r="B1893" s="21" t="s">
        <v>12750</v>
      </c>
      <c r="C1893" s="21"/>
      <c r="D1893" s="22">
        <v>0</v>
      </c>
      <c r="E1893" s="28">
        <v>0.42312605301007633</v>
      </c>
      <c r="F1893" s="28">
        <v>0.71039745949533439</v>
      </c>
      <c r="G1893" s="28">
        <v>0.15514929984866729</v>
      </c>
      <c r="H1893" s="28">
        <v>0.21511487619884237</v>
      </c>
      <c r="I1893" s="25">
        <f t="shared" si="116"/>
        <v>0</v>
      </c>
      <c r="J1893" s="25">
        <f t="shared" si="117"/>
        <v>1</v>
      </c>
      <c r="K1893" s="25">
        <f t="shared" si="118"/>
        <v>0</v>
      </c>
      <c r="L1893" s="25">
        <f t="shared" si="119"/>
        <v>0</v>
      </c>
      <c r="M1893" s="25">
        <v>1</v>
      </c>
      <c r="N1893" s="25" t="e">
        <v>#N/A</v>
      </c>
      <c r="O1893" s="25" t="e">
        <f>VLOOKUP(A1893,'NFkB target TFs'!$E$10:$E$54,1,FALSE)</f>
        <v>#N/A</v>
      </c>
      <c r="P1893" s="25" t="e">
        <f>VLOOKUP(A1893,'all NFkB targets'!$A$6:$A$571,1,FALSE)</f>
        <v>#N/A</v>
      </c>
    </row>
    <row r="1894" spans="1:16" x14ac:dyDescent="0.25">
      <c r="A1894" s="96" t="s">
        <v>7886</v>
      </c>
      <c r="B1894" s="21" t="s">
        <v>7887</v>
      </c>
      <c r="C1894" s="21"/>
      <c r="D1894" s="22">
        <v>0</v>
      </c>
      <c r="E1894" s="23">
        <v>0.31924386198175769</v>
      </c>
      <c r="F1894" s="23">
        <v>-0.15182568382346776</v>
      </c>
      <c r="G1894" s="23">
        <v>4.9963038618037865E-2</v>
      </c>
      <c r="H1894" s="23">
        <v>0.21498798843793693</v>
      </c>
      <c r="I1894" s="25">
        <f t="shared" si="116"/>
        <v>0</v>
      </c>
      <c r="J1894" s="25">
        <f t="shared" si="117"/>
        <v>0</v>
      </c>
      <c r="K1894" s="25">
        <f t="shared" si="118"/>
        <v>0</v>
      </c>
      <c r="L1894" s="25">
        <f t="shared" si="119"/>
        <v>0</v>
      </c>
      <c r="M1894" s="25">
        <v>0</v>
      </c>
      <c r="N1894" s="25" t="e">
        <v>#N/A</v>
      </c>
      <c r="O1894" s="25" t="e">
        <f>VLOOKUP(A1894,'NFkB target TFs'!$E$10:$E$54,1,FALSE)</f>
        <v>#N/A</v>
      </c>
      <c r="P1894" s="25" t="e">
        <f>VLOOKUP(A1894,'all NFkB targets'!$A$6:$A$571,1,FALSE)</f>
        <v>#N/A</v>
      </c>
    </row>
    <row r="1895" spans="1:16" x14ac:dyDescent="0.25">
      <c r="A1895" s="96" t="s">
        <v>9354</v>
      </c>
      <c r="B1895" s="21" t="s">
        <v>9355</v>
      </c>
      <c r="C1895" s="21"/>
      <c r="D1895" s="22">
        <v>0</v>
      </c>
      <c r="E1895" s="23">
        <v>0.26734126749543446</v>
      </c>
      <c r="F1895" s="23">
        <v>0.19280930983293612</v>
      </c>
      <c r="G1895" s="23">
        <v>7.1730624299228232E-2</v>
      </c>
      <c r="H1895" s="23">
        <v>0.21498612116624449</v>
      </c>
      <c r="I1895" s="25">
        <f t="shared" si="116"/>
        <v>0</v>
      </c>
      <c r="J1895" s="25">
        <f t="shared" si="117"/>
        <v>0</v>
      </c>
      <c r="K1895" s="25">
        <f t="shared" si="118"/>
        <v>0</v>
      </c>
      <c r="L1895" s="25">
        <f t="shared" si="119"/>
        <v>0</v>
      </c>
      <c r="M1895" s="25">
        <v>0</v>
      </c>
      <c r="N1895" s="25" t="e">
        <v>#N/A</v>
      </c>
      <c r="O1895" s="25" t="e">
        <f>VLOOKUP(A1895,'NFkB target TFs'!$E$10:$E$54,1,FALSE)</f>
        <v>#N/A</v>
      </c>
      <c r="P1895" s="25" t="e">
        <f>VLOOKUP(A1895,'all NFkB targets'!$A$6:$A$571,1,FALSE)</f>
        <v>#N/A</v>
      </c>
    </row>
    <row r="1896" spans="1:16" x14ac:dyDescent="0.25">
      <c r="A1896" s="96" t="s">
        <v>10146</v>
      </c>
      <c r="B1896" s="21" t="s">
        <v>10147</v>
      </c>
      <c r="C1896" s="21"/>
      <c r="D1896" s="22">
        <v>0</v>
      </c>
      <c r="E1896" s="23">
        <v>0.21779387571356496</v>
      </c>
      <c r="F1896" s="23">
        <v>0.12872348444029783</v>
      </c>
      <c r="G1896" s="23">
        <v>3.0148236651332816E-2</v>
      </c>
      <c r="H1896" s="23">
        <v>0.21497362547592416</v>
      </c>
      <c r="I1896" s="25">
        <f t="shared" si="116"/>
        <v>0</v>
      </c>
      <c r="J1896" s="25">
        <f t="shared" si="117"/>
        <v>0</v>
      </c>
      <c r="K1896" s="25">
        <f t="shared" si="118"/>
        <v>0</v>
      </c>
      <c r="L1896" s="25">
        <f t="shared" si="119"/>
        <v>0</v>
      </c>
      <c r="M1896" s="25">
        <v>0</v>
      </c>
      <c r="N1896" s="25" t="e">
        <v>#N/A</v>
      </c>
      <c r="O1896" s="25" t="e">
        <f>VLOOKUP(A1896,'NFkB target TFs'!$E$10:$E$54,1,FALSE)</f>
        <v>#N/A</v>
      </c>
      <c r="P1896" s="25" t="e">
        <f>VLOOKUP(A1896,'all NFkB targets'!$A$6:$A$571,1,FALSE)</f>
        <v>#N/A</v>
      </c>
    </row>
    <row r="1897" spans="1:16" x14ac:dyDescent="0.25">
      <c r="A1897" s="96" t="s">
        <v>3259</v>
      </c>
      <c r="B1897" s="21" t="s">
        <v>3260</v>
      </c>
      <c r="C1897" s="21"/>
      <c r="D1897" s="22">
        <v>0</v>
      </c>
      <c r="E1897" s="23">
        <v>0.1045170746014671</v>
      </c>
      <c r="F1897" s="23">
        <v>0.22633222009358775</v>
      </c>
      <c r="G1897" s="23">
        <v>0.32555519236293801</v>
      </c>
      <c r="H1897" s="23">
        <v>0.21489178279687543</v>
      </c>
      <c r="I1897" s="25">
        <f t="shared" si="116"/>
        <v>0</v>
      </c>
      <c r="J1897" s="25">
        <f t="shared" si="117"/>
        <v>0</v>
      </c>
      <c r="K1897" s="25">
        <f t="shared" si="118"/>
        <v>0</v>
      </c>
      <c r="L1897" s="25">
        <f t="shared" si="119"/>
        <v>0</v>
      </c>
      <c r="M1897" s="25">
        <v>0</v>
      </c>
      <c r="N1897" s="25" t="e">
        <v>#N/A</v>
      </c>
      <c r="O1897" s="25" t="e">
        <f>VLOOKUP(A1897,'NFkB target TFs'!$E$10:$E$54,1,FALSE)</f>
        <v>#N/A</v>
      </c>
      <c r="P1897" s="25" t="e">
        <f>VLOOKUP(A1897,'all NFkB targets'!$A$6:$A$571,1,FALSE)</f>
        <v>#N/A</v>
      </c>
    </row>
    <row r="1898" spans="1:16" x14ac:dyDescent="0.25">
      <c r="A1898" s="96" t="s">
        <v>12447</v>
      </c>
      <c r="B1898" s="21" t="s">
        <v>12448</v>
      </c>
      <c r="C1898" s="21"/>
      <c r="D1898" s="22">
        <v>0</v>
      </c>
      <c r="E1898" s="28">
        <v>0.44171864389550003</v>
      </c>
      <c r="F1898" s="28">
        <v>0.73621947198169335</v>
      </c>
      <c r="G1898" s="28">
        <v>0.55500576458650996</v>
      </c>
      <c r="H1898" s="28">
        <v>0.21482417751850416</v>
      </c>
      <c r="I1898" s="25">
        <f t="shared" si="116"/>
        <v>0</v>
      </c>
      <c r="J1898" s="25">
        <f t="shared" si="117"/>
        <v>1</v>
      </c>
      <c r="K1898" s="25">
        <f t="shared" si="118"/>
        <v>0</v>
      </c>
      <c r="L1898" s="25">
        <f t="shared" si="119"/>
        <v>0</v>
      </c>
      <c r="M1898" s="25">
        <v>1</v>
      </c>
      <c r="N1898" s="25" t="e">
        <v>#N/A</v>
      </c>
      <c r="O1898" s="25" t="e">
        <f>VLOOKUP(A1898,'NFkB target TFs'!$E$10:$E$54,1,FALSE)</f>
        <v>#N/A</v>
      </c>
      <c r="P1898" s="25" t="e">
        <f>VLOOKUP(A1898,'all NFkB targets'!$A$6:$A$571,1,FALSE)</f>
        <v>#N/A</v>
      </c>
    </row>
    <row r="1899" spans="1:16" x14ac:dyDescent="0.25">
      <c r="A1899" s="96" t="s">
        <v>948</v>
      </c>
      <c r="B1899" s="21" t="s">
        <v>949</v>
      </c>
      <c r="C1899" s="21"/>
      <c r="D1899" s="22">
        <v>0</v>
      </c>
      <c r="E1899" s="23">
        <v>-0.39520348219128393</v>
      </c>
      <c r="F1899" s="23">
        <v>0.18418177748229153</v>
      </c>
      <c r="G1899" s="23">
        <v>6.7820908936044283E-2</v>
      </c>
      <c r="H1899" s="23">
        <v>0.21451805137757665</v>
      </c>
      <c r="I1899" s="25">
        <f t="shared" si="116"/>
        <v>0</v>
      </c>
      <c r="J1899" s="25">
        <f t="shared" si="117"/>
        <v>0</v>
      </c>
      <c r="K1899" s="25">
        <f t="shared" si="118"/>
        <v>0</v>
      </c>
      <c r="L1899" s="25">
        <f t="shared" si="119"/>
        <v>0</v>
      </c>
      <c r="M1899" s="25">
        <v>0</v>
      </c>
      <c r="N1899" s="25" t="e">
        <v>#N/A</v>
      </c>
      <c r="O1899" s="25" t="e">
        <f>VLOOKUP(A1899,'NFkB target TFs'!$E$10:$E$54,1,FALSE)</f>
        <v>#N/A</v>
      </c>
      <c r="P1899" s="25" t="e">
        <f>VLOOKUP(A1899,'all NFkB targets'!$A$6:$A$571,1,FALSE)</f>
        <v>#N/A</v>
      </c>
    </row>
    <row r="1900" spans="1:16" x14ac:dyDescent="0.25">
      <c r="A1900" s="96" t="s">
        <v>1262</v>
      </c>
      <c r="B1900" s="21" t="s">
        <v>1263</v>
      </c>
      <c r="C1900" s="21"/>
      <c r="D1900" s="22">
        <v>0</v>
      </c>
      <c r="E1900" s="23">
        <v>8.2081533489009369E-3</v>
      </c>
      <c r="F1900" s="23">
        <v>-3.245542634779422E-2</v>
      </c>
      <c r="G1900" s="23">
        <v>0.20906217364187862</v>
      </c>
      <c r="H1900" s="23">
        <v>0.21432575692323672</v>
      </c>
      <c r="I1900" s="25">
        <f t="shared" si="116"/>
        <v>0</v>
      </c>
      <c r="J1900" s="25">
        <f t="shared" si="117"/>
        <v>0</v>
      </c>
      <c r="K1900" s="25">
        <f t="shared" si="118"/>
        <v>0</v>
      </c>
      <c r="L1900" s="25">
        <f t="shared" si="119"/>
        <v>0</v>
      </c>
      <c r="M1900" s="25">
        <v>0</v>
      </c>
      <c r="N1900" s="25" t="e">
        <v>#N/A</v>
      </c>
      <c r="O1900" s="25" t="e">
        <f>VLOOKUP(A1900,'NFkB target TFs'!$E$10:$E$54,1,FALSE)</f>
        <v>#N/A</v>
      </c>
      <c r="P1900" s="25" t="e">
        <f>VLOOKUP(A1900,'all NFkB targets'!$A$6:$A$571,1,FALSE)</f>
        <v>#N/A</v>
      </c>
    </row>
    <row r="1901" spans="1:16" x14ac:dyDescent="0.25">
      <c r="A1901" s="96" t="s">
        <v>5882</v>
      </c>
      <c r="B1901" s="21" t="s">
        <v>5883</v>
      </c>
      <c r="C1901" s="21"/>
      <c r="D1901" s="22">
        <v>0</v>
      </c>
      <c r="E1901" s="23">
        <v>0.28793885095888283</v>
      </c>
      <c r="F1901" s="23">
        <v>0.32155438810094722</v>
      </c>
      <c r="G1901" s="23">
        <v>0.32762714161404161</v>
      </c>
      <c r="H1901" s="23">
        <v>0.21429329740262315</v>
      </c>
      <c r="I1901" s="25">
        <f t="shared" si="116"/>
        <v>0</v>
      </c>
      <c r="J1901" s="25">
        <f t="shared" si="117"/>
        <v>0</v>
      </c>
      <c r="K1901" s="25">
        <f t="shared" si="118"/>
        <v>0</v>
      </c>
      <c r="L1901" s="25">
        <f t="shared" si="119"/>
        <v>0</v>
      </c>
      <c r="M1901" s="25">
        <v>0</v>
      </c>
      <c r="N1901" s="25" t="e">
        <v>#N/A</v>
      </c>
      <c r="O1901" s="25" t="e">
        <f>VLOOKUP(A1901,'NFkB target TFs'!$E$10:$E$54,1,FALSE)</f>
        <v>#N/A</v>
      </c>
      <c r="P1901" s="25" t="e">
        <f>VLOOKUP(A1901,'all NFkB targets'!$A$6:$A$571,1,FALSE)</f>
        <v>#N/A</v>
      </c>
    </row>
    <row r="1902" spans="1:16" x14ac:dyDescent="0.25">
      <c r="A1902" s="96" t="s">
        <v>2385</v>
      </c>
      <c r="B1902" s="21" t="s">
        <v>2386</v>
      </c>
      <c r="C1902" s="21"/>
      <c r="D1902" s="22">
        <v>0</v>
      </c>
      <c r="E1902" s="23">
        <v>0.11679996775229352</v>
      </c>
      <c r="F1902" s="23">
        <v>-3.9196555589798829E-2</v>
      </c>
      <c r="G1902" s="23">
        <v>8.4523918277793111E-2</v>
      </c>
      <c r="H1902" s="23">
        <v>0.21424025499824342</v>
      </c>
      <c r="I1902" s="25">
        <f t="shared" si="116"/>
        <v>0</v>
      </c>
      <c r="J1902" s="25">
        <f t="shared" si="117"/>
        <v>0</v>
      </c>
      <c r="K1902" s="25">
        <f t="shared" si="118"/>
        <v>0</v>
      </c>
      <c r="L1902" s="25">
        <f t="shared" si="119"/>
        <v>0</v>
      </c>
      <c r="M1902" s="25">
        <v>0</v>
      </c>
      <c r="N1902" s="25" t="e">
        <v>#N/A</v>
      </c>
      <c r="O1902" s="25" t="e">
        <f>VLOOKUP(A1902,'NFkB target TFs'!$E$10:$E$54,1,FALSE)</f>
        <v>#N/A</v>
      </c>
      <c r="P1902" s="25" t="e">
        <f>VLOOKUP(A1902,'all NFkB targets'!$A$6:$A$571,1,FALSE)</f>
        <v>#N/A</v>
      </c>
    </row>
    <row r="1903" spans="1:16" x14ac:dyDescent="0.25">
      <c r="A1903" s="96" t="s">
        <v>9427</v>
      </c>
      <c r="B1903" s="21" t="s">
        <v>9428</v>
      </c>
      <c r="C1903" s="21"/>
      <c r="D1903" s="22">
        <v>0</v>
      </c>
      <c r="E1903" s="23">
        <v>0.30016500540501989</v>
      </c>
      <c r="F1903" s="23">
        <v>0.48734506871076927</v>
      </c>
      <c r="G1903" s="23">
        <v>0.37074160449774907</v>
      </c>
      <c r="H1903" s="23">
        <v>0.21418349410914533</v>
      </c>
      <c r="I1903" s="25">
        <f t="shared" si="116"/>
        <v>0</v>
      </c>
      <c r="J1903" s="25">
        <f t="shared" si="117"/>
        <v>0</v>
      </c>
      <c r="K1903" s="25">
        <f t="shared" si="118"/>
        <v>0</v>
      </c>
      <c r="L1903" s="25">
        <f t="shared" si="119"/>
        <v>0</v>
      </c>
      <c r="M1903" s="25">
        <v>0</v>
      </c>
      <c r="N1903" s="25" t="e">
        <v>#N/A</v>
      </c>
      <c r="O1903" s="25" t="e">
        <f>VLOOKUP(A1903,'NFkB target TFs'!$E$10:$E$54,1,FALSE)</f>
        <v>#N/A</v>
      </c>
      <c r="P1903" s="25" t="e">
        <f>VLOOKUP(A1903,'all NFkB targets'!$A$6:$A$571,1,FALSE)</f>
        <v>#N/A</v>
      </c>
    </row>
    <row r="1904" spans="1:16" x14ac:dyDescent="0.25">
      <c r="A1904" s="96" t="s">
        <v>9268</v>
      </c>
      <c r="B1904" s="21" t="s">
        <v>9269</v>
      </c>
      <c r="C1904" s="21"/>
      <c r="D1904" s="22">
        <v>0</v>
      </c>
      <c r="E1904" s="23">
        <v>0.23377409439394231</v>
      </c>
      <c r="F1904" s="23">
        <v>8.9761895398543734E-2</v>
      </c>
      <c r="G1904" s="23">
        <v>0.29641119439418467</v>
      </c>
      <c r="H1904" s="23">
        <v>0.21413416300091254</v>
      </c>
      <c r="I1904" s="25">
        <f t="shared" si="116"/>
        <v>0</v>
      </c>
      <c r="J1904" s="25">
        <f t="shared" si="117"/>
        <v>0</v>
      </c>
      <c r="K1904" s="25">
        <f t="shared" si="118"/>
        <v>0</v>
      </c>
      <c r="L1904" s="25">
        <f t="shared" si="119"/>
        <v>0</v>
      </c>
      <c r="M1904" s="25">
        <v>0</v>
      </c>
      <c r="N1904" s="25" t="e">
        <v>#N/A</v>
      </c>
      <c r="O1904" s="25" t="e">
        <f>VLOOKUP(A1904,'NFkB target TFs'!$E$10:$E$54,1,FALSE)</f>
        <v>#N/A</v>
      </c>
      <c r="P1904" s="25" t="e">
        <f>VLOOKUP(A1904,'all NFkB targets'!$A$6:$A$571,1,FALSE)</f>
        <v>#N/A</v>
      </c>
    </row>
    <row r="1905" spans="1:16" x14ac:dyDescent="0.25">
      <c r="A1905" s="96" t="s">
        <v>9853</v>
      </c>
      <c r="B1905" s="21" t="s">
        <v>9854</v>
      </c>
      <c r="C1905" s="21"/>
      <c r="D1905" s="22">
        <v>0</v>
      </c>
      <c r="E1905" s="23">
        <v>-0.11322171091142279</v>
      </c>
      <c r="F1905" s="23">
        <v>9.4266691970118513E-2</v>
      </c>
      <c r="G1905" s="23">
        <v>2.5188332090833092E-2</v>
      </c>
      <c r="H1905" s="23">
        <v>0.21411960374321334</v>
      </c>
      <c r="I1905" s="25">
        <f t="shared" si="116"/>
        <v>0</v>
      </c>
      <c r="J1905" s="25">
        <f t="shared" si="117"/>
        <v>0</v>
      </c>
      <c r="K1905" s="25">
        <f t="shared" si="118"/>
        <v>0</v>
      </c>
      <c r="L1905" s="25">
        <f t="shared" si="119"/>
        <v>0</v>
      </c>
      <c r="M1905" s="25">
        <v>0</v>
      </c>
      <c r="N1905" s="25" t="e">
        <v>#N/A</v>
      </c>
      <c r="O1905" s="25" t="e">
        <f>VLOOKUP(A1905,'NFkB target TFs'!$E$10:$E$54,1,FALSE)</f>
        <v>#N/A</v>
      </c>
      <c r="P1905" s="25" t="e">
        <f>VLOOKUP(A1905,'all NFkB targets'!$A$6:$A$571,1,FALSE)</f>
        <v>#N/A</v>
      </c>
    </row>
    <row r="1906" spans="1:16" x14ac:dyDescent="0.25">
      <c r="A1906" s="96" t="s">
        <v>14142</v>
      </c>
      <c r="B1906" s="21" t="s">
        <v>14143</v>
      </c>
      <c r="C1906" s="21"/>
      <c r="D1906" s="22">
        <v>0</v>
      </c>
      <c r="E1906" s="28">
        <v>0.14408499650705314</v>
      </c>
      <c r="F1906" s="28">
        <v>0.34792330342030681</v>
      </c>
      <c r="G1906" s="28">
        <v>0.7762557774549006</v>
      </c>
      <c r="H1906" s="28">
        <v>0.21353738920621931</v>
      </c>
      <c r="I1906" s="25">
        <f t="shared" si="116"/>
        <v>0</v>
      </c>
      <c r="J1906" s="25">
        <f t="shared" si="117"/>
        <v>0</v>
      </c>
      <c r="K1906" s="25">
        <f t="shared" si="118"/>
        <v>1</v>
      </c>
      <c r="L1906" s="25">
        <f t="shared" si="119"/>
        <v>0</v>
      </c>
      <c r="M1906" s="25">
        <v>1</v>
      </c>
      <c r="N1906" s="25" t="e">
        <v>#N/A</v>
      </c>
      <c r="O1906" s="25" t="e">
        <f>VLOOKUP(A1906,'NFkB target TFs'!$E$10:$E$54,1,FALSE)</f>
        <v>#N/A</v>
      </c>
      <c r="P1906" s="25" t="e">
        <f>VLOOKUP(A1906,'all NFkB targets'!$A$6:$A$571,1,FALSE)</f>
        <v>#N/A</v>
      </c>
    </row>
    <row r="1907" spans="1:16" x14ac:dyDescent="0.25">
      <c r="A1907" s="96" t="s">
        <v>2311</v>
      </c>
      <c r="B1907" s="21" t="s">
        <v>2312</v>
      </c>
      <c r="C1907" s="21"/>
      <c r="D1907" s="22">
        <v>0</v>
      </c>
      <c r="E1907" s="23">
        <v>0.33628009734943476</v>
      </c>
      <c r="F1907" s="23">
        <v>0.51007107638535554</v>
      </c>
      <c r="G1907" s="23">
        <v>0.45527080463563419</v>
      </c>
      <c r="H1907" s="23">
        <v>0.21346245002662673</v>
      </c>
      <c r="I1907" s="25">
        <f t="shared" si="116"/>
        <v>0</v>
      </c>
      <c r="J1907" s="25">
        <f t="shared" si="117"/>
        <v>0</v>
      </c>
      <c r="K1907" s="25">
        <f t="shared" si="118"/>
        <v>0</v>
      </c>
      <c r="L1907" s="25">
        <f t="shared" si="119"/>
        <v>0</v>
      </c>
      <c r="M1907" s="25">
        <v>0</v>
      </c>
      <c r="N1907" s="25" t="e">
        <v>#N/A</v>
      </c>
      <c r="O1907" s="25" t="e">
        <f>VLOOKUP(A1907,'NFkB target TFs'!$E$10:$E$54,1,FALSE)</f>
        <v>#N/A</v>
      </c>
      <c r="P1907" s="25" t="e">
        <f>VLOOKUP(A1907,'all NFkB targets'!$A$6:$A$571,1,FALSE)</f>
        <v>#N/A</v>
      </c>
    </row>
    <row r="1908" spans="1:16" x14ac:dyDescent="0.25">
      <c r="A1908" s="96" t="s">
        <v>3247</v>
      </c>
      <c r="B1908" s="21" t="s">
        <v>3248</v>
      </c>
      <c r="C1908" s="21"/>
      <c r="D1908" s="22">
        <v>0</v>
      </c>
      <c r="E1908" s="23">
        <v>0.1526539117933251</v>
      </c>
      <c r="F1908" s="23">
        <v>0.1325737317230066</v>
      </c>
      <c r="G1908" s="23">
        <v>0.30140544175896739</v>
      </c>
      <c r="H1908" s="23">
        <v>0.21333845392743719</v>
      </c>
      <c r="I1908" s="25">
        <f t="shared" si="116"/>
        <v>0</v>
      </c>
      <c r="J1908" s="25">
        <f t="shared" si="117"/>
        <v>0</v>
      </c>
      <c r="K1908" s="25">
        <f t="shared" si="118"/>
        <v>0</v>
      </c>
      <c r="L1908" s="25">
        <f t="shared" si="119"/>
        <v>0</v>
      </c>
      <c r="M1908" s="25">
        <v>0</v>
      </c>
      <c r="N1908" s="25" t="e">
        <v>#N/A</v>
      </c>
      <c r="O1908" s="25" t="e">
        <f>VLOOKUP(A1908,'NFkB target TFs'!$E$10:$E$54,1,FALSE)</f>
        <v>#N/A</v>
      </c>
      <c r="P1908" s="25" t="e">
        <f>VLOOKUP(A1908,'all NFkB targets'!$A$6:$A$571,1,FALSE)</f>
        <v>#N/A</v>
      </c>
    </row>
    <row r="1909" spans="1:16" x14ac:dyDescent="0.25">
      <c r="A1909" s="96" t="s">
        <v>3049</v>
      </c>
      <c r="B1909" s="21" t="s">
        <v>3050</v>
      </c>
      <c r="C1909" s="21"/>
      <c r="D1909" s="22">
        <v>0</v>
      </c>
      <c r="E1909" s="23">
        <v>0.30673611251834804</v>
      </c>
      <c r="F1909" s="23">
        <v>4.5230035316258702E-2</v>
      </c>
      <c r="G1909" s="23">
        <v>0.38065280148758096</v>
      </c>
      <c r="H1909" s="23">
        <v>0.21331767314291758</v>
      </c>
      <c r="I1909" s="25">
        <f t="shared" si="116"/>
        <v>0</v>
      </c>
      <c r="J1909" s="25">
        <f t="shared" si="117"/>
        <v>0</v>
      </c>
      <c r="K1909" s="25">
        <f t="shared" si="118"/>
        <v>0</v>
      </c>
      <c r="L1909" s="25">
        <f t="shared" si="119"/>
        <v>0</v>
      </c>
      <c r="M1909" s="25">
        <v>0</v>
      </c>
      <c r="N1909" s="25" t="e">
        <v>#N/A</v>
      </c>
      <c r="O1909" s="25" t="e">
        <f>VLOOKUP(A1909,'NFkB target TFs'!$E$10:$E$54,1,FALSE)</f>
        <v>#N/A</v>
      </c>
      <c r="P1909" s="25" t="e">
        <f>VLOOKUP(A1909,'all NFkB targets'!$A$6:$A$571,1,FALSE)</f>
        <v>#N/A</v>
      </c>
    </row>
    <row r="1910" spans="1:16" x14ac:dyDescent="0.25">
      <c r="A1910" s="96" t="s">
        <v>14844</v>
      </c>
      <c r="B1910" s="21" t="s">
        <v>14845</v>
      </c>
      <c r="C1910" s="21"/>
      <c r="D1910" s="22">
        <v>0</v>
      </c>
      <c r="E1910" s="28">
        <v>0.42582754126110089</v>
      </c>
      <c r="F1910" s="28">
        <v>0.65787309650576475</v>
      </c>
      <c r="G1910" s="28">
        <v>0.61940332302508461</v>
      </c>
      <c r="H1910" s="28">
        <v>0.21321197514555981</v>
      </c>
      <c r="I1910" s="25">
        <f t="shared" si="116"/>
        <v>0</v>
      </c>
      <c r="J1910" s="25">
        <f t="shared" si="117"/>
        <v>1</v>
      </c>
      <c r="K1910" s="25">
        <f t="shared" si="118"/>
        <v>1</v>
      </c>
      <c r="L1910" s="25">
        <f t="shared" si="119"/>
        <v>0</v>
      </c>
      <c r="M1910" s="25">
        <v>1</v>
      </c>
      <c r="N1910" s="25" t="e">
        <v>#N/A</v>
      </c>
      <c r="O1910" s="25" t="e">
        <f>VLOOKUP(A1910,'NFkB target TFs'!$E$10:$E$54,1,FALSE)</f>
        <v>#N/A</v>
      </c>
      <c r="P1910" s="25" t="e">
        <f>VLOOKUP(A1910,'all NFkB targets'!$A$6:$A$571,1,FALSE)</f>
        <v>#N/A</v>
      </c>
    </row>
    <row r="1911" spans="1:16" x14ac:dyDescent="0.25">
      <c r="A1911" s="96" t="s">
        <v>12030</v>
      </c>
      <c r="B1911" s="21" t="s">
        <v>941</v>
      </c>
      <c r="C1911" s="21"/>
      <c r="D1911" s="22">
        <v>0</v>
      </c>
      <c r="E1911" s="28">
        <v>0.62587328230343109</v>
      </c>
      <c r="F1911" s="28">
        <v>0.28000655136785124</v>
      </c>
      <c r="G1911" s="28">
        <v>0.41028396930820954</v>
      </c>
      <c r="H1911" s="28">
        <v>0.21300119694718739</v>
      </c>
      <c r="I1911" s="25">
        <f t="shared" ref="I1911:I1974" si="120">IF(ABS(E1911)&gt;0.585,1,0)</f>
        <v>1</v>
      </c>
      <c r="J1911" s="25">
        <f t="shared" ref="J1911:J1974" si="121">IF(ABS(F1911)&gt;0.585,1,0)</f>
        <v>0</v>
      </c>
      <c r="K1911" s="25">
        <f t="shared" ref="K1911:K1974" si="122">IF(ABS(G1911)&gt;0.585,1,0)</f>
        <v>0</v>
      </c>
      <c r="L1911" s="25">
        <f t="shared" ref="L1911:L1974" si="123">IF(ABS(H1911)&gt;0.585,1,0)</f>
        <v>0</v>
      </c>
      <c r="M1911" s="25">
        <v>1</v>
      </c>
      <c r="N1911" s="25" t="e">
        <v>#N/A</v>
      </c>
      <c r="O1911" s="25" t="e">
        <f>VLOOKUP(A1911,'NFkB target TFs'!$E$10:$E$54,1,FALSE)</f>
        <v>#N/A</v>
      </c>
      <c r="P1911" s="25" t="e">
        <f>VLOOKUP(A1911,'all NFkB targets'!$A$6:$A$571,1,FALSE)</f>
        <v>#N/A</v>
      </c>
    </row>
    <row r="1912" spans="1:16" x14ac:dyDescent="0.25">
      <c r="A1912" s="96" t="s">
        <v>1847</v>
      </c>
      <c r="B1912" s="21" t="s">
        <v>1848</v>
      </c>
      <c r="C1912" s="21"/>
      <c r="D1912" s="22">
        <v>0</v>
      </c>
      <c r="E1912" s="23">
        <v>0.15185456314668366</v>
      </c>
      <c r="F1912" s="23">
        <v>-6.9733833171205351E-2</v>
      </c>
      <c r="G1912" s="23">
        <v>0.1856629509571158</v>
      </c>
      <c r="H1912" s="23">
        <v>0.21296466866561936</v>
      </c>
      <c r="I1912" s="25">
        <f t="shared" si="120"/>
        <v>0</v>
      </c>
      <c r="J1912" s="25">
        <f t="shared" si="121"/>
        <v>0</v>
      </c>
      <c r="K1912" s="25">
        <f t="shared" si="122"/>
        <v>0</v>
      </c>
      <c r="L1912" s="25">
        <f t="shared" si="123"/>
        <v>0</v>
      </c>
      <c r="M1912" s="25">
        <v>0</v>
      </c>
      <c r="N1912" s="25" t="e">
        <v>#N/A</v>
      </c>
      <c r="O1912" s="25" t="e">
        <f>VLOOKUP(A1912,'NFkB target TFs'!$E$10:$E$54,1,FALSE)</f>
        <v>#N/A</v>
      </c>
      <c r="P1912" s="25" t="e">
        <f>VLOOKUP(A1912,'all NFkB targets'!$A$6:$A$571,1,FALSE)</f>
        <v>#N/A</v>
      </c>
    </row>
    <row r="1913" spans="1:16" x14ac:dyDescent="0.25">
      <c r="A1913" s="96" t="s">
        <v>4363</v>
      </c>
      <c r="B1913" s="21" t="s">
        <v>4364</v>
      </c>
      <c r="C1913" s="21"/>
      <c r="D1913" s="22">
        <v>0</v>
      </c>
      <c r="E1913" s="23">
        <v>0.11497542789768161</v>
      </c>
      <c r="F1913" s="23">
        <v>0.34726654550261765</v>
      </c>
      <c r="G1913" s="23">
        <v>0.34266156994077596</v>
      </c>
      <c r="H1913" s="23">
        <v>0.2128859501433806</v>
      </c>
      <c r="I1913" s="25">
        <f t="shared" si="120"/>
        <v>0</v>
      </c>
      <c r="J1913" s="25">
        <f t="shared" si="121"/>
        <v>0</v>
      </c>
      <c r="K1913" s="25">
        <f t="shared" si="122"/>
        <v>0</v>
      </c>
      <c r="L1913" s="25">
        <f t="shared" si="123"/>
        <v>0</v>
      </c>
      <c r="M1913" s="25">
        <v>0</v>
      </c>
      <c r="N1913" s="25" t="e">
        <v>#N/A</v>
      </c>
      <c r="O1913" s="25" t="e">
        <f>VLOOKUP(A1913,'NFkB target TFs'!$E$10:$E$54,1,FALSE)</f>
        <v>#N/A</v>
      </c>
      <c r="P1913" s="25" t="e">
        <f>VLOOKUP(A1913,'all NFkB targets'!$A$6:$A$571,1,FALSE)</f>
        <v>#N/A</v>
      </c>
    </row>
    <row r="1914" spans="1:16" x14ac:dyDescent="0.25">
      <c r="A1914" s="96" t="s">
        <v>2834</v>
      </c>
      <c r="B1914" s="21" t="s">
        <v>2835</v>
      </c>
      <c r="C1914" s="21"/>
      <c r="D1914" s="22">
        <v>0</v>
      </c>
      <c r="E1914" s="23">
        <v>-0.25360767412180668</v>
      </c>
      <c r="F1914" s="23">
        <v>0.55661375052379092</v>
      </c>
      <c r="G1914" s="23">
        <v>-9.857190904387847E-2</v>
      </c>
      <c r="H1914" s="23">
        <v>0.21286913844052646</v>
      </c>
      <c r="I1914" s="25">
        <f t="shared" si="120"/>
        <v>0</v>
      </c>
      <c r="J1914" s="25">
        <f t="shared" si="121"/>
        <v>0</v>
      </c>
      <c r="K1914" s="25">
        <f t="shared" si="122"/>
        <v>0</v>
      </c>
      <c r="L1914" s="25">
        <f t="shared" si="123"/>
        <v>0</v>
      </c>
      <c r="M1914" s="25">
        <v>0</v>
      </c>
      <c r="N1914" s="25" t="e">
        <v>#N/A</v>
      </c>
      <c r="O1914" s="25" t="e">
        <f>VLOOKUP(A1914,'NFkB target TFs'!$E$10:$E$54,1,FALSE)</f>
        <v>#N/A</v>
      </c>
      <c r="P1914" s="25" t="e">
        <f>VLOOKUP(A1914,'all NFkB targets'!$A$6:$A$571,1,FALSE)</f>
        <v>#N/A</v>
      </c>
    </row>
    <row r="1915" spans="1:16" x14ac:dyDescent="0.25">
      <c r="A1915" s="96" t="s">
        <v>5503</v>
      </c>
      <c r="B1915" s="21" t="s">
        <v>5504</v>
      </c>
      <c r="C1915" s="21"/>
      <c r="D1915" s="22">
        <v>0</v>
      </c>
      <c r="E1915" s="23">
        <v>-0.190107265859462</v>
      </c>
      <c r="F1915" s="23">
        <v>9.0430398062486289E-2</v>
      </c>
      <c r="G1915" s="23">
        <v>-8.5682505674334983E-2</v>
      </c>
      <c r="H1915" s="23">
        <v>0.21286893225901568</v>
      </c>
      <c r="I1915" s="25">
        <f t="shared" si="120"/>
        <v>0</v>
      </c>
      <c r="J1915" s="25">
        <f t="shared" si="121"/>
        <v>0</v>
      </c>
      <c r="K1915" s="25">
        <f t="shared" si="122"/>
        <v>0</v>
      </c>
      <c r="L1915" s="25">
        <f t="shared" si="123"/>
        <v>0</v>
      </c>
      <c r="M1915" s="25">
        <v>0</v>
      </c>
      <c r="N1915" s="25" t="e">
        <v>#N/A</v>
      </c>
      <c r="O1915" s="25" t="e">
        <f>VLOOKUP(A1915,'NFkB target TFs'!$E$10:$E$54,1,FALSE)</f>
        <v>#N/A</v>
      </c>
      <c r="P1915" s="25" t="e">
        <f>VLOOKUP(A1915,'all NFkB targets'!$A$6:$A$571,1,FALSE)</f>
        <v>#N/A</v>
      </c>
    </row>
    <row r="1916" spans="1:16" x14ac:dyDescent="0.25">
      <c r="A1916" s="96" t="s">
        <v>8283</v>
      </c>
      <c r="B1916" s="21" t="s">
        <v>8284</v>
      </c>
      <c r="C1916" s="21"/>
      <c r="D1916" s="22">
        <v>0</v>
      </c>
      <c r="E1916" s="23">
        <v>5.3359735014670201E-2</v>
      </c>
      <c r="F1916" s="23">
        <v>0.319181095850815</v>
      </c>
      <c r="G1916" s="23">
        <v>0.34602282136366336</v>
      </c>
      <c r="H1916" s="23">
        <v>0.21283609481277502</v>
      </c>
      <c r="I1916" s="25">
        <f t="shared" si="120"/>
        <v>0</v>
      </c>
      <c r="J1916" s="25">
        <f t="shared" si="121"/>
        <v>0</v>
      </c>
      <c r="K1916" s="25">
        <f t="shared" si="122"/>
        <v>0</v>
      </c>
      <c r="L1916" s="25">
        <f t="shared" si="123"/>
        <v>0</v>
      </c>
      <c r="M1916" s="25">
        <v>0</v>
      </c>
      <c r="N1916" s="25" t="e">
        <v>#N/A</v>
      </c>
      <c r="O1916" s="25" t="e">
        <f>VLOOKUP(A1916,'NFkB target TFs'!$E$10:$E$54,1,FALSE)</f>
        <v>#N/A</v>
      </c>
      <c r="P1916" s="25" t="e">
        <f>VLOOKUP(A1916,'all NFkB targets'!$A$6:$A$571,1,FALSE)</f>
        <v>#N/A</v>
      </c>
    </row>
    <row r="1917" spans="1:16" x14ac:dyDescent="0.25">
      <c r="A1917" s="96" t="s">
        <v>8920</v>
      </c>
      <c r="B1917" s="21" t="s">
        <v>941</v>
      </c>
      <c r="C1917" s="21"/>
      <c r="D1917" s="22">
        <v>0</v>
      </c>
      <c r="E1917" s="23">
        <v>0.54527729969427929</v>
      </c>
      <c r="F1917" s="23">
        <v>0.45929620644462527</v>
      </c>
      <c r="G1917" s="23">
        <v>0.39386155957153535</v>
      </c>
      <c r="H1917" s="23">
        <v>0.21283201854939671</v>
      </c>
      <c r="I1917" s="25">
        <f t="shared" si="120"/>
        <v>0</v>
      </c>
      <c r="J1917" s="25">
        <f t="shared" si="121"/>
        <v>0</v>
      </c>
      <c r="K1917" s="25">
        <f t="shared" si="122"/>
        <v>0</v>
      </c>
      <c r="L1917" s="25">
        <f t="shared" si="123"/>
        <v>0</v>
      </c>
      <c r="M1917" s="25">
        <v>0</v>
      </c>
      <c r="N1917" s="25" t="e">
        <v>#N/A</v>
      </c>
      <c r="O1917" s="25" t="e">
        <f>VLOOKUP(A1917,'NFkB target TFs'!$E$10:$E$54,1,FALSE)</f>
        <v>#N/A</v>
      </c>
      <c r="P1917" s="25" t="e">
        <f>VLOOKUP(A1917,'all NFkB targets'!$A$6:$A$571,1,FALSE)</f>
        <v>#N/A</v>
      </c>
    </row>
    <row r="1918" spans="1:16" x14ac:dyDescent="0.25">
      <c r="A1918" s="96" t="s">
        <v>2095</v>
      </c>
      <c r="B1918" s="21" t="s">
        <v>2096</v>
      </c>
      <c r="C1918" s="21"/>
      <c r="D1918" s="22">
        <v>0</v>
      </c>
      <c r="E1918" s="23">
        <v>0.21337389222265402</v>
      </c>
      <c r="F1918" s="23">
        <v>0.28734376770516562</v>
      </c>
      <c r="G1918" s="23">
        <v>-0.14228543644382696</v>
      </c>
      <c r="H1918" s="23">
        <v>0.2128200036961744</v>
      </c>
      <c r="I1918" s="25">
        <f t="shared" si="120"/>
        <v>0</v>
      </c>
      <c r="J1918" s="25">
        <f t="shared" si="121"/>
        <v>0</v>
      </c>
      <c r="K1918" s="25">
        <f t="shared" si="122"/>
        <v>0</v>
      </c>
      <c r="L1918" s="25">
        <f t="shared" si="123"/>
        <v>0</v>
      </c>
      <c r="M1918" s="25">
        <v>0</v>
      </c>
      <c r="N1918" s="25" t="e">
        <v>#N/A</v>
      </c>
      <c r="O1918" s="25" t="e">
        <f>VLOOKUP(A1918,'NFkB target TFs'!$E$10:$E$54,1,FALSE)</f>
        <v>#N/A</v>
      </c>
      <c r="P1918" s="25" t="e">
        <f>VLOOKUP(A1918,'all NFkB targets'!$A$6:$A$571,1,FALSE)</f>
        <v>#N/A</v>
      </c>
    </row>
    <row r="1919" spans="1:16" x14ac:dyDescent="0.25">
      <c r="A1919" s="96" t="s">
        <v>11430</v>
      </c>
      <c r="B1919" s="21" t="s">
        <v>11431</v>
      </c>
      <c r="C1919" s="21"/>
      <c r="D1919" s="22">
        <v>0</v>
      </c>
      <c r="E1919" s="23">
        <v>0.11598565620612838</v>
      </c>
      <c r="F1919" s="23">
        <v>0.32931913977718391</v>
      </c>
      <c r="G1919" s="23">
        <v>0.5745621907154318</v>
      </c>
      <c r="H1919" s="23">
        <v>0.21259747468253964</v>
      </c>
      <c r="I1919" s="25">
        <f t="shared" si="120"/>
        <v>0</v>
      </c>
      <c r="J1919" s="25">
        <f t="shared" si="121"/>
        <v>0</v>
      </c>
      <c r="K1919" s="25">
        <f t="shared" si="122"/>
        <v>0</v>
      </c>
      <c r="L1919" s="25">
        <f t="shared" si="123"/>
        <v>0</v>
      </c>
      <c r="M1919" s="25">
        <v>0</v>
      </c>
      <c r="N1919" s="25" t="e">
        <v>#N/A</v>
      </c>
      <c r="O1919" s="25" t="e">
        <f>VLOOKUP(A1919,'NFkB target TFs'!$E$10:$E$54,1,FALSE)</f>
        <v>#N/A</v>
      </c>
      <c r="P1919" s="25" t="e">
        <f>VLOOKUP(A1919,'all NFkB targets'!$A$6:$A$571,1,FALSE)</f>
        <v>#N/A</v>
      </c>
    </row>
    <row r="1920" spans="1:16" x14ac:dyDescent="0.25">
      <c r="A1920" s="96" t="s">
        <v>6411</v>
      </c>
      <c r="B1920" s="21" t="s">
        <v>6412</v>
      </c>
      <c r="C1920" s="21"/>
      <c r="D1920" s="22">
        <v>0</v>
      </c>
      <c r="E1920" s="23">
        <v>0.12668316563865553</v>
      </c>
      <c r="F1920" s="23">
        <v>0.28922573176104643</v>
      </c>
      <c r="G1920" s="23">
        <v>0.242509494443825</v>
      </c>
      <c r="H1920" s="23">
        <v>0.21244327228919496</v>
      </c>
      <c r="I1920" s="25">
        <f t="shared" si="120"/>
        <v>0</v>
      </c>
      <c r="J1920" s="25">
        <f t="shared" si="121"/>
        <v>0</v>
      </c>
      <c r="K1920" s="25">
        <f t="shared" si="122"/>
        <v>0</v>
      </c>
      <c r="L1920" s="25">
        <f t="shared" si="123"/>
        <v>0</v>
      </c>
      <c r="M1920" s="25">
        <v>0</v>
      </c>
      <c r="N1920" s="25" t="e">
        <v>#N/A</v>
      </c>
      <c r="O1920" s="25" t="e">
        <f>VLOOKUP(A1920,'NFkB target TFs'!$E$10:$E$54,1,FALSE)</f>
        <v>#N/A</v>
      </c>
      <c r="P1920" s="25" t="e">
        <f>VLOOKUP(A1920,'all NFkB targets'!$A$6:$A$571,1,FALSE)</f>
        <v>#N/A</v>
      </c>
    </row>
    <row r="1921" spans="1:16" x14ac:dyDescent="0.25">
      <c r="A1921" s="96" t="s">
        <v>5485</v>
      </c>
      <c r="B1921" s="21" t="s">
        <v>5486</v>
      </c>
      <c r="C1921" s="21"/>
      <c r="D1921" s="22">
        <v>0</v>
      </c>
      <c r="E1921" s="23">
        <v>-7.1201452829550427E-2</v>
      </c>
      <c r="F1921" s="23">
        <v>0.13291371616604361</v>
      </c>
      <c r="G1921" s="23">
        <v>0.48571989493839379</v>
      </c>
      <c r="H1921" s="23">
        <v>0.2123715653530488</v>
      </c>
      <c r="I1921" s="25">
        <f t="shared" si="120"/>
        <v>0</v>
      </c>
      <c r="J1921" s="25">
        <f t="shared" si="121"/>
        <v>0</v>
      </c>
      <c r="K1921" s="25">
        <f t="shared" si="122"/>
        <v>0</v>
      </c>
      <c r="L1921" s="25">
        <f t="shared" si="123"/>
        <v>0</v>
      </c>
      <c r="M1921" s="25">
        <v>0</v>
      </c>
      <c r="N1921" s="25" t="e">
        <v>#N/A</v>
      </c>
      <c r="O1921" s="25" t="e">
        <f>VLOOKUP(A1921,'NFkB target TFs'!$E$10:$E$54,1,FALSE)</f>
        <v>#N/A</v>
      </c>
      <c r="P1921" s="25" t="e">
        <f>VLOOKUP(A1921,'all NFkB targets'!$A$6:$A$571,1,FALSE)</f>
        <v>#N/A</v>
      </c>
    </row>
    <row r="1922" spans="1:16" x14ac:dyDescent="0.25">
      <c r="A1922" s="96" t="s">
        <v>365</v>
      </c>
      <c r="B1922" s="21" t="s">
        <v>366</v>
      </c>
      <c r="C1922" s="21"/>
      <c r="D1922" s="22">
        <v>0</v>
      </c>
      <c r="E1922" s="23">
        <v>0.23997249897056874</v>
      </c>
      <c r="F1922" s="23">
        <v>0.29393764806207884</v>
      </c>
      <c r="G1922" s="23">
        <v>-0.19017259226287556</v>
      </c>
      <c r="H1922" s="23">
        <v>0.21220001355880444</v>
      </c>
      <c r="I1922" s="25">
        <f t="shared" si="120"/>
        <v>0</v>
      </c>
      <c r="J1922" s="25">
        <f t="shared" si="121"/>
        <v>0</v>
      </c>
      <c r="K1922" s="25">
        <f t="shared" si="122"/>
        <v>0</v>
      </c>
      <c r="L1922" s="25">
        <f t="shared" si="123"/>
        <v>0</v>
      </c>
      <c r="M1922" s="25">
        <v>0</v>
      </c>
      <c r="N1922" s="25" t="e">
        <v>#N/A</v>
      </c>
      <c r="O1922" s="25" t="e">
        <f>VLOOKUP(A1922,'NFkB target TFs'!$E$10:$E$54,1,FALSE)</f>
        <v>#N/A</v>
      </c>
      <c r="P1922" s="25" t="e">
        <f>VLOOKUP(A1922,'all NFkB targets'!$A$6:$A$571,1,FALSE)</f>
        <v>#N/A</v>
      </c>
    </row>
    <row r="1923" spans="1:16" x14ac:dyDescent="0.25">
      <c r="A1923" s="96" t="s">
        <v>1136</v>
      </c>
      <c r="B1923" s="21" t="s">
        <v>1137</v>
      </c>
      <c r="C1923" s="21"/>
      <c r="D1923" s="22">
        <v>0</v>
      </c>
      <c r="E1923" s="23">
        <v>0.29906208093552705</v>
      </c>
      <c r="F1923" s="23">
        <v>0.2149760712593346</v>
      </c>
      <c r="G1923" s="23">
        <v>0.15268207723989505</v>
      </c>
      <c r="H1923" s="23">
        <v>0.21214446940955226</v>
      </c>
      <c r="I1923" s="25">
        <f t="shared" si="120"/>
        <v>0</v>
      </c>
      <c r="J1923" s="25">
        <f t="shared" si="121"/>
        <v>0</v>
      </c>
      <c r="K1923" s="25">
        <f t="shared" si="122"/>
        <v>0</v>
      </c>
      <c r="L1923" s="25">
        <f t="shared" si="123"/>
        <v>0</v>
      </c>
      <c r="M1923" s="25">
        <v>0</v>
      </c>
      <c r="N1923" s="25" t="e">
        <v>#N/A</v>
      </c>
      <c r="O1923" s="25" t="e">
        <f>VLOOKUP(A1923,'NFkB target TFs'!$E$10:$E$54,1,FALSE)</f>
        <v>#N/A</v>
      </c>
      <c r="P1923" s="25" t="e">
        <f>VLOOKUP(A1923,'all NFkB targets'!$A$6:$A$571,1,FALSE)</f>
        <v>#N/A</v>
      </c>
    </row>
    <row r="1924" spans="1:16" x14ac:dyDescent="0.25">
      <c r="A1924" s="96" t="s">
        <v>12312</v>
      </c>
      <c r="B1924" s="21" t="s">
        <v>12313</v>
      </c>
      <c r="C1924" s="21"/>
      <c r="D1924" s="22">
        <v>0</v>
      </c>
      <c r="E1924" s="28">
        <v>0.80722322320855666</v>
      </c>
      <c r="F1924" s="23">
        <v>-3.5774029879028175E-2</v>
      </c>
      <c r="G1924" s="28">
        <v>0.42275823440613969</v>
      </c>
      <c r="H1924" s="28">
        <v>0.21210167377174169</v>
      </c>
      <c r="I1924" s="25">
        <f t="shared" si="120"/>
        <v>1</v>
      </c>
      <c r="J1924" s="25">
        <f t="shared" si="121"/>
        <v>0</v>
      </c>
      <c r="K1924" s="25">
        <f t="shared" si="122"/>
        <v>0</v>
      </c>
      <c r="L1924" s="25">
        <f t="shared" si="123"/>
        <v>0</v>
      </c>
      <c r="M1924" s="25">
        <v>1</v>
      </c>
      <c r="N1924" s="25" t="e">
        <v>#N/A</v>
      </c>
      <c r="O1924" s="25" t="e">
        <f>VLOOKUP(A1924,'NFkB target TFs'!$E$10:$E$54,1,FALSE)</f>
        <v>#N/A</v>
      </c>
      <c r="P1924" s="25" t="e">
        <f>VLOOKUP(A1924,'all NFkB targets'!$A$6:$A$571,1,FALSE)</f>
        <v>#N/A</v>
      </c>
    </row>
    <row r="1925" spans="1:16" x14ac:dyDescent="0.25">
      <c r="A1925" s="96" t="s">
        <v>2065</v>
      </c>
      <c r="B1925" s="21" t="s">
        <v>2066</v>
      </c>
      <c r="C1925" s="21"/>
      <c r="D1925" s="22">
        <v>0</v>
      </c>
      <c r="E1925" s="23">
        <v>-4.899777350536913E-2</v>
      </c>
      <c r="F1925" s="23">
        <v>0.35869831751799031</v>
      </c>
      <c r="G1925" s="23">
        <v>4.5094516956827549E-2</v>
      </c>
      <c r="H1925" s="23">
        <v>0.21200223499482182</v>
      </c>
      <c r="I1925" s="25">
        <f t="shared" si="120"/>
        <v>0</v>
      </c>
      <c r="J1925" s="25">
        <f t="shared" si="121"/>
        <v>0</v>
      </c>
      <c r="K1925" s="25">
        <f t="shared" si="122"/>
        <v>0</v>
      </c>
      <c r="L1925" s="25">
        <f t="shared" si="123"/>
        <v>0</v>
      </c>
      <c r="M1925" s="25">
        <v>0</v>
      </c>
      <c r="N1925" s="25" t="e">
        <v>#N/A</v>
      </c>
      <c r="O1925" s="25" t="e">
        <f>VLOOKUP(A1925,'NFkB target TFs'!$E$10:$E$54,1,FALSE)</f>
        <v>#N/A</v>
      </c>
      <c r="P1925" s="25" t="e">
        <f>VLOOKUP(A1925,'all NFkB targets'!$A$6:$A$571,1,FALSE)</f>
        <v>#N/A</v>
      </c>
    </row>
    <row r="1926" spans="1:16" x14ac:dyDescent="0.25">
      <c r="A1926" s="96" t="s">
        <v>5189</v>
      </c>
      <c r="B1926" s="21" t="s">
        <v>5190</v>
      </c>
      <c r="C1926" s="21"/>
      <c r="D1926" s="22">
        <v>0</v>
      </c>
      <c r="E1926" s="23">
        <v>0.2487055162578812</v>
      </c>
      <c r="F1926" s="23">
        <v>0.43750452536740769</v>
      </c>
      <c r="G1926" s="23">
        <v>0.22206957239026451</v>
      </c>
      <c r="H1926" s="23">
        <v>0.2119632049716729</v>
      </c>
      <c r="I1926" s="25">
        <f t="shared" si="120"/>
        <v>0</v>
      </c>
      <c r="J1926" s="25">
        <f t="shared" si="121"/>
        <v>0</v>
      </c>
      <c r="K1926" s="25">
        <f t="shared" si="122"/>
        <v>0</v>
      </c>
      <c r="L1926" s="25">
        <f t="shared" si="123"/>
        <v>0</v>
      </c>
      <c r="M1926" s="25">
        <v>0</v>
      </c>
      <c r="N1926" s="25" t="e">
        <v>#N/A</v>
      </c>
      <c r="O1926" s="25" t="e">
        <f>VLOOKUP(A1926,'NFkB target TFs'!$E$10:$E$54,1,FALSE)</f>
        <v>#N/A</v>
      </c>
      <c r="P1926" s="25" t="e">
        <f>VLOOKUP(A1926,'all NFkB targets'!$A$6:$A$571,1,FALSE)</f>
        <v>#N/A</v>
      </c>
    </row>
    <row r="1927" spans="1:16" x14ac:dyDescent="0.25">
      <c r="A1927" s="96" t="s">
        <v>12623</v>
      </c>
      <c r="B1927" s="21" t="s">
        <v>12624</v>
      </c>
      <c r="C1927" s="21"/>
      <c r="D1927" s="22">
        <v>0</v>
      </c>
      <c r="E1927" s="24">
        <v>-0.30878271883044028</v>
      </c>
      <c r="F1927" s="28">
        <v>0.62824126775294686</v>
      </c>
      <c r="G1927" s="28">
        <v>0.34529984423187232</v>
      </c>
      <c r="H1927" s="28">
        <v>0.21192432673704156</v>
      </c>
      <c r="I1927" s="25">
        <f t="shared" si="120"/>
        <v>0</v>
      </c>
      <c r="J1927" s="25">
        <f t="shared" si="121"/>
        <v>1</v>
      </c>
      <c r="K1927" s="25">
        <f t="shared" si="122"/>
        <v>0</v>
      </c>
      <c r="L1927" s="25">
        <f t="shared" si="123"/>
        <v>0</v>
      </c>
      <c r="M1927" s="25">
        <v>1</v>
      </c>
      <c r="N1927" s="25" t="e">
        <v>#N/A</v>
      </c>
      <c r="O1927" s="25" t="e">
        <f>VLOOKUP(A1927,'NFkB target TFs'!$E$10:$E$54,1,FALSE)</f>
        <v>#N/A</v>
      </c>
      <c r="P1927" s="25" t="e">
        <f>VLOOKUP(A1927,'all NFkB targets'!$A$6:$A$571,1,FALSE)</f>
        <v>#N/A</v>
      </c>
    </row>
    <row r="1928" spans="1:16" x14ac:dyDescent="0.25">
      <c r="A1928" s="96" t="s">
        <v>4754</v>
      </c>
      <c r="B1928" s="21" t="s">
        <v>4755</v>
      </c>
      <c r="C1928" s="21"/>
      <c r="D1928" s="22">
        <v>0</v>
      </c>
      <c r="E1928" s="23">
        <v>0.25596474968010746</v>
      </c>
      <c r="F1928" s="23">
        <v>0.27367570752657944</v>
      </c>
      <c r="G1928" s="23">
        <v>0.36180272549350811</v>
      </c>
      <c r="H1928" s="23">
        <v>0.2116149642093445</v>
      </c>
      <c r="I1928" s="25">
        <f t="shared" si="120"/>
        <v>0</v>
      </c>
      <c r="J1928" s="25">
        <f t="shared" si="121"/>
        <v>0</v>
      </c>
      <c r="K1928" s="25">
        <f t="shared" si="122"/>
        <v>0</v>
      </c>
      <c r="L1928" s="25">
        <f t="shared" si="123"/>
        <v>0</v>
      </c>
      <c r="M1928" s="25">
        <v>0</v>
      </c>
      <c r="N1928" s="25" t="e">
        <v>#N/A</v>
      </c>
      <c r="O1928" s="25" t="e">
        <f>VLOOKUP(A1928,'NFkB target TFs'!$E$10:$E$54,1,FALSE)</f>
        <v>#N/A</v>
      </c>
      <c r="P1928" s="25" t="e">
        <f>VLOOKUP(A1928,'all NFkB targets'!$A$6:$A$571,1,FALSE)</f>
        <v>#N/A</v>
      </c>
    </row>
    <row r="1929" spans="1:16" x14ac:dyDescent="0.25">
      <c r="A1929" s="96" t="s">
        <v>8842</v>
      </c>
      <c r="B1929" s="21" t="s">
        <v>8843</v>
      </c>
      <c r="C1929" s="21"/>
      <c r="D1929" s="22">
        <v>0</v>
      </c>
      <c r="E1929" s="23">
        <v>8.7967214602874183E-2</v>
      </c>
      <c r="F1929" s="23">
        <v>4.9001182517171504E-2</v>
      </c>
      <c r="G1929" s="23">
        <v>4.6627530190132944E-2</v>
      </c>
      <c r="H1929" s="23">
        <v>0.2114505779852946</v>
      </c>
      <c r="I1929" s="25">
        <f t="shared" si="120"/>
        <v>0</v>
      </c>
      <c r="J1929" s="25">
        <f t="shared" si="121"/>
        <v>0</v>
      </c>
      <c r="K1929" s="25">
        <f t="shared" si="122"/>
        <v>0</v>
      </c>
      <c r="L1929" s="25">
        <f t="shared" si="123"/>
        <v>0</v>
      </c>
      <c r="M1929" s="25">
        <v>0</v>
      </c>
      <c r="N1929" s="25" t="e">
        <v>#N/A</v>
      </c>
      <c r="O1929" s="25" t="e">
        <f>VLOOKUP(A1929,'NFkB target TFs'!$E$10:$E$54,1,FALSE)</f>
        <v>#N/A</v>
      </c>
      <c r="P1929" s="25" t="e">
        <f>VLOOKUP(A1929,'all NFkB targets'!$A$6:$A$571,1,FALSE)</f>
        <v>#N/A</v>
      </c>
    </row>
    <row r="1930" spans="1:16" x14ac:dyDescent="0.25">
      <c r="A1930" s="96" t="s">
        <v>8813</v>
      </c>
      <c r="B1930" s="21" t="s">
        <v>8814</v>
      </c>
      <c r="C1930" s="21"/>
      <c r="D1930" s="22">
        <v>0</v>
      </c>
      <c r="E1930" s="23">
        <v>1.7456964349095445E-2</v>
      </c>
      <c r="F1930" s="23">
        <v>0.27412960446643625</v>
      </c>
      <c r="G1930" s="23">
        <v>0.31531991476268662</v>
      </c>
      <c r="H1930" s="23">
        <v>0.2110337883867642</v>
      </c>
      <c r="I1930" s="25">
        <f t="shared" si="120"/>
        <v>0</v>
      </c>
      <c r="J1930" s="25">
        <f t="shared" si="121"/>
        <v>0</v>
      </c>
      <c r="K1930" s="25">
        <f t="shared" si="122"/>
        <v>0</v>
      </c>
      <c r="L1930" s="25">
        <f t="shared" si="123"/>
        <v>0</v>
      </c>
      <c r="M1930" s="25">
        <v>0</v>
      </c>
      <c r="N1930" s="25" t="e">
        <v>#N/A</v>
      </c>
      <c r="O1930" s="25" t="e">
        <f>VLOOKUP(A1930,'NFkB target TFs'!$E$10:$E$54,1,FALSE)</f>
        <v>#N/A</v>
      </c>
      <c r="P1930" s="25" t="e">
        <f>VLOOKUP(A1930,'all NFkB targets'!$A$6:$A$571,1,FALSE)</f>
        <v>#N/A</v>
      </c>
    </row>
    <row r="1931" spans="1:16" x14ac:dyDescent="0.25">
      <c r="A1931" s="96" t="s">
        <v>8443</v>
      </c>
      <c r="B1931" s="21" t="s">
        <v>8444</v>
      </c>
      <c r="C1931" s="21"/>
      <c r="D1931" s="22">
        <v>0</v>
      </c>
      <c r="E1931" s="23">
        <v>0.15113564339952879</v>
      </c>
      <c r="F1931" s="23">
        <v>3.9689022029454546E-3</v>
      </c>
      <c r="G1931" s="23">
        <v>0.3531125242648338</v>
      </c>
      <c r="H1931" s="23">
        <v>0.21092952357086914</v>
      </c>
      <c r="I1931" s="25">
        <f t="shared" si="120"/>
        <v>0</v>
      </c>
      <c r="J1931" s="25">
        <f t="shared" si="121"/>
        <v>0</v>
      </c>
      <c r="K1931" s="25">
        <f t="shared" si="122"/>
        <v>0</v>
      </c>
      <c r="L1931" s="25">
        <f t="shared" si="123"/>
        <v>0</v>
      </c>
      <c r="M1931" s="25">
        <v>0</v>
      </c>
      <c r="N1931" s="25" t="e">
        <v>#N/A</v>
      </c>
      <c r="O1931" s="25" t="e">
        <f>VLOOKUP(A1931,'NFkB target TFs'!$E$10:$E$54,1,FALSE)</f>
        <v>#N/A</v>
      </c>
      <c r="P1931" s="25" t="e">
        <f>VLOOKUP(A1931,'all NFkB targets'!$A$6:$A$571,1,FALSE)</f>
        <v>#N/A</v>
      </c>
    </row>
    <row r="1932" spans="1:16" x14ac:dyDescent="0.25">
      <c r="A1932" s="96" t="s">
        <v>10638</v>
      </c>
      <c r="B1932" s="21" t="s">
        <v>10639</v>
      </c>
      <c r="C1932" s="21"/>
      <c r="D1932" s="22">
        <v>0</v>
      </c>
      <c r="E1932" s="23">
        <v>0.155243076514997</v>
      </c>
      <c r="F1932" s="23">
        <v>-7.2074492334003148E-2</v>
      </c>
      <c r="G1932" s="23">
        <v>0.51848500599340375</v>
      </c>
      <c r="H1932" s="23">
        <v>0.21091128187340463</v>
      </c>
      <c r="I1932" s="25">
        <f t="shared" si="120"/>
        <v>0</v>
      </c>
      <c r="J1932" s="25">
        <f t="shared" si="121"/>
        <v>0</v>
      </c>
      <c r="K1932" s="25">
        <f t="shared" si="122"/>
        <v>0</v>
      </c>
      <c r="L1932" s="25">
        <f t="shared" si="123"/>
        <v>0</v>
      </c>
      <c r="M1932" s="25">
        <v>0</v>
      </c>
      <c r="N1932" s="25" t="e">
        <v>#N/A</v>
      </c>
      <c r="O1932" s="25" t="e">
        <f>VLOOKUP(A1932,'NFkB target TFs'!$E$10:$E$54,1,FALSE)</f>
        <v>#N/A</v>
      </c>
      <c r="P1932" s="25" t="e">
        <f>VLOOKUP(A1932,'all NFkB targets'!$A$6:$A$571,1,FALSE)</f>
        <v>#N/A</v>
      </c>
    </row>
    <row r="1933" spans="1:16" x14ac:dyDescent="0.25">
      <c r="A1933" s="96" t="s">
        <v>23</v>
      </c>
      <c r="B1933" s="21" t="s">
        <v>24</v>
      </c>
      <c r="C1933" s="21"/>
      <c r="D1933" s="22">
        <v>0</v>
      </c>
      <c r="E1933" s="23">
        <v>-3.819843157749931E-2</v>
      </c>
      <c r="F1933" s="23">
        <v>-0.15166949249473091</v>
      </c>
      <c r="G1933" s="23">
        <v>-0.41688619318399278</v>
      </c>
      <c r="H1933" s="23">
        <v>0.21090940470359254</v>
      </c>
      <c r="I1933" s="25">
        <f t="shared" si="120"/>
        <v>0</v>
      </c>
      <c r="J1933" s="25">
        <f t="shared" si="121"/>
        <v>0</v>
      </c>
      <c r="K1933" s="25">
        <f t="shared" si="122"/>
        <v>0</v>
      </c>
      <c r="L1933" s="25">
        <f t="shared" si="123"/>
        <v>0</v>
      </c>
      <c r="M1933" s="25">
        <v>0</v>
      </c>
      <c r="N1933" s="33" t="s">
        <v>23</v>
      </c>
      <c r="O1933" s="25" t="e">
        <f>VLOOKUP(A1933,'NFkB target TFs'!$E$10:$E$54,1,FALSE)</f>
        <v>#N/A</v>
      </c>
      <c r="P1933" s="25" t="e">
        <f>VLOOKUP(A1933,'all NFkB targets'!$A$6:$A$571,1,FALSE)</f>
        <v>#N/A</v>
      </c>
    </row>
    <row r="1934" spans="1:16" x14ac:dyDescent="0.25">
      <c r="A1934" s="96" t="s">
        <v>11866</v>
      </c>
      <c r="B1934" s="21" t="s">
        <v>941</v>
      </c>
      <c r="C1934" s="21"/>
      <c r="D1934" s="22">
        <v>0</v>
      </c>
      <c r="E1934" s="23">
        <v>6.1824707777489954E-2</v>
      </c>
      <c r="F1934" s="23">
        <v>-5.5161636110611777E-2</v>
      </c>
      <c r="G1934" s="23">
        <v>0.57681375225355647</v>
      </c>
      <c r="H1934" s="23">
        <v>0.21075580998898327</v>
      </c>
      <c r="I1934" s="25">
        <f t="shared" si="120"/>
        <v>0</v>
      </c>
      <c r="J1934" s="25">
        <f t="shared" si="121"/>
        <v>0</v>
      </c>
      <c r="K1934" s="25">
        <f t="shared" si="122"/>
        <v>0</v>
      </c>
      <c r="L1934" s="25">
        <f t="shared" si="123"/>
        <v>0</v>
      </c>
      <c r="M1934" s="25">
        <v>0</v>
      </c>
      <c r="N1934" s="25" t="e">
        <v>#N/A</v>
      </c>
      <c r="O1934" s="25" t="e">
        <f>VLOOKUP(A1934,'NFkB target TFs'!$E$10:$E$54,1,FALSE)</f>
        <v>#N/A</v>
      </c>
      <c r="P1934" s="25" t="e">
        <f>VLOOKUP(A1934,'all NFkB targets'!$A$6:$A$571,1,FALSE)</f>
        <v>#N/A</v>
      </c>
    </row>
    <row r="1935" spans="1:16" x14ac:dyDescent="0.25">
      <c r="A1935" s="96" t="s">
        <v>15021</v>
      </c>
      <c r="B1935" s="21" t="s">
        <v>15022</v>
      </c>
      <c r="C1935" s="21"/>
      <c r="D1935" s="22">
        <v>0</v>
      </c>
      <c r="E1935" s="28">
        <v>0.94286543698800529</v>
      </c>
      <c r="F1935" s="24">
        <v>-1.229252330070371</v>
      </c>
      <c r="G1935" s="24">
        <v>-1.3004548483641905</v>
      </c>
      <c r="H1935" s="28">
        <v>0.21074954487598144</v>
      </c>
      <c r="I1935" s="25">
        <f t="shared" si="120"/>
        <v>1</v>
      </c>
      <c r="J1935" s="25">
        <f t="shared" si="121"/>
        <v>1</v>
      </c>
      <c r="K1935" s="25">
        <f t="shared" si="122"/>
        <v>1</v>
      </c>
      <c r="L1935" s="25">
        <f t="shared" si="123"/>
        <v>0</v>
      </c>
      <c r="M1935" s="25">
        <v>1</v>
      </c>
      <c r="N1935" s="25" t="e">
        <v>#N/A</v>
      </c>
      <c r="O1935" s="25" t="e">
        <f>VLOOKUP(A1935,'NFkB target TFs'!$E$10:$E$54,1,FALSE)</f>
        <v>#N/A</v>
      </c>
      <c r="P1935" s="25" t="e">
        <f>VLOOKUP(A1935,'all NFkB targets'!$A$6:$A$571,1,FALSE)</f>
        <v>#N/A</v>
      </c>
    </row>
    <row r="1936" spans="1:16" x14ac:dyDescent="0.25">
      <c r="A1936" s="96" t="s">
        <v>13517</v>
      </c>
      <c r="B1936" s="21" t="s">
        <v>13518</v>
      </c>
      <c r="C1936" s="21"/>
      <c r="D1936" s="22">
        <v>0</v>
      </c>
      <c r="E1936" s="24">
        <v>-0.57643104107400633</v>
      </c>
      <c r="F1936" s="28">
        <v>0.23400420049320098</v>
      </c>
      <c r="G1936" s="24">
        <v>-0.68235072169178168</v>
      </c>
      <c r="H1936" s="28">
        <v>0.21069216202571714</v>
      </c>
      <c r="I1936" s="25">
        <f t="shared" si="120"/>
        <v>0</v>
      </c>
      <c r="J1936" s="25">
        <f t="shared" si="121"/>
        <v>0</v>
      </c>
      <c r="K1936" s="25">
        <f t="shared" si="122"/>
        <v>1</v>
      </c>
      <c r="L1936" s="25">
        <f t="shared" si="123"/>
        <v>0</v>
      </c>
      <c r="M1936" s="25">
        <v>1</v>
      </c>
      <c r="N1936" s="25" t="e">
        <v>#N/A</v>
      </c>
      <c r="O1936" s="25" t="e">
        <f>VLOOKUP(A1936,'NFkB target TFs'!$E$10:$E$54,1,FALSE)</f>
        <v>#N/A</v>
      </c>
      <c r="P1936" s="25" t="e">
        <f>VLOOKUP(A1936,'all NFkB targets'!$A$6:$A$571,1,FALSE)</f>
        <v>#N/A</v>
      </c>
    </row>
    <row r="1937" spans="1:16" x14ac:dyDescent="0.25">
      <c r="A1937" s="96" t="s">
        <v>1526</v>
      </c>
      <c r="B1937" s="21" t="s">
        <v>1527</v>
      </c>
      <c r="C1937" s="21"/>
      <c r="D1937" s="22">
        <v>0</v>
      </c>
      <c r="E1937" s="23">
        <v>7.0662764106808329E-2</v>
      </c>
      <c r="F1937" s="23">
        <v>0.44269760287749588</v>
      </c>
      <c r="G1937" s="23">
        <v>0.53990661631809123</v>
      </c>
      <c r="H1937" s="23">
        <v>0.21057439730955632</v>
      </c>
      <c r="I1937" s="25">
        <f t="shared" si="120"/>
        <v>0</v>
      </c>
      <c r="J1937" s="25">
        <f t="shared" si="121"/>
        <v>0</v>
      </c>
      <c r="K1937" s="25">
        <f t="shared" si="122"/>
        <v>0</v>
      </c>
      <c r="L1937" s="25">
        <f t="shared" si="123"/>
        <v>0</v>
      </c>
      <c r="M1937" s="25">
        <v>0</v>
      </c>
      <c r="N1937" s="25" t="e">
        <v>#N/A</v>
      </c>
      <c r="O1937" s="25" t="e">
        <f>VLOOKUP(A1937,'NFkB target TFs'!$E$10:$E$54,1,FALSE)</f>
        <v>#N/A</v>
      </c>
      <c r="P1937" s="25" t="e">
        <f>VLOOKUP(A1937,'all NFkB targets'!$A$6:$A$571,1,FALSE)</f>
        <v>#N/A</v>
      </c>
    </row>
    <row r="1938" spans="1:16" x14ac:dyDescent="0.25">
      <c r="A1938" s="96" t="s">
        <v>7216</v>
      </c>
      <c r="B1938" s="21" t="s">
        <v>941</v>
      </c>
      <c r="C1938" s="21"/>
      <c r="D1938" s="22">
        <v>0</v>
      </c>
      <c r="E1938" s="23">
        <v>9.927273684378024E-2</v>
      </c>
      <c r="F1938" s="23">
        <v>8.4908155699318283E-2</v>
      </c>
      <c r="G1938" s="23">
        <v>0.12662481705187958</v>
      </c>
      <c r="H1938" s="23">
        <v>0.21053831506926562</v>
      </c>
      <c r="I1938" s="25">
        <f t="shared" si="120"/>
        <v>0</v>
      </c>
      <c r="J1938" s="25">
        <f t="shared" si="121"/>
        <v>0</v>
      </c>
      <c r="K1938" s="25">
        <f t="shared" si="122"/>
        <v>0</v>
      </c>
      <c r="L1938" s="25">
        <f t="shared" si="123"/>
        <v>0</v>
      </c>
      <c r="M1938" s="25">
        <v>0</v>
      </c>
      <c r="N1938" s="25" t="e">
        <v>#N/A</v>
      </c>
      <c r="O1938" s="25" t="e">
        <f>VLOOKUP(A1938,'NFkB target TFs'!$E$10:$E$54,1,FALSE)</f>
        <v>#N/A</v>
      </c>
      <c r="P1938" s="25" t="e">
        <f>VLOOKUP(A1938,'all NFkB targets'!$A$6:$A$571,1,FALSE)</f>
        <v>#N/A</v>
      </c>
    </row>
    <row r="1939" spans="1:16" x14ac:dyDescent="0.25">
      <c r="A1939" s="96" t="s">
        <v>13796</v>
      </c>
      <c r="B1939" s="21" t="s">
        <v>13797</v>
      </c>
      <c r="C1939" s="21"/>
      <c r="D1939" s="22">
        <v>0</v>
      </c>
      <c r="E1939" s="23">
        <v>-6.6329568090848168E-2</v>
      </c>
      <c r="F1939" s="28">
        <v>0.20274222595952476</v>
      </c>
      <c r="G1939" s="28">
        <v>0.67802847072083272</v>
      </c>
      <c r="H1939" s="28">
        <v>0.21052890218764711</v>
      </c>
      <c r="I1939" s="25">
        <f t="shared" si="120"/>
        <v>0</v>
      </c>
      <c r="J1939" s="25">
        <f t="shared" si="121"/>
        <v>0</v>
      </c>
      <c r="K1939" s="25">
        <f t="shared" si="122"/>
        <v>1</v>
      </c>
      <c r="L1939" s="25">
        <f t="shared" si="123"/>
        <v>0</v>
      </c>
      <c r="M1939" s="25">
        <v>1</v>
      </c>
      <c r="N1939" s="25" t="e">
        <v>#N/A</v>
      </c>
      <c r="O1939" s="25" t="e">
        <f>VLOOKUP(A1939,'NFkB target TFs'!$E$10:$E$54,1,FALSE)</f>
        <v>#N/A</v>
      </c>
      <c r="P1939" s="25" t="e">
        <f>VLOOKUP(A1939,'all NFkB targets'!$A$6:$A$571,1,FALSE)</f>
        <v>#N/A</v>
      </c>
    </row>
    <row r="1940" spans="1:16" x14ac:dyDescent="0.25">
      <c r="A1940" s="96" t="s">
        <v>13950</v>
      </c>
      <c r="B1940" s="21" t="s">
        <v>13951</v>
      </c>
      <c r="C1940" s="21"/>
      <c r="D1940" s="22">
        <v>0</v>
      </c>
      <c r="E1940" s="28">
        <v>0.5591513903638603</v>
      </c>
      <c r="F1940" s="28">
        <v>0.27144664564999388</v>
      </c>
      <c r="G1940" s="28">
        <v>0.64649311431813272</v>
      </c>
      <c r="H1940" s="28">
        <v>0.21035219415573186</v>
      </c>
      <c r="I1940" s="25">
        <f t="shared" si="120"/>
        <v>0</v>
      </c>
      <c r="J1940" s="25">
        <f t="shared" si="121"/>
        <v>0</v>
      </c>
      <c r="K1940" s="25">
        <f t="shared" si="122"/>
        <v>1</v>
      </c>
      <c r="L1940" s="25">
        <f t="shared" si="123"/>
        <v>0</v>
      </c>
      <c r="M1940" s="25">
        <v>1</v>
      </c>
      <c r="N1940" s="25" t="e">
        <v>#N/A</v>
      </c>
      <c r="O1940" s="25" t="e">
        <f>VLOOKUP(A1940,'NFkB target TFs'!$E$10:$E$54,1,FALSE)</f>
        <v>#N/A</v>
      </c>
      <c r="P1940" s="25" t="e">
        <f>VLOOKUP(A1940,'all NFkB targets'!$A$6:$A$571,1,FALSE)</f>
        <v>#N/A</v>
      </c>
    </row>
    <row r="1941" spans="1:16" x14ac:dyDescent="0.25">
      <c r="A1941" s="96" t="s">
        <v>4484</v>
      </c>
      <c r="B1941" s="21" t="s">
        <v>4485</v>
      </c>
      <c r="C1941" s="21"/>
      <c r="D1941" s="22">
        <v>0</v>
      </c>
      <c r="E1941" s="23">
        <v>-0.38160198524633288</v>
      </c>
      <c r="F1941" s="23">
        <v>0.12864275611346712</v>
      </c>
      <c r="G1941" s="23">
        <v>0.40499406808617144</v>
      </c>
      <c r="H1941" s="23">
        <v>0.21017076494198275</v>
      </c>
      <c r="I1941" s="25">
        <f t="shared" si="120"/>
        <v>0</v>
      </c>
      <c r="J1941" s="25">
        <f t="shared" si="121"/>
        <v>0</v>
      </c>
      <c r="K1941" s="25">
        <f t="shared" si="122"/>
        <v>0</v>
      </c>
      <c r="L1941" s="25">
        <f t="shared" si="123"/>
        <v>0</v>
      </c>
      <c r="M1941" s="25">
        <v>0</v>
      </c>
      <c r="N1941" s="25" t="e">
        <v>#N/A</v>
      </c>
      <c r="O1941" s="25" t="e">
        <f>VLOOKUP(A1941,'NFkB target TFs'!$E$10:$E$54,1,FALSE)</f>
        <v>#N/A</v>
      </c>
      <c r="P1941" s="25" t="e">
        <f>VLOOKUP(A1941,'all NFkB targets'!$A$6:$A$571,1,FALSE)</f>
        <v>#N/A</v>
      </c>
    </row>
    <row r="1942" spans="1:16" x14ac:dyDescent="0.25">
      <c r="A1942" s="96" t="s">
        <v>2037</v>
      </c>
      <c r="B1942" s="21" t="s">
        <v>2038</v>
      </c>
      <c r="C1942" s="21"/>
      <c r="D1942" s="22">
        <v>0</v>
      </c>
      <c r="E1942" s="23">
        <v>-3.2643123161892822E-2</v>
      </c>
      <c r="F1942" s="23">
        <v>0.48955404936879277</v>
      </c>
      <c r="G1942" s="23">
        <v>0.50725900394094614</v>
      </c>
      <c r="H1942" s="23">
        <v>0.21016847566406746</v>
      </c>
      <c r="I1942" s="25">
        <f t="shared" si="120"/>
        <v>0</v>
      </c>
      <c r="J1942" s="25">
        <f t="shared" si="121"/>
        <v>0</v>
      </c>
      <c r="K1942" s="25">
        <f t="shared" si="122"/>
        <v>0</v>
      </c>
      <c r="L1942" s="25">
        <f t="shared" si="123"/>
        <v>0</v>
      </c>
      <c r="M1942" s="25">
        <v>0</v>
      </c>
      <c r="N1942" s="25" t="e">
        <v>#N/A</v>
      </c>
      <c r="O1942" s="25" t="e">
        <f>VLOOKUP(A1942,'NFkB target TFs'!$E$10:$E$54,1,FALSE)</f>
        <v>#N/A</v>
      </c>
      <c r="P1942" s="25" t="e">
        <f>VLOOKUP(A1942,'all NFkB targets'!$A$6:$A$571,1,FALSE)</f>
        <v>#N/A</v>
      </c>
    </row>
    <row r="1943" spans="1:16" x14ac:dyDescent="0.25">
      <c r="A1943" s="96" t="s">
        <v>1334</v>
      </c>
      <c r="B1943" s="21" t="s">
        <v>1335</v>
      </c>
      <c r="C1943" s="21"/>
      <c r="D1943" s="22">
        <v>0</v>
      </c>
      <c r="E1943" s="23">
        <v>0.19112879691195359</v>
      </c>
      <c r="F1943" s="23">
        <v>-6.9569211736238742E-2</v>
      </c>
      <c r="G1943" s="23">
        <v>0.17392229043002519</v>
      </c>
      <c r="H1943" s="23">
        <v>0.21011551044283208</v>
      </c>
      <c r="I1943" s="25">
        <f t="shared" si="120"/>
        <v>0</v>
      </c>
      <c r="J1943" s="25">
        <f t="shared" si="121"/>
        <v>0</v>
      </c>
      <c r="K1943" s="25">
        <f t="shared" si="122"/>
        <v>0</v>
      </c>
      <c r="L1943" s="25">
        <f t="shared" si="123"/>
        <v>0</v>
      </c>
      <c r="M1943" s="25">
        <v>0</v>
      </c>
      <c r="N1943" s="25" t="e">
        <v>#N/A</v>
      </c>
      <c r="O1943" s="25" t="e">
        <f>VLOOKUP(A1943,'NFkB target TFs'!$E$10:$E$54,1,FALSE)</f>
        <v>#N/A</v>
      </c>
      <c r="P1943" s="25" t="e">
        <f>VLOOKUP(A1943,'all NFkB targets'!$A$6:$A$571,1,FALSE)</f>
        <v>#N/A</v>
      </c>
    </row>
    <row r="1944" spans="1:16" x14ac:dyDescent="0.25">
      <c r="A1944" s="96" t="s">
        <v>9012</v>
      </c>
      <c r="B1944" s="21" t="s">
        <v>941</v>
      </c>
      <c r="C1944" s="21"/>
      <c r="D1944" s="22">
        <v>0</v>
      </c>
      <c r="E1944" s="23">
        <v>0.2753611650745344</v>
      </c>
      <c r="F1944" s="23">
        <v>-6.8118511988527697E-2</v>
      </c>
      <c r="G1944" s="23">
        <v>6.482359727061697E-2</v>
      </c>
      <c r="H1944" s="23">
        <v>0.20987386724195117</v>
      </c>
      <c r="I1944" s="25">
        <f t="shared" si="120"/>
        <v>0</v>
      </c>
      <c r="J1944" s="25">
        <f t="shared" si="121"/>
        <v>0</v>
      </c>
      <c r="K1944" s="25">
        <f t="shared" si="122"/>
        <v>0</v>
      </c>
      <c r="L1944" s="25">
        <f t="shared" si="123"/>
        <v>0</v>
      </c>
      <c r="M1944" s="25">
        <v>0</v>
      </c>
      <c r="N1944" s="25" t="e">
        <v>#N/A</v>
      </c>
      <c r="O1944" s="25" t="e">
        <f>VLOOKUP(A1944,'NFkB target TFs'!$E$10:$E$54,1,FALSE)</f>
        <v>#N/A</v>
      </c>
      <c r="P1944" s="25" t="e">
        <f>VLOOKUP(A1944,'all NFkB targets'!$A$6:$A$571,1,FALSE)</f>
        <v>#N/A</v>
      </c>
    </row>
    <row r="1945" spans="1:16" x14ac:dyDescent="0.25">
      <c r="A1945" s="96" t="s">
        <v>317</v>
      </c>
      <c r="B1945" s="21" t="s">
        <v>318</v>
      </c>
      <c r="C1945" s="21"/>
      <c r="D1945" s="22">
        <v>0</v>
      </c>
      <c r="E1945" s="23">
        <v>0.35540370926695336</v>
      </c>
      <c r="F1945" s="23">
        <v>0.3276155020055323</v>
      </c>
      <c r="G1945" s="23">
        <v>0.49601762136114519</v>
      </c>
      <c r="H1945" s="23">
        <v>0.20980612522933417</v>
      </c>
      <c r="I1945" s="25">
        <f t="shared" si="120"/>
        <v>0</v>
      </c>
      <c r="J1945" s="25">
        <f t="shared" si="121"/>
        <v>0</v>
      </c>
      <c r="K1945" s="25">
        <f t="shared" si="122"/>
        <v>0</v>
      </c>
      <c r="L1945" s="25">
        <f t="shared" si="123"/>
        <v>0</v>
      </c>
      <c r="M1945" s="25">
        <v>0</v>
      </c>
      <c r="N1945" s="25" t="e">
        <v>#N/A</v>
      </c>
      <c r="O1945" s="25" t="e">
        <f>VLOOKUP(A1945,'NFkB target TFs'!$E$10:$E$54,1,FALSE)</f>
        <v>#N/A</v>
      </c>
      <c r="P1945" s="25" t="e">
        <f>VLOOKUP(A1945,'all NFkB targets'!$A$6:$A$571,1,FALSE)</f>
        <v>#N/A</v>
      </c>
    </row>
    <row r="1946" spans="1:16" x14ac:dyDescent="0.25">
      <c r="A1946" s="96" t="s">
        <v>1164</v>
      </c>
      <c r="B1946" s="21" t="s">
        <v>1165</v>
      </c>
      <c r="C1946" s="21"/>
      <c r="D1946" s="22">
        <v>0</v>
      </c>
      <c r="E1946" s="23">
        <v>-0.49378137122470656</v>
      </c>
      <c r="F1946" s="23">
        <v>-2.0077333483143448E-2</v>
      </c>
      <c r="G1946" s="23">
        <v>0.37262026396434644</v>
      </c>
      <c r="H1946" s="23">
        <v>0.20978144197803034</v>
      </c>
      <c r="I1946" s="25">
        <f t="shared" si="120"/>
        <v>0</v>
      </c>
      <c r="J1946" s="25">
        <f t="shared" si="121"/>
        <v>0</v>
      </c>
      <c r="K1946" s="25">
        <f t="shared" si="122"/>
        <v>0</v>
      </c>
      <c r="L1946" s="25">
        <f t="shared" si="123"/>
        <v>0</v>
      </c>
      <c r="M1946" s="25">
        <v>0</v>
      </c>
      <c r="N1946" s="25" t="e">
        <v>#N/A</v>
      </c>
      <c r="O1946" s="25" t="e">
        <f>VLOOKUP(A1946,'NFkB target TFs'!$E$10:$E$54,1,FALSE)</f>
        <v>#N/A</v>
      </c>
      <c r="P1946" s="25" t="e">
        <f>VLOOKUP(A1946,'all NFkB targets'!$A$6:$A$571,1,FALSE)</f>
        <v>#N/A</v>
      </c>
    </row>
    <row r="1947" spans="1:16" x14ac:dyDescent="0.25">
      <c r="A1947" s="96" t="s">
        <v>7498</v>
      </c>
      <c r="B1947" s="21" t="s">
        <v>7499</v>
      </c>
      <c r="C1947" s="21"/>
      <c r="D1947" s="22">
        <v>0</v>
      </c>
      <c r="E1947" s="23">
        <v>-0.13641015875566362</v>
      </c>
      <c r="F1947" s="23">
        <v>-0.18087771232868699</v>
      </c>
      <c r="G1947" s="23">
        <v>0.40558690110423878</v>
      </c>
      <c r="H1947" s="23">
        <v>0.20976167683250421</v>
      </c>
      <c r="I1947" s="25">
        <f t="shared" si="120"/>
        <v>0</v>
      </c>
      <c r="J1947" s="25">
        <f t="shared" si="121"/>
        <v>0</v>
      </c>
      <c r="K1947" s="25">
        <f t="shared" si="122"/>
        <v>0</v>
      </c>
      <c r="L1947" s="25">
        <f t="shared" si="123"/>
        <v>0</v>
      </c>
      <c r="M1947" s="25">
        <v>0</v>
      </c>
      <c r="N1947" s="25" t="e">
        <v>#N/A</v>
      </c>
      <c r="O1947" s="25" t="e">
        <f>VLOOKUP(A1947,'NFkB target TFs'!$E$10:$E$54,1,FALSE)</f>
        <v>#N/A</v>
      </c>
      <c r="P1947" s="25" t="e">
        <f>VLOOKUP(A1947,'all NFkB targets'!$A$6:$A$571,1,FALSE)</f>
        <v>#N/A</v>
      </c>
    </row>
    <row r="1948" spans="1:16" x14ac:dyDescent="0.25">
      <c r="A1948" s="96" t="s">
        <v>6360</v>
      </c>
      <c r="B1948" s="21" t="s">
        <v>6361</v>
      </c>
      <c r="C1948" s="21"/>
      <c r="D1948" s="22">
        <v>0</v>
      </c>
      <c r="E1948" s="23">
        <v>-0.31438385820792952</v>
      </c>
      <c r="F1948" s="23">
        <v>-0.16510721913908991</v>
      </c>
      <c r="G1948" s="23">
        <v>-0.28841783136461352</v>
      </c>
      <c r="H1948" s="23">
        <v>0.20967783940808762</v>
      </c>
      <c r="I1948" s="25">
        <f t="shared" si="120"/>
        <v>0</v>
      </c>
      <c r="J1948" s="25">
        <f t="shared" si="121"/>
        <v>0</v>
      </c>
      <c r="K1948" s="25">
        <f t="shared" si="122"/>
        <v>0</v>
      </c>
      <c r="L1948" s="25">
        <f t="shared" si="123"/>
        <v>0</v>
      </c>
      <c r="M1948" s="25">
        <v>0</v>
      </c>
      <c r="N1948" s="25" t="e">
        <v>#N/A</v>
      </c>
      <c r="O1948" s="25" t="e">
        <f>VLOOKUP(A1948,'NFkB target TFs'!$E$10:$E$54,1,FALSE)</f>
        <v>#N/A</v>
      </c>
      <c r="P1948" s="25" t="e">
        <f>VLOOKUP(A1948,'all NFkB targets'!$A$6:$A$571,1,FALSE)</f>
        <v>#N/A</v>
      </c>
    </row>
    <row r="1949" spans="1:16" x14ac:dyDescent="0.25">
      <c r="A1949" s="96" t="s">
        <v>1402</v>
      </c>
      <c r="B1949" s="21" t="s">
        <v>1403</v>
      </c>
      <c r="C1949" s="21"/>
      <c r="D1949" s="22">
        <v>0</v>
      </c>
      <c r="E1949" s="23">
        <v>0.15112979133552076</v>
      </c>
      <c r="F1949" s="23">
        <v>0.19909157933848118</v>
      </c>
      <c r="G1949" s="23">
        <v>0.3076991740738243</v>
      </c>
      <c r="H1949" s="23">
        <v>0.20961254679569419</v>
      </c>
      <c r="I1949" s="25">
        <f t="shared" si="120"/>
        <v>0</v>
      </c>
      <c r="J1949" s="25">
        <f t="shared" si="121"/>
        <v>0</v>
      </c>
      <c r="K1949" s="25">
        <f t="shared" si="122"/>
        <v>0</v>
      </c>
      <c r="L1949" s="25">
        <f t="shared" si="123"/>
        <v>0</v>
      </c>
      <c r="M1949" s="25">
        <v>0</v>
      </c>
      <c r="N1949" s="25" t="e">
        <v>#N/A</v>
      </c>
      <c r="O1949" s="25" t="e">
        <f>VLOOKUP(A1949,'NFkB target TFs'!$E$10:$E$54,1,FALSE)</f>
        <v>#N/A</v>
      </c>
      <c r="P1949" s="25" t="e">
        <f>VLOOKUP(A1949,'all NFkB targets'!$A$6:$A$571,1,FALSE)</f>
        <v>#N/A</v>
      </c>
    </row>
    <row r="1950" spans="1:16" x14ac:dyDescent="0.25">
      <c r="A1950" s="96" t="s">
        <v>11381</v>
      </c>
      <c r="B1950" s="21" t="s">
        <v>11382</v>
      </c>
      <c r="C1950" s="21"/>
      <c r="D1950" s="22">
        <v>0</v>
      </c>
      <c r="E1950" s="23">
        <v>-0.12679335314007018</v>
      </c>
      <c r="F1950" s="23">
        <v>-2.887314693636742E-2</v>
      </c>
      <c r="G1950" s="23">
        <v>-9.4282093511404465E-3</v>
      </c>
      <c r="H1950" s="23">
        <v>0.20959943465444314</v>
      </c>
      <c r="I1950" s="25">
        <f t="shared" si="120"/>
        <v>0</v>
      </c>
      <c r="J1950" s="25">
        <f t="shared" si="121"/>
        <v>0</v>
      </c>
      <c r="K1950" s="25">
        <f t="shared" si="122"/>
        <v>0</v>
      </c>
      <c r="L1950" s="25">
        <f t="shared" si="123"/>
        <v>0</v>
      </c>
      <c r="M1950" s="25">
        <v>0</v>
      </c>
      <c r="N1950" s="25" t="e">
        <v>#N/A</v>
      </c>
      <c r="O1950" s="25" t="e">
        <f>VLOOKUP(A1950,'NFkB target TFs'!$E$10:$E$54,1,FALSE)</f>
        <v>#N/A</v>
      </c>
      <c r="P1950" s="25" t="e">
        <f>VLOOKUP(A1950,'all NFkB targets'!$A$6:$A$571,1,FALSE)</f>
        <v>#N/A</v>
      </c>
    </row>
    <row r="1951" spans="1:16" x14ac:dyDescent="0.25">
      <c r="A1951" s="96" t="s">
        <v>7834</v>
      </c>
      <c r="B1951" s="21" t="s">
        <v>7835</v>
      </c>
      <c r="C1951" s="21"/>
      <c r="D1951" s="22">
        <v>0</v>
      </c>
      <c r="E1951" s="23">
        <v>-6.7312315186897634E-2</v>
      </c>
      <c r="F1951" s="23">
        <v>0.18394770580990272</v>
      </c>
      <c r="G1951" s="23">
        <v>4.3864786382905932E-2</v>
      </c>
      <c r="H1951" s="23">
        <v>0.20946131175702873</v>
      </c>
      <c r="I1951" s="25">
        <f t="shared" si="120"/>
        <v>0</v>
      </c>
      <c r="J1951" s="25">
        <f t="shared" si="121"/>
        <v>0</v>
      </c>
      <c r="K1951" s="25">
        <f t="shared" si="122"/>
        <v>0</v>
      </c>
      <c r="L1951" s="25">
        <f t="shared" si="123"/>
        <v>0</v>
      </c>
      <c r="M1951" s="25">
        <v>0</v>
      </c>
      <c r="N1951" s="25" t="e">
        <v>#N/A</v>
      </c>
      <c r="O1951" s="25" t="e">
        <f>VLOOKUP(A1951,'NFkB target TFs'!$E$10:$E$54,1,FALSE)</f>
        <v>#N/A</v>
      </c>
      <c r="P1951" s="25" t="e">
        <f>VLOOKUP(A1951,'all NFkB targets'!$A$6:$A$571,1,FALSE)</f>
        <v>#N/A</v>
      </c>
    </row>
    <row r="1952" spans="1:16" x14ac:dyDescent="0.25">
      <c r="A1952" s="96" t="s">
        <v>9439</v>
      </c>
      <c r="B1952" s="21" t="s">
        <v>9440</v>
      </c>
      <c r="C1952" s="21"/>
      <c r="D1952" s="22">
        <v>0</v>
      </c>
      <c r="E1952" s="23">
        <v>0.21562187354924517</v>
      </c>
      <c r="F1952" s="23">
        <v>0.50588663472283191</v>
      </c>
      <c r="G1952" s="23">
        <v>0.3629241985374243</v>
      </c>
      <c r="H1952" s="23">
        <v>0.20945248594999316</v>
      </c>
      <c r="I1952" s="25">
        <f t="shared" si="120"/>
        <v>0</v>
      </c>
      <c r="J1952" s="25">
        <f t="shared" si="121"/>
        <v>0</v>
      </c>
      <c r="K1952" s="25">
        <f t="shared" si="122"/>
        <v>0</v>
      </c>
      <c r="L1952" s="25">
        <f t="shared" si="123"/>
        <v>0</v>
      </c>
      <c r="M1952" s="25">
        <v>0</v>
      </c>
      <c r="N1952" s="25" t="e">
        <v>#N/A</v>
      </c>
      <c r="O1952" s="25" t="e">
        <f>VLOOKUP(A1952,'NFkB target TFs'!$E$10:$E$54,1,FALSE)</f>
        <v>#N/A</v>
      </c>
      <c r="P1952" s="25" t="e">
        <f>VLOOKUP(A1952,'all NFkB targets'!$A$6:$A$571,1,FALSE)</f>
        <v>#N/A</v>
      </c>
    </row>
    <row r="1953" spans="1:16" x14ac:dyDescent="0.25">
      <c r="A1953" s="96" t="s">
        <v>1600</v>
      </c>
      <c r="B1953" s="21" t="s">
        <v>1601</v>
      </c>
      <c r="C1953" s="21"/>
      <c r="D1953" s="22">
        <v>0</v>
      </c>
      <c r="E1953" s="23">
        <v>0.18883881626170007</v>
      </c>
      <c r="F1953" s="23">
        <v>4.3451652265236847E-2</v>
      </c>
      <c r="G1953" s="23">
        <v>0.11819849829781576</v>
      </c>
      <c r="H1953" s="23">
        <v>0.20935932357346929</v>
      </c>
      <c r="I1953" s="25">
        <f t="shared" si="120"/>
        <v>0</v>
      </c>
      <c r="J1953" s="25">
        <f t="shared" si="121"/>
        <v>0</v>
      </c>
      <c r="K1953" s="25">
        <f t="shared" si="122"/>
        <v>0</v>
      </c>
      <c r="L1953" s="25">
        <f t="shared" si="123"/>
        <v>0</v>
      </c>
      <c r="M1953" s="25">
        <v>0</v>
      </c>
      <c r="N1953" s="25" t="e">
        <v>#N/A</v>
      </c>
      <c r="O1953" s="25" t="e">
        <f>VLOOKUP(A1953,'NFkB target TFs'!$E$10:$E$54,1,FALSE)</f>
        <v>#N/A</v>
      </c>
      <c r="P1953" s="25" t="e">
        <f>VLOOKUP(A1953,'all NFkB targets'!$A$6:$A$571,1,FALSE)</f>
        <v>#N/A</v>
      </c>
    </row>
    <row r="1954" spans="1:16" x14ac:dyDescent="0.25">
      <c r="A1954" s="96" t="s">
        <v>11623</v>
      </c>
      <c r="B1954" s="21" t="s">
        <v>11624</v>
      </c>
      <c r="C1954" s="21"/>
      <c r="D1954" s="22">
        <v>0</v>
      </c>
      <c r="E1954" s="23">
        <v>0.57415222504260988</v>
      </c>
      <c r="F1954" s="23">
        <v>0.27146959868595683</v>
      </c>
      <c r="G1954" s="23">
        <v>0.44589313988654938</v>
      </c>
      <c r="H1954" s="23">
        <v>0.20901931069614754</v>
      </c>
      <c r="I1954" s="25">
        <f t="shared" si="120"/>
        <v>0</v>
      </c>
      <c r="J1954" s="25">
        <f t="shared" si="121"/>
        <v>0</v>
      </c>
      <c r="K1954" s="25">
        <f t="shared" si="122"/>
        <v>0</v>
      </c>
      <c r="L1954" s="25">
        <f t="shared" si="123"/>
        <v>0</v>
      </c>
      <c r="M1954" s="25">
        <v>0</v>
      </c>
      <c r="N1954" s="25" t="e">
        <v>#N/A</v>
      </c>
      <c r="O1954" s="25" t="e">
        <f>VLOOKUP(A1954,'NFkB target TFs'!$E$10:$E$54,1,FALSE)</f>
        <v>#N/A</v>
      </c>
      <c r="P1954" s="25" t="e">
        <f>VLOOKUP(A1954,'all NFkB targets'!$A$6:$A$571,1,FALSE)</f>
        <v>#N/A</v>
      </c>
    </row>
    <row r="1955" spans="1:16" x14ac:dyDescent="0.25">
      <c r="A1955" s="96" t="s">
        <v>5553</v>
      </c>
      <c r="B1955" s="21" t="s">
        <v>5554</v>
      </c>
      <c r="C1955" s="21"/>
      <c r="D1955" s="22">
        <v>0</v>
      </c>
      <c r="E1955" s="23">
        <v>-0.33512955129417366</v>
      </c>
      <c r="F1955" s="23">
        <v>0.21950774297858894</v>
      </c>
      <c r="G1955" s="23">
        <v>0.45790435422513892</v>
      </c>
      <c r="H1955" s="23">
        <v>0.20894839655756697</v>
      </c>
      <c r="I1955" s="25">
        <f t="shared" si="120"/>
        <v>0</v>
      </c>
      <c r="J1955" s="25">
        <f t="shared" si="121"/>
        <v>0</v>
      </c>
      <c r="K1955" s="25">
        <f t="shared" si="122"/>
        <v>0</v>
      </c>
      <c r="L1955" s="25">
        <f t="shared" si="123"/>
        <v>0</v>
      </c>
      <c r="M1955" s="25">
        <v>0</v>
      </c>
      <c r="N1955" s="25" t="e">
        <v>#N/A</v>
      </c>
      <c r="O1955" s="25" t="e">
        <f>VLOOKUP(A1955,'NFkB target TFs'!$E$10:$E$54,1,FALSE)</f>
        <v>#N/A</v>
      </c>
      <c r="P1955" s="25" t="e">
        <f>VLOOKUP(A1955,'all NFkB targets'!$A$6:$A$571,1,FALSE)</f>
        <v>#N/A</v>
      </c>
    </row>
    <row r="1956" spans="1:16" x14ac:dyDescent="0.25">
      <c r="A1956" s="96" t="s">
        <v>303</v>
      </c>
      <c r="B1956" s="21" t="s">
        <v>304</v>
      </c>
      <c r="C1956" s="21"/>
      <c r="D1956" s="22">
        <v>0</v>
      </c>
      <c r="E1956" s="23">
        <v>0.127795312623357</v>
      </c>
      <c r="F1956" s="23">
        <v>0.1069023319050834</v>
      </c>
      <c r="G1956" s="23">
        <v>4.9242343528651152E-2</v>
      </c>
      <c r="H1956" s="23">
        <v>0.20892857096158046</v>
      </c>
      <c r="I1956" s="25">
        <f t="shared" si="120"/>
        <v>0</v>
      </c>
      <c r="J1956" s="25">
        <f t="shared" si="121"/>
        <v>0</v>
      </c>
      <c r="K1956" s="25">
        <f t="shared" si="122"/>
        <v>0</v>
      </c>
      <c r="L1956" s="25">
        <f t="shared" si="123"/>
        <v>0</v>
      </c>
      <c r="M1956" s="25">
        <v>0</v>
      </c>
      <c r="N1956" s="25" t="e">
        <v>#N/A</v>
      </c>
      <c r="O1956" s="25" t="e">
        <f>VLOOKUP(A1956,'NFkB target TFs'!$E$10:$E$54,1,FALSE)</f>
        <v>#N/A</v>
      </c>
      <c r="P1956" s="25" t="e">
        <f>VLOOKUP(A1956,'all NFkB targets'!$A$6:$A$571,1,FALSE)</f>
        <v>#N/A</v>
      </c>
    </row>
    <row r="1957" spans="1:16" x14ac:dyDescent="0.25">
      <c r="A1957" s="96" t="s">
        <v>2943</v>
      </c>
      <c r="B1957" s="21" t="s">
        <v>2944</v>
      </c>
      <c r="C1957" s="21"/>
      <c r="D1957" s="22">
        <v>0</v>
      </c>
      <c r="E1957" s="23">
        <v>0.17530978768875685</v>
      </c>
      <c r="F1957" s="23">
        <v>0.28447201988861609</v>
      </c>
      <c r="G1957" s="23">
        <v>0.38048899312159079</v>
      </c>
      <c r="H1957" s="23">
        <v>0.20884572864511849</v>
      </c>
      <c r="I1957" s="25">
        <f t="shared" si="120"/>
        <v>0</v>
      </c>
      <c r="J1957" s="25">
        <f t="shared" si="121"/>
        <v>0</v>
      </c>
      <c r="K1957" s="25">
        <f t="shared" si="122"/>
        <v>0</v>
      </c>
      <c r="L1957" s="25">
        <f t="shared" si="123"/>
        <v>0</v>
      </c>
      <c r="M1957" s="25">
        <v>0</v>
      </c>
      <c r="N1957" s="25" t="e">
        <v>#N/A</v>
      </c>
      <c r="O1957" s="25" t="e">
        <f>VLOOKUP(A1957,'NFkB target TFs'!$E$10:$E$54,1,FALSE)</f>
        <v>#N/A</v>
      </c>
      <c r="P1957" s="25" t="e">
        <f>VLOOKUP(A1957,'all NFkB targets'!$A$6:$A$571,1,FALSE)</f>
        <v>#N/A</v>
      </c>
    </row>
    <row r="1958" spans="1:16" x14ac:dyDescent="0.25">
      <c r="A1958" s="96" t="s">
        <v>3277</v>
      </c>
      <c r="B1958" s="21" t="s">
        <v>3278</v>
      </c>
      <c r="C1958" s="21"/>
      <c r="D1958" s="22">
        <v>0</v>
      </c>
      <c r="E1958" s="23">
        <v>0.10900350976347334</v>
      </c>
      <c r="F1958" s="23">
        <v>2.9337331219691291E-2</v>
      </c>
      <c r="G1958" s="23">
        <v>0.27068297223017085</v>
      </c>
      <c r="H1958" s="23">
        <v>0.2086753067000493</v>
      </c>
      <c r="I1958" s="25">
        <f t="shared" si="120"/>
        <v>0</v>
      </c>
      <c r="J1958" s="25">
        <f t="shared" si="121"/>
        <v>0</v>
      </c>
      <c r="K1958" s="25">
        <f t="shared" si="122"/>
        <v>0</v>
      </c>
      <c r="L1958" s="25">
        <f t="shared" si="123"/>
        <v>0</v>
      </c>
      <c r="M1958" s="25">
        <v>0</v>
      </c>
      <c r="N1958" s="25" t="e">
        <v>#N/A</v>
      </c>
      <c r="O1958" s="25" t="e">
        <f>VLOOKUP(A1958,'NFkB target TFs'!$E$10:$E$54,1,FALSE)</f>
        <v>#N/A</v>
      </c>
      <c r="P1958" s="25" t="e">
        <f>VLOOKUP(A1958,'all NFkB targets'!$A$6:$A$571,1,FALSE)</f>
        <v>#N/A</v>
      </c>
    </row>
    <row r="1959" spans="1:16" x14ac:dyDescent="0.25">
      <c r="A1959" s="96" t="s">
        <v>9990</v>
      </c>
      <c r="B1959" s="21" t="s">
        <v>9991</v>
      </c>
      <c r="C1959" s="21"/>
      <c r="D1959" s="22">
        <v>0</v>
      </c>
      <c r="E1959" s="23">
        <v>-0.22740933827115509</v>
      </c>
      <c r="F1959" s="23">
        <v>0.28203649088971172</v>
      </c>
      <c r="G1959" s="23">
        <v>-0.15234411579408835</v>
      </c>
      <c r="H1959" s="23">
        <v>0.20862483310516558</v>
      </c>
      <c r="I1959" s="25">
        <f t="shared" si="120"/>
        <v>0</v>
      </c>
      <c r="J1959" s="25">
        <f t="shared" si="121"/>
        <v>0</v>
      </c>
      <c r="K1959" s="25">
        <f t="shared" si="122"/>
        <v>0</v>
      </c>
      <c r="L1959" s="25">
        <f t="shared" si="123"/>
        <v>0</v>
      </c>
      <c r="M1959" s="25">
        <v>0</v>
      </c>
      <c r="N1959" s="25" t="e">
        <v>#N/A</v>
      </c>
      <c r="O1959" s="25" t="e">
        <f>VLOOKUP(A1959,'NFkB target TFs'!$E$10:$E$54,1,FALSE)</f>
        <v>#N/A</v>
      </c>
      <c r="P1959" s="25" t="e">
        <f>VLOOKUP(A1959,'all NFkB targets'!$A$6:$A$571,1,FALSE)</f>
        <v>#N/A</v>
      </c>
    </row>
    <row r="1960" spans="1:16" x14ac:dyDescent="0.25">
      <c r="A1960" s="96" t="s">
        <v>1983</v>
      </c>
      <c r="B1960" s="21" t="s">
        <v>1984</v>
      </c>
      <c r="C1960" s="21"/>
      <c r="D1960" s="22">
        <v>0</v>
      </c>
      <c r="E1960" s="23">
        <v>0.4851251109483401</v>
      </c>
      <c r="F1960" s="23">
        <v>7.4981577672378175E-2</v>
      </c>
      <c r="G1960" s="23">
        <v>-7.9918288687400696E-2</v>
      </c>
      <c r="H1960" s="23">
        <v>0.20856223368294013</v>
      </c>
      <c r="I1960" s="25">
        <f t="shared" si="120"/>
        <v>0</v>
      </c>
      <c r="J1960" s="25">
        <f t="shared" si="121"/>
        <v>0</v>
      </c>
      <c r="K1960" s="25">
        <f t="shared" si="122"/>
        <v>0</v>
      </c>
      <c r="L1960" s="25">
        <f t="shared" si="123"/>
        <v>0</v>
      </c>
      <c r="M1960" s="25">
        <v>0</v>
      </c>
      <c r="N1960" s="25" t="e">
        <v>#N/A</v>
      </c>
      <c r="O1960" s="25" t="e">
        <f>VLOOKUP(A1960,'NFkB target TFs'!$E$10:$E$54,1,FALSE)</f>
        <v>#N/A</v>
      </c>
      <c r="P1960" s="25" t="e">
        <f>VLOOKUP(A1960,'all NFkB targets'!$A$6:$A$571,1,FALSE)</f>
        <v>#N/A</v>
      </c>
    </row>
    <row r="1961" spans="1:16" x14ac:dyDescent="0.25">
      <c r="A1961" s="96" t="s">
        <v>13213</v>
      </c>
      <c r="B1961" s="21" t="s">
        <v>941</v>
      </c>
      <c r="C1961" s="21"/>
      <c r="D1961" s="22">
        <v>0</v>
      </c>
      <c r="E1961" s="23">
        <v>6.9332963584600629E-2</v>
      </c>
      <c r="F1961" s="28">
        <v>0.53090337377033536</v>
      </c>
      <c r="G1961" s="28">
        <v>0.75314896605323423</v>
      </c>
      <c r="H1961" s="28">
        <v>0.20847661693375208</v>
      </c>
      <c r="I1961" s="25">
        <f t="shared" si="120"/>
        <v>0</v>
      </c>
      <c r="J1961" s="25">
        <f t="shared" si="121"/>
        <v>0</v>
      </c>
      <c r="K1961" s="25">
        <f t="shared" si="122"/>
        <v>1</v>
      </c>
      <c r="L1961" s="25">
        <f t="shared" si="123"/>
        <v>0</v>
      </c>
      <c r="M1961" s="25">
        <v>1</v>
      </c>
      <c r="N1961" s="25" t="e">
        <v>#N/A</v>
      </c>
      <c r="O1961" s="25" t="e">
        <f>VLOOKUP(A1961,'NFkB target TFs'!$E$10:$E$54,1,FALSE)</f>
        <v>#N/A</v>
      </c>
      <c r="P1961" s="25" t="e">
        <f>VLOOKUP(A1961,'all NFkB targets'!$A$6:$A$571,1,FALSE)</f>
        <v>#N/A</v>
      </c>
    </row>
    <row r="1962" spans="1:16" x14ac:dyDescent="0.25">
      <c r="A1962" s="96" t="s">
        <v>10622</v>
      </c>
      <c r="B1962" s="21" t="s">
        <v>10623</v>
      </c>
      <c r="C1962" s="21"/>
      <c r="D1962" s="22">
        <v>0</v>
      </c>
      <c r="E1962" s="23">
        <v>0.35732816201283801</v>
      </c>
      <c r="F1962" s="23">
        <v>0.53665112109919255</v>
      </c>
      <c r="G1962" s="23">
        <v>0.20511442990461257</v>
      </c>
      <c r="H1962" s="23">
        <v>0.2083934747683171</v>
      </c>
      <c r="I1962" s="25">
        <f t="shared" si="120"/>
        <v>0</v>
      </c>
      <c r="J1962" s="25">
        <f t="shared" si="121"/>
        <v>0</v>
      </c>
      <c r="K1962" s="25">
        <f t="shared" si="122"/>
        <v>0</v>
      </c>
      <c r="L1962" s="25">
        <f t="shared" si="123"/>
        <v>0</v>
      </c>
      <c r="M1962" s="25">
        <v>0</v>
      </c>
      <c r="N1962" s="25" t="e">
        <v>#N/A</v>
      </c>
      <c r="O1962" s="25" t="e">
        <f>VLOOKUP(A1962,'NFkB target TFs'!$E$10:$E$54,1,FALSE)</f>
        <v>#N/A</v>
      </c>
      <c r="P1962" s="25" t="e">
        <f>VLOOKUP(A1962,'all NFkB targets'!$A$6:$A$571,1,FALSE)</f>
        <v>#N/A</v>
      </c>
    </row>
    <row r="1963" spans="1:16" x14ac:dyDescent="0.25">
      <c r="A1963" s="96" t="s">
        <v>4794</v>
      </c>
      <c r="B1963" s="21" t="s">
        <v>4795</v>
      </c>
      <c r="C1963" s="21"/>
      <c r="D1963" s="22">
        <v>0</v>
      </c>
      <c r="E1963" s="23">
        <v>2.8185591450570383E-2</v>
      </c>
      <c r="F1963" s="23">
        <v>0.43330025522854421</v>
      </c>
      <c r="G1963" s="23">
        <v>2.5811376546955752E-2</v>
      </c>
      <c r="H1963" s="23">
        <v>0.20819337306039537</v>
      </c>
      <c r="I1963" s="25">
        <f t="shared" si="120"/>
        <v>0</v>
      </c>
      <c r="J1963" s="25">
        <f t="shared" si="121"/>
        <v>0</v>
      </c>
      <c r="K1963" s="25">
        <f t="shared" si="122"/>
        <v>0</v>
      </c>
      <c r="L1963" s="25">
        <f t="shared" si="123"/>
        <v>0</v>
      </c>
      <c r="M1963" s="25">
        <v>0</v>
      </c>
      <c r="N1963" s="25" t="e">
        <v>#N/A</v>
      </c>
      <c r="O1963" s="25" t="e">
        <f>VLOOKUP(A1963,'NFkB target TFs'!$E$10:$E$54,1,FALSE)</f>
        <v>#N/A</v>
      </c>
      <c r="P1963" s="25" t="e">
        <f>VLOOKUP(A1963,'all NFkB targets'!$A$6:$A$571,1,FALSE)</f>
        <v>#N/A</v>
      </c>
    </row>
    <row r="1964" spans="1:16" x14ac:dyDescent="0.25">
      <c r="A1964" s="96" t="s">
        <v>7838</v>
      </c>
      <c r="B1964" s="21" t="s">
        <v>7839</v>
      </c>
      <c r="C1964" s="21"/>
      <c r="D1964" s="22">
        <v>0</v>
      </c>
      <c r="E1964" s="23">
        <v>0.12642336280572594</v>
      </c>
      <c r="F1964" s="23">
        <v>0.16202552384488803</v>
      </c>
      <c r="G1964" s="23">
        <v>0.40458157618254909</v>
      </c>
      <c r="H1964" s="23">
        <v>0.20784045164362366</v>
      </c>
      <c r="I1964" s="25">
        <f t="shared" si="120"/>
        <v>0</v>
      </c>
      <c r="J1964" s="25">
        <f t="shared" si="121"/>
        <v>0</v>
      </c>
      <c r="K1964" s="25">
        <f t="shared" si="122"/>
        <v>0</v>
      </c>
      <c r="L1964" s="25">
        <f t="shared" si="123"/>
        <v>0</v>
      </c>
      <c r="M1964" s="25">
        <v>0</v>
      </c>
      <c r="N1964" s="25" t="e">
        <v>#N/A</v>
      </c>
      <c r="O1964" s="25" t="e">
        <f>VLOOKUP(A1964,'NFkB target TFs'!$E$10:$E$54,1,FALSE)</f>
        <v>#N/A</v>
      </c>
      <c r="P1964" s="25" t="e">
        <f>VLOOKUP(A1964,'all NFkB targets'!$A$6:$A$571,1,FALSE)</f>
        <v>#N/A</v>
      </c>
    </row>
    <row r="1965" spans="1:16" x14ac:dyDescent="0.25">
      <c r="A1965" s="96" t="s">
        <v>13033</v>
      </c>
      <c r="B1965" s="21" t="s">
        <v>13034</v>
      </c>
      <c r="C1965" s="21"/>
      <c r="D1965" s="22">
        <v>0</v>
      </c>
      <c r="E1965" s="24">
        <v>-0.63807534956728884</v>
      </c>
      <c r="F1965" s="28">
        <v>0.65659606762101685</v>
      </c>
      <c r="G1965" s="28">
        <v>0.53646398302996634</v>
      </c>
      <c r="H1965" s="28">
        <v>0.20758579259336807</v>
      </c>
      <c r="I1965" s="25">
        <f t="shared" si="120"/>
        <v>1</v>
      </c>
      <c r="J1965" s="25">
        <f t="shared" si="121"/>
        <v>1</v>
      </c>
      <c r="K1965" s="25">
        <f t="shared" si="122"/>
        <v>0</v>
      </c>
      <c r="L1965" s="25">
        <f t="shared" si="123"/>
        <v>0</v>
      </c>
      <c r="M1965" s="25">
        <v>1</v>
      </c>
      <c r="N1965" s="25" t="e">
        <v>#N/A</v>
      </c>
      <c r="O1965" s="25" t="e">
        <f>VLOOKUP(A1965,'NFkB target TFs'!$E$10:$E$54,1,FALSE)</f>
        <v>#N/A</v>
      </c>
      <c r="P1965" s="25" t="e">
        <f>VLOOKUP(A1965,'all NFkB targets'!$A$6:$A$571,1,FALSE)</f>
        <v>#N/A</v>
      </c>
    </row>
    <row r="1966" spans="1:16" x14ac:dyDescent="0.25">
      <c r="A1966" s="96" t="s">
        <v>6812</v>
      </c>
      <c r="B1966" s="21" t="s">
        <v>6813</v>
      </c>
      <c r="C1966" s="21"/>
      <c r="D1966" s="22">
        <v>0</v>
      </c>
      <c r="E1966" s="23">
        <v>0.24947289281671481</v>
      </c>
      <c r="F1966" s="23">
        <v>0.11690739025173486</v>
      </c>
      <c r="G1966" s="23">
        <v>-0.53660852299395556</v>
      </c>
      <c r="H1966" s="23">
        <v>0.20718177675458305</v>
      </c>
      <c r="I1966" s="25">
        <f t="shared" si="120"/>
        <v>0</v>
      </c>
      <c r="J1966" s="25">
        <f t="shared" si="121"/>
        <v>0</v>
      </c>
      <c r="K1966" s="25">
        <f t="shared" si="122"/>
        <v>0</v>
      </c>
      <c r="L1966" s="25">
        <f t="shared" si="123"/>
        <v>0</v>
      </c>
      <c r="M1966" s="25">
        <v>0</v>
      </c>
      <c r="N1966" s="25" t="e">
        <v>#N/A</v>
      </c>
      <c r="O1966" s="25" t="e">
        <f>VLOOKUP(A1966,'NFkB target TFs'!$E$10:$E$54,1,FALSE)</f>
        <v>#N/A</v>
      </c>
      <c r="P1966" s="25" t="e">
        <f>VLOOKUP(A1966,'all NFkB targets'!$A$6:$A$571,1,FALSE)</f>
        <v>#N/A</v>
      </c>
    </row>
    <row r="1967" spans="1:16" x14ac:dyDescent="0.25">
      <c r="A1967" s="96" t="s">
        <v>6958</v>
      </c>
      <c r="B1967" s="21" t="s">
        <v>6959</v>
      </c>
      <c r="C1967" s="21"/>
      <c r="D1967" s="22">
        <v>0</v>
      </c>
      <c r="E1967" s="23">
        <v>-6.0225751474221961E-2</v>
      </c>
      <c r="F1967" s="23">
        <v>3.9050303745554016E-2</v>
      </c>
      <c r="G1967" s="23">
        <v>0.24217261178233812</v>
      </c>
      <c r="H1967" s="23">
        <v>0.20715185536232558</v>
      </c>
      <c r="I1967" s="25">
        <f t="shared" si="120"/>
        <v>0</v>
      </c>
      <c r="J1967" s="25">
        <f t="shared" si="121"/>
        <v>0</v>
      </c>
      <c r="K1967" s="25">
        <f t="shared" si="122"/>
        <v>0</v>
      </c>
      <c r="L1967" s="25">
        <f t="shared" si="123"/>
        <v>0</v>
      </c>
      <c r="M1967" s="25">
        <v>0</v>
      </c>
      <c r="N1967" s="25" t="e">
        <v>#N/A</v>
      </c>
      <c r="O1967" s="25" t="e">
        <f>VLOOKUP(A1967,'NFkB target TFs'!$E$10:$E$54,1,FALSE)</f>
        <v>#N/A</v>
      </c>
      <c r="P1967" s="25" t="e">
        <f>VLOOKUP(A1967,'all NFkB targets'!$A$6:$A$571,1,FALSE)</f>
        <v>#N/A</v>
      </c>
    </row>
    <row r="1968" spans="1:16" x14ac:dyDescent="0.25">
      <c r="A1968" s="96" t="s">
        <v>14403</v>
      </c>
      <c r="B1968" s="21" t="s">
        <v>14404</v>
      </c>
      <c r="C1968" s="21"/>
      <c r="D1968" s="22">
        <v>0</v>
      </c>
      <c r="E1968" s="28">
        <v>0.8349779600850884</v>
      </c>
      <c r="F1968" s="28">
        <v>0.47340287374593937</v>
      </c>
      <c r="G1968" s="28">
        <v>0.66649415541560475</v>
      </c>
      <c r="H1968" s="28">
        <v>0.20701506690077079</v>
      </c>
      <c r="I1968" s="25">
        <f t="shared" si="120"/>
        <v>1</v>
      </c>
      <c r="J1968" s="25">
        <f t="shared" si="121"/>
        <v>0</v>
      </c>
      <c r="K1968" s="25">
        <f t="shared" si="122"/>
        <v>1</v>
      </c>
      <c r="L1968" s="25">
        <f t="shared" si="123"/>
        <v>0</v>
      </c>
      <c r="M1968" s="25">
        <v>1</v>
      </c>
      <c r="N1968" s="25" t="e">
        <v>#N/A</v>
      </c>
      <c r="O1968" s="25" t="e">
        <f>VLOOKUP(A1968,'NFkB target TFs'!$E$10:$E$54,1,FALSE)</f>
        <v>#N/A</v>
      </c>
      <c r="P1968" s="25" t="e">
        <f>VLOOKUP(A1968,'all NFkB targets'!$A$6:$A$571,1,FALSE)</f>
        <v>#N/A</v>
      </c>
    </row>
    <row r="1969" spans="1:16" x14ac:dyDescent="0.25">
      <c r="A1969" s="96" t="s">
        <v>3698</v>
      </c>
      <c r="B1969" s="21" t="s">
        <v>3699</v>
      </c>
      <c r="C1969" s="21"/>
      <c r="D1969" s="22">
        <v>0</v>
      </c>
      <c r="E1969" s="23">
        <v>1.3487317938522701E-2</v>
      </c>
      <c r="F1969" s="23">
        <v>9.1932208060480206E-2</v>
      </c>
      <c r="G1969" s="23">
        <v>0.33977259726260894</v>
      </c>
      <c r="H1969" s="23">
        <v>0.20695423330090995</v>
      </c>
      <c r="I1969" s="25">
        <f t="shared" si="120"/>
        <v>0</v>
      </c>
      <c r="J1969" s="25">
        <f t="shared" si="121"/>
        <v>0</v>
      </c>
      <c r="K1969" s="25">
        <f t="shared" si="122"/>
        <v>0</v>
      </c>
      <c r="L1969" s="25">
        <f t="shared" si="123"/>
        <v>0</v>
      </c>
      <c r="M1969" s="25">
        <v>0</v>
      </c>
      <c r="N1969" s="25" t="e">
        <v>#N/A</v>
      </c>
      <c r="O1969" s="25" t="e">
        <f>VLOOKUP(A1969,'NFkB target TFs'!$E$10:$E$54,1,FALSE)</f>
        <v>#N/A</v>
      </c>
      <c r="P1969" s="25" t="e">
        <f>VLOOKUP(A1969,'all NFkB targets'!$A$6:$A$571,1,FALSE)</f>
        <v>#N/A</v>
      </c>
    </row>
    <row r="1970" spans="1:16" x14ac:dyDescent="0.25">
      <c r="A1970" s="96" t="s">
        <v>12559</v>
      </c>
      <c r="B1970" s="21" t="s">
        <v>12560</v>
      </c>
      <c r="C1970" s="21"/>
      <c r="D1970" s="22">
        <v>0</v>
      </c>
      <c r="E1970" s="24">
        <v>-0.3308244953757582</v>
      </c>
      <c r="F1970" s="28">
        <v>0.75294857172095531</v>
      </c>
      <c r="G1970" s="24">
        <v>-0.26895561808595453</v>
      </c>
      <c r="H1970" s="28">
        <v>0.20693702572653391</v>
      </c>
      <c r="I1970" s="25">
        <f t="shared" si="120"/>
        <v>0</v>
      </c>
      <c r="J1970" s="25">
        <f t="shared" si="121"/>
        <v>1</v>
      </c>
      <c r="K1970" s="25">
        <f t="shared" si="122"/>
        <v>0</v>
      </c>
      <c r="L1970" s="25">
        <f t="shared" si="123"/>
        <v>0</v>
      </c>
      <c r="M1970" s="25">
        <v>1</v>
      </c>
      <c r="N1970" s="25" t="e">
        <v>#N/A</v>
      </c>
      <c r="O1970" s="25" t="e">
        <f>VLOOKUP(A1970,'NFkB target TFs'!$E$10:$E$54,1,FALSE)</f>
        <v>#N/A</v>
      </c>
      <c r="P1970" s="25" t="e">
        <f>VLOOKUP(A1970,'all NFkB targets'!$A$6:$A$571,1,FALSE)</f>
        <v>#N/A</v>
      </c>
    </row>
    <row r="1971" spans="1:16" x14ac:dyDescent="0.25">
      <c r="A1971" s="96" t="s">
        <v>13496</v>
      </c>
      <c r="B1971" s="21" t="s">
        <v>13497</v>
      </c>
      <c r="C1971" s="21"/>
      <c r="D1971" s="22">
        <v>0</v>
      </c>
      <c r="E1971" s="23">
        <v>0.11190688596219603</v>
      </c>
      <c r="F1971" s="28">
        <v>0.53726236939660277</v>
      </c>
      <c r="G1971" s="28">
        <v>0.71690965113422656</v>
      </c>
      <c r="H1971" s="28">
        <v>0.2068790481746208</v>
      </c>
      <c r="I1971" s="25">
        <f t="shared" si="120"/>
        <v>0</v>
      </c>
      <c r="J1971" s="25">
        <f t="shared" si="121"/>
        <v>0</v>
      </c>
      <c r="K1971" s="25">
        <f t="shared" si="122"/>
        <v>1</v>
      </c>
      <c r="L1971" s="25">
        <f t="shared" si="123"/>
        <v>0</v>
      </c>
      <c r="M1971" s="25">
        <v>1</v>
      </c>
      <c r="N1971" s="25" t="e">
        <v>#N/A</v>
      </c>
      <c r="O1971" s="25" t="e">
        <f>VLOOKUP(A1971,'NFkB target TFs'!$E$10:$E$54,1,FALSE)</f>
        <v>#N/A</v>
      </c>
      <c r="P1971" s="25" t="e">
        <f>VLOOKUP(A1971,'all NFkB targets'!$A$6:$A$571,1,FALSE)</f>
        <v>#N/A</v>
      </c>
    </row>
    <row r="1972" spans="1:16" x14ac:dyDescent="0.25">
      <c r="A1972" s="96" t="s">
        <v>4424</v>
      </c>
      <c r="B1972" s="21" t="s">
        <v>4425</v>
      </c>
      <c r="C1972" s="21"/>
      <c r="D1972" s="22">
        <v>0</v>
      </c>
      <c r="E1972" s="23">
        <v>0.5742610325843982</v>
      </c>
      <c r="F1972" s="23">
        <v>0.1763610077287486</v>
      </c>
      <c r="G1972" s="23">
        <v>0.25624933374408121</v>
      </c>
      <c r="H1972" s="23">
        <v>0.20687449737823899</v>
      </c>
      <c r="I1972" s="25">
        <f t="shared" si="120"/>
        <v>0</v>
      </c>
      <c r="J1972" s="25">
        <f t="shared" si="121"/>
        <v>0</v>
      </c>
      <c r="K1972" s="25">
        <f t="shared" si="122"/>
        <v>0</v>
      </c>
      <c r="L1972" s="25">
        <f t="shared" si="123"/>
        <v>0</v>
      </c>
      <c r="M1972" s="25">
        <v>0</v>
      </c>
      <c r="N1972" s="25" t="e">
        <v>#N/A</v>
      </c>
      <c r="O1972" s="25" t="e">
        <f>VLOOKUP(A1972,'NFkB target TFs'!$E$10:$E$54,1,FALSE)</f>
        <v>#N/A</v>
      </c>
      <c r="P1972" s="25" t="e">
        <f>VLOOKUP(A1972,'all NFkB targets'!$A$6:$A$571,1,FALSE)</f>
        <v>#N/A</v>
      </c>
    </row>
    <row r="1973" spans="1:16" x14ac:dyDescent="0.25">
      <c r="A1973" s="96" t="s">
        <v>9628</v>
      </c>
      <c r="B1973" s="21" t="s">
        <v>9629</v>
      </c>
      <c r="C1973" s="21"/>
      <c r="D1973" s="22">
        <v>0</v>
      </c>
      <c r="E1973" s="23">
        <v>0.23364445941540671</v>
      </c>
      <c r="F1973" s="23">
        <v>0.20205727354479133</v>
      </c>
      <c r="G1973" s="23">
        <v>0.28952645882777422</v>
      </c>
      <c r="H1973" s="23">
        <v>0.20683118090541816</v>
      </c>
      <c r="I1973" s="25">
        <f t="shared" si="120"/>
        <v>0</v>
      </c>
      <c r="J1973" s="25">
        <f t="shared" si="121"/>
        <v>0</v>
      </c>
      <c r="K1973" s="25">
        <f t="shared" si="122"/>
        <v>0</v>
      </c>
      <c r="L1973" s="25">
        <f t="shared" si="123"/>
        <v>0</v>
      </c>
      <c r="M1973" s="25">
        <v>0</v>
      </c>
      <c r="N1973" s="25" t="e">
        <v>#N/A</v>
      </c>
      <c r="O1973" s="25" t="e">
        <f>VLOOKUP(A1973,'NFkB target TFs'!$E$10:$E$54,1,FALSE)</f>
        <v>#N/A</v>
      </c>
      <c r="P1973" s="25" t="e">
        <f>VLOOKUP(A1973,'all NFkB targets'!$A$6:$A$571,1,FALSE)</f>
        <v>#N/A</v>
      </c>
    </row>
    <row r="1974" spans="1:16" x14ac:dyDescent="0.25">
      <c r="A1974" s="96" t="s">
        <v>14225</v>
      </c>
      <c r="B1974" s="21" t="s">
        <v>941</v>
      </c>
      <c r="C1974" s="21"/>
      <c r="D1974" s="22">
        <v>0</v>
      </c>
      <c r="E1974" s="23">
        <v>2.1339072328171546E-2</v>
      </c>
      <c r="F1974" s="28">
        <v>0.39837255917497105</v>
      </c>
      <c r="G1974" s="28">
        <v>0.61806570183433907</v>
      </c>
      <c r="H1974" s="28">
        <v>0.20669518951261426</v>
      </c>
      <c r="I1974" s="25">
        <f t="shared" si="120"/>
        <v>0</v>
      </c>
      <c r="J1974" s="25">
        <f t="shared" si="121"/>
        <v>0</v>
      </c>
      <c r="K1974" s="25">
        <f t="shared" si="122"/>
        <v>1</v>
      </c>
      <c r="L1974" s="25">
        <f t="shared" si="123"/>
        <v>0</v>
      </c>
      <c r="M1974" s="25">
        <v>1</v>
      </c>
      <c r="N1974" s="25" t="e">
        <v>#N/A</v>
      </c>
      <c r="O1974" s="25" t="e">
        <f>VLOOKUP(A1974,'NFkB target TFs'!$E$10:$E$54,1,FALSE)</f>
        <v>#N/A</v>
      </c>
      <c r="P1974" s="25" t="e">
        <f>VLOOKUP(A1974,'all NFkB targets'!$A$6:$A$571,1,FALSE)</f>
        <v>#N/A</v>
      </c>
    </row>
    <row r="1975" spans="1:16" x14ac:dyDescent="0.25">
      <c r="A1975" s="96" t="s">
        <v>3253</v>
      </c>
      <c r="B1975" s="21" t="s">
        <v>3254</v>
      </c>
      <c r="C1975" s="21"/>
      <c r="D1975" s="22">
        <v>0</v>
      </c>
      <c r="E1975" s="23">
        <v>0.18702462669238509</v>
      </c>
      <c r="F1975" s="23">
        <v>0.2857592121016202</v>
      </c>
      <c r="G1975" s="23">
        <v>3.1606968269805975E-2</v>
      </c>
      <c r="H1975" s="23">
        <v>0.20661048635940649</v>
      </c>
      <c r="I1975" s="25">
        <f t="shared" ref="I1975:I2038" si="124">IF(ABS(E1975)&gt;0.585,1,0)</f>
        <v>0</v>
      </c>
      <c r="J1975" s="25">
        <f t="shared" ref="J1975:J2038" si="125">IF(ABS(F1975)&gt;0.585,1,0)</f>
        <v>0</v>
      </c>
      <c r="K1975" s="25">
        <f t="shared" ref="K1975:K2038" si="126">IF(ABS(G1975)&gt;0.585,1,0)</f>
        <v>0</v>
      </c>
      <c r="L1975" s="25">
        <f t="shared" ref="L1975:L2038" si="127">IF(ABS(H1975)&gt;0.585,1,0)</f>
        <v>0</v>
      </c>
      <c r="M1975" s="25">
        <v>0</v>
      </c>
      <c r="N1975" s="25" t="e">
        <v>#N/A</v>
      </c>
      <c r="O1975" s="25" t="e">
        <f>VLOOKUP(A1975,'NFkB target TFs'!$E$10:$E$54,1,FALSE)</f>
        <v>#N/A</v>
      </c>
      <c r="P1975" s="25" t="e">
        <f>VLOOKUP(A1975,'all NFkB targets'!$A$6:$A$571,1,FALSE)</f>
        <v>#N/A</v>
      </c>
    </row>
    <row r="1976" spans="1:16" x14ac:dyDescent="0.25">
      <c r="A1976" s="96" t="s">
        <v>14095</v>
      </c>
      <c r="B1976" s="21" t="s">
        <v>14096</v>
      </c>
      <c r="C1976" s="21"/>
      <c r="D1976" s="22">
        <v>0</v>
      </c>
      <c r="E1976" s="28">
        <v>0.24077315966890994</v>
      </c>
      <c r="F1976" s="23">
        <v>0.10435671409702718</v>
      </c>
      <c r="G1976" s="28">
        <v>0.78828355812432782</v>
      </c>
      <c r="H1976" s="28">
        <v>0.20656672116338423</v>
      </c>
      <c r="I1976" s="25">
        <f t="shared" si="124"/>
        <v>0</v>
      </c>
      <c r="J1976" s="25">
        <f t="shared" si="125"/>
        <v>0</v>
      </c>
      <c r="K1976" s="25">
        <f t="shared" si="126"/>
        <v>1</v>
      </c>
      <c r="L1976" s="25">
        <f t="shared" si="127"/>
        <v>0</v>
      </c>
      <c r="M1976" s="25">
        <v>1</v>
      </c>
      <c r="N1976" s="25" t="e">
        <v>#N/A</v>
      </c>
      <c r="O1976" s="25" t="e">
        <f>VLOOKUP(A1976,'NFkB target TFs'!$E$10:$E$54,1,FALSE)</f>
        <v>#N/A</v>
      </c>
      <c r="P1976" s="25" t="e">
        <f>VLOOKUP(A1976,'all NFkB targets'!$A$6:$A$571,1,FALSE)</f>
        <v>#N/A</v>
      </c>
    </row>
    <row r="1977" spans="1:16" x14ac:dyDescent="0.25">
      <c r="A1977" s="96" t="s">
        <v>13535</v>
      </c>
      <c r="B1977" s="21" t="s">
        <v>13536</v>
      </c>
      <c r="C1977" s="21"/>
      <c r="D1977" s="22">
        <v>0</v>
      </c>
      <c r="E1977" s="23">
        <v>1.3207667244120981E-2</v>
      </c>
      <c r="F1977" s="28">
        <v>0.15177224377004095</v>
      </c>
      <c r="G1977" s="28">
        <v>0.71299724962582967</v>
      </c>
      <c r="H1977" s="28">
        <v>0.20644242358931092</v>
      </c>
      <c r="I1977" s="25">
        <f t="shared" si="124"/>
        <v>0</v>
      </c>
      <c r="J1977" s="25">
        <f t="shared" si="125"/>
        <v>0</v>
      </c>
      <c r="K1977" s="25">
        <f t="shared" si="126"/>
        <v>1</v>
      </c>
      <c r="L1977" s="25">
        <f t="shared" si="127"/>
        <v>0</v>
      </c>
      <c r="M1977" s="25">
        <v>1</v>
      </c>
      <c r="N1977" s="25" t="e">
        <v>#N/A</v>
      </c>
      <c r="O1977" s="25" t="e">
        <f>VLOOKUP(A1977,'NFkB target TFs'!$E$10:$E$54,1,FALSE)</f>
        <v>#N/A</v>
      </c>
      <c r="P1977" s="25" t="e">
        <f>VLOOKUP(A1977,'all NFkB targets'!$A$6:$A$571,1,FALSE)</f>
        <v>#N/A</v>
      </c>
    </row>
    <row r="1978" spans="1:16" x14ac:dyDescent="0.25">
      <c r="A1978" s="96" t="s">
        <v>9638</v>
      </c>
      <c r="B1978" s="21" t="s">
        <v>9639</v>
      </c>
      <c r="C1978" s="21"/>
      <c r="D1978" s="22">
        <v>0</v>
      </c>
      <c r="E1978" s="23">
        <v>0.23592804217845684</v>
      </c>
      <c r="F1978" s="23">
        <v>0.1003346226286819</v>
      </c>
      <c r="G1978" s="23">
        <v>3.8599503678689724E-4</v>
      </c>
      <c r="H1978" s="23">
        <v>0.20638470486669488</v>
      </c>
      <c r="I1978" s="25">
        <f t="shared" si="124"/>
        <v>0</v>
      </c>
      <c r="J1978" s="25">
        <f t="shared" si="125"/>
        <v>0</v>
      </c>
      <c r="K1978" s="25">
        <f t="shared" si="126"/>
        <v>0</v>
      </c>
      <c r="L1978" s="25">
        <f t="shared" si="127"/>
        <v>0</v>
      </c>
      <c r="M1978" s="25">
        <v>0</v>
      </c>
      <c r="N1978" s="25" t="e">
        <v>#N/A</v>
      </c>
      <c r="O1978" s="25" t="e">
        <f>VLOOKUP(A1978,'NFkB target TFs'!$E$10:$E$54,1,FALSE)</f>
        <v>#N/A</v>
      </c>
      <c r="P1978" s="25" t="e">
        <f>VLOOKUP(A1978,'all NFkB targets'!$A$6:$A$571,1,FALSE)</f>
        <v>#N/A</v>
      </c>
    </row>
    <row r="1979" spans="1:16" x14ac:dyDescent="0.25">
      <c r="A1979" s="96" t="s">
        <v>3479</v>
      </c>
      <c r="B1979" s="21" t="s">
        <v>3480</v>
      </c>
      <c r="C1979" s="21"/>
      <c r="D1979" s="22">
        <v>0</v>
      </c>
      <c r="E1979" s="23">
        <v>-3.2267298731123155E-2</v>
      </c>
      <c r="F1979" s="23">
        <v>6.7941681819842073E-2</v>
      </c>
      <c r="G1979" s="23">
        <v>9.2543888891599119E-2</v>
      </c>
      <c r="H1979" s="23">
        <v>0.20629332615349877</v>
      </c>
      <c r="I1979" s="25">
        <f t="shared" si="124"/>
        <v>0</v>
      </c>
      <c r="J1979" s="25">
        <f t="shared" si="125"/>
        <v>0</v>
      </c>
      <c r="K1979" s="25">
        <f t="shared" si="126"/>
        <v>0</v>
      </c>
      <c r="L1979" s="25">
        <f t="shared" si="127"/>
        <v>0</v>
      </c>
      <c r="M1979" s="25">
        <v>0</v>
      </c>
      <c r="N1979" s="25" t="e">
        <v>#N/A</v>
      </c>
      <c r="O1979" s="25" t="e">
        <f>VLOOKUP(A1979,'NFkB target TFs'!$E$10:$E$54,1,FALSE)</f>
        <v>#N/A</v>
      </c>
      <c r="P1979" s="25" t="e">
        <f>VLOOKUP(A1979,'all NFkB targets'!$A$6:$A$571,1,FALSE)</f>
        <v>#N/A</v>
      </c>
    </row>
    <row r="1980" spans="1:16" x14ac:dyDescent="0.25">
      <c r="A1980" s="96" t="s">
        <v>11625</v>
      </c>
      <c r="B1980" s="21" t="s">
        <v>11626</v>
      </c>
      <c r="C1980" s="21"/>
      <c r="D1980" s="22">
        <v>0</v>
      </c>
      <c r="E1980" s="23">
        <v>0.19081128420722579</v>
      </c>
      <c r="F1980" s="23">
        <v>0.10285343388606923</v>
      </c>
      <c r="G1980" s="23">
        <v>0.10132269092734764</v>
      </c>
      <c r="H1980" s="23">
        <v>0.20617035264807121</v>
      </c>
      <c r="I1980" s="25">
        <f t="shared" si="124"/>
        <v>0</v>
      </c>
      <c r="J1980" s="25">
        <f t="shared" si="125"/>
        <v>0</v>
      </c>
      <c r="K1980" s="25">
        <f t="shared" si="126"/>
        <v>0</v>
      </c>
      <c r="L1980" s="25">
        <f t="shared" si="127"/>
        <v>0</v>
      </c>
      <c r="M1980" s="25">
        <v>0</v>
      </c>
      <c r="N1980" s="25" t="e">
        <v>#N/A</v>
      </c>
      <c r="O1980" s="25" t="e">
        <f>VLOOKUP(A1980,'NFkB target TFs'!$E$10:$E$54,1,FALSE)</f>
        <v>#N/A</v>
      </c>
      <c r="P1980" s="25" t="e">
        <f>VLOOKUP(A1980,'all NFkB targets'!$A$6:$A$571,1,FALSE)</f>
        <v>#N/A</v>
      </c>
    </row>
    <row r="1981" spans="1:16" x14ac:dyDescent="0.25">
      <c r="A1981" s="96" t="s">
        <v>10006</v>
      </c>
      <c r="B1981" s="21" t="s">
        <v>10007</v>
      </c>
      <c r="C1981" s="21"/>
      <c r="D1981" s="22">
        <v>0</v>
      </c>
      <c r="E1981" s="23">
        <v>0.11199429766777878</v>
      </c>
      <c r="F1981" s="23">
        <v>0.35768101474800967</v>
      </c>
      <c r="G1981" s="23">
        <v>0.52438489546720479</v>
      </c>
      <c r="H1981" s="23">
        <v>0.20616014494097401</v>
      </c>
      <c r="I1981" s="25">
        <f t="shared" si="124"/>
        <v>0</v>
      </c>
      <c r="J1981" s="25">
        <f t="shared" si="125"/>
        <v>0</v>
      </c>
      <c r="K1981" s="25">
        <f t="shared" si="126"/>
        <v>0</v>
      </c>
      <c r="L1981" s="25">
        <f t="shared" si="127"/>
        <v>0</v>
      </c>
      <c r="M1981" s="25">
        <v>0</v>
      </c>
      <c r="N1981" s="25" t="e">
        <v>#N/A</v>
      </c>
      <c r="O1981" s="25" t="e">
        <f>VLOOKUP(A1981,'NFkB target TFs'!$E$10:$E$54,1,FALSE)</f>
        <v>#N/A</v>
      </c>
      <c r="P1981" s="25" t="e">
        <f>VLOOKUP(A1981,'all NFkB targets'!$A$6:$A$571,1,FALSE)</f>
        <v>#N/A</v>
      </c>
    </row>
    <row r="1982" spans="1:16" x14ac:dyDescent="0.25">
      <c r="A1982" s="96" t="s">
        <v>12575</v>
      </c>
      <c r="B1982" s="21" t="s">
        <v>12576</v>
      </c>
      <c r="C1982" s="21"/>
      <c r="D1982" s="22">
        <v>0</v>
      </c>
      <c r="E1982" s="28">
        <v>0.19829674571898495</v>
      </c>
      <c r="F1982" s="28">
        <v>0.84934673360035962</v>
      </c>
      <c r="G1982" s="28">
        <v>0.33974327867615606</v>
      </c>
      <c r="H1982" s="28">
        <v>0.20613005669295931</v>
      </c>
      <c r="I1982" s="25">
        <f t="shared" si="124"/>
        <v>0</v>
      </c>
      <c r="J1982" s="25">
        <f t="shared" si="125"/>
        <v>1</v>
      </c>
      <c r="K1982" s="25">
        <f t="shared" si="126"/>
        <v>0</v>
      </c>
      <c r="L1982" s="25">
        <f t="shared" si="127"/>
        <v>0</v>
      </c>
      <c r="M1982" s="25">
        <v>1</v>
      </c>
      <c r="N1982" s="25" t="e">
        <v>#N/A</v>
      </c>
      <c r="O1982" s="25" t="e">
        <f>VLOOKUP(A1982,'NFkB target TFs'!$E$10:$E$54,1,FALSE)</f>
        <v>#N/A</v>
      </c>
      <c r="P1982" s="25" t="e">
        <f>VLOOKUP(A1982,'all NFkB targets'!$A$6:$A$571,1,FALSE)</f>
        <v>#N/A</v>
      </c>
    </row>
    <row r="1983" spans="1:16" x14ac:dyDescent="0.25">
      <c r="A1983" s="96" t="s">
        <v>13746</v>
      </c>
      <c r="B1983" s="21" t="s">
        <v>13747</v>
      </c>
      <c r="C1983" s="21"/>
      <c r="D1983" s="22">
        <v>0</v>
      </c>
      <c r="E1983" s="28">
        <v>0.27098879022702888</v>
      </c>
      <c r="F1983" s="28">
        <v>0.44598911635403943</v>
      </c>
      <c r="G1983" s="28">
        <v>0.73148471080724631</v>
      </c>
      <c r="H1983" s="28">
        <v>0.20600090576336502</v>
      </c>
      <c r="I1983" s="25">
        <f t="shared" si="124"/>
        <v>0</v>
      </c>
      <c r="J1983" s="25">
        <f t="shared" si="125"/>
        <v>0</v>
      </c>
      <c r="K1983" s="25">
        <f t="shared" si="126"/>
        <v>1</v>
      </c>
      <c r="L1983" s="25">
        <f t="shared" si="127"/>
        <v>0</v>
      </c>
      <c r="M1983" s="25">
        <v>1</v>
      </c>
      <c r="N1983" s="25" t="e">
        <v>#N/A</v>
      </c>
      <c r="O1983" s="25" t="e">
        <f>VLOOKUP(A1983,'NFkB target TFs'!$E$10:$E$54,1,FALSE)</f>
        <v>#N/A</v>
      </c>
      <c r="P1983" s="25" t="e">
        <f>VLOOKUP(A1983,'all NFkB targets'!$A$6:$A$571,1,FALSE)</f>
        <v>#N/A</v>
      </c>
    </row>
    <row r="1984" spans="1:16" x14ac:dyDescent="0.25">
      <c r="A1984" s="96" t="s">
        <v>3353</v>
      </c>
      <c r="B1984" s="21" t="s">
        <v>3354</v>
      </c>
      <c r="C1984" s="21"/>
      <c r="D1984" s="22">
        <v>0</v>
      </c>
      <c r="E1984" s="23">
        <v>-1.1695947465789828E-3</v>
      </c>
      <c r="F1984" s="23">
        <v>0.13018099099574248</v>
      </c>
      <c r="G1984" s="23">
        <v>0.44585853499322547</v>
      </c>
      <c r="H1984" s="23">
        <v>0.20593762708617372</v>
      </c>
      <c r="I1984" s="25">
        <f t="shared" si="124"/>
        <v>0</v>
      </c>
      <c r="J1984" s="25">
        <f t="shared" si="125"/>
        <v>0</v>
      </c>
      <c r="K1984" s="25">
        <f t="shared" si="126"/>
        <v>0</v>
      </c>
      <c r="L1984" s="25">
        <f t="shared" si="127"/>
        <v>0</v>
      </c>
      <c r="M1984" s="25">
        <v>0</v>
      </c>
      <c r="N1984" s="25" t="e">
        <v>#N/A</v>
      </c>
      <c r="O1984" s="25" t="e">
        <f>VLOOKUP(A1984,'NFkB target TFs'!$E$10:$E$54,1,FALSE)</f>
        <v>#N/A</v>
      </c>
      <c r="P1984" s="25" t="e">
        <f>VLOOKUP(A1984,'all NFkB targets'!$A$6:$A$571,1,FALSE)</f>
        <v>#N/A</v>
      </c>
    </row>
    <row r="1985" spans="1:16" x14ac:dyDescent="0.25">
      <c r="A1985" s="96" t="s">
        <v>11104</v>
      </c>
      <c r="B1985" s="21" t="s">
        <v>11105</v>
      </c>
      <c r="C1985" s="21"/>
      <c r="D1985" s="22">
        <v>0</v>
      </c>
      <c r="E1985" s="23">
        <v>0.16700538401729603</v>
      </c>
      <c r="F1985" s="23">
        <v>0.21499784095828214</v>
      </c>
      <c r="G1985" s="23">
        <v>0.26824253074171556</v>
      </c>
      <c r="H1985" s="23">
        <v>0.20589620718332116</v>
      </c>
      <c r="I1985" s="25">
        <f t="shared" si="124"/>
        <v>0</v>
      </c>
      <c r="J1985" s="25">
        <f t="shared" si="125"/>
        <v>0</v>
      </c>
      <c r="K1985" s="25">
        <f t="shared" si="126"/>
        <v>0</v>
      </c>
      <c r="L1985" s="25">
        <f t="shared" si="127"/>
        <v>0</v>
      </c>
      <c r="M1985" s="25">
        <v>0</v>
      </c>
      <c r="N1985" s="25" t="e">
        <v>#N/A</v>
      </c>
      <c r="O1985" s="25" t="e">
        <f>VLOOKUP(A1985,'NFkB target TFs'!$E$10:$E$54,1,FALSE)</f>
        <v>#N/A</v>
      </c>
      <c r="P1985" s="25" t="e">
        <f>VLOOKUP(A1985,'all NFkB targets'!$A$6:$A$571,1,FALSE)</f>
        <v>#N/A</v>
      </c>
    </row>
    <row r="1986" spans="1:16" x14ac:dyDescent="0.25">
      <c r="A1986" s="96" t="s">
        <v>14109</v>
      </c>
      <c r="B1986" s="21" t="s">
        <v>14110</v>
      </c>
      <c r="C1986" s="21"/>
      <c r="D1986" s="22">
        <v>0</v>
      </c>
      <c r="E1986" s="23">
        <v>3.7606794645062849E-2</v>
      </c>
      <c r="F1986" s="28">
        <v>0.35956055370053641</v>
      </c>
      <c r="G1986" s="28">
        <v>0.7826709004835406</v>
      </c>
      <c r="H1986" s="28">
        <v>0.20585234381860248</v>
      </c>
      <c r="I1986" s="25">
        <f t="shared" si="124"/>
        <v>0</v>
      </c>
      <c r="J1986" s="25">
        <f t="shared" si="125"/>
        <v>0</v>
      </c>
      <c r="K1986" s="25">
        <f t="shared" si="126"/>
        <v>1</v>
      </c>
      <c r="L1986" s="25">
        <f t="shared" si="127"/>
        <v>0</v>
      </c>
      <c r="M1986" s="25">
        <v>1</v>
      </c>
      <c r="N1986" s="25" t="e">
        <v>#N/A</v>
      </c>
      <c r="O1986" s="25" t="e">
        <f>VLOOKUP(A1986,'NFkB target TFs'!$E$10:$E$54,1,FALSE)</f>
        <v>#N/A</v>
      </c>
      <c r="P1986" s="25" t="e">
        <f>VLOOKUP(A1986,'all NFkB targets'!$A$6:$A$571,1,FALSE)</f>
        <v>#N/A</v>
      </c>
    </row>
    <row r="1987" spans="1:16" x14ac:dyDescent="0.25">
      <c r="A1987" s="96" t="s">
        <v>17</v>
      </c>
      <c r="B1987" s="21" t="s">
        <v>587</v>
      </c>
      <c r="C1987" s="21"/>
      <c r="D1987" s="22">
        <v>0</v>
      </c>
      <c r="E1987" s="23">
        <v>-7.4821393739651484E-3</v>
      </c>
      <c r="F1987" s="23">
        <v>3.8352791289281166E-2</v>
      </c>
      <c r="G1987" s="23">
        <v>-4.6206100452514484E-2</v>
      </c>
      <c r="H1987" s="23">
        <v>0.20582275476369694</v>
      </c>
      <c r="I1987" s="25">
        <f t="shared" si="124"/>
        <v>0</v>
      </c>
      <c r="J1987" s="25">
        <f t="shared" si="125"/>
        <v>0</v>
      </c>
      <c r="K1987" s="25">
        <f t="shared" si="126"/>
        <v>0</v>
      </c>
      <c r="L1987" s="25">
        <f t="shared" si="127"/>
        <v>0</v>
      </c>
      <c r="M1987" s="25">
        <v>0</v>
      </c>
      <c r="N1987" s="33" t="s">
        <v>17</v>
      </c>
      <c r="O1987" s="25" t="e">
        <f>VLOOKUP(A1987,'NFkB target TFs'!$E$10:$E$54,1,FALSE)</f>
        <v>#N/A</v>
      </c>
      <c r="P1987" s="25" t="e">
        <f>VLOOKUP(A1987,'all NFkB targets'!$A$6:$A$571,1,FALSE)</f>
        <v>#N/A</v>
      </c>
    </row>
    <row r="1988" spans="1:16" x14ac:dyDescent="0.25">
      <c r="A1988" s="96" t="s">
        <v>4736</v>
      </c>
      <c r="B1988" s="21" t="s">
        <v>4737</v>
      </c>
      <c r="C1988" s="21"/>
      <c r="D1988" s="22">
        <v>0</v>
      </c>
      <c r="E1988" s="23">
        <v>8.4945711224640799E-3</v>
      </c>
      <c r="F1988" s="23">
        <v>9.8682298053027001E-2</v>
      </c>
      <c r="G1988" s="23">
        <v>0.30957121817158334</v>
      </c>
      <c r="H1988" s="23">
        <v>0.20577196544244744</v>
      </c>
      <c r="I1988" s="25">
        <f t="shared" si="124"/>
        <v>0</v>
      </c>
      <c r="J1988" s="25">
        <f t="shared" si="125"/>
        <v>0</v>
      </c>
      <c r="K1988" s="25">
        <f t="shared" si="126"/>
        <v>0</v>
      </c>
      <c r="L1988" s="25">
        <f t="shared" si="127"/>
        <v>0</v>
      </c>
      <c r="M1988" s="25">
        <v>0</v>
      </c>
      <c r="N1988" s="25" t="e">
        <v>#N/A</v>
      </c>
      <c r="O1988" s="25" t="e">
        <f>VLOOKUP(A1988,'NFkB target TFs'!$E$10:$E$54,1,FALSE)</f>
        <v>#N/A</v>
      </c>
      <c r="P1988" s="25" t="e">
        <f>VLOOKUP(A1988,'all NFkB targets'!$A$6:$A$571,1,FALSE)</f>
        <v>#N/A</v>
      </c>
    </row>
    <row r="1989" spans="1:16" x14ac:dyDescent="0.25">
      <c r="A1989" s="96" t="s">
        <v>8353</v>
      </c>
      <c r="B1989" s="21" t="s">
        <v>8354</v>
      </c>
      <c r="C1989" s="21"/>
      <c r="D1989" s="22">
        <v>0</v>
      </c>
      <c r="E1989" s="23">
        <v>0.31727328034571117</v>
      </c>
      <c r="F1989" s="23">
        <v>0.30937945317791415</v>
      </c>
      <c r="G1989" s="23">
        <v>0.38364310408495633</v>
      </c>
      <c r="H1989" s="23">
        <v>0.20575420891708518</v>
      </c>
      <c r="I1989" s="25">
        <f t="shared" si="124"/>
        <v>0</v>
      </c>
      <c r="J1989" s="25">
        <f t="shared" si="125"/>
        <v>0</v>
      </c>
      <c r="K1989" s="25">
        <f t="shared" si="126"/>
        <v>0</v>
      </c>
      <c r="L1989" s="25">
        <f t="shared" si="127"/>
        <v>0</v>
      </c>
      <c r="M1989" s="25">
        <v>0</v>
      </c>
      <c r="N1989" s="25" t="e">
        <v>#N/A</v>
      </c>
      <c r="O1989" s="25" t="e">
        <f>VLOOKUP(A1989,'NFkB target TFs'!$E$10:$E$54,1,FALSE)</f>
        <v>#N/A</v>
      </c>
      <c r="P1989" s="25" t="e">
        <f>VLOOKUP(A1989,'all NFkB targets'!$A$6:$A$571,1,FALSE)</f>
        <v>#N/A</v>
      </c>
    </row>
    <row r="1990" spans="1:16" x14ac:dyDescent="0.25">
      <c r="A1990" s="96" t="s">
        <v>4001</v>
      </c>
      <c r="B1990" s="21" t="s">
        <v>4002</v>
      </c>
      <c r="C1990" s="21"/>
      <c r="D1990" s="22">
        <v>0</v>
      </c>
      <c r="E1990" s="23">
        <v>-0.20438659767891554</v>
      </c>
      <c r="F1990" s="23">
        <v>0.21811040018079975</v>
      </c>
      <c r="G1990" s="23">
        <v>-2.1917624144941809E-2</v>
      </c>
      <c r="H1990" s="23">
        <v>0.20572341251460213</v>
      </c>
      <c r="I1990" s="25">
        <f t="shared" si="124"/>
        <v>0</v>
      </c>
      <c r="J1990" s="25">
        <f t="shared" si="125"/>
        <v>0</v>
      </c>
      <c r="K1990" s="25">
        <f t="shared" si="126"/>
        <v>0</v>
      </c>
      <c r="L1990" s="25">
        <f t="shared" si="127"/>
        <v>0</v>
      </c>
      <c r="M1990" s="25">
        <v>0</v>
      </c>
      <c r="N1990" s="25" t="e">
        <v>#N/A</v>
      </c>
      <c r="O1990" s="25" t="e">
        <f>VLOOKUP(A1990,'NFkB target TFs'!$E$10:$E$54,1,FALSE)</f>
        <v>#N/A</v>
      </c>
      <c r="P1990" s="25" t="e">
        <f>VLOOKUP(A1990,'all NFkB targets'!$A$6:$A$571,1,FALSE)</f>
        <v>#N/A</v>
      </c>
    </row>
    <row r="1991" spans="1:16" x14ac:dyDescent="0.25">
      <c r="A1991" s="96" t="s">
        <v>13541</v>
      </c>
      <c r="B1991" s="21" t="s">
        <v>13542</v>
      </c>
      <c r="C1991" s="21"/>
      <c r="D1991" s="22">
        <v>0</v>
      </c>
      <c r="E1991" s="28">
        <v>0.24766600441058972</v>
      </c>
      <c r="F1991" s="28">
        <v>0.38999470668975983</v>
      </c>
      <c r="G1991" s="28">
        <v>0.80117668205699677</v>
      </c>
      <c r="H1991" s="28">
        <v>0.20566314273276451</v>
      </c>
      <c r="I1991" s="25">
        <f t="shared" si="124"/>
        <v>0</v>
      </c>
      <c r="J1991" s="25">
        <f t="shared" si="125"/>
        <v>0</v>
      </c>
      <c r="K1991" s="25">
        <f t="shared" si="126"/>
        <v>1</v>
      </c>
      <c r="L1991" s="25">
        <f t="shared" si="127"/>
        <v>0</v>
      </c>
      <c r="M1991" s="25">
        <v>1</v>
      </c>
      <c r="N1991" s="25" t="e">
        <v>#N/A</v>
      </c>
      <c r="O1991" s="25" t="e">
        <f>VLOOKUP(A1991,'NFkB target TFs'!$E$10:$E$54,1,FALSE)</f>
        <v>#N/A</v>
      </c>
      <c r="P1991" s="25" t="e">
        <f>VLOOKUP(A1991,'all NFkB targets'!$A$6:$A$571,1,FALSE)</f>
        <v>#N/A</v>
      </c>
    </row>
    <row r="1992" spans="1:16" x14ac:dyDescent="0.25">
      <c r="A1992" s="96" t="s">
        <v>13800</v>
      </c>
      <c r="B1992" s="21" t="s">
        <v>13801</v>
      </c>
      <c r="C1992" s="21"/>
      <c r="D1992" s="22">
        <v>0</v>
      </c>
      <c r="E1992" s="28">
        <v>0.40648778487532566</v>
      </c>
      <c r="F1992" s="28">
        <v>0.32794114033024657</v>
      </c>
      <c r="G1992" s="28">
        <v>0.63889765255687381</v>
      </c>
      <c r="H1992" s="28">
        <v>0.20564946741144915</v>
      </c>
      <c r="I1992" s="25">
        <f t="shared" si="124"/>
        <v>0</v>
      </c>
      <c r="J1992" s="25">
        <f t="shared" si="125"/>
        <v>0</v>
      </c>
      <c r="K1992" s="25">
        <f t="shared" si="126"/>
        <v>1</v>
      </c>
      <c r="L1992" s="25">
        <f t="shared" si="127"/>
        <v>0</v>
      </c>
      <c r="M1992" s="25">
        <v>1</v>
      </c>
      <c r="N1992" s="25" t="e">
        <v>#N/A</v>
      </c>
      <c r="O1992" s="25" t="e">
        <f>VLOOKUP(A1992,'NFkB target TFs'!$E$10:$E$54,1,FALSE)</f>
        <v>#N/A</v>
      </c>
      <c r="P1992" s="25" t="e">
        <f>VLOOKUP(A1992,'all NFkB targets'!$A$6:$A$571,1,FALSE)</f>
        <v>#N/A</v>
      </c>
    </row>
    <row r="1993" spans="1:16" x14ac:dyDescent="0.25">
      <c r="A1993" s="96" t="s">
        <v>9570</v>
      </c>
      <c r="B1993" s="21" t="s">
        <v>9571</v>
      </c>
      <c r="C1993" s="21"/>
      <c r="D1993" s="22">
        <v>0</v>
      </c>
      <c r="E1993" s="23">
        <v>0.54179178193708677</v>
      </c>
      <c r="F1993" s="23">
        <v>7.5968146661593405E-2</v>
      </c>
      <c r="G1993" s="23">
        <v>0.44322873978698757</v>
      </c>
      <c r="H1993" s="23">
        <v>0.20561833263542947</v>
      </c>
      <c r="I1993" s="25">
        <f t="shared" si="124"/>
        <v>0</v>
      </c>
      <c r="J1993" s="25">
        <f t="shared" si="125"/>
        <v>0</v>
      </c>
      <c r="K1993" s="25">
        <f t="shared" si="126"/>
        <v>0</v>
      </c>
      <c r="L1993" s="25">
        <f t="shared" si="127"/>
        <v>0</v>
      </c>
      <c r="M1993" s="25">
        <v>0</v>
      </c>
      <c r="N1993" s="25" t="e">
        <v>#N/A</v>
      </c>
      <c r="O1993" s="25" t="e">
        <f>VLOOKUP(A1993,'NFkB target TFs'!$E$10:$E$54,1,FALSE)</f>
        <v>#N/A</v>
      </c>
      <c r="P1993" s="25" t="e">
        <f>VLOOKUP(A1993,'all NFkB targets'!$A$6:$A$571,1,FALSE)</f>
        <v>#N/A</v>
      </c>
    </row>
    <row r="1994" spans="1:16" x14ac:dyDescent="0.25">
      <c r="A1994" s="96" t="s">
        <v>1548</v>
      </c>
      <c r="B1994" s="21" t="s">
        <v>1549</v>
      </c>
      <c r="C1994" s="21"/>
      <c r="D1994" s="22">
        <v>0</v>
      </c>
      <c r="E1994" s="23">
        <v>0.34627766391359655</v>
      </c>
      <c r="F1994" s="23">
        <v>0.29948615696238307</v>
      </c>
      <c r="G1994" s="23">
        <v>0.47461350235468874</v>
      </c>
      <c r="H1994" s="23">
        <v>0.20561261407893203</v>
      </c>
      <c r="I1994" s="25">
        <f t="shared" si="124"/>
        <v>0</v>
      </c>
      <c r="J1994" s="25">
        <f t="shared" si="125"/>
        <v>0</v>
      </c>
      <c r="K1994" s="25">
        <f t="shared" si="126"/>
        <v>0</v>
      </c>
      <c r="L1994" s="25">
        <f t="shared" si="127"/>
        <v>0</v>
      </c>
      <c r="M1994" s="25">
        <v>0</v>
      </c>
      <c r="N1994" s="25" t="e">
        <v>#N/A</v>
      </c>
      <c r="O1994" s="25" t="e">
        <f>VLOOKUP(A1994,'NFkB target TFs'!$E$10:$E$54,1,FALSE)</f>
        <v>#N/A</v>
      </c>
      <c r="P1994" s="25" t="e">
        <f>VLOOKUP(A1994,'all NFkB targets'!$A$6:$A$571,1,FALSE)</f>
        <v>#N/A</v>
      </c>
    </row>
    <row r="1995" spans="1:16" x14ac:dyDescent="0.25">
      <c r="A1995" s="96" t="s">
        <v>10624</v>
      </c>
      <c r="B1995" s="21" t="s">
        <v>10625</v>
      </c>
      <c r="C1995" s="21"/>
      <c r="D1995" s="22">
        <v>0</v>
      </c>
      <c r="E1995" s="23">
        <v>-0.24860353753829101</v>
      </c>
      <c r="F1995" s="23">
        <v>0.3459449760058983</v>
      </c>
      <c r="G1995" s="23">
        <v>0.42743386625636204</v>
      </c>
      <c r="H1995" s="23">
        <v>0.20559847875960124</v>
      </c>
      <c r="I1995" s="25">
        <f t="shared" si="124"/>
        <v>0</v>
      </c>
      <c r="J1995" s="25">
        <f t="shared" si="125"/>
        <v>0</v>
      </c>
      <c r="K1995" s="25">
        <f t="shared" si="126"/>
        <v>0</v>
      </c>
      <c r="L1995" s="25">
        <f t="shared" si="127"/>
        <v>0</v>
      </c>
      <c r="M1995" s="25">
        <v>0</v>
      </c>
      <c r="N1995" s="25" t="e">
        <v>#N/A</v>
      </c>
      <c r="O1995" s="25" t="e">
        <f>VLOOKUP(A1995,'NFkB target TFs'!$E$10:$E$54,1,FALSE)</f>
        <v>#N/A</v>
      </c>
      <c r="P1995" s="25" t="e">
        <f>VLOOKUP(A1995,'all NFkB targets'!$A$6:$A$571,1,FALSE)</f>
        <v>#N/A</v>
      </c>
    </row>
    <row r="1996" spans="1:16" x14ac:dyDescent="0.25">
      <c r="A1996" s="96" t="s">
        <v>13188</v>
      </c>
      <c r="B1996" s="21" t="s">
        <v>13189</v>
      </c>
      <c r="C1996" s="21"/>
      <c r="D1996" s="22">
        <v>0</v>
      </c>
      <c r="E1996" s="28">
        <v>0.22600163487742861</v>
      </c>
      <c r="F1996" s="28">
        <v>0.2072497712915895</v>
      </c>
      <c r="G1996" s="28">
        <v>0.60281916530220003</v>
      </c>
      <c r="H1996" s="28">
        <v>0.20503799452872631</v>
      </c>
      <c r="I1996" s="25">
        <f t="shared" si="124"/>
        <v>0</v>
      </c>
      <c r="J1996" s="25">
        <f t="shared" si="125"/>
        <v>0</v>
      </c>
      <c r="K1996" s="25">
        <f t="shared" si="126"/>
        <v>1</v>
      </c>
      <c r="L1996" s="25">
        <f t="shared" si="127"/>
        <v>0</v>
      </c>
      <c r="M1996" s="25">
        <v>1</v>
      </c>
      <c r="N1996" s="25" t="e">
        <v>#N/A</v>
      </c>
      <c r="O1996" s="25" t="e">
        <f>VLOOKUP(A1996,'NFkB target TFs'!$E$10:$E$54,1,FALSE)</f>
        <v>#N/A</v>
      </c>
      <c r="P1996" s="25" t="e">
        <f>VLOOKUP(A1996,'all NFkB targets'!$A$6:$A$571,1,FALSE)</f>
        <v>#N/A</v>
      </c>
    </row>
    <row r="1997" spans="1:16" x14ac:dyDescent="0.25">
      <c r="A1997" s="96" t="s">
        <v>12651</v>
      </c>
      <c r="B1997" s="21" t="s">
        <v>12652</v>
      </c>
      <c r="C1997" s="21"/>
      <c r="D1997" s="22">
        <v>0</v>
      </c>
      <c r="E1997" s="28">
        <v>0.35639832550716466</v>
      </c>
      <c r="F1997" s="24">
        <v>-0.76713348705773832</v>
      </c>
      <c r="G1997" s="24">
        <v>-0.15833129651297739</v>
      </c>
      <c r="H1997" s="28">
        <v>0.2049603966535628</v>
      </c>
      <c r="I1997" s="25">
        <f t="shared" si="124"/>
        <v>0</v>
      </c>
      <c r="J1997" s="25">
        <f t="shared" si="125"/>
        <v>1</v>
      </c>
      <c r="K1997" s="25">
        <f t="shared" si="126"/>
        <v>0</v>
      </c>
      <c r="L1997" s="25">
        <f t="shared" si="127"/>
        <v>0</v>
      </c>
      <c r="M1997" s="25">
        <v>1</v>
      </c>
      <c r="N1997" s="25" t="e">
        <v>#N/A</v>
      </c>
      <c r="O1997" s="25" t="e">
        <f>VLOOKUP(A1997,'NFkB target TFs'!$E$10:$E$54,1,FALSE)</f>
        <v>#N/A</v>
      </c>
      <c r="P1997" s="25" t="e">
        <f>VLOOKUP(A1997,'all NFkB targets'!$A$6:$A$571,1,FALSE)</f>
        <v>#N/A</v>
      </c>
    </row>
    <row r="1998" spans="1:16" x14ac:dyDescent="0.25">
      <c r="A1998" s="96" t="s">
        <v>7017</v>
      </c>
      <c r="B1998" s="21" t="s">
        <v>7018</v>
      </c>
      <c r="C1998" s="21"/>
      <c r="D1998" s="22">
        <v>0</v>
      </c>
      <c r="E1998" s="23">
        <v>-7.6365294453378399E-3</v>
      </c>
      <c r="F1998" s="23">
        <v>-8.49396060218921E-3</v>
      </c>
      <c r="G1998" s="23">
        <v>2.3554727978896326E-2</v>
      </c>
      <c r="H1998" s="23">
        <v>0.20487857900504156</v>
      </c>
      <c r="I1998" s="25">
        <f t="shared" si="124"/>
        <v>0</v>
      </c>
      <c r="J1998" s="25">
        <f t="shared" si="125"/>
        <v>0</v>
      </c>
      <c r="K1998" s="25">
        <f t="shared" si="126"/>
        <v>0</v>
      </c>
      <c r="L1998" s="25">
        <f t="shared" si="127"/>
        <v>0</v>
      </c>
      <c r="M1998" s="25">
        <v>0</v>
      </c>
      <c r="N1998" s="25" t="e">
        <v>#N/A</v>
      </c>
      <c r="O1998" s="25" t="e">
        <f>VLOOKUP(A1998,'NFkB target TFs'!$E$10:$E$54,1,FALSE)</f>
        <v>#N/A</v>
      </c>
      <c r="P1998" s="25" t="e">
        <f>VLOOKUP(A1998,'all NFkB targets'!$A$6:$A$571,1,FALSE)</f>
        <v>#N/A</v>
      </c>
    </row>
    <row r="1999" spans="1:16" x14ac:dyDescent="0.25">
      <c r="A1999" s="96" t="s">
        <v>1732</v>
      </c>
      <c r="B1999" s="21" t="s">
        <v>1733</v>
      </c>
      <c r="C1999" s="21"/>
      <c r="D1999" s="22">
        <v>0</v>
      </c>
      <c r="E1999" s="23">
        <v>0.23545663528426913</v>
      </c>
      <c r="F1999" s="23">
        <v>-4.0853761653204597E-2</v>
      </c>
      <c r="G1999" s="23">
        <v>0.10380996156209236</v>
      </c>
      <c r="H1999" s="23">
        <v>0.20436747339851929</v>
      </c>
      <c r="I1999" s="25">
        <f t="shared" si="124"/>
        <v>0</v>
      </c>
      <c r="J1999" s="25">
        <f t="shared" si="125"/>
        <v>0</v>
      </c>
      <c r="K1999" s="25">
        <f t="shared" si="126"/>
        <v>0</v>
      </c>
      <c r="L1999" s="25">
        <f t="shared" si="127"/>
        <v>0</v>
      </c>
      <c r="M1999" s="25">
        <v>0</v>
      </c>
      <c r="N1999" s="25" t="e">
        <v>#N/A</v>
      </c>
      <c r="O1999" s="25" t="e">
        <f>VLOOKUP(A1999,'NFkB target TFs'!$E$10:$E$54,1,FALSE)</f>
        <v>#N/A</v>
      </c>
      <c r="P1999" s="25" t="e">
        <f>VLOOKUP(A1999,'all NFkB targets'!$A$6:$A$571,1,FALSE)</f>
        <v>#N/A</v>
      </c>
    </row>
    <row r="2000" spans="1:16" x14ac:dyDescent="0.25">
      <c r="A2000" s="96" t="s">
        <v>4998</v>
      </c>
      <c r="B2000" s="21" t="s">
        <v>4999</v>
      </c>
      <c r="C2000" s="21"/>
      <c r="D2000" s="22">
        <v>0</v>
      </c>
      <c r="E2000" s="23">
        <v>0.2569456192396829</v>
      </c>
      <c r="F2000" s="23">
        <v>0.43655007780428268</v>
      </c>
      <c r="G2000" s="23">
        <v>0.29531846960261948</v>
      </c>
      <c r="H2000" s="23">
        <v>0.20421832273314519</v>
      </c>
      <c r="I2000" s="25">
        <f t="shared" si="124"/>
        <v>0</v>
      </c>
      <c r="J2000" s="25">
        <f t="shared" si="125"/>
        <v>0</v>
      </c>
      <c r="K2000" s="25">
        <f t="shared" si="126"/>
        <v>0</v>
      </c>
      <c r="L2000" s="25">
        <f t="shared" si="127"/>
        <v>0</v>
      </c>
      <c r="M2000" s="25">
        <v>0</v>
      </c>
      <c r="N2000" s="25" t="e">
        <v>#N/A</v>
      </c>
      <c r="O2000" s="25" t="e">
        <f>VLOOKUP(A2000,'NFkB target TFs'!$E$10:$E$54,1,FALSE)</f>
        <v>#N/A</v>
      </c>
      <c r="P2000" s="25" t="e">
        <f>VLOOKUP(A2000,'all NFkB targets'!$A$6:$A$571,1,FALSE)</f>
        <v>#N/A</v>
      </c>
    </row>
    <row r="2001" spans="1:16" x14ac:dyDescent="0.25">
      <c r="A2001" s="96" t="s">
        <v>3949</v>
      </c>
      <c r="B2001" s="21" t="s">
        <v>3950</v>
      </c>
      <c r="C2001" s="21"/>
      <c r="D2001" s="22">
        <v>0</v>
      </c>
      <c r="E2001" s="23">
        <v>0.27558572266742487</v>
      </c>
      <c r="F2001" s="23">
        <v>0.18735018945994261</v>
      </c>
      <c r="G2001" s="23">
        <v>-5.9237188708997572E-2</v>
      </c>
      <c r="H2001" s="23">
        <v>0.20411547232387189</v>
      </c>
      <c r="I2001" s="25">
        <f t="shared" si="124"/>
        <v>0</v>
      </c>
      <c r="J2001" s="25">
        <f t="shared" si="125"/>
        <v>0</v>
      </c>
      <c r="K2001" s="25">
        <f t="shared" si="126"/>
        <v>0</v>
      </c>
      <c r="L2001" s="25">
        <f t="shared" si="127"/>
        <v>0</v>
      </c>
      <c r="M2001" s="25">
        <v>0</v>
      </c>
      <c r="N2001" s="25" t="e">
        <v>#N/A</v>
      </c>
      <c r="O2001" s="25" t="e">
        <f>VLOOKUP(A2001,'NFkB target TFs'!$E$10:$E$54,1,FALSE)</f>
        <v>#N/A</v>
      </c>
      <c r="P2001" s="25" t="e">
        <f>VLOOKUP(A2001,'all NFkB targets'!$A$6:$A$571,1,FALSE)</f>
        <v>#N/A</v>
      </c>
    </row>
    <row r="2002" spans="1:16" x14ac:dyDescent="0.25">
      <c r="A2002" s="96" t="s">
        <v>2552</v>
      </c>
      <c r="B2002" s="21" t="s">
        <v>2553</v>
      </c>
      <c r="C2002" s="21"/>
      <c r="D2002" s="22">
        <v>0</v>
      </c>
      <c r="E2002" s="23">
        <v>0.22272243696378613</v>
      </c>
      <c r="F2002" s="23">
        <v>0.27712115335914572</v>
      </c>
      <c r="G2002" s="23">
        <v>0.11558504326037576</v>
      </c>
      <c r="H2002" s="23">
        <v>0.20401251978307217</v>
      </c>
      <c r="I2002" s="25">
        <f t="shared" si="124"/>
        <v>0</v>
      </c>
      <c r="J2002" s="25">
        <f t="shared" si="125"/>
        <v>0</v>
      </c>
      <c r="K2002" s="25">
        <f t="shared" si="126"/>
        <v>0</v>
      </c>
      <c r="L2002" s="25">
        <f t="shared" si="127"/>
        <v>0</v>
      </c>
      <c r="M2002" s="25">
        <v>0</v>
      </c>
      <c r="N2002" s="25" t="e">
        <v>#N/A</v>
      </c>
      <c r="O2002" s="25" t="e">
        <f>VLOOKUP(A2002,'NFkB target TFs'!$E$10:$E$54,1,FALSE)</f>
        <v>#N/A</v>
      </c>
      <c r="P2002" s="25" t="e">
        <f>VLOOKUP(A2002,'all NFkB targets'!$A$6:$A$571,1,FALSE)</f>
        <v>#N/A</v>
      </c>
    </row>
    <row r="2003" spans="1:16" x14ac:dyDescent="0.25">
      <c r="A2003" s="96" t="s">
        <v>8417</v>
      </c>
      <c r="B2003" s="21" t="s">
        <v>8418</v>
      </c>
      <c r="C2003" s="21"/>
      <c r="D2003" s="22">
        <v>0</v>
      </c>
      <c r="E2003" s="23">
        <v>0.1387469967427831</v>
      </c>
      <c r="F2003" s="23">
        <v>0.18999712056234233</v>
      </c>
      <c r="G2003" s="23">
        <v>0.35286467928632109</v>
      </c>
      <c r="H2003" s="23">
        <v>0.20384585554714624</v>
      </c>
      <c r="I2003" s="25">
        <f t="shared" si="124"/>
        <v>0</v>
      </c>
      <c r="J2003" s="25">
        <f t="shared" si="125"/>
        <v>0</v>
      </c>
      <c r="K2003" s="25">
        <f t="shared" si="126"/>
        <v>0</v>
      </c>
      <c r="L2003" s="25">
        <f t="shared" si="127"/>
        <v>0</v>
      </c>
      <c r="M2003" s="25">
        <v>0</v>
      </c>
      <c r="N2003" s="25" t="e">
        <v>#N/A</v>
      </c>
      <c r="O2003" s="25" t="e">
        <f>VLOOKUP(A2003,'NFkB target TFs'!$E$10:$E$54,1,FALSE)</f>
        <v>#N/A</v>
      </c>
      <c r="P2003" s="25" t="e">
        <f>VLOOKUP(A2003,'all NFkB targets'!$A$6:$A$571,1,FALSE)</f>
        <v>#N/A</v>
      </c>
    </row>
    <row r="2004" spans="1:16" x14ac:dyDescent="0.25">
      <c r="A2004" s="96" t="s">
        <v>11617</v>
      </c>
      <c r="B2004" s="21" t="s">
        <v>11618</v>
      </c>
      <c r="C2004" s="21"/>
      <c r="D2004" s="22">
        <v>0</v>
      </c>
      <c r="E2004" s="23">
        <v>8.1908293445711058E-2</v>
      </c>
      <c r="F2004" s="23">
        <v>-7.6937881876267405E-2</v>
      </c>
      <c r="G2004" s="23">
        <v>-0.15582160499762621</v>
      </c>
      <c r="H2004" s="23">
        <v>0.20380246753420897</v>
      </c>
      <c r="I2004" s="25">
        <f t="shared" si="124"/>
        <v>0</v>
      </c>
      <c r="J2004" s="25">
        <f t="shared" si="125"/>
        <v>0</v>
      </c>
      <c r="K2004" s="25">
        <f t="shared" si="126"/>
        <v>0</v>
      </c>
      <c r="L2004" s="25">
        <f t="shared" si="127"/>
        <v>0</v>
      </c>
      <c r="M2004" s="25">
        <v>0</v>
      </c>
      <c r="N2004" s="25" t="e">
        <v>#N/A</v>
      </c>
      <c r="O2004" s="25" t="e">
        <f>VLOOKUP(A2004,'NFkB target TFs'!$E$10:$E$54,1,FALSE)</f>
        <v>#N/A</v>
      </c>
      <c r="P2004" s="25" t="e">
        <f>VLOOKUP(A2004,'all NFkB targets'!$A$6:$A$571,1,FALSE)</f>
        <v>#N/A</v>
      </c>
    </row>
    <row r="2005" spans="1:16" x14ac:dyDescent="0.25">
      <c r="A2005" s="96" t="s">
        <v>14585</v>
      </c>
      <c r="B2005" s="21" t="s">
        <v>14586</v>
      </c>
      <c r="C2005" s="21"/>
      <c r="D2005" s="22">
        <v>0</v>
      </c>
      <c r="E2005" s="24">
        <v>-0.3134931090198359</v>
      </c>
      <c r="F2005" s="24">
        <v>-0.59220512946586623</v>
      </c>
      <c r="G2005" s="24">
        <v>-0.8950824439994024</v>
      </c>
      <c r="H2005" s="28">
        <v>0.20364017609378068</v>
      </c>
      <c r="I2005" s="25">
        <f t="shared" si="124"/>
        <v>0</v>
      </c>
      <c r="J2005" s="25">
        <f t="shared" si="125"/>
        <v>1</v>
      </c>
      <c r="K2005" s="25">
        <f t="shared" si="126"/>
        <v>1</v>
      </c>
      <c r="L2005" s="25">
        <f t="shared" si="127"/>
        <v>0</v>
      </c>
      <c r="M2005" s="25">
        <v>1</v>
      </c>
      <c r="N2005" s="25" t="e">
        <v>#N/A</v>
      </c>
      <c r="O2005" s="25" t="e">
        <f>VLOOKUP(A2005,'NFkB target TFs'!$E$10:$E$54,1,FALSE)</f>
        <v>#N/A</v>
      </c>
      <c r="P2005" s="25" t="e">
        <f>VLOOKUP(A2005,'all NFkB targets'!$A$6:$A$571,1,FALSE)</f>
        <v>#N/A</v>
      </c>
    </row>
    <row r="2006" spans="1:16" x14ac:dyDescent="0.25">
      <c r="A2006" s="96" t="s">
        <v>4729</v>
      </c>
      <c r="B2006" s="21" t="s">
        <v>4730</v>
      </c>
      <c r="C2006" s="21"/>
      <c r="D2006" s="22">
        <v>0</v>
      </c>
      <c r="E2006" s="23">
        <v>0.33788772079390206</v>
      </c>
      <c r="F2006" s="23">
        <v>0.22738844005632153</v>
      </c>
      <c r="G2006" s="23">
        <v>0.51386039483013612</v>
      </c>
      <c r="H2006" s="23">
        <v>0.20359972455023986</v>
      </c>
      <c r="I2006" s="25">
        <f t="shared" si="124"/>
        <v>0</v>
      </c>
      <c r="J2006" s="25">
        <f t="shared" si="125"/>
        <v>0</v>
      </c>
      <c r="K2006" s="25">
        <f t="shared" si="126"/>
        <v>0</v>
      </c>
      <c r="L2006" s="25">
        <f t="shared" si="127"/>
        <v>0</v>
      </c>
      <c r="M2006" s="25">
        <v>0</v>
      </c>
      <c r="N2006" s="25" t="e">
        <v>#N/A</v>
      </c>
      <c r="O2006" s="25" t="e">
        <f>VLOOKUP(A2006,'NFkB target TFs'!$E$10:$E$54,1,FALSE)</f>
        <v>#N/A</v>
      </c>
      <c r="P2006" s="25" t="e">
        <f>VLOOKUP(A2006,'all NFkB targets'!$A$6:$A$571,1,FALSE)</f>
        <v>#N/A</v>
      </c>
    </row>
    <row r="2007" spans="1:16" x14ac:dyDescent="0.25">
      <c r="A2007" s="96" t="s">
        <v>6500</v>
      </c>
      <c r="B2007" s="21" t="s">
        <v>941</v>
      </c>
      <c r="C2007" s="21"/>
      <c r="D2007" s="22">
        <v>0</v>
      </c>
      <c r="E2007" s="23">
        <v>-0.132717243023184</v>
      </c>
      <c r="F2007" s="23">
        <v>0.3906887096912704</v>
      </c>
      <c r="G2007" s="23">
        <v>0.19636268576498536</v>
      </c>
      <c r="H2007" s="23">
        <v>0.20344119414065231</v>
      </c>
      <c r="I2007" s="25">
        <f t="shared" si="124"/>
        <v>0</v>
      </c>
      <c r="J2007" s="25">
        <f t="shared" si="125"/>
        <v>0</v>
      </c>
      <c r="K2007" s="25">
        <f t="shared" si="126"/>
        <v>0</v>
      </c>
      <c r="L2007" s="25">
        <f t="shared" si="127"/>
        <v>0</v>
      </c>
      <c r="M2007" s="25">
        <v>0</v>
      </c>
      <c r="N2007" s="25" t="e">
        <v>#N/A</v>
      </c>
      <c r="O2007" s="25" t="e">
        <f>VLOOKUP(A2007,'NFkB target TFs'!$E$10:$E$54,1,FALSE)</f>
        <v>#N/A</v>
      </c>
      <c r="P2007" s="25" t="e">
        <f>VLOOKUP(A2007,'all NFkB targets'!$A$6:$A$571,1,FALSE)</f>
        <v>#N/A</v>
      </c>
    </row>
    <row r="2008" spans="1:16" x14ac:dyDescent="0.25">
      <c r="A2008" s="96" t="s">
        <v>1264</v>
      </c>
      <c r="B2008" s="21" t="s">
        <v>1265</v>
      </c>
      <c r="C2008" s="21"/>
      <c r="D2008" s="22">
        <v>0</v>
      </c>
      <c r="E2008" s="23">
        <v>0.25866370304866715</v>
      </c>
      <c r="F2008" s="23">
        <v>0.38331273148010969</v>
      </c>
      <c r="G2008" s="23">
        <v>0.25434906892175996</v>
      </c>
      <c r="H2008" s="23">
        <v>0.20296371177396158</v>
      </c>
      <c r="I2008" s="25">
        <f t="shared" si="124"/>
        <v>0</v>
      </c>
      <c r="J2008" s="25">
        <f t="shared" si="125"/>
        <v>0</v>
      </c>
      <c r="K2008" s="25">
        <f t="shared" si="126"/>
        <v>0</v>
      </c>
      <c r="L2008" s="25">
        <f t="shared" si="127"/>
        <v>0</v>
      </c>
      <c r="M2008" s="25">
        <v>0</v>
      </c>
      <c r="N2008" s="25" t="e">
        <v>#N/A</v>
      </c>
      <c r="O2008" s="25" t="e">
        <f>VLOOKUP(A2008,'NFkB target TFs'!$E$10:$E$54,1,FALSE)</f>
        <v>#N/A</v>
      </c>
      <c r="P2008" s="25" t="e">
        <f>VLOOKUP(A2008,'all NFkB targets'!$A$6:$A$571,1,FALSE)</f>
        <v>#N/A</v>
      </c>
    </row>
    <row r="2009" spans="1:16" x14ac:dyDescent="0.25">
      <c r="A2009" s="96" t="s">
        <v>13881</v>
      </c>
      <c r="B2009" s="21" t="s">
        <v>13882</v>
      </c>
      <c r="C2009" s="21"/>
      <c r="D2009" s="22">
        <v>0</v>
      </c>
      <c r="E2009" s="23">
        <v>-3.6706483817148784E-2</v>
      </c>
      <c r="F2009" s="28">
        <v>0.58187652084741337</v>
      </c>
      <c r="G2009" s="28">
        <v>0.66662356697614145</v>
      </c>
      <c r="H2009" s="28">
        <v>0.20296264500008873</v>
      </c>
      <c r="I2009" s="25">
        <f t="shared" si="124"/>
        <v>0</v>
      </c>
      <c r="J2009" s="25">
        <f t="shared" si="125"/>
        <v>0</v>
      </c>
      <c r="K2009" s="25">
        <f t="shared" si="126"/>
        <v>1</v>
      </c>
      <c r="L2009" s="25">
        <f t="shared" si="127"/>
        <v>0</v>
      </c>
      <c r="M2009" s="25">
        <v>1</v>
      </c>
      <c r="N2009" s="25" t="e">
        <v>#N/A</v>
      </c>
      <c r="O2009" s="25" t="e">
        <f>VLOOKUP(A2009,'NFkB target TFs'!$E$10:$E$54,1,FALSE)</f>
        <v>#N/A</v>
      </c>
      <c r="P2009" s="25" t="e">
        <f>VLOOKUP(A2009,'all NFkB targets'!$A$6:$A$571,1,FALSE)</f>
        <v>#N/A</v>
      </c>
    </row>
    <row r="2010" spans="1:16" x14ac:dyDescent="0.25">
      <c r="A2010" s="96" t="s">
        <v>753</v>
      </c>
      <c r="B2010" s="21" t="s">
        <v>754</v>
      </c>
      <c r="C2010" s="21"/>
      <c r="D2010" s="22">
        <v>0</v>
      </c>
      <c r="E2010" s="23">
        <v>6.4229835688056278E-2</v>
      </c>
      <c r="F2010" s="23">
        <v>-0.1205423708867716</v>
      </c>
      <c r="G2010" s="23">
        <v>0.16224670328212951</v>
      </c>
      <c r="H2010" s="23">
        <v>0.20296210158327213</v>
      </c>
      <c r="I2010" s="25">
        <f t="shared" si="124"/>
        <v>0</v>
      </c>
      <c r="J2010" s="25">
        <f t="shared" si="125"/>
        <v>0</v>
      </c>
      <c r="K2010" s="25">
        <f t="shared" si="126"/>
        <v>0</v>
      </c>
      <c r="L2010" s="25">
        <f t="shared" si="127"/>
        <v>0</v>
      </c>
      <c r="M2010" s="25">
        <v>0</v>
      </c>
      <c r="N2010" s="25" t="e">
        <v>#N/A</v>
      </c>
      <c r="O2010" s="25" t="e">
        <f>VLOOKUP(A2010,'NFkB target TFs'!$E$10:$E$54,1,FALSE)</f>
        <v>#N/A</v>
      </c>
      <c r="P2010" s="25" t="e">
        <f>VLOOKUP(A2010,'all NFkB targets'!$A$6:$A$571,1,FALSE)</f>
        <v>#N/A</v>
      </c>
    </row>
    <row r="2011" spans="1:16" x14ac:dyDescent="0.25">
      <c r="A2011" s="96" t="s">
        <v>13336</v>
      </c>
      <c r="B2011" s="21" t="s">
        <v>941</v>
      </c>
      <c r="C2011" s="21"/>
      <c r="D2011" s="22">
        <v>0</v>
      </c>
      <c r="E2011" s="23">
        <v>4.5688784189872045E-2</v>
      </c>
      <c r="F2011" s="23">
        <v>6.5070118597188829E-3</v>
      </c>
      <c r="G2011" s="28">
        <v>0.62130832869301067</v>
      </c>
      <c r="H2011" s="28">
        <v>0.20287116250760887</v>
      </c>
      <c r="I2011" s="25">
        <f t="shared" si="124"/>
        <v>0</v>
      </c>
      <c r="J2011" s="25">
        <f t="shared" si="125"/>
        <v>0</v>
      </c>
      <c r="K2011" s="25">
        <f t="shared" si="126"/>
        <v>1</v>
      </c>
      <c r="L2011" s="25">
        <f t="shared" si="127"/>
        <v>0</v>
      </c>
      <c r="M2011" s="25">
        <v>1</v>
      </c>
      <c r="N2011" s="25" t="e">
        <v>#N/A</v>
      </c>
      <c r="O2011" s="25" t="e">
        <f>VLOOKUP(A2011,'NFkB target TFs'!$E$10:$E$54,1,FALSE)</f>
        <v>#N/A</v>
      </c>
      <c r="P2011" s="25" t="e">
        <f>VLOOKUP(A2011,'all NFkB targets'!$A$6:$A$571,1,FALSE)</f>
        <v>#N/A</v>
      </c>
    </row>
    <row r="2012" spans="1:16" x14ac:dyDescent="0.25">
      <c r="A2012" s="96" t="s">
        <v>9225</v>
      </c>
      <c r="B2012" s="21" t="s">
        <v>9226</v>
      </c>
      <c r="C2012" s="21"/>
      <c r="D2012" s="22">
        <v>0</v>
      </c>
      <c r="E2012" s="23">
        <v>0.29242453947655028</v>
      </c>
      <c r="F2012" s="23">
        <v>7.8524856661097861E-2</v>
      </c>
      <c r="G2012" s="23">
        <v>0.23476289950746757</v>
      </c>
      <c r="H2012" s="23">
        <v>0.2028147070418744</v>
      </c>
      <c r="I2012" s="25">
        <f t="shared" si="124"/>
        <v>0</v>
      </c>
      <c r="J2012" s="25">
        <f t="shared" si="125"/>
        <v>0</v>
      </c>
      <c r="K2012" s="25">
        <f t="shared" si="126"/>
        <v>0</v>
      </c>
      <c r="L2012" s="25">
        <f t="shared" si="127"/>
        <v>0</v>
      </c>
      <c r="M2012" s="25">
        <v>0</v>
      </c>
      <c r="N2012" s="25" t="e">
        <v>#N/A</v>
      </c>
      <c r="O2012" s="25" t="e">
        <f>VLOOKUP(A2012,'NFkB target TFs'!$E$10:$E$54,1,FALSE)</f>
        <v>#N/A</v>
      </c>
      <c r="P2012" s="25" t="e">
        <f>VLOOKUP(A2012,'all NFkB targets'!$A$6:$A$571,1,FALSE)</f>
        <v>#N/A</v>
      </c>
    </row>
    <row r="2013" spans="1:16" x14ac:dyDescent="0.25">
      <c r="A2013" s="96" t="s">
        <v>1374</v>
      </c>
      <c r="B2013" s="21" t="s">
        <v>1375</v>
      </c>
      <c r="C2013" s="21"/>
      <c r="D2013" s="22">
        <v>0</v>
      </c>
      <c r="E2013" s="23">
        <v>0.51048677544580734</v>
      </c>
      <c r="F2013" s="23">
        <v>0.2632896163168012</v>
      </c>
      <c r="G2013" s="23">
        <v>0.2340319968673841</v>
      </c>
      <c r="H2013" s="23">
        <v>0.20248741108737073</v>
      </c>
      <c r="I2013" s="25">
        <f t="shared" si="124"/>
        <v>0</v>
      </c>
      <c r="J2013" s="25">
        <f t="shared" si="125"/>
        <v>0</v>
      </c>
      <c r="K2013" s="25">
        <f t="shared" si="126"/>
        <v>0</v>
      </c>
      <c r="L2013" s="25">
        <f t="shared" si="127"/>
        <v>0</v>
      </c>
      <c r="M2013" s="25">
        <v>0</v>
      </c>
      <c r="N2013" s="25" t="e">
        <v>#N/A</v>
      </c>
      <c r="O2013" s="25" t="e">
        <f>VLOOKUP(A2013,'NFkB target TFs'!$E$10:$E$54,1,FALSE)</f>
        <v>#N/A</v>
      </c>
      <c r="P2013" s="25" t="e">
        <f>VLOOKUP(A2013,'all NFkB targets'!$A$6:$A$571,1,FALSE)</f>
        <v>#N/A</v>
      </c>
    </row>
    <row r="2014" spans="1:16" x14ac:dyDescent="0.25">
      <c r="A2014" s="96" t="s">
        <v>8077</v>
      </c>
      <c r="B2014" s="21" t="s">
        <v>8078</v>
      </c>
      <c r="C2014" s="21"/>
      <c r="D2014" s="22">
        <v>0</v>
      </c>
      <c r="E2014" s="23">
        <v>-0.11874646887907751</v>
      </c>
      <c r="F2014" s="23">
        <v>0.20504772894613732</v>
      </c>
      <c r="G2014" s="23">
        <v>0.19871132069490902</v>
      </c>
      <c r="H2014" s="23">
        <v>0.20242411039258715</v>
      </c>
      <c r="I2014" s="25">
        <f t="shared" si="124"/>
        <v>0</v>
      </c>
      <c r="J2014" s="25">
        <f t="shared" si="125"/>
        <v>0</v>
      </c>
      <c r="K2014" s="25">
        <f t="shared" si="126"/>
        <v>0</v>
      </c>
      <c r="L2014" s="25">
        <f t="shared" si="127"/>
        <v>0</v>
      </c>
      <c r="M2014" s="25">
        <v>0</v>
      </c>
      <c r="N2014" s="25" t="e">
        <v>#N/A</v>
      </c>
      <c r="O2014" s="25" t="e">
        <f>VLOOKUP(A2014,'NFkB target TFs'!$E$10:$E$54,1,FALSE)</f>
        <v>#N/A</v>
      </c>
      <c r="P2014" s="25" t="e">
        <f>VLOOKUP(A2014,'all NFkB targets'!$A$6:$A$571,1,FALSE)</f>
        <v>#N/A</v>
      </c>
    </row>
    <row r="2015" spans="1:16" x14ac:dyDescent="0.25">
      <c r="A2015" s="96" t="s">
        <v>1580</v>
      </c>
      <c r="B2015" s="21" t="s">
        <v>1581</v>
      </c>
      <c r="C2015" s="21"/>
      <c r="D2015" s="22">
        <v>0</v>
      </c>
      <c r="E2015" s="23">
        <v>0.45251657384607197</v>
      </c>
      <c r="F2015" s="23">
        <v>0.23123383495376576</v>
      </c>
      <c r="G2015" s="23">
        <v>0.32708920434032585</v>
      </c>
      <c r="H2015" s="23">
        <v>0.20218500496490943</v>
      </c>
      <c r="I2015" s="25">
        <f t="shared" si="124"/>
        <v>0</v>
      </c>
      <c r="J2015" s="25">
        <f t="shared" si="125"/>
        <v>0</v>
      </c>
      <c r="K2015" s="25">
        <f t="shared" si="126"/>
        <v>0</v>
      </c>
      <c r="L2015" s="25">
        <f t="shared" si="127"/>
        <v>0</v>
      </c>
      <c r="M2015" s="25">
        <v>0</v>
      </c>
      <c r="N2015" s="25" t="e">
        <v>#N/A</v>
      </c>
      <c r="O2015" s="25" t="e">
        <f>VLOOKUP(A2015,'NFkB target TFs'!$E$10:$E$54,1,FALSE)</f>
        <v>#N/A</v>
      </c>
      <c r="P2015" s="25" t="e">
        <f>VLOOKUP(A2015,'all NFkB targets'!$A$6:$A$571,1,FALSE)</f>
        <v>#N/A</v>
      </c>
    </row>
    <row r="2016" spans="1:16" x14ac:dyDescent="0.25">
      <c r="A2016" s="96" t="s">
        <v>8608</v>
      </c>
      <c r="B2016" s="21" t="s">
        <v>8609</v>
      </c>
      <c r="C2016" s="21"/>
      <c r="D2016" s="22">
        <v>0</v>
      </c>
      <c r="E2016" s="23">
        <v>-8.4297103618733479E-2</v>
      </c>
      <c r="F2016" s="23">
        <v>0.41253759388657946</v>
      </c>
      <c r="G2016" s="23">
        <v>0.16689730874474418</v>
      </c>
      <c r="H2016" s="23">
        <v>0.2020735270701253</v>
      </c>
      <c r="I2016" s="25">
        <f t="shared" si="124"/>
        <v>0</v>
      </c>
      <c r="J2016" s="25">
        <f t="shared" si="125"/>
        <v>0</v>
      </c>
      <c r="K2016" s="25">
        <f t="shared" si="126"/>
        <v>0</v>
      </c>
      <c r="L2016" s="25">
        <f t="shared" si="127"/>
        <v>0</v>
      </c>
      <c r="M2016" s="25">
        <v>0</v>
      </c>
      <c r="N2016" s="25" t="e">
        <v>#N/A</v>
      </c>
      <c r="O2016" s="25" t="e">
        <f>VLOOKUP(A2016,'NFkB target TFs'!$E$10:$E$54,1,FALSE)</f>
        <v>#N/A</v>
      </c>
      <c r="P2016" s="25" t="e">
        <f>VLOOKUP(A2016,'all NFkB targets'!$A$6:$A$571,1,FALSE)</f>
        <v>#N/A</v>
      </c>
    </row>
    <row r="2017" spans="1:16" x14ac:dyDescent="0.25">
      <c r="A2017" s="96" t="s">
        <v>14898</v>
      </c>
      <c r="B2017" s="21" t="s">
        <v>14899</v>
      </c>
      <c r="C2017" s="21"/>
      <c r="D2017" s="22">
        <v>0</v>
      </c>
      <c r="E2017" s="28">
        <v>0.25635764942693767</v>
      </c>
      <c r="F2017" s="28">
        <v>0.69155233724755405</v>
      </c>
      <c r="G2017" s="28">
        <v>0.79436443481247487</v>
      </c>
      <c r="H2017" s="28">
        <v>0.20206544297891968</v>
      </c>
      <c r="I2017" s="25">
        <f t="shared" si="124"/>
        <v>0</v>
      </c>
      <c r="J2017" s="25">
        <f t="shared" si="125"/>
        <v>1</v>
      </c>
      <c r="K2017" s="25">
        <f t="shared" si="126"/>
        <v>1</v>
      </c>
      <c r="L2017" s="25">
        <f t="shared" si="127"/>
        <v>0</v>
      </c>
      <c r="M2017" s="25">
        <v>1</v>
      </c>
      <c r="N2017" s="25" t="e">
        <v>#N/A</v>
      </c>
      <c r="O2017" s="25" t="e">
        <f>VLOOKUP(A2017,'NFkB target TFs'!$E$10:$E$54,1,FALSE)</f>
        <v>#N/A</v>
      </c>
      <c r="P2017" s="25" t="e">
        <f>VLOOKUP(A2017,'all NFkB targets'!$A$6:$A$571,1,FALSE)</f>
        <v>#N/A</v>
      </c>
    </row>
    <row r="2018" spans="1:16" x14ac:dyDescent="0.25">
      <c r="A2018" s="96" t="s">
        <v>4970</v>
      </c>
      <c r="B2018" s="21" t="s">
        <v>4971</v>
      </c>
      <c r="C2018" s="21"/>
      <c r="D2018" s="22">
        <v>0</v>
      </c>
      <c r="E2018" s="23">
        <v>6.1962493978775096E-2</v>
      </c>
      <c r="F2018" s="23">
        <v>0.2735620663508474</v>
      </c>
      <c r="G2018" s="23">
        <v>0.31796885395950869</v>
      </c>
      <c r="H2018" s="23">
        <v>0.20203972335533968</v>
      </c>
      <c r="I2018" s="25">
        <f t="shared" si="124"/>
        <v>0</v>
      </c>
      <c r="J2018" s="25">
        <f t="shared" si="125"/>
        <v>0</v>
      </c>
      <c r="K2018" s="25">
        <f t="shared" si="126"/>
        <v>0</v>
      </c>
      <c r="L2018" s="25">
        <f t="shared" si="127"/>
        <v>0</v>
      </c>
      <c r="M2018" s="25">
        <v>0</v>
      </c>
      <c r="N2018" s="25" t="e">
        <v>#N/A</v>
      </c>
      <c r="O2018" s="25" t="e">
        <f>VLOOKUP(A2018,'NFkB target TFs'!$E$10:$E$54,1,FALSE)</f>
        <v>#N/A</v>
      </c>
      <c r="P2018" s="25" t="e">
        <f>VLOOKUP(A2018,'all NFkB targets'!$A$6:$A$571,1,FALSE)</f>
        <v>#N/A</v>
      </c>
    </row>
    <row r="2019" spans="1:16" x14ac:dyDescent="0.25">
      <c r="A2019" s="96" t="s">
        <v>5435</v>
      </c>
      <c r="B2019" s="21" t="s">
        <v>5436</v>
      </c>
      <c r="C2019" s="21"/>
      <c r="D2019" s="22">
        <v>0</v>
      </c>
      <c r="E2019" s="23">
        <v>8.9704006603881253E-2</v>
      </c>
      <c r="F2019" s="23">
        <v>0.31239594986794988</v>
      </c>
      <c r="G2019" s="23">
        <v>0.57008595333283785</v>
      </c>
      <c r="H2019" s="23">
        <v>0.20195714586699473</v>
      </c>
      <c r="I2019" s="25">
        <f t="shared" si="124"/>
        <v>0</v>
      </c>
      <c r="J2019" s="25">
        <f t="shared" si="125"/>
        <v>0</v>
      </c>
      <c r="K2019" s="25">
        <f t="shared" si="126"/>
        <v>0</v>
      </c>
      <c r="L2019" s="25">
        <f t="shared" si="127"/>
        <v>0</v>
      </c>
      <c r="M2019" s="25">
        <v>0</v>
      </c>
      <c r="N2019" s="25" t="e">
        <v>#N/A</v>
      </c>
      <c r="O2019" s="25" t="e">
        <f>VLOOKUP(A2019,'NFkB target TFs'!$E$10:$E$54,1,FALSE)</f>
        <v>#N/A</v>
      </c>
      <c r="P2019" s="25" t="e">
        <f>VLOOKUP(A2019,'all NFkB targets'!$A$6:$A$571,1,FALSE)</f>
        <v>#N/A</v>
      </c>
    </row>
    <row r="2020" spans="1:16" x14ac:dyDescent="0.25">
      <c r="A2020" s="96" t="s">
        <v>403</v>
      </c>
      <c r="B2020" s="21" t="s">
        <v>404</v>
      </c>
      <c r="C2020" s="21"/>
      <c r="D2020" s="22">
        <v>0</v>
      </c>
      <c r="E2020" s="23">
        <v>9.6109155902608878E-2</v>
      </c>
      <c r="F2020" s="23">
        <v>-1.6359390368026465E-2</v>
      </c>
      <c r="G2020" s="23">
        <v>4.6228761814458168E-2</v>
      </c>
      <c r="H2020" s="23">
        <v>0.20190965199604455</v>
      </c>
      <c r="I2020" s="25">
        <f t="shared" si="124"/>
        <v>0</v>
      </c>
      <c r="J2020" s="25">
        <f t="shared" si="125"/>
        <v>0</v>
      </c>
      <c r="K2020" s="25">
        <f t="shared" si="126"/>
        <v>0</v>
      </c>
      <c r="L2020" s="25">
        <f t="shared" si="127"/>
        <v>0</v>
      </c>
      <c r="M2020" s="25">
        <v>0</v>
      </c>
      <c r="N2020" s="25" t="e">
        <v>#N/A</v>
      </c>
      <c r="O2020" s="25" t="e">
        <f>VLOOKUP(A2020,'NFkB target TFs'!$E$10:$E$54,1,FALSE)</f>
        <v>#N/A</v>
      </c>
      <c r="P2020" s="25" t="e">
        <f>VLOOKUP(A2020,'all NFkB targets'!$A$6:$A$571,1,FALSE)</f>
        <v>#N/A</v>
      </c>
    </row>
    <row r="2021" spans="1:16" x14ac:dyDescent="0.25">
      <c r="A2021" s="96" t="s">
        <v>9992</v>
      </c>
      <c r="B2021" s="21" t="s">
        <v>9993</v>
      </c>
      <c r="C2021" s="21"/>
      <c r="D2021" s="22">
        <v>0</v>
      </c>
      <c r="E2021" s="23">
        <v>0.49127436147035503</v>
      </c>
      <c r="F2021" s="23">
        <v>0.20218104194158495</v>
      </c>
      <c r="G2021" s="23">
        <v>0.11068772166743585</v>
      </c>
      <c r="H2021" s="23">
        <v>0.20176309105664744</v>
      </c>
      <c r="I2021" s="25">
        <f t="shared" si="124"/>
        <v>0</v>
      </c>
      <c r="J2021" s="25">
        <f t="shared" si="125"/>
        <v>0</v>
      </c>
      <c r="K2021" s="25">
        <f t="shared" si="126"/>
        <v>0</v>
      </c>
      <c r="L2021" s="25">
        <f t="shared" si="127"/>
        <v>0</v>
      </c>
      <c r="M2021" s="25">
        <v>0</v>
      </c>
      <c r="N2021" s="25" t="e">
        <v>#N/A</v>
      </c>
      <c r="O2021" s="25" t="e">
        <f>VLOOKUP(A2021,'NFkB target TFs'!$E$10:$E$54,1,FALSE)</f>
        <v>#N/A</v>
      </c>
      <c r="P2021" s="25" t="e">
        <f>VLOOKUP(A2021,'all NFkB targets'!$A$6:$A$571,1,FALSE)</f>
        <v>#N/A</v>
      </c>
    </row>
    <row r="2022" spans="1:16" x14ac:dyDescent="0.25">
      <c r="A2022" s="96" t="s">
        <v>3159</v>
      </c>
      <c r="B2022" s="21" t="s">
        <v>3160</v>
      </c>
      <c r="C2022" s="21"/>
      <c r="D2022" s="22">
        <v>0</v>
      </c>
      <c r="E2022" s="23">
        <v>-2.2145281109852019E-2</v>
      </c>
      <c r="F2022" s="23">
        <v>1.9407894407320044E-2</v>
      </c>
      <c r="G2022" s="23">
        <v>1.9921688833197091E-2</v>
      </c>
      <c r="H2022" s="23">
        <v>0.20164421336563854</v>
      </c>
      <c r="I2022" s="25">
        <f t="shared" si="124"/>
        <v>0</v>
      </c>
      <c r="J2022" s="25">
        <f t="shared" si="125"/>
        <v>0</v>
      </c>
      <c r="K2022" s="25">
        <f t="shared" si="126"/>
        <v>0</v>
      </c>
      <c r="L2022" s="25">
        <f t="shared" si="127"/>
        <v>0</v>
      </c>
      <c r="M2022" s="25">
        <v>0</v>
      </c>
      <c r="N2022" s="25" t="e">
        <v>#N/A</v>
      </c>
      <c r="O2022" s="25" t="e">
        <f>VLOOKUP(A2022,'NFkB target TFs'!$E$10:$E$54,1,FALSE)</f>
        <v>#N/A</v>
      </c>
      <c r="P2022" s="25" t="e">
        <f>VLOOKUP(A2022,'all NFkB targets'!$A$6:$A$571,1,FALSE)</f>
        <v>#N/A</v>
      </c>
    </row>
    <row r="2023" spans="1:16" x14ac:dyDescent="0.25">
      <c r="A2023" s="96" t="s">
        <v>10257</v>
      </c>
      <c r="B2023" s="21" t="s">
        <v>10258</v>
      </c>
      <c r="C2023" s="21"/>
      <c r="D2023" s="22">
        <v>0</v>
      </c>
      <c r="E2023" s="23">
        <v>0.57788887591973348</v>
      </c>
      <c r="F2023" s="23">
        <v>0.54149144936666471</v>
      </c>
      <c r="G2023" s="23">
        <v>0.33937322934677189</v>
      </c>
      <c r="H2023" s="23">
        <v>0.20164055756305349</v>
      </c>
      <c r="I2023" s="25">
        <f t="shared" si="124"/>
        <v>0</v>
      </c>
      <c r="J2023" s="25">
        <f t="shared" si="125"/>
        <v>0</v>
      </c>
      <c r="K2023" s="25">
        <f t="shared" si="126"/>
        <v>0</v>
      </c>
      <c r="L2023" s="25">
        <f t="shared" si="127"/>
        <v>0</v>
      </c>
      <c r="M2023" s="25">
        <v>0</v>
      </c>
      <c r="N2023" s="25" t="e">
        <v>#N/A</v>
      </c>
      <c r="O2023" s="25" t="e">
        <f>VLOOKUP(A2023,'NFkB target TFs'!$E$10:$E$54,1,FALSE)</f>
        <v>#N/A</v>
      </c>
      <c r="P2023" s="25" t="e">
        <f>VLOOKUP(A2023,'all NFkB targets'!$A$6:$A$571,1,FALSE)</f>
        <v>#N/A</v>
      </c>
    </row>
    <row r="2024" spans="1:16" x14ac:dyDescent="0.25">
      <c r="A2024" s="96" t="s">
        <v>7832</v>
      </c>
      <c r="B2024" s="21" t="s">
        <v>7833</v>
      </c>
      <c r="C2024" s="21"/>
      <c r="D2024" s="22">
        <v>0</v>
      </c>
      <c r="E2024" s="23">
        <v>0.32354456008828048</v>
      </c>
      <c r="F2024" s="23">
        <v>0.29030039715497602</v>
      </c>
      <c r="G2024" s="23">
        <v>0.57947228266753381</v>
      </c>
      <c r="H2024" s="23">
        <v>0.20134720134694203</v>
      </c>
      <c r="I2024" s="25">
        <f t="shared" si="124"/>
        <v>0</v>
      </c>
      <c r="J2024" s="25">
        <f t="shared" si="125"/>
        <v>0</v>
      </c>
      <c r="K2024" s="25">
        <f t="shared" si="126"/>
        <v>0</v>
      </c>
      <c r="L2024" s="25">
        <f t="shared" si="127"/>
        <v>0</v>
      </c>
      <c r="M2024" s="25">
        <v>0</v>
      </c>
      <c r="N2024" s="25" t="e">
        <v>#N/A</v>
      </c>
      <c r="O2024" s="25" t="e">
        <f>VLOOKUP(A2024,'NFkB target TFs'!$E$10:$E$54,1,FALSE)</f>
        <v>#N/A</v>
      </c>
      <c r="P2024" s="25" t="e">
        <f>VLOOKUP(A2024,'all NFkB targets'!$A$6:$A$571,1,FALSE)</f>
        <v>#N/A</v>
      </c>
    </row>
    <row r="2025" spans="1:16" x14ac:dyDescent="0.25">
      <c r="A2025" s="96" t="s">
        <v>4684</v>
      </c>
      <c r="B2025" s="21" t="s">
        <v>4685</v>
      </c>
      <c r="C2025" s="21"/>
      <c r="D2025" s="22">
        <v>0</v>
      </c>
      <c r="E2025" s="23">
        <v>2.2074453138423322E-2</v>
      </c>
      <c r="F2025" s="23">
        <v>0.20180023319784515</v>
      </c>
      <c r="G2025" s="23">
        <v>9.805461361783574E-2</v>
      </c>
      <c r="H2025" s="23">
        <v>0.201208674372055</v>
      </c>
      <c r="I2025" s="25">
        <f t="shared" si="124"/>
        <v>0</v>
      </c>
      <c r="J2025" s="25">
        <f t="shared" si="125"/>
        <v>0</v>
      </c>
      <c r="K2025" s="25">
        <f t="shared" si="126"/>
        <v>0</v>
      </c>
      <c r="L2025" s="25">
        <f t="shared" si="127"/>
        <v>0</v>
      </c>
      <c r="M2025" s="25">
        <v>0</v>
      </c>
      <c r="N2025" s="25" t="e">
        <v>#N/A</v>
      </c>
      <c r="O2025" s="25" t="e">
        <f>VLOOKUP(A2025,'NFkB target TFs'!$E$10:$E$54,1,FALSE)</f>
        <v>#N/A</v>
      </c>
      <c r="P2025" s="25" t="e">
        <f>VLOOKUP(A2025,'all NFkB targets'!$A$6:$A$571,1,FALSE)</f>
        <v>#N/A</v>
      </c>
    </row>
    <row r="2026" spans="1:16" x14ac:dyDescent="0.25">
      <c r="A2026" s="96" t="s">
        <v>10259</v>
      </c>
      <c r="B2026" s="21" t="s">
        <v>941</v>
      </c>
      <c r="C2026" s="21"/>
      <c r="D2026" s="22">
        <v>0</v>
      </c>
      <c r="E2026" s="23">
        <v>0.44235810527835567</v>
      </c>
      <c r="F2026" s="23">
        <v>0.32326951296716405</v>
      </c>
      <c r="G2026" s="23">
        <v>0.28445841968967123</v>
      </c>
      <c r="H2026" s="23">
        <v>0.20116882556445986</v>
      </c>
      <c r="I2026" s="25">
        <f t="shared" si="124"/>
        <v>0</v>
      </c>
      <c r="J2026" s="25">
        <f t="shared" si="125"/>
        <v>0</v>
      </c>
      <c r="K2026" s="25">
        <f t="shared" si="126"/>
        <v>0</v>
      </c>
      <c r="L2026" s="25">
        <f t="shared" si="127"/>
        <v>0</v>
      </c>
      <c r="M2026" s="25">
        <v>0</v>
      </c>
      <c r="N2026" s="25" t="e">
        <v>#N/A</v>
      </c>
      <c r="O2026" s="25" t="e">
        <f>VLOOKUP(A2026,'NFkB target TFs'!$E$10:$E$54,1,FALSE)</f>
        <v>#N/A</v>
      </c>
      <c r="P2026" s="25" t="e">
        <f>VLOOKUP(A2026,'all NFkB targets'!$A$6:$A$571,1,FALSE)</f>
        <v>#N/A</v>
      </c>
    </row>
    <row r="2027" spans="1:16" x14ac:dyDescent="0.25">
      <c r="A2027" s="96" t="s">
        <v>13972</v>
      </c>
      <c r="B2027" s="21" t="s">
        <v>13973</v>
      </c>
      <c r="C2027" s="21"/>
      <c r="D2027" s="22">
        <v>0</v>
      </c>
      <c r="E2027" s="28">
        <v>0.21580152317504173</v>
      </c>
      <c r="F2027" s="23">
        <v>4.1748982472925016E-2</v>
      </c>
      <c r="G2027" s="28">
        <v>0.60219097201153859</v>
      </c>
      <c r="H2027" s="28">
        <v>0.20106262713531392</v>
      </c>
      <c r="I2027" s="25">
        <f t="shared" si="124"/>
        <v>0</v>
      </c>
      <c r="J2027" s="25">
        <f t="shared" si="125"/>
        <v>0</v>
      </c>
      <c r="K2027" s="25">
        <f t="shared" si="126"/>
        <v>1</v>
      </c>
      <c r="L2027" s="25">
        <f t="shared" si="127"/>
        <v>0</v>
      </c>
      <c r="M2027" s="25">
        <v>1</v>
      </c>
      <c r="N2027" s="25" t="e">
        <v>#N/A</v>
      </c>
      <c r="O2027" s="25" t="e">
        <f>VLOOKUP(A2027,'NFkB target TFs'!$E$10:$E$54,1,FALSE)</f>
        <v>#N/A</v>
      </c>
      <c r="P2027" s="25" t="e">
        <f>VLOOKUP(A2027,'all NFkB targets'!$A$6:$A$571,1,FALSE)</f>
        <v>#N/A</v>
      </c>
    </row>
    <row r="2028" spans="1:16" x14ac:dyDescent="0.25">
      <c r="A2028" s="96" t="s">
        <v>575</v>
      </c>
      <c r="B2028" s="21" t="s">
        <v>576</v>
      </c>
      <c r="C2028" s="21"/>
      <c r="D2028" s="22">
        <v>0</v>
      </c>
      <c r="E2028" s="23">
        <v>0.15474243093626208</v>
      </c>
      <c r="F2028" s="23">
        <v>6.8962479367085984E-4</v>
      </c>
      <c r="G2028" s="23">
        <v>0.44172583198453663</v>
      </c>
      <c r="H2028" s="23">
        <v>0.20097900630777948</v>
      </c>
      <c r="I2028" s="25">
        <f t="shared" si="124"/>
        <v>0</v>
      </c>
      <c r="J2028" s="25">
        <f t="shared" si="125"/>
        <v>0</v>
      </c>
      <c r="K2028" s="25">
        <f t="shared" si="126"/>
        <v>0</v>
      </c>
      <c r="L2028" s="25">
        <f t="shared" si="127"/>
        <v>0</v>
      </c>
      <c r="M2028" s="25">
        <v>0</v>
      </c>
      <c r="N2028" s="25" t="e">
        <v>#N/A</v>
      </c>
      <c r="O2028" s="25" t="e">
        <f>VLOOKUP(A2028,'NFkB target TFs'!$E$10:$E$54,1,FALSE)</f>
        <v>#N/A</v>
      </c>
      <c r="P2028" s="25" t="e">
        <f>VLOOKUP(A2028,'all NFkB targets'!$A$6:$A$571,1,FALSE)</f>
        <v>#N/A</v>
      </c>
    </row>
    <row r="2029" spans="1:16" x14ac:dyDescent="0.25">
      <c r="A2029" s="96" t="s">
        <v>7484</v>
      </c>
      <c r="B2029" s="21" t="s">
        <v>7485</v>
      </c>
      <c r="C2029" s="21"/>
      <c r="D2029" s="22">
        <v>0</v>
      </c>
      <c r="E2029" s="23">
        <v>0.22839223496098326</v>
      </c>
      <c r="F2029" s="23">
        <v>7.4470493311959124E-2</v>
      </c>
      <c r="G2029" s="23">
        <v>0.32187971558315781</v>
      </c>
      <c r="H2029" s="23">
        <v>0.20075440142188175</v>
      </c>
      <c r="I2029" s="25">
        <f t="shared" si="124"/>
        <v>0</v>
      </c>
      <c r="J2029" s="25">
        <f t="shared" si="125"/>
        <v>0</v>
      </c>
      <c r="K2029" s="25">
        <f t="shared" si="126"/>
        <v>0</v>
      </c>
      <c r="L2029" s="25">
        <f t="shared" si="127"/>
        <v>0</v>
      </c>
      <c r="M2029" s="25">
        <v>0</v>
      </c>
      <c r="N2029" s="25" t="e">
        <v>#N/A</v>
      </c>
      <c r="O2029" s="25" t="e">
        <f>VLOOKUP(A2029,'NFkB target TFs'!$E$10:$E$54,1,FALSE)</f>
        <v>#N/A</v>
      </c>
      <c r="P2029" s="25" t="e">
        <f>VLOOKUP(A2029,'all NFkB targets'!$A$6:$A$571,1,FALSE)</f>
        <v>#N/A</v>
      </c>
    </row>
    <row r="2030" spans="1:16" x14ac:dyDescent="0.25">
      <c r="A2030" s="96" t="s">
        <v>3449</v>
      </c>
      <c r="B2030" s="21" t="s">
        <v>3450</v>
      </c>
      <c r="C2030" s="21"/>
      <c r="D2030" s="22">
        <v>0</v>
      </c>
      <c r="E2030" s="23">
        <v>-3.0526461196544431E-2</v>
      </c>
      <c r="F2030" s="23">
        <v>0.28638220873854731</v>
      </c>
      <c r="G2030" s="23">
        <v>0.46718667247044332</v>
      </c>
      <c r="H2030" s="23">
        <v>0.20066956024759944</v>
      </c>
      <c r="I2030" s="25">
        <f t="shared" si="124"/>
        <v>0</v>
      </c>
      <c r="J2030" s="25">
        <f t="shared" si="125"/>
        <v>0</v>
      </c>
      <c r="K2030" s="25">
        <f t="shared" si="126"/>
        <v>0</v>
      </c>
      <c r="L2030" s="25">
        <f t="shared" si="127"/>
        <v>0</v>
      </c>
      <c r="M2030" s="25">
        <v>0</v>
      </c>
      <c r="N2030" s="25" t="e">
        <v>#N/A</v>
      </c>
      <c r="O2030" s="25" t="e">
        <f>VLOOKUP(A2030,'NFkB target TFs'!$E$10:$E$54,1,FALSE)</f>
        <v>#N/A</v>
      </c>
      <c r="P2030" s="25" t="e">
        <f>VLOOKUP(A2030,'all NFkB targets'!$A$6:$A$571,1,FALSE)</f>
        <v>#N/A</v>
      </c>
    </row>
    <row r="2031" spans="1:16" x14ac:dyDescent="0.25">
      <c r="A2031" s="96" t="s">
        <v>6468</v>
      </c>
      <c r="B2031" s="21" t="s">
        <v>941</v>
      </c>
      <c r="C2031" s="21"/>
      <c r="D2031" s="22">
        <v>0</v>
      </c>
      <c r="E2031" s="23">
        <v>9.2209864580854423E-2</v>
      </c>
      <c r="F2031" s="23">
        <v>8.5507006207336089E-2</v>
      </c>
      <c r="G2031" s="23">
        <v>9.5222283756216206E-2</v>
      </c>
      <c r="H2031" s="23">
        <v>0.20058469988963815</v>
      </c>
      <c r="I2031" s="25">
        <f t="shared" si="124"/>
        <v>0</v>
      </c>
      <c r="J2031" s="25">
        <f t="shared" si="125"/>
        <v>0</v>
      </c>
      <c r="K2031" s="25">
        <f t="shared" si="126"/>
        <v>0</v>
      </c>
      <c r="L2031" s="25">
        <f t="shared" si="127"/>
        <v>0</v>
      </c>
      <c r="M2031" s="25">
        <v>0</v>
      </c>
      <c r="N2031" s="25" t="e">
        <v>#N/A</v>
      </c>
      <c r="O2031" s="25" t="e">
        <f>VLOOKUP(A2031,'NFkB target TFs'!$E$10:$E$54,1,FALSE)</f>
        <v>#N/A</v>
      </c>
      <c r="P2031" s="25" t="e">
        <f>VLOOKUP(A2031,'all NFkB targets'!$A$6:$A$571,1,FALSE)</f>
        <v>#N/A</v>
      </c>
    </row>
    <row r="2032" spans="1:16" x14ac:dyDescent="0.25">
      <c r="A2032" s="96" t="s">
        <v>634</v>
      </c>
      <c r="B2032" s="21" t="s">
        <v>635</v>
      </c>
      <c r="C2032" s="21"/>
      <c r="D2032" s="22">
        <v>0</v>
      </c>
      <c r="E2032" s="23">
        <v>-0.10213214494832577</v>
      </c>
      <c r="F2032" s="23">
        <v>-7.18584507168612E-2</v>
      </c>
      <c r="G2032" s="23">
        <v>8.9922125656201196E-2</v>
      </c>
      <c r="H2032" s="23">
        <v>0.200503920913044</v>
      </c>
      <c r="I2032" s="25">
        <f t="shared" si="124"/>
        <v>0</v>
      </c>
      <c r="J2032" s="25">
        <f t="shared" si="125"/>
        <v>0</v>
      </c>
      <c r="K2032" s="25">
        <f t="shared" si="126"/>
        <v>0</v>
      </c>
      <c r="L2032" s="25">
        <f t="shared" si="127"/>
        <v>0</v>
      </c>
      <c r="M2032" s="25">
        <v>0</v>
      </c>
      <c r="N2032" s="25" t="e">
        <v>#N/A</v>
      </c>
      <c r="O2032" s="25" t="e">
        <f>VLOOKUP(A2032,'NFkB target TFs'!$E$10:$E$54,1,FALSE)</f>
        <v>#N/A</v>
      </c>
      <c r="P2032" s="25" t="e">
        <f>VLOOKUP(A2032,'all NFkB targets'!$A$6:$A$571,1,FALSE)</f>
        <v>#N/A</v>
      </c>
    </row>
    <row r="2033" spans="1:16" x14ac:dyDescent="0.25">
      <c r="A2033" s="96" t="s">
        <v>12415</v>
      </c>
      <c r="B2033" s="21" t="s">
        <v>12416</v>
      </c>
      <c r="C2033" s="21"/>
      <c r="D2033" s="22">
        <v>0</v>
      </c>
      <c r="E2033" s="23">
        <v>-0.10058601491855101</v>
      </c>
      <c r="F2033" s="24">
        <v>-0.77425481154712827</v>
      </c>
      <c r="G2033" s="24">
        <v>-0.33954451131501207</v>
      </c>
      <c r="H2033" s="28">
        <v>0.20043773470918602</v>
      </c>
      <c r="I2033" s="25">
        <f t="shared" si="124"/>
        <v>0</v>
      </c>
      <c r="J2033" s="25">
        <f t="shared" si="125"/>
        <v>1</v>
      </c>
      <c r="K2033" s="25">
        <f t="shared" si="126"/>
        <v>0</v>
      </c>
      <c r="L2033" s="25">
        <f t="shared" si="127"/>
        <v>0</v>
      </c>
      <c r="M2033" s="25">
        <v>1</v>
      </c>
      <c r="N2033" s="25" t="e">
        <v>#N/A</v>
      </c>
      <c r="O2033" s="25" t="e">
        <f>VLOOKUP(A2033,'NFkB target TFs'!$E$10:$E$54,1,FALSE)</f>
        <v>#N/A</v>
      </c>
      <c r="P2033" s="25" t="e">
        <f>VLOOKUP(A2033,'all NFkB targets'!$A$6:$A$571,1,FALSE)</f>
        <v>#N/A</v>
      </c>
    </row>
    <row r="2034" spans="1:16" x14ac:dyDescent="0.25">
      <c r="A2034" s="96" t="s">
        <v>8517</v>
      </c>
      <c r="B2034" s="21" t="s">
        <v>8518</v>
      </c>
      <c r="C2034" s="21"/>
      <c r="D2034" s="22">
        <v>0</v>
      </c>
      <c r="E2034" s="23">
        <v>0.19937004279457593</v>
      </c>
      <c r="F2034" s="23">
        <v>0.22469403017638667</v>
      </c>
      <c r="G2034" s="23">
        <v>0.26090262667744879</v>
      </c>
      <c r="H2034" s="23">
        <v>0.20038186501104333</v>
      </c>
      <c r="I2034" s="25">
        <f t="shared" si="124"/>
        <v>0</v>
      </c>
      <c r="J2034" s="25">
        <f t="shared" si="125"/>
        <v>0</v>
      </c>
      <c r="K2034" s="25">
        <f t="shared" si="126"/>
        <v>0</v>
      </c>
      <c r="L2034" s="25">
        <f t="shared" si="127"/>
        <v>0</v>
      </c>
      <c r="M2034" s="25">
        <v>0</v>
      </c>
      <c r="N2034" s="25" t="e">
        <v>#N/A</v>
      </c>
      <c r="O2034" s="25" t="e">
        <f>VLOOKUP(A2034,'NFkB target TFs'!$E$10:$E$54,1,FALSE)</f>
        <v>#N/A</v>
      </c>
      <c r="P2034" s="25" t="e">
        <f>VLOOKUP(A2034,'all NFkB targets'!$A$6:$A$571,1,FALSE)</f>
        <v>#N/A</v>
      </c>
    </row>
    <row r="2035" spans="1:16" x14ac:dyDescent="0.25">
      <c r="A2035" s="96" t="s">
        <v>7967</v>
      </c>
      <c r="B2035" s="21" t="s">
        <v>7968</v>
      </c>
      <c r="C2035" s="21"/>
      <c r="D2035" s="22">
        <v>0</v>
      </c>
      <c r="E2035" s="23">
        <v>0.39257239848549291</v>
      </c>
      <c r="F2035" s="23">
        <v>0.21895869608369414</v>
      </c>
      <c r="G2035" s="23">
        <v>0.24675513289384882</v>
      </c>
      <c r="H2035" s="23">
        <v>0.20030384758501082</v>
      </c>
      <c r="I2035" s="25">
        <f t="shared" si="124"/>
        <v>0</v>
      </c>
      <c r="J2035" s="25">
        <f t="shared" si="125"/>
        <v>0</v>
      </c>
      <c r="K2035" s="25">
        <f t="shared" si="126"/>
        <v>0</v>
      </c>
      <c r="L2035" s="25">
        <f t="shared" si="127"/>
        <v>0</v>
      </c>
      <c r="M2035" s="25">
        <v>0</v>
      </c>
      <c r="N2035" s="25" t="e">
        <v>#N/A</v>
      </c>
      <c r="O2035" s="25" t="e">
        <f>VLOOKUP(A2035,'NFkB target TFs'!$E$10:$E$54,1,FALSE)</f>
        <v>#N/A</v>
      </c>
      <c r="P2035" s="25" t="e">
        <f>VLOOKUP(A2035,'all NFkB targets'!$A$6:$A$571,1,FALSE)</f>
        <v>#N/A</v>
      </c>
    </row>
    <row r="2036" spans="1:16" x14ac:dyDescent="0.25">
      <c r="A2036" s="96" t="s">
        <v>1240</v>
      </c>
      <c r="B2036" s="21" t="s">
        <v>1241</v>
      </c>
      <c r="C2036" s="21"/>
      <c r="D2036" s="22">
        <v>0</v>
      </c>
      <c r="E2036" s="23">
        <v>0.44110816263700969</v>
      </c>
      <c r="F2036" s="23">
        <v>0.43346442948479308</v>
      </c>
      <c r="G2036" s="23">
        <v>8.2101080214894151E-2</v>
      </c>
      <c r="H2036" s="23">
        <v>0.20022298436246197</v>
      </c>
      <c r="I2036" s="25">
        <f t="shared" si="124"/>
        <v>0</v>
      </c>
      <c r="J2036" s="25">
        <f t="shared" si="125"/>
        <v>0</v>
      </c>
      <c r="K2036" s="25">
        <f t="shared" si="126"/>
        <v>0</v>
      </c>
      <c r="L2036" s="25">
        <f t="shared" si="127"/>
        <v>0</v>
      </c>
      <c r="M2036" s="25">
        <v>0</v>
      </c>
      <c r="N2036" s="25" t="e">
        <v>#N/A</v>
      </c>
      <c r="O2036" s="25" t="e">
        <f>VLOOKUP(A2036,'NFkB target TFs'!$E$10:$E$54,1,FALSE)</f>
        <v>#N/A</v>
      </c>
      <c r="P2036" s="25" t="e">
        <f>VLOOKUP(A2036,'all NFkB targets'!$A$6:$A$571,1,FALSE)</f>
        <v>#N/A</v>
      </c>
    </row>
    <row r="2037" spans="1:16" x14ac:dyDescent="0.25">
      <c r="A2037" s="96" t="s">
        <v>7113</v>
      </c>
      <c r="B2037" s="21" t="s">
        <v>7114</v>
      </c>
      <c r="C2037" s="21"/>
      <c r="D2037" s="22">
        <v>0</v>
      </c>
      <c r="E2037" s="23">
        <v>-0.26902384746400487</v>
      </c>
      <c r="F2037" s="23">
        <v>-0.28582145964679234</v>
      </c>
      <c r="G2037" s="23">
        <v>0.19242356221031948</v>
      </c>
      <c r="H2037" s="23">
        <v>0.20010867239168978</v>
      </c>
      <c r="I2037" s="25">
        <f t="shared" si="124"/>
        <v>0</v>
      </c>
      <c r="J2037" s="25">
        <f t="shared" si="125"/>
        <v>0</v>
      </c>
      <c r="K2037" s="25">
        <f t="shared" si="126"/>
        <v>0</v>
      </c>
      <c r="L2037" s="25">
        <f t="shared" si="127"/>
        <v>0</v>
      </c>
      <c r="M2037" s="25">
        <v>0</v>
      </c>
      <c r="N2037" s="25" t="e">
        <v>#N/A</v>
      </c>
      <c r="O2037" s="25" t="e">
        <f>VLOOKUP(A2037,'NFkB target TFs'!$E$10:$E$54,1,FALSE)</f>
        <v>#N/A</v>
      </c>
      <c r="P2037" s="25" t="e">
        <f>VLOOKUP(A2037,'all NFkB targets'!$A$6:$A$571,1,FALSE)</f>
        <v>#N/A</v>
      </c>
    </row>
    <row r="2038" spans="1:16" x14ac:dyDescent="0.25">
      <c r="A2038" s="96" t="s">
        <v>9515</v>
      </c>
      <c r="B2038" s="21" t="s">
        <v>9516</v>
      </c>
      <c r="C2038" s="21"/>
      <c r="D2038" s="22">
        <v>0</v>
      </c>
      <c r="E2038" s="23">
        <v>0.31145567840281141</v>
      </c>
      <c r="F2038" s="23">
        <v>1.4229923638192863E-2</v>
      </c>
      <c r="G2038" s="23">
        <v>-0.15280040598521386</v>
      </c>
      <c r="H2038" s="23">
        <v>0.20005381373037262</v>
      </c>
      <c r="I2038" s="25">
        <f t="shared" si="124"/>
        <v>0</v>
      </c>
      <c r="J2038" s="25">
        <f t="shared" si="125"/>
        <v>0</v>
      </c>
      <c r="K2038" s="25">
        <f t="shared" si="126"/>
        <v>0</v>
      </c>
      <c r="L2038" s="25">
        <f t="shared" si="127"/>
        <v>0</v>
      </c>
      <c r="M2038" s="25">
        <v>0</v>
      </c>
      <c r="N2038" s="25" t="e">
        <v>#N/A</v>
      </c>
      <c r="O2038" s="25" t="e">
        <f>VLOOKUP(A2038,'NFkB target TFs'!$E$10:$E$54,1,FALSE)</f>
        <v>#N/A</v>
      </c>
      <c r="P2038" s="25" t="e">
        <f>VLOOKUP(A2038,'all NFkB targets'!$A$6:$A$571,1,FALSE)</f>
        <v>#N/A</v>
      </c>
    </row>
    <row r="2039" spans="1:16" x14ac:dyDescent="0.25">
      <c r="A2039" s="96" t="s">
        <v>9433</v>
      </c>
      <c r="B2039" s="21" t="s">
        <v>9434</v>
      </c>
      <c r="C2039" s="21"/>
      <c r="D2039" s="22">
        <v>0</v>
      </c>
      <c r="E2039" s="23">
        <v>9.3792167419669448E-2</v>
      </c>
      <c r="F2039" s="23">
        <v>-3.3575527258980428E-2</v>
      </c>
      <c r="G2039" s="23">
        <v>1.6441147061528029E-2</v>
      </c>
      <c r="H2039" s="23">
        <v>0.1999925921536885</v>
      </c>
      <c r="I2039" s="25">
        <f t="shared" ref="I2039:I2102" si="128">IF(ABS(E2039)&gt;0.585,1,0)</f>
        <v>0</v>
      </c>
      <c r="J2039" s="25">
        <f t="shared" ref="J2039:J2102" si="129">IF(ABS(F2039)&gt;0.585,1,0)</f>
        <v>0</v>
      </c>
      <c r="K2039" s="25">
        <f t="shared" ref="K2039:K2102" si="130">IF(ABS(G2039)&gt;0.585,1,0)</f>
        <v>0</v>
      </c>
      <c r="L2039" s="25">
        <f t="shared" ref="L2039:L2102" si="131">IF(ABS(H2039)&gt;0.585,1,0)</f>
        <v>0</v>
      </c>
      <c r="M2039" s="25">
        <v>0</v>
      </c>
      <c r="N2039" s="25" t="e">
        <v>#N/A</v>
      </c>
      <c r="O2039" s="25" t="e">
        <f>VLOOKUP(A2039,'NFkB target TFs'!$E$10:$E$54,1,FALSE)</f>
        <v>#N/A</v>
      </c>
      <c r="P2039" s="25" t="e">
        <f>VLOOKUP(A2039,'all NFkB targets'!$A$6:$A$571,1,FALSE)</f>
        <v>#N/A</v>
      </c>
    </row>
    <row r="2040" spans="1:16" x14ac:dyDescent="0.25">
      <c r="A2040" s="96" t="s">
        <v>13049</v>
      </c>
      <c r="B2040" s="21" t="s">
        <v>13050</v>
      </c>
      <c r="C2040" s="21"/>
      <c r="D2040" s="22">
        <v>0</v>
      </c>
      <c r="E2040" s="28">
        <v>0.65566789719545693</v>
      </c>
      <c r="F2040" s="28">
        <v>0.85366932251807937</v>
      </c>
      <c r="G2040" s="28">
        <v>0.387498475680562</v>
      </c>
      <c r="H2040" s="28">
        <v>0.19992960667577422</v>
      </c>
      <c r="I2040" s="25">
        <f t="shared" si="128"/>
        <v>1</v>
      </c>
      <c r="J2040" s="25">
        <f t="shared" si="129"/>
        <v>1</v>
      </c>
      <c r="K2040" s="25">
        <f t="shared" si="130"/>
        <v>0</v>
      </c>
      <c r="L2040" s="25">
        <f t="shared" si="131"/>
        <v>0</v>
      </c>
      <c r="M2040" s="25">
        <v>1</v>
      </c>
      <c r="N2040" s="25" t="e">
        <v>#N/A</v>
      </c>
      <c r="O2040" s="25" t="e">
        <f>VLOOKUP(A2040,'NFkB target TFs'!$E$10:$E$54,1,FALSE)</f>
        <v>#N/A</v>
      </c>
      <c r="P2040" s="25" t="e">
        <f>VLOOKUP(A2040,'all NFkB targets'!$A$6:$A$571,1,FALSE)</f>
        <v>#N/A</v>
      </c>
    </row>
    <row r="2041" spans="1:16" x14ac:dyDescent="0.25">
      <c r="A2041" s="96" t="s">
        <v>7531</v>
      </c>
      <c r="B2041" s="21" t="s">
        <v>7532</v>
      </c>
      <c r="C2041" s="21"/>
      <c r="D2041" s="22">
        <v>0</v>
      </c>
      <c r="E2041" s="23">
        <v>9.5956855053806883E-2</v>
      </c>
      <c r="F2041" s="23">
        <v>8.4318093673618283E-2</v>
      </c>
      <c r="G2041" s="23">
        <v>0.41283699192043055</v>
      </c>
      <c r="H2041" s="23">
        <v>0.19985708475099942</v>
      </c>
      <c r="I2041" s="25">
        <f t="shared" si="128"/>
        <v>0</v>
      </c>
      <c r="J2041" s="25">
        <f t="shared" si="129"/>
        <v>0</v>
      </c>
      <c r="K2041" s="25">
        <f t="shared" si="130"/>
        <v>0</v>
      </c>
      <c r="L2041" s="25">
        <f t="shared" si="131"/>
        <v>0</v>
      </c>
      <c r="M2041" s="25">
        <v>0</v>
      </c>
      <c r="N2041" s="25" t="e">
        <v>#N/A</v>
      </c>
      <c r="O2041" s="25" t="e">
        <f>VLOOKUP(A2041,'NFkB target TFs'!$E$10:$E$54,1,FALSE)</f>
        <v>#N/A</v>
      </c>
      <c r="P2041" s="25" t="e">
        <f>VLOOKUP(A2041,'all NFkB targets'!$A$6:$A$571,1,FALSE)</f>
        <v>#N/A</v>
      </c>
    </row>
    <row r="2042" spans="1:16" x14ac:dyDescent="0.25">
      <c r="A2042" s="96" t="s">
        <v>6887</v>
      </c>
      <c r="B2042" s="21" t="s">
        <v>6888</v>
      </c>
      <c r="C2042" s="21"/>
      <c r="D2042" s="22">
        <v>0</v>
      </c>
      <c r="E2042" s="23">
        <v>-2.2942659806439166E-2</v>
      </c>
      <c r="F2042" s="23">
        <v>0.29078877168047429</v>
      </c>
      <c r="G2042" s="23">
        <v>0.16195665645680976</v>
      </c>
      <c r="H2042" s="23">
        <v>0.19983354499352718</v>
      </c>
      <c r="I2042" s="25">
        <f t="shared" si="128"/>
        <v>0</v>
      </c>
      <c r="J2042" s="25">
        <f t="shared" si="129"/>
        <v>0</v>
      </c>
      <c r="K2042" s="25">
        <f t="shared" si="130"/>
        <v>0</v>
      </c>
      <c r="L2042" s="25">
        <f t="shared" si="131"/>
        <v>0</v>
      </c>
      <c r="M2042" s="25">
        <v>0</v>
      </c>
      <c r="N2042" s="25" t="e">
        <v>#N/A</v>
      </c>
      <c r="O2042" s="25" t="e">
        <f>VLOOKUP(A2042,'NFkB target TFs'!$E$10:$E$54,1,FALSE)</f>
        <v>#N/A</v>
      </c>
      <c r="P2042" s="25" t="e">
        <f>VLOOKUP(A2042,'all NFkB targets'!$A$6:$A$571,1,FALSE)</f>
        <v>#N/A</v>
      </c>
    </row>
    <row r="2043" spans="1:16" x14ac:dyDescent="0.25">
      <c r="A2043" s="96" t="s">
        <v>11767</v>
      </c>
      <c r="B2043" s="21" t="s">
        <v>11768</v>
      </c>
      <c r="C2043" s="21"/>
      <c r="D2043" s="22">
        <v>0</v>
      </c>
      <c r="E2043" s="23">
        <v>0.31732147970329244</v>
      </c>
      <c r="F2043" s="23">
        <v>0.41353848396122711</v>
      </c>
      <c r="G2043" s="23">
        <v>0.17793385423096522</v>
      </c>
      <c r="H2043" s="23">
        <v>0.19982463908166057</v>
      </c>
      <c r="I2043" s="25">
        <f t="shared" si="128"/>
        <v>0</v>
      </c>
      <c r="J2043" s="25">
        <f t="shared" si="129"/>
        <v>0</v>
      </c>
      <c r="K2043" s="25">
        <f t="shared" si="130"/>
        <v>0</v>
      </c>
      <c r="L2043" s="25">
        <f t="shared" si="131"/>
        <v>0</v>
      </c>
      <c r="M2043" s="25">
        <v>0</v>
      </c>
      <c r="N2043" s="25" t="e">
        <v>#N/A</v>
      </c>
      <c r="O2043" s="25" t="e">
        <f>VLOOKUP(A2043,'NFkB target TFs'!$E$10:$E$54,1,FALSE)</f>
        <v>#N/A</v>
      </c>
      <c r="P2043" s="25" t="e">
        <f>VLOOKUP(A2043,'all NFkB targets'!$A$6:$A$571,1,FALSE)</f>
        <v>#N/A</v>
      </c>
    </row>
    <row r="2044" spans="1:16" x14ac:dyDescent="0.25">
      <c r="A2044" s="96" t="s">
        <v>10326</v>
      </c>
      <c r="B2044" s="21" t="s">
        <v>10327</v>
      </c>
      <c r="C2044" s="21"/>
      <c r="D2044" s="22">
        <v>0</v>
      </c>
      <c r="E2044" s="23">
        <v>0.45391039092313429</v>
      </c>
      <c r="F2044" s="23">
        <v>0.15857644381109653</v>
      </c>
      <c r="G2044" s="23">
        <v>6.9090187739774378E-2</v>
      </c>
      <c r="H2044" s="23">
        <v>0.19979896695344834</v>
      </c>
      <c r="I2044" s="25">
        <f t="shared" si="128"/>
        <v>0</v>
      </c>
      <c r="J2044" s="25">
        <f t="shared" si="129"/>
        <v>0</v>
      </c>
      <c r="K2044" s="25">
        <f t="shared" si="130"/>
        <v>0</v>
      </c>
      <c r="L2044" s="25">
        <f t="shared" si="131"/>
        <v>0</v>
      </c>
      <c r="M2044" s="25">
        <v>0</v>
      </c>
      <c r="N2044" s="25" t="e">
        <v>#N/A</v>
      </c>
      <c r="O2044" s="25" t="e">
        <f>VLOOKUP(A2044,'NFkB target TFs'!$E$10:$E$54,1,FALSE)</f>
        <v>#N/A</v>
      </c>
      <c r="P2044" s="25" t="e">
        <f>VLOOKUP(A2044,'all NFkB targets'!$A$6:$A$571,1,FALSE)</f>
        <v>#N/A</v>
      </c>
    </row>
    <row r="2045" spans="1:16" x14ac:dyDescent="0.25">
      <c r="A2045" s="96" t="s">
        <v>11593</v>
      </c>
      <c r="B2045" s="21" t="s">
        <v>11594</v>
      </c>
      <c r="C2045" s="21"/>
      <c r="D2045" s="22">
        <v>0</v>
      </c>
      <c r="E2045" s="23">
        <v>0.31262306091197645</v>
      </c>
      <c r="F2045" s="23">
        <v>0.25537189727621468</v>
      </c>
      <c r="G2045" s="23">
        <v>0.11270432403713905</v>
      </c>
      <c r="H2045" s="23">
        <v>0.19973475281997488</v>
      </c>
      <c r="I2045" s="25">
        <f t="shared" si="128"/>
        <v>0</v>
      </c>
      <c r="J2045" s="25">
        <f t="shared" si="129"/>
        <v>0</v>
      </c>
      <c r="K2045" s="25">
        <f t="shared" si="130"/>
        <v>0</v>
      </c>
      <c r="L2045" s="25">
        <f t="shared" si="131"/>
        <v>0</v>
      </c>
      <c r="M2045" s="25">
        <v>0</v>
      </c>
      <c r="N2045" s="25" t="e">
        <v>#N/A</v>
      </c>
      <c r="O2045" s="25" t="e">
        <f>VLOOKUP(A2045,'NFkB target TFs'!$E$10:$E$54,1,FALSE)</f>
        <v>#N/A</v>
      </c>
      <c r="P2045" s="25" t="e">
        <f>VLOOKUP(A2045,'all NFkB targets'!$A$6:$A$571,1,FALSE)</f>
        <v>#N/A</v>
      </c>
    </row>
    <row r="2046" spans="1:16" x14ac:dyDescent="0.25">
      <c r="A2046" s="96" t="s">
        <v>1927</v>
      </c>
      <c r="B2046" s="21" t="s">
        <v>1928</v>
      </c>
      <c r="C2046" s="21"/>
      <c r="D2046" s="22">
        <v>0</v>
      </c>
      <c r="E2046" s="23">
        <v>0.15351904398523891</v>
      </c>
      <c r="F2046" s="23">
        <v>0.22880366341153643</v>
      </c>
      <c r="G2046" s="23">
        <v>0.46899556262784031</v>
      </c>
      <c r="H2046" s="23">
        <v>0.19966104194398071</v>
      </c>
      <c r="I2046" s="25">
        <f t="shared" si="128"/>
        <v>0</v>
      </c>
      <c r="J2046" s="25">
        <f t="shared" si="129"/>
        <v>0</v>
      </c>
      <c r="K2046" s="25">
        <f t="shared" si="130"/>
        <v>0</v>
      </c>
      <c r="L2046" s="25">
        <f t="shared" si="131"/>
        <v>0</v>
      </c>
      <c r="M2046" s="25">
        <v>0</v>
      </c>
      <c r="N2046" s="25" t="e">
        <v>#N/A</v>
      </c>
      <c r="O2046" s="25" t="e">
        <f>VLOOKUP(A2046,'NFkB target TFs'!$E$10:$E$54,1,FALSE)</f>
        <v>#N/A</v>
      </c>
      <c r="P2046" s="25" t="e">
        <f>VLOOKUP(A2046,'all NFkB targets'!$A$6:$A$571,1,FALSE)</f>
        <v>#N/A</v>
      </c>
    </row>
    <row r="2047" spans="1:16" x14ac:dyDescent="0.25">
      <c r="A2047" s="96" t="s">
        <v>7648</v>
      </c>
      <c r="B2047" s="21" t="s">
        <v>7649</v>
      </c>
      <c r="C2047" s="21"/>
      <c r="D2047" s="22">
        <v>0</v>
      </c>
      <c r="E2047" s="23">
        <v>0.27758465140165933</v>
      </c>
      <c r="F2047" s="23">
        <v>0.11822230394962045</v>
      </c>
      <c r="G2047" s="23">
        <v>0.44735945714316983</v>
      </c>
      <c r="H2047" s="23">
        <v>0.19942031900737345</v>
      </c>
      <c r="I2047" s="25">
        <f t="shared" si="128"/>
        <v>0</v>
      </c>
      <c r="J2047" s="25">
        <f t="shared" si="129"/>
        <v>0</v>
      </c>
      <c r="K2047" s="25">
        <f t="shared" si="130"/>
        <v>0</v>
      </c>
      <c r="L2047" s="25">
        <f t="shared" si="131"/>
        <v>0</v>
      </c>
      <c r="M2047" s="25">
        <v>0</v>
      </c>
      <c r="N2047" s="25" t="e">
        <v>#N/A</v>
      </c>
      <c r="O2047" s="25" t="e">
        <f>VLOOKUP(A2047,'NFkB target TFs'!$E$10:$E$54,1,FALSE)</f>
        <v>#N/A</v>
      </c>
      <c r="P2047" s="25" t="e">
        <f>VLOOKUP(A2047,'all NFkB targets'!$A$6:$A$571,1,FALSE)</f>
        <v>#N/A</v>
      </c>
    </row>
    <row r="2048" spans="1:16" x14ac:dyDescent="0.25">
      <c r="A2048" s="96" t="s">
        <v>13740</v>
      </c>
      <c r="B2048" s="21" t="s">
        <v>13741</v>
      </c>
      <c r="C2048" s="21"/>
      <c r="D2048" s="22">
        <v>0</v>
      </c>
      <c r="E2048" s="23">
        <v>-2.9113363113532822E-2</v>
      </c>
      <c r="F2048" s="23">
        <v>1.4390938278918391E-2</v>
      </c>
      <c r="G2048" s="28">
        <v>0.59636345580753047</v>
      </c>
      <c r="H2048" s="28">
        <v>0.1993420075958604</v>
      </c>
      <c r="I2048" s="25">
        <f t="shared" si="128"/>
        <v>0</v>
      </c>
      <c r="J2048" s="25">
        <f t="shared" si="129"/>
        <v>0</v>
      </c>
      <c r="K2048" s="25">
        <f t="shared" si="130"/>
        <v>1</v>
      </c>
      <c r="L2048" s="25">
        <f t="shared" si="131"/>
        <v>0</v>
      </c>
      <c r="M2048" s="25">
        <v>1</v>
      </c>
      <c r="N2048" s="25" t="e">
        <v>#N/A</v>
      </c>
      <c r="O2048" s="25" t="e">
        <f>VLOOKUP(A2048,'NFkB target TFs'!$E$10:$E$54,1,FALSE)</f>
        <v>#N/A</v>
      </c>
      <c r="P2048" s="25" t="e">
        <f>VLOOKUP(A2048,'all NFkB targets'!$A$6:$A$571,1,FALSE)</f>
        <v>#N/A</v>
      </c>
    </row>
    <row r="2049" spans="1:16" x14ac:dyDescent="0.25">
      <c r="A2049" s="96" t="s">
        <v>8219</v>
      </c>
      <c r="B2049" s="21" t="s">
        <v>8220</v>
      </c>
      <c r="C2049" s="21"/>
      <c r="D2049" s="22">
        <v>0</v>
      </c>
      <c r="E2049" s="23">
        <v>0.22062160349896201</v>
      </c>
      <c r="F2049" s="23">
        <v>0.38068068217145168</v>
      </c>
      <c r="G2049" s="23">
        <v>0.343106067915871</v>
      </c>
      <c r="H2049" s="23">
        <v>0.19926065080779945</v>
      </c>
      <c r="I2049" s="25">
        <f t="shared" si="128"/>
        <v>0</v>
      </c>
      <c r="J2049" s="25">
        <f t="shared" si="129"/>
        <v>0</v>
      </c>
      <c r="K2049" s="25">
        <f t="shared" si="130"/>
        <v>0</v>
      </c>
      <c r="L2049" s="25">
        <f t="shared" si="131"/>
        <v>0</v>
      </c>
      <c r="M2049" s="25">
        <v>0</v>
      </c>
      <c r="N2049" s="25" t="e">
        <v>#N/A</v>
      </c>
      <c r="O2049" s="25" t="e">
        <f>VLOOKUP(A2049,'NFkB target TFs'!$E$10:$E$54,1,FALSE)</f>
        <v>#N/A</v>
      </c>
      <c r="P2049" s="25" t="e">
        <f>VLOOKUP(A2049,'all NFkB targets'!$A$6:$A$571,1,FALSE)</f>
        <v>#N/A</v>
      </c>
    </row>
    <row r="2050" spans="1:16" x14ac:dyDescent="0.25">
      <c r="A2050" s="96" t="s">
        <v>9421</v>
      </c>
      <c r="B2050" s="21" t="s">
        <v>9422</v>
      </c>
      <c r="C2050" s="21"/>
      <c r="D2050" s="22">
        <v>0</v>
      </c>
      <c r="E2050" s="23">
        <v>-5.4057449253112393E-2</v>
      </c>
      <c r="F2050" s="23">
        <v>0.10270634817689155</v>
      </c>
      <c r="G2050" s="23">
        <v>0.13229706013006992</v>
      </c>
      <c r="H2050" s="23">
        <v>0.19920789612499409</v>
      </c>
      <c r="I2050" s="25">
        <f t="shared" si="128"/>
        <v>0</v>
      </c>
      <c r="J2050" s="25">
        <f t="shared" si="129"/>
        <v>0</v>
      </c>
      <c r="K2050" s="25">
        <f t="shared" si="130"/>
        <v>0</v>
      </c>
      <c r="L2050" s="25">
        <f t="shared" si="131"/>
        <v>0</v>
      </c>
      <c r="M2050" s="25">
        <v>0</v>
      </c>
      <c r="N2050" s="25" t="e">
        <v>#N/A</v>
      </c>
      <c r="O2050" s="25" t="e">
        <f>VLOOKUP(A2050,'NFkB target TFs'!$E$10:$E$54,1,FALSE)</f>
        <v>#N/A</v>
      </c>
      <c r="P2050" s="25" t="e">
        <f>VLOOKUP(A2050,'all NFkB targets'!$A$6:$A$571,1,FALSE)</f>
        <v>#N/A</v>
      </c>
    </row>
    <row r="2051" spans="1:16" x14ac:dyDescent="0.25">
      <c r="A2051" s="96" t="s">
        <v>594</v>
      </c>
      <c r="B2051" s="21" t="s">
        <v>595</v>
      </c>
      <c r="C2051" s="21"/>
      <c r="D2051" s="22">
        <v>0</v>
      </c>
      <c r="E2051" s="23">
        <v>7.9546458848189019E-3</v>
      </c>
      <c r="F2051" s="23">
        <v>0.26243652143199658</v>
      </c>
      <c r="G2051" s="23">
        <v>0.1562949138837984</v>
      </c>
      <c r="H2051" s="23">
        <v>0.19919551244768915</v>
      </c>
      <c r="I2051" s="25">
        <f t="shared" si="128"/>
        <v>0</v>
      </c>
      <c r="J2051" s="25">
        <f t="shared" si="129"/>
        <v>0</v>
      </c>
      <c r="K2051" s="25">
        <f t="shared" si="130"/>
        <v>0</v>
      </c>
      <c r="L2051" s="25">
        <f t="shared" si="131"/>
        <v>0</v>
      </c>
      <c r="M2051" s="25">
        <v>0</v>
      </c>
      <c r="N2051" s="25" t="e">
        <v>#N/A</v>
      </c>
      <c r="O2051" s="25" t="e">
        <f>VLOOKUP(A2051,'NFkB target TFs'!$E$10:$E$54,1,FALSE)</f>
        <v>#N/A</v>
      </c>
      <c r="P2051" s="25" t="e">
        <f>VLOOKUP(A2051,'all NFkB targets'!$A$6:$A$571,1,FALSE)</f>
        <v>#N/A</v>
      </c>
    </row>
    <row r="2052" spans="1:16" x14ac:dyDescent="0.25">
      <c r="A2052" s="96" t="s">
        <v>6701</v>
      </c>
      <c r="B2052" s="21" t="s">
        <v>6702</v>
      </c>
      <c r="C2052" s="21"/>
      <c r="D2052" s="22">
        <v>0</v>
      </c>
      <c r="E2052" s="23">
        <v>-0.13190580841897637</v>
      </c>
      <c r="F2052" s="23">
        <v>0.16287525262177507</v>
      </c>
      <c r="G2052" s="23">
        <v>0.5045596224618778</v>
      </c>
      <c r="H2052" s="23">
        <v>0.1991368628751149</v>
      </c>
      <c r="I2052" s="25">
        <f t="shared" si="128"/>
        <v>0</v>
      </c>
      <c r="J2052" s="25">
        <f t="shared" si="129"/>
        <v>0</v>
      </c>
      <c r="K2052" s="25">
        <f t="shared" si="130"/>
        <v>0</v>
      </c>
      <c r="L2052" s="25">
        <f t="shared" si="131"/>
        <v>0</v>
      </c>
      <c r="M2052" s="25">
        <v>0</v>
      </c>
      <c r="N2052" s="25" t="e">
        <v>#N/A</v>
      </c>
      <c r="O2052" s="25" t="e">
        <f>VLOOKUP(A2052,'NFkB target TFs'!$E$10:$E$54,1,FALSE)</f>
        <v>#N/A</v>
      </c>
      <c r="P2052" s="25" t="e">
        <f>VLOOKUP(A2052,'all NFkB targets'!$A$6:$A$571,1,FALSE)</f>
        <v>#N/A</v>
      </c>
    </row>
    <row r="2053" spans="1:16" x14ac:dyDescent="0.25">
      <c r="A2053" s="96" t="s">
        <v>13370</v>
      </c>
      <c r="B2053" s="21" t="s">
        <v>13371</v>
      </c>
      <c r="C2053" s="21"/>
      <c r="D2053" s="22">
        <v>0</v>
      </c>
      <c r="E2053" s="23">
        <v>6.860657197608136E-2</v>
      </c>
      <c r="F2053" s="28">
        <v>0.22915032491515067</v>
      </c>
      <c r="G2053" s="28">
        <v>0.71448897556616187</v>
      </c>
      <c r="H2053" s="28">
        <v>0.19912257811568956</v>
      </c>
      <c r="I2053" s="25">
        <f t="shared" si="128"/>
        <v>0</v>
      </c>
      <c r="J2053" s="25">
        <f t="shared" si="129"/>
        <v>0</v>
      </c>
      <c r="K2053" s="25">
        <f t="shared" si="130"/>
        <v>1</v>
      </c>
      <c r="L2053" s="25">
        <f t="shared" si="131"/>
        <v>0</v>
      </c>
      <c r="M2053" s="25">
        <v>1</v>
      </c>
      <c r="N2053" s="25" t="e">
        <v>#N/A</v>
      </c>
      <c r="O2053" s="25" t="e">
        <f>VLOOKUP(A2053,'NFkB target TFs'!$E$10:$E$54,1,FALSE)</f>
        <v>#N/A</v>
      </c>
      <c r="P2053" s="25" t="e">
        <f>VLOOKUP(A2053,'all NFkB targets'!$A$6:$A$571,1,FALSE)</f>
        <v>#N/A</v>
      </c>
    </row>
    <row r="2054" spans="1:16" x14ac:dyDescent="0.25">
      <c r="A2054" s="96" t="s">
        <v>2105</v>
      </c>
      <c r="B2054" s="21" t="s">
        <v>2106</v>
      </c>
      <c r="C2054" s="21"/>
      <c r="D2054" s="22">
        <v>0</v>
      </c>
      <c r="E2054" s="23">
        <v>4.610298643859697E-2</v>
      </c>
      <c r="F2054" s="23">
        <v>0.29598745871305804</v>
      </c>
      <c r="G2054" s="23">
        <v>0.49402831360260385</v>
      </c>
      <c r="H2054" s="23">
        <v>0.19909037484462511</v>
      </c>
      <c r="I2054" s="25">
        <f t="shared" si="128"/>
        <v>0</v>
      </c>
      <c r="J2054" s="25">
        <f t="shared" si="129"/>
        <v>0</v>
      </c>
      <c r="K2054" s="25">
        <f t="shared" si="130"/>
        <v>0</v>
      </c>
      <c r="L2054" s="25">
        <f t="shared" si="131"/>
        <v>0</v>
      </c>
      <c r="M2054" s="25">
        <v>0</v>
      </c>
      <c r="N2054" s="25" t="e">
        <v>#N/A</v>
      </c>
      <c r="O2054" s="25" t="e">
        <f>VLOOKUP(A2054,'NFkB target TFs'!$E$10:$E$54,1,FALSE)</f>
        <v>#N/A</v>
      </c>
      <c r="P2054" s="25" t="e">
        <f>VLOOKUP(A2054,'all NFkB targets'!$A$6:$A$571,1,FALSE)</f>
        <v>#N/A</v>
      </c>
    </row>
    <row r="2055" spans="1:16" x14ac:dyDescent="0.25">
      <c r="A2055" s="96" t="s">
        <v>13315</v>
      </c>
      <c r="B2055" s="21" t="s">
        <v>13316</v>
      </c>
      <c r="C2055" s="21"/>
      <c r="D2055" s="22">
        <v>0</v>
      </c>
      <c r="E2055" s="28">
        <v>0.13743466577667915</v>
      </c>
      <c r="F2055" s="28">
        <v>0.51108130320238343</v>
      </c>
      <c r="G2055" s="28">
        <v>0.70842685419256757</v>
      </c>
      <c r="H2055" s="28">
        <v>0.19905501530094241</v>
      </c>
      <c r="I2055" s="25">
        <f t="shared" si="128"/>
        <v>0</v>
      </c>
      <c r="J2055" s="25">
        <f t="shared" si="129"/>
        <v>0</v>
      </c>
      <c r="K2055" s="25">
        <f t="shared" si="130"/>
        <v>1</v>
      </c>
      <c r="L2055" s="25">
        <f t="shared" si="131"/>
        <v>0</v>
      </c>
      <c r="M2055" s="25">
        <v>1</v>
      </c>
      <c r="N2055" s="25" t="e">
        <v>#N/A</v>
      </c>
      <c r="O2055" s="25" t="e">
        <f>VLOOKUP(A2055,'NFkB target TFs'!$E$10:$E$54,1,FALSE)</f>
        <v>#N/A</v>
      </c>
      <c r="P2055" s="25" t="e">
        <f>VLOOKUP(A2055,'all NFkB targets'!$A$6:$A$571,1,FALSE)</f>
        <v>#N/A</v>
      </c>
    </row>
    <row r="2056" spans="1:16" x14ac:dyDescent="0.25">
      <c r="A2056" s="96" t="s">
        <v>13381</v>
      </c>
      <c r="B2056" s="21" t="s">
        <v>13382</v>
      </c>
      <c r="C2056" s="21"/>
      <c r="D2056" s="22">
        <v>0</v>
      </c>
      <c r="E2056" s="28">
        <v>0.13488422301494551</v>
      </c>
      <c r="F2056" s="28">
        <v>0.37329516575998922</v>
      </c>
      <c r="G2056" s="28">
        <v>0.64657035000550145</v>
      </c>
      <c r="H2056" s="28">
        <v>0.1987734033007624</v>
      </c>
      <c r="I2056" s="25">
        <f t="shared" si="128"/>
        <v>0</v>
      </c>
      <c r="J2056" s="25">
        <f t="shared" si="129"/>
        <v>0</v>
      </c>
      <c r="K2056" s="25">
        <f t="shared" si="130"/>
        <v>1</v>
      </c>
      <c r="L2056" s="25">
        <f t="shared" si="131"/>
        <v>0</v>
      </c>
      <c r="M2056" s="25">
        <v>1</v>
      </c>
      <c r="N2056" s="25" t="e">
        <v>#N/A</v>
      </c>
      <c r="O2056" s="25" t="e">
        <f>VLOOKUP(A2056,'NFkB target TFs'!$E$10:$E$54,1,FALSE)</f>
        <v>#N/A</v>
      </c>
      <c r="P2056" s="25" t="e">
        <f>VLOOKUP(A2056,'all NFkB targets'!$A$6:$A$571,1,FALSE)</f>
        <v>#N/A</v>
      </c>
    </row>
    <row r="2057" spans="1:16" x14ac:dyDescent="0.25">
      <c r="A2057" s="96" t="s">
        <v>12941</v>
      </c>
      <c r="B2057" s="21" t="s">
        <v>941</v>
      </c>
      <c r="C2057" s="21"/>
      <c r="D2057" s="22">
        <v>0</v>
      </c>
      <c r="E2057" s="28">
        <v>0.63274486509497352</v>
      </c>
      <c r="F2057" s="28">
        <v>1.071524464675776</v>
      </c>
      <c r="G2057" s="28">
        <v>0.27628000565588806</v>
      </c>
      <c r="H2057" s="28">
        <v>0.19871692865222407</v>
      </c>
      <c r="I2057" s="25">
        <f t="shared" si="128"/>
        <v>1</v>
      </c>
      <c r="J2057" s="25">
        <f t="shared" si="129"/>
        <v>1</v>
      </c>
      <c r="K2057" s="25">
        <f t="shared" si="130"/>
        <v>0</v>
      </c>
      <c r="L2057" s="25">
        <f t="shared" si="131"/>
        <v>0</v>
      </c>
      <c r="M2057" s="25">
        <v>1</v>
      </c>
      <c r="N2057" s="25" t="e">
        <v>#N/A</v>
      </c>
      <c r="O2057" s="25" t="e">
        <f>VLOOKUP(A2057,'NFkB target TFs'!$E$10:$E$54,1,FALSE)</f>
        <v>#N/A</v>
      </c>
      <c r="P2057" s="25" t="e">
        <f>VLOOKUP(A2057,'all NFkB targets'!$A$6:$A$571,1,FALSE)</f>
        <v>#N/A</v>
      </c>
    </row>
    <row r="2058" spans="1:16" x14ac:dyDescent="0.25">
      <c r="A2058" s="96" t="s">
        <v>1821</v>
      </c>
      <c r="B2058" s="21" t="s">
        <v>1822</v>
      </c>
      <c r="C2058" s="21"/>
      <c r="D2058" s="22">
        <v>0</v>
      </c>
      <c r="E2058" s="23">
        <v>-1.0275440037701249E-2</v>
      </c>
      <c r="F2058" s="23">
        <v>-0.14409027839482752</v>
      </c>
      <c r="G2058" s="23">
        <v>-9.8828653417201342E-3</v>
      </c>
      <c r="H2058" s="23">
        <v>0.19868879679114451</v>
      </c>
      <c r="I2058" s="25">
        <f t="shared" si="128"/>
        <v>0</v>
      </c>
      <c r="J2058" s="25">
        <f t="shared" si="129"/>
        <v>0</v>
      </c>
      <c r="K2058" s="25">
        <f t="shared" si="130"/>
        <v>0</v>
      </c>
      <c r="L2058" s="25">
        <f t="shared" si="131"/>
        <v>0</v>
      </c>
      <c r="M2058" s="25">
        <v>0</v>
      </c>
      <c r="N2058" s="25" t="e">
        <v>#N/A</v>
      </c>
      <c r="O2058" s="25" t="e">
        <f>VLOOKUP(A2058,'NFkB target TFs'!$E$10:$E$54,1,FALSE)</f>
        <v>#N/A</v>
      </c>
      <c r="P2058" s="25" t="e">
        <f>VLOOKUP(A2058,'all NFkB targets'!$A$6:$A$571,1,FALSE)</f>
        <v>#N/A</v>
      </c>
    </row>
    <row r="2059" spans="1:16" x14ac:dyDescent="0.25">
      <c r="A2059" s="96" t="s">
        <v>14721</v>
      </c>
      <c r="B2059" s="21" t="s">
        <v>941</v>
      </c>
      <c r="C2059" s="21"/>
      <c r="D2059" s="22">
        <v>0</v>
      </c>
      <c r="E2059" s="28">
        <v>0.49594809627317255</v>
      </c>
      <c r="F2059" s="24">
        <v>-0.66541233314117187</v>
      </c>
      <c r="G2059" s="28">
        <v>1.0367697036900707</v>
      </c>
      <c r="H2059" s="28">
        <v>0.19861090384960656</v>
      </c>
      <c r="I2059" s="25">
        <f t="shared" si="128"/>
        <v>0</v>
      </c>
      <c r="J2059" s="25">
        <f t="shared" si="129"/>
        <v>1</v>
      </c>
      <c r="K2059" s="25">
        <f t="shared" si="130"/>
        <v>1</v>
      </c>
      <c r="L2059" s="25">
        <f t="shared" si="131"/>
        <v>0</v>
      </c>
      <c r="M2059" s="25">
        <v>1</v>
      </c>
      <c r="N2059" s="25" t="e">
        <v>#N/A</v>
      </c>
      <c r="O2059" s="25" t="e">
        <f>VLOOKUP(A2059,'NFkB target TFs'!$E$10:$E$54,1,FALSE)</f>
        <v>#N/A</v>
      </c>
      <c r="P2059" s="25" t="e">
        <f>VLOOKUP(A2059,'all NFkB targets'!$A$6:$A$571,1,FALSE)</f>
        <v>#N/A</v>
      </c>
    </row>
    <row r="2060" spans="1:16" x14ac:dyDescent="0.25">
      <c r="A2060" s="96" t="s">
        <v>8559</v>
      </c>
      <c r="B2060" s="21" t="s">
        <v>8560</v>
      </c>
      <c r="C2060" s="21"/>
      <c r="D2060" s="22">
        <v>0</v>
      </c>
      <c r="E2060" s="23">
        <v>0.14827100159044668</v>
      </c>
      <c r="F2060" s="23">
        <v>-0.2913824945707188</v>
      </c>
      <c r="G2060" s="23">
        <v>0.51467455331825007</v>
      </c>
      <c r="H2060" s="23">
        <v>0.19861053832734038</v>
      </c>
      <c r="I2060" s="25">
        <f t="shared" si="128"/>
        <v>0</v>
      </c>
      <c r="J2060" s="25">
        <f t="shared" si="129"/>
        <v>0</v>
      </c>
      <c r="K2060" s="25">
        <f t="shared" si="130"/>
        <v>0</v>
      </c>
      <c r="L2060" s="25">
        <f t="shared" si="131"/>
        <v>0</v>
      </c>
      <c r="M2060" s="25">
        <v>0</v>
      </c>
      <c r="N2060" s="25" t="e">
        <v>#N/A</v>
      </c>
      <c r="O2060" s="25" t="e">
        <f>VLOOKUP(A2060,'NFkB target TFs'!$E$10:$E$54,1,FALSE)</f>
        <v>#N/A</v>
      </c>
      <c r="P2060" s="25" t="e">
        <f>VLOOKUP(A2060,'all NFkB targets'!$A$6:$A$571,1,FALSE)</f>
        <v>#N/A</v>
      </c>
    </row>
    <row r="2061" spans="1:16" x14ac:dyDescent="0.25">
      <c r="A2061" s="96" t="s">
        <v>7997</v>
      </c>
      <c r="B2061" s="21" t="s">
        <v>7998</v>
      </c>
      <c r="C2061" s="21"/>
      <c r="D2061" s="22">
        <v>0</v>
      </c>
      <c r="E2061" s="23">
        <v>-0.44148389775518088</v>
      </c>
      <c r="F2061" s="23">
        <v>0.11808199773966187</v>
      </c>
      <c r="G2061" s="23">
        <v>-0.36320490330237681</v>
      </c>
      <c r="H2061" s="23">
        <v>0.19829166721384572</v>
      </c>
      <c r="I2061" s="25">
        <f t="shared" si="128"/>
        <v>0</v>
      </c>
      <c r="J2061" s="25">
        <f t="shared" si="129"/>
        <v>0</v>
      </c>
      <c r="K2061" s="25">
        <f t="shared" si="130"/>
        <v>0</v>
      </c>
      <c r="L2061" s="25">
        <f t="shared" si="131"/>
        <v>0</v>
      </c>
      <c r="M2061" s="25">
        <v>0</v>
      </c>
      <c r="N2061" s="25" t="e">
        <v>#N/A</v>
      </c>
      <c r="O2061" s="25" t="e">
        <f>VLOOKUP(A2061,'NFkB target TFs'!$E$10:$E$54,1,FALSE)</f>
        <v>#N/A</v>
      </c>
      <c r="P2061" s="25" t="e">
        <f>VLOOKUP(A2061,'all NFkB targets'!$A$6:$A$571,1,FALSE)</f>
        <v>#N/A</v>
      </c>
    </row>
    <row r="2062" spans="1:16" x14ac:dyDescent="0.25">
      <c r="A2062" s="96" t="s">
        <v>6548</v>
      </c>
      <c r="B2062" s="21" t="s">
        <v>6549</v>
      </c>
      <c r="C2062" s="21"/>
      <c r="D2062" s="22">
        <v>0</v>
      </c>
      <c r="E2062" s="23">
        <v>0.32944329977611303</v>
      </c>
      <c r="F2062" s="23">
        <v>0.34951948016030343</v>
      </c>
      <c r="G2062" s="23">
        <v>9.2007616748388699E-2</v>
      </c>
      <c r="H2062" s="23">
        <v>0.19805079963885558</v>
      </c>
      <c r="I2062" s="25">
        <f t="shared" si="128"/>
        <v>0</v>
      </c>
      <c r="J2062" s="25">
        <f t="shared" si="129"/>
        <v>0</v>
      </c>
      <c r="K2062" s="25">
        <f t="shared" si="130"/>
        <v>0</v>
      </c>
      <c r="L2062" s="25">
        <f t="shared" si="131"/>
        <v>0</v>
      </c>
      <c r="M2062" s="25">
        <v>0</v>
      </c>
      <c r="N2062" s="25" t="e">
        <v>#N/A</v>
      </c>
      <c r="O2062" s="25" t="e">
        <f>VLOOKUP(A2062,'NFkB target TFs'!$E$10:$E$54,1,FALSE)</f>
        <v>#N/A</v>
      </c>
      <c r="P2062" s="25" t="e">
        <f>VLOOKUP(A2062,'all NFkB targets'!$A$6:$A$571,1,FALSE)</f>
        <v>#N/A</v>
      </c>
    </row>
    <row r="2063" spans="1:16" x14ac:dyDescent="0.25">
      <c r="A2063" s="96" t="s">
        <v>4385</v>
      </c>
      <c r="B2063" s="21" t="s">
        <v>4386</v>
      </c>
      <c r="C2063" s="21"/>
      <c r="D2063" s="22">
        <v>0</v>
      </c>
      <c r="E2063" s="23">
        <v>0.27497715908195652</v>
      </c>
      <c r="F2063" s="23">
        <v>0.4210839213362641</v>
      </c>
      <c r="G2063" s="23">
        <v>2.2914794786291985E-2</v>
      </c>
      <c r="H2063" s="23">
        <v>0.1979923196664469</v>
      </c>
      <c r="I2063" s="25">
        <f t="shared" si="128"/>
        <v>0</v>
      </c>
      <c r="J2063" s="25">
        <f t="shared" si="129"/>
        <v>0</v>
      </c>
      <c r="K2063" s="25">
        <f t="shared" si="130"/>
        <v>0</v>
      </c>
      <c r="L2063" s="25">
        <f t="shared" si="131"/>
        <v>0</v>
      </c>
      <c r="M2063" s="25">
        <v>0</v>
      </c>
      <c r="N2063" s="25" t="e">
        <v>#N/A</v>
      </c>
      <c r="O2063" s="25" t="e">
        <f>VLOOKUP(A2063,'NFkB target TFs'!$E$10:$E$54,1,FALSE)</f>
        <v>#N/A</v>
      </c>
      <c r="P2063" s="25" t="e">
        <f>VLOOKUP(A2063,'all NFkB targets'!$A$6:$A$571,1,FALSE)</f>
        <v>#N/A</v>
      </c>
    </row>
    <row r="2064" spans="1:16" x14ac:dyDescent="0.25">
      <c r="A2064" s="96" t="s">
        <v>10618</v>
      </c>
      <c r="B2064" s="21" t="s">
        <v>10619</v>
      </c>
      <c r="C2064" s="21"/>
      <c r="D2064" s="22">
        <v>0</v>
      </c>
      <c r="E2064" s="23">
        <v>0.23110477908691768</v>
      </c>
      <c r="F2064" s="23">
        <v>0.18073209022459816</v>
      </c>
      <c r="G2064" s="23">
        <v>0.51202072768832452</v>
      </c>
      <c r="H2064" s="23">
        <v>0.19796963262225703</v>
      </c>
      <c r="I2064" s="25">
        <f t="shared" si="128"/>
        <v>0</v>
      </c>
      <c r="J2064" s="25">
        <f t="shared" si="129"/>
        <v>0</v>
      </c>
      <c r="K2064" s="25">
        <f t="shared" si="130"/>
        <v>0</v>
      </c>
      <c r="L2064" s="25">
        <f t="shared" si="131"/>
        <v>0</v>
      </c>
      <c r="M2064" s="25">
        <v>0</v>
      </c>
      <c r="N2064" s="25" t="e">
        <v>#N/A</v>
      </c>
      <c r="O2064" s="25" t="e">
        <f>VLOOKUP(A2064,'NFkB target TFs'!$E$10:$E$54,1,FALSE)</f>
        <v>#N/A</v>
      </c>
      <c r="P2064" s="25" t="e">
        <f>VLOOKUP(A2064,'all NFkB targets'!$A$6:$A$571,1,FALSE)</f>
        <v>#N/A</v>
      </c>
    </row>
    <row r="2065" spans="1:16" x14ac:dyDescent="0.25">
      <c r="A2065" s="96" t="s">
        <v>12722</v>
      </c>
      <c r="B2065" s="21" t="s">
        <v>12723</v>
      </c>
      <c r="C2065" s="21"/>
      <c r="D2065" s="22">
        <v>0</v>
      </c>
      <c r="E2065" s="28">
        <v>0.4031889237686096</v>
      </c>
      <c r="F2065" s="28">
        <v>0.77361811106847966</v>
      </c>
      <c r="G2065" s="28">
        <v>0.31665519481732135</v>
      </c>
      <c r="H2065" s="28">
        <v>0.19791902577759757</v>
      </c>
      <c r="I2065" s="25">
        <f t="shared" si="128"/>
        <v>0</v>
      </c>
      <c r="J2065" s="25">
        <f t="shared" si="129"/>
        <v>1</v>
      </c>
      <c r="K2065" s="25">
        <f t="shared" si="130"/>
        <v>0</v>
      </c>
      <c r="L2065" s="25">
        <f t="shared" si="131"/>
        <v>0</v>
      </c>
      <c r="M2065" s="25">
        <v>1</v>
      </c>
      <c r="N2065" s="25" t="e">
        <v>#N/A</v>
      </c>
      <c r="O2065" s="25" t="e">
        <f>VLOOKUP(A2065,'NFkB target TFs'!$E$10:$E$54,1,FALSE)</f>
        <v>#N/A</v>
      </c>
      <c r="P2065" s="25" t="e">
        <f>VLOOKUP(A2065,'all NFkB targets'!$A$6:$A$571,1,FALSE)</f>
        <v>#N/A</v>
      </c>
    </row>
    <row r="2066" spans="1:16" x14ac:dyDescent="0.25">
      <c r="A2066" s="96" t="s">
        <v>8491</v>
      </c>
      <c r="B2066" s="21" t="s">
        <v>8492</v>
      </c>
      <c r="C2066" s="21"/>
      <c r="D2066" s="22">
        <v>0</v>
      </c>
      <c r="E2066" s="23">
        <v>0.10072210046061471</v>
      </c>
      <c r="F2066" s="23">
        <v>2.5684451523799261E-2</v>
      </c>
      <c r="G2066" s="23">
        <v>0.1299858213110652</v>
      </c>
      <c r="H2066" s="23">
        <v>0.19768437402729711</v>
      </c>
      <c r="I2066" s="25">
        <f t="shared" si="128"/>
        <v>0</v>
      </c>
      <c r="J2066" s="25">
        <f t="shared" si="129"/>
        <v>0</v>
      </c>
      <c r="K2066" s="25">
        <f t="shared" si="130"/>
        <v>0</v>
      </c>
      <c r="L2066" s="25">
        <f t="shared" si="131"/>
        <v>0</v>
      </c>
      <c r="M2066" s="25">
        <v>0</v>
      </c>
      <c r="N2066" s="25" t="e">
        <v>#N/A</v>
      </c>
      <c r="O2066" s="25" t="e">
        <f>VLOOKUP(A2066,'NFkB target TFs'!$E$10:$E$54,1,FALSE)</f>
        <v>#N/A</v>
      </c>
      <c r="P2066" s="25" t="e">
        <f>VLOOKUP(A2066,'all NFkB targets'!$A$6:$A$571,1,FALSE)</f>
        <v>#N/A</v>
      </c>
    </row>
    <row r="2067" spans="1:16" x14ac:dyDescent="0.25">
      <c r="A2067" s="96" t="s">
        <v>7411</v>
      </c>
      <c r="B2067" s="21" t="s">
        <v>7412</v>
      </c>
      <c r="C2067" s="21"/>
      <c r="D2067" s="22">
        <v>0</v>
      </c>
      <c r="E2067" s="23">
        <v>-0.13147317108400697</v>
      </c>
      <c r="F2067" s="23">
        <v>5.5592034732288693E-2</v>
      </c>
      <c r="G2067" s="23">
        <v>0.12942857145950681</v>
      </c>
      <c r="H2067" s="23">
        <v>0.19767615358660881</v>
      </c>
      <c r="I2067" s="25">
        <f t="shared" si="128"/>
        <v>0</v>
      </c>
      <c r="J2067" s="25">
        <f t="shared" si="129"/>
        <v>0</v>
      </c>
      <c r="K2067" s="25">
        <f t="shared" si="130"/>
        <v>0</v>
      </c>
      <c r="L2067" s="25">
        <f t="shared" si="131"/>
        <v>0</v>
      </c>
      <c r="M2067" s="25">
        <v>0</v>
      </c>
      <c r="N2067" s="25" t="e">
        <v>#N/A</v>
      </c>
      <c r="O2067" s="25" t="e">
        <f>VLOOKUP(A2067,'NFkB target TFs'!$E$10:$E$54,1,FALSE)</f>
        <v>#N/A</v>
      </c>
      <c r="P2067" s="25" t="e">
        <f>VLOOKUP(A2067,'all NFkB targets'!$A$6:$A$571,1,FALSE)</f>
        <v>#N/A</v>
      </c>
    </row>
    <row r="2068" spans="1:16" x14ac:dyDescent="0.25">
      <c r="A2068" s="96" t="s">
        <v>1843</v>
      </c>
      <c r="B2068" s="21" t="s">
        <v>1844</v>
      </c>
      <c r="C2068" s="21"/>
      <c r="D2068" s="22">
        <v>0</v>
      </c>
      <c r="E2068" s="23">
        <v>-0.21985477201216777</v>
      </c>
      <c r="F2068" s="23">
        <v>0.19871042029865127</v>
      </c>
      <c r="G2068" s="23">
        <v>0.11785406591718661</v>
      </c>
      <c r="H2068" s="23">
        <v>0.19751092463503014</v>
      </c>
      <c r="I2068" s="25">
        <f t="shared" si="128"/>
        <v>0</v>
      </c>
      <c r="J2068" s="25">
        <f t="shared" si="129"/>
        <v>0</v>
      </c>
      <c r="K2068" s="25">
        <f t="shared" si="130"/>
        <v>0</v>
      </c>
      <c r="L2068" s="25">
        <f t="shared" si="131"/>
        <v>0</v>
      </c>
      <c r="M2068" s="25">
        <v>0</v>
      </c>
      <c r="N2068" s="25" t="e">
        <v>#N/A</v>
      </c>
      <c r="O2068" s="25" t="e">
        <f>VLOOKUP(A2068,'NFkB target TFs'!$E$10:$E$54,1,FALSE)</f>
        <v>#N/A</v>
      </c>
      <c r="P2068" s="25" t="e">
        <f>VLOOKUP(A2068,'all NFkB targets'!$A$6:$A$571,1,FALSE)</f>
        <v>#N/A</v>
      </c>
    </row>
    <row r="2069" spans="1:16" x14ac:dyDescent="0.25">
      <c r="A2069" s="96" t="s">
        <v>7063</v>
      </c>
      <c r="B2069" s="21" t="s">
        <v>7064</v>
      </c>
      <c r="C2069" s="21"/>
      <c r="D2069" s="22">
        <v>0</v>
      </c>
      <c r="E2069" s="23">
        <v>0.52204943272341187</v>
      </c>
      <c r="F2069" s="23">
        <v>5.7159688881949298E-2</v>
      </c>
      <c r="G2069" s="23">
        <v>-0.34103273520710525</v>
      </c>
      <c r="H2069" s="23">
        <v>0.19736906131383991</v>
      </c>
      <c r="I2069" s="25">
        <f t="shared" si="128"/>
        <v>0</v>
      </c>
      <c r="J2069" s="25">
        <f t="shared" si="129"/>
        <v>0</v>
      </c>
      <c r="K2069" s="25">
        <f t="shared" si="130"/>
        <v>0</v>
      </c>
      <c r="L2069" s="25">
        <f t="shared" si="131"/>
        <v>0</v>
      </c>
      <c r="M2069" s="25">
        <v>0</v>
      </c>
      <c r="N2069" s="25" t="e">
        <v>#N/A</v>
      </c>
      <c r="O2069" s="25" t="e">
        <f>VLOOKUP(A2069,'NFkB target TFs'!$E$10:$E$54,1,FALSE)</f>
        <v>#N/A</v>
      </c>
      <c r="P2069" s="25" t="e">
        <f>VLOOKUP(A2069,'all NFkB targets'!$A$6:$A$571,1,FALSE)</f>
        <v>#N/A</v>
      </c>
    </row>
    <row r="2070" spans="1:16" x14ac:dyDescent="0.25">
      <c r="A2070" s="96" t="s">
        <v>11377</v>
      </c>
      <c r="B2070" s="21" t="s">
        <v>11378</v>
      </c>
      <c r="C2070" s="21"/>
      <c r="D2070" s="22">
        <v>0</v>
      </c>
      <c r="E2070" s="23">
        <v>-0.4760562724061142</v>
      </c>
      <c r="F2070" s="23">
        <v>-0.15502009624534505</v>
      </c>
      <c r="G2070" s="23">
        <v>-2.1939499427156631E-2</v>
      </c>
      <c r="H2070" s="23">
        <v>0.19720730414483267</v>
      </c>
      <c r="I2070" s="25">
        <f t="shared" si="128"/>
        <v>0</v>
      </c>
      <c r="J2070" s="25">
        <f t="shared" si="129"/>
        <v>0</v>
      </c>
      <c r="K2070" s="25">
        <f t="shared" si="130"/>
        <v>0</v>
      </c>
      <c r="L2070" s="25">
        <f t="shared" si="131"/>
        <v>0</v>
      </c>
      <c r="M2070" s="25">
        <v>0</v>
      </c>
      <c r="N2070" s="25" t="e">
        <v>#N/A</v>
      </c>
      <c r="O2070" s="25" t="e">
        <f>VLOOKUP(A2070,'NFkB target TFs'!$E$10:$E$54,1,FALSE)</f>
        <v>#N/A</v>
      </c>
      <c r="P2070" s="25" t="e">
        <f>VLOOKUP(A2070,'all NFkB targets'!$A$6:$A$571,1,FALSE)</f>
        <v>#N/A</v>
      </c>
    </row>
    <row r="2071" spans="1:16" x14ac:dyDescent="0.25">
      <c r="A2071" s="96" t="s">
        <v>10716</v>
      </c>
      <c r="B2071" s="21" t="s">
        <v>10717</v>
      </c>
      <c r="C2071" s="21"/>
      <c r="D2071" s="22">
        <v>0</v>
      </c>
      <c r="E2071" s="23">
        <v>1.5888771353071384E-2</v>
      </c>
      <c r="F2071" s="23">
        <v>0.18098632731345879</v>
      </c>
      <c r="G2071" s="23">
        <v>-0.17273693913821703</v>
      </c>
      <c r="H2071" s="23">
        <v>0.19715925666638509</v>
      </c>
      <c r="I2071" s="25">
        <f t="shared" si="128"/>
        <v>0</v>
      </c>
      <c r="J2071" s="25">
        <f t="shared" si="129"/>
        <v>0</v>
      </c>
      <c r="K2071" s="25">
        <f t="shared" si="130"/>
        <v>0</v>
      </c>
      <c r="L2071" s="25">
        <f t="shared" si="131"/>
        <v>0</v>
      </c>
      <c r="M2071" s="25">
        <v>0</v>
      </c>
      <c r="N2071" s="25" t="e">
        <v>#N/A</v>
      </c>
      <c r="O2071" s="25" t="e">
        <f>VLOOKUP(A2071,'NFkB target TFs'!$E$10:$E$54,1,FALSE)</f>
        <v>#N/A</v>
      </c>
      <c r="P2071" s="25" t="e">
        <f>VLOOKUP(A2071,'all NFkB targets'!$A$6:$A$571,1,FALSE)</f>
        <v>#N/A</v>
      </c>
    </row>
    <row r="2072" spans="1:16" x14ac:dyDescent="0.25">
      <c r="A2072" s="96" t="s">
        <v>11237</v>
      </c>
      <c r="B2072" s="21" t="s">
        <v>11238</v>
      </c>
      <c r="C2072" s="21"/>
      <c r="D2072" s="22">
        <v>0</v>
      </c>
      <c r="E2072" s="23">
        <v>-1.1206205047199195E-2</v>
      </c>
      <c r="F2072" s="23">
        <v>-2.0219860728291166E-2</v>
      </c>
      <c r="G2072" s="23">
        <v>0.26906964774028685</v>
      </c>
      <c r="H2072" s="23">
        <v>0.19688991188598481</v>
      </c>
      <c r="I2072" s="25">
        <f t="shared" si="128"/>
        <v>0</v>
      </c>
      <c r="J2072" s="25">
        <f t="shared" si="129"/>
        <v>0</v>
      </c>
      <c r="K2072" s="25">
        <f t="shared" si="130"/>
        <v>0</v>
      </c>
      <c r="L2072" s="25">
        <f t="shared" si="131"/>
        <v>0</v>
      </c>
      <c r="M2072" s="25">
        <v>0</v>
      </c>
      <c r="N2072" s="25" t="e">
        <v>#N/A</v>
      </c>
      <c r="O2072" s="25" t="e">
        <f>VLOOKUP(A2072,'NFkB target TFs'!$E$10:$E$54,1,FALSE)</f>
        <v>#N/A</v>
      </c>
      <c r="P2072" s="25" t="e">
        <f>VLOOKUP(A2072,'all NFkB targets'!$A$6:$A$571,1,FALSE)</f>
        <v>#N/A</v>
      </c>
    </row>
    <row r="2073" spans="1:16" x14ac:dyDescent="0.25">
      <c r="A2073" s="96" t="s">
        <v>1728</v>
      </c>
      <c r="B2073" s="21" t="s">
        <v>1729</v>
      </c>
      <c r="C2073" s="21"/>
      <c r="D2073" s="22">
        <v>0</v>
      </c>
      <c r="E2073" s="23">
        <v>0.13863995156835709</v>
      </c>
      <c r="F2073" s="23">
        <v>-6.0196082652135476E-2</v>
      </c>
      <c r="G2073" s="23">
        <v>0.19897164711609955</v>
      </c>
      <c r="H2073" s="23">
        <v>0.19680272710953248</v>
      </c>
      <c r="I2073" s="25">
        <f t="shared" si="128"/>
        <v>0</v>
      </c>
      <c r="J2073" s="25">
        <f t="shared" si="129"/>
        <v>0</v>
      </c>
      <c r="K2073" s="25">
        <f t="shared" si="130"/>
        <v>0</v>
      </c>
      <c r="L2073" s="25">
        <f t="shared" si="131"/>
        <v>0</v>
      </c>
      <c r="M2073" s="25">
        <v>0</v>
      </c>
      <c r="N2073" s="25" t="e">
        <v>#N/A</v>
      </c>
      <c r="O2073" s="25" t="e">
        <f>VLOOKUP(A2073,'NFkB target TFs'!$E$10:$E$54,1,FALSE)</f>
        <v>#N/A</v>
      </c>
      <c r="P2073" s="25" t="e">
        <f>VLOOKUP(A2073,'all NFkB targets'!$A$6:$A$571,1,FALSE)</f>
        <v>#N/A</v>
      </c>
    </row>
    <row r="2074" spans="1:16" x14ac:dyDescent="0.25">
      <c r="A2074" s="96" t="s">
        <v>5934</v>
      </c>
      <c r="B2074" s="21" t="s">
        <v>5935</v>
      </c>
      <c r="C2074" s="21"/>
      <c r="D2074" s="22">
        <v>0</v>
      </c>
      <c r="E2074" s="23">
        <v>9.1703358666132787E-2</v>
      </c>
      <c r="F2074" s="23">
        <v>7.8977700900983072E-4</v>
      </c>
      <c r="G2074" s="23">
        <v>2.3260355910653202E-2</v>
      </c>
      <c r="H2074" s="23">
        <v>0.19672167255482434</v>
      </c>
      <c r="I2074" s="25">
        <f t="shared" si="128"/>
        <v>0</v>
      </c>
      <c r="J2074" s="25">
        <f t="shared" si="129"/>
        <v>0</v>
      </c>
      <c r="K2074" s="25">
        <f t="shared" si="130"/>
        <v>0</v>
      </c>
      <c r="L2074" s="25">
        <f t="shared" si="131"/>
        <v>0</v>
      </c>
      <c r="M2074" s="25">
        <v>0</v>
      </c>
      <c r="N2074" s="25" t="e">
        <v>#N/A</v>
      </c>
      <c r="O2074" s="25" t="e">
        <f>VLOOKUP(A2074,'NFkB target TFs'!$E$10:$E$54,1,FALSE)</f>
        <v>#N/A</v>
      </c>
      <c r="P2074" s="25" t="e">
        <f>VLOOKUP(A2074,'all NFkB targets'!$A$6:$A$571,1,FALSE)</f>
        <v>#N/A</v>
      </c>
    </row>
    <row r="2075" spans="1:16" x14ac:dyDescent="0.25">
      <c r="A2075" s="96" t="s">
        <v>14782</v>
      </c>
      <c r="B2075" s="21" t="s">
        <v>14783</v>
      </c>
      <c r="C2075" s="21"/>
      <c r="D2075" s="22">
        <v>0</v>
      </c>
      <c r="E2075" s="28">
        <v>0.13523830078490928</v>
      </c>
      <c r="F2075" s="28">
        <v>0.83910254879890112</v>
      </c>
      <c r="G2075" s="28">
        <v>1.0524745150051507</v>
      </c>
      <c r="H2075" s="28">
        <v>0.19662585397627846</v>
      </c>
      <c r="I2075" s="25">
        <f t="shared" si="128"/>
        <v>0</v>
      </c>
      <c r="J2075" s="25">
        <f t="shared" si="129"/>
        <v>1</v>
      </c>
      <c r="K2075" s="25">
        <f t="shared" si="130"/>
        <v>1</v>
      </c>
      <c r="L2075" s="25">
        <f t="shared" si="131"/>
        <v>0</v>
      </c>
      <c r="M2075" s="25">
        <v>1</v>
      </c>
      <c r="N2075" s="25" t="e">
        <v>#N/A</v>
      </c>
      <c r="O2075" s="25" t="e">
        <f>VLOOKUP(A2075,'NFkB target TFs'!$E$10:$E$54,1,FALSE)</f>
        <v>#N/A</v>
      </c>
      <c r="P2075" s="25" t="e">
        <f>VLOOKUP(A2075,'all NFkB targets'!$A$6:$A$571,1,FALSE)</f>
        <v>#N/A</v>
      </c>
    </row>
    <row r="2076" spans="1:16" x14ac:dyDescent="0.25">
      <c r="A2076" s="96" t="s">
        <v>11666</v>
      </c>
      <c r="B2076" s="21" t="s">
        <v>11667</v>
      </c>
      <c r="C2076" s="21"/>
      <c r="D2076" s="22">
        <v>0</v>
      </c>
      <c r="E2076" s="23">
        <v>-8.7775960088440491E-2</v>
      </c>
      <c r="F2076" s="23">
        <v>0.24076834960031196</v>
      </c>
      <c r="G2076" s="23">
        <v>0.36344290598334911</v>
      </c>
      <c r="H2076" s="23">
        <v>0.19648868708495668</v>
      </c>
      <c r="I2076" s="25">
        <f t="shared" si="128"/>
        <v>0</v>
      </c>
      <c r="J2076" s="25">
        <f t="shared" si="129"/>
        <v>0</v>
      </c>
      <c r="K2076" s="25">
        <f t="shared" si="130"/>
        <v>0</v>
      </c>
      <c r="L2076" s="25">
        <f t="shared" si="131"/>
        <v>0</v>
      </c>
      <c r="M2076" s="25">
        <v>0</v>
      </c>
      <c r="N2076" s="25" t="e">
        <v>#N/A</v>
      </c>
      <c r="O2076" s="25" t="e">
        <f>VLOOKUP(A2076,'NFkB target TFs'!$E$10:$E$54,1,FALSE)</f>
        <v>#N/A</v>
      </c>
      <c r="P2076" s="25" t="e">
        <f>VLOOKUP(A2076,'all NFkB targets'!$A$6:$A$571,1,FALSE)</f>
        <v>#N/A</v>
      </c>
    </row>
    <row r="2077" spans="1:16" x14ac:dyDescent="0.25">
      <c r="A2077" s="96" t="s">
        <v>12911</v>
      </c>
      <c r="B2077" s="21" t="s">
        <v>12912</v>
      </c>
      <c r="C2077" s="21"/>
      <c r="D2077" s="22">
        <v>0</v>
      </c>
      <c r="E2077" s="28">
        <v>0.14683195417117867</v>
      </c>
      <c r="F2077" s="28">
        <v>0.61662889139325527</v>
      </c>
      <c r="G2077" s="28">
        <v>0.56491697436416755</v>
      </c>
      <c r="H2077" s="28">
        <v>0.19645193108212636</v>
      </c>
      <c r="I2077" s="25">
        <f t="shared" si="128"/>
        <v>0</v>
      </c>
      <c r="J2077" s="25">
        <f t="shared" si="129"/>
        <v>1</v>
      </c>
      <c r="K2077" s="25">
        <f t="shared" si="130"/>
        <v>0</v>
      </c>
      <c r="L2077" s="25">
        <f t="shared" si="131"/>
        <v>0</v>
      </c>
      <c r="M2077" s="25">
        <v>1</v>
      </c>
      <c r="N2077" s="25" t="e">
        <v>#N/A</v>
      </c>
      <c r="O2077" s="25" t="e">
        <f>VLOOKUP(A2077,'NFkB target TFs'!$E$10:$E$54,1,FALSE)</f>
        <v>#N/A</v>
      </c>
      <c r="P2077" s="25" t="e">
        <f>VLOOKUP(A2077,'all NFkB targets'!$A$6:$A$571,1,FALSE)</f>
        <v>#N/A</v>
      </c>
    </row>
    <row r="2078" spans="1:16" x14ac:dyDescent="0.25">
      <c r="A2078" s="96" t="s">
        <v>12961</v>
      </c>
      <c r="B2078" s="21" t="s">
        <v>12962</v>
      </c>
      <c r="C2078" s="21"/>
      <c r="D2078" s="22">
        <v>0</v>
      </c>
      <c r="E2078" s="24">
        <v>-1.0530880673723626</v>
      </c>
      <c r="F2078" s="24">
        <v>-1.4969724217730289</v>
      </c>
      <c r="G2078" s="28">
        <v>0.3126364920335401</v>
      </c>
      <c r="H2078" s="28">
        <v>0.19638784796806591</v>
      </c>
      <c r="I2078" s="25">
        <f t="shared" si="128"/>
        <v>1</v>
      </c>
      <c r="J2078" s="25">
        <f t="shared" si="129"/>
        <v>1</v>
      </c>
      <c r="K2078" s="25">
        <f t="shared" si="130"/>
        <v>0</v>
      </c>
      <c r="L2078" s="25">
        <f t="shared" si="131"/>
        <v>0</v>
      </c>
      <c r="M2078" s="25">
        <v>1</v>
      </c>
      <c r="N2078" s="25" t="e">
        <v>#N/A</v>
      </c>
      <c r="O2078" s="25" t="e">
        <f>VLOOKUP(A2078,'NFkB target TFs'!$E$10:$E$54,1,FALSE)</f>
        <v>#N/A</v>
      </c>
      <c r="P2078" s="25" t="e">
        <f>VLOOKUP(A2078,'all NFkB targets'!$A$6:$A$571,1,FALSE)</f>
        <v>#N/A</v>
      </c>
    </row>
    <row r="2079" spans="1:16" x14ac:dyDescent="0.25">
      <c r="A2079" s="96" t="s">
        <v>11036</v>
      </c>
      <c r="B2079" s="21" t="s">
        <v>11037</v>
      </c>
      <c r="C2079" s="21"/>
      <c r="D2079" s="22">
        <v>0</v>
      </c>
      <c r="E2079" s="23">
        <v>5.6012082044494191E-2</v>
      </c>
      <c r="F2079" s="23">
        <v>0.36632847672977825</v>
      </c>
      <c r="G2079" s="23">
        <v>0.32398169557700568</v>
      </c>
      <c r="H2079" s="23">
        <v>0.19627565638559608</v>
      </c>
      <c r="I2079" s="25">
        <f t="shared" si="128"/>
        <v>0</v>
      </c>
      <c r="J2079" s="25">
        <f t="shared" si="129"/>
        <v>0</v>
      </c>
      <c r="K2079" s="25">
        <f t="shared" si="130"/>
        <v>0</v>
      </c>
      <c r="L2079" s="25">
        <f t="shared" si="131"/>
        <v>0</v>
      </c>
      <c r="M2079" s="25">
        <v>0</v>
      </c>
      <c r="N2079" s="25" t="e">
        <v>#N/A</v>
      </c>
      <c r="O2079" s="25" t="e">
        <f>VLOOKUP(A2079,'NFkB target TFs'!$E$10:$E$54,1,FALSE)</f>
        <v>#N/A</v>
      </c>
      <c r="P2079" s="25" t="e">
        <f>VLOOKUP(A2079,'all NFkB targets'!$A$6:$A$571,1,FALSE)</f>
        <v>#N/A</v>
      </c>
    </row>
    <row r="2080" spans="1:16" x14ac:dyDescent="0.25">
      <c r="A2080" s="96" t="s">
        <v>10600</v>
      </c>
      <c r="B2080" s="21" t="s">
        <v>10601</v>
      </c>
      <c r="C2080" s="21"/>
      <c r="D2080" s="22">
        <v>0</v>
      </c>
      <c r="E2080" s="23">
        <v>5.5816364327132516E-2</v>
      </c>
      <c r="F2080" s="23">
        <v>3.5938614637642521E-3</v>
      </c>
      <c r="G2080" s="23">
        <v>7.9932135299530943E-2</v>
      </c>
      <c r="H2080" s="23">
        <v>0.19607242410575315</v>
      </c>
      <c r="I2080" s="25">
        <f t="shared" si="128"/>
        <v>0</v>
      </c>
      <c r="J2080" s="25">
        <f t="shared" si="129"/>
        <v>0</v>
      </c>
      <c r="K2080" s="25">
        <f t="shared" si="130"/>
        <v>0</v>
      </c>
      <c r="L2080" s="25">
        <f t="shared" si="131"/>
        <v>0</v>
      </c>
      <c r="M2080" s="25">
        <v>0</v>
      </c>
      <c r="N2080" s="25" t="e">
        <v>#N/A</v>
      </c>
      <c r="O2080" s="25" t="e">
        <f>VLOOKUP(A2080,'NFkB target TFs'!$E$10:$E$54,1,FALSE)</f>
        <v>#N/A</v>
      </c>
      <c r="P2080" s="25" t="e">
        <f>VLOOKUP(A2080,'all NFkB targets'!$A$6:$A$571,1,FALSE)</f>
        <v>#N/A</v>
      </c>
    </row>
    <row r="2081" spans="1:16" x14ac:dyDescent="0.25">
      <c r="A2081" s="96" t="s">
        <v>13023</v>
      </c>
      <c r="B2081" s="21" t="s">
        <v>13024</v>
      </c>
      <c r="C2081" s="21"/>
      <c r="D2081" s="22">
        <v>0</v>
      </c>
      <c r="E2081" s="28">
        <v>0.68310099908598665</v>
      </c>
      <c r="F2081" s="28">
        <v>0.92400153807935625</v>
      </c>
      <c r="G2081" s="28">
        <v>0.40736159577407494</v>
      </c>
      <c r="H2081" s="28">
        <v>0.19570779409928263</v>
      </c>
      <c r="I2081" s="25">
        <f t="shared" si="128"/>
        <v>1</v>
      </c>
      <c r="J2081" s="25">
        <f t="shared" si="129"/>
        <v>1</v>
      </c>
      <c r="K2081" s="25">
        <f t="shared" si="130"/>
        <v>0</v>
      </c>
      <c r="L2081" s="25">
        <f t="shared" si="131"/>
        <v>0</v>
      </c>
      <c r="M2081" s="25">
        <v>1</v>
      </c>
      <c r="N2081" s="25" t="e">
        <v>#N/A</v>
      </c>
      <c r="O2081" s="25" t="e">
        <f>VLOOKUP(A2081,'NFkB target TFs'!$E$10:$E$54,1,FALSE)</f>
        <v>#N/A</v>
      </c>
      <c r="P2081" s="25" t="e">
        <f>VLOOKUP(A2081,'all NFkB targets'!$A$6:$A$571,1,FALSE)</f>
        <v>#N/A</v>
      </c>
    </row>
    <row r="2082" spans="1:16" x14ac:dyDescent="0.25">
      <c r="A2082" s="96" t="s">
        <v>14711</v>
      </c>
      <c r="B2082" s="21" t="s">
        <v>941</v>
      </c>
      <c r="C2082" s="21"/>
      <c r="D2082" s="22">
        <v>0</v>
      </c>
      <c r="E2082" s="28">
        <v>0.47488646906382859</v>
      </c>
      <c r="F2082" s="28">
        <v>1.0811488790230228</v>
      </c>
      <c r="G2082" s="28">
        <v>0.74753827250012939</v>
      </c>
      <c r="H2082" s="28">
        <v>0.19566619787763168</v>
      </c>
      <c r="I2082" s="25">
        <f t="shared" si="128"/>
        <v>0</v>
      </c>
      <c r="J2082" s="25">
        <f t="shared" si="129"/>
        <v>1</v>
      </c>
      <c r="K2082" s="25">
        <f t="shared" si="130"/>
        <v>1</v>
      </c>
      <c r="L2082" s="25">
        <f t="shared" si="131"/>
        <v>0</v>
      </c>
      <c r="M2082" s="25">
        <v>1</v>
      </c>
      <c r="N2082" s="25" t="e">
        <v>#N/A</v>
      </c>
      <c r="O2082" s="25" t="e">
        <f>VLOOKUP(A2082,'NFkB target TFs'!$E$10:$E$54,1,FALSE)</f>
        <v>#N/A</v>
      </c>
      <c r="P2082" s="25" t="e">
        <f>VLOOKUP(A2082,'all NFkB targets'!$A$6:$A$571,1,FALSE)</f>
        <v>#N/A</v>
      </c>
    </row>
    <row r="2083" spans="1:16" x14ac:dyDescent="0.25">
      <c r="A2083" s="96" t="s">
        <v>8165</v>
      </c>
      <c r="B2083" s="21" t="s">
        <v>8166</v>
      </c>
      <c r="C2083" s="21"/>
      <c r="D2083" s="22">
        <v>0</v>
      </c>
      <c r="E2083" s="23">
        <v>-0.32530191972571898</v>
      </c>
      <c r="F2083" s="23">
        <v>-8.2943917238843937E-2</v>
      </c>
      <c r="G2083" s="23">
        <v>-5.168444052907005E-2</v>
      </c>
      <c r="H2083" s="23">
        <v>0.19562675198331317</v>
      </c>
      <c r="I2083" s="25">
        <f t="shared" si="128"/>
        <v>0</v>
      </c>
      <c r="J2083" s="25">
        <f t="shared" si="129"/>
        <v>0</v>
      </c>
      <c r="K2083" s="25">
        <f t="shared" si="130"/>
        <v>0</v>
      </c>
      <c r="L2083" s="25">
        <f t="shared" si="131"/>
        <v>0</v>
      </c>
      <c r="M2083" s="25">
        <v>0</v>
      </c>
      <c r="N2083" s="25" t="e">
        <v>#N/A</v>
      </c>
      <c r="O2083" s="25" t="e">
        <f>VLOOKUP(A2083,'NFkB target TFs'!$E$10:$E$54,1,FALSE)</f>
        <v>#N/A</v>
      </c>
      <c r="P2083" s="25" t="e">
        <f>VLOOKUP(A2083,'all NFkB targets'!$A$6:$A$571,1,FALSE)</f>
        <v>#N/A</v>
      </c>
    </row>
    <row r="2084" spans="1:16" x14ac:dyDescent="0.25">
      <c r="A2084" s="96" t="s">
        <v>8373</v>
      </c>
      <c r="B2084" s="21" t="s">
        <v>8374</v>
      </c>
      <c r="C2084" s="21"/>
      <c r="D2084" s="22">
        <v>0</v>
      </c>
      <c r="E2084" s="23">
        <v>0.31767532541625543</v>
      </c>
      <c r="F2084" s="23">
        <v>-0.26498068861171509</v>
      </c>
      <c r="G2084" s="23">
        <v>0.29989884683026591</v>
      </c>
      <c r="H2084" s="23">
        <v>0.19547593376950936</v>
      </c>
      <c r="I2084" s="25">
        <f t="shared" si="128"/>
        <v>0</v>
      </c>
      <c r="J2084" s="25">
        <f t="shared" si="129"/>
        <v>0</v>
      </c>
      <c r="K2084" s="25">
        <f t="shared" si="130"/>
        <v>0</v>
      </c>
      <c r="L2084" s="25">
        <f t="shared" si="131"/>
        <v>0</v>
      </c>
      <c r="M2084" s="25">
        <v>0</v>
      </c>
      <c r="N2084" s="25" t="e">
        <v>#N/A</v>
      </c>
      <c r="O2084" s="25" t="e">
        <f>VLOOKUP(A2084,'NFkB target TFs'!$E$10:$E$54,1,FALSE)</f>
        <v>#N/A</v>
      </c>
      <c r="P2084" s="25" t="e">
        <f>VLOOKUP(A2084,'all NFkB targets'!$A$6:$A$571,1,FALSE)</f>
        <v>#N/A</v>
      </c>
    </row>
    <row r="2085" spans="1:16" x14ac:dyDescent="0.25">
      <c r="A2085" s="96" t="s">
        <v>13297</v>
      </c>
      <c r="B2085" s="21" t="s">
        <v>13298</v>
      </c>
      <c r="C2085" s="21"/>
      <c r="D2085" s="22">
        <v>0</v>
      </c>
      <c r="E2085" s="23">
        <v>7.6997399715161632E-2</v>
      </c>
      <c r="F2085" s="28">
        <v>0.34575709424322559</v>
      </c>
      <c r="G2085" s="28">
        <v>0.74645136979180926</v>
      </c>
      <c r="H2085" s="28">
        <v>0.19538977004873437</v>
      </c>
      <c r="I2085" s="25">
        <f t="shared" si="128"/>
        <v>0</v>
      </c>
      <c r="J2085" s="25">
        <f t="shared" si="129"/>
        <v>0</v>
      </c>
      <c r="K2085" s="25">
        <f t="shared" si="130"/>
        <v>1</v>
      </c>
      <c r="L2085" s="25">
        <f t="shared" si="131"/>
        <v>0</v>
      </c>
      <c r="M2085" s="25">
        <v>1</v>
      </c>
      <c r="N2085" s="25" t="e">
        <v>#N/A</v>
      </c>
      <c r="O2085" s="25" t="e">
        <f>VLOOKUP(A2085,'NFkB target TFs'!$E$10:$E$54,1,FALSE)</f>
        <v>#N/A</v>
      </c>
      <c r="P2085" s="25" t="e">
        <f>VLOOKUP(A2085,'all NFkB targets'!$A$6:$A$571,1,FALSE)</f>
        <v>#N/A</v>
      </c>
    </row>
    <row r="2086" spans="1:16" x14ac:dyDescent="0.25">
      <c r="A2086" s="96" t="s">
        <v>3475</v>
      </c>
      <c r="B2086" s="21" t="s">
        <v>3476</v>
      </c>
      <c r="C2086" s="21"/>
      <c r="D2086" s="22">
        <v>0</v>
      </c>
      <c r="E2086" s="23">
        <v>-2.5587349466226421E-2</v>
      </c>
      <c r="F2086" s="23">
        <v>0.3627505431536423</v>
      </c>
      <c r="G2086" s="23">
        <v>0.51829833895245414</v>
      </c>
      <c r="H2086" s="23">
        <v>0.19535678292768963</v>
      </c>
      <c r="I2086" s="25">
        <f t="shared" si="128"/>
        <v>0</v>
      </c>
      <c r="J2086" s="25">
        <f t="shared" si="129"/>
        <v>0</v>
      </c>
      <c r="K2086" s="25">
        <f t="shared" si="130"/>
        <v>0</v>
      </c>
      <c r="L2086" s="25">
        <f t="shared" si="131"/>
        <v>0</v>
      </c>
      <c r="M2086" s="25">
        <v>0</v>
      </c>
      <c r="N2086" s="25" t="e">
        <v>#N/A</v>
      </c>
      <c r="O2086" s="25" t="e">
        <f>VLOOKUP(A2086,'NFkB target TFs'!$E$10:$E$54,1,FALSE)</f>
        <v>#N/A</v>
      </c>
      <c r="P2086" s="25" t="e">
        <f>VLOOKUP(A2086,'all NFkB targets'!$A$6:$A$571,1,FALSE)</f>
        <v>#N/A</v>
      </c>
    </row>
    <row r="2087" spans="1:16" x14ac:dyDescent="0.25">
      <c r="A2087" s="96" t="s">
        <v>13980</v>
      </c>
      <c r="B2087" s="21" t="s">
        <v>13981</v>
      </c>
      <c r="C2087" s="21"/>
      <c r="D2087" s="22">
        <v>0</v>
      </c>
      <c r="E2087" s="28">
        <v>0.35220578040786416</v>
      </c>
      <c r="F2087" s="28">
        <v>0.41770734466646203</v>
      </c>
      <c r="G2087" s="28">
        <v>0.64029184387257554</v>
      </c>
      <c r="H2087" s="28">
        <v>0.19518810260067734</v>
      </c>
      <c r="I2087" s="25">
        <f t="shared" si="128"/>
        <v>0</v>
      </c>
      <c r="J2087" s="25">
        <f t="shared" si="129"/>
        <v>0</v>
      </c>
      <c r="K2087" s="25">
        <f t="shared" si="130"/>
        <v>1</v>
      </c>
      <c r="L2087" s="25">
        <f t="shared" si="131"/>
        <v>0</v>
      </c>
      <c r="M2087" s="25">
        <v>1</v>
      </c>
      <c r="N2087" s="25" t="e">
        <v>#N/A</v>
      </c>
      <c r="O2087" s="25" t="e">
        <f>VLOOKUP(A2087,'NFkB target TFs'!$E$10:$E$54,1,FALSE)</f>
        <v>#N/A</v>
      </c>
      <c r="P2087" s="25" t="e">
        <f>VLOOKUP(A2087,'all NFkB targets'!$A$6:$A$571,1,FALSE)</f>
        <v>#N/A</v>
      </c>
    </row>
    <row r="2088" spans="1:16" x14ac:dyDescent="0.25">
      <c r="A2088" s="96" t="s">
        <v>2856</v>
      </c>
      <c r="B2088" s="21" t="s">
        <v>2857</v>
      </c>
      <c r="C2088" s="21"/>
      <c r="D2088" s="22">
        <v>0</v>
      </c>
      <c r="E2088" s="23">
        <v>0.17797909427606751</v>
      </c>
      <c r="F2088" s="23">
        <v>0.33862941616517495</v>
      </c>
      <c r="G2088" s="23">
        <v>0.32217088428140395</v>
      </c>
      <c r="H2088" s="23">
        <v>0.19511470201669215</v>
      </c>
      <c r="I2088" s="25">
        <f t="shared" si="128"/>
        <v>0</v>
      </c>
      <c r="J2088" s="25">
        <f t="shared" si="129"/>
        <v>0</v>
      </c>
      <c r="K2088" s="25">
        <f t="shared" si="130"/>
        <v>0</v>
      </c>
      <c r="L2088" s="25">
        <f t="shared" si="131"/>
        <v>0</v>
      </c>
      <c r="M2088" s="25">
        <v>0</v>
      </c>
      <c r="N2088" s="25" t="e">
        <v>#N/A</v>
      </c>
      <c r="O2088" s="25" t="e">
        <f>VLOOKUP(A2088,'NFkB target TFs'!$E$10:$E$54,1,FALSE)</f>
        <v>#N/A</v>
      </c>
      <c r="P2088" s="25" t="e">
        <f>VLOOKUP(A2088,'all NFkB targets'!$A$6:$A$571,1,FALSE)</f>
        <v>#N/A</v>
      </c>
    </row>
    <row r="2089" spans="1:16" x14ac:dyDescent="0.25">
      <c r="A2089" s="96" t="s">
        <v>4822</v>
      </c>
      <c r="B2089" s="21" t="s">
        <v>4823</v>
      </c>
      <c r="C2089" s="21"/>
      <c r="D2089" s="22">
        <v>0</v>
      </c>
      <c r="E2089" s="23">
        <v>-8.4372307288614348E-2</v>
      </c>
      <c r="F2089" s="23">
        <v>0.36723107224962714</v>
      </c>
      <c r="G2089" s="23">
        <v>0.15155451748427495</v>
      </c>
      <c r="H2089" s="23">
        <v>0.19509350651273888</v>
      </c>
      <c r="I2089" s="25">
        <f t="shared" si="128"/>
        <v>0</v>
      </c>
      <c r="J2089" s="25">
        <f t="shared" si="129"/>
        <v>0</v>
      </c>
      <c r="K2089" s="25">
        <f t="shared" si="130"/>
        <v>0</v>
      </c>
      <c r="L2089" s="25">
        <f t="shared" si="131"/>
        <v>0</v>
      </c>
      <c r="M2089" s="25">
        <v>0</v>
      </c>
      <c r="N2089" s="25" t="e">
        <v>#N/A</v>
      </c>
      <c r="O2089" s="25" t="e">
        <f>VLOOKUP(A2089,'NFkB target TFs'!$E$10:$E$54,1,FALSE)</f>
        <v>#N/A</v>
      </c>
      <c r="P2089" s="25" t="e">
        <f>VLOOKUP(A2089,'all NFkB targets'!$A$6:$A$571,1,FALSE)</f>
        <v>#N/A</v>
      </c>
    </row>
    <row r="2090" spans="1:16" x14ac:dyDescent="0.25">
      <c r="A2090" s="96" t="s">
        <v>8655</v>
      </c>
      <c r="B2090" s="21" t="s">
        <v>8656</v>
      </c>
      <c r="C2090" s="21"/>
      <c r="D2090" s="22">
        <v>0</v>
      </c>
      <c r="E2090" s="23">
        <v>-0.24133108003533224</v>
      </c>
      <c r="F2090" s="23">
        <v>-2.2989977218743157E-2</v>
      </c>
      <c r="G2090" s="23">
        <v>0.24155278140382547</v>
      </c>
      <c r="H2090" s="23">
        <v>0.19509137928855963</v>
      </c>
      <c r="I2090" s="25">
        <f t="shared" si="128"/>
        <v>0</v>
      </c>
      <c r="J2090" s="25">
        <f t="shared" si="129"/>
        <v>0</v>
      </c>
      <c r="K2090" s="25">
        <f t="shared" si="130"/>
        <v>0</v>
      </c>
      <c r="L2090" s="25">
        <f t="shared" si="131"/>
        <v>0</v>
      </c>
      <c r="M2090" s="25">
        <v>0</v>
      </c>
      <c r="N2090" s="25" t="e">
        <v>#N/A</v>
      </c>
      <c r="O2090" s="25" t="e">
        <f>VLOOKUP(A2090,'NFkB target TFs'!$E$10:$E$54,1,FALSE)</f>
        <v>#N/A</v>
      </c>
      <c r="P2090" s="25" t="e">
        <f>VLOOKUP(A2090,'all NFkB targets'!$A$6:$A$571,1,FALSE)</f>
        <v>#N/A</v>
      </c>
    </row>
    <row r="2091" spans="1:16" x14ac:dyDescent="0.25">
      <c r="A2091" s="96" t="s">
        <v>10528</v>
      </c>
      <c r="B2091" s="21" t="s">
        <v>10529</v>
      </c>
      <c r="C2091" s="21"/>
      <c r="D2091" s="22">
        <v>0</v>
      </c>
      <c r="E2091" s="23">
        <v>7.2751397233917103E-2</v>
      </c>
      <c r="F2091" s="23">
        <v>0.12711801322697827</v>
      </c>
      <c r="G2091" s="23">
        <v>0.5276129907003998</v>
      </c>
      <c r="H2091" s="23">
        <v>0.19506067188044507</v>
      </c>
      <c r="I2091" s="25">
        <f t="shared" si="128"/>
        <v>0</v>
      </c>
      <c r="J2091" s="25">
        <f t="shared" si="129"/>
        <v>0</v>
      </c>
      <c r="K2091" s="25">
        <f t="shared" si="130"/>
        <v>0</v>
      </c>
      <c r="L2091" s="25">
        <f t="shared" si="131"/>
        <v>0</v>
      </c>
      <c r="M2091" s="25">
        <v>0</v>
      </c>
      <c r="N2091" s="25" t="e">
        <v>#N/A</v>
      </c>
      <c r="O2091" s="25" t="e">
        <f>VLOOKUP(A2091,'NFkB target TFs'!$E$10:$E$54,1,FALSE)</f>
        <v>#N/A</v>
      </c>
      <c r="P2091" s="25" t="e">
        <f>VLOOKUP(A2091,'all NFkB targets'!$A$6:$A$571,1,FALSE)</f>
        <v>#N/A</v>
      </c>
    </row>
    <row r="2092" spans="1:16" x14ac:dyDescent="0.25">
      <c r="A2092" s="96" t="s">
        <v>8596</v>
      </c>
      <c r="B2092" s="21" t="s">
        <v>8597</v>
      </c>
      <c r="C2092" s="21"/>
      <c r="D2092" s="22">
        <v>0</v>
      </c>
      <c r="E2092" s="23">
        <v>-2.2153642509818671E-2</v>
      </c>
      <c r="F2092" s="23">
        <v>-7.0540087601121793E-2</v>
      </c>
      <c r="G2092" s="23">
        <v>5.7116178938562794E-2</v>
      </c>
      <c r="H2092" s="23">
        <v>0.19501037516202316</v>
      </c>
      <c r="I2092" s="25">
        <f t="shared" si="128"/>
        <v>0</v>
      </c>
      <c r="J2092" s="25">
        <f t="shared" si="129"/>
        <v>0</v>
      </c>
      <c r="K2092" s="25">
        <f t="shared" si="130"/>
        <v>0</v>
      </c>
      <c r="L2092" s="25">
        <f t="shared" si="131"/>
        <v>0</v>
      </c>
      <c r="M2092" s="25">
        <v>0</v>
      </c>
      <c r="N2092" s="25" t="e">
        <v>#N/A</v>
      </c>
      <c r="O2092" s="25" t="e">
        <f>VLOOKUP(A2092,'NFkB target TFs'!$E$10:$E$54,1,FALSE)</f>
        <v>#N/A</v>
      </c>
      <c r="P2092" s="25" t="e">
        <f>VLOOKUP(A2092,'all NFkB targets'!$A$6:$A$571,1,FALSE)</f>
        <v>#N/A</v>
      </c>
    </row>
    <row r="2093" spans="1:16" x14ac:dyDescent="0.25">
      <c r="A2093" s="96" t="s">
        <v>2418</v>
      </c>
      <c r="B2093" s="21" t="s">
        <v>941</v>
      </c>
      <c r="C2093" s="21"/>
      <c r="D2093" s="22">
        <v>0</v>
      </c>
      <c r="E2093" s="23">
        <v>-0.24141135954278298</v>
      </c>
      <c r="F2093" s="23">
        <v>0.16181846023519419</v>
      </c>
      <c r="G2093" s="23">
        <v>0.25444597711565753</v>
      </c>
      <c r="H2093" s="23">
        <v>0.1947306029262614</v>
      </c>
      <c r="I2093" s="25">
        <f t="shared" si="128"/>
        <v>0</v>
      </c>
      <c r="J2093" s="25">
        <f t="shared" si="129"/>
        <v>0</v>
      </c>
      <c r="K2093" s="25">
        <f t="shared" si="130"/>
        <v>0</v>
      </c>
      <c r="L2093" s="25">
        <f t="shared" si="131"/>
        <v>0</v>
      </c>
      <c r="M2093" s="25">
        <v>0</v>
      </c>
      <c r="N2093" s="25" t="e">
        <v>#N/A</v>
      </c>
      <c r="O2093" s="25" t="e">
        <f>VLOOKUP(A2093,'NFkB target TFs'!$E$10:$E$54,1,FALSE)</f>
        <v>#N/A</v>
      </c>
      <c r="P2093" s="25" t="e">
        <f>VLOOKUP(A2093,'all NFkB targets'!$A$6:$A$571,1,FALSE)</f>
        <v>#N/A</v>
      </c>
    </row>
    <row r="2094" spans="1:16" x14ac:dyDescent="0.25">
      <c r="A2094" s="96" t="s">
        <v>10662</v>
      </c>
      <c r="B2094" s="21" t="s">
        <v>10663</v>
      </c>
      <c r="C2094" s="21"/>
      <c r="D2094" s="22">
        <v>0</v>
      </c>
      <c r="E2094" s="23">
        <v>-0.14124934270881873</v>
      </c>
      <c r="F2094" s="23">
        <v>0.20819145271166611</v>
      </c>
      <c r="G2094" s="23">
        <v>3.0019854911613207E-2</v>
      </c>
      <c r="H2094" s="23">
        <v>0.19425204915663935</v>
      </c>
      <c r="I2094" s="25">
        <f t="shared" si="128"/>
        <v>0</v>
      </c>
      <c r="J2094" s="25">
        <f t="shared" si="129"/>
        <v>0</v>
      </c>
      <c r="K2094" s="25">
        <f t="shared" si="130"/>
        <v>0</v>
      </c>
      <c r="L2094" s="25">
        <f t="shared" si="131"/>
        <v>0</v>
      </c>
      <c r="M2094" s="25">
        <v>0</v>
      </c>
      <c r="N2094" s="25" t="e">
        <v>#N/A</v>
      </c>
      <c r="O2094" s="25" t="e">
        <f>VLOOKUP(A2094,'NFkB target TFs'!$E$10:$E$54,1,FALSE)</f>
        <v>#N/A</v>
      </c>
      <c r="P2094" s="25" t="e">
        <f>VLOOKUP(A2094,'all NFkB targets'!$A$6:$A$571,1,FALSE)</f>
        <v>#N/A</v>
      </c>
    </row>
    <row r="2095" spans="1:16" x14ac:dyDescent="0.25">
      <c r="A2095" s="96" t="s">
        <v>2406</v>
      </c>
      <c r="B2095" s="21" t="s">
        <v>941</v>
      </c>
      <c r="C2095" s="21"/>
      <c r="D2095" s="22">
        <v>0</v>
      </c>
      <c r="E2095" s="23">
        <v>0.33854954935652121</v>
      </c>
      <c r="F2095" s="23">
        <v>0.18599735150797275</v>
      </c>
      <c r="G2095" s="23">
        <v>-3.5535588818114777E-2</v>
      </c>
      <c r="H2095" s="23">
        <v>0.19421059970119803</v>
      </c>
      <c r="I2095" s="25">
        <f t="shared" si="128"/>
        <v>0</v>
      </c>
      <c r="J2095" s="25">
        <f t="shared" si="129"/>
        <v>0</v>
      </c>
      <c r="K2095" s="25">
        <f t="shared" si="130"/>
        <v>0</v>
      </c>
      <c r="L2095" s="25">
        <f t="shared" si="131"/>
        <v>0</v>
      </c>
      <c r="M2095" s="25">
        <v>0</v>
      </c>
      <c r="N2095" s="25" t="e">
        <v>#N/A</v>
      </c>
      <c r="O2095" s="25" t="e">
        <f>VLOOKUP(A2095,'NFkB target TFs'!$E$10:$E$54,1,FALSE)</f>
        <v>#N/A</v>
      </c>
      <c r="P2095" s="25" t="e">
        <f>VLOOKUP(A2095,'all NFkB targets'!$A$6:$A$571,1,FALSE)</f>
        <v>#N/A</v>
      </c>
    </row>
    <row r="2096" spans="1:16" x14ac:dyDescent="0.25">
      <c r="A2096" s="96" t="s">
        <v>2371</v>
      </c>
      <c r="B2096" s="21" t="s">
        <v>2372</v>
      </c>
      <c r="C2096" s="21"/>
      <c r="D2096" s="22">
        <v>0</v>
      </c>
      <c r="E2096" s="23">
        <v>2.5670650479691935E-2</v>
      </c>
      <c r="F2096" s="23">
        <v>0.30118291189704949</v>
      </c>
      <c r="G2096" s="23">
        <v>0.2872005759149297</v>
      </c>
      <c r="H2096" s="23">
        <v>0.1942023383065703</v>
      </c>
      <c r="I2096" s="25">
        <f t="shared" si="128"/>
        <v>0</v>
      </c>
      <c r="J2096" s="25">
        <f t="shared" si="129"/>
        <v>0</v>
      </c>
      <c r="K2096" s="25">
        <f t="shared" si="130"/>
        <v>0</v>
      </c>
      <c r="L2096" s="25">
        <f t="shared" si="131"/>
        <v>0</v>
      </c>
      <c r="M2096" s="25">
        <v>0</v>
      </c>
      <c r="N2096" s="25" t="e">
        <v>#N/A</v>
      </c>
      <c r="O2096" s="25" t="e">
        <f>VLOOKUP(A2096,'NFkB target TFs'!$E$10:$E$54,1,FALSE)</f>
        <v>#N/A</v>
      </c>
      <c r="P2096" s="25" t="e">
        <f>VLOOKUP(A2096,'all NFkB targets'!$A$6:$A$571,1,FALSE)</f>
        <v>#N/A</v>
      </c>
    </row>
    <row r="2097" spans="1:16" x14ac:dyDescent="0.25">
      <c r="A2097" s="96" t="s">
        <v>2153</v>
      </c>
      <c r="B2097" s="21" t="s">
        <v>2154</v>
      </c>
      <c r="C2097" s="21"/>
      <c r="D2097" s="22">
        <v>0</v>
      </c>
      <c r="E2097" s="23">
        <v>3.8516075045226007E-2</v>
      </c>
      <c r="F2097" s="23">
        <v>0.12824431801861325</v>
      </c>
      <c r="G2097" s="23">
        <v>0.10899262871988954</v>
      </c>
      <c r="H2097" s="23">
        <v>0.19415504617326879</v>
      </c>
      <c r="I2097" s="25">
        <f t="shared" si="128"/>
        <v>0</v>
      </c>
      <c r="J2097" s="25">
        <f t="shared" si="129"/>
        <v>0</v>
      </c>
      <c r="K2097" s="25">
        <f t="shared" si="130"/>
        <v>0</v>
      </c>
      <c r="L2097" s="25">
        <f t="shared" si="131"/>
        <v>0</v>
      </c>
      <c r="M2097" s="25">
        <v>0</v>
      </c>
      <c r="N2097" s="25" t="e">
        <v>#N/A</v>
      </c>
      <c r="O2097" s="25" t="e">
        <f>VLOOKUP(A2097,'NFkB target TFs'!$E$10:$E$54,1,FALSE)</f>
        <v>#N/A</v>
      </c>
      <c r="P2097" s="25" t="e">
        <f>VLOOKUP(A2097,'all NFkB targets'!$A$6:$A$571,1,FALSE)</f>
        <v>#N/A</v>
      </c>
    </row>
    <row r="2098" spans="1:16" x14ac:dyDescent="0.25">
      <c r="A2098" s="96" t="s">
        <v>843</v>
      </c>
      <c r="B2098" s="21" t="s">
        <v>844</v>
      </c>
      <c r="C2098" s="21"/>
      <c r="D2098" s="22">
        <v>0</v>
      </c>
      <c r="E2098" s="23">
        <v>0.32414421186066006</v>
      </c>
      <c r="F2098" s="23">
        <v>0.30073294974495635</v>
      </c>
      <c r="G2098" s="23">
        <v>0.40053233941023247</v>
      </c>
      <c r="H2098" s="23">
        <v>0.19379793865754183</v>
      </c>
      <c r="I2098" s="25">
        <f t="shared" si="128"/>
        <v>0</v>
      </c>
      <c r="J2098" s="25">
        <f t="shared" si="129"/>
        <v>0</v>
      </c>
      <c r="K2098" s="25">
        <f t="shared" si="130"/>
        <v>0</v>
      </c>
      <c r="L2098" s="25">
        <f t="shared" si="131"/>
        <v>0</v>
      </c>
      <c r="M2098" s="25">
        <v>0</v>
      </c>
      <c r="N2098" s="25" t="e">
        <v>#N/A</v>
      </c>
      <c r="O2098" s="25" t="e">
        <f>VLOOKUP(A2098,'NFkB target TFs'!$E$10:$E$54,1,FALSE)</f>
        <v>#N/A</v>
      </c>
      <c r="P2098" s="25" t="e">
        <f>VLOOKUP(A2098,'all NFkB targets'!$A$6:$A$571,1,FALSE)</f>
        <v>#N/A</v>
      </c>
    </row>
    <row r="2099" spans="1:16" x14ac:dyDescent="0.25">
      <c r="A2099" s="96" t="s">
        <v>1336</v>
      </c>
      <c r="B2099" s="21" t="s">
        <v>1337</v>
      </c>
      <c r="C2099" s="21"/>
      <c r="D2099" s="22">
        <v>0</v>
      </c>
      <c r="E2099" s="23">
        <v>-4.6781669070668115E-3</v>
      </c>
      <c r="F2099" s="23">
        <v>-9.4585637634289635E-2</v>
      </c>
      <c r="G2099" s="23">
        <v>5.8409863460104655E-2</v>
      </c>
      <c r="H2099" s="23">
        <v>0.19374876176146408</v>
      </c>
      <c r="I2099" s="25">
        <f t="shared" si="128"/>
        <v>0</v>
      </c>
      <c r="J2099" s="25">
        <f t="shared" si="129"/>
        <v>0</v>
      </c>
      <c r="K2099" s="25">
        <f t="shared" si="130"/>
        <v>0</v>
      </c>
      <c r="L2099" s="25">
        <f t="shared" si="131"/>
        <v>0</v>
      </c>
      <c r="M2099" s="25">
        <v>0</v>
      </c>
      <c r="N2099" s="25" t="e">
        <v>#N/A</v>
      </c>
      <c r="O2099" s="25" t="e">
        <f>VLOOKUP(A2099,'NFkB target TFs'!$E$10:$E$54,1,FALSE)</f>
        <v>#N/A</v>
      </c>
      <c r="P2099" s="25" t="e">
        <f>VLOOKUP(A2099,'all NFkB targets'!$A$6:$A$571,1,FALSE)</f>
        <v>#N/A</v>
      </c>
    </row>
    <row r="2100" spans="1:16" x14ac:dyDescent="0.25">
      <c r="A2100" s="96" t="s">
        <v>7401</v>
      </c>
      <c r="B2100" s="21" t="s">
        <v>7402</v>
      </c>
      <c r="C2100" s="21"/>
      <c r="D2100" s="22">
        <v>0</v>
      </c>
      <c r="E2100" s="23">
        <v>-7.0909202019105111E-2</v>
      </c>
      <c r="F2100" s="23">
        <v>7.189377595461896E-2</v>
      </c>
      <c r="G2100" s="23">
        <v>1.1537195516864037E-3</v>
      </c>
      <c r="H2100" s="23">
        <v>0.19360708204998428</v>
      </c>
      <c r="I2100" s="25">
        <f t="shared" si="128"/>
        <v>0</v>
      </c>
      <c r="J2100" s="25">
        <f t="shared" si="129"/>
        <v>0</v>
      </c>
      <c r="K2100" s="25">
        <f t="shared" si="130"/>
        <v>0</v>
      </c>
      <c r="L2100" s="25">
        <f t="shared" si="131"/>
        <v>0</v>
      </c>
      <c r="M2100" s="25">
        <v>0</v>
      </c>
      <c r="N2100" s="25" t="e">
        <v>#N/A</v>
      </c>
      <c r="O2100" s="25" t="e">
        <f>VLOOKUP(A2100,'NFkB target TFs'!$E$10:$E$54,1,FALSE)</f>
        <v>#N/A</v>
      </c>
      <c r="P2100" s="25" t="e">
        <f>VLOOKUP(A2100,'all NFkB targets'!$A$6:$A$571,1,FALSE)</f>
        <v>#N/A</v>
      </c>
    </row>
    <row r="2101" spans="1:16" x14ac:dyDescent="0.25">
      <c r="A2101" s="96" t="s">
        <v>12665</v>
      </c>
      <c r="B2101" s="21" t="s">
        <v>12666</v>
      </c>
      <c r="C2101" s="21"/>
      <c r="D2101" s="22">
        <v>0</v>
      </c>
      <c r="E2101" s="28">
        <v>0.29701369298180547</v>
      </c>
      <c r="F2101" s="28">
        <v>0.92522656212760868</v>
      </c>
      <c r="G2101" s="23">
        <v>6.3835787677599884E-2</v>
      </c>
      <c r="H2101" s="28">
        <v>0.19338839966020682</v>
      </c>
      <c r="I2101" s="25">
        <f t="shared" si="128"/>
        <v>0</v>
      </c>
      <c r="J2101" s="25">
        <f t="shared" si="129"/>
        <v>1</v>
      </c>
      <c r="K2101" s="25">
        <f t="shared" si="130"/>
        <v>0</v>
      </c>
      <c r="L2101" s="25">
        <f t="shared" si="131"/>
        <v>0</v>
      </c>
      <c r="M2101" s="25">
        <v>1</v>
      </c>
      <c r="N2101" s="25" t="e">
        <v>#N/A</v>
      </c>
      <c r="O2101" s="25" t="e">
        <f>VLOOKUP(A2101,'NFkB target TFs'!$E$10:$E$54,1,FALSE)</f>
        <v>#N/A</v>
      </c>
      <c r="P2101" s="25" t="e">
        <f>VLOOKUP(A2101,'all NFkB targets'!$A$6:$A$571,1,FALSE)</f>
        <v>#N/A</v>
      </c>
    </row>
    <row r="2102" spans="1:16" x14ac:dyDescent="0.25">
      <c r="A2102" s="96" t="s">
        <v>11585</v>
      </c>
      <c r="B2102" s="21" t="s">
        <v>11586</v>
      </c>
      <c r="C2102" s="21"/>
      <c r="D2102" s="22">
        <v>0</v>
      </c>
      <c r="E2102" s="23">
        <v>0.10757033351326303</v>
      </c>
      <c r="F2102" s="23">
        <v>0.49964204613444962</v>
      </c>
      <c r="G2102" s="23">
        <v>6.4597461380985058E-2</v>
      </c>
      <c r="H2102" s="23">
        <v>0.19335933657990589</v>
      </c>
      <c r="I2102" s="25">
        <f t="shared" si="128"/>
        <v>0</v>
      </c>
      <c r="J2102" s="25">
        <f t="shared" si="129"/>
        <v>0</v>
      </c>
      <c r="K2102" s="25">
        <f t="shared" si="130"/>
        <v>0</v>
      </c>
      <c r="L2102" s="25">
        <f t="shared" si="131"/>
        <v>0</v>
      </c>
      <c r="M2102" s="25">
        <v>0</v>
      </c>
      <c r="N2102" s="25" t="e">
        <v>#N/A</v>
      </c>
      <c r="O2102" s="25" t="e">
        <f>VLOOKUP(A2102,'NFkB target TFs'!$E$10:$E$54,1,FALSE)</f>
        <v>#N/A</v>
      </c>
      <c r="P2102" s="25" t="e">
        <f>VLOOKUP(A2102,'all NFkB targets'!$A$6:$A$571,1,FALSE)</f>
        <v>#N/A</v>
      </c>
    </row>
    <row r="2103" spans="1:16" x14ac:dyDescent="0.25">
      <c r="A2103" s="96" t="s">
        <v>7969</v>
      </c>
      <c r="B2103" s="21" t="s">
        <v>7970</v>
      </c>
      <c r="C2103" s="21"/>
      <c r="D2103" s="22">
        <v>0</v>
      </c>
      <c r="E2103" s="23">
        <v>0.25489077921007453</v>
      </c>
      <c r="F2103" s="23">
        <v>3.4560690807918411E-2</v>
      </c>
      <c r="G2103" s="23">
        <v>0.44937490692198107</v>
      </c>
      <c r="H2103" s="23">
        <v>0.19330863656747402</v>
      </c>
      <c r="I2103" s="25">
        <f t="shared" ref="I2103:I2166" si="132">IF(ABS(E2103)&gt;0.585,1,0)</f>
        <v>0</v>
      </c>
      <c r="J2103" s="25">
        <f t="shared" ref="J2103:J2166" si="133">IF(ABS(F2103)&gt;0.585,1,0)</f>
        <v>0</v>
      </c>
      <c r="K2103" s="25">
        <f t="shared" ref="K2103:K2166" si="134">IF(ABS(G2103)&gt;0.585,1,0)</f>
        <v>0</v>
      </c>
      <c r="L2103" s="25">
        <f t="shared" ref="L2103:L2166" si="135">IF(ABS(H2103)&gt;0.585,1,0)</f>
        <v>0</v>
      </c>
      <c r="M2103" s="25">
        <v>0</v>
      </c>
      <c r="N2103" s="25" t="e">
        <v>#N/A</v>
      </c>
      <c r="O2103" s="25" t="e">
        <f>VLOOKUP(A2103,'NFkB target TFs'!$E$10:$E$54,1,FALSE)</f>
        <v>#N/A</v>
      </c>
      <c r="P2103" s="25" t="e">
        <f>VLOOKUP(A2103,'all NFkB targets'!$A$6:$A$571,1,FALSE)</f>
        <v>#N/A</v>
      </c>
    </row>
    <row r="2104" spans="1:16" x14ac:dyDescent="0.25">
      <c r="A2104" s="96" t="s">
        <v>5161</v>
      </c>
      <c r="B2104" s="21" t="s">
        <v>5162</v>
      </c>
      <c r="C2104" s="21"/>
      <c r="D2104" s="22">
        <v>0</v>
      </c>
      <c r="E2104" s="23">
        <v>0.13390810232877126</v>
      </c>
      <c r="F2104" s="23">
        <v>0.13743524826941347</v>
      </c>
      <c r="G2104" s="23">
        <v>0.47124137718801551</v>
      </c>
      <c r="H2104" s="23">
        <v>0.19301582192436614</v>
      </c>
      <c r="I2104" s="25">
        <f t="shared" si="132"/>
        <v>0</v>
      </c>
      <c r="J2104" s="25">
        <f t="shared" si="133"/>
        <v>0</v>
      </c>
      <c r="K2104" s="25">
        <f t="shared" si="134"/>
        <v>0</v>
      </c>
      <c r="L2104" s="25">
        <f t="shared" si="135"/>
        <v>0</v>
      </c>
      <c r="M2104" s="25">
        <v>0</v>
      </c>
      <c r="N2104" s="25" t="e">
        <v>#N/A</v>
      </c>
      <c r="O2104" s="25" t="e">
        <f>VLOOKUP(A2104,'NFkB target TFs'!$E$10:$E$54,1,FALSE)</f>
        <v>#N/A</v>
      </c>
      <c r="P2104" s="25" t="e">
        <f>VLOOKUP(A2104,'all NFkB targets'!$A$6:$A$571,1,FALSE)</f>
        <v>#N/A</v>
      </c>
    </row>
    <row r="2105" spans="1:16" x14ac:dyDescent="0.25">
      <c r="A2105" s="96" t="s">
        <v>15080</v>
      </c>
      <c r="B2105" s="21" t="s">
        <v>15081</v>
      </c>
      <c r="C2105" s="21"/>
      <c r="D2105" s="22">
        <v>0</v>
      </c>
      <c r="E2105" s="24">
        <v>-1.3044671248211399</v>
      </c>
      <c r="F2105" s="24">
        <v>-0.98383258699346576</v>
      </c>
      <c r="G2105" s="24">
        <v>-1.3756284370011111</v>
      </c>
      <c r="H2105" s="28">
        <v>0.19291229523194289</v>
      </c>
      <c r="I2105" s="25">
        <f t="shared" si="132"/>
        <v>1</v>
      </c>
      <c r="J2105" s="25">
        <f t="shared" si="133"/>
        <v>1</v>
      </c>
      <c r="K2105" s="25">
        <f t="shared" si="134"/>
        <v>1</v>
      </c>
      <c r="L2105" s="25">
        <f t="shared" si="135"/>
        <v>0</v>
      </c>
      <c r="M2105" s="25">
        <v>1</v>
      </c>
      <c r="N2105" s="25" t="e">
        <v>#N/A</v>
      </c>
      <c r="O2105" s="25" t="e">
        <f>VLOOKUP(A2105,'NFkB target TFs'!$E$10:$E$54,1,FALSE)</f>
        <v>#N/A</v>
      </c>
      <c r="P2105" s="25" t="e">
        <f>VLOOKUP(A2105,'all NFkB targets'!$A$6:$A$571,1,FALSE)</f>
        <v>#N/A</v>
      </c>
    </row>
    <row r="2106" spans="1:16" x14ac:dyDescent="0.25">
      <c r="A2106" s="96" t="s">
        <v>7636</v>
      </c>
      <c r="B2106" s="21" t="s">
        <v>7637</v>
      </c>
      <c r="C2106" s="21"/>
      <c r="D2106" s="22">
        <v>0</v>
      </c>
      <c r="E2106" s="23">
        <v>-8.4694175620919951E-2</v>
      </c>
      <c r="F2106" s="23">
        <v>0.25532995996745</v>
      </c>
      <c r="G2106" s="23">
        <v>-0.39677240276201042</v>
      </c>
      <c r="H2106" s="23">
        <v>0.19286457437942781</v>
      </c>
      <c r="I2106" s="25">
        <f t="shared" si="132"/>
        <v>0</v>
      </c>
      <c r="J2106" s="25">
        <f t="shared" si="133"/>
        <v>0</v>
      </c>
      <c r="K2106" s="25">
        <f t="shared" si="134"/>
        <v>0</v>
      </c>
      <c r="L2106" s="25">
        <f t="shared" si="135"/>
        <v>0</v>
      </c>
      <c r="M2106" s="25">
        <v>0</v>
      </c>
      <c r="N2106" s="25" t="e">
        <v>#N/A</v>
      </c>
      <c r="O2106" s="25" t="e">
        <f>VLOOKUP(A2106,'NFkB target TFs'!$E$10:$E$54,1,FALSE)</f>
        <v>#N/A</v>
      </c>
      <c r="P2106" s="25" t="e">
        <f>VLOOKUP(A2106,'all NFkB targets'!$A$6:$A$571,1,FALSE)</f>
        <v>#N/A</v>
      </c>
    </row>
    <row r="2107" spans="1:16" x14ac:dyDescent="0.25">
      <c r="A2107" s="96" t="s">
        <v>11827</v>
      </c>
      <c r="B2107" s="21" t="s">
        <v>941</v>
      </c>
      <c r="C2107" s="21"/>
      <c r="D2107" s="22">
        <v>0</v>
      </c>
      <c r="E2107" s="23">
        <v>-0.17425899301532688</v>
      </c>
      <c r="F2107" s="23">
        <v>4.0717342696370118E-2</v>
      </c>
      <c r="G2107" s="23">
        <v>0.56196421820342979</v>
      </c>
      <c r="H2107" s="23">
        <v>0.19279079087751744</v>
      </c>
      <c r="I2107" s="25">
        <f t="shared" si="132"/>
        <v>0</v>
      </c>
      <c r="J2107" s="25">
        <f t="shared" si="133"/>
        <v>0</v>
      </c>
      <c r="K2107" s="25">
        <f t="shared" si="134"/>
        <v>0</v>
      </c>
      <c r="L2107" s="25">
        <f t="shared" si="135"/>
        <v>0</v>
      </c>
      <c r="M2107" s="25">
        <v>0</v>
      </c>
      <c r="N2107" s="25" t="e">
        <v>#N/A</v>
      </c>
      <c r="O2107" s="25" t="e">
        <f>VLOOKUP(A2107,'NFkB target TFs'!$E$10:$E$54,1,FALSE)</f>
        <v>#N/A</v>
      </c>
      <c r="P2107" s="25" t="e">
        <f>VLOOKUP(A2107,'all NFkB targets'!$A$6:$A$571,1,FALSE)</f>
        <v>#N/A</v>
      </c>
    </row>
    <row r="2108" spans="1:16" x14ac:dyDescent="0.25">
      <c r="A2108" s="96" t="s">
        <v>13182</v>
      </c>
      <c r="B2108" s="21" t="s">
        <v>13183</v>
      </c>
      <c r="C2108" s="21"/>
      <c r="D2108" s="22">
        <v>0</v>
      </c>
      <c r="E2108" s="28">
        <v>0.39897675889297113</v>
      </c>
      <c r="F2108" s="28">
        <v>0.45535067742555241</v>
      </c>
      <c r="G2108" s="28">
        <v>0.61309458545695739</v>
      </c>
      <c r="H2108" s="28">
        <v>0.19270256171773489</v>
      </c>
      <c r="I2108" s="25">
        <f t="shared" si="132"/>
        <v>0</v>
      </c>
      <c r="J2108" s="25">
        <f t="shared" si="133"/>
        <v>0</v>
      </c>
      <c r="K2108" s="25">
        <f t="shared" si="134"/>
        <v>1</v>
      </c>
      <c r="L2108" s="25">
        <f t="shared" si="135"/>
        <v>0</v>
      </c>
      <c r="M2108" s="25">
        <v>1</v>
      </c>
      <c r="N2108" s="25" t="e">
        <v>#N/A</v>
      </c>
      <c r="O2108" s="25" t="e">
        <f>VLOOKUP(A2108,'NFkB target TFs'!$E$10:$E$54,1,FALSE)</f>
        <v>#N/A</v>
      </c>
      <c r="P2108" s="25" t="e">
        <f>VLOOKUP(A2108,'all NFkB targets'!$A$6:$A$571,1,FALSE)</f>
        <v>#N/A</v>
      </c>
    </row>
    <row r="2109" spans="1:16" x14ac:dyDescent="0.25">
      <c r="A2109" s="96" t="s">
        <v>7029</v>
      </c>
      <c r="B2109" s="21" t="s">
        <v>7030</v>
      </c>
      <c r="C2109" s="21"/>
      <c r="D2109" s="22">
        <v>0</v>
      </c>
      <c r="E2109" s="23">
        <v>0.45275458396397872</v>
      </c>
      <c r="F2109" s="23">
        <v>0.43329686993450006</v>
      </c>
      <c r="G2109" s="23">
        <v>0.2827261295205219</v>
      </c>
      <c r="H2109" s="23">
        <v>0.19260663360216959</v>
      </c>
      <c r="I2109" s="25">
        <f t="shared" si="132"/>
        <v>0</v>
      </c>
      <c r="J2109" s="25">
        <f t="shared" si="133"/>
        <v>0</v>
      </c>
      <c r="K2109" s="25">
        <f t="shared" si="134"/>
        <v>0</v>
      </c>
      <c r="L2109" s="25">
        <f t="shared" si="135"/>
        <v>0</v>
      </c>
      <c r="M2109" s="25">
        <v>0</v>
      </c>
      <c r="N2109" s="25" t="e">
        <v>#N/A</v>
      </c>
      <c r="O2109" s="25" t="e">
        <f>VLOOKUP(A2109,'NFkB target TFs'!$E$10:$E$54,1,FALSE)</f>
        <v>#N/A</v>
      </c>
      <c r="P2109" s="25" t="e">
        <f>VLOOKUP(A2109,'all NFkB targets'!$A$6:$A$571,1,FALSE)</f>
        <v>#N/A</v>
      </c>
    </row>
    <row r="2110" spans="1:16" x14ac:dyDescent="0.25">
      <c r="A2110" s="96" t="s">
        <v>9036</v>
      </c>
      <c r="B2110" s="21" t="s">
        <v>9037</v>
      </c>
      <c r="C2110" s="21"/>
      <c r="D2110" s="22">
        <v>0</v>
      </c>
      <c r="E2110" s="23">
        <v>0.38083060467152802</v>
      </c>
      <c r="F2110" s="23">
        <v>0.57456388524585689</v>
      </c>
      <c r="G2110" s="23">
        <v>0.42759698207424851</v>
      </c>
      <c r="H2110" s="23">
        <v>0.19257981091838855</v>
      </c>
      <c r="I2110" s="25">
        <f t="shared" si="132"/>
        <v>0</v>
      </c>
      <c r="J2110" s="25">
        <f t="shared" si="133"/>
        <v>0</v>
      </c>
      <c r="K2110" s="25">
        <f t="shared" si="134"/>
        <v>0</v>
      </c>
      <c r="L2110" s="25">
        <f t="shared" si="135"/>
        <v>0</v>
      </c>
      <c r="M2110" s="25">
        <v>0</v>
      </c>
      <c r="N2110" s="25" t="e">
        <v>#N/A</v>
      </c>
      <c r="O2110" s="25" t="e">
        <f>VLOOKUP(A2110,'NFkB target TFs'!$E$10:$E$54,1,FALSE)</f>
        <v>#N/A</v>
      </c>
      <c r="P2110" s="25" t="e">
        <f>VLOOKUP(A2110,'all NFkB targets'!$A$6:$A$571,1,FALSE)</f>
        <v>#N/A</v>
      </c>
    </row>
    <row r="2111" spans="1:16" x14ac:dyDescent="0.25">
      <c r="A2111" s="96" t="s">
        <v>2961</v>
      </c>
      <c r="B2111" s="21" t="s">
        <v>2962</v>
      </c>
      <c r="C2111" s="21"/>
      <c r="D2111" s="22">
        <v>0</v>
      </c>
      <c r="E2111" s="23">
        <v>0.2039290382469586</v>
      </c>
      <c r="F2111" s="23">
        <v>8.8515174003230696E-2</v>
      </c>
      <c r="G2111" s="23">
        <v>7.0807446633054591E-2</v>
      </c>
      <c r="H2111" s="23">
        <v>0.19250697386457785</v>
      </c>
      <c r="I2111" s="25">
        <f t="shared" si="132"/>
        <v>0</v>
      </c>
      <c r="J2111" s="25">
        <f t="shared" si="133"/>
        <v>0</v>
      </c>
      <c r="K2111" s="25">
        <f t="shared" si="134"/>
        <v>0</v>
      </c>
      <c r="L2111" s="25">
        <f t="shared" si="135"/>
        <v>0</v>
      </c>
      <c r="M2111" s="25">
        <v>0</v>
      </c>
      <c r="N2111" s="25" t="e">
        <v>#N/A</v>
      </c>
      <c r="O2111" s="25" t="e">
        <f>VLOOKUP(A2111,'NFkB target TFs'!$E$10:$E$54,1,FALSE)</f>
        <v>#N/A</v>
      </c>
      <c r="P2111" s="25" t="e">
        <f>VLOOKUP(A2111,'all NFkB targets'!$A$6:$A$571,1,FALSE)</f>
        <v>#N/A</v>
      </c>
    </row>
    <row r="2112" spans="1:16" x14ac:dyDescent="0.25">
      <c r="A2112" s="96" t="s">
        <v>14840</v>
      </c>
      <c r="B2112" s="21" t="s">
        <v>941</v>
      </c>
      <c r="C2112" s="21"/>
      <c r="D2112" s="22">
        <v>0</v>
      </c>
      <c r="E2112" s="28">
        <v>0.2387113870626619</v>
      </c>
      <c r="F2112" s="28">
        <v>0.68888634694196083</v>
      </c>
      <c r="G2112" s="28">
        <v>0.95871232742071144</v>
      </c>
      <c r="H2112" s="28">
        <v>0.19250527513780041</v>
      </c>
      <c r="I2112" s="25">
        <f t="shared" si="132"/>
        <v>0</v>
      </c>
      <c r="J2112" s="25">
        <f t="shared" si="133"/>
        <v>1</v>
      </c>
      <c r="K2112" s="25">
        <f t="shared" si="134"/>
        <v>1</v>
      </c>
      <c r="L2112" s="25">
        <f t="shared" si="135"/>
        <v>0</v>
      </c>
      <c r="M2112" s="25">
        <v>1</v>
      </c>
      <c r="N2112" s="25" t="e">
        <v>#N/A</v>
      </c>
      <c r="O2112" s="25" t="e">
        <f>VLOOKUP(A2112,'NFkB target TFs'!$E$10:$E$54,1,FALSE)</f>
        <v>#N/A</v>
      </c>
      <c r="P2112" s="25" t="e">
        <f>VLOOKUP(A2112,'all NFkB targets'!$A$6:$A$571,1,FALSE)</f>
        <v>#N/A</v>
      </c>
    </row>
    <row r="2113" spans="1:16" x14ac:dyDescent="0.25">
      <c r="A2113" s="96" t="s">
        <v>14424</v>
      </c>
      <c r="B2113" s="21" t="s">
        <v>14425</v>
      </c>
      <c r="C2113" s="21"/>
      <c r="D2113" s="22">
        <v>0</v>
      </c>
      <c r="E2113" s="24">
        <v>-0.9602452259746419</v>
      </c>
      <c r="F2113" s="23">
        <v>-2.7147818575978616E-2</v>
      </c>
      <c r="G2113" s="24">
        <v>-0.66907892906207433</v>
      </c>
      <c r="H2113" s="28">
        <v>0.19239216700040382</v>
      </c>
      <c r="I2113" s="25">
        <f t="shared" si="132"/>
        <v>1</v>
      </c>
      <c r="J2113" s="25">
        <f t="shared" si="133"/>
        <v>0</v>
      </c>
      <c r="K2113" s="25">
        <f t="shared" si="134"/>
        <v>1</v>
      </c>
      <c r="L2113" s="25">
        <f t="shared" si="135"/>
        <v>0</v>
      </c>
      <c r="M2113" s="25">
        <v>1</v>
      </c>
      <c r="N2113" s="25" t="e">
        <v>#N/A</v>
      </c>
      <c r="O2113" s="25" t="e">
        <f>VLOOKUP(A2113,'NFkB target TFs'!$E$10:$E$54,1,FALSE)</f>
        <v>#N/A</v>
      </c>
      <c r="P2113" s="25" t="e">
        <f>VLOOKUP(A2113,'all NFkB targets'!$A$6:$A$571,1,FALSE)</f>
        <v>#N/A</v>
      </c>
    </row>
    <row r="2114" spans="1:16" x14ac:dyDescent="0.25">
      <c r="A2114" s="96" t="s">
        <v>8854</v>
      </c>
      <c r="B2114" s="21" t="s">
        <v>8855</v>
      </c>
      <c r="C2114" s="21"/>
      <c r="D2114" s="22">
        <v>0</v>
      </c>
      <c r="E2114" s="23">
        <v>0.34734589464753363</v>
      </c>
      <c r="F2114" s="23">
        <v>0.23367909187465691</v>
      </c>
      <c r="G2114" s="23">
        <v>0.39000735029607358</v>
      </c>
      <c r="H2114" s="23">
        <v>0.19233399549023592</v>
      </c>
      <c r="I2114" s="25">
        <f t="shared" si="132"/>
        <v>0</v>
      </c>
      <c r="J2114" s="25">
        <f t="shared" si="133"/>
        <v>0</v>
      </c>
      <c r="K2114" s="25">
        <f t="shared" si="134"/>
        <v>0</v>
      </c>
      <c r="L2114" s="25">
        <f t="shared" si="135"/>
        <v>0</v>
      </c>
      <c r="M2114" s="25">
        <v>0</v>
      </c>
      <c r="N2114" s="25" t="e">
        <v>#N/A</v>
      </c>
      <c r="O2114" s="25" t="e">
        <f>VLOOKUP(A2114,'NFkB target TFs'!$E$10:$E$54,1,FALSE)</f>
        <v>#N/A</v>
      </c>
      <c r="P2114" s="25" t="e">
        <f>VLOOKUP(A2114,'all NFkB targets'!$A$6:$A$571,1,FALSE)</f>
        <v>#N/A</v>
      </c>
    </row>
    <row r="2115" spans="1:16" x14ac:dyDescent="0.25">
      <c r="A2115" s="96" t="s">
        <v>4764</v>
      </c>
      <c r="B2115" s="21" t="s">
        <v>4765</v>
      </c>
      <c r="C2115" s="21"/>
      <c r="D2115" s="22">
        <v>0</v>
      </c>
      <c r="E2115" s="23">
        <v>-1.2583385270917513E-2</v>
      </c>
      <c r="F2115" s="23">
        <v>7.1475759276914907E-2</v>
      </c>
      <c r="G2115" s="23">
        <v>0.4810315237293567</v>
      </c>
      <c r="H2115" s="23">
        <v>0.19211731658448433</v>
      </c>
      <c r="I2115" s="25">
        <f t="shared" si="132"/>
        <v>0</v>
      </c>
      <c r="J2115" s="25">
        <f t="shared" si="133"/>
        <v>0</v>
      </c>
      <c r="K2115" s="25">
        <f t="shared" si="134"/>
        <v>0</v>
      </c>
      <c r="L2115" s="25">
        <f t="shared" si="135"/>
        <v>0</v>
      </c>
      <c r="M2115" s="25">
        <v>0</v>
      </c>
      <c r="N2115" s="25" t="e">
        <v>#N/A</v>
      </c>
      <c r="O2115" s="25" t="e">
        <f>VLOOKUP(A2115,'NFkB target TFs'!$E$10:$E$54,1,FALSE)</f>
        <v>#N/A</v>
      </c>
      <c r="P2115" s="25" t="e">
        <f>VLOOKUP(A2115,'all NFkB targets'!$A$6:$A$571,1,FALSE)</f>
        <v>#N/A</v>
      </c>
    </row>
    <row r="2116" spans="1:16" x14ac:dyDescent="0.25">
      <c r="A2116" s="96" t="s">
        <v>8884</v>
      </c>
      <c r="B2116" s="21" t="s">
        <v>8885</v>
      </c>
      <c r="C2116" s="21"/>
      <c r="D2116" s="22">
        <v>0</v>
      </c>
      <c r="E2116" s="23">
        <v>7.0275823698672982E-2</v>
      </c>
      <c r="F2116" s="23">
        <v>0.4229438226248784</v>
      </c>
      <c r="G2116" s="23">
        <v>5.3984521031692177E-2</v>
      </c>
      <c r="H2116" s="23">
        <v>0.19210262248966931</v>
      </c>
      <c r="I2116" s="25">
        <f t="shared" si="132"/>
        <v>0</v>
      </c>
      <c r="J2116" s="25">
        <f t="shared" si="133"/>
        <v>0</v>
      </c>
      <c r="K2116" s="25">
        <f t="shared" si="134"/>
        <v>0</v>
      </c>
      <c r="L2116" s="25">
        <f t="shared" si="135"/>
        <v>0</v>
      </c>
      <c r="M2116" s="25">
        <v>0</v>
      </c>
      <c r="N2116" s="25" t="e">
        <v>#N/A</v>
      </c>
      <c r="O2116" s="25" t="e">
        <f>VLOOKUP(A2116,'NFkB target TFs'!$E$10:$E$54,1,FALSE)</f>
        <v>#N/A</v>
      </c>
      <c r="P2116" s="25" t="e">
        <f>VLOOKUP(A2116,'all NFkB targets'!$A$6:$A$571,1,FALSE)</f>
        <v>#N/A</v>
      </c>
    </row>
    <row r="2117" spans="1:16" x14ac:dyDescent="0.25">
      <c r="A2117" s="96" t="s">
        <v>11579</v>
      </c>
      <c r="B2117" s="21" t="s">
        <v>11580</v>
      </c>
      <c r="C2117" s="21"/>
      <c r="D2117" s="22">
        <v>0</v>
      </c>
      <c r="E2117" s="23">
        <v>-0.35965179489526383</v>
      </c>
      <c r="F2117" s="23">
        <v>-0.26205223384859638</v>
      </c>
      <c r="G2117" s="23">
        <v>5.9847861003101445E-2</v>
      </c>
      <c r="H2117" s="23">
        <v>0.19205199147943616</v>
      </c>
      <c r="I2117" s="25">
        <f t="shared" si="132"/>
        <v>0</v>
      </c>
      <c r="J2117" s="25">
        <f t="shared" si="133"/>
        <v>0</v>
      </c>
      <c r="K2117" s="25">
        <f t="shared" si="134"/>
        <v>0</v>
      </c>
      <c r="L2117" s="25">
        <f t="shared" si="135"/>
        <v>0</v>
      </c>
      <c r="M2117" s="25">
        <v>0</v>
      </c>
      <c r="N2117" s="25" t="e">
        <v>#N/A</v>
      </c>
      <c r="O2117" s="25" t="e">
        <f>VLOOKUP(A2117,'NFkB target TFs'!$E$10:$E$54,1,FALSE)</f>
        <v>#N/A</v>
      </c>
      <c r="P2117" s="25" t="e">
        <f>VLOOKUP(A2117,'all NFkB targets'!$A$6:$A$571,1,FALSE)</f>
        <v>#N/A</v>
      </c>
    </row>
    <row r="2118" spans="1:16" x14ac:dyDescent="0.25">
      <c r="A2118" s="96" t="s">
        <v>14242</v>
      </c>
      <c r="B2118" s="21" t="s">
        <v>14243</v>
      </c>
      <c r="C2118" s="21"/>
      <c r="D2118" s="22">
        <v>0</v>
      </c>
      <c r="E2118" s="28">
        <v>0.42825499596128558</v>
      </c>
      <c r="F2118" s="23">
        <v>-5.3922988571939185E-3</v>
      </c>
      <c r="G2118" s="28">
        <v>0.93091382481503471</v>
      </c>
      <c r="H2118" s="28">
        <v>0.1919930824219358</v>
      </c>
      <c r="I2118" s="25">
        <f t="shared" si="132"/>
        <v>0</v>
      </c>
      <c r="J2118" s="25">
        <f t="shared" si="133"/>
        <v>0</v>
      </c>
      <c r="K2118" s="25">
        <f t="shared" si="134"/>
        <v>1</v>
      </c>
      <c r="L2118" s="25">
        <f t="shared" si="135"/>
        <v>0</v>
      </c>
      <c r="M2118" s="25">
        <v>1</v>
      </c>
      <c r="N2118" s="25" t="e">
        <v>#N/A</v>
      </c>
      <c r="O2118" s="25" t="e">
        <f>VLOOKUP(A2118,'NFkB target TFs'!$E$10:$E$54,1,FALSE)</f>
        <v>#N/A</v>
      </c>
      <c r="P2118" s="25" t="e">
        <f>VLOOKUP(A2118,'all NFkB targets'!$A$6:$A$571,1,FALSE)</f>
        <v>#N/A</v>
      </c>
    </row>
    <row r="2119" spans="1:16" x14ac:dyDescent="0.25">
      <c r="A2119" s="96" t="s">
        <v>7317</v>
      </c>
      <c r="B2119" s="21" t="s">
        <v>7318</v>
      </c>
      <c r="C2119" s="21"/>
      <c r="D2119" s="22">
        <v>0</v>
      </c>
      <c r="E2119" s="23">
        <v>0.35954040228271855</v>
      </c>
      <c r="F2119" s="23">
        <v>0.19646845488501199</v>
      </c>
      <c r="G2119" s="23">
        <v>8.1569008050677211E-2</v>
      </c>
      <c r="H2119" s="23">
        <v>0.19189475022433619</v>
      </c>
      <c r="I2119" s="25">
        <f t="shared" si="132"/>
        <v>0</v>
      </c>
      <c r="J2119" s="25">
        <f t="shared" si="133"/>
        <v>0</v>
      </c>
      <c r="K2119" s="25">
        <f t="shared" si="134"/>
        <v>0</v>
      </c>
      <c r="L2119" s="25">
        <f t="shared" si="135"/>
        <v>0</v>
      </c>
      <c r="M2119" s="25">
        <v>0</v>
      </c>
      <c r="N2119" s="25" t="e">
        <v>#N/A</v>
      </c>
      <c r="O2119" s="25" t="e">
        <f>VLOOKUP(A2119,'NFkB target TFs'!$E$10:$E$54,1,FALSE)</f>
        <v>#N/A</v>
      </c>
      <c r="P2119" s="25" t="e">
        <f>VLOOKUP(A2119,'all NFkB targets'!$A$6:$A$571,1,FALSE)</f>
        <v>#N/A</v>
      </c>
    </row>
    <row r="2120" spans="1:16" x14ac:dyDescent="0.25">
      <c r="A2120" s="96" t="s">
        <v>10403</v>
      </c>
      <c r="B2120" s="21" t="s">
        <v>10404</v>
      </c>
      <c r="C2120" s="21"/>
      <c r="D2120" s="22">
        <v>0</v>
      </c>
      <c r="E2120" s="23">
        <v>0.14663366653815924</v>
      </c>
      <c r="F2120" s="23">
        <v>7.7041035763827939E-2</v>
      </c>
      <c r="G2120" s="23">
        <v>0.22372861280528591</v>
      </c>
      <c r="H2120" s="23">
        <v>0.19184156987982487</v>
      </c>
      <c r="I2120" s="25">
        <f t="shared" si="132"/>
        <v>0</v>
      </c>
      <c r="J2120" s="25">
        <f t="shared" si="133"/>
        <v>0</v>
      </c>
      <c r="K2120" s="25">
        <f t="shared" si="134"/>
        <v>0</v>
      </c>
      <c r="L2120" s="25">
        <f t="shared" si="135"/>
        <v>0</v>
      </c>
      <c r="M2120" s="25">
        <v>0</v>
      </c>
      <c r="N2120" s="25" t="e">
        <v>#N/A</v>
      </c>
      <c r="O2120" s="25" t="e">
        <f>VLOOKUP(A2120,'NFkB target TFs'!$E$10:$E$54,1,FALSE)</f>
        <v>#N/A</v>
      </c>
      <c r="P2120" s="25" t="e">
        <f>VLOOKUP(A2120,'all NFkB targets'!$A$6:$A$571,1,FALSE)</f>
        <v>#N/A</v>
      </c>
    </row>
    <row r="2121" spans="1:16" x14ac:dyDescent="0.25">
      <c r="A2121" s="96" t="s">
        <v>14486</v>
      </c>
      <c r="B2121" s="21" t="s">
        <v>14487</v>
      </c>
      <c r="C2121" s="21"/>
      <c r="D2121" s="22">
        <v>0</v>
      </c>
      <c r="E2121" s="28">
        <v>0.45352593210192232</v>
      </c>
      <c r="F2121" s="28">
        <v>1.1657388428726876</v>
      </c>
      <c r="G2121" s="28">
        <v>1.0280907441631884</v>
      </c>
      <c r="H2121" s="28">
        <v>0.19178983616610204</v>
      </c>
      <c r="I2121" s="25">
        <f t="shared" si="132"/>
        <v>0</v>
      </c>
      <c r="J2121" s="25">
        <f t="shared" si="133"/>
        <v>1</v>
      </c>
      <c r="K2121" s="25">
        <f t="shared" si="134"/>
        <v>1</v>
      </c>
      <c r="L2121" s="25">
        <f t="shared" si="135"/>
        <v>0</v>
      </c>
      <c r="M2121" s="25">
        <v>1</v>
      </c>
      <c r="N2121" s="25" t="e">
        <v>#N/A</v>
      </c>
      <c r="O2121" s="25" t="e">
        <f>VLOOKUP(A2121,'NFkB target TFs'!$E$10:$E$54,1,FALSE)</f>
        <v>#N/A</v>
      </c>
      <c r="P2121" s="25" t="e">
        <f>VLOOKUP(A2121,'all NFkB targets'!$A$6:$A$571,1,FALSE)</f>
        <v>#N/A</v>
      </c>
    </row>
    <row r="2122" spans="1:16" x14ac:dyDescent="0.25">
      <c r="A2122" s="96" t="s">
        <v>4604</v>
      </c>
      <c r="B2122" s="21" t="s">
        <v>4605</v>
      </c>
      <c r="C2122" s="21"/>
      <c r="D2122" s="22">
        <v>0</v>
      </c>
      <c r="E2122" s="23">
        <v>-6.9438433012502909E-2</v>
      </c>
      <c r="F2122" s="23">
        <v>6.8672452306745291E-2</v>
      </c>
      <c r="G2122" s="23">
        <v>0.335235099158254</v>
      </c>
      <c r="H2122" s="23">
        <v>0.19177180351297218</v>
      </c>
      <c r="I2122" s="25">
        <f t="shared" si="132"/>
        <v>0</v>
      </c>
      <c r="J2122" s="25">
        <f t="shared" si="133"/>
        <v>0</v>
      </c>
      <c r="K2122" s="25">
        <f t="shared" si="134"/>
        <v>0</v>
      </c>
      <c r="L2122" s="25">
        <f t="shared" si="135"/>
        <v>0</v>
      </c>
      <c r="M2122" s="25">
        <v>0</v>
      </c>
      <c r="N2122" s="25" t="e">
        <v>#N/A</v>
      </c>
      <c r="O2122" s="25" t="e">
        <f>VLOOKUP(A2122,'NFkB target TFs'!$E$10:$E$54,1,FALSE)</f>
        <v>#N/A</v>
      </c>
      <c r="P2122" s="25" t="e">
        <f>VLOOKUP(A2122,'all NFkB targets'!$A$6:$A$571,1,FALSE)</f>
        <v>#N/A</v>
      </c>
    </row>
    <row r="2123" spans="1:16" x14ac:dyDescent="0.25">
      <c r="A2123" s="96" t="s">
        <v>4067</v>
      </c>
      <c r="B2123" s="21" t="s">
        <v>941</v>
      </c>
      <c r="C2123" s="21"/>
      <c r="D2123" s="22">
        <v>0</v>
      </c>
      <c r="E2123" s="23">
        <v>0.12739008758233</v>
      </c>
      <c r="F2123" s="23">
        <v>-4.2758094738917521E-2</v>
      </c>
      <c r="G2123" s="23">
        <v>0.22415004116122481</v>
      </c>
      <c r="H2123" s="23">
        <v>0.19170566969818456</v>
      </c>
      <c r="I2123" s="25">
        <f t="shared" si="132"/>
        <v>0</v>
      </c>
      <c r="J2123" s="25">
        <f t="shared" si="133"/>
        <v>0</v>
      </c>
      <c r="K2123" s="25">
        <f t="shared" si="134"/>
        <v>0</v>
      </c>
      <c r="L2123" s="25">
        <f t="shared" si="135"/>
        <v>0</v>
      </c>
      <c r="M2123" s="25">
        <v>0</v>
      </c>
      <c r="N2123" s="25" t="e">
        <v>#N/A</v>
      </c>
      <c r="O2123" s="25" t="e">
        <f>VLOOKUP(A2123,'NFkB target TFs'!$E$10:$E$54,1,FALSE)</f>
        <v>#N/A</v>
      </c>
      <c r="P2123" s="25" t="e">
        <f>VLOOKUP(A2123,'all NFkB targets'!$A$6:$A$571,1,FALSE)</f>
        <v>#N/A</v>
      </c>
    </row>
    <row r="2124" spans="1:16" x14ac:dyDescent="0.25">
      <c r="A2124" s="96" t="s">
        <v>14257</v>
      </c>
      <c r="B2124" s="21" t="s">
        <v>14258</v>
      </c>
      <c r="C2124" s="21"/>
      <c r="D2124" s="22">
        <v>0</v>
      </c>
      <c r="E2124" s="24">
        <v>-1.0105589276471323</v>
      </c>
      <c r="F2124" s="28">
        <v>0.49416978090987435</v>
      </c>
      <c r="G2124" s="24">
        <v>-1.0469618987462515</v>
      </c>
      <c r="H2124" s="28">
        <v>0.19167198746495001</v>
      </c>
      <c r="I2124" s="25">
        <f t="shared" si="132"/>
        <v>1</v>
      </c>
      <c r="J2124" s="25">
        <f t="shared" si="133"/>
        <v>0</v>
      </c>
      <c r="K2124" s="25">
        <f t="shared" si="134"/>
        <v>1</v>
      </c>
      <c r="L2124" s="25">
        <f t="shared" si="135"/>
        <v>0</v>
      </c>
      <c r="M2124" s="25">
        <v>1</v>
      </c>
      <c r="N2124" s="25" t="e">
        <v>#N/A</v>
      </c>
      <c r="O2124" s="25" t="e">
        <f>VLOOKUP(A2124,'NFkB target TFs'!$E$10:$E$54,1,FALSE)</f>
        <v>#N/A</v>
      </c>
      <c r="P2124" s="25" t="e">
        <f>VLOOKUP(A2124,'all NFkB targets'!$A$6:$A$571,1,FALSE)</f>
        <v>#N/A</v>
      </c>
    </row>
    <row r="2125" spans="1:16" x14ac:dyDescent="0.25">
      <c r="A2125" s="96" t="s">
        <v>5345</v>
      </c>
      <c r="B2125" s="21" t="s">
        <v>5346</v>
      </c>
      <c r="C2125" s="21"/>
      <c r="D2125" s="22">
        <v>0</v>
      </c>
      <c r="E2125" s="23">
        <v>-0.25587046511855183</v>
      </c>
      <c r="F2125" s="23">
        <v>-4.3224184515420525E-2</v>
      </c>
      <c r="G2125" s="23">
        <v>-0.3452310572481454</v>
      </c>
      <c r="H2125" s="23">
        <v>0.19165371547556753</v>
      </c>
      <c r="I2125" s="25">
        <f t="shared" si="132"/>
        <v>0</v>
      </c>
      <c r="J2125" s="25">
        <f t="shared" si="133"/>
        <v>0</v>
      </c>
      <c r="K2125" s="25">
        <f t="shared" si="134"/>
        <v>0</v>
      </c>
      <c r="L2125" s="25">
        <f t="shared" si="135"/>
        <v>0</v>
      </c>
      <c r="M2125" s="25">
        <v>0</v>
      </c>
      <c r="N2125" s="25" t="e">
        <v>#N/A</v>
      </c>
      <c r="O2125" s="25" t="e">
        <f>VLOOKUP(A2125,'NFkB target TFs'!$E$10:$E$54,1,FALSE)</f>
        <v>#N/A</v>
      </c>
      <c r="P2125" s="25" t="e">
        <f>VLOOKUP(A2125,'all NFkB targets'!$A$6:$A$571,1,FALSE)</f>
        <v>#N/A</v>
      </c>
    </row>
    <row r="2126" spans="1:16" x14ac:dyDescent="0.25">
      <c r="A2126" s="96" t="s">
        <v>7676</v>
      </c>
      <c r="B2126" s="21" t="s">
        <v>7677</v>
      </c>
      <c r="C2126" s="21"/>
      <c r="D2126" s="22">
        <v>0</v>
      </c>
      <c r="E2126" s="23">
        <v>0.12592187056607937</v>
      </c>
      <c r="F2126" s="23">
        <v>1.3263143507065606E-2</v>
      </c>
      <c r="G2126" s="23">
        <v>0.41969326363246817</v>
      </c>
      <c r="H2126" s="23">
        <v>0.19159422998890663</v>
      </c>
      <c r="I2126" s="25">
        <f t="shared" si="132"/>
        <v>0</v>
      </c>
      <c r="J2126" s="25">
        <f t="shared" si="133"/>
        <v>0</v>
      </c>
      <c r="K2126" s="25">
        <f t="shared" si="134"/>
        <v>0</v>
      </c>
      <c r="L2126" s="25">
        <f t="shared" si="135"/>
        <v>0</v>
      </c>
      <c r="M2126" s="25">
        <v>0</v>
      </c>
      <c r="N2126" s="25" t="e">
        <v>#N/A</v>
      </c>
      <c r="O2126" s="25" t="e">
        <f>VLOOKUP(A2126,'NFkB target TFs'!$E$10:$E$54,1,FALSE)</f>
        <v>#N/A</v>
      </c>
      <c r="P2126" s="25" t="e">
        <f>VLOOKUP(A2126,'all NFkB targets'!$A$6:$A$571,1,FALSE)</f>
        <v>#N/A</v>
      </c>
    </row>
    <row r="2127" spans="1:16" x14ac:dyDescent="0.25">
      <c r="A2127" s="96" t="s">
        <v>1919</v>
      </c>
      <c r="B2127" s="21" t="s">
        <v>1920</v>
      </c>
      <c r="C2127" s="21"/>
      <c r="D2127" s="22">
        <v>0</v>
      </c>
      <c r="E2127" s="23">
        <v>0.44215438146293262</v>
      </c>
      <c r="F2127" s="23">
        <v>0.17971713834465081</v>
      </c>
      <c r="G2127" s="23">
        <v>0.50842640674431383</v>
      </c>
      <c r="H2127" s="23">
        <v>0.19146362989927954</v>
      </c>
      <c r="I2127" s="25">
        <f t="shared" si="132"/>
        <v>0</v>
      </c>
      <c r="J2127" s="25">
        <f t="shared" si="133"/>
        <v>0</v>
      </c>
      <c r="K2127" s="25">
        <f t="shared" si="134"/>
        <v>0</v>
      </c>
      <c r="L2127" s="25">
        <f t="shared" si="135"/>
        <v>0</v>
      </c>
      <c r="M2127" s="25">
        <v>0</v>
      </c>
      <c r="N2127" s="25" t="e">
        <v>#N/A</v>
      </c>
      <c r="O2127" s="25" t="e">
        <f>VLOOKUP(A2127,'NFkB target TFs'!$E$10:$E$54,1,FALSE)</f>
        <v>#N/A</v>
      </c>
      <c r="P2127" s="25" t="e">
        <f>VLOOKUP(A2127,'all NFkB targets'!$A$6:$A$571,1,FALSE)</f>
        <v>#N/A</v>
      </c>
    </row>
    <row r="2128" spans="1:16" x14ac:dyDescent="0.25">
      <c r="A2128" s="96" t="s">
        <v>9072</v>
      </c>
      <c r="B2128" s="21" t="s">
        <v>9073</v>
      </c>
      <c r="C2128" s="21"/>
      <c r="D2128" s="22">
        <v>0</v>
      </c>
      <c r="E2128" s="23">
        <v>0.1363947939060236</v>
      </c>
      <c r="F2128" s="23">
        <v>3.8069945289662462E-2</v>
      </c>
      <c r="G2128" s="23">
        <v>0.42767544312579903</v>
      </c>
      <c r="H2128" s="23">
        <v>0.19130022546301889</v>
      </c>
      <c r="I2128" s="25">
        <f t="shared" si="132"/>
        <v>0</v>
      </c>
      <c r="J2128" s="25">
        <f t="shared" si="133"/>
        <v>0</v>
      </c>
      <c r="K2128" s="25">
        <f t="shared" si="134"/>
        <v>0</v>
      </c>
      <c r="L2128" s="25">
        <f t="shared" si="135"/>
        <v>0</v>
      </c>
      <c r="M2128" s="25">
        <v>0</v>
      </c>
      <c r="N2128" s="25" t="e">
        <v>#N/A</v>
      </c>
      <c r="O2128" s="25" t="e">
        <f>VLOOKUP(A2128,'NFkB target TFs'!$E$10:$E$54,1,FALSE)</f>
        <v>#N/A</v>
      </c>
      <c r="P2128" s="25" t="e">
        <f>VLOOKUP(A2128,'all NFkB targets'!$A$6:$A$571,1,FALSE)</f>
        <v>#N/A</v>
      </c>
    </row>
    <row r="2129" spans="1:16" x14ac:dyDescent="0.25">
      <c r="A2129" s="96" t="s">
        <v>1762</v>
      </c>
      <c r="B2129" s="21" t="s">
        <v>1763</v>
      </c>
      <c r="C2129" s="21"/>
      <c r="D2129" s="22">
        <v>0</v>
      </c>
      <c r="E2129" s="23">
        <v>0.15603249888886622</v>
      </c>
      <c r="F2129" s="23">
        <v>0.17636019270945844</v>
      </c>
      <c r="G2129" s="23">
        <v>0.17633025487115897</v>
      </c>
      <c r="H2129" s="23">
        <v>0.19128470031987915</v>
      </c>
      <c r="I2129" s="25">
        <f t="shared" si="132"/>
        <v>0</v>
      </c>
      <c r="J2129" s="25">
        <f t="shared" si="133"/>
        <v>0</v>
      </c>
      <c r="K2129" s="25">
        <f t="shared" si="134"/>
        <v>0</v>
      </c>
      <c r="L2129" s="25">
        <f t="shared" si="135"/>
        <v>0</v>
      </c>
      <c r="M2129" s="25">
        <v>0</v>
      </c>
      <c r="N2129" s="25" t="e">
        <v>#N/A</v>
      </c>
      <c r="O2129" s="25" t="e">
        <f>VLOOKUP(A2129,'NFkB target TFs'!$E$10:$E$54,1,FALSE)</f>
        <v>#N/A</v>
      </c>
      <c r="P2129" s="25" t="e">
        <f>VLOOKUP(A2129,'all NFkB targets'!$A$6:$A$571,1,FALSE)</f>
        <v>#N/A</v>
      </c>
    </row>
    <row r="2130" spans="1:16" x14ac:dyDescent="0.25">
      <c r="A2130" s="96" t="s">
        <v>275</v>
      </c>
      <c r="B2130" s="21" t="s">
        <v>276</v>
      </c>
      <c r="C2130" s="21"/>
      <c r="D2130" s="22">
        <v>0</v>
      </c>
      <c r="E2130" s="23">
        <v>0.31324206386576853</v>
      </c>
      <c r="F2130" s="23">
        <v>0.49269985975344638</v>
      </c>
      <c r="G2130" s="23">
        <v>0.3712558072509306</v>
      </c>
      <c r="H2130" s="23">
        <v>0.19122682430664154</v>
      </c>
      <c r="I2130" s="25">
        <f t="shared" si="132"/>
        <v>0</v>
      </c>
      <c r="J2130" s="25">
        <f t="shared" si="133"/>
        <v>0</v>
      </c>
      <c r="K2130" s="25">
        <f t="shared" si="134"/>
        <v>0</v>
      </c>
      <c r="L2130" s="25">
        <f t="shared" si="135"/>
        <v>0</v>
      </c>
      <c r="M2130" s="25">
        <v>0</v>
      </c>
      <c r="N2130" s="25" t="e">
        <v>#N/A</v>
      </c>
      <c r="O2130" s="25" t="e">
        <f>VLOOKUP(A2130,'NFkB target TFs'!$E$10:$E$54,1,FALSE)</f>
        <v>#N/A</v>
      </c>
      <c r="P2130" s="25" t="e">
        <f>VLOOKUP(A2130,'all NFkB targets'!$A$6:$A$571,1,FALSE)</f>
        <v>#N/A</v>
      </c>
    </row>
    <row r="2131" spans="1:16" x14ac:dyDescent="0.25">
      <c r="A2131" s="96" t="s">
        <v>3534</v>
      </c>
      <c r="B2131" s="21" t="s">
        <v>3535</v>
      </c>
      <c r="C2131" s="21"/>
      <c r="D2131" s="22">
        <v>0</v>
      </c>
      <c r="E2131" s="23">
        <v>0.29305967999295196</v>
      </c>
      <c r="F2131" s="23">
        <v>0.21790567445287232</v>
      </c>
      <c r="G2131" s="23">
        <v>0.20785002417996384</v>
      </c>
      <c r="H2131" s="23">
        <v>0.19120030966925677</v>
      </c>
      <c r="I2131" s="25">
        <f t="shared" si="132"/>
        <v>0</v>
      </c>
      <c r="J2131" s="25">
        <f t="shared" si="133"/>
        <v>0</v>
      </c>
      <c r="K2131" s="25">
        <f t="shared" si="134"/>
        <v>0</v>
      </c>
      <c r="L2131" s="25">
        <f t="shared" si="135"/>
        <v>0</v>
      </c>
      <c r="M2131" s="25">
        <v>0</v>
      </c>
      <c r="N2131" s="25" t="e">
        <v>#N/A</v>
      </c>
      <c r="O2131" s="25" t="e">
        <f>VLOOKUP(A2131,'NFkB target TFs'!$E$10:$E$54,1,FALSE)</f>
        <v>#N/A</v>
      </c>
      <c r="P2131" s="25" t="e">
        <f>VLOOKUP(A2131,'all NFkB targets'!$A$6:$A$571,1,FALSE)</f>
        <v>#N/A</v>
      </c>
    </row>
    <row r="2132" spans="1:16" x14ac:dyDescent="0.25">
      <c r="A2132" s="96" t="s">
        <v>9443</v>
      </c>
      <c r="B2132" s="21" t="s">
        <v>9444</v>
      </c>
      <c r="C2132" s="21"/>
      <c r="D2132" s="22">
        <v>0</v>
      </c>
      <c r="E2132" s="23">
        <v>1.7113822183450367E-3</v>
      </c>
      <c r="F2132" s="23">
        <v>0.36359293978496893</v>
      </c>
      <c r="G2132" s="23">
        <v>0.52547908184899406</v>
      </c>
      <c r="H2132" s="23">
        <v>0.19086847749891844</v>
      </c>
      <c r="I2132" s="25">
        <f t="shared" si="132"/>
        <v>0</v>
      </c>
      <c r="J2132" s="25">
        <f t="shared" si="133"/>
        <v>0</v>
      </c>
      <c r="K2132" s="25">
        <f t="shared" si="134"/>
        <v>0</v>
      </c>
      <c r="L2132" s="25">
        <f t="shared" si="135"/>
        <v>0</v>
      </c>
      <c r="M2132" s="25">
        <v>0</v>
      </c>
      <c r="N2132" s="25" t="e">
        <v>#N/A</v>
      </c>
      <c r="O2132" s="25" t="e">
        <f>VLOOKUP(A2132,'NFkB target TFs'!$E$10:$E$54,1,FALSE)</f>
        <v>#N/A</v>
      </c>
      <c r="P2132" s="25" t="e">
        <f>VLOOKUP(A2132,'all NFkB targets'!$A$6:$A$571,1,FALSE)</f>
        <v>#N/A</v>
      </c>
    </row>
    <row r="2133" spans="1:16" x14ac:dyDescent="0.25">
      <c r="A2133" s="96" t="s">
        <v>811</v>
      </c>
      <c r="B2133" s="21" t="s">
        <v>812</v>
      </c>
      <c r="C2133" s="21"/>
      <c r="D2133" s="22">
        <v>0</v>
      </c>
      <c r="E2133" s="23">
        <v>0.19934482536269302</v>
      </c>
      <c r="F2133" s="23">
        <v>0.24620335754183068</v>
      </c>
      <c r="G2133" s="23">
        <v>0.34033513550769801</v>
      </c>
      <c r="H2133" s="23">
        <v>0.19086332700337588</v>
      </c>
      <c r="I2133" s="25">
        <f t="shared" si="132"/>
        <v>0</v>
      </c>
      <c r="J2133" s="25">
        <f t="shared" si="133"/>
        <v>0</v>
      </c>
      <c r="K2133" s="25">
        <f t="shared" si="134"/>
        <v>0</v>
      </c>
      <c r="L2133" s="25">
        <f t="shared" si="135"/>
        <v>0</v>
      </c>
      <c r="M2133" s="25">
        <v>0</v>
      </c>
      <c r="N2133" s="25" t="e">
        <v>#N/A</v>
      </c>
      <c r="O2133" s="25" t="e">
        <f>VLOOKUP(A2133,'NFkB target TFs'!$E$10:$E$54,1,FALSE)</f>
        <v>#N/A</v>
      </c>
      <c r="P2133" s="25" t="e">
        <f>VLOOKUP(A2133,'all NFkB targets'!$A$6:$A$571,1,FALSE)</f>
        <v>#N/A</v>
      </c>
    </row>
    <row r="2134" spans="1:16" x14ac:dyDescent="0.25">
      <c r="A2134" s="96" t="s">
        <v>8093</v>
      </c>
      <c r="B2134" s="21" t="s">
        <v>8094</v>
      </c>
      <c r="C2134" s="21"/>
      <c r="D2134" s="22">
        <v>0</v>
      </c>
      <c r="E2134" s="23">
        <v>-0.12006791086198218</v>
      </c>
      <c r="F2134" s="23">
        <v>0.4465554681483796</v>
      </c>
      <c r="G2134" s="23">
        <v>2.2936059403766664E-2</v>
      </c>
      <c r="H2134" s="23">
        <v>0.19085883822153848</v>
      </c>
      <c r="I2134" s="25">
        <f t="shared" si="132"/>
        <v>0</v>
      </c>
      <c r="J2134" s="25">
        <f t="shared" si="133"/>
        <v>0</v>
      </c>
      <c r="K2134" s="25">
        <f t="shared" si="134"/>
        <v>0</v>
      </c>
      <c r="L2134" s="25">
        <f t="shared" si="135"/>
        <v>0</v>
      </c>
      <c r="M2134" s="25">
        <v>0</v>
      </c>
      <c r="N2134" s="25" t="e">
        <v>#N/A</v>
      </c>
      <c r="O2134" s="25" t="e">
        <f>VLOOKUP(A2134,'NFkB target TFs'!$E$10:$E$54,1,FALSE)</f>
        <v>#N/A</v>
      </c>
      <c r="P2134" s="25" t="e">
        <f>VLOOKUP(A2134,'all NFkB targets'!$A$6:$A$571,1,FALSE)</f>
        <v>#N/A</v>
      </c>
    </row>
    <row r="2135" spans="1:16" x14ac:dyDescent="0.25">
      <c r="A2135" s="96" t="s">
        <v>1284</v>
      </c>
      <c r="B2135" s="21" t="s">
        <v>1285</v>
      </c>
      <c r="C2135" s="21"/>
      <c r="D2135" s="22">
        <v>0</v>
      </c>
      <c r="E2135" s="23">
        <v>-6.7013441962212192E-2</v>
      </c>
      <c r="F2135" s="23">
        <v>-2.5874532263476038E-3</v>
      </c>
      <c r="G2135" s="23">
        <v>0.12387767786442927</v>
      </c>
      <c r="H2135" s="23">
        <v>0.19078344794848584</v>
      </c>
      <c r="I2135" s="25">
        <f t="shared" si="132"/>
        <v>0</v>
      </c>
      <c r="J2135" s="25">
        <f t="shared" si="133"/>
        <v>0</v>
      </c>
      <c r="K2135" s="25">
        <f t="shared" si="134"/>
        <v>0</v>
      </c>
      <c r="L2135" s="25">
        <f t="shared" si="135"/>
        <v>0</v>
      </c>
      <c r="M2135" s="25">
        <v>0</v>
      </c>
      <c r="N2135" s="25" t="e">
        <v>#N/A</v>
      </c>
      <c r="O2135" s="25" t="e">
        <f>VLOOKUP(A2135,'NFkB target TFs'!$E$10:$E$54,1,FALSE)</f>
        <v>#N/A</v>
      </c>
      <c r="P2135" s="25" t="e">
        <f>VLOOKUP(A2135,'all NFkB targets'!$A$6:$A$571,1,FALSE)</f>
        <v>#N/A</v>
      </c>
    </row>
    <row r="2136" spans="1:16" x14ac:dyDescent="0.25">
      <c r="A2136" s="96" t="s">
        <v>4068</v>
      </c>
      <c r="B2136" s="21" t="s">
        <v>4069</v>
      </c>
      <c r="C2136" s="21"/>
      <c r="D2136" s="22">
        <v>0</v>
      </c>
      <c r="E2136" s="23">
        <v>9.7604461907716017E-2</v>
      </c>
      <c r="F2136" s="23">
        <v>2.048129336123981E-2</v>
      </c>
      <c r="G2136" s="23">
        <v>0.12525447172115714</v>
      </c>
      <c r="H2136" s="23">
        <v>0.19072693677452526</v>
      </c>
      <c r="I2136" s="25">
        <f t="shared" si="132"/>
        <v>0</v>
      </c>
      <c r="J2136" s="25">
        <f t="shared" si="133"/>
        <v>0</v>
      </c>
      <c r="K2136" s="25">
        <f t="shared" si="134"/>
        <v>0</v>
      </c>
      <c r="L2136" s="25">
        <f t="shared" si="135"/>
        <v>0</v>
      </c>
      <c r="M2136" s="25">
        <v>0</v>
      </c>
      <c r="N2136" s="25" t="e">
        <v>#N/A</v>
      </c>
      <c r="O2136" s="25" t="e">
        <f>VLOOKUP(A2136,'NFkB target TFs'!$E$10:$E$54,1,FALSE)</f>
        <v>#N/A</v>
      </c>
      <c r="P2136" s="25" t="e">
        <f>VLOOKUP(A2136,'all NFkB targets'!$A$6:$A$571,1,FALSE)</f>
        <v>#N/A</v>
      </c>
    </row>
    <row r="2137" spans="1:16" x14ac:dyDescent="0.25">
      <c r="A2137" s="96" t="s">
        <v>2470</v>
      </c>
      <c r="B2137" s="21" t="s">
        <v>2471</v>
      </c>
      <c r="C2137" s="21"/>
      <c r="D2137" s="22">
        <v>0</v>
      </c>
      <c r="E2137" s="23">
        <v>0.31213655063147394</v>
      </c>
      <c r="F2137" s="23">
        <v>0.44223073466967927</v>
      </c>
      <c r="G2137" s="23">
        <v>-0.4047569856256788</v>
      </c>
      <c r="H2137" s="23">
        <v>0.19036885906304532</v>
      </c>
      <c r="I2137" s="25">
        <f t="shared" si="132"/>
        <v>0</v>
      </c>
      <c r="J2137" s="25">
        <f t="shared" si="133"/>
        <v>0</v>
      </c>
      <c r="K2137" s="25">
        <f t="shared" si="134"/>
        <v>0</v>
      </c>
      <c r="L2137" s="25">
        <f t="shared" si="135"/>
        <v>0</v>
      </c>
      <c r="M2137" s="25">
        <v>0</v>
      </c>
      <c r="N2137" s="25" t="e">
        <v>#N/A</v>
      </c>
      <c r="O2137" s="25" t="e">
        <f>VLOOKUP(A2137,'NFkB target TFs'!$E$10:$E$54,1,FALSE)</f>
        <v>#N/A</v>
      </c>
      <c r="P2137" s="25" t="e">
        <f>VLOOKUP(A2137,'all NFkB targets'!$A$6:$A$571,1,FALSE)</f>
        <v>#N/A</v>
      </c>
    </row>
    <row r="2138" spans="1:16" x14ac:dyDescent="0.25">
      <c r="A2138" s="96" t="s">
        <v>13760</v>
      </c>
      <c r="B2138" s="21" t="s">
        <v>13761</v>
      </c>
      <c r="C2138" s="21"/>
      <c r="D2138" s="22">
        <v>0</v>
      </c>
      <c r="E2138" s="28">
        <v>0.38168941764071146</v>
      </c>
      <c r="F2138" s="28">
        <v>0.48282727836214617</v>
      </c>
      <c r="G2138" s="28">
        <v>0.76570844672051142</v>
      </c>
      <c r="H2138" s="28">
        <v>0.19031483470474192</v>
      </c>
      <c r="I2138" s="25">
        <f t="shared" si="132"/>
        <v>0</v>
      </c>
      <c r="J2138" s="25">
        <f t="shared" si="133"/>
        <v>0</v>
      </c>
      <c r="K2138" s="25">
        <f t="shared" si="134"/>
        <v>1</v>
      </c>
      <c r="L2138" s="25">
        <f t="shared" si="135"/>
        <v>0</v>
      </c>
      <c r="M2138" s="25">
        <v>1</v>
      </c>
      <c r="N2138" s="25" t="e">
        <v>#N/A</v>
      </c>
      <c r="O2138" s="25" t="e">
        <f>VLOOKUP(A2138,'NFkB target TFs'!$E$10:$E$54,1,FALSE)</f>
        <v>#N/A</v>
      </c>
      <c r="P2138" s="25" t="e">
        <f>VLOOKUP(A2138,'all NFkB targets'!$A$6:$A$571,1,FALSE)</f>
        <v>#N/A</v>
      </c>
    </row>
    <row r="2139" spans="1:16" x14ac:dyDescent="0.25">
      <c r="A2139" s="96" t="s">
        <v>10499</v>
      </c>
      <c r="B2139" s="21" t="s">
        <v>10500</v>
      </c>
      <c r="C2139" s="21"/>
      <c r="D2139" s="22">
        <v>0</v>
      </c>
      <c r="E2139" s="23">
        <v>-0.35957426996537795</v>
      </c>
      <c r="F2139" s="23">
        <v>-0.39577003495262941</v>
      </c>
      <c r="G2139" s="23">
        <v>-0.17581044680387295</v>
      </c>
      <c r="H2139" s="23">
        <v>0.19028274157148486</v>
      </c>
      <c r="I2139" s="25">
        <f t="shared" si="132"/>
        <v>0</v>
      </c>
      <c r="J2139" s="25">
        <f t="shared" si="133"/>
        <v>0</v>
      </c>
      <c r="K2139" s="25">
        <f t="shared" si="134"/>
        <v>0</v>
      </c>
      <c r="L2139" s="25">
        <f t="shared" si="135"/>
        <v>0</v>
      </c>
      <c r="M2139" s="25">
        <v>0</v>
      </c>
      <c r="N2139" s="25" t="e">
        <v>#N/A</v>
      </c>
      <c r="O2139" s="25" t="e">
        <f>VLOOKUP(A2139,'NFkB target TFs'!$E$10:$E$54,1,FALSE)</f>
        <v>#N/A</v>
      </c>
      <c r="P2139" s="25" t="e">
        <f>VLOOKUP(A2139,'all NFkB targets'!$A$6:$A$571,1,FALSE)</f>
        <v>#N/A</v>
      </c>
    </row>
    <row r="2140" spans="1:16" x14ac:dyDescent="0.25">
      <c r="A2140" s="96" t="s">
        <v>14657</v>
      </c>
      <c r="B2140" s="21" t="s">
        <v>14658</v>
      </c>
      <c r="C2140" s="21"/>
      <c r="D2140" s="22">
        <v>0</v>
      </c>
      <c r="E2140" s="28">
        <v>0.31858368297901085</v>
      </c>
      <c r="F2140" s="28">
        <v>0.81038083667182725</v>
      </c>
      <c r="G2140" s="28">
        <v>0.86163477314600168</v>
      </c>
      <c r="H2140" s="28">
        <v>0.19011049378291831</v>
      </c>
      <c r="I2140" s="25">
        <f t="shared" si="132"/>
        <v>0</v>
      </c>
      <c r="J2140" s="25">
        <f t="shared" si="133"/>
        <v>1</v>
      </c>
      <c r="K2140" s="25">
        <f t="shared" si="134"/>
        <v>1</v>
      </c>
      <c r="L2140" s="25">
        <f t="shared" si="135"/>
        <v>0</v>
      </c>
      <c r="M2140" s="25">
        <v>1</v>
      </c>
      <c r="N2140" s="25" t="e">
        <v>#N/A</v>
      </c>
      <c r="O2140" s="25" t="e">
        <f>VLOOKUP(A2140,'NFkB target TFs'!$E$10:$E$54,1,FALSE)</f>
        <v>#N/A</v>
      </c>
      <c r="P2140" s="25" t="e">
        <f>VLOOKUP(A2140,'all NFkB targets'!$A$6:$A$571,1,FALSE)</f>
        <v>#N/A</v>
      </c>
    </row>
    <row r="2141" spans="1:16" x14ac:dyDescent="0.25">
      <c r="A2141" s="96" t="s">
        <v>12913</v>
      </c>
      <c r="B2141" s="21" t="s">
        <v>12914</v>
      </c>
      <c r="C2141" s="21"/>
      <c r="D2141" s="22">
        <v>0</v>
      </c>
      <c r="E2141" s="28">
        <v>0.20965159750028178</v>
      </c>
      <c r="F2141" s="28">
        <v>0.59347314954940522</v>
      </c>
      <c r="G2141" s="28">
        <v>0.35655220396903986</v>
      </c>
      <c r="H2141" s="28">
        <v>0.19008827617319404</v>
      </c>
      <c r="I2141" s="25">
        <f t="shared" si="132"/>
        <v>0</v>
      </c>
      <c r="J2141" s="25">
        <f t="shared" si="133"/>
        <v>1</v>
      </c>
      <c r="K2141" s="25">
        <f t="shared" si="134"/>
        <v>0</v>
      </c>
      <c r="L2141" s="25">
        <f t="shared" si="135"/>
        <v>0</v>
      </c>
      <c r="M2141" s="25">
        <v>1</v>
      </c>
      <c r="N2141" s="25" t="e">
        <v>#N/A</v>
      </c>
      <c r="O2141" s="25" t="e">
        <f>VLOOKUP(A2141,'NFkB target TFs'!$E$10:$E$54,1,FALSE)</f>
        <v>#N/A</v>
      </c>
      <c r="P2141" s="25" t="e">
        <f>VLOOKUP(A2141,'all NFkB targets'!$A$6:$A$571,1,FALSE)</f>
        <v>#N/A</v>
      </c>
    </row>
    <row r="2142" spans="1:16" x14ac:dyDescent="0.25">
      <c r="A2142" s="96" t="s">
        <v>8335</v>
      </c>
      <c r="B2142" s="21" t="s">
        <v>8336</v>
      </c>
      <c r="C2142" s="21"/>
      <c r="D2142" s="22">
        <v>0</v>
      </c>
      <c r="E2142" s="23">
        <v>9.7566967499540094E-2</v>
      </c>
      <c r="F2142" s="23">
        <v>0.11104623175276236</v>
      </c>
      <c r="G2142" s="23">
        <v>0.29903487011177582</v>
      </c>
      <c r="H2142" s="23">
        <v>0.18992047889585426</v>
      </c>
      <c r="I2142" s="25">
        <f t="shared" si="132"/>
        <v>0</v>
      </c>
      <c r="J2142" s="25">
        <f t="shared" si="133"/>
        <v>0</v>
      </c>
      <c r="K2142" s="25">
        <f t="shared" si="134"/>
        <v>0</v>
      </c>
      <c r="L2142" s="25">
        <f t="shared" si="135"/>
        <v>0</v>
      </c>
      <c r="M2142" s="25">
        <v>0</v>
      </c>
      <c r="N2142" s="25" t="e">
        <v>#N/A</v>
      </c>
      <c r="O2142" s="25" t="e">
        <f>VLOOKUP(A2142,'NFkB target TFs'!$E$10:$E$54,1,FALSE)</f>
        <v>#N/A</v>
      </c>
      <c r="P2142" s="25" t="e">
        <f>VLOOKUP(A2142,'all NFkB targets'!$A$6:$A$571,1,FALSE)</f>
        <v>#N/A</v>
      </c>
    </row>
    <row r="2143" spans="1:16" x14ac:dyDescent="0.25">
      <c r="A2143" s="96" t="s">
        <v>4460</v>
      </c>
      <c r="B2143" s="21" t="s">
        <v>4461</v>
      </c>
      <c r="C2143" s="21"/>
      <c r="D2143" s="22">
        <v>0</v>
      </c>
      <c r="E2143" s="23">
        <v>9.7411469445433482E-2</v>
      </c>
      <c r="F2143" s="23">
        <v>3.7245915131261499E-2</v>
      </c>
      <c r="G2143" s="23">
        <v>-0.11357519968999556</v>
      </c>
      <c r="H2143" s="23">
        <v>0.18923966766827166</v>
      </c>
      <c r="I2143" s="25">
        <f t="shared" si="132"/>
        <v>0</v>
      </c>
      <c r="J2143" s="25">
        <f t="shared" si="133"/>
        <v>0</v>
      </c>
      <c r="K2143" s="25">
        <f t="shared" si="134"/>
        <v>0</v>
      </c>
      <c r="L2143" s="25">
        <f t="shared" si="135"/>
        <v>0</v>
      </c>
      <c r="M2143" s="25">
        <v>0</v>
      </c>
      <c r="N2143" s="25" t="e">
        <v>#N/A</v>
      </c>
      <c r="O2143" s="25" t="e">
        <f>VLOOKUP(A2143,'NFkB target TFs'!$E$10:$E$54,1,FALSE)</f>
        <v>#N/A</v>
      </c>
      <c r="P2143" s="25" t="e">
        <f>VLOOKUP(A2143,'all NFkB targets'!$A$6:$A$571,1,FALSE)</f>
        <v>#N/A</v>
      </c>
    </row>
    <row r="2144" spans="1:16" x14ac:dyDescent="0.25">
      <c r="A2144" s="96" t="s">
        <v>14105</v>
      </c>
      <c r="B2144" s="21" t="s">
        <v>14106</v>
      </c>
      <c r="C2144" s="21"/>
      <c r="D2144" s="22">
        <v>0</v>
      </c>
      <c r="E2144" s="28">
        <v>0.37609206992747363</v>
      </c>
      <c r="F2144" s="28">
        <v>0.54069609304701516</v>
      </c>
      <c r="G2144" s="28">
        <v>0.60897709988451265</v>
      </c>
      <c r="H2144" s="28">
        <v>0.18919349280598971</v>
      </c>
      <c r="I2144" s="25">
        <f t="shared" si="132"/>
        <v>0</v>
      </c>
      <c r="J2144" s="25">
        <f t="shared" si="133"/>
        <v>0</v>
      </c>
      <c r="K2144" s="25">
        <f t="shared" si="134"/>
        <v>1</v>
      </c>
      <c r="L2144" s="25">
        <f t="shared" si="135"/>
        <v>0</v>
      </c>
      <c r="M2144" s="25">
        <v>1</v>
      </c>
      <c r="N2144" s="25" t="e">
        <v>#N/A</v>
      </c>
      <c r="O2144" s="25" t="e">
        <f>VLOOKUP(A2144,'NFkB target TFs'!$E$10:$E$54,1,FALSE)</f>
        <v>#N/A</v>
      </c>
      <c r="P2144" s="25" t="e">
        <f>VLOOKUP(A2144,'all NFkB targets'!$A$6:$A$571,1,FALSE)</f>
        <v>#N/A</v>
      </c>
    </row>
    <row r="2145" spans="1:16" x14ac:dyDescent="0.25">
      <c r="A2145" s="96" t="s">
        <v>7462</v>
      </c>
      <c r="B2145" s="21" t="s">
        <v>7463</v>
      </c>
      <c r="C2145" s="21"/>
      <c r="D2145" s="22">
        <v>0</v>
      </c>
      <c r="E2145" s="23">
        <v>0.29863301866126285</v>
      </c>
      <c r="F2145" s="23">
        <v>0.23701992284375559</v>
      </c>
      <c r="G2145" s="23">
        <v>0.5442199565936211</v>
      </c>
      <c r="H2145" s="23">
        <v>0.18916163699193383</v>
      </c>
      <c r="I2145" s="25">
        <f t="shared" si="132"/>
        <v>0</v>
      </c>
      <c r="J2145" s="25">
        <f t="shared" si="133"/>
        <v>0</v>
      </c>
      <c r="K2145" s="25">
        <f t="shared" si="134"/>
        <v>0</v>
      </c>
      <c r="L2145" s="25">
        <f t="shared" si="135"/>
        <v>0</v>
      </c>
      <c r="M2145" s="25">
        <v>0</v>
      </c>
      <c r="N2145" s="25" t="e">
        <v>#N/A</v>
      </c>
      <c r="O2145" s="25" t="e">
        <f>VLOOKUP(A2145,'NFkB target TFs'!$E$10:$E$54,1,FALSE)</f>
        <v>#N/A</v>
      </c>
      <c r="P2145" s="25" t="e">
        <f>VLOOKUP(A2145,'all NFkB targets'!$A$6:$A$571,1,FALSE)</f>
        <v>#N/A</v>
      </c>
    </row>
    <row r="2146" spans="1:16" x14ac:dyDescent="0.25">
      <c r="A2146" s="96" t="s">
        <v>6143</v>
      </c>
      <c r="B2146" s="21" t="s">
        <v>6144</v>
      </c>
      <c r="C2146" s="21"/>
      <c r="D2146" s="22">
        <v>0</v>
      </c>
      <c r="E2146" s="23">
        <v>-4.6431754001532925E-2</v>
      </c>
      <c r="F2146" s="23">
        <v>0.11846081292047853</v>
      </c>
      <c r="G2146" s="23">
        <v>0.28377979112452884</v>
      </c>
      <c r="H2146" s="23">
        <v>0.18908099735410983</v>
      </c>
      <c r="I2146" s="25">
        <f t="shared" si="132"/>
        <v>0</v>
      </c>
      <c r="J2146" s="25">
        <f t="shared" si="133"/>
        <v>0</v>
      </c>
      <c r="K2146" s="25">
        <f t="shared" si="134"/>
        <v>0</v>
      </c>
      <c r="L2146" s="25">
        <f t="shared" si="135"/>
        <v>0</v>
      </c>
      <c r="M2146" s="25">
        <v>0</v>
      </c>
      <c r="N2146" s="25" t="e">
        <v>#N/A</v>
      </c>
      <c r="O2146" s="25" t="e">
        <f>VLOOKUP(A2146,'NFkB target TFs'!$E$10:$E$54,1,FALSE)</f>
        <v>#N/A</v>
      </c>
      <c r="P2146" s="25" t="e">
        <f>VLOOKUP(A2146,'all NFkB targets'!$A$6:$A$571,1,FALSE)</f>
        <v>#N/A</v>
      </c>
    </row>
    <row r="2147" spans="1:16" x14ac:dyDescent="0.25">
      <c r="A2147" s="96" t="s">
        <v>14732</v>
      </c>
      <c r="B2147" s="21" t="s">
        <v>14733</v>
      </c>
      <c r="C2147" s="21"/>
      <c r="D2147" s="22">
        <v>0</v>
      </c>
      <c r="E2147" s="28">
        <v>0.35630305397971906</v>
      </c>
      <c r="F2147" s="28">
        <v>0.60702338133398681</v>
      </c>
      <c r="G2147" s="28">
        <v>0.64775464021613827</v>
      </c>
      <c r="H2147" s="28">
        <v>0.18894615711864632</v>
      </c>
      <c r="I2147" s="25">
        <f t="shared" si="132"/>
        <v>0</v>
      </c>
      <c r="J2147" s="25">
        <f t="shared" si="133"/>
        <v>1</v>
      </c>
      <c r="K2147" s="25">
        <f t="shared" si="134"/>
        <v>1</v>
      </c>
      <c r="L2147" s="25">
        <f t="shared" si="135"/>
        <v>0</v>
      </c>
      <c r="M2147" s="25">
        <v>1</v>
      </c>
      <c r="N2147" s="25" t="e">
        <v>#N/A</v>
      </c>
      <c r="O2147" s="25" t="e">
        <f>VLOOKUP(A2147,'NFkB target TFs'!$E$10:$E$54,1,FALSE)</f>
        <v>#N/A</v>
      </c>
      <c r="P2147" s="25" t="e">
        <f>VLOOKUP(A2147,'all NFkB targets'!$A$6:$A$571,1,FALSE)</f>
        <v>#N/A</v>
      </c>
    </row>
    <row r="2148" spans="1:16" x14ac:dyDescent="0.25">
      <c r="A2148" s="96" t="s">
        <v>10778</v>
      </c>
      <c r="B2148" s="21" t="s">
        <v>10779</v>
      </c>
      <c r="C2148" s="21"/>
      <c r="D2148" s="22">
        <v>0</v>
      </c>
      <c r="E2148" s="23">
        <v>0.48690942929909697</v>
      </c>
      <c r="F2148" s="23">
        <v>0.31092950131813835</v>
      </c>
      <c r="G2148" s="23">
        <v>-1.8938736011601273E-2</v>
      </c>
      <c r="H2148" s="23">
        <v>0.18884722297409159</v>
      </c>
      <c r="I2148" s="25">
        <f t="shared" si="132"/>
        <v>0</v>
      </c>
      <c r="J2148" s="25">
        <f t="shared" si="133"/>
        <v>0</v>
      </c>
      <c r="K2148" s="25">
        <f t="shared" si="134"/>
        <v>0</v>
      </c>
      <c r="L2148" s="25">
        <f t="shared" si="135"/>
        <v>0</v>
      </c>
      <c r="M2148" s="25">
        <v>0</v>
      </c>
      <c r="N2148" s="25" t="e">
        <v>#N/A</v>
      </c>
      <c r="O2148" s="25" t="e">
        <f>VLOOKUP(A2148,'NFkB target TFs'!$E$10:$E$54,1,FALSE)</f>
        <v>#N/A</v>
      </c>
      <c r="P2148" s="25" t="e">
        <f>VLOOKUP(A2148,'all NFkB targets'!$A$6:$A$571,1,FALSE)</f>
        <v>#N/A</v>
      </c>
    </row>
    <row r="2149" spans="1:16" x14ac:dyDescent="0.25">
      <c r="A2149" s="96" t="s">
        <v>13293</v>
      </c>
      <c r="B2149" s="21" t="s">
        <v>13294</v>
      </c>
      <c r="C2149" s="21"/>
      <c r="D2149" s="22">
        <v>0</v>
      </c>
      <c r="E2149" s="28">
        <v>0.29785119379065828</v>
      </c>
      <c r="F2149" s="24">
        <v>-0.35211143808254292</v>
      </c>
      <c r="G2149" s="28">
        <v>0.82051207988151909</v>
      </c>
      <c r="H2149" s="28">
        <v>0.18876091942420753</v>
      </c>
      <c r="I2149" s="25">
        <f t="shared" si="132"/>
        <v>0</v>
      </c>
      <c r="J2149" s="25">
        <f t="shared" si="133"/>
        <v>0</v>
      </c>
      <c r="K2149" s="25">
        <f t="shared" si="134"/>
        <v>1</v>
      </c>
      <c r="L2149" s="25">
        <f t="shared" si="135"/>
        <v>0</v>
      </c>
      <c r="M2149" s="25">
        <v>1</v>
      </c>
      <c r="N2149" s="25" t="e">
        <v>#N/A</v>
      </c>
      <c r="O2149" s="25" t="e">
        <f>VLOOKUP(A2149,'NFkB target TFs'!$E$10:$E$54,1,FALSE)</f>
        <v>#N/A</v>
      </c>
      <c r="P2149" s="25" t="e">
        <f>VLOOKUP(A2149,'all NFkB targets'!$A$6:$A$571,1,FALSE)</f>
        <v>#N/A</v>
      </c>
    </row>
    <row r="2150" spans="1:16" x14ac:dyDescent="0.25">
      <c r="A2150" s="96" t="s">
        <v>6296</v>
      </c>
      <c r="B2150" s="21" t="s">
        <v>6297</v>
      </c>
      <c r="C2150" s="21"/>
      <c r="D2150" s="22">
        <v>0</v>
      </c>
      <c r="E2150" s="23">
        <v>6.243511912504824E-2</v>
      </c>
      <c r="F2150" s="23">
        <v>6.3537556326022746E-2</v>
      </c>
      <c r="G2150" s="23">
        <v>0.21284794122301703</v>
      </c>
      <c r="H2150" s="23">
        <v>0.18866826331768394</v>
      </c>
      <c r="I2150" s="25">
        <f t="shared" si="132"/>
        <v>0</v>
      </c>
      <c r="J2150" s="25">
        <f t="shared" si="133"/>
        <v>0</v>
      </c>
      <c r="K2150" s="25">
        <f t="shared" si="134"/>
        <v>0</v>
      </c>
      <c r="L2150" s="25">
        <f t="shared" si="135"/>
        <v>0</v>
      </c>
      <c r="M2150" s="25">
        <v>0</v>
      </c>
      <c r="N2150" s="25" t="e">
        <v>#N/A</v>
      </c>
      <c r="O2150" s="25" t="e">
        <f>VLOOKUP(A2150,'NFkB target TFs'!$E$10:$E$54,1,FALSE)</f>
        <v>#N/A</v>
      </c>
      <c r="P2150" s="25" t="e">
        <f>VLOOKUP(A2150,'all NFkB targets'!$A$6:$A$571,1,FALSE)</f>
        <v>#N/A</v>
      </c>
    </row>
    <row r="2151" spans="1:16" x14ac:dyDescent="0.25">
      <c r="A2151" s="96" t="s">
        <v>9425</v>
      </c>
      <c r="B2151" s="21" t="s">
        <v>9426</v>
      </c>
      <c r="C2151" s="21"/>
      <c r="D2151" s="22">
        <v>0</v>
      </c>
      <c r="E2151" s="23">
        <v>-0.15880535441783492</v>
      </c>
      <c r="F2151" s="23">
        <v>9.8350614162680289E-2</v>
      </c>
      <c r="G2151" s="23">
        <v>5.8048605655498714E-2</v>
      </c>
      <c r="H2151" s="23">
        <v>0.18864482361872523</v>
      </c>
      <c r="I2151" s="25">
        <f t="shared" si="132"/>
        <v>0</v>
      </c>
      <c r="J2151" s="25">
        <f t="shared" si="133"/>
        <v>0</v>
      </c>
      <c r="K2151" s="25">
        <f t="shared" si="134"/>
        <v>0</v>
      </c>
      <c r="L2151" s="25">
        <f t="shared" si="135"/>
        <v>0</v>
      </c>
      <c r="M2151" s="25">
        <v>0</v>
      </c>
      <c r="N2151" s="25" t="e">
        <v>#N/A</v>
      </c>
      <c r="O2151" s="25" t="e">
        <f>VLOOKUP(A2151,'NFkB target TFs'!$E$10:$E$54,1,FALSE)</f>
        <v>#N/A</v>
      </c>
      <c r="P2151" s="25" t="e">
        <f>VLOOKUP(A2151,'all NFkB targets'!$A$6:$A$571,1,FALSE)</f>
        <v>#N/A</v>
      </c>
    </row>
    <row r="2152" spans="1:16" x14ac:dyDescent="0.25">
      <c r="A2152" s="96" t="s">
        <v>14541</v>
      </c>
      <c r="B2152" s="21" t="s">
        <v>14542</v>
      </c>
      <c r="C2152" s="21"/>
      <c r="D2152" s="22">
        <v>0</v>
      </c>
      <c r="E2152" s="28">
        <v>0.41092530160380741</v>
      </c>
      <c r="F2152" s="28">
        <v>0.61418130431643703</v>
      </c>
      <c r="G2152" s="28">
        <v>0.91772393397673246</v>
      </c>
      <c r="H2152" s="28">
        <v>0.18855190886573889</v>
      </c>
      <c r="I2152" s="25">
        <f t="shared" si="132"/>
        <v>0</v>
      </c>
      <c r="J2152" s="25">
        <f t="shared" si="133"/>
        <v>1</v>
      </c>
      <c r="K2152" s="25">
        <f t="shared" si="134"/>
        <v>1</v>
      </c>
      <c r="L2152" s="25">
        <f t="shared" si="135"/>
        <v>0</v>
      </c>
      <c r="M2152" s="25">
        <v>1</v>
      </c>
      <c r="N2152" s="25" t="e">
        <v>#N/A</v>
      </c>
      <c r="O2152" s="25" t="e">
        <f>VLOOKUP(A2152,'NFkB target TFs'!$E$10:$E$54,1,FALSE)</f>
        <v>#N/A</v>
      </c>
      <c r="P2152" s="25" t="e">
        <f>VLOOKUP(A2152,'all NFkB targets'!$A$6:$A$571,1,FALSE)</f>
        <v>#N/A</v>
      </c>
    </row>
    <row r="2153" spans="1:16" x14ac:dyDescent="0.25">
      <c r="A2153" s="96" t="s">
        <v>8159</v>
      </c>
      <c r="B2153" s="21" t="s">
        <v>8160</v>
      </c>
      <c r="C2153" s="21"/>
      <c r="D2153" s="22">
        <v>0</v>
      </c>
      <c r="E2153" s="23">
        <v>0.30553799937203407</v>
      </c>
      <c r="F2153" s="23">
        <v>0.27961514054796144</v>
      </c>
      <c r="G2153" s="23">
        <v>0.21215054360659538</v>
      </c>
      <c r="H2153" s="23">
        <v>0.18854653282738401</v>
      </c>
      <c r="I2153" s="25">
        <f t="shared" si="132"/>
        <v>0</v>
      </c>
      <c r="J2153" s="25">
        <f t="shared" si="133"/>
        <v>0</v>
      </c>
      <c r="K2153" s="25">
        <f t="shared" si="134"/>
        <v>0</v>
      </c>
      <c r="L2153" s="25">
        <f t="shared" si="135"/>
        <v>0</v>
      </c>
      <c r="M2153" s="25">
        <v>0</v>
      </c>
      <c r="N2153" s="25" t="e">
        <v>#N/A</v>
      </c>
      <c r="O2153" s="25" t="e">
        <f>VLOOKUP(A2153,'NFkB target TFs'!$E$10:$E$54,1,FALSE)</f>
        <v>#N/A</v>
      </c>
      <c r="P2153" s="25" t="e">
        <f>VLOOKUP(A2153,'all NFkB targets'!$A$6:$A$571,1,FALSE)</f>
        <v>#N/A</v>
      </c>
    </row>
    <row r="2154" spans="1:16" x14ac:dyDescent="0.25">
      <c r="A2154" s="96" t="s">
        <v>5994</v>
      </c>
      <c r="B2154" s="21" t="s">
        <v>5995</v>
      </c>
      <c r="C2154" s="21"/>
      <c r="D2154" s="22">
        <v>0</v>
      </c>
      <c r="E2154" s="23">
        <v>-0.20046151520017641</v>
      </c>
      <c r="F2154" s="23">
        <v>0.39045327164506333</v>
      </c>
      <c r="G2154" s="23">
        <v>0.21940332145260816</v>
      </c>
      <c r="H2154" s="23">
        <v>0.18847203288691858</v>
      </c>
      <c r="I2154" s="25">
        <f t="shared" si="132"/>
        <v>0</v>
      </c>
      <c r="J2154" s="25">
        <f t="shared" si="133"/>
        <v>0</v>
      </c>
      <c r="K2154" s="25">
        <f t="shared" si="134"/>
        <v>0</v>
      </c>
      <c r="L2154" s="25">
        <f t="shared" si="135"/>
        <v>0</v>
      </c>
      <c r="M2154" s="25">
        <v>0</v>
      </c>
      <c r="N2154" s="25" t="e">
        <v>#N/A</v>
      </c>
      <c r="O2154" s="25" t="e">
        <f>VLOOKUP(A2154,'NFkB target TFs'!$E$10:$E$54,1,FALSE)</f>
        <v>#N/A</v>
      </c>
      <c r="P2154" s="25" t="e">
        <f>VLOOKUP(A2154,'all NFkB targets'!$A$6:$A$571,1,FALSE)</f>
        <v>#N/A</v>
      </c>
    </row>
    <row r="2155" spans="1:16" x14ac:dyDescent="0.25">
      <c r="A2155" s="96" t="s">
        <v>13346</v>
      </c>
      <c r="B2155" s="21" t="s">
        <v>13347</v>
      </c>
      <c r="C2155" s="21"/>
      <c r="D2155" s="22">
        <v>0</v>
      </c>
      <c r="E2155" s="24">
        <v>-0.12011871613958867</v>
      </c>
      <c r="F2155" s="23">
        <v>6.618985959800984E-2</v>
      </c>
      <c r="G2155" s="28">
        <v>0.58731432199125411</v>
      </c>
      <c r="H2155" s="28">
        <v>0.18835699438476711</v>
      </c>
      <c r="I2155" s="25">
        <f t="shared" si="132"/>
        <v>0</v>
      </c>
      <c r="J2155" s="25">
        <f t="shared" si="133"/>
        <v>0</v>
      </c>
      <c r="K2155" s="25">
        <f t="shared" si="134"/>
        <v>1</v>
      </c>
      <c r="L2155" s="25">
        <f t="shared" si="135"/>
        <v>0</v>
      </c>
      <c r="M2155" s="25">
        <v>1</v>
      </c>
      <c r="N2155" s="25" t="e">
        <v>#N/A</v>
      </c>
      <c r="O2155" s="25" t="e">
        <f>VLOOKUP(A2155,'NFkB target TFs'!$E$10:$E$54,1,FALSE)</f>
        <v>#N/A</v>
      </c>
      <c r="P2155" s="25" t="e">
        <f>VLOOKUP(A2155,'all NFkB targets'!$A$6:$A$571,1,FALSE)</f>
        <v>#N/A</v>
      </c>
    </row>
    <row r="2156" spans="1:16" x14ac:dyDescent="0.25">
      <c r="A2156" s="96" t="s">
        <v>7231</v>
      </c>
      <c r="B2156" s="21" t="s">
        <v>7232</v>
      </c>
      <c r="C2156" s="21"/>
      <c r="D2156" s="22">
        <v>0</v>
      </c>
      <c r="E2156" s="23">
        <v>0.3878352465357689</v>
      </c>
      <c r="F2156" s="23">
        <v>0.41589415570261834</v>
      </c>
      <c r="G2156" s="23">
        <v>0.46903079913705936</v>
      </c>
      <c r="H2156" s="23">
        <v>0.18827543028453655</v>
      </c>
      <c r="I2156" s="25">
        <f t="shared" si="132"/>
        <v>0</v>
      </c>
      <c r="J2156" s="25">
        <f t="shared" si="133"/>
        <v>0</v>
      </c>
      <c r="K2156" s="25">
        <f t="shared" si="134"/>
        <v>0</v>
      </c>
      <c r="L2156" s="25">
        <f t="shared" si="135"/>
        <v>0</v>
      </c>
      <c r="M2156" s="25">
        <v>0</v>
      </c>
      <c r="N2156" s="25" t="e">
        <v>#N/A</v>
      </c>
      <c r="O2156" s="25" t="e">
        <f>VLOOKUP(A2156,'NFkB target TFs'!$E$10:$E$54,1,FALSE)</f>
        <v>#N/A</v>
      </c>
      <c r="P2156" s="25" t="e">
        <f>VLOOKUP(A2156,'all NFkB targets'!$A$6:$A$571,1,FALSE)</f>
        <v>#N/A</v>
      </c>
    </row>
    <row r="2157" spans="1:16" x14ac:dyDescent="0.25">
      <c r="A2157" s="96" t="s">
        <v>3033</v>
      </c>
      <c r="B2157" s="21" t="s">
        <v>3034</v>
      </c>
      <c r="C2157" s="21"/>
      <c r="D2157" s="22">
        <v>0</v>
      </c>
      <c r="E2157" s="23">
        <v>0.13820438150204839</v>
      </c>
      <c r="F2157" s="23">
        <v>0.15695172402135146</v>
      </c>
      <c r="G2157" s="23">
        <v>0.18484635013206718</v>
      </c>
      <c r="H2157" s="23">
        <v>0.18823302744685019</v>
      </c>
      <c r="I2157" s="25">
        <f t="shared" si="132"/>
        <v>0</v>
      </c>
      <c r="J2157" s="25">
        <f t="shared" si="133"/>
        <v>0</v>
      </c>
      <c r="K2157" s="25">
        <f t="shared" si="134"/>
        <v>0</v>
      </c>
      <c r="L2157" s="25">
        <f t="shared" si="135"/>
        <v>0</v>
      </c>
      <c r="M2157" s="25">
        <v>0</v>
      </c>
      <c r="N2157" s="25" t="e">
        <v>#N/A</v>
      </c>
      <c r="O2157" s="25" t="e">
        <f>VLOOKUP(A2157,'NFkB target TFs'!$E$10:$E$54,1,FALSE)</f>
        <v>#N/A</v>
      </c>
      <c r="P2157" s="25" t="e">
        <f>VLOOKUP(A2157,'all NFkB targets'!$A$6:$A$571,1,FALSE)</f>
        <v>#N/A</v>
      </c>
    </row>
    <row r="2158" spans="1:16" x14ac:dyDescent="0.25">
      <c r="A2158" s="96" t="s">
        <v>5715</v>
      </c>
      <c r="B2158" s="21" t="s">
        <v>5716</v>
      </c>
      <c r="C2158" s="21"/>
      <c r="D2158" s="22">
        <v>0</v>
      </c>
      <c r="E2158" s="23">
        <v>-0.24327978781027179</v>
      </c>
      <c r="F2158" s="23">
        <v>-0.22614548321041869</v>
      </c>
      <c r="G2158" s="23">
        <v>0.28549667787183286</v>
      </c>
      <c r="H2158" s="23">
        <v>0.18770450700564867</v>
      </c>
      <c r="I2158" s="25">
        <f t="shared" si="132"/>
        <v>0</v>
      </c>
      <c r="J2158" s="25">
        <f t="shared" si="133"/>
        <v>0</v>
      </c>
      <c r="K2158" s="25">
        <f t="shared" si="134"/>
        <v>0</v>
      </c>
      <c r="L2158" s="25">
        <f t="shared" si="135"/>
        <v>0</v>
      </c>
      <c r="M2158" s="25">
        <v>0</v>
      </c>
      <c r="N2158" s="25" t="e">
        <v>#N/A</v>
      </c>
      <c r="O2158" s="25" t="e">
        <f>VLOOKUP(A2158,'NFkB target TFs'!$E$10:$E$54,1,FALSE)</f>
        <v>#N/A</v>
      </c>
      <c r="P2158" s="25" t="e">
        <f>VLOOKUP(A2158,'all NFkB targets'!$A$6:$A$571,1,FALSE)</f>
        <v>#N/A</v>
      </c>
    </row>
    <row r="2159" spans="1:16" x14ac:dyDescent="0.25">
      <c r="A2159" s="96" t="s">
        <v>4088</v>
      </c>
      <c r="B2159" s="21" t="s">
        <v>4089</v>
      </c>
      <c r="C2159" s="21"/>
      <c r="D2159" s="22">
        <v>0</v>
      </c>
      <c r="E2159" s="23">
        <v>-8.482234596122093E-2</v>
      </c>
      <c r="F2159" s="23">
        <v>0.20895535846754837</v>
      </c>
      <c r="G2159" s="23">
        <v>0.12611251957853839</v>
      </c>
      <c r="H2159" s="23">
        <v>0.18769232880786091</v>
      </c>
      <c r="I2159" s="25">
        <f t="shared" si="132"/>
        <v>0</v>
      </c>
      <c r="J2159" s="25">
        <f t="shared" si="133"/>
        <v>0</v>
      </c>
      <c r="K2159" s="25">
        <f t="shared" si="134"/>
        <v>0</v>
      </c>
      <c r="L2159" s="25">
        <f t="shared" si="135"/>
        <v>0</v>
      </c>
      <c r="M2159" s="25">
        <v>0</v>
      </c>
      <c r="N2159" s="25" t="e">
        <v>#N/A</v>
      </c>
      <c r="O2159" s="25" t="e">
        <f>VLOOKUP(A2159,'NFkB target TFs'!$E$10:$E$54,1,FALSE)</f>
        <v>#N/A</v>
      </c>
      <c r="P2159" s="25" t="e">
        <f>VLOOKUP(A2159,'all NFkB targets'!$A$6:$A$571,1,FALSE)</f>
        <v>#N/A</v>
      </c>
    </row>
    <row r="2160" spans="1:16" x14ac:dyDescent="0.25">
      <c r="A2160" s="96" t="s">
        <v>5513</v>
      </c>
      <c r="B2160" s="21" t="s">
        <v>5514</v>
      </c>
      <c r="C2160" s="21"/>
      <c r="D2160" s="22">
        <v>0</v>
      </c>
      <c r="E2160" s="23">
        <v>0.22991782090518495</v>
      </c>
      <c r="F2160" s="23">
        <v>2.3646298044230837E-2</v>
      </c>
      <c r="G2160" s="23">
        <v>0.56481554637966558</v>
      </c>
      <c r="H2160" s="23">
        <v>0.18767960908773251</v>
      </c>
      <c r="I2160" s="25">
        <f t="shared" si="132"/>
        <v>0</v>
      </c>
      <c r="J2160" s="25">
        <f t="shared" si="133"/>
        <v>0</v>
      </c>
      <c r="K2160" s="25">
        <f t="shared" si="134"/>
        <v>0</v>
      </c>
      <c r="L2160" s="25">
        <f t="shared" si="135"/>
        <v>0</v>
      </c>
      <c r="M2160" s="25">
        <v>0</v>
      </c>
      <c r="N2160" s="25" t="e">
        <v>#N/A</v>
      </c>
      <c r="O2160" s="25" t="e">
        <f>VLOOKUP(A2160,'NFkB target TFs'!$E$10:$E$54,1,FALSE)</f>
        <v>#N/A</v>
      </c>
      <c r="P2160" s="25" t="e">
        <f>VLOOKUP(A2160,'all NFkB targets'!$A$6:$A$571,1,FALSE)</f>
        <v>#N/A</v>
      </c>
    </row>
    <row r="2161" spans="1:16" x14ac:dyDescent="0.25">
      <c r="A2161" s="96" t="s">
        <v>13447</v>
      </c>
      <c r="B2161" s="21" t="s">
        <v>13448</v>
      </c>
      <c r="C2161" s="21"/>
      <c r="D2161" s="22">
        <v>0</v>
      </c>
      <c r="E2161" s="28">
        <v>0.16682934365117683</v>
      </c>
      <c r="F2161" s="28">
        <v>0.35833402381198409</v>
      </c>
      <c r="G2161" s="28">
        <v>0.85126942835865038</v>
      </c>
      <c r="H2161" s="28">
        <v>0.1876531951638844</v>
      </c>
      <c r="I2161" s="25">
        <f t="shared" si="132"/>
        <v>0</v>
      </c>
      <c r="J2161" s="25">
        <f t="shared" si="133"/>
        <v>0</v>
      </c>
      <c r="K2161" s="25">
        <f t="shared" si="134"/>
        <v>1</v>
      </c>
      <c r="L2161" s="25">
        <f t="shared" si="135"/>
        <v>0</v>
      </c>
      <c r="M2161" s="25">
        <v>1</v>
      </c>
      <c r="N2161" s="25" t="e">
        <v>#N/A</v>
      </c>
      <c r="O2161" s="25" t="e">
        <f>VLOOKUP(A2161,'NFkB target TFs'!$E$10:$E$54,1,FALSE)</f>
        <v>#N/A</v>
      </c>
      <c r="P2161" s="25" t="e">
        <f>VLOOKUP(A2161,'all NFkB targets'!$A$6:$A$571,1,FALSE)</f>
        <v>#N/A</v>
      </c>
    </row>
    <row r="2162" spans="1:16" x14ac:dyDescent="0.25">
      <c r="A2162" s="96" t="s">
        <v>6960</v>
      </c>
      <c r="B2162" s="21" t="s">
        <v>6961</v>
      </c>
      <c r="C2162" s="21"/>
      <c r="D2162" s="22">
        <v>0</v>
      </c>
      <c r="E2162" s="23">
        <v>0.17973452470031784</v>
      </c>
      <c r="F2162" s="23">
        <v>0.19962987814618902</v>
      </c>
      <c r="G2162" s="23">
        <v>0.55489153825762205</v>
      </c>
      <c r="H2162" s="23">
        <v>0.18763426528513066</v>
      </c>
      <c r="I2162" s="25">
        <f t="shared" si="132"/>
        <v>0</v>
      </c>
      <c r="J2162" s="25">
        <f t="shared" si="133"/>
        <v>0</v>
      </c>
      <c r="K2162" s="25">
        <f t="shared" si="134"/>
        <v>0</v>
      </c>
      <c r="L2162" s="25">
        <f t="shared" si="135"/>
        <v>0</v>
      </c>
      <c r="M2162" s="25">
        <v>0</v>
      </c>
      <c r="N2162" s="25" t="e">
        <v>#N/A</v>
      </c>
      <c r="O2162" s="25" t="e">
        <f>VLOOKUP(A2162,'NFkB target TFs'!$E$10:$E$54,1,FALSE)</f>
        <v>#N/A</v>
      </c>
      <c r="P2162" s="25" t="e">
        <f>VLOOKUP(A2162,'all NFkB targets'!$A$6:$A$571,1,FALSE)</f>
        <v>#N/A</v>
      </c>
    </row>
    <row r="2163" spans="1:16" x14ac:dyDescent="0.25">
      <c r="A2163" s="96" t="s">
        <v>4875</v>
      </c>
      <c r="B2163" s="21" t="s">
        <v>4876</v>
      </c>
      <c r="C2163" s="21"/>
      <c r="D2163" s="22">
        <v>0</v>
      </c>
      <c r="E2163" s="23">
        <v>0.25045172071351096</v>
      </c>
      <c r="F2163" s="23">
        <v>0.22882925384758723</v>
      </c>
      <c r="G2163" s="23">
        <v>0.45794917874476315</v>
      </c>
      <c r="H2163" s="23">
        <v>0.18752725903877848</v>
      </c>
      <c r="I2163" s="25">
        <f t="shared" si="132"/>
        <v>0</v>
      </c>
      <c r="J2163" s="25">
        <f t="shared" si="133"/>
        <v>0</v>
      </c>
      <c r="K2163" s="25">
        <f t="shared" si="134"/>
        <v>0</v>
      </c>
      <c r="L2163" s="25">
        <f t="shared" si="135"/>
        <v>0</v>
      </c>
      <c r="M2163" s="25">
        <v>0</v>
      </c>
      <c r="N2163" s="25" t="e">
        <v>#N/A</v>
      </c>
      <c r="O2163" s="25" t="e">
        <f>VLOOKUP(A2163,'NFkB target TFs'!$E$10:$E$54,1,FALSE)</f>
        <v>#N/A</v>
      </c>
      <c r="P2163" s="25" t="e">
        <f>VLOOKUP(A2163,'all NFkB targets'!$A$6:$A$571,1,FALSE)</f>
        <v>#N/A</v>
      </c>
    </row>
    <row r="2164" spans="1:16" x14ac:dyDescent="0.25">
      <c r="A2164" s="96" t="s">
        <v>13218</v>
      </c>
      <c r="B2164" s="21" t="s">
        <v>13219</v>
      </c>
      <c r="C2164" s="21"/>
      <c r="D2164" s="22">
        <v>0</v>
      </c>
      <c r="E2164" s="24">
        <v>-0.31659768224920243</v>
      </c>
      <c r="F2164" s="28">
        <v>0.1985500421885984</v>
      </c>
      <c r="G2164" s="28">
        <v>0.58536622117737658</v>
      </c>
      <c r="H2164" s="28">
        <v>0.18727710529652339</v>
      </c>
      <c r="I2164" s="25">
        <f t="shared" si="132"/>
        <v>0</v>
      </c>
      <c r="J2164" s="25">
        <f t="shared" si="133"/>
        <v>0</v>
      </c>
      <c r="K2164" s="25">
        <f t="shared" si="134"/>
        <v>1</v>
      </c>
      <c r="L2164" s="25">
        <f t="shared" si="135"/>
        <v>0</v>
      </c>
      <c r="M2164" s="25">
        <v>1</v>
      </c>
      <c r="N2164" s="25" t="e">
        <v>#N/A</v>
      </c>
      <c r="O2164" s="25" t="e">
        <f>VLOOKUP(A2164,'NFkB target TFs'!$E$10:$E$54,1,FALSE)</f>
        <v>#N/A</v>
      </c>
      <c r="P2164" s="25" t="e">
        <f>VLOOKUP(A2164,'all NFkB targets'!$A$6:$A$571,1,FALSE)</f>
        <v>#N/A</v>
      </c>
    </row>
    <row r="2165" spans="1:16" x14ac:dyDescent="0.25">
      <c r="A2165" s="96" t="s">
        <v>9519</v>
      </c>
      <c r="B2165" s="21" t="s">
        <v>9520</v>
      </c>
      <c r="C2165" s="21"/>
      <c r="D2165" s="22">
        <v>0</v>
      </c>
      <c r="E2165" s="23">
        <v>0.18714698595942345</v>
      </c>
      <c r="F2165" s="23">
        <v>0.36955136782639664</v>
      </c>
      <c r="G2165" s="23">
        <v>0.3146619830099433</v>
      </c>
      <c r="H2165" s="23">
        <v>0.18701334320963683</v>
      </c>
      <c r="I2165" s="25">
        <f t="shared" si="132"/>
        <v>0</v>
      </c>
      <c r="J2165" s="25">
        <f t="shared" si="133"/>
        <v>0</v>
      </c>
      <c r="K2165" s="25">
        <f t="shared" si="134"/>
        <v>0</v>
      </c>
      <c r="L2165" s="25">
        <f t="shared" si="135"/>
        <v>0</v>
      </c>
      <c r="M2165" s="25">
        <v>0</v>
      </c>
      <c r="N2165" s="25" t="e">
        <v>#N/A</v>
      </c>
      <c r="O2165" s="25" t="e">
        <f>VLOOKUP(A2165,'NFkB target TFs'!$E$10:$E$54,1,FALSE)</f>
        <v>#N/A</v>
      </c>
      <c r="P2165" s="25" t="e">
        <f>VLOOKUP(A2165,'all NFkB targets'!$A$6:$A$571,1,FALSE)</f>
        <v>#N/A</v>
      </c>
    </row>
    <row r="2166" spans="1:16" x14ac:dyDescent="0.25">
      <c r="A2166" s="96" t="s">
        <v>289</v>
      </c>
      <c r="B2166" s="21" t="s">
        <v>290</v>
      </c>
      <c r="C2166" s="21"/>
      <c r="D2166" s="22">
        <v>0</v>
      </c>
      <c r="E2166" s="23">
        <v>7.3925104970878411E-2</v>
      </c>
      <c r="F2166" s="23">
        <v>0.4020669219999386</v>
      </c>
      <c r="G2166" s="23">
        <v>0.51652485275541737</v>
      </c>
      <c r="H2166" s="23">
        <v>0.18691036493667379</v>
      </c>
      <c r="I2166" s="25">
        <f t="shared" si="132"/>
        <v>0</v>
      </c>
      <c r="J2166" s="25">
        <f t="shared" si="133"/>
        <v>0</v>
      </c>
      <c r="K2166" s="25">
        <f t="shared" si="134"/>
        <v>0</v>
      </c>
      <c r="L2166" s="25">
        <f t="shared" si="135"/>
        <v>0</v>
      </c>
      <c r="M2166" s="25">
        <v>0</v>
      </c>
      <c r="N2166" s="25" t="e">
        <v>#N/A</v>
      </c>
      <c r="O2166" s="25" t="e">
        <f>VLOOKUP(A2166,'NFkB target TFs'!$E$10:$E$54,1,FALSE)</f>
        <v>#N/A</v>
      </c>
      <c r="P2166" s="25" t="e">
        <f>VLOOKUP(A2166,'all NFkB targets'!$A$6:$A$571,1,FALSE)</f>
        <v>#N/A</v>
      </c>
    </row>
    <row r="2167" spans="1:16" x14ac:dyDescent="0.25">
      <c r="A2167" s="96" t="s">
        <v>4562</v>
      </c>
      <c r="B2167" s="21" t="s">
        <v>4563</v>
      </c>
      <c r="C2167" s="21"/>
      <c r="D2167" s="22">
        <v>0</v>
      </c>
      <c r="E2167" s="23">
        <v>0.2452773069996747</v>
      </c>
      <c r="F2167" s="23">
        <v>0.22519442845813334</v>
      </c>
      <c r="G2167" s="23">
        <v>0.51500369617265096</v>
      </c>
      <c r="H2167" s="23">
        <v>0.18681864445960747</v>
      </c>
      <c r="I2167" s="25">
        <f t="shared" ref="I2167:I2230" si="136">IF(ABS(E2167)&gt;0.585,1,0)</f>
        <v>0</v>
      </c>
      <c r="J2167" s="25">
        <f t="shared" ref="J2167:J2230" si="137">IF(ABS(F2167)&gt;0.585,1,0)</f>
        <v>0</v>
      </c>
      <c r="K2167" s="25">
        <f t="shared" ref="K2167:K2230" si="138">IF(ABS(G2167)&gt;0.585,1,0)</f>
        <v>0</v>
      </c>
      <c r="L2167" s="25">
        <f t="shared" ref="L2167:L2230" si="139">IF(ABS(H2167)&gt;0.585,1,0)</f>
        <v>0</v>
      </c>
      <c r="M2167" s="25">
        <v>0</v>
      </c>
      <c r="N2167" s="25" t="e">
        <v>#N/A</v>
      </c>
      <c r="O2167" s="25" t="e">
        <f>VLOOKUP(A2167,'NFkB target TFs'!$E$10:$E$54,1,FALSE)</f>
        <v>#N/A</v>
      </c>
      <c r="P2167" s="25" t="e">
        <f>VLOOKUP(A2167,'all NFkB targets'!$A$6:$A$571,1,FALSE)</f>
        <v>#N/A</v>
      </c>
    </row>
    <row r="2168" spans="1:16" x14ac:dyDescent="0.25">
      <c r="A2168" s="96" t="s">
        <v>6249</v>
      </c>
      <c r="B2168" s="21" t="s">
        <v>6250</v>
      </c>
      <c r="C2168" s="21"/>
      <c r="D2168" s="22">
        <v>0</v>
      </c>
      <c r="E2168" s="23">
        <v>6.5762684481712103E-2</v>
      </c>
      <c r="F2168" s="23">
        <v>0.27292049743764352</v>
      </c>
      <c r="G2168" s="23">
        <v>0.38750929280065571</v>
      </c>
      <c r="H2168" s="23">
        <v>0.18677486516196384</v>
      </c>
      <c r="I2168" s="25">
        <f t="shared" si="136"/>
        <v>0</v>
      </c>
      <c r="J2168" s="25">
        <f t="shared" si="137"/>
        <v>0</v>
      </c>
      <c r="K2168" s="25">
        <f t="shared" si="138"/>
        <v>0</v>
      </c>
      <c r="L2168" s="25">
        <f t="shared" si="139"/>
        <v>0</v>
      </c>
      <c r="M2168" s="25">
        <v>0</v>
      </c>
      <c r="N2168" s="25" t="e">
        <v>#N/A</v>
      </c>
      <c r="O2168" s="25" t="e">
        <f>VLOOKUP(A2168,'NFkB target TFs'!$E$10:$E$54,1,FALSE)</f>
        <v>#N/A</v>
      </c>
      <c r="P2168" s="25" t="e">
        <f>VLOOKUP(A2168,'all NFkB targets'!$A$6:$A$571,1,FALSE)</f>
        <v>#N/A</v>
      </c>
    </row>
    <row r="2169" spans="1:16" x14ac:dyDescent="0.25">
      <c r="A2169" s="96" t="s">
        <v>6251</v>
      </c>
      <c r="B2169" s="21" t="s">
        <v>6252</v>
      </c>
      <c r="C2169" s="21"/>
      <c r="D2169" s="22">
        <v>0</v>
      </c>
      <c r="E2169" s="23">
        <v>4.7778953903609173E-2</v>
      </c>
      <c r="F2169" s="23">
        <v>0.18783235737501755</v>
      </c>
      <c r="G2169" s="23">
        <v>7.2137169105499929E-2</v>
      </c>
      <c r="H2169" s="23">
        <v>0.18668125046369669</v>
      </c>
      <c r="I2169" s="25">
        <f t="shared" si="136"/>
        <v>0</v>
      </c>
      <c r="J2169" s="25">
        <f t="shared" si="137"/>
        <v>0</v>
      </c>
      <c r="K2169" s="25">
        <f t="shared" si="138"/>
        <v>0</v>
      </c>
      <c r="L2169" s="25">
        <f t="shared" si="139"/>
        <v>0</v>
      </c>
      <c r="M2169" s="25">
        <v>0</v>
      </c>
      <c r="N2169" s="25" t="e">
        <v>#N/A</v>
      </c>
      <c r="O2169" s="25" t="e">
        <f>VLOOKUP(A2169,'NFkB target TFs'!$E$10:$E$54,1,FALSE)</f>
        <v>#N/A</v>
      </c>
      <c r="P2169" s="25" t="e">
        <f>VLOOKUP(A2169,'all NFkB targets'!$A$6:$A$571,1,FALSE)</f>
        <v>#N/A</v>
      </c>
    </row>
    <row r="2170" spans="1:16" x14ac:dyDescent="0.25">
      <c r="A2170" s="96" t="s">
        <v>1428</v>
      </c>
      <c r="B2170" s="21" t="s">
        <v>1429</v>
      </c>
      <c r="C2170" s="21"/>
      <c r="D2170" s="22">
        <v>0</v>
      </c>
      <c r="E2170" s="23">
        <v>5.7323102834666566E-2</v>
      </c>
      <c r="F2170" s="23">
        <v>0.32411180889856162</v>
      </c>
      <c r="G2170" s="23">
        <v>0.43688477669957754</v>
      </c>
      <c r="H2170" s="23">
        <v>0.18660807237232463</v>
      </c>
      <c r="I2170" s="25">
        <f t="shared" si="136"/>
        <v>0</v>
      </c>
      <c r="J2170" s="25">
        <f t="shared" si="137"/>
        <v>0</v>
      </c>
      <c r="K2170" s="25">
        <f t="shared" si="138"/>
        <v>0</v>
      </c>
      <c r="L2170" s="25">
        <f t="shared" si="139"/>
        <v>0</v>
      </c>
      <c r="M2170" s="25">
        <v>0</v>
      </c>
      <c r="N2170" s="25" t="e">
        <v>#N/A</v>
      </c>
      <c r="O2170" s="25" t="e">
        <f>VLOOKUP(A2170,'NFkB target TFs'!$E$10:$E$54,1,FALSE)</f>
        <v>#N/A</v>
      </c>
      <c r="P2170" s="25" t="e">
        <f>VLOOKUP(A2170,'all NFkB targets'!$A$6:$A$571,1,FALSE)</f>
        <v>#N/A</v>
      </c>
    </row>
    <row r="2171" spans="1:16" x14ac:dyDescent="0.25">
      <c r="A2171" s="96" t="s">
        <v>14196</v>
      </c>
      <c r="B2171" s="21" t="s">
        <v>14197</v>
      </c>
      <c r="C2171" s="21"/>
      <c r="D2171" s="22">
        <v>0</v>
      </c>
      <c r="E2171" s="23">
        <v>7.4267379864361165E-4</v>
      </c>
      <c r="F2171" s="28">
        <v>0.56419212430484955</v>
      </c>
      <c r="G2171" s="28">
        <v>0.60148426203299543</v>
      </c>
      <c r="H2171" s="28">
        <v>0.18633924713766395</v>
      </c>
      <c r="I2171" s="25">
        <f t="shared" si="136"/>
        <v>0</v>
      </c>
      <c r="J2171" s="25">
        <f t="shared" si="137"/>
        <v>0</v>
      </c>
      <c r="K2171" s="25">
        <f t="shared" si="138"/>
        <v>1</v>
      </c>
      <c r="L2171" s="25">
        <f t="shared" si="139"/>
        <v>0</v>
      </c>
      <c r="M2171" s="25">
        <v>1</v>
      </c>
      <c r="N2171" s="25" t="e">
        <v>#N/A</v>
      </c>
      <c r="O2171" s="25" t="e">
        <f>VLOOKUP(A2171,'NFkB target TFs'!$E$10:$E$54,1,FALSE)</f>
        <v>#N/A</v>
      </c>
      <c r="P2171" s="25" t="e">
        <f>VLOOKUP(A2171,'all NFkB targets'!$A$6:$A$571,1,FALSE)</f>
        <v>#N/A</v>
      </c>
    </row>
    <row r="2172" spans="1:16" x14ac:dyDescent="0.25">
      <c r="A2172" s="96" t="s">
        <v>2420</v>
      </c>
      <c r="B2172" s="21" t="s">
        <v>941</v>
      </c>
      <c r="C2172" s="21"/>
      <c r="D2172" s="22">
        <v>0</v>
      </c>
      <c r="E2172" s="23">
        <v>0.20413536107771768</v>
      </c>
      <c r="F2172" s="23">
        <v>0.12273224873118541</v>
      </c>
      <c r="G2172" s="23">
        <v>-0.11790531623862185</v>
      </c>
      <c r="H2172" s="23">
        <v>0.18632809935306968</v>
      </c>
      <c r="I2172" s="25">
        <f t="shared" si="136"/>
        <v>0</v>
      </c>
      <c r="J2172" s="25">
        <f t="shared" si="137"/>
        <v>0</v>
      </c>
      <c r="K2172" s="25">
        <f t="shared" si="138"/>
        <v>0</v>
      </c>
      <c r="L2172" s="25">
        <f t="shared" si="139"/>
        <v>0</v>
      </c>
      <c r="M2172" s="25">
        <v>0</v>
      </c>
      <c r="N2172" s="25" t="e">
        <v>#N/A</v>
      </c>
      <c r="O2172" s="25" t="e">
        <f>VLOOKUP(A2172,'NFkB target TFs'!$E$10:$E$54,1,FALSE)</f>
        <v>#N/A</v>
      </c>
      <c r="P2172" s="25" t="e">
        <f>VLOOKUP(A2172,'all NFkB targets'!$A$6:$A$571,1,FALSE)</f>
        <v>#N/A</v>
      </c>
    </row>
    <row r="2173" spans="1:16" x14ac:dyDescent="0.25">
      <c r="A2173" s="96" t="s">
        <v>1656</v>
      </c>
      <c r="B2173" s="21" t="s">
        <v>1657</v>
      </c>
      <c r="C2173" s="21"/>
      <c r="D2173" s="22">
        <v>0</v>
      </c>
      <c r="E2173" s="23">
        <v>0.1212953818868277</v>
      </c>
      <c r="F2173" s="23">
        <v>0.45433404152467416</v>
      </c>
      <c r="G2173" s="23">
        <v>0.38565977757199804</v>
      </c>
      <c r="H2173" s="23">
        <v>0.18625457324675163</v>
      </c>
      <c r="I2173" s="25">
        <f t="shared" si="136"/>
        <v>0</v>
      </c>
      <c r="J2173" s="25">
        <f t="shared" si="137"/>
        <v>0</v>
      </c>
      <c r="K2173" s="25">
        <f t="shared" si="138"/>
        <v>0</v>
      </c>
      <c r="L2173" s="25">
        <f t="shared" si="139"/>
        <v>0</v>
      </c>
      <c r="M2173" s="25">
        <v>0</v>
      </c>
      <c r="N2173" s="25" t="e">
        <v>#N/A</v>
      </c>
      <c r="O2173" s="25" t="e">
        <f>VLOOKUP(A2173,'NFkB target TFs'!$E$10:$E$54,1,FALSE)</f>
        <v>#N/A</v>
      </c>
      <c r="P2173" s="25" t="e">
        <f>VLOOKUP(A2173,'all NFkB targets'!$A$6:$A$571,1,FALSE)</f>
        <v>#N/A</v>
      </c>
    </row>
    <row r="2174" spans="1:16" x14ac:dyDescent="0.25">
      <c r="A2174" s="96" t="s">
        <v>12669</v>
      </c>
      <c r="B2174" s="21" t="s">
        <v>12670</v>
      </c>
      <c r="C2174" s="21"/>
      <c r="D2174" s="22">
        <v>0</v>
      </c>
      <c r="E2174" s="28">
        <v>0.26941423307267404</v>
      </c>
      <c r="F2174" s="28">
        <v>0.62387954212357655</v>
      </c>
      <c r="G2174" s="28">
        <v>0.56614996627662773</v>
      </c>
      <c r="H2174" s="28">
        <v>0.18623789097455795</v>
      </c>
      <c r="I2174" s="25">
        <f t="shared" si="136"/>
        <v>0</v>
      </c>
      <c r="J2174" s="25">
        <f t="shared" si="137"/>
        <v>1</v>
      </c>
      <c r="K2174" s="25">
        <f t="shared" si="138"/>
        <v>0</v>
      </c>
      <c r="L2174" s="25">
        <f t="shared" si="139"/>
        <v>0</v>
      </c>
      <c r="M2174" s="25">
        <v>1</v>
      </c>
      <c r="N2174" s="25" t="e">
        <v>#N/A</v>
      </c>
      <c r="O2174" s="25" t="e">
        <f>VLOOKUP(A2174,'NFkB target TFs'!$E$10:$E$54,1,FALSE)</f>
        <v>#N/A</v>
      </c>
      <c r="P2174" s="25" t="e">
        <f>VLOOKUP(A2174,'all NFkB targets'!$A$6:$A$571,1,FALSE)</f>
        <v>#N/A</v>
      </c>
    </row>
    <row r="2175" spans="1:16" x14ac:dyDescent="0.25">
      <c r="A2175" s="96" t="s">
        <v>7267</v>
      </c>
      <c r="B2175" s="21" t="s">
        <v>7268</v>
      </c>
      <c r="C2175" s="21"/>
      <c r="D2175" s="22">
        <v>0</v>
      </c>
      <c r="E2175" s="23">
        <v>6.2797016048339815E-2</v>
      </c>
      <c r="F2175" s="23">
        <v>3.2388720255480058E-3</v>
      </c>
      <c r="G2175" s="23">
        <v>0.3382249424126248</v>
      </c>
      <c r="H2175" s="23">
        <v>0.18621169490655584</v>
      </c>
      <c r="I2175" s="25">
        <f t="shared" si="136"/>
        <v>0</v>
      </c>
      <c r="J2175" s="25">
        <f t="shared" si="137"/>
        <v>0</v>
      </c>
      <c r="K2175" s="25">
        <f t="shared" si="138"/>
        <v>0</v>
      </c>
      <c r="L2175" s="25">
        <f t="shared" si="139"/>
        <v>0</v>
      </c>
      <c r="M2175" s="25">
        <v>0</v>
      </c>
      <c r="N2175" s="25" t="e">
        <v>#N/A</v>
      </c>
      <c r="O2175" s="25" t="e">
        <f>VLOOKUP(A2175,'NFkB target TFs'!$E$10:$E$54,1,FALSE)</f>
        <v>#N/A</v>
      </c>
      <c r="P2175" s="25" t="e">
        <f>VLOOKUP(A2175,'all NFkB targets'!$A$6:$A$571,1,FALSE)</f>
        <v>#N/A</v>
      </c>
    </row>
    <row r="2176" spans="1:16" x14ac:dyDescent="0.25">
      <c r="A2176" s="96" t="s">
        <v>11816</v>
      </c>
      <c r="B2176" s="21" t="s">
        <v>941</v>
      </c>
      <c r="C2176" s="21"/>
      <c r="D2176" s="22">
        <v>0</v>
      </c>
      <c r="E2176" s="23">
        <v>-9.5413416125606706E-2</v>
      </c>
      <c r="F2176" s="23">
        <v>0.15249957175908999</v>
      </c>
      <c r="G2176" s="23">
        <v>0.18662824246939264</v>
      </c>
      <c r="H2176" s="23">
        <v>0.18614438189924098</v>
      </c>
      <c r="I2176" s="25">
        <f t="shared" si="136"/>
        <v>0</v>
      </c>
      <c r="J2176" s="25">
        <f t="shared" si="137"/>
        <v>0</v>
      </c>
      <c r="K2176" s="25">
        <f t="shared" si="138"/>
        <v>0</v>
      </c>
      <c r="L2176" s="25">
        <f t="shared" si="139"/>
        <v>0</v>
      </c>
      <c r="M2176" s="25">
        <v>0</v>
      </c>
      <c r="N2176" s="25" t="e">
        <v>#N/A</v>
      </c>
      <c r="O2176" s="25" t="e">
        <f>VLOOKUP(A2176,'NFkB target TFs'!$E$10:$E$54,1,FALSE)</f>
        <v>#N/A</v>
      </c>
      <c r="P2176" s="25" t="e">
        <f>VLOOKUP(A2176,'all NFkB targets'!$A$6:$A$571,1,FALSE)</f>
        <v>#N/A</v>
      </c>
    </row>
    <row r="2177" spans="1:16" x14ac:dyDescent="0.25">
      <c r="A2177" s="96" t="s">
        <v>5661</v>
      </c>
      <c r="B2177" s="21" t="s">
        <v>5662</v>
      </c>
      <c r="C2177" s="21"/>
      <c r="D2177" s="22">
        <v>0</v>
      </c>
      <c r="E2177" s="23">
        <v>0.42816510849987199</v>
      </c>
      <c r="F2177" s="23">
        <v>0.19869237395222789</v>
      </c>
      <c r="G2177" s="23">
        <v>0.2913637771009655</v>
      </c>
      <c r="H2177" s="23">
        <v>0.18605699076890894</v>
      </c>
      <c r="I2177" s="25">
        <f t="shared" si="136"/>
        <v>0</v>
      </c>
      <c r="J2177" s="25">
        <f t="shared" si="137"/>
        <v>0</v>
      </c>
      <c r="K2177" s="25">
        <f t="shared" si="138"/>
        <v>0</v>
      </c>
      <c r="L2177" s="25">
        <f t="shared" si="139"/>
        <v>0</v>
      </c>
      <c r="M2177" s="25">
        <v>0</v>
      </c>
      <c r="N2177" s="25" t="e">
        <v>#N/A</v>
      </c>
      <c r="O2177" s="25" t="e">
        <f>VLOOKUP(A2177,'NFkB target TFs'!$E$10:$E$54,1,FALSE)</f>
        <v>#N/A</v>
      </c>
      <c r="P2177" s="25" t="e">
        <f>VLOOKUP(A2177,'all NFkB targets'!$A$6:$A$571,1,FALSE)</f>
        <v>#N/A</v>
      </c>
    </row>
    <row r="2178" spans="1:16" x14ac:dyDescent="0.25">
      <c r="A2178" s="96" t="s">
        <v>5814</v>
      </c>
      <c r="B2178" s="21" t="s">
        <v>5815</v>
      </c>
      <c r="C2178" s="21"/>
      <c r="D2178" s="22">
        <v>0</v>
      </c>
      <c r="E2178" s="23">
        <v>0.13008300980574361</v>
      </c>
      <c r="F2178" s="23">
        <v>0.16092349821082613</v>
      </c>
      <c r="G2178" s="23">
        <v>-0.10453835541926136</v>
      </c>
      <c r="H2178" s="23">
        <v>0.18601347269872226</v>
      </c>
      <c r="I2178" s="25">
        <f t="shared" si="136"/>
        <v>0</v>
      </c>
      <c r="J2178" s="25">
        <f t="shared" si="137"/>
        <v>0</v>
      </c>
      <c r="K2178" s="25">
        <f t="shared" si="138"/>
        <v>0</v>
      </c>
      <c r="L2178" s="25">
        <f t="shared" si="139"/>
        <v>0</v>
      </c>
      <c r="M2178" s="25">
        <v>0</v>
      </c>
      <c r="N2178" s="25" t="e">
        <v>#N/A</v>
      </c>
      <c r="O2178" s="25" t="e">
        <f>VLOOKUP(A2178,'NFkB target TFs'!$E$10:$E$54,1,FALSE)</f>
        <v>#N/A</v>
      </c>
      <c r="P2178" s="25" t="e">
        <f>VLOOKUP(A2178,'all NFkB targets'!$A$6:$A$571,1,FALSE)</f>
        <v>#N/A</v>
      </c>
    </row>
    <row r="2179" spans="1:16" x14ac:dyDescent="0.25">
      <c r="A2179" s="96" t="s">
        <v>9413</v>
      </c>
      <c r="B2179" s="21" t="s">
        <v>9414</v>
      </c>
      <c r="C2179" s="21"/>
      <c r="D2179" s="22">
        <v>0</v>
      </c>
      <c r="E2179" s="23">
        <v>0.21038220056129991</v>
      </c>
      <c r="F2179" s="23">
        <v>-4.7599642505694914E-2</v>
      </c>
      <c r="G2179" s="23">
        <v>-4.4575567084548543E-3</v>
      </c>
      <c r="H2179" s="23">
        <v>0.1860046424385729</v>
      </c>
      <c r="I2179" s="25">
        <f t="shared" si="136"/>
        <v>0</v>
      </c>
      <c r="J2179" s="25">
        <f t="shared" si="137"/>
        <v>0</v>
      </c>
      <c r="K2179" s="25">
        <f t="shared" si="138"/>
        <v>0</v>
      </c>
      <c r="L2179" s="25">
        <f t="shared" si="139"/>
        <v>0</v>
      </c>
      <c r="M2179" s="25">
        <v>0</v>
      </c>
      <c r="N2179" s="25" t="e">
        <v>#N/A</v>
      </c>
      <c r="O2179" s="25" t="e">
        <f>VLOOKUP(A2179,'NFkB target TFs'!$E$10:$E$54,1,FALSE)</f>
        <v>#N/A</v>
      </c>
      <c r="P2179" s="25" t="e">
        <f>VLOOKUP(A2179,'all NFkB targets'!$A$6:$A$571,1,FALSE)</f>
        <v>#N/A</v>
      </c>
    </row>
    <row r="2180" spans="1:16" x14ac:dyDescent="0.25">
      <c r="A2180" s="96" t="s">
        <v>1646</v>
      </c>
      <c r="B2180" s="21" t="s">
        <v>1647</v>
      </c>
      <c r="C2180" s="21"/>
      <c r="D2180" s="22">
        <v>0</v>
      </c>
      <c r="E2180" s="23">
        <v>6.9464819663099683E-2</v>
      </c>
      <c r="F2180" s="23">
        <v>4.0295516831160186E-2</v>
      </c>
      <c r="G2180" s="23">
        <v>0.38530961586794321</v>
      </c>
      <c r="H2180" s="23">
        <v>0.18587758130886614</v>
      </c>
      <c r="I2180" s="25">
        <f t="shared" si="136"/>
        <v>0</v>
      </c>
      <c r="J2180" s="25">
        <f t="shared" si="137"/>
        <v>0</v>
      </c>
      <c r="K2180" s="25">
        <f t="shared" si="138"/>
        <v>0</v>
      </c>
      <c r="L2180" s="25">
        <f t="shared" si="139"/>
        <v>0</v>
      </c>
      <c r="M2180" s="25">
        <v>0</v>
      </c>
      <c r="N2180" s="25" t="e">
        <v>#N/A</v>
      </c>
      <c r="O2180" s="25" t="e">
        <f>VLOOKUP(A2180,'NFkB target TFs'!$E$10:$E$54,1,FALSE)</f>
        <v>#N/A</v>
      </c>
      <c r="P2180" s="25" t="e">
        <f>VLOOKUP(A2180,'all NFkB targets'!$A$6:$A$571,1,FALSE)</f>
        <v>#N/A</v>
      </c>
    </row>
    <row r="2181" spans="1:16" x14ac:dyDescent="0.25">
      <c r="A2181" s="96" t="s">
        <v>3153</v>
      </c>
      <c r="B2181" s="21" t="s">
        <v>3154</v>
      </c>
      <c r="C2181" s="21"/>
      <c r="D2181" s="22">
        <v>0</v>
      </c>
      <c r="E2181" s="23">
        <v>-6.3936921289127063E-2</v>
      </c>
      <c r="F2181" s="23">
        <v>2.0350997252070232E-2</v>
      </c>
      <c r="G2181" s="23">
        <v>0.18949277191121977</v>
      </c>
      <c r="H2181" s="23">
        <v>0.18584762171170754</v>
      </c>
      <c r="I2181" s="25">
        <f t="shared" si="136"/>
        <v>0</v>
      </c>
      <c r="J2181" s="25">
        <f t="shared" si="137"/>
        <v>0</v>
      </c>
      <c r="K2181" s="25">
        <f t="shared" si="138"/>
        <v>0</v>
      </c>
      <c r="L2181" s="25">
        <f t="shared" si="139"/>
        <v>0</v>
      </c>
      <c r="M2181" s="25">
        <v>0</v>
      </c>
      <c r="N2181" s="25" t="e">
        <v>#N/A</v>
      </c>
      <c r="O2181" s="25" t="e">
        <f>VLOOKUP(A2181,'NFkB target TFs'!$E$10:$E$54,1,FALSE)</f>
        <v>#N/A</v>
      </c>
      <c r="P2181" s="25" t="e">
        <f>VLOOKUP(A2181,'all NFkB targets'!$A$6:$A$571,1,FALSE)</f>
        <v>#N/A</v>
      </c>
    </row>
    <row r="2182" spans="1:16" x14ac:dyDescent="0.25">
      <c r="A2182" s="96" t="s">
        <v>11994</v>
      </c>
      <c r="B2182" s="21" t="s">
        <v>11995</v>
      </c>
      <c r="C2182" s="21"/>
      <c r="D2182" s="22">
        <v>0</v>
      </c>
      <c r="E2182" s="24">
        <v>-0.84534098776266464</v>
      </c>
      <c r="F2182" s="23">
        <v>2.3166293959694495E-2</v>
      </c>
      <c r="G2182" s="24">
        <v>-0.12541568939823397</v>
      </c>
      <c r="H2182" s="28">
        <v>0.18578713703039695</v>
      </c>
      <c r="I2182" s="25">
        <f t="shared" si="136"/>
        <v>1</v>
      </c>
      <c r="J2182" s="25">
        <f t="shared" si="137"/>
        <v>0</v>
      </c>
      <c r="K2182" s="25">
        <f t="shared" si="138"/>
        <v>0</v>
      </c>
      <c r="L2182" s="25">
        <f t="shared" si="139"/>
        <v>0</v>
      </c>
      <c r="M2182" s="25">
        <v>1</v>
      </c>
      <c r="N2182" s="25" t="e">
        <v>#N/A</v>
      </c>
      <c r="O2182" s="25" t="e">
        <f>VLOOKUP(A2182,'NFkB target TFs'!$E$10:$E$54,1,FALSE)</f>
        <v>#N/A</v>
      </c>
      <c r="P2182" s="25" t="e">
        <f>VLOOKUP(A2182,'all NFkB targets'!$A$6:$A$571,1,FALSE)</f>
        <v>#N/A</v>
      </c>
    </row>
    <row r="2183" spans="1:16" x14ac:dyDescent="0.25">
      <c r="A2183" s="96" t="s">
        <v>2732</v>
      </c>
      <c r="B2183" s="21" t="s">
        <v>2733</v>
      </c>
      <c r="C2183" s="21"/>
      <c r="D2183" s="22">
        <v>0</v>
      </c>
      <c r="E2183" s="23">
        <v>-0.29480780428469872</v>
      </c>
      <c r="F2183" s="23">
        <v>0.11821971674368104</v>
      </c>
      <c r="G2183" s="23">
        <v>0.14205404269944541</v>
      </c>
      <c r="H2183" s="23">
        <v>0.18578077247301183</v>
      </c>
      <c r="I2183" s="25">
        <f t="shared" si="136"/>
        <v>0</v>
      </c>
      <c r="J2183" s="25">
        <f t="shared" si="137"/>
        <v>0</v>
      </c>
      <c r="K2183" s="25">
        <f t="shared" si="138"/>
        <v>0</v>
      </c>
      <c r="L2183" s="25">
        <f t="shared" si="139"/>
        <v>0</v>
      </c>
      <c r="M2183" s="25">
        <v>0</v>
      </c>
      <c r="N2183" s="25" t="e">
        <v>#N/A</v>
      </c>
      <c r="O2183" s="25" t="e">
        <f>VLOOKUP(A2183,'NFkB target TFs'!$E$10:$E$54,1,FALSE)</f>
        <v>#N/A</v>
      </c>
      <c r="P2183" s="25" t="e">
        <f>VLOOKUP(A2183,'all NFkB targets'!$A$6:$A$571,1,FALSE)</f>
        <v>#N/A</v>
      </c>
    </row>
    <row r="2184" spans="1:16" x14ac:dyDescent="0.25">
      <c r="A2184" s="96" t="s">
        <v>12691</v>
      </c>
      <c r="B2184" s="21" t="s">
        <v>941</v>
      </c>
      <c r="C2184" s="21"/>
      <c r="D2184" s="22">
        <v>0</v>
      </c>
      <c r="E2184" s="28">
        <v>0.16280754296490824</v>
      </c>
      <c r="F2184" s="28">
        <v>0.60185009977044746</v>
      </c>
      <c r="G2184" s="24">
        <v>-0.45575783919509555</v>
      </c>
      <c r="H2184" s="28">
        <v>0.18570018190069984</v>
      </c>
      <c r="I2184" s="25">
        <f t="shared" si="136"/>
        <v>0</v>
      </c>
      <c r="J2184" s="25">
        <f t="shared" si="137"/>
        <v>1</v>
      </c>
      <c r="K2184" s="25">
        <f t="shared" si="138"/>
        <v>0</v>
      </c>
      <c r="L2184" s="25">
        <f t="shared" si="139"/>
        <v>0</v>
      </c>
      <c r="M2184" s="25">
        <v>1</v>
      </c>
      <c r="N2184" s="25" t="e">
        <v>#N/A</v>
      </c>
      <c r="O2184" s="25" t="e">
        <f>VLOOKUP(A2184,'NFkB target TFs'!$E$10:$E$54,1,FALSE)</f>
        <v>#N/A</v>
      </c>
      <c r="P2184" s="25" t="e">
        <f>VLOOKUP(A2184,'all NFkB targets'!$A$6:$A$571,1,FALSE)</f>
        <v>#N/A</v>
      </c>
    </row>
    <row r="2185" spans="1:16" x14ac:dyDescent="0.25">
      <c r="A2185" s="96" t="s">
        <v>10908</v>
      </c>
      <c r="B2185" s="21" t="s">
        <v>10909</v>
      </c>
      <c r="C2185" s="21"/>
      <c r="D2185" s="22">
        <v>0</v>
      </c>
      <c r="E2185" s="23">
        <v>0.35893378834360057</v>
      </c>
      <c r="F2185" s="23">
        <v>0.34674667391517816</v>
      </c>
      <c r="G2185" s="23">
        <v>0.12318247300499124</v>
      </c>
      <c r="H2185" s="23">
        <v>0.18562969977084251</v>
      </c>
      <c r="I2185" s="25">
        <f t="shared" si="136"/>
        <v>0</v>
      </c>
      <c r="J2185" s="25">
        <f t="shared" si="137"/>
        <v>0</v>
      </c>
      <c r="K2185" s="25">
        <f t="shared" si="138"/>
        <v>0</v>
      </c>
      <c r="L2185" s="25">
        <f t="shared" si="139"/>
        <v>0</v>
      </c>
      <c r="M2185" s="25">
        <v>0</v>
      </c>
      <c r="N2185" s="25" t="e">
        <v>#N/A</v>
      </c>
      <c r="O2185" s="25" t="e">
        <f>VLOOKUP(A2185,'NFkB target TFs'!$E$10:$E$54,1,FALSE)</f>
        <v>#N/A</v>
      </c>
      <c r="P2185" s="25" t="e">
        <f>VLOOKUP(A2185,'all NFkB targets'!$A$6:$A$571,1,FALSE)</f>
        <v>#N/A</v>
      </c>
    </row>
    <row r="2186" spans="1:16" x14ac:dyDescent="0.25">
      <c r="A2186" s="96" t="s">
        <v>6752</v>
      </c>
      <c r="B2186" s="21" t="s">
        <v>6753</v>
      </c>
      <c r="C2186" s="21"/>
      <c r="D2186" s="22">
        <v>0</v>
      </c>
      <c r="E2186" s="23">
        <v>0.23721712291839284</v>
      </c>
      <c r="F2186" s="23">
        <v>0.1457523563538837</v>
      </c>
      <c r="G2186" s="23">
        <v>0.32904471955002018</v>
      </c>
      <c r="H2186" s="23">
        <v>0.18560952413742993</v>
      </c>
      <c r="I2186" s="25">
        <f t="shared" si="136"/>
        <v>0</v>
      </c>
      <c r="J2186" s="25">
        <f t="shared" si="137"/>
        <v>0</v>
      </c>
      <c r="K2186" s="25">
        <f t="shared" si="138"/>
        <v>0</v>
      </c>
      <c r="L2186" s="25">
        <f t="shared" si="139"/>
        <v>0</v>
      </c>
      <c r="M2186" s="25">
        <v>0</v>
      </c>
      <c r="N2186" s="25" t="e">
        <v>#N/A</v>
      </c>
      <c r="O2186" s="25" t="e">
        <f>VLOOKUP(A2186,'NFkB target TFs'!$E$10:$E$54,1,FALSE)</f>
        <v>#N/A</v>
      </c>
      <c r="P2186" s="25" t="e">
        <f>VLOOKUP(A2186,'all NFkB targets'!$A$6:$A$571,1,FALSE)</f>
        <v>#N/A</v>
      </c>
    </row>
    <row r="2187" spans="1:16" x14ac:dyDescent="0.25">
      <c r="A2187" s="96" t="s">
        <v>14717</v>
      </c>
      <c r="B2187" s="21" t="s">
        <v>14718</v>
      </c>
      <c r="C2187" s="21"/>
      <c r="D2187" s="22">
        <v>0</v>
      </c>
      <c r="E2187" s="28">
        <v>0.27240018768933222</v>
      </c>
      <c r="F2187" s="28">
        <v>0.96268384407666796</v>
      </c>
      <c r="G2187" s="28">
        <v>0.79463805668784793</v>
      </c>
      <c r="H2187" s="28">
        <v>0.18553591336262903</v>
      </c>
      <c r="I2187" s="25">
        <f t="shared" si="136"/>
        <v>0</v>
      </c>
      <c r="J2187" s="25">
        <f t="shared" si="137"/>
        <v>1</v>
      </c>
      <c r="K2187" s="25">
        <f t="shared" si="138"/>
        <v>1</v>
      </c>
      <c r="L2187" s="25">
        <f t="shared" si="139"/>
        <v>0</v>
      </c>
      <c r="M2187" s="25">
        <v>1</v>
      </c>
      <c r="N2187" s="25" t="e">
        <v>#N/A</v>
      </c>
      <c r="O2187" s="25" t="e">
        <f>VLOOKUP(A2187,'NFkB target TFs'!$E$10:$E$54,1,FALSE)</f>
        <v>#N/A</v>
      </c>
      <c r="P2187" s="25" t="e">
        <f>VLOOKUP(A2187,'all NFkB targets'!$A$6:$A$571,1,FALSE)</f>
        <v>#N/A</v>
      </c>
    </row>
    <row r="2188" spans="1:16" x14ac:dyDescent="0.25">
      <c r="A2188" s="96" t="s">
        <v>14866</v>
      </c>
      <c r="B2188" s="21" t="s">
        <v>14867</v>
      </c>
      <c r="C2188" s="21"/>
      <c r="D2188" s="22">
        <v>0</v>
      </c>
      <c r="E2188" s="28">
        <v>0.11625807801887353</v>
      </c>
      <c r="F2188" s="28">
        <v>0.60480300622081318</v>
      </c>
      <c r="G2188" s="28">
        <v>0.66541441066374785</v>
      </c>
      <c r="H2188" s="28">
        <v>0.18550324841220009</v>
      </c>
      <c r="I2188" s="25">
        <f t="shared" si="136"/>
        <v>0</v>
      </c>
      <c r="J2188" s="25">
        <f t="shared" si="137"/>
        <v>1</v>
      </c>
      <c r="K2188" s="25">
        <f t="shared" si="138"/>
        <v>1</v>
      </c>
      <c r="L2188" s="25">
        <f t="shared" si="139"/>
        <v>0</v>
      </c>
      <c r="M2188" s="25">
        <v>1</v>
      </c>
      <c r="N2188" s="25" t="e">
        <v>#N/A</v>
      </c>
      <c r="O2188" s="25" t="e">
        <f>VLOOKUP(A2188,'NFkB target TFs'!$E$10:$E$54,1,FALSE)</f>
        <v>#N/A</v>
      </c>
      <c r="P2188" s="25" t="e">
        <f>VLOOKUP(A2188,'all NFkB targets'!$A$6:$A$571,1,FALSE)</f>
        <v>#N/A</v>
      </c>
    </row>
    <row r="2189" spans="1:16" x14ac:dyDescent="0.25">
      <c r="A2189" s="96" t="s">
        <v>6578</v>
      </c>
      <c r="B2189" s="21" t="s">
        <v>6579</v>
      </c>
      <c r="C2189" s="21"/>
      <c r="D2189" s="22">
        <v>0</v>
      </c>
      <c r="E2189" s="23">
        <v>5.9796086086988928E-2</v>
      </c>
      <c r="F2189" s="23">
        <v>-6.4284939570671981E-2</v>
      </c>
      <c r="G2189" s="23">
        <v>0.28771403901079945</v>
      </c>
      <c r="H2189" s="23">
        <v>0.18492741931680659</v>
      </c>
      <c r="I2189" s="25">
        <f t="shared" si="136"/>
        <v>0</v>
      </c>
      <c r="J2189" s="25">
        <f t="shared" si="137"/>
        <v>0</v>
      </c>
      <c r="K2189" s="25">
        <f t="shared" si="138"/>
        <v>0</v>
      </c>
      <c r="L2189" s="25">
        <f t="shared" si="139"/>
        <v>0</v>
      </c>
      <c r="M2189" s="25">
        <v>0</v>
      </c>
      <c r="N2189" s="25" t="e">
        <v>#N/A</v>
      </c>
      <c r="O2189" s="25" t="e">
        <f>VLOOKUP(A2189,'NFkB target TFs'!$E$10:$E$54,1,FALSE)</f>
        <v>#N/A</v>
      </c>
      <c r="P2189" s="25" t="e">
        <f>VLOOKUP(A2189,'all NFkB targets'!$A$6:$A$571,1,FALSE)</f>
        <v>#N/A</v>
      </c>
    </row>
    <row r="2190" spans="1:16" x14ac:dyDescent="0.25">
      <c r="A2190" s="96" t="s">
        <v>4798</v>
      </c>
      <c r="B2190" s="21" t="s">
        <v>4799</v>
      </c>
      <c r="C2190" s="21"/>
      <c r="D2190" s="22">
        <v>0</v>
      </c>
      <c r="E2190" s="23">
        <v>0.39143968496627912</v>
      </c>
      <c r="F2190" s="23">
        <v>0.34683549182743584</v>
      </c>
      <c r="G2190" s="23">
        <v>0.37169475255960183</v>
      </c>
      <c r="H2190" s="23">
        <v>0.18490722033547466</v>
      </c>
      <c r="I2190" s="25">
        <f t="shared" si="136"/>
        <v>0</v>
      </c>
      <c r="J2190" s="25">
        <f t="shared" si="137"/>
        <v>0</v>
      </c>
      <c r="K2190" s="25">
        <f t="shared" si="138"/>
        <v>0</v>
      </c>
      <c r="L2190" s="25">
        <f t="shared" si="139"/>
        <v>0</v>
      </c>
      <c r="M2190" s="25">
        <v>0</v>
      </c>
      <c r="N2190" s="25" t="e">
        <v>#N/A</v>
      </c>
      <c r="O2190" s="25" t="e">
        <f>VLOOKUP(A2190,'NFkB target TFs'!$E$10:$E$54,1,FALSE)</f>
        <v>#N/A</v>
      </c>
      <c r="P2190" s="25" t="e">
        <f>VLOOKUP(A2190,'all NFkB targets'!$A$6:$A$571,1,FALSE)</f>
        <v>#N/A</v>
      </c>
    </row>
    <row r="2191" spans="1:16" x14ac:dyDescent="0.25">
      <c r="A2191" s="96" t="s">
        <v>7111</v>
      </c>
      <c r="B2191" s="21" t="s">
        <v>7112</v>
      </c>
      <c r="C2191" s="21"/>
      <c r="D2191" s="22">
        <v>0</v>
      </c>
      <c r="E2191" s="23">
        <v>0.22961451383548082</v>
      </c>
      <c r="F2191" s="23">
        <v>0.19655460764907845</v>
      </c>
      <c r="G2191" s="23">
        <v>0.12114883277014411</v>
      </c>
      <c r="H2191" s="23">
        <v>0.18482620761895099</v>
      </c>
      <c r="I2191" s="25">
        <f t="shared" si="136"/>
        <v>0</v>
      </c>
      <c r="J2191" s="25">
        <f t="shared" si="137"/>
        <v>0</v>
      </c>
      <c r="K2191" s="25">
        <f t="shared" si="138"/>
        <v>0</v>
      </c>
      <c r="L2191" s="25">
        <f t="shared" si="139"/>
        <v>0</v>
      </c>
      <c r="M2191" s="25">
        <v>0</v>
      </c>
      <c r="N2191" s="25" t="e">
        <v>#N/A</v>
      </c>
      <c r="O2191" s="25" t="e">
        <f>VLOOKUP(A2191,'NFkB target TFs'!$E$10:$E$54,1,FALSE)</f>
        <v>#N/A</v>
      </c>
      <c r="P2191" s="25" t="e">
        <f>VLOOKUP(A2191,'all NFkB targets'!$A$6:$A$571,1,FALSE)</f>
        <v>#N/A</v>
      </c>
    </row>
    <row r="2192" spans="1:16" x14ac:dyDescent="0.25">
      <c r="A2192" s="96" t="s">
        <v>9091</v>
      </c>
      <c r="B2192" s="21" t="s">
        <v>941</v>
      </c>
      <c r="C2192" s="21"/>
      <c r="D2192" s="22">
        <v>0</v>
      </c>
      <c r="E2192" s="23">
        <v>0.13238600050295404</v>
      </c>
      <c r="F2192" s="23">
        <v>-0.10152417626067421</v>
      </c>
      <c r="G2192" s="23">
        <v>-0.24120711533717096</v>
      </c>
      <c r="H2192" s="23">
        <v>0.1847760186697667</v>
      </c>
      <c r="I2192" s="25">
        <f t="shared" si="136"/>
        <v>0</v>
      </c>
      <c r="J2192" s="25">
        <f t="shared" si="137"/>
        <v>0</v>
      </c>
      <c r="K2192" s="25">
        <f t="shared" si="138"/>
        <v>0</v>
      </c>
      <c r="L2192" s="25">
        <f t="shared" si="139"/>
        <v>0</v>
      </c>
      <c r="M2192" s="25">
        <v>0</v>
      </c>
      <c r="N2192" s="25" t="e">
        <v>#N/A</v>
      </c>
      <c r="O2192" s="25" t="e">
        <f>VLOOKUP(A2192,'NFkB target TFs'!$E$10:$E$54,1,FALSE)</f>
        <v>#N/A</v>
      </c>
      <c r="P2192" s="25" t="e">
        <f>VLOOKUP(A2192,'all NFkB targets'!$A$6:$A$571,1,FALSE)</f>
        <v>#N/A</v>
      </c>
    </row>
    <row r="2193" spans="1:16" x14ac:dyDescent="0.25">
      <c r="A2193" s="96" t="s">
        <v>7576</v>
      </c>
      <c r="B2193" s="21" t="s">
        <v>7577</v>
      </c>
      <c r="C2193" s="21"/>
      <c r="D2193" s="22">
        <v>0</v>
      </c>
      <c r="E2193" s="23">
        <v>-0.45654151018775074</v>
      </c>
      <c r="F2193" s="23">
        <v>0.31404367775214154</v>
      </c>
      <c r="G2193" s="23">
        <v>0.21620058762217934</v>
      </c>
      <c r="H2193" s="23">
        <v>0.18461363727247548</v>
      </c>
      <c r="I2193" s="25">
        <f t="shared" si="136"/>
        <v>0</v>
      </c>
      <c r="J2193" s="25">
        <f t="shared" si="137"/>
        <v>0</v>
      </c>
      <c r="K2193" s="25">
        <f t="shared" si="138"/>
        <v>0</v>
      </c>
      <c r="L2193" s="25">
        <f t="shared" si="139"/>
        <v>0</v>
      </c>
      <c r="M2193" s="25">
        <v>0</v>
      </c>
      <c r="N2193" s="25" t="e">
        <v>#N/A</v>
      </c>
      <c r="O2193" s="25" t="e">
        <f>VLOOKUP(A2193,'NFkB target TFs'!$E$10:$E$54,1,FALSE)</f>
        <v>#N/A</v>
      </c>
      <c r="P2193" s="25" t="e">
        <f>VLOOKUP(A2193,'all NFkB targets'!$A$6:$A$571,1,FALSE)</f>
        <v>#N/A</v>
      </c>
    </row>
    <row r="2194" spans="1:16" x14ac:dyDescent="0.25">
      <c r="A2194" s="96" t="s">
        <v>6554</v>
      </c>
      <c r="B2194" s="21" t="s">
        <v>6555</v>
      </c>
      <c r="C2194" s="21"/>
      <c r="D2194" s="22">
        <v>0</v>
      </c>
      <c r="E2194" s="23">
        <v>0.57219338202589964</v>
      </c>
      <c r="F2194" s="23">
        <v>0.22557016500203253</v>
      </c>
      <c r="G2194" s="23">
        <v>0.2865150538011404</v>
      </c>
      <c r="H2194" s="23">
        <v>0.18438666147153604</v>
      </c>
      <c r="I2194" s="25">
        <f t="shared" si="136"/>
        <v>0</v>
      </c>
      <c r="J2194" s="25">
        <f t="shared" si="137"/>
        <v>0</v>
      </c>
      <c r="K2194" s="25">
        <f t="shared" si="138"/>
        <v>0</v>
      </c>
      <c r="L2194" s="25">
        <f t="shared" si="139"/>
        <v>0</v>
      </c>
      <c r="M2194" s="25">
        <v>0</v>
      </c>
      <c r="N2194" s="25" t="e">
        <v>#N/A</v>
      </c>
      <c r="O2194" s="25" t="e">
        <f>VLOOKUP(A2194,'NFkB target TFs'!$E$10:$E$54,1,FALSE)</f>
        <v>#N/A</v>
      </c>
      <c r="P2194" s="25" t="e">
        <f>VLOOKUP(A2194,'all NFkB targets'!$A$6:$A$571,1,FALSE)</f>
        <v>#N/A</v>
      </c>
    </row>
    <row r="2195" spans="1:16" x14ac:dyDescent="0.25">
      <c r="A2195" s="96" t="s">
        <v>14834</v>
      </c>
      <c r="B2195" s="21" t="s">
        <v>14835</v>
      </c>
      <c r="C2195" s="21"/>
      <c r="D2195" s="22">
        <v>0</v>
      </c>
      <c r="E2195" s="28">
        <v>0.37951134700599437</v>
      </c>
      <c r="F2195" s="28">
        <v>0.61400480007110858</v>
      </c>
      <c r="G2195" s="28">
        <v>0.9232178326968532</v>
      </c>
      <c r="H2195" s="28">
        <v>0.18437462568861149</v>
      </c>
      <c r="I2195" s="25">
        <f t="shared" si="136"/>
        <v>0</v>
      </c>
      <c r="J2195" s="25">
        <f t="shared" si="137"/>
        <v>1</v>
      </c>
      <c r="K2195" s="25">
        <f t="shared" si="138"/>
        <v>1</v>
      </c>
      <c r="L2195" s="25">
        <f t="shared" si="139"/>
        <v>0</v>
      </c>
      <c r="M2195" s="25">
        <v>1</v>
      </c>
      <c r="N2195" s="25" t="e">
        <v>#N/A</v>
      </c>
      <c r="O2195" s="25" t="e">
        <f>VLOOKUP(A2195,'NFkB target TFs'!$E$10:$E$54,1,FALSE)</f>
        <v>#N/A</v>
      </c>
      <c r="P2195" s="25" t="e">
        <f>VLOOKUP(A2195,'all NFkB targets'!$A$6:$A$571,1,FALSE)</f>
        <v>#N/A</v>
      </c>
    </row>
    <row r="2196" spans="1:16" x14ac:dyDescent="0.25">
      <c r="A2196" s="96" t="s">
        <v>6828</v>
      </c>
      <c r="B2196" s="21" t="s">
        <v>6829</v>
      </c>
      <c r="C2196" s="21"/>
      <c r="D2196" s="22">
        <v>0</v>
      </c>
      <c r="E2196" s="23">
        <v>0.25141503507130286</v>
      </c>
      <c r="F2196" s="23">
        <v>0.21637243471946666</v>
      </c>
      <c r="G2196" s="23">
        <v>0.45593101670207975</v>
      </c>
      <c r="H2196" s="23">
        <v>0.1841429664767994</v>
      </c>
      <c r="I2196" s="25">
        <f t="shared" si="136"/>
        <v>0</v>
      </c>
      <c r="J2196" s="25">
        <f t="shared" si="137"/>
        <v>0</v>
      </c>
      <c r="K2196" s="25">
        <f t="shared" si="138"/>
        <v>0</v>
      </c>
      <c r="L2196" s="25">
        <f t="shared" si="139"/>
        <v>0</v>
      </c>
      <c r="M2196" s="25">
        <v>0</v>
      </c>
      <c r="N2196" s="25" t="e">
        <v>#N/A</v>
      </c>
      <c r="O2196" s="25" t="e">
        <f>VLOOKUP(A2196,'NFkB target TFs'!$E$10:$E$54,1,FALSE)</f>
        <v>#N/A</v>
      </c>
      <c r="P2196" s="25" t="e">
        <f>VLOOKUP(A2196,'all NFkB targets'!$A$6:$A$571,1,FALSE)</f>
        <v>#N/A</v>
      </c>
    </row>
    <row r="2197" spans="1:16" x14ac:dyDescent="0.25">
      <c r="A2197" s="96" t="s">
        <v>10606</v>
      </c>
      <c r="B2197" s="21" t="s">
        <v>10607</v>
      </c>
      <c r="C2197" s="21"/>
      <c r="D2197" s="22">
        <v>0</v>
      </c>
      <c r="E2197" s="23">
        <v>0.26282780479650997</v>
      </c>
      <c r="F2197" s="23">
        <v>7.4498300508687804E-2</v>
      </c>
      <c r="G2197" s="23">
        <v>0.27742527337086403</v>
      </c>
      <c r="H2197" s="23">
        <v>0.18411600626813218</v>
      </c>
      <c r="I2197" s="25">
        <f t="shared" si="136"/>
        <v>0</v>
      </c>
      <c r="J2197" s="25">
        <f t="shared" si="137"/>
        <v>0</v>
      </c>
      <c r="K2197" s="25">
        <f t="shared" si="138"/>
        <v>0</v>
      </c>
      <c r="L2197" s="25">
        <f t="shared" si="139"/>
        <v>0</v>
      </c>
      <c r="M2197" s="25">
        <v>0</v>
      </c>
      <c r="N2197" s="25" t="e">
        <v>#N/A</v>
      </c>
      <c r="O2197" s="25" t="e">
        <f>VLOOKUP(A2197,'NFkB target TFs'!$E$10:$E$54,1,FALSE)</f>
        <v>#N/A</v>
      </c>
      <c r="P2197" s="25" t="e">
        <f>VLOOKUP(A2197,'all NFkB targets'!$A$6:$A$571,1,FALSE)</f>
        <v>#N/A</v>
      </c>
    </row>
    <row r="2198" spans="1:16" x14ac:dyDescent="0.25">
      <c r="A2198" s="96" t="s">
        <v>13174</v>
      </c>
      <c r="B2198" s="21" t="s">
        <v>13175</v>
      </c>
      <c r="C2198" s="21"/>
      <c r="D2198" s="22">
        <v>0</v>
      </c>
      <c r="E2198" s="28">
        <v>0.1787003137014469</v>
      </c>
      <c r="F2198" s="23">
        <v>1.9975566765237037E-2</v>
      </c>
      <c r="G2198" s="28">
        <v>0.64231473113976145</v>
      </c>
      <c r="H2198" s="28">
        <v>0.18386787064751492</v>
      </c>
      <c r="I2198" s="25">
        <f t="shared" si="136"/>
        <v>0</v>
      </c>
      <c r="J2198" s="25">
        <f t="shared" si="137"/>
        <v>0</v>
      </c>
      <c r="K2198" s="25">
        <f t="shared" si="138"/>
        <v>1</v>
      </c>
      <c r="L2198" s="25">
        <f t="shared" si="139"/>
        <v>0</v>
      </c>
      <c r="M2198" s="25">
        <v>1</v>
      </c>
      <c r="N2198" s="25" t="e">
        <v>#N/A</v>
      </c>
      <c r="O2198" s="25" t="e">
        <f>VLOOKUP(A2198,'NFkB target TFs'!$E$10:$E$54,1,FALSE)</f>
        <v>#N/A</v>
      </c>
      <c r="P2198" s="25" t="e">
        <f>VLOOKUP(A2198,'all NFkB targets'!$A$6:$A$571,1,FALSE)</f>
        <v>#N/A</v>
      </c>
    </row>
    <row r="2199" spans="1:16" x14ac:dyDescent="0.25">
      <c r="A2199" s="96" t="s">
        <v>14581</v>
      </c>
      <c r="B2199" s="21" t="s">
        <v>14582</v>
      </c>
      <c r="C2199" s="21"/>
      <c r="D2199" s="22">
        <v>0</v>
      </c>
      <c r="E2199" s="23">
        <v>6.8981611429859369E-2</v>
      </c>
      <c r="F2199" s="28">
        <v>0.82934091209013527</v>
      </c>
      <c r="G2199" s="28">
        <v>1.2474068325951493</v>
      </c>
      <c r="H2199" s="28">
        <v>0.18349981823393241</v>
      </c>
      <c r="I2199" s="25">
        <f t="shared" si="136"/>
        <v>0</v>
      </c>
      <c r="J2199" s="25">
        <f t="shared" si="137"/>
        <v>1</v>
      </c>
      <c r="K2199" s="25">
        <f t="shared" si="138"/>
        <v>1</v>
      </c>
      <c r="L2199" s="25">
        <f t="shared" si="139"/>
        <v>0</v>
      </c>
      <c r="M2199" s="25">
        <v>1</v>
      </c>
      <c r="N2199" s="25" t="e">
        <v>#N/A</v>
      </c>
      <c r="O2199" s="25" t="e">
        <f>VLOOKUP(A2199,'NFkB target TFs'!$E$10:$E$54,1,FALSE)</f>
        <v>#N/A</v>
      </c>
      <c r="P2199" s="25" t="e">
        <f>VLOOKUP(A2199,'all NFkB targets'!$A$6:$A$571,1,FALSE)</f>
        <v>#N/A</v>
      </c>
    </row>
    <row r="2200" spans="1:16" x14ac:dyDescent="0.25">
      <c r="A2200" s="96" t="s">
        <v>4063</v>
      </c>
      <c r="B2200" s="21" t="s">
        <v>4064</v>
      </c>
      <c r="C2200" s="21"/>
      <c r="D2200" s="22">
        <v>0</v>
      </c>
      <c r="E2200" s="23">
        <v>6.3814679947857694E-2</v>
      </c>
      <c r="F2200" s="23">
        <v>-3.4636614415786506E-2</v>
      </c>
      <c r="G2200" s="23">
        <v>-3.4818510207113205E-2</v>
      </c>
      <c r="H2200" s="23">
        <v>0.18341189332198854</v>
      </c>
      <c r="I2200" s="25">
        <f t="shared" si="136"/>
        <v>0</v>
      </c>
      <c r="J2200" s="25">
        <f t="shared" si="137"/>
        <v>0</v>
      </c>
      <c r="K2200" s="25">
        <f t="shared" si="138"/>
        <v>0</v>
      </c>
      <c r="L2200" s="25">
        <f t="shared" si="139"/>
        <v>0</v>
      </c>
      <c r="M2200" s="25">
        <v>0</v>
      </c>
      <c r="N2200" s="25" t="e">
        <v>#N/A</v>
      </c>
      <c r="O2200" s="25" t="e">
        <f>VLOOKUP(A2200,'NFkB target TFs'!$E$10:$E$54,1,FALSE)</f>
        <v>#N/A</v>
      </c>
      <c r="P2200" s="25" t="e">
        <f>VLOOKUP(A2200,'all NFkB targets'!$A$6:$A$571,1,FALSE)</f>
        <v>#N/A</v>
      </c>
    </row>
    <row r="2201" spans="1:16" x14ac:dyDescent="0.25">
      <c r="A2201" s="96" t="s">
        <v>2806</v>
      </c>
      <c r="B2201" s="21" t="s">
        <v>2807</v>
      </c>
      <c r="C2201" s="21"/>
      <c r="D2201" s="22">
        <v>0</v>
      </c>
      <c r="E2201" s="23">
        <v>0.17944777556081898</v>
      </c>
      <c r="F2201" s="23">
        <v>0.56939068905325829</v>
      </c>
      <c r="G2201" s="23">
        <v>0.5429471041454339</v>
      </c>
      <c r="H2201" s="23">
        <v>0.18326173155548872</v>
      </c>
      <c r="I2201" s="25">
        <f t="shared" si="136"/>
        <v>0</v>
      </c>
      <c r="J2201" s="25">
        <f t="shared" si="137"/>
        <v>0</v>
      </c>
      <c r="K2201" s="25">
        <f t="shared" si="138"/>
        <v>0</v>
      </c>
      <c r="L2201" s="25">
        <f t="shared" si="139"/>
        <v>0</v>
      </c>
      <c r="M2201" s="25">
        <v>0</v>
      </c>
      <c r="N2201" s="25" t="e">
        <v>#N/A</v>
      </c>
      <c r="O2201" s="25" t="e">
        <f>VLOOKUP(A2201,'NFkB target TFs'!$E$10:$E$54,1,FALSE)</f>
        <v>#N/A</v>
      </c>
      <c r="P2201" s="25" t="e">
        <f>VLOOKUP(A2201,'all NFkB targets'!$A$6:$A$571,1,FALSE)</f>
        <v>#N/A</v>
      </c>
    </row>
    <row r="2202" spans="1:16" x14ac:dyDescent="0.25">
      <c r="A2202" s="96" t="s">
        <v>12807</v>
      </c>
      <c r="B2202" s="21" t="s">
        <v>12808</v>
      </c>
      <c r="C2202" s="21"/>
      <c r="D2202" s="22">
        <v>0</v>
      </c>
      <c r="E2202" s="28">
        <v>0.18775698507012992</v>
      </c>
      <c r="F2202" s="28">
        <v>0.85552075693676255</v>
      </c>
      <c r="G2202" s="28">
        <v>0.27515069214985033</v>
      </c>
      <c r="H2202" s="28">
        <v>0.1832404921075145</v>
      </c>
      <c r="I2202" s="25">
        <f t="shared" si="136"/>
        <v>0</v>
      </c>
      <c r="J2202" s="25">
        <f t="shared" si="137"/>
        <v>1</v>
      </c>
      <c r="K2202" s="25">
        <f t="shared" si="138"/>
        <v>0</v>
      </c>
      <c r="L2202" s="25">
        <f t="shared" si="139"/>
        <v>0</v>
      </c>
      <c r="M2202" s="25">
        <v>1</v>
      </c>
      <c r="N2202" s="25" t="e">
        <v>#N/A</v>
      </c>
      <c r="O2202" s="25" t="e">
        <f>VLOOKUP(A2202,'NFkB target TFs'!$E$10:$E$54,1,FALSE)</f>
        <v>#N/A</v>
      </c>
      <c r="P2202" s="25" t="e">
        <f>VLOOKUP(A2202,'all NFkB targets'!$A$6:$A$571,1,FALSE)</f>
        <v>#N/A</v>
      </c>
    </row>
    <row r="2203" spans="1:16" x14ac:dyDescent="0.25">
      <c r="A2203" s="96" t="s">
        <v>449</v>
      </c>
      <c r="B2203" s="21" t="s">
        <v>450</v>
      </c>
      <c r="C2203" s="21"/>
      <c r="D2203" s="22">
        <v>0</v>
      </c>
      <c r="E2203" s="23">
        <v>0.12395837116032365</v>
      </c>
      <c r="F2203" s="23">
        <v>0.30701981018988184</v>
      </c>
      <c r="G2203" s="23">
        <v>0.25619882274860012</v>
      </c>
      <c r="H2203" s="23">
        <v>0.18317584911199195</v>
      </c>
      <c r="I2203" s="25">
        <f t="shared" si="136"/>
        <v>0</v>
      </c>
      <c r="J2203" s="25">
        <f t="shared" si="137"/>
        <v>0</v>
      </c>
      <c r="K2203" s="25">
        <f t="shared" si="138"/>
        <v>0</v>
      </c>
      <c r="L2203" s="25">
        <f t="shared" si="139"/>
        <v>0</v>
      </c>
      <c r="M2203" s="25">
        <v>0</v>
      </c>
      <c r="N2203" s="25" t="e">
        <v>#N/A</v>
      </c>
      <c r="O2203" s="25" t="e">
        <f>VLOOKUP(A2203,'NFkB target TFs'!$E$10:$E$54,1,FALSE)</f>
        <v>#N/A</v>
      </c>
      <c r="P2203" s="25" t="e">
        <f>VLOOKUP(A2203,'all NFkB targets'!$A$6:$A$571,1,FALSE)</f>
        <v>#N/A</v>
      </c>
    </row>
    <row r="2204" spans="1:16" x14ac:dyDescent="0.25">
      <c r="A2204" s="96" t="s">
        <v>11656</v>
      </c>
      <c r="B2204" s="21" t="s">
        <v>11657</v>
      </c>
      <c r="C2204" s="21"/>
      <c r="D2204" s="22">
        <v>0</v>
      </c>
      <c r="E2204" s="23">
        <v>7.4207737712555677E-2</v>
      </c>
      <c r="F2204" s="23">
        <v>0.29014815804765187</v>
      </c>
      <c r="G2204" s="23">
        <v>0.19547874071567845</v>
      </c>
      <c r="H2204" s="23">
        <v>0.18316578683573084</v>
      </c>
      <c r="I2204" s="25">
        <f t="shared" si="136"/>
        <v>0</v>
      </c>
      <c r="J2204" s="25">
        <f t="shared" si="137"/>
        <v>0</v>
      </c>
      <c r="K2204" s="25">
        <f t="shared" si="138"/>
        <v>0</v>
      </c>
      <c r="L2204" s="25">
        <f t="shared" si="139"/>
        <v>0</v>
      </c>
      <c r="M2204" s="25">
        <v>0</v>
      </c>
      <c r="N2204" s="25" t="e">
        <v>#N/A</v>
      </c>
      <c r="O2204" s="25" t="e">
        <f>VLOOKUP(A2204,'NFkB target TFs'!$E$10:$E$54,1,FALSE)</f>
        <v>#N/A</v>
      </c>
      <c r="P2204" s="25" t="e">
        <f>VLOOKUP(A2204,'all NFkB targets'!$A$6:$A$571,1,FALSE)</f>
        <v>#N/A</v>
      </c>
    </row>
    <row r="2205" spans="1:16" x14ac:dyDescent="0.25">
      <c r="A2205" s="96" t="s">
        <v>12116</v>
      </c>
      <c r="B2205" s="21" t="s">
        <v>12117</v>
      </c>
      <c r="C2205" s="21"/>
      <c r="D2205" s="22">
        <v>0</v>
      </c>
      <c r="E2205" s="28">
        <v>0.6598597997681499</v>
      </c>
      <c r="F2205" s="28">
        <v>0.33428269198150878</v>
      </c>
      <c r="G2205" s="28">
        <v>0.44089939033806325</v>
      </c>
      <c r="H2205" s="28">
        <v>0.18313835688617441</v>
      </c>
      <c r="I2205" s="25">
        <f t="shared" si="136"/>
        <v>1</v>
      </c>
      <c r="J2205" s="25">
        <f t="shared" si="137"/>
        <v>0</v>
      </c>
      <c r="K2205" s="25">
        <f t="shared" si="138"/>
        <v>0</v>
      </c>
      <c r="L2205" s="25">
        <f t="shared" si="139"/>
        <v>0</v>
      </c>
      <c r="M2205" s="25">
        <v>1</v>
      </c>
      <c r="N2205" s="25" t="e">
        <v>#N/A</v>
      </c>
      <c r="O2205" s="25" t="e">
        <f>VLOOKUP(A2205,'NFkB target TFs'!$E$10:$E$54,1,FALSE)</f>
        <v>#N/A</v>
      </c>
      <c r="P2205" s="25" t="e">
        <f>VLOOKUP(A2205,'all NFkB targets'!$A$6:$A$571,1,FALSE)</f>
        <v>#N/A</v>
      </c>
    </row>
    <row r="2206" spans="1:16" x14ac:dyDescent="0.25">
      <c r="A2206" s="96" t="s">
        <v>14530</v>
      </c>
      <c r="B2206" s="21" t="s">
        <v>14531</v>
      </c>
      <c r="C2206" s="21"/>
      <c r="D2206" s="22">
        <v>0</v>
      </c>
      <c r="E2206" s="24">
        <v>-0.22739076113770287</v>
      </c>
      <c r="F2206" s="28">
        <v>0.80965454362817479</v>
      </c>
      <c r="G2206" s="28">
        <v>0.96444891704118685</v>
      </c>
      <c r="H2206" s="28">
        <v>0.18309636224905762</v>
      </c>
      <c r="I2206" s="25">
        <f t="shared" si="136"/>
        <v>0</v>
      </c>
      <c r="J2206" s="25">
        <f t="shared" si="137"/>
        <v>1</v>
      </c>
      <c r="K2206" s="25">
        <f t="shared" si="138"/>
        <v>1</v>
      </c>
      <c r="L2206" s="25">
        <f t="shared" si="139"/>
        <v>0</v>
      </c>
      <c r="M2206" s="25">
        <v>1</v>
      </c>
      <c r="N2206" s="25" t="e">
        <v>#N/A</v>
      </c>
      <c r="O2206" s="25" t="e">
        <f>VLOOKUP(A2206,'NFkB target TFs'!$E$10:$E$54,1,FALSE)</f>
        <v>#N/A</v>
      </c>
      <c r="P2206" s="25" t="e">
        <f>VLOOKUP(A2206,'all NFkB targets'!$A$6:$A$571,1,FALSE)</f>
        <v>#N/A</v>
      </c>
    </row>
    <row r="2207" spans="1:16" x14ac:dyDescent="0.25">
      <c r="A2207" s="96" t="s">
        <v>4320</v>
      </c>
      <c r="B2207" s="21" t="s">
        <v>4321</v>
      </c>
      <c r="C2207" s="21"/>
      <c r="D2207" s="22">
        <v>0</v>
      </c>
      <c r="E2207" s="23">
        <v>3.9432265904597218E-2</v>
      </c>
      <c r="F2207" s="23">
        <v>0.10123100066841603</v>
      </c>
      <c r="G2207" s="23">
        <v>0.16498374873965158</v>
      </c>
      <c r="H2207" s="23">
        <v>0.18298989748007405</v>
      </c>
      <c r="I2207" s="25">
        <f t="shared" si="136"/>
        <v>0</v>
      </c>
      <c r="J2207" s="25">
        <f t="shared" si="137"/>
        <v>0</v>
      </c>
      <c r="K2207" s="25">
        <f t="shared" si="138"/>
        <v>0</v>
      </c>
      <c r="L2207" s="25">
        <f t="shared" si="139"/>
        <v>0</v>
      </c>
      <c r="M2207" s="25">
        <v>0</v>
      </c>
      <c r="N2207" s="25" t="e">
        <v>#N/A</v>
      </c>
      <c r="O2207" s="25" t="e">
        <f>VLOOKUP(A2207,'NFkB target TFs'!$E$10:$E$54,1,FALSE)</f>
        <v>#N/A</v>
      </c>
      <c r="P2207" s="25" t="e">
        <f>VLOOKUP(A2207,'all NFkB targets'!$A$6:$A$571,1,FALSE)</f>
        <v>#N/A</v>
      </c>
    </row>
    <row r="2208" spans="1:16" x14ac:dyDescent="0.25">
      <c r="A2208" s="96" t="s">
        <v>14071</v>
      </c>
      <c r="B2208" s="21" t="s">
        <v>14072</v>
      </c>
      <c r="C2208" s="21"/>
      <c r="D2208" s="22">
        <v>0</v>
      </c>
      <c r="E2208" s="23">
        <v>3.6060889196941497E-2</v>
      </c>
      <c r="F2208" s="28">
        <v>0.47597524944472175</v>
      </c>
      <c r="G2208" s="28">
        <v>0.60565789422313498</v>
      </c>
      <c r="H2208" s="28">
        <v>0.18282538896132389</v>
      </c>
      <c r="I2208" s="25">
        <f t="shared" si="136"/>
        <v>0</v>
      </c>
      <c r="J2208" s="25">
        <f t="shared" si="137"/>
        <v>0</v>
      </c>
      <c r="K2208" s="25">
        <f t="shared" si="138"/>
        <v>1</v>
      </c>
      <c r="L2208" s="25">
        <f t="shared" si="139"/>
        <v>0</v>
      </c>
      <c r="M2208" s="25">
        <v>1</v>
      </c>
      <c r="N2208" s="25" t="e">
        <v>#N/A</v>
      </c>
      <c r="O2208" s="25" t="e">
        <f>VLOOKUP(A2208,'NFkB target TFs'!$E$10:$E$54,1,FALSE)</f>
        <v>#N/A</v>
      </c>
      <c r="P2208" s="25" t="e">
        <f>VLOOKUP(A2208,'all NFkB targets'!$A$6:$A$571,1,FALSE)</f>
        <v>#N/A</v>
      </c>
    </row>
    <row r="2209" spans="1:16" x14ac:dyDescent="0.25">
      <c r="A2209" s="96" t="s">
        <v>4576</v>
      </c>
      <c r="B2209" s="21" t="s">
        <v>4577</v>
      </c>
      <c r="C2209" s="21"/>
      <c r="D2209" s="22">
        <v>0</v>
      </c>
      <c r="E2209" s="23">
        <v>1.4844832455252491E-4</v>
      </c>
      <c r="F2209" s="23">
        <v>0.18223762598608978</v>
      </c>
      <c r="G2209" s="23">
        <v>0.1884473935868797</v>
      </c>
      <c r="H2209" s="23">
        <v>0.18276906219696776</v>
      </c>
      <c r="I2209" s="25">
        <f t="shared" si="136"/>
        <v>0</v>
      </c>
      <c r="J2209" s="25">
        <f t="shared" si="137"/>
        <v>0</v>
      </c>
      <c r="K2209" s="25">
        <f t="shared" si="138"/>
        <v>0</v>
      </c>
      <c r="L2209" s="25">
        <f t="shared" si="139"/>
        <v>0</v>
      </c>
      <c r="M2209" s="25">
        <v>0</v>
      </c>
      <c r="N2209" s="25" t="e">
        <v>#N/A</v>
      </c>
      <c r="O2209" s="25" t="e">
        <f>VLOOKUP(A2209,'NFkB target TFs'!$E$10:$E$54,1,FALSE)</f>
        <v>#N/A</v>
      </c>
      <c r="P2209" s="25" t="e">
        <f>VLOOKUP(A2209,'all NFkB targets'!$A$6:$A$571,1,FALSE)</f>
        <v>#N/A</v>
      </c>
    </row>
    <row r="2210" spans="1:16" x14ac:dyDescent="0.25">
      <c r="A2210" s="96" t="s">
        <v>9701</v>
      </c>
      <c r="B2210" s="21" t="s">
        <v>9702</v>
      </c>
      <c r="C2210" s="21"/>
      <c r="D2210" s="22">
        <v>0</v>
      </c>
      <c r="E2210" s="23">
        <v>-5.490252750198122E-2</v>
      </c>
      <c r="F2210" s="23">
        <v>-0.1593908388419279</v>
      </c>
      <c r="G2210" s="23">
        <v>4.7326593294711873E-2</v>
      </c>
      <c r="H2210" s="23">
        <v>0.18268938256468845</v>
      </c>
      <c r="I2210" s="25">
        <f t="shared" si="136"/>
        <v>0</v>
      </c>
      <c r="J2210" s="25">
        <f t="shared" si="137"/>
        <v>0</v>
      </c>
      <c r="K2210" s="25">
        <f t="shared" si="138"/>
        <v>0</v>
      </c>
      <c r="L2210" s="25">
        <f t="shared" si="139"/>
        <v>0</v>
      </c>
      <c r="M2210" s="25">
        <v>0</v>
      </c>
      <c r="N2210" s="25" t="e">
        <v>#N/A</v>
      </c>
      <c r="O2210" s="25" t="e">
        <f>VLOOKUP(A2210,'NFkB target TFs'!$E$10:$E$54,1,FALSE)</f>
        <v>#N/A</v>
      </c>
      <c r="P2210" s="25" t="e">
        <f>VLOOKUP(A2210,'all NFkB targets'!$A$6:$A$571,1,FALSE)</f>
        <v>#N/A</v>
      </c>
    </row>
    <row r="2211" spans="1:16" x14ac:dyDescent="0.25">
      <c r="A2211" s="96" t="s">
        <v>8661</v>
      </c>
      <c r="B2211" s="21" t="s">
        <v>8662</v>
      </c>
      <c r="C2211" s="21"/>
      <c r="D2211" s="30">
        <v>0</v>
      </c>
      <c r="E2211" s="23">
        <v>-0.13572292354348772</v>
      </c>
      <c r="F2211" s="23">
        <v>-0.2152494215258586</v>
      </c>
      <c r="G2211" s="23">
        <v>0.14615193968207676</v>
      </c>
      <c r="H2211" s="23">
        <v>0.18267952136316529</v>
      </c>
      <c r="I2211" s="25">
        <f t="shared" si="136"/>
        <v>0</v>
      </c>
      <c r="J2211" s="25">
        <f t="shared" si="137"/>
        <v>0</v>
      </c>
      <c r="K2211" s="25">
        <f t="shared" si="138"/>
        <v>0</v>
      </c>
      <c r="L2211" s="25">
        <f t="shared" si="139"/>
        <v>0</v>
      </c>
      <c r="M2211" s="25">
        <v>0</v>
      </c>
      <c r="N2211" s="25" t="e">
        <v>#N/A</v>
      </c>
      <c r="O2211" s="25" t="e">
        <f>VLOOKUP(A2211,'NFkB target TFs'!$E$10:$E$54,1,FALSE)</f>
        <v>#N/A</v>
      </c>
      <c r="P2211" s="25" t="e">
        <f>VLOOKUP(A2211,'all NFkB targets'!$A$6:$A$571,1,FALSE)</f>
        <v>#N/A</v>
      </c>
    </row>
    <row r="2212" spans="1:16" x14ac:dyDescent="0.25">
      <c r="A2212" s="96" t="s">
        <v>11682</v>
      </c>
      <c r="B2212" s="21" t="s">
        <v>11683</v>
      </c>
      <c r="C2212" s="21"/>
      <c r="D2212" s="22">
        <v>0</v>
      </c>
      <c r="E2212" s="23">
        <v>-6.1356650390437986E-2</v>
      </c>
      <c r="F2212" s="23">
        <v>0.12893852017708882</v>
      </c>
      <c r="G2212" s="23">
        <v>-0.25026523885010121</v>
      </c>
      <c r="H2212" s="23">
        <v>0.18263852062786526</v>
      </c>
      <c r="I2212" s="25">
        <f t="shared" si="136"/>
        <v>0</v>
      </c>
      <c r="J2212" s="25">
        <f t="shared" si="137"/>
        <v>0</v>
      </c>
      <c r="K2212" s="25">
        <f t="shared" si="138"/>
        <v>0</v>
      </c>
      <c r="L2212" s="25">
        <f t="shared" si="139"/>
        <v>0</v>
      </c>
      <c r="M2212" s="25">
        <v>0</v>
      </c>
      <c r="N2212" s="25" t="e">
        <v>#N/A</v>
      </c>
      <c r="O2212" s="25" t="e">
        <f>VLOOKUP(A2212,'NFkB target TFs'!$E$10:$E$54,1,FALSE)</f>
        <v>#N/A</v>
      </c>
      <c r="P2212" s="25" t="e">
        <f>VLOOKUP(A2212,'all NFkB targets'!$A$6:$A$571,1,FALSE)</f>
        <v>#N/A</v>
      </c>
    </row>
    <row r="2213" spans="1:16" x14ac:dyDescent="0.25">
      <c r="A2213" s="96" t="s">
        <v>14955</v>
      </c>
      <c r="B2213" s="21" t="s">
        <v>14956</v>
      </c>
      <c r="C2213" s="21"/>
      <c r="D2213" s="22">
        <v>0</v>
      </c>
      <c r="E2213" s="24">
        <v>-0.7118962450472005</v>
      </c>
      <c r="F2213" s="24">
        <v>-0.58860107778450421</v>
      </c>
      <c r="G2213" s="28">
        <v>1.0410954212864125</v>
      </c>
      <c r="H2213" s="28">
        <v>0.18250326072982462</v>
      </c>
      <c r="I2213" s="25">
        <f t="shared" si="136"/>
        <v>1</v>
      </c>
      <c r="J2213" s="25">
        <f t="shared" si="137"/>
        <v>1</v>
      </c>
      <c r="K2213" s="25">
        <f t="shared" si="138"/>
        <v>1</v>
      </c>
      <c r="L2213" s="25">
        <f t="shared" si="139"/>
        <v>0</v>
      </c>
      <c r="M2213" s="25">
        <v>1</v>
      </c>
      <c r="N2213" s="25" t="e">
        <v>#N/A</v>
      </c>
      <c r="O2213" s="25" t="e">
        <f>VLOOKUP(A2213,'NFkB target TFs'!$E$10:$E$54,1,FALSE)</f>
        <v>#N/A</v>
      </c>
      <c r="P2213" s="25" t="e">
        <f>VLOOKUP(A2213,'all NFkB targets'!$A$6:$A$571,1,FALSE)</f>
        <v>#N/A</v>
      </c>
    </row>
    <row r="2214" spans="1:16" x14ac:dyDescent="0.25">
      <c r="A2214" s="96" t="s">
        <v>10469</v>
      </c>
      <c r="B2214" s="21" t="s">
        <v>10470</v>
      </c>
      <c r="C2214" s="21"/>
      <c r="D2214" s="22">
        <v>0</v>
      </c>
      <c r="E2214" s="23">
        <v>0.29173913076489527</v>
      </c>
      <c r="F2214" s="23">
        <v>0.13171990021167967</v>
      </c>
      <c r="G2214" s="23">
        <v>0.19344859396729638</v>
      </c>
      <c r="H2214" s="23">
        <v>0.18248912691673461</v>
      </c>
      <c r="I2214" s="25">
        <f t="shared" si="136"/>
        <v>0</v>
      </c>
      <c r="J2214" s="25">
        <f t="shared" si="137"/>
        <v>0</v>
      </c>
      <c r="K2214" s="25">
        <f t="shared" si="138"/>
        <v>0</v>
      </c>
      <c r="L2214" s="25">
        <f t="shared" si="139"/>
        <v>0</v>
      </c>
      <c r="M2214" s="25">
        <v>0</v>
      </c>
      <c r="N2214" s="25" t="e">
        <v>#N/A</v>
      </c>
      <c r="O2214" s="25" t="e">
        <f>VLOOKUP(A2214,'NFkB target TFs'!$E$10:$E$54,1,FALSE)</f>
        <v>#N/A</v>
      </c>
      <c r="P2214" s="25" t="e">
        <f>VLOOKUP(A2214,'all NFkB targets'!$A$6:$A$571,1,FALSE)</f>
        <v>#N/A</v>
      </c>
    </row>
    <row r="2215" spans="1:16" x14ac:dyDescent="0.25">
      <c r="A2215" s="96" t="s">
        <v>12277</v>
      </c>
      <c r="B2215" s="21" t="s">
        <v>941</v>
      </c>
      <c r="C2215" s="21"/>
      <c r="D2215" s="22">
        <v>0</v>
      </c>
      <c r="E2215" s="28">
        <v>0.6902874347815946</v>
      </c>
      <c r="F2215" s="24">
        <v>-0.15960316594222101</v>
      </c>
      <c r="G2215" s="28">
        <v>0.52166510064817495</v>
      </c>
      <c r="H2215" s="28">
        <v>0.18245726940127704</v>
      </c>
      <c r="I2215" s="25">
        <f t="shared" si="136"/>
        <v>1</v>
      </c>
      <c r="J2215" s="25">
        <f t="shared" si="137"/>
        <v>0</v>
      </c>
      <c r="K2215" s="25">
        <f t="shared" si="138"/>
        <v>0</v>
      </c>
      <c r="L2215" s="25">
        <f t="shared" si="139"/>
        <v>0</v>
      </c>
      <c r="M2215" s="25">
        <v>1</v>
      </c>
      <c r="N2215" s="25" t="e">
        <v>#N/A</v>
      </c>
      <c r="O2215" s="25" t="e">
        <f>VLOOKUP(A2215,'NFkB target TFs'!$E$10:$E$54,1,FALSE)</f>
        <v>#N/A</v>
      </c>
      <c r="P2215" s="25" t="e">
        <f>VLOOKUP(A2215,'all NFkB targets'!$A$6:$A$571,1,FALSE)</f>
        <v>#N/A</v>
      </c>
    </row>
    <row r="2216" spans="1:16" x14ac:dyDescent="0.25">
      <c r="A2216" s="96" t="s">
        <v>14862</v>
      </c>
      <c r="B2216" s="21" t="s">
        <v>14863</v>
      </c>
      <c r="C2216" s="21"/>
      <c r="D2216" s="22">
        <v>0</v>
      </c>
      <c r="E2216" s="28">
        <v>0.26907884257487064</v>
      </c>
      <c r="F2216" s="28">
        <v>0.87509310169343757</v>
      </c>
      <c r="G2216" s="28">
        <v>0.93100568001784345</v>
      </c>
      <c r="H2216" s="28">
        <v>0.18243264917949339</v>
      </c>
      <c r="I2216" s="25">
        <f t="shared" si="136"/>
        <v>0</v>
      </c>
      <c r="J2216" s="25">
        <f t="shared" si="137"/>
        <v>1</v>
      </c>
      <c r="K2216" s="25">
        <f t="shared" si="138"/>
        <v>1</v>
      </c>
      <c r="L2216" s="25">
        <f t="shared" si="139"/>
        <v>0</v>
      </c>
      <c r="M2216" s="25">
        <v>1</v>
      </c>
      <c r="N2216" s="25" t="e">
        <v>#N/A</v>
      </c>
      <c r="O2216" s="25" t="e">
        <f>VLOOKUP(A2216,'NFkB target TFs'!$E$10:$E$54,1,FALSE)</f>
        <v>#N/A</v>
      </c>
      <c r="P2216" s="25" t="e">
        <f>VLOOKUP(A2216,'all NFkB targets'!$A$6:$A$571,1,FALSE)</f>
        <v>#N/A</v>
      </c>
    </row>
    <row r="2217" spans="1:16" x14ac:dyDescent="0.25">
      <c r="A2217" s="96" t="s">
        <v>5816</v>
      </c>
      <c r="B2217" s="21" t="s">
        <v>5817</v>
      </c>
      <c r="C2217" s="21"/>
      <c r="D2217" s="22">
        <v>0</v>
      </c>
      <c r="E2217" s="23">
        <v>-5.8977953925452187E-2</v>
      </c>
      <c r="F2217" s="23">
        <v>3.978530073431779E-2</v>
      </c>
      <c r="G2217" s="23">
        <v>0.38638531188443903</v>
      </c>
      <c r="H2217" s="23">
        <v>0.18240421457662029</v>
      </c>
      <c r="I2217" s="25">
        <f t="shared" si="136"/>
        <v>0</v>
      </c>
      <c r="J2217" s="25">
        <f t="shared" si="137"/>
        <v>0</v>
      </c>
      <c r="K2217" s="25">
        <f t="shared" si="138"/>
        <v>0</v>
      </c>
      <c r="L2217" s="25">
        <f t="shared" si="139"/>
        <v>0</v>
      </c>
      <c r="M2217" s="25">
        <v>0</v>
      </c>
      <c r="N2217" s="25" t="e">
        <v>#N/A</v>
      </c>
      <c r="O2217" s="25" t="e">
        <f>VLOOKUP(A2217,'NFkB target TFs'!$E$10:$E$54,1,FALSE)</f>
        <v>#N/A</v>
      </c>
      <c r="P2217" s="25" t="e">
        <f>VLOOKUP(A2217,'all NFkB targets'!$A$6:$A$571,1,FALSE)</f>
        <v>#N/A</v>
      </c>
    </row>
    <row r="2218" spans="1:16" x14ac:dyDescent="0.25">
      <c r="A2218" s="96" t="s">
        <v>7555</v>
      </c>
      <c r="B2218" s="21" t="s">
        <v>7556</v>
      </c>
      <c r="C2218" s="21"/>
      <c r="D2218" s="22">
        <v>0</v>
      </c>
      <c r="E2218" s="23">
        <v>0.26678954571169677</v>
      </c>
      <c r="F2218" s="23">
        <v>0.39259612130634647</v>
      </c>
      <c r="G2218" s="23">
        <v>0.49204825708151007</v>
      </c>
      <c r="H2218" s="23">
        <v>0.18229171362657173</v>
      </c>
      <c r="I2218" s="25">
        <f t="shared" si="136"/>
        <v>0</v>
      </c>
      <c r="J2218" s="25">
        <f t="shared" si="137"/>
        <v>0</v>
      </c>
      <c r="K2218" s="25">
        <f t="shared" si="138"/>
        <v>0</v>
      </c>
      <c r="L2218" s="25">
        <f t="shared" si="139"/>
        <v>0</v>
      </c>
      <c r="M2218" s="25">
        <v>0</v>
      </c>
      <c r="N2218" s="25" t="e">
        <v>#N/A</v>
      </c>
      <c r="O2218" s="25" t="e">
        <f>VLOOKUP(A2218,'NFkB target TFs'!$E$10:$E$54,1,FALSE)</f>
        <v>#N/A</v>
      </c>
      <c r="P2218" s="25" t="e">
        <f>VLOOKUP(A2218,'all NFkB targets'!$A$6:$A$571,1,FALSE)</f>
        <v>#N/A</v>
      </c>
    </row>
    <row r="2219" spans="1:16" x14ac:dyDescent="0.25">
      <c r="A2219" s="96" t="s">
        <v>3336</v>
      </c>
      <c r="B2219" s="21" t="s">
        <v>3337</v>
      </c>
      <c r="C2219" s="21"/>
      <c r="D2219" s="22">
        <v>0</v>
      </c>
      <c r="E2219" s="23">
        <v>-0.45434472123667202</v>
      </c>
      <c r="F2219" s="23">
        <v>0.1349231699172411</v>
      </c>
      <c r="G2219" s="23">
        <v>1.3829553261163731E-2</v>
      </c>
      <c r="H2219" s="23">
        <v>0.1822816922197823</v>
      </c>
      <c r="I2219" s="25">
        <f t="shared" si="136"/>
        <v>0</v>
      </c>
      <c r="J2219" s="25">
        <f t="shared" si="137"/>
        <v>0</v>
      </c>
      <c r="K2219" s="25">
        <f t="shared" si="138"/>
        <v>0</v>
      </c>
      <c r="L2219" s="25">
        <f t="shared" si="139"/>
        <v>0</v>
      </c>
      <c r="M2219" s="25">
        <v>0</v>
      </c>
      <c r="N2219" s="25" t="e">
        <v>#N/A</v>
      </c>
      <c r="O2219" s="25" t="e">
        <f>VLOOKUP(A2219,'NFkB target TFs'!$E$10:$E$54,1,FALSE)</f>
        <v>#N/A</v>
      </c>
      <c r="P2219" s="25" t="e">
        <f>VLOOKUP(A2219,'all NFkB targets'!$A$6:$A$571,1,FALSE)</f>
        <v>#N/A</v>
      </c>
    </row>
    <row r="2220" spans="1:16" x14ac:dyDescent="0.25">
      <c r="A2220" s="96" t="s">
        <v>2780</v>
      </c>
      <c r="B2220" s="21" t="s">
        <v>2781</v>
      </c>
      <c r="C2220" s="21"/>
      <c r="D2220" s="22">
        <v>0</v>
      </c>
      <c r="E2220" s="23">
        <v>0.3455144511554199</v>
      </c>
      <c r="F2220" s="23">
        <v>0.25527635796336928</v>
      </c>
      <c r="G2220" s="23">
        <v>0.39491429954438817</v>
      </c>
      <c r="H2220" s="23">
        <v>0.18227638788602685</v>
      </c>
      <c r="I2220" s="25">
        <f t="shared" si="136"/>
        <v>0</v>
      </c>
      <c r="J2220" s="25">
        <f t="shared" si="137"/>
        <v>0</v>
      </c>
      <c r="K2220" s="25">
        <f t="shared" si="138"/>
        <v>0</v>
      </c>
      <c r="L2220" s="25">
        <f t="shared" si="139"/>
        <v>0</v>
      </c>
      <c r="M2220" s="25">
        <v>0</v>
      </c>
      <c r="N2220" s="25" t="e">
        <v>#N/A</v>
      </c>
      <c r="O2220" s="25" t="e">
        <f>VLOOKUP(A2220,'NFkB target TFs'!$E$10:$E$54,1,FALSE)</f>
        <v>#N/A</v>
      </c>
      <c r="P2220" s="25" t="e">
        <f>VLOOKUP(A2220,'all NFkB targets'!$A$6:$A$571,1,FALSE)</f>
        <v>#N/A</v>
      </c>
    </row>
    <row r="2221" spans="1:16" x14ac:dyDescent="0.25">
      <c r="A2221" s="96" t="s">
        <v>6778</v>
      </c>
      <c r="B2221" s="21" t="s">
        <v>6779</v>
      </c>
      <c r="C2221" s="21"/>
      <c r="D2221" s="22">
        <v>0</v>
      </c>
      <c r="E2221" s="23">
        <v>0.14656612270558902</v>
      </c>
      <c r="F2221" s="23">
        <v>0.19983997687136046</v>
      </c>
      <c r="G2221" s="23">
        <v>2.2481546715116457E-2</v>
      </c>
      <c r="H2221" s="23">
        <v>0.1821628531562017</v>
      </c>
      <c r="I2221" s="25">
        <f t="shared" si="136"/>
        <v>0</v>
      </c>
      <c r="J2221" s="25">
        <f t="shared" si="137"/>
        <v>0</v>
      </c>
      <c r="K2221" s="25">
        <f t="shared" si="138"/>
        <v>0</v>
      </c>
      <c r="L2221" s="25">
        <f t="shared" si="139"/>
        <v>0</v>
      </c>
      <c r="M2221" s="25">
        <v>0</v>
      </c>
      <c r="N2221" s="25" t="e">
        <v>#N/A</v>
      </c>
      <c r="O2221" s="25" t="e">
        <f>VLOOKUP(A2221,'NFkB target TFs'!$E$10:$E$54,1,FALSE)</f>
        <v>#N/A</v>
      </c>
      <c r="P2221" s="25" t="e">
        <f>VLOOKUP(A2221,'all NFkB targets'!$A$6:$A$571,1,FALSE)</f>
        <v>#N/A</v>
      </c>
    </row>
    <row r="2222" spans="1:16" x14ac:dyDescent="0.25">
      <c r="A2222" s="96" t="s">
        <v>3019</v>
      </c>
      <c r="B2222" s="21" t="s">
        <v>3020</v>
      </c>
      <c r="C2222" s="21"/>
      <c r="D2222" s="22">
        <v>0</v>
      </c>
      <c r="E2222" s="23">
        <v>-7.570711975937032E-2</v>
      </c>
      <c r="F2222" s="23">
        <v>4.4164730548263066E-2</v>
      </c>
      <c r="G2222" s="23">
        <v>-8.0371337821948552E-2</v>
      </c>
      <c r="H2222" s="23">
        <v>0.18214499491037217</v>
      </c>
      <c r="I2222" s="25">
        <f t="shared" si="136"/>
        <v>0</v>
      </c>
      <c r="J2222" s="25">
        <f t="shared" si="137"/>
        <v>0</v>
      </c>
      <c r="K2222" s="25">
        <f t="shared" si="138"/>
        <v>0</v>
      </c>
      <c r="L2222" s="25">
        <f t="shared" si="139"/>
        <v>0</v>
      </c>
      <c r="M2222" s="25">
        <v>0</v>
      </c>
      <c r="N2222" s="25" t="e">
        <v>#N/A</v>
      </c>
      <c r="O2222" s="25" t="e">
        <f>VLOOKUP(A2222,'NFkB target TFs'!$E$10:$E$54,1,FALSE)</f>
        <v>#N/A</v>
      </c>
      <c r="P2222" s="25" t="e">
        <f>VLOOKUP(A2222,'all NFkB targets'!$A$6:$A$571,1,FALSE)</f>
        <v>#N/A</v>
      </c>
    </row>
    <row r="2223" spans="1:16" x14ac:dyDescent="0.25">
      <c r="A2223" s="96" t="s">
        <v>14818</v>
      </c>
      <c r="B2223" s="21" t="s">
        <v>14819</v>
      </c>
      <c r="C2223" s="21"/>
      <c r="D2223" s="22">
        <v>0</v>
      </c>
      <c r="E2223" s="23">
        <v>-2.5116165953827127E-3</v>
      </c>
      <c r="F2223" s="28">
        <v>0.75346680775947517</v>
      </c>
      <c r="G2223" s="28">
        <v>0.85968027099558075</v>
      </c>
      <c r="H2223" s="28">
        <v>0.18214403659227435</v>
      </c>
      <c r="I2223" s="25">
        <f t="shared" si="136"/>
        <v>0</v>
      </c>
      <c r="J2223" s="25">
        <f t="shared" si="137"/>
        <v>1</v>
      </c>
      <c r="K2223" s="25">
        <f t="shared" si="138"/>
        <v>1</v>
      </c>
      <c r="L2223" s="25">
        <f t="shared" si="139"/>
        <v>0</v>
      </c>
      <c r="M2223" s="25">
        <v>1</v>
      </c>
      <c r="N2223" s="25" t="e">
        <v>#N/A</v>
      </c>
      <c r="O2223" s="25" t="e">
        <f>VLOOKUP(A2223,'NFkB target TFs'!$E$10:$E$54,1,FALSE)</f>
        <v>#N/A</v>
      </c>
      <c r="P2223" s="25" t="e">
        <f>VLOOKUP(A2223,'all NFkB targets'!$A$6:$A$571,1,FALSE)</f>
        <v>#N/A</v>
      </c>
    </row>
    <row r="2224" spans="1:16" x14ac:dyDescent="0.25">
      <c r="A2224" s="96" t="s">
        <v>12797</v>
      </c>
      <c r="B2224" s="21" t="s">
        <v>12798</v>
      </c>
      <c r="C2224" s="21"/>
      <c r="D2224" s="22">
        <v>0</v>
      </c>
      <c r="E2224" s="23">
        <v>7.4315393247035941E-2</v>
      </c>
      <c r="F2224" s="28">
        <v>0.64756088092391295</v>
      </c>
      <c r="G2224" s="28">
        <v>0.38924463581411645</v>
      </c>
      <c r="H2224" s="28">
        <v>0.18207322899991751</v>
      </c>
      <c r="I2224" s="25">
        <f t="shared" si="136"/>
        <v>0</v>
      </c>
      <c r="J2224" s="25">
        <f t="shared" si="137"/>
        <v>1</v>
      </c>
      <c r="K2224" s="25">
        <f t="shared" si="138"/>
        <v>0</v>
      </c>
      <c r="L2224" s="25">
        <f t="shared" si="139"/>
        <v>0</v>
      </c>
      <c r="M2224" s="25">
        <v>1</v>
      </c>
      <c r="N2224" s="25" t="e">
        <v>#N/A</v>
      </c>
      <c r="O2224" s="25" t="e">
        <f>VLOOKUP(A2224,'NFkB target TFs'!$E$10:$E$54,1,FALSE)</f>
        <v>#N/A</v>
      </c>
      <c r="P2224" s="25" t="e">
        <f>VLOOKUP(A2224,'all NFkB targets'!$A$6:$A$571,1,FALSE)</f>
        <v>#N/A</v>
      </c>
    </row>
    <row r="2225" spans="1:16" x14ac:dyDescent="0.25">
      <c r="A2225" s="96" t="s">
        <v>5971</v>
      </c>
      <c r="B2225" s="21" t="s">
        <v>5972</v>
      </c>
      <c r="C2225" s="21"/>
      <c r="D2225" s="22">
        <v>0</v>
      </c>
      <c r="E2225" s="23">
        <v>0.13328941135449038</v>
      </c>
      <c r="F2225" s="23">
        <v>0.22236409125876547</v>
      </c>
      <c r="G2225" s="23">
        <v>0.35960933343793694</v>
      </c>
      <c r="H2225" s="23">
        <v>0.18204128424281793</v>
      </c>
      <c r="I2225" s="25">
        <f t="shared" si="136"/>
        <v>0</v>
      </c>
      <c r="J2225" s="25">
        <f t="shared" si="137"/>
        <v>0</v>
      </c>
      <c r="K2225" s="25">
        <f t="shared" si="138"/>
        <v>0</v>
      </c>
      <c r="L2225" s="25">
        <f t="shared" si="139"/>
        <v>0</v>
      </c>
      <c r="M2225" s="25">
        <v>0</v>
      </c>
      <c r="N2225" s="25" t="e">
        <v>#N/A</v>
      </c>
      <c r="O2225" s="25" t="e">
        <f>VLOOKUP(A2225,'NFkB target TFs'!$E$10:$E$54,1,FALSE)</f>
        <v>#N/A</v>
      </c>
      <c r="P2225" s="25" t="e">
        <f>VLOOKUP(A2225,'all NFkB targets'!$A$6:$A$571,1,FALSE)</f>
        <v>#N/A</v>
      </c>
    </row>
    <row r="2226" spans="1:16" x14ac:dyDescent="0.25">
      <c r="A2226" s="96" t="s">
        <v>11984</v>
      </c>
      <c r="B2226" s="21" t="s">
        <v>11985</v>
      </c>
      <c r="C2226" s="21"/>
      <c r="D2226" s="22">
        <v>0</v>
      </c>
      <c r="E2226" s="24">
        <v>-0.58838153409127092</v>
      </c>
      <c r="F2226" s="24">
        <v>-0.40133184228215901</v>
      </c>
      <c r="G2226" s="23">
        <v>2.2916966940199356E-2</v>
      </c>
      <c r="H2226" s="28">
        <v>0.18200573598741468</v>
      </c>
      <c r="I2226" s="25">
        <f t="shared" si="136"/>
        <v>1</v>
      </c>
      <c r="J2226" s="25">
        <f t="shared" si="137"/>
        <v>0</v>
      </c>
      <c r="K2226" s="25">
        <f t="shared" si="138"/>
        <v>0</v>
      </c>
      <c r="L2226" s="25">
        <f t="shared" si="139"/>
        <v>0</v>
      </c>
      <c r="M2226" s="25">
        <v>1</v>
      </c>
      <c r="N2226" s="25" t="e">
        <v>#N/A</v>
      </c>
      <c r="O2226" s="25" t="e">
        <f>VLOOKUP(A2226,'NFkB target TFs'!$E$10:$E$54,1,FALSE)</f>
        <v>#N/A</v>
      </c>
      <c r="P2226" s="25" t="e">
        <f>VLOOKUP(A2226,'all NFkB targets'!$A$6:$A$571,1,FALSE)</f>
        <v>#N/A</v>
      </c>
    </row>
    <row r="2227" spans="1:16" x14ac:dyDescent="0.25">
      <c r="A2227" s="96" t="s">
        <v>6319</v>
      </c>
      <c r="B2227" s="21" t="s">
        <v>6320</v>
      </c>
      <c r="C2227" s="21"/>
      <c r="D2227" s="22">
        <v>0</v>
      </c>
      <c r="E2227" s="23">
        <v>-0.32886301017765451</v>
      </c>
      <c r="F2227" s="23">
        <v>9.3123530153479586E-2</v>
      </c>
      <c r="G2227" s="23">
        <v>-7.0959751823959569E-2</v>
      </c>
      <c r="H2227" s="23">
        <v>0.18190721396216519</v>
      </c>
      <c r="I2227" s="25">
        <f t="shared" si="136"/>
        <v>0</v>
      </c>
      <c r="J2227" s="25">
        <f t="shared" si="137"/>
        <v>0</v>
      </c>
      <c r="K2227" s="25">
        <f t="shared" si="138"/>
        <v>0</v>
      </c>
      <c r="L2227" s="25">
        <f t="shared" si="139"/>
        <v>0</v>
      </c>
      <c r="M2227" s="25">
        <v>0</v>
      </c>
      <c r="N2227" s="25" t="e">
        <v>#N/A</v>
      </c>
      <c r="O2227" s="25" t="e">
        <f>VLOOKUP(A2227,'NFkB target TFs'!$E$10:$E$54,1,FALSE)</f>
        <v>#N/A</v>
      </c>
      <c r="P2227" s="25" t="e">
        <f>VLOOKUP(A2227,'all NFkB targets'!$A$6:$A$571,1,FALSE)</f>
        <v>#N/A</v>
      </c>
    </row>
    <row r="2228" spans="1:16" x14ac:dyDescent="0.25">
      <c r="A2228" s="96" t="s">
        <v>8614</v>
      </c>
      <c r="B2228" s="21" t="s">
        <v>8615</v>
      </c>
      <c r="C2228" s="21"/>
      <c r="D2228" s="22">
        <v>0</v>
      </c>
      <c r="E2228" s="23">
        <v>0.20734058724662158</v>
      </c>
      <c r="F2228" s="23">
        <v>0.13854625553276645</v>
      </c>
      <c r="G2228" s="23">
        <v>0.22339952531508767</v>
      </c>
      <c r="H2228" s="23">
        <v>0.18177275900381074</v>
      </c>
      <c r="I2228" s="25">
        <f t="shared" si="136"/>
        <v>0</v>
      </c>
      <c r="J2228" s="25">
        <f t="shared" si="137"/>
        <v>0</v>
      </c>
      <c r="K2228" s="25">
        <f t="shared" si="138"/>
        <v>0</v>
      </c>
      <c r="L2228" s="25">
        <f t="shared" si="139"/>
        <v>0</v>
      </c>
      <c r="M2228" s="25">
        <v>0</v>
      </c>
      <c r="N2228" s="25" t="e">
        <v>#N/A</v>
      </c>
      <c r="O2228" s="25" t="e">
        <f>VLOOKUP(A2228,'NFkB target TFs'!$E$10:$E$54,1,FALSE)</f>
        <v>#N/A</v>
      </c>
      <c r="P2228" s="25" t="e">
        <f>VLOOKUP(A2228,'all NFkB targets'!$A$6:$A$571,1,FALSE)</f>
        <v>#N/A</v>
      </c>
    </row>
    <row r="2229" spans="1:16" x14ac:dyDescent="0.25">
      <c r="A2229" s="96" t="s">
        <v>12866</v>
      </c>
      <c r="B2229" s="21" t="s">
        <v>12867</v>
      </c>
      <c r="C2229" s="21"/>
      <c r="D2229" s="22">
        <v>0</v>
      </c>
      <c r="E2229" s="28">
        <v>0.34502999381612942</v>
      </c>
      <c r="F2229" s="28">
        <v>0.60001116284347233</v>
      </c>
      <c r="G2229" s="28">
        <v>0.42299623656791496</v>
      </c>
      <c r="H2229" s="28">
        <v>0.18176735439158806</v>
      </c>
      <c r="I2229" s="25">
        <f t="shared" si="136"/>
        <v>0</v>
      </c>
      <c r="J2229" s="25">
        <f t="shared" si="137"/>
        <v>1</v>
      </c>
      <c r="K2229" s="25">
        <f t="shared" si="138"/>
        <v>0</v>
      </c>
      <c r="L2229" s="25">
        <f t="shared" si="139"/>
        <v>0</v>
      </c>
      <c r="M2229" s="25">
        <v>1</v>
      </c>
      <c r="N2229" s="25" t="e">
        <v>#N/A</v>
      </c>
      <c r="O2229" s="25" t="e">
        <f>VLOOKUP(A2229,'NFkB target TFs'!$E$10:$E$54,1,FALSE)</f>
        <v>#N/A</v>
      </c>
      <c r="P2229" s="25" t="e">
        <f>VLOOKUP(A2229,'all NFkB targets'!$A$6:$A$571,1,FALSE)</f>
        <v>#N/A</v>
      </c>
    </row>
    <row r="2230" spans="1:16" x14ac:dyDescent="0.25">
      <c r="A2230" s="96" t="s">
        <v>6048</v>
      </c>
      <c r="B2230" s="21" t="s">
        <v>6049</v>
      </c>
      <c r="C2230" s="21"/>
      <c r="D2230" s="22">
        <v>0</v>
      </c>
      <c r="E2230" s="23">
        <v>4.1606930794572207E-2</v>
      </c>
      <c r="F2230" s="23">
        <v>0.23365161340679846</v>
      </c>
      <c r="G2230" s="23">
        <v>0.39383507301140303</v>
      </c>
      <c r="H2230" s="23">
        <v>0.18169724285581079</v>
      </c>
      <c r="I2230" s="25">
        <f t="shared" si="136"/>
        <v>0</v>
      </c>
      <c r="J2230" s="25">
        <f t="shared" si="137"/>
        <v>0</v>
      </c>
      <c r="K2230" s="25">
        <f t="shared" si="138"/>
        <v>0</v>
      </c>
      <c r="L2230" s="25">
        <f t="shared" si="139"/>
        <v>0</v>
      </c>
      <c r="M2230" s="25">
        <v>0</v>
      </c>
      <c r="N2230" s="25" t="e">
        <v>#N/A</v>
      </c>
      <c r="O2230" s="25" t="e">
        <f>VLOOKUP(A2230,'NFkB target TFs'!$E$10:$E$54,1,FALSE)</f>
        <v>#N/A</v>
      </c>
      <c r="P2230" s="25" t="e">
        <f>VLOOKUP(A2230,'all NFkB targets'!$A$6:$A$571,1,FALSE)</f>
        <v>#N/A</v>
      </c>
    </row>
    <row r="2231" spans="1:16" x14ac:dyDescent="0.25">
      <c r="A2231" s="96" t="s">
        <v>8425</v>
      </c>
      <c r="B2231" s="21" t="s">
        <v>8426</v>
      </c>
      <c r="C2231" s="21"/>
      <c r="D2231" s="22">
        <v>0</v>
      </c>
      <c r="E2231" s="23">
        <v>5.7205667360429251E-2</v>
      </c>
      <c r="F2231" s="23">
        <v>0.26419070634013714</v>
      </c>
      <c r="G2231" s="23">
        <v>0.22736075213054568</v>
      </c>
      <c r="H2231" s="23">
        <v>0.18164248197951516</v>
      </c>
      <c r="I2231" s="25">
        <f t="shared" ref="I2231:I2294" si="140">IF(ABS(E2231)&gt;0.585,1,0)</f>
        <v>0</v>
      </c>
      <c r="J2231" s="25">
        <f t="shared" ref="J2231:J2294" si="141">IF(ABS(F2231)&gt;0.585,1,0)</f>
        <v>0</v>
      </c>
      <c r="K2231" s="25">
        <f t="shared" ref="K2231:K2294" si="142">IF(ABS(G2231)&gt;0.585,1,0)</f>
        <v>0</v>
      </c>
      <c r="L2231" s="25">
        <f t="shared" ref="L2231:L2294" si="143">IF(ABS(H2231)&gt;0.585,1,0)</f>
        <v>0</v>
      </c>
      <c r="M2231" s="25">
        <v>0</v>
      </c>
      <c r="N2231" s="25" t="e">
        <v>#N/A</v>
      </c>
      <c r="O2231" s="25" t="e">
        <f>VLOOKUP(A2231,'NFkB target TFs'!$E$10:$E$54,1,FALSE)</f>
        <v>#N/A</v>
      </c>
      <c r="P2231" s="25" t="e">
        <f>VLOOKUP(A2231,'all NFkB targets'!$A$6:$A$571,1,FALSE)</f>
        <v>#N/A</v>
      </c>
    </row>
    <row r="2232" spans="1:16" x14ac:dyDescent="0.25">
      <c r="A2232" s="96" t="s">
        <v>4732</v>
      </c>
      <c r="B2232" s="21" t="s">
        <v>4733</v>
      </c>
      <c r="C2232" s="21"/>
      <c r="D2232" s="22">
        <v>0</v>
      </c>
      <c r="E2232" s="23">
        <v>-0.11953799751436933</v>
      </c>
      <c r="F2232" s="23">
        <v>0.20450205796818074</v>
      </c>
      <c r="G2232" s="23">
        <v>0.37067030812542634</v>
      </c>
      <c r="H2232" s="23">
        <v>0.18158373664756949</v>
      </c>
      <c r="I2232" s="25">
        <f t="shared" si="140"/>
        <v>0</v>
      </c>
      <c r="J2232" s="25">
        <f t="shared" si="141"/>
        <v>0</v>
      </c>
      <c r="K2232" s="25">
        <f t="shared" si="142"/>
        <v>0</v>
      </c>
      <c r="L2232" s="25">
        <f t="shared" si="143"/>
        <v>0</v>
      </c>
      <c r="M2232" s="25">
        <v>0</v>
      </c>
      <c r="N2232" s="25" t="e">
        <v>#N/A</v>
      </c>
      <c r="O2232" s="25" t="e">
        <f>VLOOKUP(A2232,'NFkB target TFs'!$E$10:$E$54,1,FALSE)</f>
        <v>#N/A</v>
      </c>
      <c r="P2232" s="25" t="e">
        <f>VLOOKUP(A2232,'all NFkB targets'!$A$6:$A$571,1,FALSE)</f>
        <v>#N/A</v>
      </c>
    </row>
    <row r="2233" spans="1:16" x14ac:dyDescent="0.25">
      <c r="A2233" s="96" t="s">
        <v>4788</v>
      </c>
      <c r="B2233" s="21" t="s">
        <v>4789</v>
      </c>
      <c r="C2233" s="21"/>
      <c r="D2233" s="22">
        <v>0</v>
      </c>
      <c r="E2233" s="23">
        <v>0.21799722871787619</v>
      </c>
      <c r="F2233" s="23">
        <v>0.31820603746867088</v>
      </c>
      <c r="G2233" s="23">
        <v>0.30892521208236629</v>
      </c>
      <c r="H2233" s="23">
        <v>0.1811815378814122</v>
      </c>
      <c r="I2233" s="25">
        <f t="shared" si="140"/>
        <v>0</v>
      </c>
      <c r="J2233" s="25">
        <f t="shared" si="141"/>
        <v>0</v>
      </c>
      <c r="K2233" s="25">
        <f t="shared" si="142"/>
        <v>0</v>
      </c>
      <c r="L2233" s="25">
        <f t="shared" si="143"/>
        <v>0</v>
      </c>
      <c r="M2233" s="25">
        <v>0</v>
      </c>
      <c r="N2233" s="25" t="e">
        <v>#N/A</v>
      </c>
      <c r="O2233" s="25" t="e">
        <f>VLOOKUP(A2233,'NFkB target TFs'!$E$10:$E$54,1,FALSE)</f>
        <v>#N/A</v>
      </c>
      <c r="P2233" s="25" t="e">
        <f>VLOOKUP(A2233,'all NFkB targets'!$A$6:$A$571,1,FALSE)</f>
        <v>#N/A</v>
      </c>
    </row>
    <row r="2234" spans="1:16" x14ac:dyDescent="0.25">
      <c r="A2234" s="96" t="s">
        <v>4586</v>
      </c>
      <c r="B2234" s="21" t="s">
        <v>4587</v>
      </c>
      <c r="C2234" s="21"/>
      <c r="D2234" s="22">
        <v>0</v>
      </c>
      <c r="E2234" s="23">
        <v>0.40384717523788322</v>
      </c>
      <c r="F2234" s="23">
        <v>0.45993280070515913</v>
      </c>
      <c r="G2234" s="23">
        <v>0.46439053982028894</v>
      </c>
      <c r="H2234" s="23">
        <v>0.18117351306590804</v>
      </c>
      <c r="I2234" s="25">
        <f t="shared" si="140"/>
        <v>0</v>
      </c>
      <c r="J2234" s="25">
        <f t="shared" si="141"/>
        <v>0</v>
      </c>
      <c r="K2234" s="25">
        <f t="shared" si="142"/>
        <v>0</v>
      </c>
      <c r="L2234" s="25">
        <f t="shared" si="143"/>
        <v>0</v>
      </c>
      <c r="M2234" s="25">
        <v>0</v>
      </c>
      <c r="N2234" s="25" t="e">
        <v>#N/A</v>
      </c>
      <c r="O2234" s="25" t="e">
        <f>VLOOKUP(A2234,'NFkB target TFs'!$E$10:$E$54,1,FALSE)</f>
        <v>#N/A</v>
      </c>
      <c r="P2234" s="25" t="e">
        <f>VLOOKUP(A2234,'all NFkB targets'!$A$6:$A$571,1,FALSE)</f>
        <v>#N/A</v>
      </c>
    </row>
    <row r="2235" spans="1:16" x14ac:dyDescent="0.25">
      <c r="A2235" s="96" t="s">
        <v>14248</v>
      </c>
      <c r="B2235" s="21" t="s">
        <v>941</v>
      </c>
      <c r="C2235" s="21"/>
      <c r="D2235" s="22">
        <v>0</v>
      </c>
      <c r="E2235" s="28">
        <v>0.49107986095699413</v>
      </c>
      <c r="F2235" s="28">
        <v>0.42346580108534498</v>
      </c>
      <c r="G2235" s="28">
        <v>0.59565324610539527</v>
      </c>
      <c r="H2235" s="28">
        <v>0.18105554188618514</v>
      </c>
      <c r="I2235" s="25">
        <f t="shared" si="140"/>
        <v>0</v>
      </c>
      <c r="J2235" s="25">
        <f t="shared" si="141"/>
        <v>0</v>
      </c>
      <c r="K2235" s="25">
        <f t="shared" si="142"/>
        <v>1</v>
      </c>
      <c r="L2235" s="25">
        <f t="shared" si="143"/>
        <v>0</v>
      </c>
      <c r="M2235" s="25">
        <v>1</v>
      </c>
      <c r="N2235" s="25" t="e">
        <v>#N/A</v>
      </c>
      <c r="O2235" s="25" t="e">
        <f>VLOOKUP(A2235,'NFkB target TFs'!$E$10:$E$54,1,FALSE)</f>
        <v>#N/A</v>
      </c>
      <c r="P2235" s="25" t="e">
        <f>VLOOKUP(A2235,'all NFkB targets'!$A$6:$A$571,1,FALSE)</f>
        <v>#N/A</v>
      </c>
    </row>
    <row r="2236" spans="1:16" x14ac:dyDescent="0.25">
      <c r="A2236" s="96" t="s">
        <v>8129</v>
      </c>
      <c r="B2236" s="21" t="s">
        <v>8130</v>
      </c>
      <c r="C2236" s="21"/>
      <c r="D2236" s="22">
        <v>0</v>
      </c>
      <c r="E2236" s="23">
        <v>0.27572976753604922</v>
      </c>
      <c r="F2236" s="23">
        <v>0.25024802932878537</v>
      </c>
      <c r="G2236" s="23">
        <v>0.51075169729888081</v>
      </c>
      <c r="H2236" s="23">
        <v>0.18091592175593771</v>
      </c>
      <c r="I2236" s="25">
        <f t="shared" si="140"/>
        <v>0</v>
      </c>
      <c r="J2236" s="25">
        <f t="shared" si="141"/>
        <v>0</v>
      </c>
      <c r="K2236" s="25">
        <f t="shared" si="142"/>
        <v>0</v>
      </c>
      <c r="L2236" s="25">
        <f t="shared" si="143"/>
        <v>0</v>
      </c>
      <c r="M2236" s="25">
        <v>0</v>
      </c>
      <c r="N2236" s="25" t="e">
        <v>#N/A</v>
      </c>
      <c r="O2236" s="25" t="e">
        <f>VLOOKUP(A2236,'NFkB target TFs'!$E$10:$E$54,1,FALSE)</f>
        <v>#N/A</v>
      </c>
      <c r="P2236" s="25" t="e">
        <f>VLOOKUP(A2236,'all NFkB targets'!$A$6:$A$571,1,FALSE)</f>
        <v>#N/A</v>
      </c>
    </row>
    <row r="2237" spans="1:16" x14ac:dyDescent="0.25">
      <c r="A2237" s="96" t="s">
        <v>14504</v>
      </c>
      <c r="B2237" s="21" t="s">
        <v>14505</v>
      </c>
      <c r="C2237" s="21"/>
      <c r="D2237" s="22">
        <v>0</v>
      </c>
      <c r="E2237" s="28">
        <v>0.28919408275285646</v>
      </c>
      <c r="F2237" s="28">
        <v>1.2612106461460195</v>
      </c>
      <c r="G2237" s="28">
        <v>0.94002479547229301</v>
      </c>
      <c r="H2237" s="28">
        <v>0.18090588557395373</v>
      </c>
      <c r="I2237" s="25">
        <f t="shared" si="140"/>
        <v>0</v>
      </c>
      <c r="J2237" s="25">
        <f t="shared" si="141"/>
        <v>1</v>
      </c>
      <c r="K2237" s="25">
        <f t="shared" si="142"/>
        <v>1</v>
      </c>
      <c r="L2237" s="25">
        <f t="shared" si="143"/>
        <v>0</v>
      </c>
      <c r="M2237" s="25">
        <v>1</v>
      </c>
      <c r="N2237" s="25" t="e">
        <v>#N/A</v>
      </c>
      <c r="O2237" s="25" t="e">
        <f>VLOOKUP(A2237,'NFkB target TFs'!$E$10:$E$54,1,FALSE)</f>
        <v>#N/A</v>
      </c>
      <c r="P2237" s="25" t="e">
        <f>VLOOKUP(A2237,'all NFkB targets'!$A$6:$A$571,1,FALSE)</f>
        <v>#N/A</v>
      </c>
    </row>
    <row r="2238" spans="1:16" x14ac:dyDescent="0.25">
      <c r="A2238" s="96" t="s">
        <v>13626</v>
      </c>
      <c r="B2238" s="21" t="s">
        <v>941</v>
      </c>
      <c r="C2238" s="21"/>
      <c r="D2238" s="22">
        <v>0</v>
      </c>
      <c r="E2238" s="28">
        <v>0.49275808018008543</v>
      </c>
      <c r="F2238" s="28">
        <v>0.30317026432599137</v>
      </c>
      <c r="G2238" s="28">
        <v>0.82244852955652703</v>
      </c>
      <c r="H2238" s="28">
        <v>0.18087180922839041</v>
      </c>
      <c r="I2238" s="25">
        <f t="shared" si="140"/>
        <v>0</v>
      </c>
      <c r="J2238" s="25">
        <f t="shared" si="141"/>
        <v>0</v>
      </c>
      <c r="K2238" s="25">
        <f t="shared" si="142"/>
        <v>1</v>
      </c>
      <c r="L2238" s="25">
        <f t="shared" si="143"/>
        <v>0</v>
      </c>
      <c r="M2238" s="25">
        <v>1</v>
      </c>
      <c r="N2238" s="25" t="e">
        <v>#N/A</v>
      </c>
      <c r="O2238" s="25" t="e">
        <f>VLOOKUP(A2238,'NFkB target TFs'!$E$10:$E$54,1,FALSE)</f>
        <v>#N/A</v>
      </c>
      <c r="P2238" s="25" t="e">
        <f>VLOOKUP(A2238,'all NFkB targets'!$A$6:$A$571,1,FALSE)</f>
        <v>#N/A</v>
      </c>
    </row>
    <row r="2239" spans="1:16" x14ac:dyDescent="0.25">
      <c r="A2239" s="96" t="s">
        <v>7109</v>
      </c>
      <c r="B2239" s="21" t="s">
        <v>7110</v>
      </c>
      <c r="C2239" s="21"/>
      <c r="D2239" s="30">
        <v>0</v>
      </c>
      <c r="E2239" s="23">
        <v>-8.1848935688384611E-2</v>
      </c>
      <c r="F2239" s="23">
        <v>-0.19549249453578613</v>
      </c>
      <c r="G2239" s="23">
        <v>0.17572686961740722</v>
      </c>
      <c r="H2239" s="23">
        <v>0.18080587882175242</v>
      </c>
      <c r="I2239" s="25">
        <f t="shared" si="140"/>
        <v>0</v>
      </c>
      <c r="J2239" s="25">
        <f t="shared" si="141"/>
        <v>0</v>
      </c>
      <c r="K2239" s="25">
        <f t="shared" si="142"/>
        <v>0</v>
      </c>
      <c r="L2239" s="25">
        <f t="shared" si="143"/>
        <v>0</v>
      </c>
      <c r="M2239" s="25">
        <v>0</v>
      </c>
      <c r="N2239" s="25" t="e">
        <v>#N/A</v>
      </c>
      <c r="O2239" s="25" t="e">
        <f>VLOOKUP(A2239,'NFkB target TFs'!$E$10:$E$54,1,FALSE)</f>
        <v>#N/A</v>
      </c>
      <c r="P2239" s="25" t="e">
        <f>VLOOKUP(A2239,'all NFkB targets'!$A$6:$A$571,1,FALSE)</f>
        <v>#N/A</v>
      </c>
    </row>
    <row r="2240" spans="1:16" x14ac:dyDescent="0.25">
      <c r="A2240" s="96" t="s">
        <v>11233</v>
      </c>
      <c r="B2240" s="21" t="s">
        <v>11234</v>
      </c>
      <c r="C2240" s="21"/>
      <c r="D2240" s="22">
        <v>0</v>
      </c>
      <c r="E2240" s="23">
        <v>0.14121074464575631</v>
      </c>
      <c r="F2240" s="23">
        <v>0.13616840855652451</v>
      </c>
      <c r="G2240" s="23">
        <v>0.37968879779354159</v>
      </c>
      <c r="H2240" s="23">
        <v>0.18061738594207222</v>
      </c>
      <c r="I2240" s="25">
        <f t="shared" si="140"/>
        <v>0</v>
      </c>
      <c r="J2240" s="25">
        <f t="shared" si="141"/>
        <v>0</v>
      </c>
      <c r="K2240" s="25">
        <f t="shared" si="142"/>
        <v>0</v>
      </c>
      <c r="L2240" s="25">
        <f t="shared" si="143"/>
        <v>0</v>
      </c>
      <c r="M2240" s="25">
        <v>0</v>
      </c>
      <c r="N2240" s="25" t="e">
        <v>#N/A</v>
      </c>
      <c r="O2240" s="25" t="e">
        <f>VLOOKUP(A2240,'NFkB target TFs'!$E$10:$E$54,1,FALSE)</f>
        <v>#N/A</v>
      </c>
      <c r="P2240" s="25" t="e">
        <f>VLOOKUP(A2240,'all NFkB targets'!$A$6:$A$571,1,FALSE)</f>
        <v>#N/A</v>
      </c>
    </row>
    <row r="2241" spans="1:16" x14ac:dyDescent="0.25">
      <c r="A2241" s="96" t="s">
        <v>4021</v>
      </c>
      <c r="B2241" s="21" t="s">
        <v>4022</v>
      </c>
      <c r="C2241" s="21"/>
      <c r="D2241" s="22">
        <v>0</v>
      </c>
      <c r="E2241" s="23">
        <v>0.20902300968453144</v>
      </c>
      <c r="F2241" s="23">
        <v>9.01848354817745E-2</v>
      </c>
      <c r="G2241" s="23">
        <v>0.15844448256372498</v>
      </c>
      <c r="H2241" s="23">
        <v>0.18060544062236863</v>
      </c>
      <c r="I2241" s="25">
        <f t="shared" si="140"/>
        <v>0</v>
      </c>
      <c r="J2241" s="25">
        <f t="shared" si="141"/>
        <v>0</v>
      </c>
      <c r="K2241" s="25">
        <f t="shared" si="142"/>
        <v>0</v>
      </c>
      <c r="L2241" s="25">
        <f t="shared" si="143"/>
        <v>0</v>
      </c>
      <c r="M2241" s="25">
        <v>0</v>
      </c>
      <c r="N2241" s="25" t="e">
        <v>#N/A</v>
      </c>
      <c r="O2241" s="25" t="e">
        <f>VLOOKUP(A2241,'NFkB target TFs'!$E$10:$E$54,1,FALSE)</f>
        <v>#N/A</v>
      </c>
      <c r="P2241" s="25" t="e">
        <f>VLOOKUP(A2241,'all NFkB targets'!$A$6:$A$571,1,FALSE)</f>
        <v>#N/A</v>
      </c>
    </row>
    <row r="2242" spans="1:16" x14ac:dyDescent="0.25">
      <c r="A2242" s="96" t="s">
        <v>2782</v>
      </c>
      <c r="B2242" s="21" t="s">
        <v>2783</v>
      </c>
      <c r="C2242" s="21"/>
      <c r="D2242" s="22">
        <v>0</v>
      </c>
      <c r="E2242" s="23">
        <v>0.36545391226711116</v>
      </c>
      <c r="F2242" s="23">
        <v>0.1525051792791898</v>
      </c>
      <c r="G2242" s="23">
        <v>0.1434917744125894</v>
      </c>
      <c r="H2242" s="23">
        <v>0.18058596253714412</v>
      </c>
      <c r="I2242" s="25">
        <f t="shared" si="140"/>
        <v>0</v>
      </c>
      <c r="J2242" s="25">
        <f t="shared" si="141"/>
        <v>0</v>
      </c>
      <c r="K2242" s="25">
        <f t="shared" si="142"/>
        <v>0</v>
      </c>
      <c r="L2242" s="25">
        <f t="shared" si="143"/>
        <v>0</v>
      </c>
      <c r="M2242" s="25">
        <v>0</v>
      </c>
      <c r="N2242" s="25" t="e">
        <v>#N/A</v>
      </c>
      <c r="O2242" s="25" t="e">
        <f>VLOOKUP(A2242,'NFkB target TFs'!$E$10:$E$54,1,FALSE)</f>
        <v>#N/A</v>
      </c>
      <c r="P2242" s="25" t="e">
        <f>VLOOKUP(A2242,'all NFkB targets'!$A$6:$A$571,1,FALSE)</f>
        <v>#N/A</v>
      </c>
    </row>
    <row r="2243" spans="1:16" x14ac:dyDescent="0.25">
      <c r="A2243" s="96" t="s">
        <v>7640</v>
      </c>
      <c r="B2243" s="21" t="s">
        <v>7641</v>
      </c>
      <c r="C2243" s="21"/>
      <c r="D2243" s="22">
        <v>0</v>
      </c>
      <c r="E2243" s="23">
        <v>0.20189216978520824</v>
      </c>
      <c r="F2243" s="23">
        <v>0.23791219453611551</v>
      </c>
      <c r="G2243" s="23">
        <v>0.42036967181879731</v>
      </c>
      <c r="H2243" s="23">
        <v>0.18057873692401591</v>
      </c>
      <c r="I2243" s="25">
        <f t="shared" si="140"/>
        <v>0</v>
      </c>
      <c r="J2243" s="25">
        <f t="shared" si="141"/>
        <v>0</v>
      </c>
      <c r="K2243" s="25">
        <f t="shared" si="142"/>
        <v>0</v>
      </c>
      <c r="L2243" s="25">
        <f t="shared" si="143"/>
        <v>0</v>
      </c>
      <c r="M2243" s="25">
        <v>0</v>
      </c>
      <c r="N2243" s="25" t="e">
        <v>#N/A</v>
      </c>
      <c r="O2243" s="25" t="e">
        <f>VLOOKUP(A2243,'NFkB target TFs'!$E$10:$E$54,1,FALSE)</f>
        <v>#N/A</v>
      </c>
      <c r="P2243" s="25" t="e">
        <f>VLOOKUP(A2243,'all NFkB targets'!$A$6:$A$571,1,FALSE)</f>
        <v>#N/A</v>
      </c>
    </row>
    <row r="2244" spans="1:16" x14ac:dyDescent="0.25">
      <c r="A2244" s="96" t="s">
        <v>12230</v>
      </c>
      <c r="B2244" s="21" t="s">
        <v>12231</v>
      </c>
      <c r="C2244" s="21"/>
      <c r="D2244" s="22">
        <v>0</v>
      </c>
      <c r="E2244" s="28">
        <v>0.62214626629506475</v>
      </c>
      <c r="F2244" s="28">
        <v>0.21930726637107864</v>
      </c>
      <c r="G2244" s="24">
        <v>-0.43409583509452865</v>
      </c>
      <c r="H2244" s="28">
        <v>0.18052017939191059</v>
      </c>
      <c r="I2244" s="25">
        <f t="shared" si="140"/>
        <v>1</v>
      </c>
      <c r="J2244" s="25">
        <f t="shared" si="141"/>
        <v>0</v>
      </c>
      <c r="K2244" s="25">
        <f t="shared" si="142"/>
        <v>0</v>
      </c>
      <c r="L2244" s="25">
        <f t="shared" si="143"/>
        <v>0</v>
      </c>
      <c r="M2244" s="25">
        <v>1</v>
      </c>
      <c r="N2244" s="25" t="e">
        <v>#N/A</v>
      </c>
      <c r="O2244" s="25" t="e">
        <f>VLOOKUP(A2244,'NFkB target TFs'!$E$10:$E$54,1,FALSE)</f>
        <v>#N/A</v>
      </c>
      <c r="P2244" s="25" t="e">
        <f>VLOOKUP(A2244,'all NFkB targets'!$A$6:$A$571,1,FALSE)</f>
        <v>#N/A</v>
      </c>
    </row>
    <row r="2245" spans="1:16" x14ac:dyDescent="0.25">
      <c r="A2245" s="96" t="s">
        <v>13912</v>
      </c>
      <c r="B2245" s="21" t="s">
        <v>13913</v>
      </c>
      <c r="C2245" s="21"/>
      <c r="D2245" s="22">
        <v>0</v>
      </c>
      <c r="E2245" s="28">
        <v>0.11865283690925812</v>
      </c>
      <c r="F2245" s="28">
        <v>0.4724220929637567</v>
      </c>
      <c r="G2245" s="28">
        <v>0.70790221941953058</v>
      </c>
      <c r="H2245" s="28">
        <v>0.18027837542151059</v>
      </c>
      <c r="I2245" s="25">
        <f t="shared" si="140"/>
        <v>0</v>
      </c>
      <c r="J2245" s="25">
        <f t="shared" si="141"/>
        <v>0</v>
      </c>
      <c r="K2245" s="25">
        <f t="shared" si="142"/>
        <v>1</v>
      </c>
      <c r="L2245" s="25">
        <f t="shared" si="143"/>
        <v>0</v>
      </c>
      <c r="M2245" s="25">
        <v>1</v>
      </c>
      <c r="N2245" s="25" t="e">
        <v>#N/A</v>
      </c>
      <c r="O2245" s="25" t="e">
        <f>VLOOKUP(A2245,'NFkB target TFs'!$E$10:$E$54,1,FALSE)</f>
        <v>#N/A</v>
      </c>
      <c r="P2245" s="25" t="e">
        <f>VLOOKUP(A2245,'all NFkB targets'!$A$6:$A$571,1,FALSE)</f>
        <v>#N/A</v>
      </c>
    </row>
    <row r="2246" spans="1:16" x14ac:dyDescent="0.25">
      <c r="A2246" s="96" t="s">
        <v>11140</v>
      </c>
      <c r="B2246" s="21" t="s">
        <v>11141</v>
      </c>
      <c r="C2246" s="21"/>
      <c r="D2246" s="22">
        <v>0</v>
      </c>
      <c r="E2246" s="23">
        <v>0.16787153126080323</v>
      </c>
      <c r="F2246" s="23">
        <v>0.48662543100774375</v>
      </c>
      <c r="G2246" s="23">
        <v>0.51095295980201405</v>
      </c>
      <c r="H2246" s="23">
        <v>0.18027152209914574</v>
      </c>
      <c r="I2246" s="25">
        <f t="shared" si="140"/>
        <v>0</v>
      </c>
      <c r="J2246" s="25">
        <f t="shared" si="141"/>
        <v>0</v>
      </c>
      <c r="K2246" s="25">
        <f t="shared" si="142"/>
        <v>0</v>
      </c>
      <c r="L2246" s="25">
        <f t="shared" si="143"/>
        <v>0</v>
      </c>
      <c r="M2246" s="25">
        <v>0</v>
      </c>
      <c r="N2246" s="25" t="e">
        <v>#N/A</v>
      </c>
      <c r="O2246" s="25" t="e">
        <f>VLOOKUP(A2246,'NFkB target TFs'!$E$10:$E$54,1,FALSE)</f>
        <v>#N/A</v>
      </c>
      <c r="P2246" s="25" t="e">
        <f>VLOOKUP(A2246,'all NFkB targets'!$A$6:$A$571,1,FALSE)</f>
        <v>#N/A</v>
      </c>
    </row>
    <row r="2247" spans="1:16" x14ac:dyDescent="0.25">
      <c r="A2247" s="96" t="s">
        <v>14448</v>
      </c>
      <c r="B2247" s="21" t="s">
        <v>14449</v>
      </c>
      <c r="C2247" s="21"/>
      <c r="D2247" s="22">
        <v>0</v>
      </c>
      <c r="E2247" s="28">
        <v>0.16267262329548052</v>
      </c>
      <c r="F2247" s="28">
        <v>0.59478369563334532</v>
      </c>
      <c r="G2247" s="28">
        <v>0.61696792249558063</v>
      </c>
      <c r="H2247" s="28">
        <v>0.18019705429799257</v>
      </c>
      <c r="I2247" s="25">
        <f t="shared" si="140"/>
        <v>0</v>
      </c>
      <c r="J2247" s="25">
        <f t="shared" si="141"/>
        <v>1</v>
      </c>
      <c r="K2247" s="25">
        <f t="shared" si="142"/>
        <v>1</v>
      </c>
      <c r="L2247" s="25">
        <f t="shared" si="143"/>
        <v>0</v>
      </c>
      <c r="M2247" s="25">
        <v>1</v>
      </c>
      <c r="N2247" s="25" t="e">
        <v>#N/A</v>
      </c>
      <c r="O2247" s="25" t="e">
        <f>VLOOKUP(A2247,'NFkB target TFs'!$E$10:$E$54,1,FALSE)</f>
        <v>#N/A</v>
      </c>
      <c r="P2247" s="25" t="e">
        <f>VLOOKUP(A2247,'all NFkB targets'!$A$6:$A$571,1,FALSE)</f>
        <v>#N/A</v>
      </c>
    </row>
    <row r="2248" spans="1:16" x14ac:dyDescent="0.25">
      <c r="A2248" s="96" t="s">
        <v>6477</v>
      </c>
      <c r="B2248" s="21" t="s">
        <v>941</v>
      </c>
      <c r="C2248" s="21"/>
      <c r="D2248" s="22">
        <v>0</v>
      </c>
      <c r="E2248" s="23">
        <v>0.41039315572707863</v>
      </c>
      <c r="F2248" s="23">
        <v>0.38833317544979035</v>
      </c>
      <c r="G2248" s="23">
        <v>0.35672532866460416</v>
      </c>
      <c r="H2248" s="23">
        <v>0.1800070904439493</v>
      </c>
      <c r="I2248" s="25">
        <f t="shared" si="140"/>
        <v>0</v>
      </c>
      <c r="J2248" s="25">
        <f t="shared" si="141"/>
        <v>0</v>
      </c>
      <c r="K2248" s="25">
        <f t="shared" si="142"/>
        <v>0</v>
      </c>
      <c r="L2248" s="25">
        <f t="shared" si="143"/>
        <v>0</v>
      </c>
      <c r="M2248" s="25">
        <v>0</v>
      </c>
      <c r="N2248" s="25" t="e">
        <v>#N/A</v>
      </c>
      <c r="O2248" s="25" t="e">
        <f>VLOOKUP(A2248,'NFkB target TFs'!$E$10:$E$54,1,FALSE)</f>
        <v>#N/A</v>
      </c>
      <c r="P2248" s="25" t="e">
        <f>VLOOKUP(A2248,'all NFkB targets'!$A$6:$A$571,1,FALSE)</f>
        <v>#N/A</v>
      </c>
    </row>
    <row r="2249" spans="1:16" x14ac:dyDescent="0.25">
      <c r="A2249" s="96" t="s">
        <v>2546</v>
      </c>
      <c r="B2249" s="21" t="s">
        <v>2547</v>
      </c>
      <c r="C2249" s="21"/>
      <c r="D2249" s="22">
        <v>0</v>
      </c>
      <c r="E2249" s="23">
        <v>-0.46408002162410605</v>
      </c>
      <c r="F2249" s="23">
        <v>-8.918591960100862E-2</v>
      </c>
      <c r="G2249" s="23">
        <v>0.17690390627067776</v>
      </c>
      <c r="H2249" s="23">
        <v>0.17943987310534734</v>
      </c>
      <c r="I2249" s="25">
        <f t="shared" si="140"/>
        <v>0</v>
      </c>
      <c r="J2249" s="25">
        <f t="shared" si="141"/>
        <v>0</v>
      </c>
      <c r="K2249" s="25">
        <f t="shared" si="142"/>
        <v>0</v>
      </c>
      <c r="L2249" s="25">
        <f t="shared" si="143"/>
        <v>0</v>
      </c>
      <c r="M2249" s="25">
        <v>0</v>
      </c>
      <c r="N2249" s="25" t="e">
        <v>#N/A</v>
      </c>
      <c r="O2249" s="25" t="e">
        <f>VLOOKUP(A2249,'NFkB target TFs'!$E$10:$E$54,1,FALSE)</f>
        <v>#N/A</v>
      </c>
      <c r="P2249" s="25" t="e">
        <f>VLOOKUP(A2249,'all NFkB targets'!$A$6:$A$571,1,FALSE)</f>
        <v>#N/A</v>
      </c>
    </row>
    <row r="2250" spans="1:16" x14ac:dyDescent="0.25">
      <c r="A2250" s="96" t="s">
        <v>15041</v>
      </c>
      <c r="B2250" s="21" t="s">
        <v>15042</v>
      </c>
      <c r="C2250" s="21"/>
      <c r="D2250" s="22">
        <v>0</v>
      </c>
      <c r="E2250" s="28">
        <v>0.58829347378983265</v>
      </c>
      <c r="F2250" s="28">
        <v>1.2798919172398346</v>
      </c>
      <c r="G2250" s="28">
        <v>0.90900679137166096</v>
      </c>
      <c r="H2250" s="28">
        <v>0.17930251062343763</v>
      </c>
      <c r="I2250" s="25">
        <f t="shared" si="140"/>
        <v>1</v>
      </c>
      <c r="J2250" s="25">
        <f t="shared" si="141"/>
        <v>1</v>
      </c>
      <c r="K2250" s="25">
        <f t="shared" si="142"/>
        <v>1</v>
      </c>
      <c r="L2250" s="25">
        <f t="shared" si="143"/>
        <v>0</v>
      </c>
      <c r="M2250" s="25">
        <v>1</v>
      </c>
      <c r="N2250" s="25" t="e">
        <v>#N/A</v>
      </c>
      <c r="O2250" s="25" t="e">
        <f>VLOOKUP(A2250,'NFkB target TFs'!$E$10:$E$54,1,FALSE)</f>
        <v>#N/A</v>
      </c>
      <c r="P2250" s="25" t="e">
        <f>VLOOKUP(A2250,'all NFkB targets'!$A$6:$A$571,1,FALSE)</f>
        <v>#N/A</v>
      </c>
    </row>
    <row r="2251" spans="1:16" x14ac:dyDescent="0.25">
      <c r="A2251" s="96" t="s">
        <v>1752</v>
      </c>
      <c r="B2251" s="21" t="s">
        <v>1753</v>
      </c>
      <c r="C2251" s="21"/>
      <c r="D2251" s="22">
        <v>0</v>
      </c>
      <c r="E2251" s="23">
        <v>0.24790813813666562</v>
      </c>
      <c r="F2251" s="23">
        <v>0.33240135597701698</v>
      </c>
      <c r="G2251" s="23">
        <v>0.33535939719498603</v>
      </c>
      <c r="H2251" s="23">
        <v>0.17924690475836877</v>
      </c>
      <c r="I2251" s="25">
        <f t="shared" si="140"/>
        <v>0</v>
      </c>
      <c r="J2251" s="25">
        <f t="shared" si="141"/>
        <v>0</v>
      </c>
      <c r="K2251" s="25">
        <f t="shared" si="142"/>
        <v>0</v>
      </c>
      <c r="L2251" s="25">
        <f t="shared" si="143"/>
        <v>0</v>
      </c>
      <c r="M2251" s="25">
        <v>0</v>
      </c>
      <c r="N2251" s="25" t="e">
        <v>#N/A</v>
      </c>
      <c r="O2251" s="25" t="e">
        <f>VLOOKUP(A2251,'NFkB target TFs'!$E$10:$E$54,1,FALSE)</f>
        <v>#N/A</v>
      </c>
      <c r="P2251" s="25" t="e">
        <f>VLOOKUP(A2251,'all NFkB targets'!$A$6:$A$571,1,FALSE)</f>
        <v>#N/A</v>
      </c>
    </row>
    <row r="2252" spans="1:16" x14ac:dyDescent="0.25">
      <c r="A2252" s="96" t="s">
        <v>12745</v>
      </c>
      <c r="B2252" s="21" t="s">
        <v>12746</v>
      </c>
      <c r="C2252" s="21"/>
      <c r="D2252" s="22">
        <v>0</v>
      </c>
      <c r="E2252" s="23">
        <v>4.5933372415100329E-2</v>
      </c>
      <c r="F2252" s="28">
        <v>0.65448630431694188</v>
      </c>
      <c r="G2252" s="28">
        <v>0.39032305748524476</v>
      </c>
      <c r="H2252" s="28">
        <v>0.17901790605092752</v>
      </c>
      <c r="I2252" s="25">
        <f t="shared" si="140"/>
        <v>0</v>
      </c>
      <c r="J2252" s="25">
        <f t="shared" si="141"/>
        <v>1</v>
      </c>
      <c r="K2252" s="25">
        <f t="shared" si="142"/>
        <v>0</v>
      </c>
      <c r="L2252" s="25">
        <f t="shared" si="143"/>
        <v>0</v>
      </c>
      <c r="M2252" s="25">
        <v>1</v>
      </c>
      <c r="N2252" s="25" t="e">
        <v>#N/A</v>
      </c>
      <c r="O2252" s="25" t="e">
        <f>VLOOKUP(A2252,'NFkB target TFs'!$E$10:$E$54,1,FALSE)</f>
        <v>#N/A</v>
      </c>
      <c r="P2252" s="25" t="e">
        <f>VLOOKUP(A2252,'all NFkB targets'!$A$6:$A$571,1,FALSE)</f>
        <v>#N/A</v>
      </c>
    </row>
    <row r="2253" spans="1:16" x14ac:dyDescent="0.25">
      <c r="A2253" s="96" t="s">
        <v>10169</v>
      </c>
      <c r="B2253" s="21" t="s">
        <v>10170</v>
      </c>
      <c r="C2253" s="21"/>
      <c r="D2253" s="22">
        <v>0</v>
      </c>
      <c r="E2253" s="23">
        <v>0.31096101850629226</v>
      </c>
      <c r="F2253" s="23">
        <v>0.1594184069788579</v>
      </c>
      <c r="G2253" s="23">
        <v>8.524072306538814E-3</v>
      </c>
      <c r="H2253" s="23">
        <v>0.17889355329400083</v>
      </c>
      <c r="I2253" s="25">
        <f t="shared" si="140"/>
        <v>0</v>
      </c>
      <c r="J2253" s="25">
        <f t="shared" si="141"/>
        <v>0</v>
      </c>
      <c r="K2253" s="25">
        <f t="shared" si="142"/>
        <v>0</v>
      </c>
      <c r="L2253" s="25">
        <f t="shared" si="143"/>
        <v>0</v>
      </c>
      <c r="M2253" s="25">
        <v>0</v>
      </c>
      <c r="N2253" s="25" t="e">
        <v>#N/A</v>
      </c>
      <c r="O2253" s="25" t="e">
        <f>VLOOKUP(A2253,'NFkB target TFs'!$E$10:$E$54,1,FALSE)</f>
        <v>#N/A</v>
      </c>
      <c r="P2253" s="25" t="e">
        <f>VLOOKUP(A2253,'all NFkB targets'!$A$6:$A$571,1,FALSE)</f>
        <v>#N/A</v>
      </c>
    </row>
    <row r="2254" spans="1:16" x14ac:dyDescent="0.25">
      <c r="A2254" s="96" t="s">
        <v>3921</v>
      </c>
      <c r="B2254" s="21" t="s">
        <v>3922</v>
      </c>
      <c r="C2254" s="21"/>
      <c r="D2254" s="22">
        <v>0</v>
      </c>
      <c r="E2254" s="23">
        <v>-4.3890760333374398E-2</v>
      </c>
      <c r="F2254" s="23">
        <v>0.36824742457292431</v>
      </c>
      <c r="G2254" s="23">
        <v>0.29129383962211325</v>
      </c>
      <c r="H2254" s="23">
        <v>0.17874917341093402</v>
      </c>
      <c r="I2254" s="25">
        <f t="shared" si="140"/>
        <v>0</v>
      </c>
      <c r="J2254" s="25">
        <f t="shared" si="141"/>
        <v>0</v>
      </c>
      <c r="K2254" s="25">
        <f t="shared" si="142"/>
        <v>0</v>
      </c>
      <c r="L2254" s="25">
        <f t="shared" si="143"/>
        <v>0</v>
      </c>
      <c r="M2254" s="25">
        <v>0</v>
      </c>
      <c r="N2254" s="25" t="e">
        <v>#N/A</v>
      </c>
      <c r="O2254" s="25" t="e">
        <f>VLOOKUP(A2254,'NFkB target TFs'!$E$10:$E$54,1,FALSE)</f>
        <v>#N/A</v>
      </c>
      <c r="P2254" s="25" t="e">
        <f>VLOOKUP(A2254,'all NFkB targets'!$A$6:$A$571,1,FALSE)</f>
        <v>#N/A</v>
      </c>
    </row>
    <row r="2255" spans="1:16" x14ac:dyDescent="0.25">
      <c r="A2255" s="96" t="s">
        <v>4100</v>
      </c>
      <c r="B2255" s="21" t="s">
        <v>4101</v>
      </c>
      <c r="C2255" s="21"/>
      <c r="D2255" s="22">
        <v>0</v>
      </c>
      <c r="E2255" s="23">
        <v>-0.55550197858322237</v>
      </c>
      <c r="F2255" s="23">
        <v>0.26162912624781182</v>
      </c>
      <c r="G2255" s="23">
        <v>9.4865352804344813E-2</v>
      </c>
      <c r="H2255" s="23">
        <v>0.17872758930138033</v>
      </c>
      <c r="I2255" s="25">
        <f t="shared" si="140"/>
        <v>0</v>
      </c>
      <c r="J2255" s="25">
        <f t="shared" si="141"/>
        <v>0</v>
      </c>
      <c r="K2255" s="25">
        <f t="shared" si="142"/>
        <v>0</v>
      </c>
      <c r="L2255" s="25">
        <f t="shared" si="143"/>
        <v>0</v>
      </c>
      <c r="M2255" s="25">
        <v>0</v>
      </c>
      <c r="N2255" s="25" t="e">
        <v>#N/A</v>
      </c>
      <c r="O2255" s="25" t="e">
        <f>VLOOKUP(A2255,'NFkB target TFs'!$E$10:$E$54,1,FALSE)</f>
        <v>#N/A</v>
      </c>
      <c r="P2255" s="25" t="e">
        <f>VLOOKUP(A2255,'all NFkB targets'!$A$6:$A$571,1,FALSE)</f>
        <v>#N/A</v>
      </c>
    </row>
    <row r="2256" spans="1:16" x14ac:dyDescent="0.25">
      <c r="A2256" s="96" t="s">
        <v>8005</v>
      </c>
      <c r="B2256" s="21" t="s">
        <v>8006</v>
      </c>
      <c r="C2256" s="21"/>
      <c r="D2256" s="22">
        <v>0</v>
      </c>
      <c r="E2256" s="23">
        <v>2.8833726813532697E-3</v>
      </c>
      <c r="F2256" s="23">
        <v>0.17699970917353003</v>
      </c>
      <c r="G2256" s="23">
        <v>0.3459914871424179</v>
      </c>
      <c r="H2256" s="23">
        <v>0.17867567890119421</v>
      </c>
      <c r="I2256" s="25">
        <f t="shared" si="140"/>
        <v>0</v>
      </c>
      <c r="J2256" s="25">
        <f t="shared" si="141"/>
        <v>0</v>
      </c>
      <c r="K2256" s="25">
        <f t="shared" si="142"/>
        <v>0</v>
      </c>
      <c r="L2256" s="25">
        <f t="shared" si="143"/>
        <v>0</v>
      </c>
      <c r="M2256" s="25">
        <v>0</v>
      </c>
      <c r="N2256" s="25" t="e">
        <v>#N/A</v>
      </c>
      <c r="O2256" s="25" t="e">
        <f>VLOOKUP(A2256,'NFkB target TFs'!$E$10:$E$54,1,FALSE)</f>
        <v>#N/A</v>
      </c>
      <c r="P2256" s="25" t="e">
        <f>VLOOKUP(A2256,'all NFkB targets'!$A$6:$A$571,1,FALSE)</f>
        <v>#N/A</v>
      </c>
    </row>
    <row r="2257" spans="1:16" x14ac:dyDescent="0.25">
      <c r="A2257" s="96" t="s">
        <v>9972</v>
      </c>
      <c r="B2257" s="21" t="s">
        <v>9973</v>
      </c>
      <c r="C2257" s="21"/>
      <c r="D2257" s="22">
        <v>0</v>
      </c>
      <c r="E2257" s="23">
        <v>6.3836612700625475E-2</v>
      </c>
      <c r="F2257" s="23">
        <v>0.17220984122037181</v>
      </c>
      <c r="G2257" s="23">
        <v>0.20689160544507645</v>
      </c>
      <c r="H2257" s="23">
        <v>0.17857324122797799</v>
      </c>
      <c r="I2257" s="25">
        <f t="shared" si="140"/>
        <v>0</v>
      </c>
      <c r="J2257" s="25">
        <f t="shared" si="141"/>
        <v>0</v>
      </c>
      <c r="K2257" s="25">
        <f t="shared" si="142"/>
        <v>0</v>
      </c>
      <c r="L2257" s="25">
        <f t="shared" si="143"/>
        <v>0</v>
      </c>
      <c r="M2257" s="25">
        <v>0</v>
      </c>
      <c r="N2257" s="25" t="e">
        <v>#N/A</v>
      </c>
      <c r="O2257" s="25" t="e">
        <f>VLOOKUP(A2257,'NFkB target TFs'!$E$10:$E$54,1,FALSE)</f>
        <v>#N/A</v>
      </c>
      <c r="P2257" s="25" t="e">
        <f>VLOOKUP(A2257,'all NFkB targets'!$A$6:$A$571,1,FALSE)</f>
        <v>#N/A</v>
      </c>
    </row>
    <row r="2258" spans="1:16" x14ac:dyDescent="0.25">
      <c r="A2258" s="96" t="s">
        <v>13275</v>
      </c>
      <c r="B2258" s="21" t="s">
        <v>13276</v>
      </c>
      <c r="C2258" s="21"/>
      <c r="D2258" s="22">
        <v>0</v>
      </c>
      <c r="E2258" s="23">
        <v>1.0560279451935741E-2</v>
      </c>
      <c r="F2258" s="28">
        <v>0.2759931690298944</v>
      </c>
      <c r="G2258" s="28">
        <v>0.64067482134701315</v>
      </c>
      <c r="H2258" s="28">
        <v>0.17855219964644209</v>
      </c>
      <c r="I2258" s="25">
        <f t="shared" si="140"/>
        <v>0</v>
      </c>
      <c r="J2258" s="25">
        <f t="shared" si="141"/>
        <v>0</v>
      </c>
      <c r="K2258" s="25">
        <f t="shared" si="142"/>
        <v>1</v>
      </c>
      <c r="L2258" s="25">
        <f t="shared" si="143"/>
        <v>0</v>
      </c>
      <c r="M2258" s="25">
        <v>1</v>
      </c>
      <c r="N2258" s="25" t="e">
        <v>#N/A</v>
      </c>
      <c r="O2258" s="25" t="e">
        <f>VLOOKUP(A2258,'NFkB target TFs'!$E$10:$E$54,1,FALSE)</f>
        <v>#N/A</v>
      </c>
      <c r="P2258" s="25" t="e">
        <f>VLOOKUP(A2258,'all NFkB targets'!$A$6:$A$571,1,FALSE)</f>
        <v>#N/A</v>
      </c>
    </row>
    <row r="2259" spans="1:16" x14ac:dyDescent="0.25">
      <c r="A2259" s="96" t="s">
        <v>4734</v>
      </c>
      <c r="B2259" s="21" t="s">
        <v>4735</v>
      </c>
      <c r="C2259" s="21"/>
      <c r="D2259" s="22">
        <v>0</v>
      </c>
      <c r="E2259" s="23">
        <v>-0.29500868917789907</v>
      </c>
      <c r="F2259" s="23">
        <v>0.16560904729072035</v>
      </c>
      <c r="G2259" s="23">
        <v>1.5215702885577975E-2</v>
      </c>
      <c r="H2259" s="23">
        <v>0.17847102524261457</v>
      </c>
      <c r="I2259" s="25">
        <f t="shared" si="140"/>
        <v>0</v>
      </c>
      <c r="J2259" s="25">
        <f t="shared" si="141"/>
        <v>0</v>
      </c>
      <c r="K2259" s="25">
        <f t="shared" si="142"/>
        <v>0</v>
      </c>
      <c r="L2259" s="25">
        <f t="shared" si="143"/>
        <v>0</v>
      </c>
      <c r="M2259" s="25">
        <v>0</v>
      </c>
      <c r="N2259" s="25" t="e">
        <v>#N/A</v>
      </c>
      <c r="O2259" s="25" t="e">
        <f>VLOOKUP(A2259,'NFkB target TFs'!$E$10:$E$54,1,FALSE)</f>
        <v>#N/A</v>
      </c>
      <c r="P2259" s="25" t="e">
        <f>VLOOKUP(A2259,'all NFkB targets'!$A$6:$A$571,1,FALSE)</f>
        <v>#N/A</v>
      </c>
    </row>
    <row r="2260" spans="1:16" x14ac:dyDescent="0.25">
      <c r="A2260" s="96" t="s">
        <v>2959</v>
      </c>
      <c r="B2260" s="21" t="s">
        <v>2960</v>
      </c>
      <c r="C2260" s="21"/>
      <c r="D2260" s="22">
        <v>0</v>
      </c>
      <c r="E2260" s="23">
        <v>-9.8107470453050127E-2</v>
      </c>
      <c r="F2260" s="23">
        <v>0.31364331836539366</v>
      </c>
      <c r="G2260" s="23">
        <v>0.25346049717231262</v>
      </c>
      <c r="H2260" s="23">
        <v>0.17842629592848605</v>
      </c>
      <c r="I2260" s="25">
        <f t="shared" si="140"/>
        <v>0</v>
      </c>
      <c r="J2260" s="25">
        <f t="shared" si="141"/>
        <v>0</v>
      </c>
      <c r="K2260" s="25">
        <f t="shared" si="142"/>
        <v>0</v>
      </c>
      <c r="L2260" s="25">
        <f t="shared" si="143"/>
        <v>0</v>
      </c>
      <c r="M2260" s="25">
        <v>0</v>
      </c>
      <c r="N2260" s="25" t="e">
        <v>#N/A</v>
      </c>
      <c r="O2260" s="25" t="e">
        <f>VLOOKUP(A2260,'NFkB target TFs'!$E$10:$E$54,1,FALSE)</f>
        <v>#N/A</v>
      </c>
      <c r="P2260" s="25" t="e">
        <f>VLOOKUP(A2260,'all NFkB targets'!$A$6:$A$571,1,FALSE)</f>
        <v>#N/A</v>
      </c>
    </row>
    <row r="2261" spans="1:16" x14ac:dyDescent="0.25">
      <c r="A2261" s="96" t="s">
        <v>6854</v>
      </c>
      <c r="B2261" s="21" t="s">
        <v>6855</v>
      </c>
      <c r="C2261" s="21"/>
      <c r="D2261" s="22">
        <v>0</v>
      </c>
      <c r="E2261" s="23">
        <v>-0.34367633232012124</v>
      </c>
      <c r="F2261" s="23">
        <v>0.1437103010753486</v>
      </c>
      <c r="G2261" s="23">
        <v>-5.1867426869099198E-3</v>
      </c>
      <c r="H2261" s="23">
        <v>0.17840775909416581</v>
      </c>
      <c r="I2261" s="25">
        <f t="shared" si="140"/>
        <v>0</v>
      </c>
      <c r="J2261" s="25">
        <f t="shared" si="141"/>
        <v>0</v>
      </c>
      <c r="K2261" s="25">
        <f t="shared" si="142"/>
        <v>0</v>
      </c>
      <c r="L2261" s="25">
        <f t="shared" si="143"/>
        <v>0</v>
      </c>
      <c r="M2261" s="25">
        <v>0</v>
      </c>
      <c r="N2261" s="25" t="e">
        <v>#N/A</v>
      </c>
      <c r="O2261" s="25" t="e">
        <f>VLOOKUP(A2261,'NFkB target TFs'!$E$10:$E$54,1,FALSE)</f>
        <v>#N/A</v>
      </c>
      <c r="P2261" s="25" t="e">
        <f>VLOOKUP(A2261,'all NFkB targets'!$A$6:$A$571,1,FALSE)</f>
        <v>#N/A</v>
      </c>
    </row>
    <row r="2262" spans="1:16" x14ac:dyDescent="0.25">
      <c r="A2262" s="96" t="s">
        <v>12316</v>
      </c>
      <c r="B2262" s="21" t="s">
        <v>12317</v>
      </c>
      <c r="C2262" s="21"/>
      <c r="D2262" s="22">
        <v>0</v>
      </c>
      <c r="E2262" s="28">
        <v>0.59180231432615071</v>
      </c>
      <c r="F2262" s="28">
        <v>0.35432918519999035</v>
      </c>
      <c r="G2262" s="28">
        <v>0.49525559518063289</v>
      </c>
      <c r="H2262" s="28">
        <v>0.17818128637901887</v>
      </c>
      <c r="I2262" s="25">
        <f t="shared" si="140"/>
        <v>1</v>
      </c>
      <c r="J2262" s="25">
        <f t="shared" si="141"/>
        <v>0</v>
      </c>
      <c r="K2262" s="25">
        <f t="shared" si="142"/>
        <v>0</v>
      </c>
      <c r="L2262" s="25">
        <f t="shared" si="143"/>
        <v>0</v>
      </c>
      <c r="M2262" s="25">
        <v>1</v>
      </c>
      <c r="N2262" s="25" t="e">
        <v>#N/A</v>
      </c>
      <c r="O2262" s="25" t="e">
        <f>VLOOKUP(A2262,'NFkB target TFs'!$E$10:$E$54,1,FALSE)</f>
        <v>#N/A</v>
      </c>
      <c r="P2262" s="25" t="e">
        <f>VLOOKUP(A2262,'all NFkB targets'!$A$6:$A$571,1,FALSE)</f>
        <v>#N/A</v>
      </c>
    </row>
    <row r="2263" spans="1:16" x14ac:dyDescent="0.25">
      <c r="A2263" s="96" t="s">
        <v>11686</v>
      </c>
      <c r="B2263" s="21" t="s">
        <v>11687</v>
      </c>
      <c r="C2263" s="21"/>
      <c r="D2263" s="22">
        <v>0</v>
      </c>
      <c r="E2263" s="23">
        <v>1.3076734234649608E-2</v>
      </c>
      <c r="F2263" s="23">
        <v>-8.5476164695172344E-2</v>
      </c>
      <c r="G2263" s="23">
        <v>0.38248214654521517</v>
      </c>
      <c r="H2263" s="23">
        <v>0.17794327704195814</v>
      </c>
      <c r="I2263" s="25">
        <f t="shared" si="140"/>
        <v>0</v>
      </c>
      <c r="J2263" s="25">
        <f t="shared" si="141"/>
        <v>0</v>
      </c>
      <c r="K2263" s="25">
        <f t="shared" si="142"/>
        <v>0</v>
      </c>
      <c r="L2263" s="25">
        <f t="shared" si="143"/>
        <v>0</v>
      </c>
      <c r="M2263" s="25">
        <v>0</v>
      </c>
      <c r="N2263" s="25" t="e">
        <v>#N/A</v>
      </c>
      <c r="O2263" s="25" t="e">
        <f>VLOOKUP(A2263,'NFkB target TFs'!$E$10:$E$54,1,FALSE)</f>
        <v>#N/A</v>
      </c>
      <c r="P2263" s="25" t="e">
        <f>VLOOKUP(A2263,'all NFkB targets'!$A$6:$A$571,1,FALSE)</f>
        <v>#N/A</v>
      </c>
    </row>
    <row r="2264" spans="1:16" x14ac:dyDescent="0.25">
      <c r="A2264" s="96" t="s">
        <v>13559</v>
      </c>
      <c r="B2264" s="21" t="s">
        <v>13560</v>
      </c>
      <c r="C2264" s="21"/>
      <c r="D2264" s="22">
        <v>0</v>
      </c>
      <c r="E2264" s="23">
        <v>4.5808192624478127E-2</v>
      </c>
      <c r="F2264" s="28">
        <v>0.37148595196914586</v>
      </c>
      <c r="G2264" s="28">
        <v>0.62126480130750517</v>
      </c>
      <c r="H2264" s="28">
        <v>0.17767277517820668</v>
      </c>
      <c r="I2264" s="25">
        <f t="shared" si="140"/>
        <v>0</v>
      </c>
      <c r="J2264" s="25">
        <f t="shared" si="141"/>
        <v>0</v>
      </c>
      <c r="K2264" s="25">
        <f t="shared" si="142"/>
        <v>1</v>
      </c>
      <c r="L2264" s="25">
        <f t="shared" si="143"/>
        <v>0</v>
      </c>
      <c r="M2264" s="25">
        <v>1</v>
      </c>
      <c r="N2264" s="25" t="e">
        <v>#N/A</v>
      </c>
      <c r="O2264" s="25" t="e">
        <f>VLOOKUP(A2264,'NFkB target TFs'!$E$10:$E$54,1,FALSE)</f>
        <v>#N/A</v>
      </c>
      <c r="P2264" s="25" t="e">
        <f>VLOOKUP(A2264,'all NFkB targets'!$A$6:$A$571,1,FALSE)</f>
        <v>#N/A</v>
      </c>
    </row>
    <row r="2265" spans="1:16" x14ac:dyDescent="0.25">
      <c r="A2265" s="96" t="s">
        <v>7128</v>
      </c>
      <c r="B2265" s="21" t="s">
        <v>7129</v>
      </c>
      <c r="C2265" s="21"/>
      <c r="D2265" s="22">
        <v>0</v>
      </c>
      <c r="E2265" s="23">
        <v>2.7330240022802542E-4</v>
      </c>
      <c r="F2265" s="23">
        <v>0.14906457499228815</v>
      </c>
      <c r="G2265" s="23">
        <v>0.47778652239759656</v>
      </c>
      <c r="H2265" s="23">
        <v>0.1776563157883502</v>
      </c>
      <c r="I2265" s="25">
        <f t="shared" si="140"/>
        <v>0</v>
      </c>
      <c r="J2265" s="25">
        <f t="shared" si="141"/>
        <v>0</v>
      </c>
      <c r="K2265" s="25">
        <f t="shared" si="142"/>
        <v>0</v>
      </c>
      <c r="L2265" s="25">
        <f t="shared" si="143"/>
        <v>0</v>
      </c>
      <c r="M2265" s="25">
        <v>0</v>
      </c>
      <c r="N2265" s="25" t="e">
        <v>#N/A</v>
      </c>
      <c r="O2265" s="25" t="e">
        <f>VLOOKUP(A2265,'NFkB target TFs'!$E$10:$E$54,1,FALSE)</f>
        <v>#N/A</v>
      </c>
      <c r="P2265" s="25" t="e">
        <f>VLOOKUP(A2265,'all NFkB targets'!$A$6:$A$571,1,FALSE)</f>
        <v>#N/A</v>
      </c>
    </row>
    <row r="2266" spans="1:16" x14ac:dyDescent="0.25">
      <c r="A2266" s="96" t="s">
        <v>4070</v>
      </c>
      <c r="B2266" s="21" t="s">
        <v>4071</v>
      </c>
      <c r="C2266" s="21"/>
      <c r="D2266" s="22">
        <v>0</v>
      </c>
      <c r="E2266" s="23">
        <v>0.11600089927550335</v>
      </c>
      <c r="F2266" s="23">
        <v>-0.16502300186644692</v>
      </c>
      <c r="G2266" s="23">
        <v>0.13695425106318085</v>
      </c>
      <c r="H2266" s="23">
        <v>0.1775606355365778</v>
      </c>
      <c r="I2266" s="25">
        <f t="shared" si="140"/>
        <v>0</v>
      </c>
      <c r="J2266" s="25">
        <f t="shared" si="141"/>
        <v>0</v>
      </c>
      <c r="K2266" s="25">
        <f t="shared" si="142"/>
        <v>0</v>
      </c>
      <c r="L2266" s="25">
        <f t="shared" si="143"/>
        <v>0</v>
      </c>
      <c r="M2266" s="25">
        <v>0</v>
      </c>
      <c r="N2266" s="25" t="e">
        <v>#N/A</v>
      </c>
      <c r="O2266" s="25" t="e">
        <f>VLOOKUP(A2266,'NFkB target TFs'!$E$10:$E$54,1,FALSE)</f>
        <v>#N/A</v>
      </c>
      <c r="P2266" s="25" t="e">
        <f>VLOOKUP(A2266,'all NFkB targets'!$A$6:$A$571,1,FALSE)</f>
        <v>#N/A</v>
      </c>
    </row>
    <row r="2267" spans="1:16" x14ac:dyDescent="0.25">
      <c r="A2267" s="96" t="s">
        <v>14516</v>
      </c>
      <c r="B2267" s="21" t="s">
        <v>14517</v>
      </c>
      <c r="C2267" s="21"/>
      <c r="D2267" s="22">
        <v>0</v>
      </c>
      <c r="E2267" s="28">
        <v>0.14354377988953027</v>
      </c>
      <c r="F2267" s="28">
        <v>0.68671621532880778</v>
      </c>
      <c r="G2267" s="28">
        <v>0.82861579181189504</v>
      </c>
      <c r="H2267" s="28">
        <v>0.17747471793081127</v>
      </c>
      <c r="I2267" s="25">
        <f t="shared" si="140"/>
        <v>0</v>
      </c>
      <c r="J2267" s="25">
        <f t="shared" si="141"/>
        <v>1</v>
      </c>
      <c r="K2267" s="25">
        <f t="shared" si="142"/>
        <v>1</v>
      </c>
      <c r="L2267" s="25">
        <f t="shared" si="143"/>
        <v>0</v>
      </c>
      <c r="M2267" s="25">
        <v>1</v>
      </c>
      <c r="N2267" s="25" t="e">
        <v>#N/A</v>
      </c>
      <c r="O2267" s="25" t="e">
        <f>VLOOKUP(A2267,'NFkB target TFs'!$E$10:$E$54,1,FALSE)</f>
        <v>#N/A</v>
      </c>
      <c r="P2267" s="25" t="e">
        <f>VLOOKUP(A2267,'all NFkB targets'!$A$6:$A$571,1,FALSE)</f>
        <v>#N/A</v>
      </c>
    </row>
    <row r="2268" spans="1:16" x14ac:dyDescent="0.25">
      <c r="A2268" s="96" t="s">
        <v>2764</v>
      </c>
      <c r="B2268" s="21" t="s">
        <v>2765</v>
      </c>
      <c r="C2268" s="21"/>
      <c r="D2268" s="22">
        <v>0</v>
      </c>
      <c r="E2268" s="23">
        <v>6.8744801318431401E-2</v>
      </c>
      <c r="F2268" s="23">
        <v>7.816777475844372E-2</v>
      </c>
      <c r="G2268" s="23">
        <v>0.26028005410248262</v>
      </c>
      <c r="H2268" s="23">
        <v>0.17719994606954662</v>
      </c>
      <c r="I2268" s="25">
        <f t="shared" si="140"/>
        <v>0</v>
      </c>
      <c r="J2268" s="25">
        <f t="shared" si="141"/>
        <v>0</v>
      </c>
      <c r="K2268" s="25">
        <f t="shared" si="142"/>
        <v>0</v>
      </c>
      <c r="L2268" s="25">
        <f t="shared" si="143"/>
        <v>0</v>
      </c>
      <c r="M2268" s="25">
        <v>0</v>
      </c>
      <c r="N2268" s="25" t="e">
        <v>#N/A</v>
      </c>
      <c r="O2268" s="25" t="e">
        <f>VLOOKUP(A2268,'NFkB target TFs'!$E$10:$E$54,1,FALSE)</f>
        <v>#N/A</v>
      </c>
      <c r="P2268" s="25" t="e">
        <f>VLOOKUP(A2268,'all NFkB targets'!$A$6:$A$571,1,FALSE)</f>
        <v>#N/A</v>
      </c>
    </row>
    <row r="2269" spans="1:16" x14ac:dyDescent="0.25">
      <c r="A2269" s="96" t="s">
        <v>5329</v>
      </c>
      <c r="B2269" s="21" t="s">
        <v>5330</v>
      </c>
      <c r="C2269" s="21"/>
      <c r="D2269" s="22">
        <v>0</v>
      </c>
      <c r="E2269" s="23">
        <v>2.8499689166513627E-2</v>
      </c>
      <c r="F2269" s="23">
        <v>6.0132060175729724E-2</v>
      </c>
      <c r="G2269" s="23">
        <v>0.33433430106132384</v>
      </c>
      <c r="H2269" s="23">
        <v>0.17719400050706013</v>
      </c>
      <c r="I2269" s="25">
        <f t="shared" si="140"/>
        <v>0</v>
      </c>
      <c r="J2269" s="25">
        <f t="shared" si="141"/>
        <v>0</v>
      </c>
      <c r="K2269" s="25">
        <f t="shared" si="142"/>
        <v>0</v>
      </c>
      <c r="L2269" s="25">
        <f t="shared" si="143"/>
        <v>0</v>
      </c>
      <c r="M2269" s="25">
        <v>0</v>
      </c>
      <c r="N2269" s="25" t="e">
        <v>#N/A</v>
      </c>
      <c r="O2269" s="25" t="e">
        <f>VLOOKUP(A2269,'NFkB target TFs'!$E$10:$E$54,1,FALSE)</f>
        <v>#N/A</v>
      </c>
      <c r="P2269" s="25" t="e">
        <f>VLOOKUP(A2269,'all NFkB targets'!$A$6:$A$571,1,FALSE)</f>
        <v>#N/A</v>
      </c>
    </row>
    <row r="2270" spans="1:16" x14ac:dyDescent="0.25">
      <c r="A2270" s="96" t="s">
        <v>13486</v>
      </c>
      <c r="B2270" s="21" t="s">
        <v>13487</v>
      </c>
      <c r="C2270" s="21"/>
      <c r="D2270" s="22">
        <v>0</v>
      </c>
      <c r="E2270" s="28">
        <v>0.42340523111269035</v>
      </c>
      <c r="F2270" s="28">
        <v>0.13509666106235566</v>
      </c>
      <c r="G2270" s="28">
        <v>0.64334102341817534</v>
      </c>
      <c r="H2270" s="28">
        <v>0.17712629221022477</v>
      </c>
      <c r="I2270" s="25">
        <f t="shared" si="140"/>
        <v>0</v>
      </c>
      <c r="J2270" s="25">
        <f t="shared" si="141"/>
        <v>0</v>
      </c>
      <c r="K2270" s="25">
        <f t="shared" si="142"/>
        <v>1</v>
      </c>
      <c r="L2270" s="25">
        <f t="shared" si="143"/>
        <v>0</v>
      </c>
      <c r="M2270" s="25">
        <v>1</v>
      </c>
      <c r="N2270" s="25" t="e">
        <v>#N/A</v>
      </c>
      <c r="O2270" s="25" t="e">
        <f>VLOOKUP(A2270,'NFkB target TFs'!$E$10:$E$54,1,FALSE)</f>
        <v>#N/A</v>
      </c>
      <c r="P2270" s="25" t="e">
        <f>VLOOKUP(A2270,'all NFkB targets'!$A$6:$A$571,1,FALSE)</f>
        <v>#N/A</v>
      </c>
    </row>
    <row r="2271" spans="1:16" x14ac:dyDescent="0.25">
      <c r="A2271" s="96" t="s">
        <v>12041</v>
      </c>
      <c r="B2271" s="21" t="s">
        <v>12042</v>
      </c>
      <c r="C2271" s="21"/>
      <c r="D2271" s="22">
        <v>0</v>
      </c>
      <c r="E2271" s="24">
        <v>-0.82618947226373707</v>
      </c>
      <c r="F2271" s="24">
        <v>-0.30356773227484296</v>
      </c>
      <c r="G2271" s="23">
        <v>-4.6175536032214588E-2</v>
      </c>
      <c r="H2271" s="28">
        <v>0.17687644760048274</v>
      </c>
      <c r="I2271" s="25">
        <f t="shared" si="140"/>
        <v>1</v>
      </c>
      <c r="J2271" s="25">
        <f t="shared" si="141"/>
        <v>0</v>
      </c>
      <c r="K2271" s="25">
        <f t="shared" si="142"/>
        <v>0</v>
      </c>
      <c r="L2271" s="25">
        <f t="shared" si="143"/>
        <v>0</v>
      </c>
      <c r="M2271" s="25">
        <v>1</v>
      </c>
      <c r="N2271" s="25" t="e">
        <v>#N/A</v>
      </c>
      <c r="O2271" s="25" t="e">
        <f>VLOOKUP(A2271,'NFkB target TFs'!$E$10:$E$54,1,FALSE)</f>
        <v>#N/A</v>
      </c>
      <c r="P2271" s="25" t="e">
        <f>VLOOKUP(A2271,'all NFkB targets'!$A$6:$A$571,1,FALSE)</f>
        <v>#N/A</v>
      </c>
    </row>
    <row r="2272" spans="1:16" x14ac:dyDescent="0.25">
      <c r="A2272" s="96" t="s">
        <v>14790</v>
      </c>
      <c r="B2272" s="21" t="s">
        <v>14791</v>
      </c>
      <c r="C2272" s="21"/>
      <c r="D2272" s="22">
        <v>0</v>
      </c>
      <c r="E2272" s="28">
        <v>0.56893626205399339</v>
      </c>
      <c r="F2272" s="28">
        <v>1.0230877407065029</v>
      </c>
      <c r="G2272" s="28">
        <v>1.238404739325079</v>
      </c>
      <c r="H2272" s="28">
        <v>0.17685721510467581</v>
      </c>
      <c r="I2272" s="25">
        <f t="shared" si="140"/>
        <v>0</v>
      </c>
      <c r="J2272" s="25">
        <f t="shared" si="141"/>
        <v>1</v>
      </c>
      <c r="K2272" s="25">
        <f t="shared" si="142"/>
        <v>1</v>
      </c>
      <c r="L2272" s="25">
        <f t="shared" si="143"/>
        <v>0</v>
      </c>
      <c r="M2272" s="25">
        <v>1</v>
      </c>
      <c r="N2272" s="25" t="e">
        <v>#N/A</v>
      </c>
      <c r="O2272" s="25" t="e">
        <f>VLOOKUP(A2272,'NFkB target TFs'!$E$10:$E$54,1,FALSE)</f>
        <v>#N/A</v>
      </c>
      <c r="P2272" s="25" t="e">
        <f>VLOOKUP(A2272,'all NFkB targets'!$A$6:$A$571,1,FALSE)</f>
        <v>#N/A</v>
      </c>
    </row>
    <row r="2273" spans="1:16" x14ac:dyDescent="0.25">
      <c r="A2273" s="96" t="s">
        <v>10128</v>
      </c>
      <c r="B2273" s="21" t="s">
        <v>10129</v>
      </c>
      <c r="C2273" s="21"/>
      <c r="D2273" s="22">
        <v>0</v>
      </c>
      <c r="E2273" s="23">
        <v>-8.7599802142502875E-2</v>
      </c>
      <c r="F2273" s="23">
        <v>-0.10427996548100257</v>
      </c>
      <c r="G2273" s="23">
        <v>-3.1979486342147673E-2</v>
      </c>
      <c r="H2273" s="23">
        <v>0.17679367078805</v>
      </c>
      <c r="I2273" s="25">
        <f t="shared" si="140"/>
        <v>0</v>
      </c>
      <c r="J2273" s="25">
        <f t="shared" si="141"/>
        <v>0</v>
      </c>
      <c r="K2273" s="25">
        <f t="shared" si="142"/>
        <v>0</v>
      </c>
      <c r="L2273" s="25">
        <f t="shared" si="143"/>
        <v>0</v>
      </c>
      <c r="M2273" s="25">
        <v>0</v>
      </c>
      <c r="N2273" s="25" t="e">
        <v>#N/A</v>
      </c>
      <c r="O2273" s="25" t="e">
        <f>VLOOKUP(A2273,'NFkB target TFs'!$E$10:$E$54,1,FALSE)</f>
        <v>#N/A</v>
      </c>
      <c r="P2273" s="25" t="e">
        <f>VLOOKUP(A2273,'all NFkB targets'!$A$6:$A$571,1,FALSE)</f>
        <v>#N/A</v>
      </c>
    </row>
    <row r="2274" spans="1:16" x14ac:dyDescent="0.25">
      <c r="A2274" s="96" t="s">
        <v>12700</v>
      </c>
      <c r="B2274" s="21" t="s">
        <v>12701</v>
      </c>
      <c r="C2274" s="21"/>
      <c r="D2274" s="22">
        <v>0</v>
      </c>
      <c r="E2274" s="23">
        <v>4.6260880508565985E-2</v>
      </c>
      <c r="F2274" s="28">
        <v>0.77733243895815263</v>
      </c>
      <c r="G2274" s="28">
        <v>0.38714078127726476</v>
      </c>
      <c r="H2274" s="28">
        <v>0.1767619770207268</v>
      </c>
      <c r="I2274" s="25">
        <f t="shared" si="140"/>
        <v>0</v>
      </c>
      <c r="J2274" s="25">
        <f t="shared" si="141"/>
        <v>1</v>
      </c>
      <c r="K2274" s="25">
        <f t="shared" si="142"/>
        <v>0</v>
      </c>
      <c r="L2274" s="25">
        <f t="shared" si="143"/>
        <v>0</v>
      </c>
      <c r="M2274" s="25">
        <v>1</v>
      </c>
      <c r="N2274" s="25" t="e">
        <v>#N/A</v>
      </c>
      <c r="O2274" s="25" t="e">
        <f>VLOOKUP(A2274,'NFkB target TFs'!$E$10:$E$54,1,FALSE)</f>
        <v>#N/A</v>
      </c>
      <c r="P2274" s="25" t="e">
        <f>VLOOKUP(A2274,'all NFkB targets'!$A$6:$A$571,1,FALSE)</f>
        <v>#N/A</v>
      </c>
    </row>
    <row r="2275" spans="1:16" x14ac:dyDescent="0.25">
      <c r="A2275" s="96" t="s">
        <v>7592</v>
      </c>
      <c r="B2275" s="21" t="s">
        <v>7593</v>
      </c>
      <c r="C2275" s="21"/>
      <c r="D2275" s="22">
        <v>0</v>
      </c>
      <c r="E2275" s="23">
        <v>0.24257294665473086</v>
      </c>
      <c r="F2275" s="23">
        <v>0.46878437547567631</v>
      </c>
      <c r="G2275" s="23">
        <v>0.39800617265807753</v>
      </c>
      <c r="H2275" s="23">
        <v>0.17662076726610937</v>
      </c>
      <c r="I2275" s="25">
        <f t="shared" si="140"/>
        <v>0</v>
      </c>
      <c r="J2275" s="25">
        <f t="shared" si="141"/>
        <v>0</v>
      </c>
      <c r="K2275" s="25">
        <f t="shared" si="142"/>
        <v>0</v>
      </c>
      <c r="L2275" s="25">
        <f t="shared" si="143"/>
        <v>0</v>
      </c>
      <c r="M2275" s="25">
        <v>0</v>
      </c>
      <c r="N2275" s="25" t="e">
        <v>#N/A</v>
      </c>
      <c r="O2275" s="25" t="e">
        <f>VLOOKUP(A2275,'NFkB target TFs'!$E$10:$E$54,1,FALSE)</f>
        <v>#N/A</v>
      </c>
      <c r="P2275" s="25" t="e">
        <f>VLOOKUP(A2275,'all NFkB targets'!$A$6:$A$571,1,FALSE)</f>
        <v>#N/A</v>
      </c>
    </row>
    <row r="2276" spans="1:16" x14ac:dyDescent="0.25">
      <c r="A2276" s="96" t="s">
        <v>6652</v>
      </c>
      <c r="B2276" s="21" t="s">
        <v>6653</v>
      </c>
      <c r="C2276" s="21"/>
      <c r="D2276" s="22">
        <v>0</v>
      </c>
      <c r="E2276" s="23">
        <v>-3.0714460695580533E-2</v>
      </c>
      <c r="F2276" s="23">
        <v>0.18451545488126464</v>
      </c>
      <c r="G2276" s="23">
        <v>6.2213865201077072E-2</v>
      </c>
      <c r="H2276" s="23">
        <v>0.17658065979896226</v>
      </c>
      <c r="I2276" s="25">
        <f t="shared" si="140"/>
        <v>0</v>
      </c>
      <c r="J2276" s="25">
        <f t="shared" si="141"/>
        <v>0</v>
      </c>
      <c r="K2276" s="25">
        <f t="shared" si="142"/>
        <v>0</v>
      </c>
      <c r="L2276" s="25">
        <f t="shared" si="143"/>
        <v>0</v>
      </c>
      <c r="M2276" s="25">
        <v>0</v>
      </c>
      <c r="N2276" s="25" t="e">
        <v>#N/A</v>
      </c>
      <c r="O2276" s="25" t="e">
        <f>VLOOKUP(A2276,'NFkB target TFs'!$E$10:$E$54,1,FALSE)</f>
        <v>#N/A</v>
      </c>
      <c r="P2276" s="25" t="e">
        <f>VLOOKUP(A2276,'all NFkB targets'!$A$6:$A$571,1,FALSE)</f>
        <v>#N/A</v>
      </c>
    </row>
    <row r="2277" spans="1:16" x14ac:dyDescent="0.25">
      <c r="A2277" s="96" t="s">
        <v>13466</v>
      </c>
      <c r="B2277" s="21" t="s">
        <v>13467</v>
      </c>
      <c r="C2277" s="21"/>
      <c r="D2277" s="22">
        <v>0</v>
      </c>
      <c r="E2277" s="23">
        <v>-0.10151582859244755</v>
      </c>
      <c r="F2277" s="28">
        <v>0.30635228863290814</v>
      </c>
      <c r="G2277" s="28">
        <v>0.84312973081416531</v>
      </c>
      <c r="H2277" s="28">
        <v>0.1765432901825599</v>
      </c>
      <c r="I2277" s="25">
        <f t="shared" si="140"/>
        <v>0</v>
      </c>
      <c r="J2277" s="25">
        <f t="shared" si="141"/>
        <v>0</v>
      </c>
      <c r="K2277" s="25">
        <f t="shared" si="142"/>
        <v>1</v>
      </c>
      <c r="L2277" s="25">
        <f t="shared" si="143"/>
        <v>0</v>
      </c>
      <c r="M2277" s="25">
        <v>1</v>
      </c>
      <c r="N2277" s="25" t="e">
        <v>#N/A</v>
      </c>
      <c r="O2277" s="25" t="e">
        <f>VLOOKUP(A2277,'NFkB target TFs'!$E$10:$E$54,1,FALSE)</f>
        <v>#N/A</v>
      </c>
      <c r="P2277" s="25" t="e">
        <f>VLOOKUP(A2277,'all NFkB targets'!$A$6:$A$571,1,FALSE)</f>
        <v>#N/A</v>
      </c>
    </row>
    <row r="2278" spans="1:16" x14ac:dyDescent="0.25">
      <c r="A2278" s="96" t="s">
        <v>5571</v>
      </c>
      <c r="B2278" s="21" t="s">
        <v>5572</v>
      </c>
      <c r="C2278" s="21"/>
      <c r="D2278" s="22">
        <v>0</v>
      </c>
      <c r="E2278" s="23">
        <v>-0.57822492505985068</v>
      </c>
      <c r="F2278" s="23">
        <v>3.4195933709498014E-2</v>
      </c>
      <c r="G2278" s="23">
        <v>-0.20466115049054098</v>
      </c>
      <c r="H2278" s="23">
        <v>0.17648987025204119</v>
      </c>
      <c r="I2278" s="25">
        <f t="shared" si="140"/>
        <v>0</v>
      </c>
      <c r="J2278" s="25">
        <f t="shared" si="141"/>
        <v>0</v>
      </c>
      <c r="K2278" s="25">
        <f t="shared" si="142"/>
        <v>0</v>
      </c>
      <c r="L2278" s="25">
        <f t="shared" si="143"/>
        <v>0</v>
      </c>
      <c r="M2278" s="25">
        <v>0</v>
      </c>
      <c r="N2278" s="25" t="e">
        <v>#N/A</v>
      </c>
      <c r="O2278" s="25" t="e">
        <f>VLOOKUP(A2278,'NFkB target TFs'!$E$10:$E$54,1,FALSE)</f>
        <v>#N/A</v>
      </c>
      <c r="P2278" s="25" t="e">
        <f>VLOOKUP(A2278,'all NFkB targets'!$A$6:$A$571,1,FALSE)</f>
        <v>#N/A</v>
      </c>
    </row>
    <row r="2279" spans="1:16" x14ac:dyDescent="0.25">
      <c r="A2279" s="96" t="s">
        <v>10171</v>
      </c>
      <c r="B2279" s="21" t="s">
        <v>10172</v>
      </c>
      <c r="C2279" s="21"/>
      <c r="D2279" s="22">
        <v>0</v>
      </c>
      <c r="E2279" s="23">
        <v>4.7608545773647065E-2</v>
      </c>
      <c r="F2279" s="23">
        <v>-1.0074103623089461E-2</v>
      </c>
      <c r="G2279" s="23">
        <v>0.34519237385326201</v>
      </c>
      <c r="H2279" s="23">
        <v>0.17646226763537118</v>
      </c>
      <c r="I2279" s="25">
        <f t="shared" si="140"/>
        <v>0</v>
      </c>
      <c r="J2279" s="25">
        <f t="shared" si="141"/>
        <v>0</v>
      </c>
      <c r="K2279" s="25">
        <f t="shared" si="142"/>
        <v>0</v>
      </c>
      <c r="L2279" s="25">
        <f t="shared" si="143"/>
        <v>0</v>
      </c>
      <c r="M2279" s="25">
        <v>0</v>
      </c>
      <c r="N2279" s="25" t="e">
        <v>#N/A</v>
      </c>
      <c r="O2279" s="25" t="e">
        <f>VLOOKUP(A2279,'NFkB target TFs'!$E$10:$E$54,1,FALSE)</f>
        <v>#N/A</v>
      </c>
      <c r="P2279" s="25" t="e">
        <f>VLOOKUP(A2279,'all NFkB targets'!$A$6:$A$571,1,FALSE)</f>
        <v>#N/A</v>
      </c>
    </row>
    <row r="2280" spans="1:16" x14ac:dyDescent="0.25">
      <c r="A2280" s="96" t="s">
        <v>14297</v>
      </c>
      <c r="B2280" s="21" t="s">
        <v>14298</v>
      </c>
      <c r="C2280" s="21"/>
      <c r="D2280" s="22">
        <v>0</v>
      </c>
      <c r="E2280" s="28">
        <v>0.64214204796461261</v>
      </c>
      <c r="F2280" s="23">
        <v>2.0064210060888585E-2</v>
      </c>
      <c r="G2280" s="28">
        <v>0.75054184489680587</v>
      </c>
      <c r="H2280" s="28">
        <v>0.17645646155146474</v>
      </c>
      <c r="I2280" s="25">
        <f t="shared" si="140"/>
        <v>1</v>
      </c>
      <c r="J2280" s="25">
        <f t="shared" si="141"/>
        <v>0</v>
      </c>
      <c r="K2280" s="25">
        <f t="shared" si="142"/>
        <v>1</v>
      </c>
      <c r="L2280" s="25">
        <f t="shared" si="143"/>
        <v>0</v>
      </c>
      <c r="M2280" s="25">
        <v>1</v>
      </c>
      <c r="N2280" s="25" t="e">
        <v>#N/A</v>
      </c>
      <c r="O2280" s="25" t="e">
        <f>VLOOKUP(A2280,'NFkB target TFs'!$E$10:$E$54,1,FALSE)</f>
        <v>#N/A</v>
      </c>
      <c r="P2280" s="25" t="e">
        <f>VLOOKUP(A2280,'all NFkB targets'!$A$6:$A$571,1,FALSE)</f>
        <v>#N/A</v>
      </c>
    </row>
    <row r="2281" spans="1:16" x14ac:dyDescent="0.25">
      <c r="A2281" s="96" t="s">
        <v>7690</v>
      </c>
      <c r="B2281" s="21" t="s">
        <v>7691</v>
      </c>
      <c r="C2281" s="21"/>
      <c r="D2281" s="22">
        <v>0</v>
      </c>
      <c r="E2281" s="23">
        <v>0.30390301967384681</v>
      </c>
      <c r="F2281" s="23">
        <v>0.47578555239348469</v>
      </c>
      <c r="G2281" s="23">
        <v>0.2501346037330775</v>
      </c>
      <c r="H2281" s="23">
        <v>0.17642548220182908</v>
      </c>
      <c r="I2281" s="25">
        <f t="shared" si="140"/>
        <v>0</v>
      </c>
      <c r="J2281" s="25">
        <f t="shared" si="141"/>
        <v>0</v>
      </c>
      <c r="K2281" s="25">
        <f t="shared" si="142"/>
        <v>0</v>
      </c>
      <c r="L2281" s="25">
        <f t="shared" si="143"/>
        <v>0</v>
      </c>
      <c r="M2281" s="25">
        <v>0</v>
      </c>
      <c r="N2281" s="25" t="e">
        <v>#N/A</v>
      </c>
      <c r="O2281" s="25" t="e">
        <f>VLOOKUP(A2281,'NFkB target TFs'!$E$10:$E$54,1,FALSE)</f>
        <v>#N/A</v>
      </c>
      <c r="P2281" s="25" t="e">
        <f>VLOOKUP(A2281,'all NFkB targets'!$A$6:$A$571,1,FALSE)</f>
        <v>#N/A</v>
      </c>
    </row>
    <row r="2282" spans="1:16" x14ac:dyDescent="0.25">
      <c r="A2282" s="96" t="s">
        <v>11567</v>
      </c>
      <c r="B2282" s="21" t="s">
        <v>11568</v>
      </c>
      <c r="C2282" s="21"/>
      <c r="D2282" s="22">
        <v>0</v>
      </c>
      <c r="E2282" s="23">
        <v>-6.9446531483641064E-2</v>
      </c>
      <c r="F2282" s="23">
        <v>0.38961958989043932</v>
      </c>
      <c r="G2282" s="23">
        <v>0.30684301513292822</v>
      </c>
      <c r="H2282" s="23">
        <v>0.17618115055363331</v>
      </c>
      <c r="I2282" s="25">
        <f t="shared" si="140"/>
        <v>0</v>
      </c>
      <c r="J2282" s="25">
        <f t="shared" si="141"/>
        <v>0</v>
      </c>
      <c r="K2282" s="25">
        <f t="shared" si="142"/>
        <v>0</v>
      </c>
      <c r="L2282" s="25">
        <f t="shared" si="143"/>
        <v>0</v>
      </c>
      <c r="M2282" s="25">
        <v>0</v>
      </c>
      <c r="N2282" s="25" t="e">
        <v>#N/A</v>
      </c>
      <c r="O2282" s="25" t="e">
        <f>VLOOKUP(A2282,'NFkB target TFs'!$E$10:$E$54,1,FALSE)</f>
        <v>#N/A</v>
      </c>
      <c r="P2282" s="25" t="e">
        <f>VLOOKUP(A2282,'all NFkB targets'!$A$6:$A$571,1,FALSE)</f>
        <v>#N/A</v>
      </c>
    </row>
    <row r="2283" spans="1:16" x14ac:dyDescent="0.25">
      <c r="A2283" s="96" t="s">
        <v>1242</v>
      </c>
      <c r="B2283" s="21" t="s">
        <v>1243</v>
      </c>
      <c r="C2283" s="21"/>
      <c r="D2283" s="22">
        <v>0</v>
      </c>
      <c r="E2283" s="23">
        <v>-9.3898992303073584E-3</v>
      </c>
      <c r="F2283" s="23">
        <v>-0.10414522292320615</v>
      </c>
      <c r="G2283" s="23">
        <v>6.4806806256909141E-2</v>
      </c>
      <c r="H2283" s="23">
        <v>0.17607351921685963</v>
      </c>
      <c r="I2283" s="25">
        <f t="shared" si="140"/>
        <v>0</v>
      </c>
      <c r="J2283" s="25">
        <f t="shared" si="141"/>
        <v>0</v>
      </c>
      <c r="K2283" s="25">
        <f t="shared" si="142"/>
        <v>0</v>
      </c>
      <c r="L2283" s="25">
        <f t="shared" si="143"/>
        <v>0</v>
      </c>
      <c r="M2283" s="25">
        <v>0</v>
      </c>
      <c r="N2283" s="25" t="e">
        <v>#N/A</v>
      </c>
      <c r="O2283" s="25" t="e">
        <f>VLOOKUP(A2283,'NFkB target TFs'!$E$10:$E$54,1,FALSE)</f>
        <v>#N/A</v>
      </c>
      <c r="P2283" s="25" t="e">
        <f>VLOOKUP(A2283,'all NFkB targets'!$A$6:$A$571,1,FALSE)</f>
        <v>#N/A</v>
      </c>
    </row>
    <row r="2284" spans="1:16" x14ac:dyDescent="0.25">
      <c r="A2284" s="96" t="s">
        <v>942</v>
      </c>
      <c r="B2284" s="21" t="s">
        <v>943</v>
      </c>
      <c r="C2284" s="21"/>
      <c r="D2284" s="22">
        <v>0</v>
      </c>
      <c r="E2284" s="23">
        <v>7.8722454264768871E-2</v>
      </c>
      <c r="F2284" s="23">
        <v>0.12438125751990958</v>
      </c>
      <c r="G2284" s="23">
        <v>0.17775127869185189</v>
      </c>
      <c r="H2284" s="23">
        <v>0.17606979322234456</v>
      </c>
      <c r="I2284" s="25">
        <f t="shared" si="140"/>
        <v>0</v>
      </c>
      <c r="J2284" s="25">
        <f t="shared" si="141"/>
        <v>0</v>
      </c>
      <c r="K2284" s="25">
        <f t="shared" si="142"/>
        <v>0</v>
      </c>
      <c r="L2284" s="25">
        <f t="shared" si="143"/>
        <v>0</v>
      </c>
      <c r="M2284" s="25">
        <v>0</v>
      </c>
      <c r="N2284" s="25" t="e">
        <v>#N/A</v>
      </c>
      <c r="O2284" s="25" t="e">
        <f>VLOOKUP(A2284,'NFkB target TFs'!$E$10:$E$54,1,FALSE)</f>
        <v>#N/A</v>
      </c>
      <c r="P2284" s="25" t="e">
        <f>VLOOKUP(A2284,'all NFkB targets'!$A$6:$A$571,1,FALSE)</f>
        <v>#N/A</v>
      </c>
    </row>
    <row r="2285" spans="1:16" x14ac:dyDescent="0.25">
      <c r="A2285" s="96" t="s">
        <v>14387</v>
      </c>
      <c r="B2285" s="21" t="s">
        <v>14388</v>
      </c>
      <c r="C2285" s="21"/>
      <c r="D2285" s="22">
        <v>0</v>
      </c>
      <c r="E2285" s="24">
        <v>-1.2520693158815568</v>
      </c>
      <c r="F2285" s="24">
        <v>-0.43626869533537355</v>
      </c>
      <c r="G2285" s="24">
        <v>-1.0076105066984369</v>
      </c>
      <c r="H2285" s="28">
        <v>0.17594994232288061</v>
      </c>
      <c r="I2285" s="25">
        <f t="shared" si="140"/>
        <v>1</v>
      </c>
      <c r="J2285" s="25">
        <f t="shared" si="141"/>
        <v>0</v>
      </c>
      <c r="K2285" s="25">
        <f t="shared" si="142"/>
        <v>1</v>
      </c>
      <c r="L2285" s="25">
        <f t="shared" si="143"/>
        <v>0</v>
      </c>
      <c r="M2285" s="25">
        <v>1</v>
      </c>
      <c r="N2285" s="25" t="e">
        <v>#N/A</v>
      </c>
      <c r="O2285" s="25" t="e">
        <f>VLOOKUP(A2285,'NFkB target TFs'!$E$10:$E$54,1,FALSE)</f>
        <v>#N/A</v>
      </c>
      <c r="P2285" s="25" t="e">
        <f>VLOOKUP(A2285,'all NFkB targets'!$A$6:$A$571,1,FALSE)</f>
        <v>#N/A</v>
      </c>
    </row>
    <row r="2286" spans="1:16" x14ac:dyDescent="0.25">
      <c r="A2286" s="96" t="s">
        <v>5948</v>
      </c>
      <c r="B2286" s="21" t="s">
        <v>5949</v>
      </c>
      <c r="C2286" s="21"/>
      <c r="D2286" s="22">
        <v>0</v>
      </c>
      <c r="E2286" s="23">
        <v>0.37040889612577338</v>
      </c>
      <c r="F2286" s="23">
        <v>0.1184263067815417</v>
      </c>
      <c r="G2286" s="23">
        <v>0.3732487654663541</v>
      </c>
      <c r="H2286" s="23">
        <v>0.17592384259235641</v>
      </c>
      <c r="I2286" s="25">
        <f t="shared" si="140"/>
        <v>0</v>
      </c>
      <c r="J2286" s="25">
        <f t="shared" si="141"/>
        <v>0</v>
      </c>
      <c r="K2286" s="25">
        <f t="shared" si="142"/>
        <v>0</v>
      </c>
      <c r="L2286" s="25">
        <f t="shared" si="143"/>
        <v>0</v>
      </c>
      <c r="M2286" s="25">
        <v>0</v>
      </c>
      <c r="N2286" s="25" t="e">
        <v>#N/A</v>
      </c>
      <c r="O2286" s="25" t="e">
        <f>VLOOKUP(A2286,'NFkB target TFs'!$E$10:$E$54,1,FALSE)</f>
        <v>#N/A</v>
      </c>
      <c r="P2286" s="25" t="e">
        <f>VLOOKUP(A2286,'all NFkB targets'!$A$6:$A$571,1,FALSE)</f>
        <v>#N/A</v>
      </c>
    </row>
    <row r="2287" spans="1:16" x14ac:dyDescent="0.25">
      <c r="A2287" s="96" t="s">
        <v>4330</v>
      </c>
      <c r="B2287" s="21" t="s">
        <v>4331</v>
      </c>
      <c r="C2287" s="21"/>
      <c r="D2287" s="22">
        <v>0</v>
      </c>
      <c r="E2287" s="23">
        <v>-6.3927326789550085E-2</v>
      </c>
      <c r="F2287" s="23">
        <v>0.29363235650737923</v>
      </c>
      <c r="G2287" s="23">
        <v>0.29317545428769787</v>
      </c>
      <c r="H2287" s="23">
        <v>0.17570753773428563</v>
      </c>
      <c r="I2287" s="25">
        <f t="shared" si="140"/>
        <v>0</v>
      </c>
      <c r="J2287" s="25">
        <f t="shared" si="141"/>
        <v>0</v>
      </c>
      <c r="K2287" s="25">
        <f t="shared" si="142"/>
        <v>0</v>
      </c>
      <c r="L2287" s="25">
        <f t="shared" si="143"/>
        <v>0</v>
      </c>
      <c r="M2287" s="25">
        <v>0</v>
      </c>
      <c r="N2287" s="25" t="e">
        <v>#N/A</v>
      </c>
      <c r="O2287" s="25" t="e">
        <f>VLOOKUP(A2287,'NFkB target TFs'!$E$10:$E$54,1,FALSE)</f>
        <v>#N/A</v>
      </c>
      <c r="P2287" s="25" t="e">
        <f>VLOOKUP(A2287,'all NFkB targets'!$A$6:$A$571,1,FALSE)</f>
        <v>#N/A</v>
      </c>
    </row>
    <row r="2288" spans="1:16" x14ac:dyDescent="0.25">
      <c r="A2288" s="96" t="s">
        <v>7776</v>
      </c>
      <c r="B2288" s="21" t="s">
        <v>7777</v>
      </c>
      <c r="C2288" s="21"/>
      <c r="D2288" s="22">
        <v>0</v>
      </c>
      <c r="E2288" s="23">
        <v>0.19448916008637729</v>
      </c>
      <c r="F2288" s="23">
        <v>0.42972643732367088</v>
      </c>
      <c r="G2288" s="23">
        <v>0.34236601516274978</v>
      </c>
      <c r="H2288" s="23">
        <v>0.17562099922653396</v>
      </c>
      <c r="I2288" s="25">
        <f t="shared" si="140"/>
        <v>0</v>
      </c>
      <c r="J2288" s="25">
        <f t="shared" si="141"/>
        <v>0</v>
      </c>
      <c r="K2288" s="25">
        <f t="shared" si="142"/>
        <v>0</v>
      </c>
      <c r="L2288" s="25">
        <f t="shared" si="143"/>
        <v>0</v>
      </c>
      <c r="M2288" s="25">
        <v>0</v>
      </c>
      <c r="N2288" s="25" t="e">
        <v>#N/A</v>
      </c>
      <c r="O2288" s="25" t="e">
        <f>VLOOKUP(A2288,'NFkB target TFs'!$E$10:$E$54,1,FALSE)</f>
        <v>#N/A</v>
      </c>
      <c r="P2288" s="25" t="e">
        <f>VLOOKUP(A2288,'all NFkB targets'!$A$6:$A$571,1,FALSE)</f>
        <v>#N/A</v>
      </c>
    </row>
    <row r="2289" spans="1:16" x14ac:dyDescent="0.25">
      <c r="A2289" s="96" t="s">
        <v>14164</v>
      </c>
      <c r="B2289" s="21" t="s">
        <v>14165</v>
      </c>
      <c r="C2289" s="21"/>
      <c r="D2289" s="22">
        <v>0</v>
      </c>
      <c r="E2289" s="23">
        <v>3.3015057227963017E-2</v>
      </c>
      <c r="F2289" s="28">
        <v>0.3154791473705964</v>
      </c>
      <c r="G2289" s="28">
        <v>0.74743809902493907</v>
      </c>
      <c r="H2289" s="28">
        <v>0.17541442553205625</v>
      </c>
      <c r="I2289" s="25">
        <f t="shared" si="140"/>
        <v>0</v>
      </c>
      <c r="J2289" s="25">
        <f t="shared" si="141"/>
        <v>0</v>
      </c>
      <c r="K2289" s="25">
        <f t="shared" si="142"/>
        <v>1</v>
      </c>
      <c r="L2289" s="25">
        <f t="shared" si="143"/>
        <v>0</v>
      </c>
      <c r="M2289" s="25">
        <v>1</v>
      </c>
      <c r="N2289" s="25" t="e">
        <v>#N/A</v>
      </c>
      <c r="O2289" s="25" t="e">
        <f>VLOOKUP(A2289,'NFkB target TFs'!$E$10:$E$54,1,FALSE)</f>
        <v>#N/A</v>
      </c>
      <c r="P2289" s="25" t="e">
        <f>VLOOKUP(A2289,'all NFkB targets'!$A$6:$A$571,1,FALSE)</f>
        <v>#N/A</v>
      </c>
    </row>
    <row r="2290" spans="1:16" x14ac:dyDescent="0.25">
      <c r="A2290" s="96" t="s">
        <v>6818</v>
      </c>
      <c r="B2290" s="21" t="s">
        <v>6819</v>
      </c>
      <c r="C2290" s="21"/>
      <c r="D2290" s="22">
        <v>0</v>
      </c>
      <c r="E2290" s="23">
        <v>0.12229869546655164</v>
      </c>
      <c r="F2290" s="23">
        <v>0.45207696912775663</v>
      </c>
      <c r="G2290" s="23">
        <v>0.30841802049217504</v>
      </c>
      <c r="H2290" s="23">
        <v>0.17527094240000199</v>
      </c>
      <c r="I2290" s="25">
        <f t="shared" si="140"/>
        <v>0</v>
      </c>
      <c r="J2290" s="25">
        <f t="shared" si="141"/>
        <v>0</v>
      </c>
      <c r="K2290" s="25">
        <f t="shared" si="142"/>
        <v>0</v>
      </c>
      <c r="L2290" s="25">
        <f t="shared" si="143"/>
        <v>0</v>
      </c>
      <c r="M2290" s="25">
        <v>0</v>
      </c>
      <c r="N2290" s="25" t="e">
        <v>#N/A</v>
      </c>
      <c r="O2290" s="25" t="e">
        <f>VLOOKUP(A2290,'NFkB target TFs'!$E$10:$E$54,1,FALSE)</f>
        <v>#N/A</v>
      </c>
      <c r="P2290" s="25" t="e">
        <f>VLOOKUP(A2290,'all NFkB targets'!$A$6:$A$571,1,FALSE)</f>
        <v>#N/A</v>
      </c>
    </row>
    <row r="2291" spans="1:16" x14ac:dyDescent="0.25">
      <c r="A2291" s="96" t="s">
        <v>5621</v>
      </c>
      <c r="B2291" s="21" t="s">
        <v>5622</v>
      </c>
      <c r="C2291" s="21"/>
      <c r="D2291" s="22">
        <v>0</v>
      </c>
      <c r="E2291" s="23">
        <v>0.11523244249815974</v>
      </c>
      <c r="F2291" s="23">
        <v>-9.6114067581089285E-2</v>
      </c>
      <c r="G2291" s="23">
        <v>0.37079368720451056</v>
      </c>
      <c r="H2291" s="23">
        <v>0.17505648162059603</v>
      </c>
      <c r="I2291" s="25">
        <f t="shared" si="140"/>
        <v>0</v>
      </c>
      <c r="J2291" s="25">
        <f t="shared" si="141"/>
        <v>0</v>
      </c>
      <c r="K2291" s="25">
        <f t="shared" si="142"/>
        <v>0</v>
      </c>
      <c r="L2291" s="25">
        <f t="shared" si="143"/>
        <v>0</v>
      </c>
      <c r="M2291" s="25">
        <v>0</v>
      </c>
      <c r="N2291" s="25" t="e">
        <v>#N/A</v>
      </c>
      <c r="O2291" s="25" t="e">
        <f>VLOOKUP(A2291,'NFkB target TFs'!$E$10:$E$54,1,FALSE)</f>
        <v>#N/A</v>
      </c>
      <c r="P2291" s="25" t="e">
        <f>VLOOKUP(A2291,'all NFkB targets'!$A$6:$A$571,1,FALSE)</f>
        <v>#N/A</v>
      </c>
    </row>
    <row r="2292" spans="1:16" x14ac:dyDescent="0.25">
      <c r="A2292" s="96" t="s">
        <v>7806</v>
      </c>
      <c r="B2292" s="21" t="s">
        <v>7807</v>
      </c>
      <c r="C2292" s="21"/>
      <c r="D2292" s="22">
        <v>0</v>
      </c>
      <c r="E2292" s="23">
        <v>0.18977067664805794</v>
      </c>
      <c r="F2292" s="23">
        <v>0.16601780922707221</v>
      </c>
      <c r="G2292" s="23">
        <v>-1.6050453828512414E-4</v>
      </c>
      <c r="H2292" s="23">
        <v>0.17502255823044752</v>
      </c>
      <c r="I2292" s="25">
        <f t="shared" si="140"/>
        <v>0</v>
      </c>
      <c r="J2292" s="25">
        <f t="shared" si="141"/>
        <v>0</v>
      </c>
      <c r="K2292" s="25">
        <f t="shared" si="142"/>
        <v>0</v>
      </c>
      <c r="L2292" s="25">
        <f t="shared" si="143"/>
        <v>0</v>
      </c>
      <c r="M2292" s="25">
        <v>0</v>
      </c>
      <c r="N2292" s="25" t="e">
        <v>#N/A</v>
      </c>
      <c r="O2292" s="25" t="e">
        <f>VLOOKUP(A2292,'NFkB target TFs'!$E$10:$E$54,1,FALSE)</f>
        <v>#N/A</v>
      </c>
      <c r="P2292" s="25" t="e">
        <f>VLOOKUP(A2292,'all NFkB targets'!$A$6:$A$571,1,FALSE)</f>
        <v>#N/A</v>
      </c>
    </row>
    <row r="2293" spans="1:16" x14ac:dyDescent="0.25">
      <c r="A2293" s="96" t="s">
        <v>1714</v>
      </c>
      <c r="B2293" s="21" t="s">
        <v>1715</v>
      </c>
      <c r="C2293" s="21"/>
      <c r="D2293" s="22">
        <v>0</v>
      </c>
      <c r="E2293" s="23">
        <v>0.16418965299584543</v>
      </c>
      <c r="F2293" s="23">
        <v>0.28720636049064785</v>
      </c>
      <c r="G2293" s="23">
        <v>0.5367082591233644</v>
      </c>
      <c r="H2293" s="23">
        <v>0.17483885793771406</v>
      </c>
      <c r="I2293" s="25">
        <f t="shared" si="140"/>
        <v>0</v>
      </c>
      <c r="J2293" s="25">
        <f t="shared" si="141"/>
        <v>0</v>
      </c>
      <c r="K2293" s="25">
        <f t="shared" si="142"/>
        <v>0</v>
      </c>
      <c r="L2293" s="25">
        <f t="shared" si="143"/>
        <v>0</v>
      </c>
      <c r="M2293" s="25">
        <v>0</v>
      </c>
      <c r="N2293" s="25" t="e">
        <v>#N/A</v>
      </c>
      <c r="O2293" s="25" t="e">
        <f>VLOOKUP(A2293,'NFkB target TFs'!$E$10:$E$54,1,FALSE)</f>
        <v>#N/A</v>
      </c>
      <c r="P2293" s="25" t="e">
        <f>VLOOKUP(A2293,'all NFkB targets'!$A$6:$A$571,1,FALSE)</f>
        <v>#N/A</v>
      </c>
    </row>
    <row r="2294" spans="1:16" x14ac:dyDescent="0.25">
      <c r="A2294" s="96" t="s">
        <v>13244</v>
      </c>
      <c r="B2294" s="21" t="s">
        <v>13245</v>
      </c>
      <c r="C2294" s="21"/>
      <c r="D2294" s="22">
        <v>0</v>
      </c>
      <c r="E2294" s="24">
        <v>-0.36093529729376272</v>
      </c>
      <c r="F2294" s="24">
        <v>-0.23003564125626319</v>
      </c>
      <c r="G2294" s="24">
        <v>-0.61548444549805204</v>
      </c>
      <c r="H2294" s="28">
        <v>0.17479380933756822</v>
      </c>
      <c r="I2294" s="25">
        <f t="shared" si="140"/>
        <v>0</v>
      </c>
      <c r="J2294" s="25">
        <f t="shared" si="141"/>
        <v>0</v>
      </c>
      <c r="K2294" s="25">
        <f t="shared" si="142"/>
        <v>1</v>
      </c>
      <c r="L2294" s="25">
        <f t="shared" si="143"/>
        <v>0</v>
      </c>
      <c r="M2294" s="25">
        <v>1</v>
      </c>
      <c r="N2294" s="25" t="e">
        <v>#N/A</v>
      </c>
      <c r="O2294" s="25" t="e">
        <f>VLOOKUP(A2294,'NFkB target TFs'!$E$10:$E$54,1,FALSE)</f>
        <v>#N/A</v>
      </c>
      <c r="P2294" s="25" t="e">
        <f>VLOOKUP(A2294,'all NFkB targets'!$A$6:$A$571,1,FALSE)</f>
        <v>#N/A</v>
      </c>
    </row>
    <row r="2295" spans="1:16" x14ac:dyDescent="0.25">
      <c r="A2295" s="96" t="s">
        <v>2163</v>
      </c>
      <c r="B2295" s="21" t="s">
        <v>2164</v>
      </c>
      <c r="C2295" s="21"/>
      <c r="D2295" s="22">
        <v>0</v>
      </c>
      <c r="E2295" s="23">
        <v>-0.19987041107170406</v>
      </c>
      <c r="F2295" s="23">
        <v>0.13270279867118351</v>
      </c>
      <c r="G2295" s="23">
        <v>1.7739337247554811E-2</v>
      </c>
      <c r="H2295" s="23">
        <v>0.17478804169180995</v>
      </c>
      <c r="I2295" s="25">
        <f t="shared" ref="I2295:I2358" si="144">IF(ABS(E2295)&gt;0.585,1,0)</f>
        <v>0</v>
      </c>
      <c r="J2295" s="25">
        <f t="shared" ref="J2295:J2358" si="145">IF(ABS(F2295)&gt;0.585,1,0)</f>
        <v>0</v>
      </c>
      <c r="K2295" s="25">
        <f t="shared" ref="K2295:K2358" si="146">IF(ABS(G2295)&gt;0.585,1,0)</f>
        <v>0</v>
      </c>
      <c r="L2295" s="25">
        <f t="shared" ref="L2295:L2358" si="147">IF(ABS(H2295)&gt;0.585,1,0)</f>
        <v>0</v>
      </c>
      <c r="M2295" s="25">
        <v>0</v>
      </c>
      <c r="N2295" s="25" t="e">
        <v>#N/A</v>
      </c>
      <c r="O2295" s="25" t="e">
        <f>VLOOKUP(A2295,'NFkB target TFs'!$E$10:$E$54,1,FALSE)</f>
        <v>#N/A</v>
      </c>
      <c r="P2295" s="25" t="e">
        <f>VLOOKUP(A2295,'all NFkB targets'!$A$6:$A$571,1,FALSE)</f>
        <v>#N/A</v>
      </c>
    </row>
    <row r="2296" spans="1:16" x14ac:dyDescent="0.25">
      <c r="A2296" s="96" t="s">
        <v>4061</v>
      </c>
      <c r="B2296" s="21" t="s">
        <v>4062</v>
      </c>
      <c r="C2296" s="21"/>
      <c r="D2296" s="22">
        <v>0</v>
      </c>
      <c r="E2296" s="23">
        <v>8.4665257583860079E-2</v>
      </c>
      <c r="F2296" s="23">
        <v>0.1726915378277164</v>
      </c>
      <c r="G2296" s="23">
        <v>7.0658302986373409E-3</v>
      </c>
      <c r="H2296" s="23">
        <v>0.17476362866547082</v>
      </c>
      <c r="I2296" s="25">
        <f t="shared" si="144"/>
        <v>0</v>
      </c>
      <c r="J2296" s="25">
        <f t="shared" si="145"/>
        <v>0</v>
      </c>
      <c r="K2296" s="25">
        <f t="shared" si="146"/>
        <v>0</v>
      </c>
      <c r="L2296" s="25">
        <f t="shared" si="147"/>
        <v>0</v>
      </c>
      <c r="M2296" s="25">
        <v>0</v>
      </c>
      <c r="N2296" s="25" t="e">
        <v>#N/A</v>
      </c>
      <c r="O2296" s="25" t="e">
        <f>VLOOKUP(A2296,'NFkB target TFs'!$E$10:$E$54,1,FALSE)</f>
        <v>#N/A</v>
      </c>
      <c r="P2296" s="25" t="e">
        <f>VLOOKUP(A2296,'all NFkB targets'!$A$6:$A$571,1,FALSE)</f>
        <v>#N/A</v>
      </c>
    </row>
    <row r="2297" spans="1:16" x14ac:dyDescent="0.25">
      <c r="A2297" s="96" t="s">
        <v>10112</v>
      </c>
      <c r="B2297" s="21" t="s">
        <v>10113</v>
      </c>
      <c r="C2297" s="21"/>
      <c r="D2297" s="22">
        <v>0</v>
      </c>
      <c r="E2297" s="23">
        <v>0.18902715144041282</v>
      </c>
      <c r="F2297" s="23">
        <v>0.29043263965206728</v>
      </c>
      <c r="G2297" s="23">
        <v>3.5085565570031278E-2</v>
      </c>
      <c r="H2297" s="23">
        <v>0.17473164794725315</v>
      </c>
      <c r="I2297" s="25">
        <f t="shared" si="144"/>
        <v>0</v>
      </c>
      <c r="J2297" s="25">
        <f t="shared" si="145"/>
        <v>0</v>
      </c>
      <c r="K2297" s="25">
        <f t="shared" si="146"/>
        <v>0</v>
      </c>
      <c r="L2297" s="25">
        <f t="shared" si="147"/>
        <v>0</v>
      </c>
      <c r="M2297" s="25">
        <v>0</v>
      </c>
      <c r="N2297" s="25" t="e">
        <v>#N/A</v>
      </c>
      <c r="O2297" s="25" t="e">
        <f>VLOOKUP(A2297,'NFkB target TFs'!$E$10:$E$54,1,FALSE)</f>
        <v>#N/A</v>
      </c>
      <c r="P2297" s="25" t="e">
        <f>VLOOKUP(A2297,'all NFkB targets'!$A$6:$A$571,1,FALSE)</f>
        <v>#N/A</v>
      </c>
    </row>
    <row r="2298" spans="1:16" x14ac:dyDescent="0.25">
      <c r="A2298" s="96" t="s">
        <v>4422</v>
      </c>
      <c r="B2298" s="21" t="s">
        <v>4423</v>
      </c>
      <c r="C2298" s="21"/>
      <c r="D2298" s="22">
        <v>0</v>
      </c>
      <c r="E2298" s="23">
        <v>0.24854954965173176</v>
      </c>
      <c r="F2298" s="23">
        <v>0.28439465427097727</v>
      </c>
      <c r="G2298" s="23">
        <v>7.6193175123633994E-2</v>
      </c>
      <c r="H2298" s="23">
        <v>0.17473018325004627</v>
      </c>
      <c r="I2298" s="25">
        <f t="shared" si="144"/>
        <v>0</v>
      </c>
      <c r="J2298" s="25">
        <f t="shared" si="145"/>
        <v>0</v>
      </c>
      <c r="K2298" s="25">
        <f t="shared" si="146"/>
        <v>0</v>
      </c>
      <c r="L2298" s="25">
        <f t="shared" si="147"/>
        <v>0</v>
      </c>
      <c r="M2298" s="25">
        <v>0</v>
      </c>
      <c r="N2298" s="25" t="e">
        <v>#N/A</v>
      </c>
      <c r="O2298" s="25" t="e">
        <f>VLOOKUP(A2298,'NFkB target TFs'!$E$10:$E$54,1,FALSE)</f>
        <v>#N/A</v>
      </c>
      <c r="P2298" s="25" t="e">
        <f>VLOOKUP(A2298,'all NFkB targets'!$A$6:$A$571,1,FALSE)</f>
        <v>#N/A</v>
      </c>
    </row>
    <row r="2299" spans="1:16" x14ac:dyDescent="0.25">
      <c r="A2299" s="96" t="s">
        <v>2245</v>
      </c>
      <c r="B2299" s="21" t="s">
        <v>2246</v>
      </c>
      <c r="C2299" s="21"/>
      <c r="D2299" s="22">
        <v>0</v>
      </c>
      <c r="E2299" s="23">
        <v>0.14023571326220893</v>
      </c>
      <c r="F2299" s="23">
        <v>4.6934784430740215E-2</v>
      </c>
      <c r="G2299" s="23">
        <v>0.10821606939137131</v>
      </c>
      <c r="H2299" s="23">
        <v>0.1747031863158689</v>
      </c>
      <c r="I2299" s="25">
        <f t="shared" si="144"/>
        <v>0</v>
      </c>
      <c r="J2299" s="25">
        <f t="shared" si="145"/>
        <v>0</v>
      </c>
      <c r="K2299" s="25">
        <f t="shared" si="146"/>
        <v>0</v>
      </c>
      <c r="L2299" s="25">
        <f t="shared" si="147"/>
        <v>0</v>
      </c>
      <c r="M2299" s="25">
        <v>0</v>
      </c>
      <c r="N2299" s="25" t="e">
        <v>#N/A</v>
      </c>
      <c r="O2299" s="25" t="e">
        <f>VLOOKUP(A2299,'NFkB target TFs'!$E$10:$E$54,1,FALSE)</f>
        <v>#N/A</v>
      </c>
      <c r="P2299" s="25" t="e">
        <f>VLOOKUP(A2299,'all NFkB targets'!$A$6:$A$571,1,FALSE)</f>
        <v>#N/A</v>
      </c>
    </row>
    <row r="2300" spans="1:16" x14ac:dyDescent="0.25">
      <c r="A2300" s="96" t="s">
        <v>1686</v>
      </c>
      <c r="B2300" s="21" t="s">
        <v>1687</v>
      </c>
      <c r="C2300" s="21"/>
      <c r="D2300" s="22">
        <v>0</v>
      </c>
      <c r="E2300" s="23">
        <v>-6.4428975887104986E-2</v>
      </c>
      <c r="F2300" s="23">
        <v>0.41173857290313004</v>
      </c>
      <c r="G2300" s="23">
        <v>0.45225713883228935</v>
      </c>
      <c r="H2300" s="23">
        <v>0.17446871640403588</v>
      </c>
      <c r="I2300" s="25">
        <f t="shared" si="144"/>
        <v>0</v>
      </c>
      <c r="J2300" s="25">
        <f t="shared" si="145"/>
        <v>0</v>
      </c>
      <c r="K2300" s="25">
        <f t="shared" si="146"/>
        <v>0</v>
      </c>
      <c r="L2300" s="25">
        <f t="shared" si="147"/>
        <v>0</v>
      </c>
      <c r="M2300" s="25">
        <v>0</v>
      </c>
      <c r="N2300" s="25" t="e">
        <v>#N/A</v>
      </c>
      <c r="O2300" s="25" t="e">
        <f>VLOOKUP(A2300,'NFkB target TFs'!$E$10:$E$54,1,FALSE)</f>
        <v>#N/A</v>
      </c>
      <c r="P2300" s="25" t="e">
        <f>VLOOKUP(A2300,'all NFkB targets'!$A$6:$A$571,1,FALSE)</f>
        <v>#N/A</v>
      </c>
    </row>
    <row r="2301" spans="1:16" x14ac:dyDescent="0.25">
      <c r="A2301" s="96" t="s">
        <v>3909</v>
      </c>
      <c r="B2301" s="21" t="s">
        <v>3910</v>
      </c>
      <c r="C2301" s="21"/>
      <c r="D2301" s="22">
        <v>0</v>
      </c>
      <c r="E2301" s="23">
        <v>-0.18098602880753051</v>
      </c>
      <c r="F2301" s="23">
        <v>0.19734758278329798</v>
      </c>
      <c r="G2301" s="23">
        <v>0.15756663516144653</v>
      </c>
      <c r="H2301" s="23">
        <v>0.17432104575218413</v>
      </c>
      <c r="I2301" s="25">
        <f t="shared" si="144"/>
        <v>0</v>
      </c>
      <c r="J2301" s="25">
        <f t="shared" si="145"/>
        <v>0</v>
      </c>
      <c r="K2301" s="25">
        <f t="shared" si="146"/>
        <v>0</v>
      </c>
      <c r="L2301" s="25">
        <f t="shared" si="147"/>
        <v>0</v>
      </c>
      <c r="M2301" s="25">
        <v>0</v>
      </c>
      <c r="N2301" s="25" t="e">
        <v>#N/A</v>
      </c>
      <c r="O2301" s="25" t="e">
        <f>VLOOKUP(A2301,'NFkB target TFs'!$E$10:$E$54,1,FALSE)</f>
        <v>#N/A</v>
      </c>
      <c r="P2301" s="25" t="e">
        <f>VLOOKUP(A2301,'all NFkB targets'!$A$6:$A$571,1,FALSE)</f>
        <v>#N/A</v>
      </c>
    </row>
    <row r="2302" spans="1:16" x14ac:dyDescent="0.25">
      <c r="A2302" s="96" t="s">
        <v>6893</v>
      </c>
      <c r="B2302" s="21" t="s">
        <v>6894</v>
      </c>
      <c r="C2302" s="21"/>
      <c r="D2302" s="22">
        <v>0</v>
      </c>
      <c r="E2302" s="23">
        <v>1.6612766552394704E-2</v>
      </c>
      <c r="F2302" s="23">
        <v>0.11970765308719208</v>
      </c>
      <c r="G2302" s="23">
        <v>0.27815776794566122</v>
      </c>
      <c r="H2302" s="23">
        <v>0.17421325099058388</v>
      </c>
      <c r="I2302" s="25">
        <f t="shared" si="144"/>
        <v>0</v>
      </c>
      <c r="J2302" s="25">
        <f t="shared" si="145"/>
        <v>0</v>
      </c>
      <c r="K2302" s="25">
        <f t="shared" si="146"/>
        <v>0</v>
      </c>
      <c r="L2302" s="25">
        <f t="shared" si="147"/>
        <v>0</v>
      </c>
      <c r="M2302" s="25">
        <v>0</v>
      </c>
      <c r="N2302" s="25" t="e">
        <v>#N/A</v>
      </c>
      <c r="O2302" s="25" t="e">
        <f>VLOOKUP(A2302,'NFkB target TFs'!$E$10:$E$54,1,FALSE)</f>
        <v>#N/A</v>
      </c>
      <c r="P2302" s="25" t="e">
        <f>VLOOKUP(A2302,'all NFkB targets'!$A$6:$A$571,1,FALSE)</f>
        <v>#N/A</v>
      </c>
    </row>
    <row r="2303" spans="1:16" x14ac:dyDescent="0.25">
      <c r="A2303" s="96" t="s">
        <v>5078</v>
      </c>
      <c r="B2303" s="21" t="s">
        <v>5079</v>
      </c>
      <c r="C2303" s="21"/>
      <c r="D2303" s="22">
        <v>0</v>
      </c>
      <c r="E2303" s="23">
        <v>-0.32166485338660661</v>
      </c>
      <c r="F2303" s="23">
        <v>0.1408305027866309</v>
      </c>
      <c r="G2303" s="23">
        <v>0.17752034024371399</v>
      </c>
      <c r="H2303" s="23">
        <v>0.1740965733506557</v>
      </c>
      <c r="I2303" s="25">
        <f t="shared" si="144"/>
        <v>0</v>
      </c>
      <c r="J2303" s="25">
        <f t="shared" si="145"/>
        <v>0</v>
      </c>
      <c r="K2303" s="25">
        <f t="shared" si="146"/>
        <v>0</v>
      </c>
      <c r="L2303" s="25">
        <f t="shared" si="147"/>
        <v>0</v>
      </c>
      <c r="M2303" s="25">
        <v>0</v>
      </c>
      <c r="N2303" s="25" t="e">
        <v>#N/A</v>
      </c>
      <c r="O2303" s="25" t="e">
        <f>VLOOKUP(A2303,'NFkB target TFs'!$E$10:$E$54,1,FALSE)</f>
        <v>#N/A</v>
      </c>
      <c r="P2303" s="25" t="e">
        <f>VLOOKUP(A2303,'all NFkB targets'!$A$6:$A$571,1,FALSE)</f>
        <v>#N/A</v>
      </c>
    </row>
    <row r="2304" spans="1:16" x14ac:dyDescent="0.25">
      <c r="A2304" s="96" t="s">
        <v>3426</v>
      </c>
      <c r="B2304" s="21" t="s">
        <v>3427</v>
      </c>
      <c r="C2304" s="21"/>
      <c r="D2304" s="22">
        <v>0</v>
      </c>
      <c r="E2304" s="23">
        <v>-4.9273871418594045E-2</v>
      </c>
      <c r="F2304" s="23">
        <v>0.23418791435330691</v>
      </c>
      <c r="G2304" s="23">
        <v>0.43619971712803246</v>
      </c>
      <c r="H2304" s="23">
        <v>0.17405085398490258</v>
      </c>
      <c r="I2304" s="25">
        <f t="shared" si="144"/>
        <v>0</v>
      </c>
      <c r="J2304" s="25">
        <f t="shared" si="145"/>
        <v>0</v>
      </c>
      <c r="K2304" s="25">
        <f t="shared" si="146"/>
        <v>0</v>
      </c>
      <c r="L2304" s="25">
        <f t="shared" si="147"/>
        <v>0</v>
      </c>
      <c r="M2304" s="25">
        <v>0</v>
      </c>
      <c r="N2304" s="25" t="e">
        <v>#N/A</v>
      </c>
      <c r="O2304" s="25" t="e">
        <f>VLOOKUP(A2304,'NFkB target TFs'!$E$10:$E$54,1,FALSE)</f>
        <v>#N/A</v>
      </c>
      <c r="P2304" s="25" t="e">
        <f>VLOOKUP(A2304,'all NFkB targets'!$A$6:$A$571,1,FALSE)</f>
        <v>#N/A</v>
      </c>
    </row>
    <row r="2305" spans="1:16" x14ac:dyDescent="0.25">
      <c r="A2305" s="96" t="s">
        <v>15092</v>
      </c>
      <c r="B2305" s="21" t="s">
        <v>15093</v>
      </c>
      <c r="C2305" s="21"/>
      <c r="D2305" s="22">
        <v>0</v>
      </c>
      <c r="E2305" s="24">
        <v>-1.5532836698486545</v>
      </c>
      <c r="F2305" s="24">
        <v>-1.28718867596332</v>
      </c>
      <c r="G2305" s="24">
        <v>-1.9862398665565288</v>
      </c>
      <c r="H2305" s="28">
        <v>0.17393582468525171</v>
      </c>
      <c r="I2305" s="25">
        <f t="shared" si="144"/>
        <v>1</v>
      </c>
      <c r="J2305" s="25">
        <f t="shared" si="145"/>
        <v>1</v>
      </c>
      <c r="K2305" s="25">
        <f t="shared" si="146"/>
        <v>1</v>
      </c>
      <c r="L2305" s="25">
        <f t="shared" si="147"/>
        <v>0</v>
      </c>
      <c r="M2305" s="25">
        <v>1</v>
      </c>
      <c r="N2305" s="25" t="e">
        <v>#N/A</v>
      </c>
      <c r="O2305" s="25" t="e">
        <f>VLOOKUP(A2305,'NFkB target TFs'!$E$10:$E$54,1,FALSE)</f>
        <v>#N/A</v>
      </c>
      <c r="P2305" s="25" t="e">
        <f>VLOOKUP(A2305,'all NFkB targets'!$A$6:$A$571,1,FALSE)</f>
        <v>#N/A</v>
      </c>
    </row>
    <row r="2306" spans="1:16" x14ac:dyDescent="0.25">
      <c r="A2306" s="96" t="s">
        <v>9507</v>
      </c>
      <c r="B2306" s="21" t="s">
        <v>9508</v>
      </c>
      <c r="C2306" s="21"/>
      <c r="D2306" s="22">
        <v>0</v>
      </c>
      <c r="E2306" s="23">
        <v>-0.21136316860235985</v>
      </c>
      <c r="F2306" s="23">
        <v>-0.10313292390346619</v>
      </c>
      <c r="G2306" s="23">
        <v>0.107597518446521</v>
      </c>
      <c r="H2306" s="23">
        <v>0.17391281355244367</v>
      </c>
      <c r="I2306" s="25">
        <f t="shared" si="144"/>
        <v>0</v>
      </c>
      <c r="J2306" s="25">
        <f t="shared" si="145"/>
        <v>0</v>
      </c>
      <c r="K2306" s="25">
        <f t="shared" si="146"/>
        <v>0</v>
      </c>
      <c r="L2306" s="25">
        <f t="shared" si="147"/>
        <v>0</v>
      </c>
      <c r="M2306" s="25">
        <v>0</v>
      </c>
      <c r="N2306" s="25" t="e">
        <v>#N/A</v>
      </c>
      <c r="O2306" s="25" t="e">
        <f>VLOOKUP(A2306,'NFkB target TFs'!$E$10:$E$54,1,FALSE)</f>
        <v>#N/A</v>
      </c>
      <c r="P2306" s="25" t="e">
        <f>VLOOKUP(A2306,'all NFkB targets'!$A$6:$A$571,1,FALSE)</f>
        <v>#N/A</v>
      </c>
    </row>
    <row r="2307" spans="1:16" x14ac:dyDescent="0.25">
      <c r="A2307" s="96" t="s">
        <v>5459</v>
      </c>
      <c r="B2307" s="21" t="s">
        <v>5460</v>
      </c>
      <c r="C2307" s="21"/>
      <c r="D2307" s="22">
        <v>0</v>
      </c>
      <c r="E2307" s="23">
        <v>0.17002209051270048</v>
      </c>
      <c r="F2307" s="23">
        <v>3.9691056469883551E-2</v>
      </c>
      <c r="G2307" s="23">
        <v>0.24890450345448206</v>
      </c>
      <c r="H2307" s="23">
        <v>0.17387957025130882</v>
      </c>
      <c r="I2307" s="25">
        <f t="shared" si="144"/>
        <v>0</v>
      </c>
      <c r="J2307" s="25">
        <f t="shared" si="145"/>
        <v>0</v>
      </c>
      <c r="K2307" s="25">
        <f t="shared" si="146"/>
        <v>0</v>
      </c>
      <c r="L2307" s="25">
        <f t="shared" si="147"/>
        <v>0</v>
      </c>
      <c r="M2307" s="25">
        <v>0</v>
      </c>
      <c r="N2307" s="25" t="e">
        <v>#N/A</v>
      </c>
      <c r="O2307" s="25" t="e">
        <f>VLOOKUP(A2307,'NFkB target TFs'!$E$10:$E$54,1,FALSE)</f>
        <v>#N/A</v>
      </c>
      <c r="P2307" s="25" t="e">
        <f>VLOOKUP(A2307,'all NFkB targets'!$A$6:$A$571,1,FALSE)</f>
        <v>#N/A</v>
      </c>
    </row>
    <row r="2308" spans="1:16" x14ac:dyDescent="0.25">
      <c r="A2308" s="96" t="s">
        <v>9904</v>
      </c>
      <c r="B2308" s="21" t="s">
        <v>9905</v>
      </c>
      <c r="C2308" s="21"/>
      <c r="D2308" s="22">
        <v>0</v>
      </c>
      <c r="E2308" s="23">
        <v>0.28261254568408095</v>
      </c>
      <c r="F2308" s="23">
        <v>3.8810860421494869E-2</v>
      </c>
      <c r="G2308" s="23">
        <v>0.15042478403011922</v>
      </c>
      <c r="H2308" s="23">
        <v>0.17383281532204772</v>
      </c>
      <c r="I2308" s="25">
        <f t="shared" si="144"/>
        <v>0</v>
      </c>
      <c r="J2308" s="25">
        <f t="shared" si="145"/>
        <v>0</v>
      </c>
      <c r="K2308" s="25">
        <f t="shared" si="146"/>
        <v>0</v>
      </c>
      <c r="L2308" s="25">
        <f t="shared" si="147"/>
        <v>0</v>
      </c>
      <c r="M2308" s="25">
        <v>0</v>
      </c>
      <c r="N2308" s="25" t="e">
        <v>#N/A</v>
      </c>
      <c r="O2308" s="25" t="e">
        <f>VLOOKUP(A2308,'NFkB target TFs'!$E$10:$E$54,1,FALSE)</f>
        <v>#N/A</v>
      </c>
      <c r="P2308" s="25" t="e">
        <f>VLOOKUP(A2308,'all NFkB targets'!$A$6:$A$571,1,FALSE)</f>
        <v>#N/A</v>
      </c>
    </row>
    <row r="2309" spans="1:16" x14ac:dyDescent="0.25">
      <c r="A2309" s="96" t="s">
        <v>9038</v>
      </c>
      <c r="B2309" s="21" t="s">
        <v>9039</v>
      </c>
      <c r="C2309" s="21"/>
      <c r="D2309" s="22">
        <v>0</v>
      </c>
      <c r="E2309" s="23">
        <v>-7.2585201289927358E-3</v>
      </c>
      <c r="F2309" s="23">
        <v>0.30770021782790563</v>
      </c>
      <c r="G2309" s="23">
        <v>0.27782392529363731</v>
      </c>
      <c r="H2309" s="23">
        <v>0.17377877599607527</v>
      </c>
      <c r="I2309" s="25">
        <f t="shared" si="144"/>
        <v>0</v>
      </c>
      <c r="J2309" s="25">
        <f t="shared" si="145"/>
        <v>0</v>
      </c>
      <c r="K2309" s="25">
        <f t="shared" si="146"/>
        <v>0</v>
      </c>
      <c r="L2309" s="25">
        <f t="shared" si="147"/>
        <v>0</v>
      </c>
      <c r="M2309" s="25">
        <v>0</v>
      </c>
      <c r="N2309" s="25" t="e">
        <v>#N/A</v>
      </c>
      <c r="O2309" s="25" t="e">
        <f>VLOOKUP(A2309,'NFkB target TFs'!$E$10:$E$54,1,FALSE)</f>
        <v>#N/A</v>
      </c>
      <c r="P2309" s="25" t="e">
        <f>VLOOKUP(A2309,'all NFkB targets'!$A$6:$A$571,1,FALSE)</f>
        <v>#N/A</v>
      </c>
    </row>
    <row r="2310" spans="1:16" x14ac:dyDescent="0.25">
      <c r="A2310" s="96" t="s">
        <v>14101</v>
      </c>
      <c r="B2310" s="21" t="s">
        <v>14102</v>
      </c>
      <c r="C2310" s="21"/>
      <c r="D2310" s="22">
        <v>0</v>
      </c>
      <c r="E2310" s="23">
        <v>-6.6203851245663026E-2</v>
      </c>
      <c r="F2310" s="28">
        <v>0.2416956537468464</v>
      </c>
      <c r="G2310" s="28">
        <v>0.71893912732977516</v>
      </c>
      <c r="H2310" s="28">
        <v>0.17353653972399277</v>
      </c>
      <c r="I2310" s="25">
        <f t="shared" si="144"/>
        <v>0</v>
      </c>
      <c r="J2310" s="25">
        <f t="shared" si="145"/>
        <v>0</v>
      </c>
      <c r="K2310" s="25">
        <f t="shared" si="146"/>
        <v>1</v>
      </c>
      <c r="L2310" s="25">
        <f t="shared" si="147"/>
        <v>0</v>
      </c>
      <c r="M2310" s="25">
        <v>1</v>
      </c>
      <c r="N2310" s="25" t="e">
        <v>#N/A</v>
      </c>
      <c r="O2310" s="25" t="e">
        <f>VLOOKUP(A2310,'NFkB target TFs'!$E$10:$E$54,1,FALSE)</f>
        <v>#N/A</v>
      </c>
      <c r="P2310" s="25" t="e">
        <f>VLOOKUP(A2310,'all NFkB targets'!$A$6:$A$571,1,FALSE)</f>
        <v>#N/A</v>
      </c>
    </row>
    <row r="2311" spans="1:16" x14ac:dyDescent="0.25">
      <c r="A2311" s="96" t="s">
        <v>6969</v>
      </c>
      <c r="B2311" s="21" t="s">
        <v>6970</v>
      </c>
      <c r="C2311" s="21"/>
      <c r="D2311" s="22">
        <v>0</v>
      </c>
      <c r="E2311" s="23">
        <v>0.24266061564951172</v>
      </c>
      <c r="F2311" s="23">
        <v>-5.3568681538963624E-2</v>
      </c>
      <c r="G2311" s="23">
        <v>0.38627191505223879</v>
      </c>
      <c r="H2311" s="23">
        <v>0.17351798214353137</v>
      </c>
      <c r="I2311" s="25">
        <f t="shared" si="144"/>
        <v>0</v>
      </c>
      <c r="J2311" s="25">
        <f t="shared" si="145"/>
        <v>0</v>
      </c>
      <c r="K2311" s="25">
        <f t="shared" si="146"/>
        <v>0</v>
      </c>
      <c r="L2311" s="25">
        <f t="shared" si="147"/>
        <v>0</v>
      </c>
      <c r="M2311" s="25">
        <v>0</v>
      </c>
      <c r="N2311" s="25" t="e">
        <v>#N/A</v>
      </c>
      <c r="O2311" s="25" t="e">
        <f>VLOOKUP(A2311,'NFkB target TFs'!$E$10:$E$54,1,FALSE)</f>
        <v>#N/A</v>
      </c>
      <c r="P2311" s="25" t="e">
        <f>VLOOKUP(A2311,'all NFkB targets'!$A$6:$A$571,1,FALSE)</f>
        <v>#N/A</v>
      </c>
    </row>
    <row r="2312" spans="1:16" x14ac:dyDescent="0.25">
      <c r="A2312" s="96" t="s">
        <v>4610</v>
      </c>
      <c r="B2312" s="21" t="s">
        <v>4611</v>
      </c>
      <c r="C2312" s="21"/>
      <c r="D2312" s="22">
        <v>0</v>
      </c>
      <c r="E2312" s="23">
        <v>0.1316768189617484</v>
      </c>
      <c r="F2312" s="23">
        <v>0.13370032727622616</v>
      </c>
      <c r="G2312" s="23">
        <v>0.19205164650400305</v>
      </c>
      <c r="H2312" s="23">
        <v>0.17343974260057315</v>
      </c>
      <c r="I2312" s="25">
        <f t="shared" si="144"/>
        <v>0</v>
      </c>
      <c r="J2312" s="25">
        <f t="shared" si="145"/>
        <v>0</v>
      </c>
      <c r="K2312" s="25">
        <f t="shared" si="146"/>
        <v>0</v>
      </c>
      <c r="L2312" s="25">
        <f t="shared" si="147"/>
        <v>0</v>
      </c>
      <c r="M2312" s="25">
        <v>0</v>
      </c>
      <c r="N2312" s="25" t="e">
        <v>#N/A</v>
      </c>
      <c r="O2312" s="25" t="e">
        <f>VLOOKUP(A2312,'NFkB target TFs'!$E$10:$E$54,1,FALSE)</f>
        <v>#N/A</v>
      </c>
      <c r="P2312" s="25" t="e">
        <f>VLOOKUP(A2312,'all NFkB targets'!$A$6:$A$571,1,FALSE)</f>
        <v>#N/A</v>
      </c>
    </row>
    <row r="2313" spans="1:16" x14ac:dyDescent="0.25">
      <c r="A2313" s="96" t="s">
        <v>6434</v>
      </c>
      <c r="B2313" s="21" t="s">
        <v>941</v>
      </c>
      <c r="C2313" s="21"/>
      <c r="D2313" s="22">
        <v>0</v>
      </c>
      <c r="E2313" s="23">
        <v>0.3929622550948032</v>
      </c>
      <c r="F2313" s="23">
        <v>0.15491292003672424</v>
      </c>
      <c r="G2313" s="23">
        <v>7.1936093495357428E-2</v>
      </c>
      <c r="H2313" s="23">
        <v>0.17341125389222509</v>
      </c>
      <c r="I2313" s="25">
        <f t="shared" si="144"/>
        <v>0</v>
      </c>
      <c r="J2313" s="25">
        <f t="shared" si="145"/>
        <v>0</v>
      </c>
      <c r="K2313" s="25">
        <f t="shared" si="146"/>
        <v>0</v>
      </c>
      <c r="L2313" s="25">
        <f t="shared" si="147"/>
        <v>0</v>
      </c>
      <c r="M2313" s="25">
        <v>0</v>
      </c>
      <c r="N2313" s="25" t="e">
        <v>#N/A</v>
      </c>
      <c r="O2313" s="25" t="e">
        <f>VLOOKUP(A2313,'NFkB target TFs'!$E$10:$E$54,1,FALSE)</f>
        <v>#N/A</v>
      </c>
      <c r="P2313" s="25" t="e">
        <f>VLOOKUP(A2313,'all NFkB targets'!$A$6:$A$571,1,FALSE)</f>
        <v>#N/A</v>
      </c>
    </row>
    <row r="2314" spans="1:16" x14ac:dyDescent="0.25">
      <c r="A2314" s="96" t="s">
        <v>6772</v>
      </c>
      <c r="B2314" s="21" t="s">
        <v>6773</v>
      </c>
      <c r="C2314" s="21"/>
      <c r="D2314" s="22">
        <v>0</v>
      </c>
      <c r="E2314" s="23">
        <v>0.24524769809330313</v>
      </c>
      <c r="F2314" s="23">
        <v>0.16221152616230183</v>
      </c>
      <c r="G2314" s="23">
        <v>-1.4449146087788224E-2</v>
      </c>
      <c r="H2314" s="23">
        <v>0.17337317920150669</v>
      </c>
      <c r="I2314" s="25">
        <f t="shared" si="144"/>
        <v>0</v>
      </c>
      <c r="J2314" s="25">
        <f t="shared" si="145"/>
        <v>0</v>
      </c>
      <c r="K2314" s="25">
        <f t="shared" si="146"/>
        <v>0</v>
      </c>
      <c r="L2314" s="25">
        <f t="shared" si="147"/>
        <v>0</v>
      </c>
      <c r="M2314" s="25">
        <v>0</v>
      </c>
      <c r="N2314" s="25" t="e">
        <v>#N/A</v>
      </c>
      <c r="O2314" s="25" t="e">
        <f>VLOOKUP(A2314,'NFkB target TFs'!$E$10:$E$54,1,FALSE)</f>
        <v>#N/A</v>
      </c>
      <c r="P2314" s="25" t="e">
        <f>VLOOKUP(A2314,'all NFkB targets'!$A$6:$A$571,1,FALSE)</f>
        <v>#N/A</v>
      </c>
    </row>
    <row r="2315" spans="1:16" x14ac:dyDescent="0.25">
      <c r="A2315" s="96" t="s">
        <v>2719</v>
      </c>
      <c r="B2315" s="21" t="s">
        <v>2720</v>
      </c>
      <c r="C2315" s="21"/>
      <c r="D2315" s="22">
        <v>0</v>
      </c>
      <c r="E2315" s="23">
        <v>0.11069521569744199</v>
      </c>
      <c r="F2315" s="23">
        <v>1.949469557045945E-2</v>
      </c>
      <c r="G2315" s="23">
        <v>-0.10750433486703914</v>
      </c>
      <c r="H2315" s="23">
        <v>0.17333317815444441</v>
      </c>
      <c r="I2315" s="25">
        <f t="shared" si="144"/>
        <v>0</v>
      </c>
      <c r="J2315" s="25">
        <f t="shared" si="145"/>
        <v>0</v>
      </c>
      <c r="K2315" s="25">
        <f t="shared" si="146"/>
        <v>0</v>
      </c>
      <c r="L2315" s="25">
        <f t="shared" si="147"/>
        <v>0</v>
      </c>
      <c r="M2315" s="25">
        <v>0</v>
      </c>
      <c r="N2315" s="25" t="e">
        <v>#N/A</v>
      </c>
      <c r="O2315" s="25" t="e">
        <f>VLOOKUP(A2315,'NFkB target TFs'!$E$10:$E$54,1,FALSE)</f>
        <v>#N/A</v>
      </c>
      <c r="P2315" s="25" t="e">
        <f>VLOOKUP(A2315,'all NFkB targets'!$A$6:$A$571,1,FALSE)</f>
        <v>#N/A</v>
      </c>
    </row>
    <row r="2316" spans="1:16" x14ac:dyDescent="0.25">
      <c r="A2316" s="96" t="s">
        <v>7565</v>
      </c>
      <c r="B2316" s="21" t="s">
        <v>7566</v>
      </c>
      <c r="C2316" s="21"/>
      <c r="D2316" s="22">
        <v>0</v>
      </c>
      <c r="E2316" s="23">
        <v>0.38780921056437917</v>
      </c>
      <c r="F2316" s="23">
        <v>7.0929237916666998E-2</v>
      </c>
      <c r="G2316" s="23">
        <v>0.37020098176714161</v>
      </c>
      <c r="H2316" s="23">
        <v>0.17331870212635941</v>
      </c>
      <c r="I2316" s="25">
        <f t="shared" si="144"/>
        <v>0</v>
      </c>
      <c r="J2316" s="25">
        <f t="shared" si="145"/>
        <v>0</v>
      </c>
      <c r="K2316" s="25">
        <f t="shared" si="146"/>
        <v>0</v>
      </c>
      <c r="L2316" s="25">
        <f t="shared" si="147"/>
        <v>0</v>
      </c>
      <c r="M2316" s="25">
        <v>0</v>
      </c>
      <c r="N2316" s="25" t="e">
        <v>#N/A</v>
      </c>
      <c r="O2316" s="25" t="e">
        <f>VLOOKUP(A2316,'NFkB target TFs'!$E$10:$E$54,1,FALSE)</f>
        <v>#N/A</v>
      </c>
      <c r="P2316" s="25" t="e">
        <f>VLOOKUP(A2316,'all NFkB targets'!$A$6:$A$571,1,FALSE)</f>
        <v>#N/A</v>
      </c>
    </row>
    <row r="2317" spans="1:16" x14ac:dyDescent="0.25">
      <c r="A2317" s="96" t="s">
        <v>14198</v>
      </c>
      <c r="B2317" s="21" t="s">
        <v>14199</v>
      </c>
      <c r="C2317" s="21"/>
      <c r="D2317" s="22">
        <v>0</v>
      </c>
      <c r="E2317" s="28">
        <v>0.24498332571192569</v>
      </c>
      <c r="F2317" s="28">
        <v>0.48888123831095104</v>
      </c>
      <c r="G2317" s="28">
        <v>0.7048022707271594</v>
      </c>
      <c r="H2317" s="28">
        <v>0.17328327356054379</v>
      </c>
      <c r="I2317" s="25">
        <f t="shared" si="144"/>
        <v>0</v>
      </c>
      <c r="J2317" s="25">
        <f t="shared" si="145"/>
        <v>0</v>
      </c>
      <c r="K2317" s="25">
        <f t="shared" si="146"/>
        <v>1</v>
      </c>
      <c r="L2317" s="25">
        <f t="shared" si="147"/>
        <v>0</v>
      </c>
      <c r="M2317" s="25">
        <v>1</v>
      </c>
      <c r="N2317" s="25" t="e">
        <v>#N/A</v>
      </c>
      <c r="O2317" s="25" t="e">
        <f>VLOOKUP(A2317,'NFkB target TFs'!$E$10:$E$54,1,FALSE)</f>
        <v>#N/A</v>
      </c>
      <c r="P2317" s="25" t="e">
        <f>VLOOKUP(A2317,'all NFkB targets'!$A$6:$A$571,1,FALSE)</f>
        <v>#N/A</v>
      </c>
    </row>
    <row r="2318" spans="1:16" x14ac:dyDescent="0.25">
      <c r="A2318" s="96" t="s">
        <v>7333</v>
      </c>
      <c r="B2318" s="21" t="s">
        <v>7334</v>
      </c>
      <c r="C2318" s="21"/>
      <c r="D2318" s="22">
        <v>0</v>
      </c>
      <c r="E2318" s="23">
        <v>0.14187796813180059</v>
      </c>
      <c r="F2318" s="23">
        <v>5.3727091388411648E-2</v>
      </c>
      <c r="G2318" s="23">
        <v>-1.5723788543559589E-2</v>
      </c>
      <c r="H2318" s="23">
        <v>0.17316675201737192</v>
      </c>
      <c r="I2318" s="25">
        <f t="shared" si="144"/>
        <v>0</v>
      </c>
      <c r="J2318" s="25">
        <f t="shared" si="145"/>
        <v>0</v>
      </c>
      <c r="K2318" s="25">
        <f t="shared" si="146"/>
        <v>0</v>
      </c>
      <c r="L2318" s="25">
        <f t="shared" si="147"/>
        <v>0</v>
      </c>
      <c r="M2318" s="25">
        <v>0</v>
      </c>
      <c r="N2318" s="25" t="e">
        <v>#N/A</v>
      </c>
      <c r="O2318" s="25" t="e">
        <f>VLOOKUP(A2318,'NFkB target TFs'!$E$10:$E$54,1,FALSE)</f>
        <v>#N/A</v>
      </c>
      <c r="P2318" s="25" t="e">
        <f>VLOOKUP(A2318,'all NFkB targets'!$A$6:$A$571,1,FALSE)</f>
        <v>#N/A</v>
      </c>
    </row>
    <row r="2319" spans="1:16" x14ac:dyDescent="0.25">
      <c r="A2319" s="96" t="s">
        <v>7407</v>
      </c>
      <c r="B2319" s="21" t="s">
        <v>7408</v>
      </c>
      <c r="C2319" s="21"/>
      <c r="D2319" s="22">
        <v>0</v>
      </c>
      <c r="E2319" s="23">
        <v>-2.5077059803708498E-2</v>
      </c>
      <c r="F2319" s="23">
        <v>-0.12426373041118249</v>
      </c>
      <c r="G2319" s="23">
        <v>-7.3209941413784354E-4</v>
      </c>
      <c r="H2319" s="23">
        <v>0.17313066757425019</v>
      </c>
      <c r="I2319" s="25">
        <f t="shared" si="144"/>
        <v>0</v>
      </c>
      <c r="J2319" s="25">
        <f t="shared" si="145"/>
        <v>0</v>
      </c>
      <c r="K2319" s="25">
        <f t="shared" si="146"/>
        <v>0</v>
      </c>
      <c r="L2319" s="25">
        <f t="shared" si="147"/>
        <v>0</v>
      </c>
      <c r="M2319" s="25">
        <v>0</v>
      </c>
      <c r="N2319" s="25" t="e">
        <v>#N/A</v>
      </c>
      <c r="O2319" s="25" t="e">
        <f>VLOOKUP(A2319,'NFkB target TFs'!$E$10:$E$54,1,FALSE)</f>
        <v>#N/A</v>
      </c>
      <c r="P2319" s="25" t="e">
        <f>VLOOKUP(A2319,'all NFkB targets'!$A$6:$A$571,1,FALSE)</f>
        <v>#N/A</v>
      </c>
    </row>
    <row r="2320" spans="1:16" x14ac:dyDescent="0.25">
      <c r="A2320" s="96" t="s">
        <v>2563</v>
      </c>
      <c r="B2320" s="21" t="s">
        <v>2564</v>
      </c>
      <c r="C2320" s="21"/>
      <c r="D2320" s="22">
        <v>0</v>
      </c>
      <c r="E2320" s="23">
        <v>0.12385222122152782</v>
      </c>
      <c r="F2320" s="23">
        <v>0.38552598104415986</v>
      </c>
      <c r="G2320" s="23">
        <v>0.12701405218320844</v>
      </c>
      <c r="H2320" s="23">
        <v>0.17301668138394449</v>
      </c>
      <c r="I2320" s="25">
        <f t="shared" si="144"/>
        <v>0</v>
      </c>
      <c r="J2320" s="25">
        <f t="shared" si="145"/>
        <v>0</v>
      </c>
      <c r="K2320" s="25">
        <f t="shared" si="146"/>
        <v>0</v>
      </c>
      <c r="L2320" s="25">
        <f t="shared" si="147"/>
        <v>0</v>
      </c>
      <c r="M2320" s="25">
        <v>0</v>
      </c>
      <c r="N2320" s="25" t="e">
        <v>#N/A</v>
      </c>
      <c r="O2320" s="25" t="e">
        <f>VLOOKUP(A2320,'NFkB target TFs'!$E$10:$E$54,1,FALSE)</f>
        <v>#N/A</v>
      </c>
      <c r="P2320" s="25" t="e">
        <f>VLOOKUP(A2320,'all NFkB targets'!$A$6:$A$571,1,FALSE)</f>
        <v>#N/A</v>
      </c>
    </row>
    <row r="2321" spans="1:16" x14ac:dyDescent="0.25">
      <c r="A2321" s="96" t="s">
        <v>12304</v>
      </c>
      <c r="B2321" s="21" t="s">
        <v>12305</v>
      </c>
      <c r="C2321" s="21"/>
      <c r="D2321" s="22">
        <v>0</v>
      </c>
      <c r="E2321" s="28">
        <v>0.88509467200717395</v>
      </c>
      <c r="F2321" s="28">
        <v>0.55926625025047505</v>
      </c>
      <c r="G2321" s="28">
        <v>0.50495328400147599</v>
      </c>
      <c r="H2321" s="28">
        <v>0.17285036935153475</v>
      </c>
      <c r="I2321" s="25">
        <f t="shared" si="144"/>
        <v>1</v>
      </c>
      <c r="J2321" s="25">
        <f t="shared" si="145"/>
        <v>0</v>
      </c>
      <c r="K2321" s="25">
        <f t="shared" si="146"/>
        <v>0</v>
      </c>
      <c r="L2321" s="25">
        <f t="shared" si="147"/>
        <v>0</v>
      </c>
      <c r="M2321" s="25">
        <v>1</v>
      </c>
      <c r="N2321" s="25" t="e">
        <v>#N/A</v>
      </c>
      <c r="O2321" s="25" t="e">
        <f>VLOOKUP(A2321,'NFkB target TFs'!$E$10:$E$54,1,FALSE)</f>
        <v>#N/A</v>
      </c>
      <c r="P2321" s="25" t="e">
        <f>VLOOKUP(A2321,'all NFkB targets'!$A$6:$A$571,1,FALSE)</f>
        <v>#N/A</v>
      </c>
    </row>
    <row r="2322" spans="1:16" x14ac:dyDescent="0.25">
      <c r="A2322" s="96" t="s">
        <v>4727</v>
      </c>
      <c r="B2322" s="21" t="s">
        <v>4728</v>
      </c>
      <c r="C2322" s="21"/>
      <c r="D2322" s="22">
        <v>0</v>
      </c>
      <c r="E2322" s="23">
        <v>0.1647412639706709</v>
      </c>
      <c r="F2322" s="23">
        <v>0.16596613777773184</v>
      </c>
      <c r="G2322" s="23">
        <v>0.55823291670842279</v>
      </c>
      <c r="H2322" s="23">
        <v>0.17279075273048808</v>
      </c>
      <c r="I2322" s="25">
        <f t="shared" si="144"/>
        <v>0</v>
      </c>
      <c r="J2322" s="25">
        <f t="shared" si="145"/>
        <v>0</v>
      </c>
      <c r="K2322" s="25">
        <f t="shared" si="146"/>
        <v>0</v>
      </c>
      <c r="L2322" s="25">
        <f t="shared" si="147"/>
        <v>0</v>
      </c>
      <c r="M2322" s="25">
        <v>0</v>
      </c>
      <c r="N2322" s="25" t="e">
        <v>#N/A</v>
      </c>
      <c r="O2322" s="25" t="e">
        <f>VLOOKUP(A2322,'NFkB target TFs'!$E$10:$E$54,1,FALSE)</f>
        <v>#N/A</v>
      </c>
      <c r="P2322" s="25" t="e">
        <f>VLOOKUP(A2322,'all NFkB targets'!$A$6:$A$571,1,FALSE)</f>
        <v>#N/A</v>
      </c>
    </row>
    <row r="2323" spans="1:16" x14ac:dyDescent="0.25">
      <c r="A2323" s="96" t="s">
        <v>9833</v>
      </c>
      <c r="B2323" s="21" t="s">
        <v>9834</v>
      </c>
      <c r="C2323" s="21"/>
      <c r="D2323" s="22">
        <v>0</v>
      </c>
      <c r="E2323" s="23">
        <v>2.4202237531123312E-3</v>
      </c>
      <c r="F2323" s="23">
        <v>0.16337907922073383</v>
      </c>
      <c r="G2323" s="23">
        <v>0.21182944562864367</v>
      </c>
      <c r="H2323" s="23">
        <v>0.172732221476597</v>
      </c>
      <c r="I2323" s="25">
        <f t="shared" si="144"/>
        <v>0</v>
      </c>
      <c r="J2323" s="25">
        <f t="shared" si="145"/>
        <v>0</v>
      </c>
      <c r="K2323" s="25">
        <f t="shared" si="146"/>
        <v>0</v>
      </c>
      <c r="L2323" s="25">
        <f t="shared" si="147"/>
        <v>0</v>
      </c>
      <c r="M2323" s="25">
        <v>0</v>
      </c>
      <c r="N2323" s="25" t="e">
        <v>#N/A</v>
      </c>
      <c r="O2323" s="25" t="e">
        <f>VLOOKUP(A2323,'NFkB target TFs'!$E$10:$E$54,1,FALSE)</f>
        <v>#N/A</v>
      </c>
      <c r="P2323" s="25" t="e">
        <f>VLOOKUP(A2323,'all NFkB targets'!$A$6:$A$571,1,FALSE)</f>
        <v>#N/A</v>
      </c>
    </row>
    <row r="2324" spans="1:16" x14ac:dyDescent="0.25">
      <c r="A2324" s="96" t="s">
        <v>6165</v>
      </c>
      <c r="B2324" s="21" t="s">
        <v>6166</v>
      </c>
      <c r="C2324" s="21"/>
      <c r="D2324" s="22">
        <v>0</v>
      </c>
      <c r="E2324" s="23">
        <v>0.13904188042272611</v>
      </c>
      <c r="F2324" s="23">
        <v>3.4079653671824843E-3</v>
      </c>
      <c r="G2324" s="23">
        <v>0.56858289938507911</v>
      </c>
      <c r="H2324" s="23">
        <v>0.17249254342581197</v>
      </c>
      <c r="I2324" s="25">
        <f t="shared" si="144"/>
        <v>0</v>
      </c>
      <c r="J2324" s="25">
        <f t="shared" si="145"/>
        <v>0</v>
      </c>
      <c r="K2324" s="25">
        <f t="shared" si="146"/>
        <v>0</v>
      </c>
      <c r="L2324" s="25">
        <f t="shared" si="147"/>
        <v>0</v>
      </c>
      <c r="M2324" s="25">
        <v>0</v>
      </c>
      <c r="N2324" s="25" t="e">
        <v>#N/A</v>
      </c>
      <c r="O2324" s="25" t="e">
        <f>VLOOKUP(A2324,'NFkB target TFs'!$E$10:$E$54,1,FALSE)</f>
        <v>#N/A</v>
      </c>
      <c r="P2324" s="25" t="e">
        <f>VLOOKUP(A2324,'all NFkB targets'!$A$6:$A$571,1,FALSE)</f>
        <v>#N/A</v>
      </c>
    </row>
    <row r="2325" spans="1:16" x14ac:dyDescent="0.25">
      <c r="A2325" s="96" t="s">
        <v>5351</v>
      </c>
      <c r="B2325" s="21" t="s">
        <v>5352</v>
      </c>
      <c r="C2325" s="21"/>
      <c r="D2325" s="22">
        <v>0</v>
      </c>
      <c r="E2325" s="23">
        <v>7.7895079462019665E-2</v>
      </c>
      <c r="F2325" s="23">
        <v>0.14455390155689649</v>
      </c>
      <c r="G2325" s="23">
        <v>0.30582759618226396</v>
      </c>
      <c r="H2325" s="23">
        <v>0.17235565930501928</v>
      </c>
      <c r="I2325" s="25">
        <f t="shared" si="144"/>
        <v>0</v>
      </c>
      <c r="J2325" s="25">
        <f t="shared" si="145"/>
        <v>0</v>
      </c>
      <c r="K2325" s="25">
        <f t="shared" si="146"/>
        <v>0</v>
      </c>
      <c r="L2325" s="25">
        <f t="shared" si="147"/>
        <v>0</v>
      </c>
      <c r="M2325" s="25">
        <v>0</v>
      </c>
      <c r="N2325" s="25" t="e">
        <v>#N/A</v>
      </c>
      <c r="O2325" s="25" t="e">
        <f>VLOOKUP(A2325,'NFkB target TFs'!$E$10:$E$54,1,FALSE)</f>
        <v>#N/A</v>
      </c>
      <c r="P2325" s="25" t="e">
        <f>VLOOKUP(A2325,'all NFkB targets'!$A$6:$A$571,1,FALSE)</f>
        <v>#N/A</v>
      </c>
    </row>
    <row r="2326" spans="1:16" x14ac:dyDescent="0.25">
      <c r="A2326" s="96" t="s">
        <v>9350</v>
      </c>
      <c r="B2326" s="21" t="s">
        <v>9351</v>
      </c>
      <c r="C2326" s="21"/>
      <c r="D2326" s="22">
        <v>0</v>
      </c>
      <c r="E2326" s="23">
        <v>-0.16327662543294663</v>
      </c>
      <c r="F2326" s="23">
        <v>0.3118944078603858</v>
      </c>
      <c r="G2326" s="23">
        <v>0.34290980263368265</v>
      </c>
      <c r="H2326" s="23">
        <v>0.17223724117761105</v>
      </c>
      <c r="I2326" s="25">
        <f t="shared" si="144"/>
        <v>0</v>
      </c>
      <c r="J2326" s="25">
        <f t="shared" si="145"/>
        <v>0</v>
      </c>
      <c r="K2326" s="25">
        <f t="shared" si="146"/>
        <v>0</v>
      </c>
      <c r="L2326" s="25">
        <f t="shared" si="147"/>
        <v>0</v>
      </c>
      <c r="M2326" s="25">
        <v>0</v>
      </c>
      <c r="N2326" s="25" t="e">
        <v>#N/A</v>
      </c>
      <c r="O2326" s="25" t="e">
        <f>VLOOKUP(A2326,'NFkB target TFs'!$E$10:$E$54,1,FALSE)</f>
        <v>#N/A</v>
      </c>
      <c r="P2326" s="25" t="e">
        <f>VLOOKUP(A2326,'all NFkB targets'!$A$6:$A$571,1,FALSE)</f>
        <v>#N/A</v>
      </c>
    </row>
    <row r="2327" spans="1:16" x14ac:dyDescent="0.25">
      <c r="A2327" s="96" t="s">
        <v>11537</v>
      </c>
      <c r="B2327" s="21" t="s">
        <v>11538</v>
      </c>
      <c r="C2327" s="21"/>
      <c r="D2327" s="22">
        <v>0</v>
      </c>
      <c r="E2327" s="23">
        <v>-0.40149470756536221</v>
      </c>
      <c r="F2327" s="23">
        <v>0.18429103932215152</v>
      </c>
      <c r="G2327" s="23">
        <v>-9.1956371213188053E-3</v>
      </c>
      <c r="H2327" s="23">
        <v>0.17211409152463797</v>
      </c>
      <c r="I2327" s="25">
        <f t="shared" si="144"/>
        <v>0</v>
      </c>
      <c r="J2327" s="25">
        <f t="shared" si="145"/>
        <v>0</v>
      </c>
      <c r="K2327" s="25">
        <f t="shared" si="146"/>
        <v>0</v>
      </c>
      <c r="L2327" s="25">
        <f t="shared" si="147"/>
        <v>0</v>
      </c>
      <c r="M2327" s="25">
        <v>0</v>
      </c>
      <c r="N2327" s="25" t="e">
        <v>#N/A</v>
      </c>
      <c r="O2327" s="25" t="e">
        <f>VLOOKUP(A2327,'NFkB target TFs'!$E$10:$E$54,1,FALSE)</f>
        <v>#N/A</v>
      </c>
      <c r="P2327" s="25" t="e">
        <f>VLOOKUP(A2327,'all NFkB targets'!$A$6:$A$571,1,FALSE)</f>
        <v>#N/A</v>
      </c>
    </row>
    <row r="2328" spans="1:16" x14ac:dyDescent="0.25">
      <c r="A2328" s="96" t="s">
        <v>6971</v>
      </c>
      <c r="B2328" s="21" t="s">
        <v>6972</v>
      </c>
      <c r="C2328" s="21"/>
      <c r="D2328" s="22">
        <v>0</v>
      </c>
      <c r="E2328" s="23">
        <v>5.5123958851357062E-2</v>
      </c>
      <c r="F2328" s="23">
        <v>-3.3205420009424745E-2</v>
      </c>
      <c r="G2328" s="23">
        <v>-8.8117280136623982E-2</v>
      </c>
      <c r="H2328" s="23">
        <v>0.17196623418044948</v>
      </c>
      <c r="I2328" s="25">
        <f t="shared" si="144"/>
        <v>0</v>
      </c>
      <c r="J2328" s="25">
        <f t="shared" si="145"/>
        <v>0</v>
      </c>
      <c r="K2328" s="25">
        <f t="shared" si="146"/>
        <v>0</v>
      </c>
      <c r="L2328" s="25">
        <f t="shared" si="147"/>
        <v>0</v>
      </c>
      <c r="M2328" s="25">
        <v>0</v>
      </c>
      <c r="N2328" s="25" t="e">
        <v>#N/A</v>
      </c>
      <c r="O2328" s="25" t="e">
        <f>VLOOKUP(A2328,'NFkB target TFs'!$E$10:$E$54,1,FALSE)</f>
        <v>#N/A</v>
      </c>
      <c r="P2328" s="25" t="e">
        <f>VLOOKUP(A2328,'all NFkB targets'!$A$6:$A$571,1,FALSE)</f>
        <v>#N/A</v>
      </c>
    </row>
    <row r="2329" spans="1:16" x14ac:dyDescent="0.25">
      <c r="A2329" s="96" t="s">
        <v>10660</v>
      </c>
      <c r="B2329" s="21" t="s">
        <v>10661</v>
      </c>
      <c r="C2329" s="21"/>
      <c r="D2329" s="22">
        <v>0</v>
      </c>
      <c r="E2329" s="23">
        <v>-1.4131845700884214E-2</v>
      </c>
      <c r="F2329" s="23">
        <v>-8.1026958962575057E-2</v>
      </c>
      <c r="G2329" s="23">
        <v>0.10047645939507038</v>
      </c>
      <c r="H2329" s="23">
        <v>0.17189747452387313</v>
      </c>
      <c r="I2329" s="25">
        <f t="shared" si="144"/>
        <v>0</v>
      </c>
      <c r="J2329" s="25">
        <f t="shared" si="145"/>
        <v>0</v>
      </c>
      <c r="K2329" s="25">
        <f t="shared" si="146"/>
        <v>0</v>
      </c>
      <c r="L2329" s="25">
        <f t="shared" si="147"/>
        <v>0</v>
      </c>
      <c r="M2329" s="25">
        <v>0</v>
      </c>
      <c r="N2329" s="25" t="e">
        <v>#N/A</v>
      </c>
      <c r="O2329" s="25" t="e">
        <f>VLOOKUP(A2329,'NFkB target TFs'!$E$10:$E$54,1,FALSE)</f>
        <v>#N/A</v>
      </c>
      <c r="P2329" s="25" t="e">
        <f>VLOOKUP(A2329,'all NFkB targets'!$A$6:$A$571,1,FALSE)</f>
        <v>#N/A</v>
      </c>
    </row>
    <row r="2330" spans="1:16" x14ac:dyDescent="0.25">
      <c r="A2330" s="96" t="s">
        <v>3901</v>
      </c>
      <c r="B2330" s="21" t="s">
        <v>3902</v>
      </c>
      <c r="C2330" s="21"/>
      <c r="D2330" s="22">
        <v>0</v>
      </c>
      <c r="E2330" s="23">
        <v>4.3900869598509203E-2</v>
      </c>
      <c r="F2330" s="23">
        <v>0.28987446396925914</v>
      </c>
      <c r="G2330" s="23">
        <v>0.30397697769310245</v>
      </c>
      <c r="H2330" s="23">
        <v>0.17168711574816234</v>
      </c>
      <c r="I2330" s="25">
        <f t="shared" si="144"/>
        <v>0</v>
      </c>
      <c r="J2330" s="25">
        <f t="shared" si="145"/>
        <v>0</v>
      </c>
      <c r="K2330" s="25">
        <f t="shared" si="146"/>
        <v>0</v>
      </c>
      <c r="L2330" s="25">
        <f t="shared" si="147"/>
        <v>0</v>
      </c>
      <c r="M2330" s="25">
        <v>0</v>
      </c>
      <c r="N2330" s="25" t="e">
        <v>#N/A</v>
      </c>
      <c r="O2330" s="25" t="e">
        <f>VLOOKUP(A2330,'NFkB target TFs'!$E$10:$E$54,1,FALSE)</f>
        <v>#N/A</v>
      </c>
      <c r="P2330" s="25" t="e">
        <f>VLOOKUP(A2330,'all NFkB targets'!$A$6:$A$571,1,FALSE)</f>
        <v>#N/A</v>
      </c>
    </row>
    <row r="2331" spans="1:16" x14ac:dyDescent="0.25">
      <c r="A2331" s="96" t="s">
        <v>6756</v>
      </c>
      <c r="B2331" s="21" t="s">
        <v>6757</v>
      </c>
      <c r="C2331" s="21"/>
      <c r="D2331" s="22">
        <v>0</v>
      </c>
      <c r="E2331" s="23">
        <v>-0.2689693837562554</v>
      </c>
      <c r="F2331" s="23">
        <v>-0.40300893767651463</v>
      </c>
      <c r="G2331" s="23">
        <v>0.48563140922918835</v>
      </c>
      <c r="H2331" s="23">
        <v>0.17160140586598457</v>
      </c>
      <c r="I2331" s="25">
        <f t="shared" si="144"/>
        <v>0</v>
      </c>
      <c r="J2331" s="25">
        <f t="shared" si="145"/>
        <v>0</v>
      </c>
      <c r="K2331" s="25">
        <f t="shared" si="146"/>
        <v>0</v>
      </c>
      <c r="L2331" s="25">
        <f t="shared" si="147"/>
        <v>0</v>
      </c>
      <c r="M2331" s="25">
        <v>0</v>
      </c>
      <c r="N2331" s="25" t="e">
        <v>#N/A</v>
      </c>
      <c r="O2331" s="25" t="e">
        <f>VLOOKUP(A2331,'NFkB target TFs'!$E$10:$E$54,1,FALSE)</f>
        <v>#N/A</v>
      </c>
      <c r="P2331" s="25" t="e">
        <f>VLOOKUP(A2331,'all NFkB targets'!$A$6:$A$571,1,FALSE)</f>
        <v>#N/A</v>
      </c>
    </row>
    <row r="2332" spans="1:16" x14ac:dyDescent="0.25">
      <c r="A2332" s="96" t="s">
        <v>8401</v>
      </c>
      <c r="B2332" s="21" t="s">
        <v>8402</v>
      </c>
      <c r="C2332" s="21"/>
      <c r="D2332" s="22">
        <v>0</v>
      </c>
      <c r="E2332" s="23">
        <v>0.4859738690998206</v>
      </c>
      <c r="F2332" s="23">
        <v>0.1735510233904097</v>
      </c>
      <c r="G2332" s="23">
        <v>0.22063870047560757</v>
      </c>
      <c r="H2332" s="23">
        <v>0.17148979476903101</v>
      </c>
      <c r="I2332" s="25">
        <f t="shared" si="144"/>
        <v>0</v>
      </c>
      <c r="J2332" s="25">
        <f t="shared" si="145"/>
        <v>0</v>
      </c>
      <c r="K2332" s="25">
        <f t="shared" si="146"/>
        <v>0</v>
      </c>
      <c r="L2332" s="25">
        <f t="shared" si="147"/>
        <v>0</v>
      </c>
      <c r="M2332" s="25">
        <v>0</v>
      </c>
      <c r="N2332" s="25" t="e">
        <v>#N/A</v>
      </c>
      <c r="O2332" s="25" t="e">
        <f>VLOOKUP(A2332,'NFkB target TFs'!$E$10:$E$54,1,FALSE)</f>
        <v>#N/A</v>
      </c>
      <c r="P2332" s="25" t="e">
        <f>VLOOKUP(A2332,'all NFkB targets'!$A$6:$A$571,1,FALSE)</f>
        <v>#N/A</v>
      </c>
    </row>
    <row r="2333" spans="1:16" x14ac:dyDescent="0.25">
      <c r="A2333" s="96" t="s">
        <v>4624</v>
      </c>
      <c r="B2333" s="21" t="s">
        <v>4625</v>
      </c>
      <c r="C2333" s="21"/>
      <c r="D2333" s="22">
        <v>0</v>
      </c>
      <c r="E2333" s="23">
        <v>0.13694570893145494</v>
      </c>
      <c r="F2333" s="23">
        <v>-8.7768076635142134E-2</v>
      </c>
      <c r="G2333" s="23">
        <v>3.524771902383237E-2</v>
      </c>
      <c r="H2333" s="23">
        <v>0.17147889128642943</v>
      </c>
      <c r="I2333" s="25">
        <f t="shared" si="144"/>
        <v>0</v>
      </c>
      <c r="J2333" s="25">
        <f t="shared" si="145"/>
        <v>0</v>
      </c>
      <c r="K2333" s="25">
        <f t="shared" si="146"/>
        <v>0</v>
      </c>
      <c r="L2333" s="25">
        <f t="shared" si="147"/>
        <v>0</v>
      </c>
      <c r="M2333" s="25">
        <v>0</v>
      </c>
      <c r="N2333" s="25" t="e">
        <v>#N/A</v>
      </c>
      <c r="O2333" s="25" t="e">
        <f>VLOOKUP(A2333,'NFkB target TFs'!$E$10:$E$54,1,FALSE)</f>
        <v>#N/A</v>
      </c>
      <c r="P2333" s="25" t="e">
        <f>VLOOKUP(A2333,'all NFkB targets'!$A$6:$A$571,1,FALSE)</f>
        <v>#N/A</v>
      </c>
    </row>
    <row r="2334" spans="1:16" x14ac:dyDescent="0.25">
      <c r="A2334" s="96" t="s">
        <v>301</v>
      </c>
      <c r="B2334" s="21" t="s">
        <v>302</v>
      </c>
      <c r="C2334" s="21"/>
      <c r="D2334" s="22">
        <v>0</v>
      </c>
      <c r="E2334" s="23">
        <v>-0.22074656186729671</v>
      </c>
      <c r="F2334" s="23">
        <v>0.35109616116118492</v>
      </c>
      <c r="G2334" s="23">
        <v>0.51893895248631128</v>
      </c>
      <c r="H2334" s="23">
        <v>0.1712263596091366</v>
      </c>
      <c r="I2334" s="25">
        <f t="shared" si="144"/>
        <v>0</v>
      </c>
      <c r="J2334" s="25">
        <f t="shared" si="145"/>
        <v>0</v>
      </c>
      <c r="K2334" s="25">
        <f t="shared" si="146"/>
        <v>0</v>
      </c>
      <c r="L2334" s="25">
        <f t="shared" si="147"/>
        <v>0</v>
      </c>
      <c r="M2334" s="25">
        <v>0</v>
      </c>
      <c r="N2334" s="25" t="e">
        <v>#N/A</v>
      </c>
      <c r="O2334" s="25" t="e">
        <f>VLOOKUP(A2334,'NFkB target TFs'!$E$10:$E$54,1,FALSE)</f>
        <v>#N/A</v>
      </c>
      <c r="P2334" s="25" t="e">
        <f>VLOOKUP(A2334,'all NFkB targets'!$A$6:$A$571,1,FALSE)</f>
        <v>#N/A</v>
      </c>
    </row>
    <row r="2335" spans="1:16" x14ac:dyDescent="0.25">
      <c r="A2335" s="96" t="s">
        <v>616</v>
      </c>
      <c r="B2335" s="21" t="s">
        <v>617</v>
      </c>
      <c r="C2335" s="21"/>
      <c r="D2335" s="22">
        <v>0</v>
      </c>
      <c r="E2335" s="23">
        <v>0.34752836261922643</v>
      </c>
      <c r="F2335" s="23">
        <v>0.26778450899298867</v>
      </c>
      <c r="G2335" s="23">
        <v>5.5571819837971118E-2</v>
      </c>
      <c r="H2335" s="23">
        <v>0.17114189668587695</v>
      </c>
      <c r="I2335" s="25">
        <f t="shared" si="144"/>
        <v>0</v>
      </c>
      <c r="J2335" s="25">
        <f t="shared" si="145"/>
        <v>0</v>
      </c>
      <c r="K2335" s="25">
        <f t="shared" si="146"/>
        <v>0</v>
      </c>
      <c r="L2335" s="25">
        <f t="shared" si="147"/>
        <v>0</v>
      </c>
      <c r="M2335" s="25">
        <v>0</v>
      </c>
      <c r="N2335" s="25" t="e">
        <v>#N/A</v>
      </c>
      <c r="O2335" s="25" t="e">
        <f>VLOOKUP(A2335,'NFkB target TFs'!$E$10:$E$54,1,FALSE)</f>
        <v>#N/A</v>
      </c>
      <c r="P2335" s="25" t="e">
        <f>VLOOKUP(A2335,'all NFkB targets'!$A$6:$A$571,1,FALSE)</f>
        <v>#N/A</v>
      </c>
    </row>
    <row r="2336" spans="1:16" x14ac:dyDescent="0.25">
      <c r="A2336" s="96" t="s">
        <v>13862</v>
      </c>
      <c r="B2336" s="21" t="s">
        <v>941</v>
      </c>
      <c r="C2336" s="21"/>
      <c r="D2336" s="22">
        <v>0</v>
      </c>
      <c r="E2336" s="28">
        <v>0.42577872546749657</v>
      </c>
      <c r="F2336" s="28">
        <v>0.24081849158629109</v>
      </c>
      <c r="G2336" s="28">
        <v>0.74024405870862331</v>
      </c>
      <c r="H2336" s="28">
        <v>0.1711343067278677</v>
      </c>
      <c r="I2336" s="25">
        <f t="shared" si="144"/>
        <v>0</v>
      </c>
      <c r="J2336" s="25">
        <f t="shared" si="145"/>
        <v>0</v>
      </c>
      <c r="K2336" s="25">
        <f t="shared" si="146"/>
        <v>1</v>
      </c>
      <c r="L2336" s="25">
        <f t="shared" si="147"/>
        <v>0</v>
      </c>
      <c r="M2336" s="25">
        <v>1</v>
      </c>
      <c r="N2336" s="25" t="e">
        <v>#N/A</v>
      </c>
      <c r="O2336" s="25" t="e">
        <f>VLOOKUP(A2336,'NFkB target TFs'!$E$10:$E$54,1,FALSE)</f>
        <v>#N/A</v>
      </c>
      <c r="P2336" s="25" t="e">
        <f>VLOOKUP(A2336,'all NFkB targets'!$A$6:$A$571,1,FALSE)</f>
        <v>#N/A</v>
      </c>
    </row>
    <row r="2337" spans="1:16" x14ac:dyDescent="0.25">
      <c r="A2337" s="96" t="s">
        <v>11878</v>
      </c>
      <c r="B2337" s="21" t="s">
        <v>941</v>
      </c>
      <c r="C2337" s="21"/>
      <c r="D2337" s="22">
        <v>0</v>
      </c>
      <c r="E2337" s="23">
        <v>-2.5627575522720415E-2</v>
      </c>
      <c r="F2337" s="23">
        <v>0.29875784842096237</v>
      </c>
      <c r="G2337" s="23">
        <v>-0.53658040484887271</v>
      </c>
      <c r="H2337" s="23">
        <v>0.17076034136491905</v>
      </c>
      <c r="I2337" s="25">
        <f t="shared" si="144"/>
        <v>0</v>
      </c>
      <c r="J2337" s="25">
        <f t="shared" si="145"/>
        <v>0</v>
      </c>
      <c r="K2337" s="25">
        <f t="shared" si="146"/>
        <v>0</v>
      </c>
      <c r="L2337" s="25">
        <f t="shared" si="147"/>
        <v>0</v>
      </c>
      <c r="M2337" s="25">
        <v>0</v>
      </c>
      <c r="N2337" s="25" t="e">
        <v>#N/A</v>
      </c>
      <c r="O2337" s="25" t="e">
        <f>VLOOKUP(A2337,'NFkB target TFs'!$E$10:$E$54,1,FALSE)</f>
        <v>#N/A</v>
      </c>
      <c r="P2337" s="25" t="e">
        <f>VLOOKUP(A2337,'all NFkB targets'!$A$6:$A$571,1,FALSE)</f>
        <v>#N/A</v>
      </c>
    </row>
    <row r="2338" spans="1:16" x14ac:dyDescent="0.25">
      <c r="A2338" s="96" t="s">
        <v>5936</v>
      </c>
      <c r="B2338" s="21" t="s">
        <v>5937</v>
      </c>
      <c r="C2338" s="21"/>
      <c r="D2338" s="22">
        <v>0</v>
      </c>
      <c r="E2338" s="23">
        <v>0.26146069960642493</v>
      </c>
      <c r="F2338" s="23">
        <v>0.28353459213988058</v>
      </c>
      <c r="G2338" s="23">
        <v>0.47346713138148072</v>
      </c>
      <c r="H2338" s="23">
        <v>0.17065796595502272</v>
      </c>
      <c r="I2338" s="25">
        <f t="shared" si="144"/>
        <v>0</v>
      </c>
      <c r="J2338" s="25">
        <f t="shared" si="145"/>
        <v>0</v>
      </c>
      <c r="K2338" s="25">
        <f t="shared" si="146"/>
        <v>0</v>
      </c>
      <c r="L2338" s="25">
        <f t="shared" si="147"/>
        <v>0</v>
      </c>
      <c r="M2338" s="25">
        <v>0</v>
      </c>
      <c r="N2338" s="25" t="e">
        <v>#N/A</v>
      </c>
      <c r="O2338" s="25" t="e">
        <f>VLOOKUP(A2338,'NFkB target TFs'!$E$10:$E$54,1,FALSE)</f>
        <v>#N/A</v>
      </c>
      <c r="P2338" s="25" t="e">
        <f>VLOOKUP(A2338,'all NFkB targets'!$A$6:$A$571,1,FALSE)</f>
        <v>#N/A</v>
      </c>
    </row>
    <row r="2339" spans="1:16" x14ac:dyDescent="0.25">
      <c r="A2339" s="96" t="s">
        <v>3911</v>
      </c>
      <c r="B2339" s="21" t="s">
        <v>3912</v>
      </c>
      <c r="C2339" s="21"/>
      <c r="D2339" s="22">
        <v>0</v>
      </c>
      <c r="E2339" s="23">
        <v>-8.1632916775293954E-2</v>
      </c>
      <c r="F2339" s="23">
        <v>0.15225196047489906</v>
      </c>
      <c r="G2339" s="23">
        <v>0.30764523995730536</v>
      </c>
      <c r="H2339" s="23">
        <v>0.17054354062470276</v>
      </c>
      <c r="I2339" s="25">
        <f t="shared" si="144"/>
        <v>0</v>
      </c>
      <c r="J2339" s="25">
        <f t="shared" si="145"/>
        <v>0</v>
      </c>
      <c r="K2339" s="25">
        <f t="shared" si="146"/>
        <v>0</v>
      </c>
      <c r="L2339" s="25">
        <f t="shared" si="147"/>
        <v>0</v>
      </c>
      <c r="M2339" s="25">
        <v>0</v>
      </c>
      <c r="N2339" s="25" t="e">
        <v>#N/A</v>
      </c>
      <c r="O2339" s="25" t="e">
        <f>VLOOKUP(A2339,'NFkB target TFs'!$E$10:$E$54,1,FALSE)</f>
        <v>#N/A</v>
      </c>
      <c r="P2339" s="25" t="e">
        <f>VLOOKUP(A2339,'all NFkB targets'!$A$6:$A$571,1,FALSE)</f>
        <v>#N/A</v>
      </c>
    </row>
    <row r="2340" spans="1:16" x14ac:dyDescent="0.25">
      <c r="A2340" s="96" t="s">
        <v>9473</v>
      </c>
      <c r="B2340" s="21" t="s">
        <v>9474</v>
      </c>
      <c r="C2340" s="21"/>
      <c r="D2340" s="22">
        <v>0</v>
      </c>
      <c r="E2340" s="23">
        <v>-7.8796000906172406E-2</v>
      </c>
      <c r="F2340" s="23">
        <v>-0.38484831706739214</v>
      </c>
      <c r="G2340" s="23">
        <v>-0.10045542129712116</v>
      </c>
      <c r="H2340" s="23">
        <v>0.17051283891951052</v>
      </c>
      <c r="I2340" s="25">
        <f t="shared" si="144"/>
        <v>0</v>
      </c>
      <c r="J2340" s="25">
        <f t="shared" si="145"/>
        <v>0</v>
      </c>
      <c r="K2340" s="25">
        <f t="shared" si="146"/>
        <v>0</v>
      </c>
      <c r="L2340" s="25">
        <f t="shared" si="147"/>
        <v>0</v>
      </c>
      <c r="M2340" s="25">
        <v>0</v>
      </c>
      <c r="N2340" s="25" t="e">
        <v>#N/A</v>
      </c>
      <c r="O2340" s="25" t="e">
        <f>VLOOKUP(A2340,'NFkB target TFs'!$E$10:$E$54,1,FALSE)</f>
        <v>#N/A</v>
      </c>
      <c r="P2340" s="25" t="e">
        <f>VLOOKUP(A2340,'all NFkB targets'!$A$6:$A$571,1,FALSE)</f>
        <v>#N/A</v>
      </c>
    </row>
    <row r="2341" spans="1:16" x14ac:dyDescent="0.25">
      <c r="A2341" s="96" t="s">
        <v>3177</v>
      </c>
      <c r="B2341" s="21" t="s">
        <v>3178</v>
      </c>
      <c r="C2341" s="21"/>
      <c r="D2341" s="22">
        <v>0</v>
      </c>
      <c r="E2341" s="23">
        <v>0.19192678315987577</v>
      </c>
      <c r="F2341" s="23">
        <v>-1.395514962614916E-2</v>
      </c>
      <c r="G2341" s="23">
        <v>-0.15797252514466281</v>
      </c>
      <c r="H2341" s="23">
        <v>0.17023357487106874</v>
      </c>
      <c r="I2341" s="25">
        <f t="shared" si="144"/>
        <v>0</v>
      </c>
      <c r="J2341" s="25">
        <f t="shared" si="145"/>
        <v>0</v>
      </c>
      <c r="K2341" s="25">
        <f t="shared" si="146"/>
        <v>0</v>
      </c>
      <c r="L2341" s="25">
        <f t="shared" si="147"/>
        <v>0</v>
      </c>
      <c r="M2341" s="25">
        <v>0</v>
      </c>
      <c r="N2341" s="25" t="e">
        <v>#N/A</v>
      </c>
      <c r="O2341" s="25" t="e">
        <f>VLOOKUP(A2341,'NFkB target TFs'!$E$10:$E$54,1,FALSE)</f>
        <v>#N/A</v>
      </c>
      <c r="P2341" s="25" t="e">
        <f>VLOOKUP(A2341,'all NFkB targets'!$A$6:$A$571,1,FALSE)</f>
        <v>#N/A</v>
      </c>
    </row>
    <row r="2342" spans="1:16" x14ac:dyDescent="0.25">
      <c r="A2342" s="96" t="s">
        <v>11615</v>
      </c>
      <c r="B2342" s="21" t="s">
        <v>11616</v>
      </c>
      <c r="C2342" s="21"/>
      <c r="D2342" s="22">
        <v>0</v>
      </c>
      <c r="E2342" s="23">
        <v>0.25193195226538417</v>
      </c>
      <c r="F2342" s="23">
        <v>-6.6981011304756491E-2</v>
      </c>
      <c r="G2342" s="23">
        <v>-0.41371574468259892</v>
      </c>
      <c r="H2342" s="23">
        <v>0.17014159142476248</v>
      </c>
      <c r="I2342" s="25">
        <f t="shared" si="144"/>
        <v>0</v>
      </c>
      <c r="J2342" s="25">
        <f t="shared" si="145"/>
        <v>0</v>
      </c>
      <c r="K2342" s="25">
        <f t="shared" si="146"/>
        <v>0</v>
      </c>
      <c r="L2342" s="25">
        <f t="shared" si="147"/>
        <v>0</v>
      </c>
      <c r="M2342" s="25">
        <v>0</v>
      </c>
      <c r="N2342" s="25" t="e">
        <v>#N/A</v>
      </c>
      <c r="O2342" s="25" t="e">
        <f>VLOOKUP(A2342,'NFkB target TFs'!$E$10:$E$54,1,FALSE)</f>
        <v>#N/A</v>
      </c>
      <c r="P2342" s="25" t="e">
        <f>VLOOKUP(A2342,'all NFkB targets'!$A$6:$A$571,1,FALSE)</f>
        <v>#N/A</v>
      </c>
    </row>
    <row r="2343" spans="1:16" x14ac:dyDescent="0.25">
      <c r="A2343" s="96" t="s">
        <v>5135</v>
      </c>
      <c r="B2343" s="21" t="s">
        <v>5136</v>
      </c>
      <c r="C2343" s="21"/>
      <c r="D2343" s="22">
        <v>0</v>
      </c>
      <c r="E2343" s="23">
        <v>-0.43017144813175018</v>
      </c>
      <c r="F2343" s="23">
        <v>0.4855827183628823</v>
      </c>
      <c r="G2343" s="23">
        <v>0.23940889555543587</v>
      </c>
      <c r="H2343" s="23">
        <v>0.17006228460629472</v>
      </c>
      <c r="I2343" s="25">
        <f t="shared" si="144"/>
        <v>0</v>
      </c>
      <c r="J2343" s="25">
        <f t="shared" si="145"/>
        <v>0</v>
      </c>
      <c r="K2343" s="25">
        <f t="shared" si="146"/>
        <v>0</v>
      </c>
      <c r="L2343" s="25">
        <f t="shared" si="147"/>
        <v>0</v>
      </c>
      <c r="M2343" s="25">
        <v>0</v>
      </c>
      <c r="N2343" s="25" t="e">
        <v>#N/A</v>
      </c>
      <c r="O2343" s="25" t="e">
        <f>VLOOKUP(A2343,'NFkB target TFs'!$E$10:$E$54,1,FALSE)</f>
        <v>#N/A</v>
      </c>
      <c r="P2343" s="25" t="e">
        <f>VLOOKUP(A2343,'all NFkB targets'!$A$6:$A$571,1,FALSE)</f>
        <v>#N/A</v>
      </c>
    </row>
    <row r="2344" spans="1:16" x14ac:dyDescent="0.25">
      <c r="A2344" s="96" t="s">
        <v>1492</v>
      </c>
      <c r="B2344" s="21" t="s">
        <v>1493</v>
      </c>
      <c r="C2344" s="21"/>
      <c r="D2344" s="22">
        <v>0</v>
      </c>
      <c r="E2344" s="23">
        <v>0.20499228753722423</v>
      </c>
      <c r="F2344" s="23">
        <v>0.32154210715514836</v>
      </c>
      <c r="G2344" s="23">
        <v>0.52243828096344225</v>
      </c>
      <c r="H2344" s="23">
        <v>0.17001793827539027</v>
      </c>
      <c r="I2344" s="25">
        <f t="shared" si="144"/>
        <v>0</v>
      </c>
      <c r="J2344" s="25">
        <f t="shared" si="145"/>
        <v>0</v>
      </c>
      <c r="K2344" s="25">
        <f t="shared" si="146"/>
        <v>0</v>
      </c>
      <c r="L2344" s="25">
        <f t="shared" si="147"/>
        <v>0</v>
      </c>
      <c r="M2344" s="25">
        <v>0</v>
      </c>
      <c r="N2344" s="25" t="e">
        <v>#N/A</v>
      </c>
      <c r="O2344" s="25" t="e">
        <f>VLOOKUP(A2344,'NFkB target TFs'!$E$10:$E$54,1,FALSE)</f>
        <v>#N/A</v>
      </c>
      <c r="P2344" s="25" t="e">
        <f>VLOOKUP(A2344,'all NFkB targets'!$A$6:$A$571,1,FALSE)</f>
        <v>#N/A</v>
      </c>
    </row>
    <row r="2345" spans="1:16" x14ac:dyDescent="0.25">
      <c r="A2345" s="96" t="s">
        <v>3648</v>
      </c>
      <c r="B2345" s="21" t="s">
        <v>3649</v>
      </c>
      <c r="C2345" s="21"/>
      <c r="D2345" s="22">
        <v>0</v>
      </c>
      <c r="E2345" s="23">
        <v>0.37870386336509432</v>
      </c>
      <c r="F2345" s="23">
        <v>0.18761079095805519</v>
      </c>
      <c r="G2345" s="23">
        <v>0.38556065607067164</v>
      </c>
      <c r="H2345" s="23">
        <v>0.17001332877812383</v>
      </c>
      <c r="I2345" s="25">
        <f t="shared" si="144"/>
        <v>0</v>
      </c>
      <c r="J2345" s="25">
        <f t="shared" si="145"/>
        <v>0</v>
      </c>
      <c r="K2345" s="25">
        <f t="shared" si="146"/>
        <v>0</v>
      </c>
      <c r="L2345" s="25">
        <f t="shared" si="147"/>
        <v>0</v>
      </c>
      <c r="M2345" s="25">
        <v>0</v>
      </c>
      <c r="N2345" s="25" t="e">
        <v>#N/A</v>
      </c>
      <c r="O2345" s="25" t="e">
        <f>VLOOKUP(A2345,'NFkB target TFs'!$E$10:$E$54,1,FALSE)</f>
        <v>#N/A</v>
      </c>
      <c r="P2345" s="25" t="e">
        <f>VLOOKUP(A2345,'all NFkB targets'!$A$6:$A$571,1,FALSE)</f>
        <v>#N/A</v>
      </c>
    </row>
    <row r="2346" spans="1:16" x14ac:dyDescent="0.25">
      <c r="A2346" s="96" t="s">
        <v>7059</v>
      </c>
      <c r="B2346" s="21" t="s">
        <v>7060</v>
      </c>
      <c r="C2346" s="21"/>
      <c r="D2346" s="22">
        <v>0</v>
      </c>
      <c r="E2346" s="23">
        <v>8.954711806369757E-2</v>
      </c>
      <c r="F2346" s="23">
        <v>-0.12166424065788359</v>
      </c>
      <c r="G2346" s="23">
        <v>6.7140521209404835E-2</v>
      </c>
      <c r="H2346" s="23">
        <v>0.16997151644527131</v>
      </c>
      <c r="I2346" s="25">
        <f t="shared" si="144"/>
        <v>0</v>
      </c>
      <c r="J2346" s="25">
        <f t="shared" si="145"/>
        <v>0</v>
      </c>
      <c r="K2346" s="25">
        <f t="shared" si="146"/>
        <v>0</v>
      </c>
      <c r="L2346" s="25">
        <f t="shared" si="147"/>
        <v>0</v>
      </c>
      <c r="M2346" s="25">
        <v>0</v>
      </c>
      <c r="N2346" s="25" t="e">
        <v>#N/A</v>
      </c>
      <c r="O2346" s="25" t="e">
        <f>VLOOKUP(A2346,'NFkB target TFs'!$E$10:$E$54,1,FALSE)</f>
        <v>#N/A</v>
      </c>
      <c r="P2346" s="25" t="e">
        <f>VLOOKUP(A2346,'all NFkB targets'!$A$6:$A$571,1,FALSE)</f>
        <v>#N/A</v>
      </c>
    </row>
    <row r="2347" spans="1:16" x14ac:dyDescent="0.25">
      <c r="A2347" s="96" t="s">
        <v>12000</v>
      </c>
      <c r="B2347" s="21" t="s">
        <v>12001</v>
      </c>
      <c r="C2347" s="21"/>
      <c r="D2347" s="22">
        <v>0</v>
      </c>
      <c r="E2347" s="28">
        <v>0.87478626345289634</v>
      </c>
      <c r="F2347" s="28">
        <v>0.23272129918693055</v>
      </c>
      <c r="G2347" s="28">
        <v>0.56986528724276875</v>
      </c>
      <c r="H2347" s="28">
        <v>0.16991990892442146</v>
      </c>
      <c r="I2347" s="25">
        <f t="shared" si="144"/>
        <v>1</v>
      </c>
      <c r="J2347" s="25">
        <f t="shared" si="145"/>
        <v>0</v>
      </c>
      <c r="K2347" s="25">
        <f t="shared" si="146"/>
        <v>0</v>
      </c>
      <c r="L2347" s="25">
        <f t="shared" si="147"/>
        <v>0</v>
      </c>
      <c r="M2347" s="25">
        <v>1</v>
      </c>
      <c r="N2347" s="25" t="e">
        <v>#N/A</v>
      </c>
      <c r="O2347" s="25" t="e">
        <f>VLOOKUP(A2347,'NFkB target TFs'!$E$10:$E$54,1,FALSE)</f>
        <v>#N/A</v>
      </c>
      <c r="P2347" s="25" t="e">
        <f>VLOOKUP(A2347,'all NFkB targets'!$A$6:$A$571,1,FALSE)</f>
        <v>#N/A</v>
      </c>
    </row>
    <row r="2348" spans="1:16" x14ac:dyDescent="0.25">
      <c r="A2348" s="96" t="s">
        <v>12016</v>
      </c>
      <c r="B2348" s="21" t="s">
        <v>12017</v>
      </c>
      <c r="C2348" s="21"/>
      <c r="D2348" s="22">
        <v>0</v>
      </c>
      <c r="E2348" s="28">
        <v>0.72509828861872294</v>
      </c>
      <c r="F2348" s="23">
        <v>-8.0283453252511586E-2</v>
      </c>
      <c r="G2348" s="28">
        <v>0.46117928092356458</v>
      </c>
      <c r="H2348" s="28">
        <v>0.16984768386953308</v>
      </c>
      <c r="I2348" s="25">
        <f t="shared" si="144"/>
        <v>1</v>
      </c>
      <c r="J2348" s="25">
        <f t="shared" si="145"/>
        <v>0</v>
      </c>
      <c r="K2348" s="25">
        <f t="shared" si="146"/>
        <v>0</v>
      </c>
      <c r="L2348" s="25">
        <f t="shared" si="147"/>
        <v>0</v>
      </c>
      <c r="M2348" s="25">
        <v>1</v>
      </c>
      <c r="N2348" s="25" t="e">
        <v>#N/A</v>
      </c>
      <c r="O2348" s="25" t="e">
        <f>VLOOKUP(A2348,'NFkB target TFs'!$E$10:$E$54,1,FALSE)</f>
        <v>#N/A</v>
      </c>
      <c r="P2348" s="25" t="e">
        <f>VLOOKUP(A2348,'all NFkB targets'!$A$6:$A$571,1,FALSE)</f>
        <v>#N/A</v>
      </c>
    </row>
    <row r="2349" spans="1:16" x14ac:dyDescent="0.25">
      <c r="A2349" s="96" t="s">
        <v>5627</v>
      </c>
      <c r="B2349" s="21" t="s">
        <v>5628</v>
      </c>
      <c r="C2349" s="21"/>
      <c r="D2349" s="22">
        <v>0</v>
      </c>
      <c r="E2349" s="23">
        <v>-0.12265613974083782</v>
      </c>
      <c r="F2349" s="23">
        <v>-1.0612976897117333E-2</v>
      </c>
      <c r="G2349" s="23">
        <v>0.52823991070921528</v>
      </c>
      <c r="H2349" s="23">
        <v>0.16973589296797725</v>
      </c>
      <c r="I2349" s="25">
        <f t="shared" si="144"/>
        <v>0</v>
      </c>
      <c r="J2349" s="25">
        <f t="shared" si="145"/>
        <v>0</v>
      </c>
      <c r="K2349" s="25">
        <f t="shared" si="146"/>
        <v>0</v>
      </c>
      <c r="L2349" s="25">
        <f t="shared" si="147"/>
        <v>0</v>
      </c>
      <c r="M2349" s="25">
        <v>0</v>
      </c>
      <c r="N2349" s="25" t="e">
        <v>#N/A</v>
      </c>
      <c r="O2349" s="25" t="e">
        <f>VLOOKUP(A2349,'NFkB target TFs'!$E$10:$E$54,1,FALSE)</f>
        <v>#N/A</v>
      </c>
      <c r="P2349" s="25" t="e">
        <f>VLOOKUP(A2349,'all NFkB targets'!$A$6:$A$571,1,FALSE)</f>
        <v>#N/A</v>
      </c>
    </row>
    <row r="2350" spans="1:16" x14ac:dyDescent="0.25">
      <c r="A2350" s="96" t="s">
        <v>12104</v>
      </c>
      <c r="B2350" s="21" t="s">
        <v>12105</v>
      </c>
      <c r="C2350" s="21"/>
      <c r="D2350" s="22">
        <v>0</v>
      </c>
      <c r="E2350" s="28">
        <v>1.0344612967426572</v>
      </c>
      <c r="F2350" s="28">
        <v>0.12953424555034446</v>
      </c>
      <c r="G2350" s="28">
        <v>0.26080151930320855</v>
      </c>
      <c r="H2350" s="28">
        <v>0.16972543082732244</v>
      </c>
      <c r="I2350" s="25">
        <f t="shared" si="144"/>
        <v>1</v>
      </c>
      <c r="J2350" s="25">
        <f t="shared" si="145"/>
        <v>0</v>
      </c>
      <c r="K2350" s="25">
        <f t="shared" si="146"/>
        <v>0</v>
      </c>
      <c r="L2350" s="25">
        <f t="shared" si="147"/>
        <v>0</v>
      </c>
      <c r="M2350" s="25">
        <v>1</v>
      </c>
      <c r="N2350" s="25" t="e">
        <v>#N/A</v>
      </c>
      <c r="O2350" s="25" t="e">
        <f>VLOOKUP(A2350,'NFkB target TFs'!$E$10:$E$54,1,FALSE)</f>
        <v>#N/A</v>
      </c>
      <c r="P2350" s="25" t="e">
        <f>VLOOKUP(A2350,'all NFkB targets'!$A$6:$A$571,1,FALSE)</f>
        <v>#N/A</v>
      </c>
    </row>
    <row r="2351" spans="1:16" x14ac:dyDescent="0.25">
      <c r="A2351" s="96" t="s">
        <v>3834</v>
      </c>
      <c r="B2351" s="21" t="s">
        <v>3835</v>
      </c>
      <c r="C2351" s="21"/>
      <c r="D2351" s="22">
        <v>0</v>
      </c>
      <c r="E2351" s="23">
        <v>-1.5990416480042232E-2</v>
      </c>
      <c r="F2351" s="23">
        <v>0.39499035077452332</v>
      </c>
      <c r="G2351" s="23">
        <v>0.39245350449359578</v>
      </c>
      <c r="H2351" s="23">
        <v>0.16970203224957051</v>
      </c>
      <c r="I2351" s="25">
        <f t="shared" si="144"/>
        <v>0</v>
      </c>
      <c r="J2351" s="25">
        <f t="shared" si="145"/>
        <v>0</v>
      </c>
      <c r="K2351" s="25">
        <f t="shared" si="146"/>
        <v>0</v>
      </c>
      <c r="L2351" s="25">
        <f t="shared" si="147"/>
        <v>0</v>
      </c>
      <c r="M2351" s="25">
        <v>0</v>
      </c>
      <c r="N2351" s="25" t="e">
        <v>#N/A</v>
      </c>
      <c r="O2351" s="25" t="e">
        <f>VLOOKUP(A2351,'NFkB target TFs'!$E$10:$E$54,1,FALSE)</f>
        <v>#N/A</v>
      </c>
      <c r="P2351" s="25" t="e">
        <f>VLOOKUP(A2351,'all NFkB targets'!$A$6:$A$571,1,FALSE)</f>
        <v>#N/A</v>
      </c>
    </row>
    <row r="2352" spans="1:16" x14ac:dyDescent="0.25">
      <c r="A2352" s="96" t="s">
        <v>11160</v>
      </c>
      <c r="B2352" s="21" t="s">
        <v>11161</v>
      </c>
      <c r="C2352" s="21"/>
      <c r="D2352" s="22">
        <v>0</v>
      </c>
      <c r="E2352" s="23">
        <v>0.1754890407711151</v>
      </c>
      <c r="F2352" s="23">
        <v>0.26983822384059614</v>
      </c>
      <c r="G2352" s="23">
        <v>0.37301250780067302</v>
      </c>
      <c r="H2352" s="23">
        <v>0.16960769896324415</v>
      </c>
      <c r="I2352" s="25">
        <f t="shared" si="144"/>
        <v>0</v>
      </c>
      <c r="J2352" s="25">
        <f t="shared" si="145"/>
        <v>0</v>
      </c>
      <c r="K2352" s="25">
        <f t="shared" si="146"/>
        <v>0</v>
      </c>
      <c r="L2352" s="25">
        <f t="shared" si="147"/>
        <v>0</v>
      </c>
      <c r="M2352" s="25">
        <v>0</v>
      </c>
      <c r="N2352" s="25" t="e">
        <v>#N/A</v>
      </c>
      <c r="O2352" s="25" t="e">
        <f>VLOOKUP(A2352,'NFkB target TFs'!$E$10:$E$54,1,FALSE)</f>
        <v>#N/A</v>
      </c>
      <c r="P2352" s="25" t="e">
        <f>VLOOKUP(A2352,'all NFkB targets'!$A$6:$A$571,1,FALSE)</f>
        <v>#N/A</v>
      </c>
    </row>
    <row r="2353" spans="1:16" x14ac:dyDescent="0.25">
      <c r="A2353" s="96" t="s">
        <v>1708</v>
      </c>
      <c r="B2353" s="21" t="s">
        <v>1709</v>
      </c>
      <c r="C2353" s="21"/>
      <c r="D2353" s="22">
        <v>0</v>
      </c>
      <c r="E2353" s="23">
        <v>0.20523819181303971</v>
      </c>
      <c r="F2353" s="23">
        <v>0.23188259811043782</v>
      </c>
      <c r="G2353" s="23">
        <v>0.42807357123434014</v>
      </c>
      <c r="H2353" s="23">
        <v>0.16942276568023668</v>
      </c>
      <c r="I2353" s="25">
        <f t="shared" si="144"/>
        <v>0</v>
      </c>
      <c r="J2353" s="25">
        <f t="shared" si="145"/>
        <v>0</v>
      </c>
      <c r="K2353" s="25">
        <f t="shared" si="146"/>
        <v>0</v>
      </c>
      <c r="L2353" s="25">
        <f t="shared" si="147"/>
        <v>0</v>
      </c>
      <c r="M2353" s="25">
        <v>0</v>
      </c>
      <c r="N2353" s="25" t="e">
        <v>#N/A</v>
      </c>
      <c r="O2353" s="25" t="e">
        <f>VLOOKUP(A2353,'NFkB target TFs'!$E$10:$E$54,1,FALSE)</f>
        <v>#N/A</v>
      </c>
      <c r="P2353" s="25" t="e">
        <f>VLOOKUP(A2353,'all NFkB targets'!$A$6:$A$571,1,FALSE)</f>
        <v>#N/A</v>
      </c>
    </row>
    <row r="2354" spans="1:16" x14ac:dyDescent="0.25">
      <c r="A2354" s="96" t="s">
        <v>7154</v>
      </c>
      <c r="B2354" s="21" t="s">
        <v>7155</v>
      </c>
      <c r="C2354" s="21"/>
      <c r="D2354" s="22">
        <v>0</v>
      </c>
      <c r="E2354" s="23">
        <v>0.15850382236248689</v>
      </c>
      <c r="F2354" s="23">
        <v>0.10501323999184269</v>
      </c>
      <c r="G2354" s="23">
        <v>2.9079780461028992E-2</v>
      </c>
      <c r="H2354" s="23">
        <v>0.16927877927240376</v>
      </c>
      <c r="I2354" s="25">
        <f t="shared" si="144"/>
        <v>0</v>
      </c>
      <c r="J2354" s="25">
        <f t="shared" si="145"/>
        <v>0</v>
      </c>
      <c r="K2354" s="25">
        <f t="shared" si="146"/>
        <v>0</v>
      </c>
      <c r="L2354" s="25">
        <f t="shared" si="147"/>
        <v>0</v>
      </c>
      <c r="M2354" s="25">
        <v>0</v>
      </c>
      <c r="N2354" s="25" t="e">
        <v>#N/A</v>
      </c>
      <c r="O2354" s="25" t="e">
        <f>VLOOKUP(A2354,'NFkB target TFs'!$E$10:$E$54,1,FALSE)</f>
        <v>#N/A</v>
      </c>
      <c r="P2354" s="25" t="e">
        <f>VLOOKUP(A2354,'all NFkB targets'!$A$6:$A$571,1,FALSE)</f>
        <v>#N/A</v>
      </c>
    </row>
    <row r="2355" spans="1:16" x14ac:dyDescent="0.25">
      <c r="A2355" s="96" t="s">
        <v>5210</v>
      </c>
      <c r="B2355" s="21" t="s">
        <v>5211</v>
      </c>
      <c r="C2355" s="21"/>
      <c r="D2355" s="22">
        <v>0</v>
      </c>
      <c r="E2355" s="23">
        <v>0.54026296659963124</v>
      </c>
      <c r="F2355" s="23">
        <v>0.22197790513528773</v>
      </c>
      <c r="G2355" s="23">
        <v>0.42767279689191012</v>
      </c>
      <c r="H2355" s="23">
        <v>0.16921988206682931</v>
      </c>
      <c r="I2355" s="25">
        <f t="shared" si="144"/>
        <v>0</v>
      </c>
      <c r="J2355" s="25">
        <f t="shared" si="145"/>
        <v>0</v>
      </c>
      <c r="K2355" s="25">
        <f t="shared" si="146"/>
        <v>0</v>
      </c>
      <c r="L2355" s="25">
        <f t="shared" si="147"/>
        <v>0</v>
      </c>
      <c r="M2355" s="25">
        <v>0</v>
      </c>
      <c r="N2355" s="25" t="e">
        <v>#N/A</v>
      </c>
      <c r="O2355" s="25" t="e">
        <f>VLOOKUP(A2355,'NFkB target TFs'!$E$10:$E$54,1,FALSE)</f>
        <v>#N/A</v>
      </c>
      <c r="P2355" s="25" t="e">
        <f>VLOOKUP(A2355,'all NFkB targets'!$A$6:$A$571,1,FALSE)</f>
        <v>#N/A</v>
      </c>
    </row>
    <row r="2356" spans="1:16" x14ac:dyDescent="0.25">
      <c r="A2356" s="96" t="s">
        <v>5467</v>
      </c>
      <c r="B2356" s="21" t="s">
        <v>5468</v>
      </c>
      <c r="C2356" s="21"/>
      <c r="D2356" s="22">
        <v>0</v>
      </c>
      <c r="E2356" s="23">
        <v>-0.13132216221856505</v>
      </c>
      <c r="F2356" s="23">
        <v>-0.4757741738009526</v>
      </c>
      <c r="G2356" s="23">
        <v>-0.10287927639429173</v>
      </c>
      <c r="H2356" s="23">
        <v>0.16916073659092026</v>
      </c>
      <c r="I2356" s="25">
        <f t="shared" si="144"/>
        <v>0</v>
      </c>
      <c r="J2356" s="25">
        <f t="shared" si="145"/>
        <v>0</v>
      </c>
      <c r="K2356" s="25">
        <f t="shared" si="146"/>
        <v>0</v>
      </c>
      <c r="L2356" s="25">
        <f t="shared" si="147"/>
        <v>0</v>
      </c>
      <c r="M2356" s="25">
        <v>0</v>
      </c>
      <c r="N2356" s="25" t="e">
        <v>#N/A</v>
      </c>
      <c r="O2356" s="25" t="e">
        <f>VLOOKUP(A2356,'NFkB target TFs'!$E$10:$E$54,1,FALSE)</f>
        <v>#N/A</v>
      </c>
      <c r="P2356" s="25" t="e">
        <f>VLOOKUP(A2356,'all NFkB targets'!$A$6:$A$571,1,FALSE)</f>
        <v>#N/A</v>
      </c>
    </row>
    <row r="2357" spans="1:16" x14ac:dyDescent="0.25">
      <c r="A2357" s="96" t="s">
        <v>614</v>
      </c>
      <c r="B2357" s="21" t="s">
        <v>615</v>
      </c>
      <c r="C2357" s="21"/>
      <c r="D2357" s="22">
        <v>0</v>
      </c>
      <c r="E2357" s="23">
        <v>0.14206951965229872</v>
      </c>
      <c r="F2357" s="23">
        <v>4.007348216401433E-2</v>
      </c>
      <c r="G2357" s="23">
        <v>0.13956415907719757</v>
      </c>
      <c r="H2357" s="23">
        <v>0.16907167054381284</v>
      </c>
      <c r="I2357" s="25">
        <f t="shared" si="144"/>
        <v>0</v>
      </c>
      <c r="J2357" s="25">
        <f t="shared" si="145"/>
        <v>0</v>
      </c>
      <c r="K2357" s="25">
        <f t="shared" si="146"/>
        <v>0</v>
      </c>
      <c r="L2357" s="25">
        <f t="shared" si="147"/>
        <v>0</v>
      </c>
      <c r="M2357" s="25">
        <v>0</v>
      </c>
      <c r="N2357" s="25" t="e">
        <v>#N/A</v>
      </c>
      <c r="O2357" s="25" t="e">
        <f>VLOOKUP(A2357,'NFkB target TFs'!$E$10:$E$54,1,FALSE)</f>
        <v>#N/A</v>
      </c>
      <c r="P2357" s="25" t="e">
        <f>VLOOKUP(A2357,'all NFkB targets'!$A$6:$A$571,1,FALSE)</f>
        <v>#N/A</v>
      </c>
    </row>
    <row r="2358" spans="1:16" x14ac:dyDescent="0.25">
      <c r="A2358" s="96" t="s">
        <v>13124</v>
      </c>
      <c r="B2358" s="21" t="s">
        <v>13125</v>
      </c>
      <c r="C2358" s="21"/>
      <c r="D2358" s="22">
        <v>0</v>
      </c>
      <c r="E2358" s="23">
        <v>-0.10793682206912092</v>
      </c>
      <c r="F2358" s="28">
        <v>0.33913738491958556</v>
      </c>
      <c r="G2358" s="28">
        <v>0.84205777456939379</v>
      </c>
      <c r="H2358" s="28">
        <v>0.16903879945373051</v>
      </c>
      <c r="I2358" s="25">
        <f t="shared" si="144"/>
        <v>0</v>
      </c>
      <c r="J2358" s="25">
        <f t="shared" si="145"/>
        <v>0</v>
      </c>
      <c r="K2358" s="25">
        <f t="shared" si="146"/>
        <v>1</v>
      </c>
      <c r="L2358" s="25">
        <f t="shared" si="147"/>
        <v>0</v>
      </c>
      <c r="M2358" s="25">
        <v>1</v>
      </c>
      <c r="N2358" s="25" t="e">
        <v>#N/A</v>
      </c>
      <c r="O2358" s="25" t="e">
        <f>VLOOKUP(A2358,'NFkB target TFs'!$E$10:$E$54,1,FALSE)</f>
        <v>#N/A</v>
      </c>
      <c r="P2358" s="25" t="e">
        <f>VLOOKUP(A2358,'all NFkB targets'!$A$6:$A$571,1,FALSE)</f>
        <v>#N/A</v>
      </c>
    </row>
    <row r="2359" spans="1:16" x14ac:dyDescent="0.25">
      <c r="A2359" s="96" t="s">
        <v>5248</v>
      </c>
      <c r="B2359" s="21" t="s">
        <v>5249</v>
      </c>
      <c r="C2359" s="21"/>
      <c r="D2359" s="22">
        <v>0</v>
      </c>
      <c r="E2359" s="23">
        <v>0.17363721299102125</v>
      </c>
      <c r="F2359" s="23">
        <v>0.37917388264640073</v>
      </c>
      <c r="G2359" s="23">
        <v>0.3546554338834727</v>
      </c>
      <c r="H2359" s="23">
        <v>0.16874978898877793</v>
      </c>
      <c r="I2359" s="25">
        <f t="shared" ref="I2359:I2422" si="148">IF(ABS(E2359)&gt;0.585,1,0)</f>
        <v>0</v>
      </c>
      <c r="J2359" s="25">
        <f t="shared" ref="J2359:J2422" si="149">IF(ABS(F2359)&gt;0.585,1,0)</f>
        <v>0</v>
      </c>
      <c r="K2359" s="25">
        <f t="shared" ref="K2359:K2422" si="150">IF(ABS(G2359)&gt;0.585,1,0)</f>
        <v>0</v>
      </c>
      <c r="L2359" s="25">
        <f t="shared" ref="L2359:L2422" si="151">IF(ABS(H2359)&gt;0.585,1,0)</f>
        <v>0</v>
      </c>
      <c r="M2359" s="25">
        <v>0</v>
      </c>
      <c r="N2359" s="25" t="e">
        <v>#N/A</v>
      </c>
      <c r="O2359" s="25" t="e">
        <f>VLOOKUP(A2359,'NFkB target TFs'!$E$10:$E$54,1,FALSE)</f>
        <v>#N/A</v>
      </c>
      <c r="P2359" s="25" t="e">
        <f>VLOOKUP(A2359,'all NFkB targets'!$A$6:$A$571,1,FALSE)</f>
        <v>#N/A</v>
      </c>
    </row>
    <row r="2360" spans="1:16" x14ac:dyDescent="0.25">
      <c r="A2360" s="96" t="s">
        <v>2585</v>
      </c>
      <c r="B2360" s="21" t="s">
        <v>2586</v>
      </c>
      <c r="C2360" s="21"/>
      <c r="D2360" s="22">
        <v>0</v>
      </c>
      <c r="E2360" s="23">
        <v>-6.7079763893263408E-2</v>
      </c>
      <c r="F2360" s="23">
        <v>-7.6779246646875715E-2</v>
      </c>
      <c r="G2360" s="23">
        <v>0.23338723655397048</v>
      </c>
      <c r="H2360" s="23">
        <v>0.1687324750810619</v>
      </c>
      <c r="I2360" s="25">
        <f t="shared" si="148"/>
        <v>0</v>
      </c>
      <c r="J2360" s="25">
        <f t="shared" si="149"/>
        <v>0</v>
      </c>
      <c r="K2360" s="25">
        <f t="shared" si="150"/>
        <v>0</v>
      </c>
      <c r="L2360" s="25">
        <f t="shared" si="151"/>
        <v>0</v>
      </c>
      <c r="M2360" s="25">
        <v>0</v>
      </c>
      <c r="N2360" s="25" t="e">
        <v>#N/A</v>
      </c>
      <c r="O2360" s="25" t="e">
        <f>VLOOKUP(A2360,'NFkB target TFs'!$E$10:$E$54,1,FALSE)</f>
        <v>#N/A</v>
      </c>
      <c r="P2360" s="25" t="e">
        <f>VLOOKUP(A2360,'all NFkB targets'!$A$6:$A$571,1,FALSE)</f>
        <v>#N/A</v>
      </c>
    </row>
    <row r="2361" spans="1:16" x14ac:dyDescent="0.25">
      <c r="A2361" s="96" t="s">
        <v>5149</v>
      </c>
      <c r="B2361" s="21" t="s">
        <v>5150</v>
      </c>
      <c r="C2361" s="21"/>
      <c r="D2361" s="22">
        <v>0</v>
      </c>
      <c r="E2361" s="23">
        <v>-0.27238218908101741</v>
      </c>
      <c r="F2361" s="23">
        <v>-0.11757238481463812</v>
      </c>
      <c r="G2361" s="23">
        <v>0.21807968632733452</v>
      </c>
      <c r="H2361" s="23">
        <v>0.16864298562256277</v>
      </c>
      <c r="I2361" s="25">
        <f t="shared" si="148"/>
        <v>0</v>
      </c>
      <c r="J2361" s="25">
        <f t="shared" si="149"/>
        <v>0</v>
      </c>
      <c r="K2361" s="25">
        <f t="shared" si="150"/>
        <v>0</v>
      </c>
      <c r="L2361" s="25">
        <f t="shared" si="151"/>
        <v>0</v>
      </c>
      <c r="M2361" s="25">
        <v>0</v>
      </c>
      <c r="N2361" s="25" t="e">
        <v>#N/A</v>
      </c>
      <c r="O2361" s="25" t="e">
        <f>VLOOKUP(A2361,'NFkB target TFs'!$E$10:$E$54,1,FALSE)</f>
        <v>#N/A</v>
      </c>
      <c r="P2361" s="25" t="e">
        <f>VLOOKUP(A2361,'all NFkB targets'!$A$6:$A$571,1,FALSE)</f>
        <v>#N/A</v>
      </c>
    </row>
    <row r="2362" spans="1:16" x14ac:dyDescent="0.25">
      <c r="A2362" s="96" t="s">
        <v>5926</v>
      </c>
      <c r="B2362" s="21" t="s">
        <v>5927</v>
      </c>
      <c r="C2362" s="21"/>
      <c r="D2362" s="22">
        <v>0</v>
      </c>
      <c r="E2362" s="23">
        <v>-0.13259247103625715</v>
      </c>
      <c r="F2362" s="23">
        <v>-1.0504820906240452E-2</v>
      </c>
      <c r="G2362" s="23">
        <v>0.26247874724109943</v>
      </c>
      <c r="H2362" s="23">
        <v>0.16861353528313663</v>
      </c>
      <c r="I2362" s="25">
        <f t="shared" si="148"/>
        <v>0</v>
      </c>
      <c r="J2362" s="25">
        <f t="shared" si="149"/>
        <v>0</v>
      </c>
      <c r="K2362" s="25">
        <f t="shared" si="150"/>
        <v>0</v>
      </c>
      <c r="L2362" s="25">
        <f t="shared" si="151"/>
        <v>0</v>
      </c>
      <c r="M2362" s="25">
        <v>0</v>
      </c>
      <c r="N2362" s="25" t="e">
        <v>#N/A</v>
      </c>
      <c r="O2362" s="25" t="e">
        <f>VLOOKUP(A2362,'NFkB target TFs'!$E$10:$E$54,1,FALSE)</f>
        <v>#N/A</v>
      </c>
      <c r="P2362" s="25" t="e">
        <f>VLOOKUP(A2362,'all NFkB targets'!$A$6:$A$571,1,FALSE)</f>
        <v>#N/A</v>
      </c>
    </row>
    <row r="2363" spans="1:16" x14ac:dyDescent="0.25">
      <c r="A2363" s="96" t="s">
        <v>1486</v>
      </c>
      <c r="B2363" s="21" t="s">
        <v>1487</v>
      </c>
      <c r="C2363" s="21"/>
      <c r="D2363" s="22">
        <v>0</v>
      </c>
      <c r="E2363" s="23">
        <v>0.21164382988367123</v>
      </c>
      <c r="F2363" s="23">
        <v>0.46465632750768315</v>
      </c>
      <c r="G2363" s="23">
        <v>0.5467132905746972</v>
      </c>
      <c r="H2363" s="23">
        <v>0.16838022278771722</v>
      </c>
      <c r="I2363" s="25">
        <f t="shared" si="148"/>
        <v>0</v>
      </c>
      <c r="J2363" s="25">
        <f t="shared" si="149"/>
        <v>0</v>
      </c>
      <c r="K2363" s="25">
        <f t="shared" si="150"/>
        <v>0</v>
      </c>
      <c r="L2363" s="25">
        <f t="shared" si="151"/>
        <v>0</v>
      </c>
      <c r="M2363" s="25">
        <v>0</v>
      </c>
      <c r="N2363" s="25" t="e">
        <v>#N/A</v>
      </c>
      <c r="O2363" s="25" t="e">
        <f>VLOOKUP(A2363,'NFkB target TFs'!$E$10:$E$54,1,FALSE)</f>
        <v>#N/A</v>
      </c>
      <c r="P2363" s="25" t="e">
        <f>VLOOKUP(A2363,'all NFkB targets'!$A$6:$A$571,1,FALSE)</f>
        <v>#N/A</v>
      </c>
    </row>
    <row r="2364" spans="1:16" x14ac:dyDescent="0.25">
      <c r="A2364" s="96" t="s">
        <v>5677</v>
      </c>
      <c r="B2364" s="21" t="s">
        <v>5678</v>
      </c>
      <c r="C2364" s="21"/>
      <c r="D2364" s="22">
        <v>0</v>
      </c>
      <c r="E2364" s="23">
        <v>0.29882918325325925</v>
      </c>
      <c r="F2364" s="23">
        <v>-8.6788942899651347E-2</v>
      </c>
      <c r="G2364" s="23">
        <v>2.0164988817283371E-2</v>
      </c>
      <c r="H2364" s="23">
        <v>0.16835865535727523</v>
      </c>
      <c r="I2364" s="25">
        <f t="shared" si="148"/>
        <v>0</v>
      </c>
      <c r="J2364" s="25">
        <f t="shared" si="149"/>
        <v>0</v>
      </c>
      <c r="K2364" s="25">
        <f t="shared" si="150"/>
        <v>0</v>
      </c>
      <c r="L2364" s="25">
        <f t="shared" si="151"/>
        <v>0</v>
      </c>
      <c r="M2364" s="25">
        <v>0</v>
      </c>
      <c r="N2364" s="25" t="e">
        <v>#N/A</v>
      </c>
      <c r="O2364" s="25" t="e">
        <f>VLOOKUP(A2364,'NFkB target TFs'!$E$10:$E$54,1,FALSE)</f>
        <v>#N/A</v>
      </c>
      <c r="P2364" s="25" t="e">
        <f>VLOOKUP(A2364,'all NFkB targets'!$A$6:$A$571,1,FALSE)</f>
        <v>#N/A</v>
      </c>
    </row>
    <row r="2365" spans="1:16" x14ac:dyDescent="0.25">
      <c r="A2365" s="96" t="s">
        <v>11279</v>
      </c>
      <c r="B2365" s="21" t="s">
        <v>11280</v>
      </c>
      <c r="C2365" s="21"/>
      <c r="D2365" s="22">
        <v>0</v>
      </c>
      <c r="E2365" s="23">
        <v>0.24690004713559688</v>
      </c>
      <c r="F2365" s="23">
        <v>0.30966081123141709</v>
      </c>
      <c r="G2365" s="23">
        <v>0.41900585562740783</v>
      </c>
      <c r="H2365" s="23">
        <v>0.16829762640811349</v>
      </c>
      <c r="I2365" s="25">
        <f t="shared" si="148"/>
        <v>0</v>
      </c>
      <c r="J2365" s="25">
        <f t="shared" si="149"/>
        <v>0</v>
      </c>
      <c r="K2365" s="25">
        <f t="shared" si="150"/>
        <v>0</v>
      </c>
      <c r="L2365" s="25">
        <f t="shared" si="151"/>
        <v>0</v>
      </c>
      <c r="M2365" s="25">
        <v>0</v>
      </c>
      <c r="N2365" s="25" t="e">
        <v>#N/A</v>
      </c>
      <c r="O2365" s="25" t="e">
        <f>VLOOKUP(A2365,'NFkB target TFs'!$E$10:$E$54,1,FALSE)</f>
        <v>#N/A</v>
      </c>
      <c r="P2365" s="25" t="e">
        <f>VLOOKUP(A2365,'all NFkB targets'!$A$6:$A$571,1,FALSE)</f>
        <v>#N/A</v>
      </c>
    </row>
    <row r="2366" spans="1:16" x14ac:dyDescent="0.25">
      <c r="A2366" s="96" t="s">
        <v>12793</v>
      </c>
      <c r="B2366" s="21" t="s">
        <v>12794</v>
      </c>
      <c r="C2366" s="21"/>
      <c r="D2366" s="22">
        <v>0</v>
      </c>
      <c r="E2366" s="23">
        <v>1.1103145274790247E-3</v>
      </c>
      <c r="F2366" s="28">
        <v>0.89310805979256136</v>
      </c>
      <c r="G2366" s="24">
        <v>-0.15146407895507766</v>
      </c>
      <c r="H2366" s="28">
        <v>0.16824134053277651</v>
      </c>
      <c r="I2366" s="25">
        <f t="shared" si="148"/>
        <v>0</v>
      </c>
      <c r="J2366" s="25">
        <f t="shared" si="149"/>
        <v>1</v>
      </c>
      <c r="K2366" s="25">
        <f t="shared" si="150"/>
        <v>0</v>
      </c>
      <c r="L2366" s="25">
        <f t="shared" si="151"/>
        <v>0</v>
      </c>
      <c r="M2366" s="25">
        <v>1</v>
      </c>
      <c r="N2366" s="25" t="e">
        <v>#N/A</v>
      </c>
      <c r="O2366" s="25" t="e">
        <f>VLOOKUP(A2366,'NFkB target TFs'!$E$10:$E$54,1,FALSE)</f>
        <v>#N/A</v>
      </c>
      <c r="P2366" s="25" t="e">
        <f>VLOOKUP(A2366,'all NFkB targets'!$A$6:$A$571,1,FALSE)</f>
        <v>#N/A</v>
      </c>
    </row>
    <row r="2367" spans="1:16" x14ac:dyDescent="0.25">
      <c r="A2367" s="96" t="s">
        <v>7301</v>
      </c>
      <c r="B2367" s="21" t="s">
        <v>7302</v>
      </c>
      <c r="C2367" s="21"/>
      <c r="D2367" s="22">
        <v>0</v>
      </c>
      <c r="E2367" s="23">
        <v>-0.14151446867195036</v>
      </c>
      <c r="F2367" s="23">
        <v>0.23025242585585806</v>
      </c>
      <c r="G2367" s="23">
        <v>-0.42669496673058549</v>
      </c>
      <c r="H2367" s="23">
        <v>0.16821201275019282</v>
      </c>
      <c r="I2367" s="25">
        <f t="shared" si="148"/>
        <v>0</v>
      </c>
      <c r="J2367" s="25">
        <f t="shared" si="149"/>
        <v>0</v>
      </c>
      <c r="K2367" s="25">
        <f t="shared" si="150"/>
        <v>0</v>
      </c>
      <c r="L2367" s="25">
        <f t="shared" si="151"/>
        <v>0</v>
      </c>
      <c r="M2367" s="25">
        <v>0</v>
      </c>
      <c r="N2367" s="25" t="e">
        <v>#N/A</v>
      </c>
      <c r="O2367" s="25" t="e">
        <f>VLOOKUP(A2367,'NFkB target TFs'!$E$10:$E$54,1,FALSE)</f>
        <v>#N/A</v>
      </c>
      <c r="P2367" s="25" t="e">
        <f>VLOOKUP(A2367,'all NFkB targets'!$A$6:$A$571,1,FALSE)</f>
        <v>#N/A</v>
      </c>
    </row>
    <row r="2368" spans="1:16" x14ac:dyDescent="0.25">
      <c r="A2368" s="96" t="s">
        <v>7065</v>
      </c>
      <c r="B2368" s="21" t="s">
        <v>7066</v>
      </c>
      <c r="C2368" s="21"/>
      <c r="D2368" s="22">
        <v>0</v>
      </c>
      <c r="E2368" s="23">
        <v>0.14805664041798708</v>
      </c>
      <c r="F2368" s="23">
        <v>-2.5341221029441412E-2</v>
      </c>
      <c r="G2368" s="23">
        <v>0.1358217404822534</v>
      </c>
      <c r="H2368" s="23">
        <v>0.1681981772299273</v>
      </c>
      <c r="I2368" s="25">
        <f t="shared" si="148"/>
        <v>0</v>
      </c>
      <c r="J2368" s="25">
        <f t="shared" si="149"/>
        <v>0</v>
      </c>
      <c r="K2368" s="25">
        <f t="shared" si="150"/>
        <v>0</v>
      </c>
      <c r="L2368" s="25">
        <f t="shared" si="151"/>
        <v>0</v>
      </c>
      <c r="M2368" s="25">
        <v>0</v>
      </c>
      <c r="N2368" s="25" t="e">
        <v>#N/A</v>
      </c>
      <c r="O2368" s="25" t="e">
        <f>VLOOKUP(A2368,'NFkB target TFs'!$E$10:$E$54,1,FALSE)</f>
        <v>#N/A</v>
      </c>
      <c r="P2368" s="25" t="e">
        <f>VLOOKUP(A2368,'all NFkB targets'!$A$6:$A$571,1,FALSE)</f>
        <v>#N/A</v>
      </c>
    </row>
    <row r="2369" spans="1:16" x14ac:dyDescent="0.25">
      <c r="A2369" s="96" t="s">
        <v>7754</v>
      </c>
      <c r="B2369" s="21" t="s">
        <v>7755</v>
      </c>
      <c r="C2369" s="21"/>
      <c r="D2369" s="22">
        <v>0</v>
      </c>
      <c r="E2369" s="23">
        <v>-5.5997125543276197E-2</v>
      </c>
      <c r="F2369" s="23">
        <v>-3.6261039853486471E-2</v>
      </c>
      <c r="G2369" s="23">
        <v>3.7769042875746381E-2</v>
      </c>
      <c r="H2369" s="23">
        <v>0.16817067185766429</v>
      </c>
      <c r="I2369" s="25">
        <f t="shared" si="148"/>
        <v>0</v>
      </c>
      <c r="J2369" s="25">
        <f t="shared" si="149"/>
        <v>0</v>
      </c>
      <c r="K2369" s="25">
        <f t="shared" si="150"/>
        <v>0</v>
      </c>
      <c r="L2369" s="25">
        <f t="shared" si="151"/>
        <v>0</v>
      </c>
      <c r="M2369" s="25">
        <v>0</v>
      </c>
      <c r="N2369" s="25" t="e">
        <v>#N/A</v>
      </c>
      <c r="O2369" s="25" t="e">
        <f>VLOOKUP(A2369,'NFkB target TFs'!$E$10:$E$54,1,FALSE)</f>
        <v>#N/A</v>
      </c>
      <c r="P2369" s="25" t="e">
        <f>VLOOKUP(A2369,'all NFkB targets'!$A$6:$A$571,1,FALSE)</f>
        <v>#N/A</v>
      </c>
    </row>
    <row r="2370" spans="1:16" x14ac:dyDescent="0.25">
      <c r="A2370" s="96" t="s">
        <v>1044</v>
      </c>
      <c r="B2370" s="21" t="s">
        <v>1045</v>
      </c>
      <c r="C2370" s="21"/>
      <c r="D2370" s="22">
        <v>0</v>
      </c>
      <c r="E2370" s="23">
        <v>0.37944218195752227</v>
      </c>
      <c r="F2370" s="23">
        <v>0.36920217196347999</v>
      </c>
      <c r="G2370" s="23">
        <v>0.43615499921194134</v>
      </c>
      <c r="H2370" s="23">
        <v>0.16803475583054611</v>
      </c>
      <c r="I2370" s="25">
        <f t="shared" si="148"/>
        <v>0</v>
      </c>
      <c r="J2370" s="25">
        <f t="shared" si="149"/>
        <v>0</v>
      </c>
      <c r="K2370" s="25">
        <f t="shared" si="150"/>
        <v>0</v>
      </c>
      <c r="L2370" s="25">
        <f t="shared" si="151"/>
        <v>0</v>
      </c>
      <c r="M2370" s="25">
        <v>0</v>
      </c>
      <c r="N2370" s="25" t="e">
        <v>#N/A</v>
      </c>
      <c r="O2370" s="25" t="e">
        <f>VLOOKUP(A2370,'NFkB target TFs'!$E$10:$E$54,1,FALSE)</f>
        <v>#N/A</v>
      </c>
      <c r="P2370" s="25" t="e">
        <f>VLOOKUP(A2370,'all NFkB targets'!$A$6:$A$571,1,FALSE)</f>
        <v>#N/A</v>
      </c>
    </row>
    <row r="2371" spans="1:16" x14ac:dyDescent="0.25">
      <c r="A2371" s="96" t="s">
        <v>10562</v>
      </c>
      <c r="B2371" s="21" t="s">
        <v>10563</v>
      </c>
      <c r="C2371" s="21"/>
      <c r="D2371" s="22">
        <v>0</v>
      </c>
      <c r="E2371" s="23">
        <v>0.23031502556398503</v>
      </c>
      <c r="F2371" s="23">
        <v>0.21702617870826299</v>
      </c>
      <c r="G2371" s="23">
        <v>0.42127471474102779</v>
      </c>
      <c r="H2371" s="23">
        <v>0.16799706970017567</v>
      </c>
      <c r="I2371" s="25">
        <f t="shared" si="148"/>
        <v>0</v>
      </c>
      <c r="J2371" s="25">
        <f t="shared" si="149"/>
        <v>0</v>
      </c>
      <c r="K2371" s="25">
        <f t="shared" si="150"/>
        <v>0</v>
      </c>
      <c r="L2371" s="25">
        <f t="shared" si="151"/>
        <v>0</v>
      </c>
      <c r="M2371" s="25">
        <v>0</v>
      </c>
      <c r="N2371" s="25" t="e">
        <v>#N/A</v>
      </c>
      <c r="O2371" s="25" t="e">
        <f>VLOOKUP(A2371,'NFkB target TFs'!$E$10:$E$54,1,FALSE)</f>
        <v>#N/A</v>
      </c>
      <c r="P2371" s="25" t="e">
        <f>VLOOKUP(A2371,'all NFkB targets'!$A$6:$A$571,1,FALSE)</f>
        <v>#N/A</v>
      </c>
    </row>
    <row r="2372" spans="1:16" x14ac:dyDescent="0.25">
      <c r="A2372" s="96" t="s">
        <v>4618</v>
      </c>
      <c r="B2372" s="21" t="s">
        <v>4619</v>
      </c>
      <c r="C2372" s="21"/>
      <c r="D2372" s="22">
        <v>0</v>
      </c>
      <c r="E2372" s="23">
        <v>0.3349418493828179</v>
      </c>
      <c r="F2372" s="23">
        <v>-5.5467754883922964E-2</v>
      </c>
      <c r="G2372" s="23">
        <v>0.38907176327510612</v>
      </c>
      <c r="H2372" s="23">
        <v>0.16791133178698647</v>
      </c>
      <c r="I2372" s="25">
        <f t="shared" si="148"/>
        <v>0</v>
      </c>
      <c r="J2372" s="25">
        <f t="shared" si="149"/>
        <v>0</v>
      </c>
      <c r="K2372" s="25">
        <f t="shared" si="150"/>
        <v>0</v>
      </c>
      <c r="L2372" s="25">
        <f t="shared" si="151"/>
        <v>0</v>
      </c>
      <c r="M2372" s="25">
        <v>0</v>
      </c>
      <c r="N2372" s="25" t="e">
        <v>#N/A</v>
      </c>
      <c r="O2372" s="25" t="e">
        <f>VLOOKUP(A2372,'NFkB target TFs'!$E$10:$E$54,1,FALSE)</f>
        <v>#N/A</v>
      </c>
      <c r="P2372" s="25" t="e">
        <f>VLOOKUP(A2372,'all NFkB targets'!$A$6:$A$571,1,FALSE)</f>
        <v>#N/A</v>
      </c>
    </row>
    <row r="2373" spans="1:16" x14ac:dyDescent="0.25">
      <c r="A2373" s="96" t="s">
        <v>11166</v>
      </c>
      <c r="B2373" s="21" t="s">
        <v>11167</v>
      </c>
      <c r="C2373" s="21"/>
      <c r="D2373" s="22">
        <v>0</v>
      </c>
      <c r="E2373" s="23">
        <v>0.11863448442301026</v>
      </c>
      <c r="F2373" s="23">
        <v>0.3959286763311391</v>
      </c>
      <c r="G2373" s="23">
        <v>0.54148190203478619</v>
      </c>
      <c r="H2373" s="23">
        <v>0.16777157930297978</v>
      </c>
      <c r="I2373" s="25">
        <f t="shared" si="148"/>
        <v>0</v>
      </c>
      <c r="J2373" s="25">
        <f t="shared" si="149"/>
        <v>0</v>
      </c>
      <c r="K2373" s="25">
        <f t="shared" si="150"/>
        <v>0</v>
      </c>
      <c r="L2373" s="25">
        <f t="shared" si="151"/>
        <v>0</v>
      </c>
      <c r="M2373" s="25">
        <v>0</v>
      </c>
      <c r="N2373" s="25" t="e">
        <v>#N/A</v>
      </c>
      <c r="O2373" s="25" t="e">
        <f>VLOOKUP(A2373,'NFkB target TFs'!$E$10:$E$54,1,FALSE)</f>
        <v>#N/A</v>
      </c>
      <c r="P2373" s="25" t="e">
        <f>VLOOKUP(A2373,'all NFkB targets'!$A$6:$A$571,1,FALSE)</f>
        <v>#N/A</v>
      </c>
    </row>
    <row r="2374" spans="1:16" x14ac:dyDescent="0.25">
      <c r="A2374" s="96" t="s">
        <v>9009</v>
      </c>
      <c r="B2374" s="21" t="s">
        <v>941</v>
      </c>
      <c r="C2374" s="21"/>
      <c r="D2374" s="22">
        <v>0</v>
      </c>
      <c r="E2374" s="23">
        <v>0.4300060898867587</v>
      </c>
      <c r="F2374" s="23">
        <v>-3.7356605100274821E-3</v>
      </c>
      <c r="G2374" s="23">
        <v>-0.14600109764159286</v>
      </c>
      <c r="H2374" s="23">
        <v>0.16772464784373586</v>
      </c>
      <c r="I2374" s="25">
        <f t="shared" si="148"/>
        <v>0</v>
      </c>
      <c r="J2374" s="25">
        <f t="shared" si="149"/>
        <v>0</v>
      </c>
      <c r="K2374" s="25">
        <f t="shared" si="150"/>
        <v>0</v>
      </c>
      <c r="L2374" s="25">
        <f t="shared" si="151"/>
        <v>0</v>
      </c>
      <c r="M2374" s="25">
        <v>0</v>
      </c>
      <c r="N2374" s="25" t="e">
        <v>#N/A</v>
      </c>
      <c r="O2374" s="25" t="e">
        <f>VLOOKUP(A2374,'NFkB target TFs'!$E$10:$E$54,1,FALSE)</f>
        <v>#N/A</v>
      </c>
      <c r="P2374" s="25" t="e">
        <f>VLOOKUP(A2374,'all NFkB targets'!$A$6:$A$571,1,FALSE)</f>
        <v>#N/A</v>
      </c>
    </row>
    <row r="2375" spans="1:16" x14ac:dyDescent="0.25">
      <c r="A2375" s="96" t="s">
        <v>14215</v>
      </c>
      <c r="B2375" s="21" t="s">
        <v>14216</v>
      </c>
      <c r="C2375" s="21"/>
      <c r="D2375" s="22">
        <v>0</v>
      </c>
      <c r="E2375" s="28">
        <v>0.20140988434270859</v>
      </c>
      <c r="F2375" s="28">
        <v>0.29311156217690054</v>
      </c>
      <c r="G2375" s="28">
        <v>0.66543778329785208</v>
      </c>
      <c r="H2375" s="28">
        <v>0.16755596423230712</v>
      </c>
      <c r="I2375" s="25">
        <f t="shared" si="148"/>
        <v>0</v>
      </c>
      <c r="J2375" s="25">
        <f t="shared" si="149"/>
        <v>0</v>
      </c>
      <c r="K2375" s="25">
        <f t="shared" si="150"/>
        <v>1</v>
      </c>
      <c r="L2375" s="25">
        <f t="shared" si="151"/>
        <v>0</v>
      </c>
      <c r="M2375" s="25">
        <v>1</v>
      </c>
      <c r="N2375" s="25" t="e">
        <v>#N/A</v>
      </c>
      <c r="O2375" s="25" t="e">
        <f>VLOOKUP(A2375,'NFkB target TFs'!$E$10:$E$54,1,FALSE)</f>
        <v>#N/A</v>
      </c>
      <c r="P2375" s="25" t="e">
        <f>VLOOKUP(A2375,'all NFkB targets'!$A$6:$A$571,1,FALSE)</f>
        <v>#N/A</v>
      </c>
    </row>
    <row r="2376" spans="1:16" x14ac:dyDescent="0.25">
      <c r="A2376" s="96" t="s">
        <v>13948</v>
      </c>
      <c r="B2376" s="21" t="s">
        <v>13949</v>
      </c>
      <c r="C2376" s="21"/>
      <c r="D2376" s="22">
        <v>0</v>
      </c>
      <c r="E2376" s="28">
        <v>0.25535010639392164</v>
      </c>
      <c r="F2376" s="28">
        <v>0.47975849469261622</v>
      </c>
      <c r="G2376" s="28">
        <v>0.63178529258661709</v>
      </c>
      <c r="H2376" s="28">
        <v>0.16742028991681521</v>
      </c>
      <c r="I2376" s="25">
        <f t="shared" si="148"/>
        <v>0</v>
      </c>
      <c r="J2376" s="25">
        <f t="shared" si="149"/>
        <v>0</v>
      </c>
      <c r="K2376" s="25">
        <f t="shared" si="150"/>
        <v>1</v>
      </c>
      <c r="L2376" s="25">
        <f t="shared" si="151"/>
        <v>0</v>
      </c>
      <c r="M2376" s="25">
        <v>1</v>
      </c>
      <c r="N2376" s="25" t="e">
        <v>#N/A</v>
      </c>
      <c r="O2376" s="25" t="e">
        <f>VLOOKUP(A2376,'NFkB target TFs'!$E$10:$E$54,1,FALSE)</f>
        <v>#N/A</v>
      </c>
      <c r="P2376" s="25" t="e">
        <f>VLOOKUP(A2376,'all NFkB targets'!$A$6:$A$571,1,FALSE)</f>
        <v>#N/A</v>
      </c>
    </row>
    <row r="2377" spans="1:16" x14ac:dyDescent="0.25">
      <c r="A2377" s="96" t="s">
        <v>14739</v>
      </c>
      <c r="B2377" s="21" t="s">
        <v>14740</v>
      </c>
      <c r="C2377" s="21"/>
      <c r="D2377" s="22">
        <v>0</v>
      </c>
      <c r="E2377" s="28">
        <v>0.28149300503336394</v>
      </c>
      <c r="F2377" s="28">
        <v>0.73972105456918591</v>
      </c>
      <c r="G2377" s="28">
        <v>0.67400246588971691</v>
      </c>
      <c r="H2377" s="28">
        <v>0.16740819014569455</v>
      </c>
      <c r="I2377" s="25">
        <f t="shared" si="148"/>
        <v>0</v>
      </c>
      <c r="J2377" s="25">
        <f t="shared" si="149"/>
        <v>1</v>
      </c>
      <c r="K2377" s="25">
        <f t="shared" si="150"/>
        <v>1</v>
      </c>
      <c r="L2377" s="25">
        <f t="shared" si="151"/>
        <v>0</v>
      </c>
      <c r="M2377" s="25">
        <v>1</v>
      </c>
      <c r="N2377" s="25" t="e">
        <v>#N/A</v>
      </c>
      <c r="O2377" s="25" t="e">
        <f>VLOOKUP(A2377,'NFkB target TFs'!$E$10:$E$54,1,FALSE)</f>
        <v>#N/A</v>
      </c>
      <c r="P2377" s="25" t="e">
        <f>VLOOKUP(A2377,'all NFkB targets'!$A$6:$A$571,1,FALSE)</f>
        <v>#N/A</v>
      </c>
    </row>
    <row r="2378" spans="1:16" x14ac:dyDescent="0.25">
      <c r="A2378" s="96" t="s">
        <v>7626</v>
      </c>
      <c r="B2378" s="21" t="s">
        <v>7627</v>
      </c>
      <c r="C2378" s="21"/>
      <c r="D2378" s="22">
        <v>0</v>
      </c>
      <c r="E2378" s="23">
        <v>0.57736268486299513</v>
      </c>
      <c r="F2378" s="23">
        <v>0.53866000382460155</v>
      </c>
      <c r="G2378" s="23">
        <v>0.44073051707553601</v>
      </c>
      <c r="H2378" s="23">
        <v>0.16735894396030992</v>
      </c>
      <c r="I2378" s="25">
        <f t="shared" si="148"/>
        <v>0</v>
      </c>
      <c r="J2378" s="25">
        <f t="shared" si="149"/>
        <v>0</v>
      </c>
      <c r="K2378" s="25">
        <f t="shared" si="150"/>
        <v>0</v>
      </c>
      <c r="L2378" s="25">
        <f t="shared" si="151"/>
        <v>0</v>
      </c>
      <c r="M2378" s="25">
        <v>0</v>
      </c>
      <c r="N2378" s="25" t="e">
        <v>#N/A</v>
      </c>
      <c r="O2378" s="25" t="e">
        <f>VLOOKUP(A2378,'NFkB target TFs'!$E$10:$E$54,1,FALSE)</f>
        <v>#N/A</v>
      </c>
      <c r="P2378" s="25" t="e">
        <f>VLOOKUP(A2378,'all NFkB targets'!$A$6:$A$571,1,FALSE)</f>
        <v>#N/A</v>
      </c>
    </row>
    <row r="2379" spans="1:16" x14ac:dyDescent="0.25">
      <c r="A2379" s="96" t="s">
        <v>6091</v>
      </c>
      <c r="B2379" s="21" t="s">
        <v>6092</v>
      </c>
      <c r="C2379" s="21"/>
      <c r="D2379" s="22">
        <v>0</v>
      </c>
      <c r="E2379" s="23">
        <v>-0.34093056753161038</v>
      </c>
      <c r="F2379" s="23">
        <v>0.10833262178807318</v>
      </c>
      <c r="G2379" s="23">
        <v>-3.3312745429927779E-2</v>
      </c>
      <c r="H2379" s="23">
        <v>0.16728092205497919</v>
      </c>
      <c r="I2379" s="25">
        <f t="shared" si="148"/>
        <v>0</v>
      </c>
      <c r="J2379" s="25">
        <f t="shared" si="149"/>
        <v>0</v>
      </c>
      <c r="K2379" s="25">
        <f t="shared" si="150"/>
        <v>0</v>
      </c>
      <c r="L2379" s="25">
        <f t="shared" si="151"/>
        <v>0</v>
      </c>
      <c r="M2379" s="25">
        <v>0</v>
      </c>
      <c r="N2379" s="25" t="e">
        <v>#N/A</v>
      </c>
      <c r="O2379" s="25" t="e">
        <f>VLOOKUP(A2379,'NFkB target TFs'!$E$10:$E$54,1,FALSE)</f>
        <v>#N/A</v>
      </c>
      <c r="P2379" s="25" t="e">
        <f>VLOOKUP(A2379,'all NFkB targets'!$A$6:$A$571,1,FALSE)</f>
        <v>#N/A</v>
      </c>
    </row>
    <row r="2380" spans="1:16" x14ac:dyDescent="0.25">
      <c r="A2380" s="96" t="s">
        <v>9274</v>
      </c>
      <c r="B2380" s="21" t="s">
        <v>9275</v>
      </c>
      <c r="C2380" s="21"/>
      <c r="D2380" s="22">
        <v>0</v>
      </c>
      <c r="E2380" s="23">
        <v>0.29947783241220405</v>
      </c>
      <c r="F2380" s="23">
        <v>0.37019738930623086</v>
      </c>
      <c r="G2380" s="23">
        <v>0.38369917160399136</v>
      </c>
      <c r="H2380" s="23">
        <v>0.16713492801105839</v>
      </c>
      <c r="I2380" s="25">
        <f t="shared" si="148"/>
        <v>0</v>
      </c>
      <c r="J2380" s="25">
        <f t="shared" si="149"/>
        <v>0</v>
      </c>
      <c r="K2380" s="25">
        <f t="shared" si="150"/>
        <v>0</v>
      </c>
      <c r="L2380" s="25">
        <f t="shared" si="151"/>
        <v>0</v>
      </c>
      <c r="M2380" s="25">
        <v>0</v>
      </c>
      <c r="N2380" s="25" t="e">
        <v>#N/A</v>
      </c>
      <c r="O2380" s="25" t="e">
        <f>VLOOKUP(A2380,'NFkB target TFs'!$E$10:$E$54,1,FALSE)</f>
        <v>#N/A</v>
      </c>
      <c r="P2380" s="25" t="e">
        <f>VLOOKUP(A2380,'all NFkB targets'!$A$6:$A$571,1,FALSE)</f>
        <v>#N/A</v>
      </c>
    </row>
    <row r="2381" spans="1:16" x14ac:dyDescent="0.25">
      <c r="A2381" s="96" t="s">
        <v>9676</v>
      </c>
      <c r="B2381" s="21" t="s">
        <v>9677</v>
      </c>
      <c r="C2381" s="21"/>
      <c r="D2381" s="22">
        <v>0</v>
      </c>
      <c r="E2381" s="23">
        <v>0.18226560646687387</v>
      </c>
      <c r="F2381" s="23">
        <v>0.29103119727546439</v>
      </c>
      <c r="G2381" s="23">
        <v>0.1800192312432379</v>
      </c>
      <c r="H2381" s="23">
        <v>0.16703588856895035</v>
      </c>
      <c r="I2381" s="25">
        <f t="shared" si="148"/>
        <v>0</v>
      </c>
      <c r="J2381" s="25">
        <f t="shared" si="149"/>
        <v>0</v>
      </c>
      <c r="K2381" s="25">
        <f t="shared" si="150"/>
        <v>0</v>
      </c>
      <c r="L2381" s="25">
        <f t="shared" si="151"/>
        <v>0</v>
      </c>
      <c r="M2381" s="25">
        <v>0</v>
      </c>
      <c r="N2381" s="25" t="e">
        <v>#N/A</v>
      </c>
      <c r="O2381" s="25" t="e">
        <f>VLOOKUP(A2381,'NFkB target TFs'!$E$10:$E$54,1,FALSE)</f>
        <v>#N/A</v>
      </c>
      <c r="P2381" s="25" t="e">
        <f>VLOOKUP(A2381,'all NFkB targets'!$A$6:$A$571,1,FALSE)</f>
        <v>#N/A</v>
      </c>
    </row>
    <row r="2382" spans="1:16" x14ac:dyDescent="0.25">
      <c r="A2382" s="96" t="s">
        <v>4312</v>
      </c>
      <c r="B2382" s="21" t="s">
        <v>4313</v>
      </c>
      <c r="C2382" s="21"/>
      <c r="D2382" s="22">
        <v>0</v>
      </c>
      <c r="E2382" s="23">
        <v>0.39047559291911949</v>
      </c>
      <c r="F2382" s="23">
        <v>0.11674727878710203</v>
      </c>
      <c r="G2382" s="23">
        <v>0.33720515332519729</v>
      </c>
      <c r="H2382" s="23">
        <v>0.166721000329702</v>
      </c>
      <c r="I2382" s="25">
        <f t="shared" si="148"/>
        <v>0</v>
      </c>
      <c r="J2382" s="25">
        <f t="shared" si="149"/>
        <v>0</v>
      </c>
      <c r="K2382" s="25">
        <f t="shared" si="150"/>
        <v>0</v>
      </c>
      <c r="L2382" s="25">
        <f t="shared" si="151"/>
        <v>0</v>
      </c>
      <c r="M2382" s="25">
        <v>0</v>
      </c>
      <c r="N2382" s="25" t="e">
        <v>#N/A</v>
      </c>
      <c r="O2382" s="25" t="e">
        <f>VLOOKUP(A2382,'NFkB target TFs'!$E$10:$E$54,1,FALSE)</f>
        <v>#N/A</v>
      </c>
      <c r="P2382" s="25" t="e">
        <f>VLOOKUP(A2382,'all NFkB targets'!$A$6:$A$571,1,FALSE)</f>
        <v>#N/A</v>
      </c>
    </row>
    <row r="2383" spans="1:16" x14ac:dyDescent="0.25">
      <c r="A2383" s="96" t="s">
        <v>7071</v>
      </c>
      <c r="B2383" s="21" t="s">
        <v>7072</v>
      </c>
      <c r="C2383" s="21"/>
      <c r="D2383" s="22">
        <v>0</v>
      </c>
      <c r="E2383" s="23">
        <v>0.20989855354873474</v>
      </c>
      <c r="F2383" s="23">
        <v>0.1141045807219095</v>
      </c>
      <c r="G2383" s="23">
        <v>8.2689533112331542E-2</v>
      </c>
      <c r="H2383" s="23">
        <v>0.16659909133725112</v>
      </c>
      <c r="I2383" s="25">
        <f t="shared" si="148"/>
        <v>0</v>
      </c>
      <c r="J2383" s="25">
        <f t="shared" si="149"/>
        <v>0</v>
      </c>
      <c r="K2383" s="25">
        <f t="shared" si="150"/>
        <v>0</v>
      </c>
      <c r="L2383" s="25">
        <f t="shared" si="151"/>
        <v>0</v>
      </c>
      <c r="M2383" s="25">
        <v>0</v>
      </c>
      <c r="N2383" s="25" t="e">
        <v>#N/A</v>
      </c>
      <c r="O2383" s="25" t="e">
        <f>VLOOKUP(A2383,'NFkB target TFs'!$E$10:$E$54,1,FALSE)</f>
        <v>#N/A</v>
      </c>
      <c r="P2383" s="25" t="e">
        <f>VLOOKUP(A2383,'all NFkB targets'!$A$6:$A$571,1,FALSE)</f>
        <v>#N/A</v>
      </c>
    </row>
    <row r="2384" spans="1:16" x14ac:dyDescent="0.25">
      <c r="A2384" s="96" t="s">
        <v>11072</v>
      </c>
      <c r="B2384" s="21" t="s">
        <v>11073</v>
      </c>
      <c r="C2384" s="21"/>
      <c r="D2384" s="22">
        <v>0</v>
      </c>
      <c r="E2384" s="23">
        <v>0.1088553013564743</v>
      </c>
      <c r="F2384" s="23">
        <v>9.9718938858156747E-2</v>
      </c>
      <c r="G2384" s="23">
        <v>0.49259078857509592</v>
      </c>
      <c r="H2384" s="23">
        <v>0.16654994128840322</v>
      </c>
      <c r="I2384" s="25">
        <f t="shared" si="148"/>
        <v>0</v>
      </c>
      <c r="J2384" s="25">
        <f t="shared" si="149"/>
        <v>0</v>
      </c>
      <c r="K2384" s="25">
        <f t="shared" si="150"/>
        <v>0</v>
      </c>
      <c r="L2384" s="25">
        <f t="shared" si="151"/>
        <v>0</v>
      </c>
      <c r="M2384" s="25">
        <v>0</v>
      </c>
      <c r="N2384" s="25" t="e">
        <v>#N/A</v>
      </c>
      <c r="O2384" s="25" t="e">
        <f>VLOOKUP(A2384,'NFkB target TFs'!$E$10:$E$54,1,FALSE)</f>
        <v>#N/A</v>
      </c>
      <c r="P2384" s="25" t="e">
        <f>VLOOKUP(A2384,'all NFkB targets'!$A$6:$A$571,1,FALSE)</f>
        <v>#N/A</v>
      </c>
    </row>
    <row r="2385" spans="1:16" x14ac:dyDescent="0.25">
      <c r="A2385" s="96" t="s">
        <v>10560</v>
      </c>
      <c r="B2385" s="21" t="s">
        <v>10561</v>
      </c>
      <c r="C2385" s="21"/>
      <c r="D2385" s="22">
        <v>0</v>
      </c>
      <c r="E2385" s="23">
        <v>-6.800699218161653E-2</v>
      </c>
      <c r="F2385" s="23">
        <v>0.20026936105111781</v>
      </c>
      <c r="G2385" s="23">
        <v>6.87752739760117E-2</v>
      </c>
      <c r="H2385" s="23">
        <v>0.16653729044430507</v>
      </c>
      <c r="I2385" s="25">
        <f t="shared" si="148"/>
        <v>0</v>
      </c>
      <c r="J2385" s="25">
        <f t="shared" si="149"/>
        <v>0</v>
      </c>
      <c r="K2385" s="25">
        <f t="shared" si="150"/>
        <v>0</v>
      </c>
      <c r="L2385" s="25">
        <f t="shared" si="151"/>
        <v>0</v>
      </c>
      <c r="M2385" s="25">
        <v>0</v>
      </c>
      <c r="N2385" s="25" t="e">
        <v>#N/A</v>
      </c>
      <c r="O2385" s="25" t="e">
        <f>VLOOKUP(A2385,'NFkB target TFs'!$E$10:$E$54,1,FALSE)</f>
        <v>#N/A</v>
      </c>
      <c r="P2385" s="25" t="e">
        <f>VLOOKUP(A2385,'all NFkB targets'!$A$6:$A$571,1,FALSE)</f>
        <v>#N/A</v>
      </c>
    </row>
    <row r="2386" spans="1:16" x14ac:dyDescent="0.25">
      <c r="A2386" s="96" t="s">
        <v>7233</v>
      </c>
      <c r="B2386" s="21" t="s">
        <v>7234</v>
      </c>
      <c r="C2386" s="21"/>
      <c r="D2386" s="22">
        <v>0</v>
      </c>
      <c r="E2386" s="23">
        <v>-9.8971732892633127E-2</v>
      </c>
      <c r="F2386" s="23">
        <v>0.51250195210382654</v>
      </c>
      <c r="G2386" s="23">
        <v>0.57344547856538208</v>
      </c>
      <c r="H2386" s="23">
        <v>0.16645945265434223</v>
      </c>
      <c r="I2386" s="25">
        <f t="shared" si="148"/>
        <v>0</v>
      </c>
      <c r="J2386" s="25">
        <f t="shared" si="149"/>
        <v>0</v>
      </c>
      <c r="K2386" s="25">
        <f t="shared" si="150"/>
        <v>0</v>
      </c>
      <c r="L2386" s="25">
        <f t="shared" si="151"/>
        <v>0</v>
      </c>
      <c r="M2386" s="25">
        <v>0</v>
      </c>
      <c r="N2386" s="25" t="e">
        <v>#N/A</v>
      </c>
      <c r="O2386" s="25" t="e">
        <f>VLOOKUP(A2386,'NFkB target TFs'!$E$10:$E$54,1,FALSE)</f>
        <v>#N/A</v>
      </c>
      <c r="P2386" s="25" t="e">
        <f>VLOOKUP(A2386,'all NFkB targets'!$A$6:$A$571,1,FALSE)</f>
        <v>#N/A</v>
      </c>
    </row>
    <row r="2387" spans="1:16" x14ac:dyDescent="0.25">
      <c r="A2387" s="96" t="s">
        <v>5797</v>
      </c>
      <c r="B2387" s="21" t="s">
        <v>5798</v>
      </c>
      <c r="C2387" s="21"/>
      <c r="D2387" s="22">
        <v>0</v>
      </c>
      <c r="E2387" s="23">
        <v>-7.1628381829054372E-2</v>
      </c>
      <c r="F2387" s="23">
        <v>2.7354397959876573E-2</v>
      </c>
      <c r="G2387" s="23">
        <v>0.29201903394200196</v>
      </c>
      <c r="H2387" s="23">
        <v>0.16639501305445661</v>
      </c>
      <c r="I2387" s="25">
        <f t="shared" si="148"/>
        <v>0</v>
      </c>
      <c r="J2387" s="25">
        <f t="shared" si="149"/>
        <v>0</v>
      </c>
      <c r="K2387" s="25">
        <f t="shared" si="150"/>
        <v>0</v>
      </c>
      <c r="L2387" s="25">
        <f t="shared" si="151"/>
        <v>0</v>
      </c>
      <c r="M2387" s="25">
        <v>0</v>
      </c>
      <c r="N2387" s="25" t="e">
        <v>#N/A</v>
      </c>
      <c r="O2387" s="25" t="e">
        <f>VLOOKUP(A2387,'NFkB target TFs'!$E$10:$E$54,1,FALSE)</f>
        <v>#N/A</v>
      </c>
      <c r="P2387" s="25" t="e">
        <f>VLOOKUP(A2387,'all NFkB targets'!$A$6:$A$571,1,FALSE)</f>
        <v>#N/A</v>
      </c>
    </row>
    <row r="2388" spans="1:16" x14ac:dyDescent="0.25">
      <c r="A2388" s="96" t="s">
        <v>13309</v>
      </c>
      <c r="B2388" s="21" t="s">
        <v>13310</v>
      </c>
      <c r="C2388" s="21"/>
      <c r="D2388" s="22">
        <v>0</v>
      </c>
      <c r="E2388" s="28">
        <v>0.33283559876356589</v>
      </c>
      <c r="F2388" s="28">
        <v>0.37496444290989317</v>
      </c>
      <c r="G2388" s="28">
        <v>0.77612276426007087</v>
      </c>
      <c r="H2388" s="28">
        <v>0.16638732817872215</v>
      </c>
      <c r="I2388" s="25">
        <f t="shared" si="148"/>
        <v>0</v>
      </c>
      <c r="J2388" s="25">
        <f t="shared" si="149"/>
        <v>0</v>
      </c>
      <c r="K2388" s="25">
        <f t="shared" si="150"/>
        <v>1</v>
      </c>
      <c r="L2388" s="25">
        <f t="shared" si="151"/>
        <v>0</v>
      </c>
      <c r="M2388" s="25">
        <v>1</v>
      </c>
      <c r="N2388" s="25" t="e">
        <v>#N/A</v>
      </c>
      <c r="O2388" s="25" t="e">
        <f>VLOOKUP(A2388,'NFkB target TFs'!$E$10:$E$54,1,FALSE)</f>
        <v>#N/A</v>
      </c>
      <c r="P2388" s="25" t="e">
        <f>VLOOKUP(A2388,'all NFkB targets'!$A$6:$A$571,1,FALSE)</f>
        <v>#N/A</v>
      </c>
    </row>
    <row r="2389" spans="1:16" x14ac:dyDescent="0.25">
      <c r="A2389" s="96" t="s">
        <v>14812</v>
      </c>
      <c r="B2389" s="21" t="s">
        <v>14813</v>
      </c>
      <c r="C2389" s="21"/>
      <c r="D2389" s="22">
        <v>0</v>
      </c>
      <c r="E2389" s="28">
        <v>0.54694167421139384</v>
      </c>
      <c r="F2389" s="28">
        <v>0.61854672660588861</v>
      </c>
      <c r="G2389" s="28">
        <v>1.1295462458062273</v>
      </c>
      <c r="H2389" s="28">
        <v>0.16622226736236675</v>
      </c>
      <c r="I2389" s="25">
        <f t="shared" si="148"/>
        <v>0</v>
      </c>
      <c r="J2389" s="25">
        <f t="shared" si="149"/>
        <v>1</v>
      </c>
      <c r="K2389" s="25">
        <f t="shared" si="150"/>
        <v>1</v>
      </c>
      <c r="L2389" s="25">
        <f t="shared" si="151"/>
        <v>0</v>
      </c>
      <c r="M2389" s="25">
        <v>1</v>
      </c>
      <c r="N2389" s="25" t="e">
        <v>#N/A</v>
      </c>
      <c r="O2389" s="25" t="e">
        <f>VLOOKUP(A2389,'NFkB target TFs'!$E$10:$E$54,1,FALSE)</f>
        <v>#N/A</v>
      </c>
      <c r="P2389" s="25" t="e">
        <f>VLOOKUP(A2389,'all NFkB targets'!$A$6:$A$571,1,FALSE)</f>
        <v>#N/A</v>
      </c>
    </row>
    <row r="2390" spans="1:16" x14ac:dyDescent="0.25">
      <c r="A2390" s="96" t="s">
        <v>9209</v>
      </c>
      <c r="B2390" s="21" t="s">
        <v>9210</v>
      </c>
      <c r="C2390" s="21"/>
      <c r="D2390" s="22">
        <v>0</v>
      </c>
      <c r="E2390" s="23">
        <v>4.1751572302194485E-2</v>
      </c>
      <c r="F2390" s="23">
        <v>0.20517249145947425</v>
      </c>
      <c r="G2390" s="23">
        <v>0.34163411097194185</v>
      </c>
      <c r="H2390" s="23">
        <v>0.16608176423905643</v>
      </c>
      <c r="I2390" s="25">
        <f t="shared" si="148"/>
        <v>0</v>
      </c>
      <c r="J2390" s="25">
        <f t="shared" si="149"/>
        <v>0</v>
      </c>
      <c r="K2390" s="25">
        <f t="shared" si="150"/>
        <v>0</v>
      </c>
      <c r="L2390" s="25">
        <f t="shared" si="151"/>
        <v>0</v>
      </c>
      <c r="M2390" s="25">
        <v>0</v>
      </c>
      <c r="N2390" s="25" t="e">
        <v>#N/A</v>
      </c>
      <c r="O2390" s="25" t="e">
        <f>VLOOKUP(A2390,'NFkB target TFs'!$E$10:$E$54,1,FALSE)</f>
        <v>#N/A</v>
      </c>
      <c r="P2390" s="25" t="e">
        <f>VLOOKUP(A2390,'all NFkB targets'!$A$6:$A$571,1,FALSE)</f>
        <v>#N/A</v>
      </c>
    </row>
    <row r="2391" spans="1:16" x14ac:dyDescent="0.25">
      <c r="A2391" s="96" t="s">
        <v>4748</v>
      </c>
      <c r="B2391" s="21" t="s">
        <v>4749</v>
      </c>
      <c r="C2391" s="21"/>
      <c r="D2391" s="22">
        <v>0</v>
      </c>
      <c r="E2391" s="23">
        <v>-3.8302037184962279E-2</v>
      </c>
      <c r="F2391" s="23">
        <v>6.1669902673383271E-2</v>
      </c>
      <c r="G2391" s="23">
        <v>0.10931162702991953</v>
      </c>
      <c r="H2391" s="23">
        <v>0.16601763399433586</v>
      </c>
      <c r="I2391" s="25">
        <f t="shared" si="148"/>
        <v>0</v>
      </c>
      <c r="J2391" s="25">
        <f t="shared" si="149"/>
        <v>0</v>
      </c>
      <c r="K2391" s="25">
        <f t="shared" si="150"/>
        <v>0</v>
      </c>
      <c r="L2391" s="25">
        <f t="shared" si="151"/>
        <v>0</v>
      </c>
      <c r="M2391" s="25">
        <v>0</v>
      </c>
      <c r="N2391" s="25" t="e">
        <v>#N/A</v>
      </c>
      <c r="O2391" s="25" t="e">
        <f>VLOOKUP(A2391,'NFkB target TFs'!$E$10:$E$54,1,FALSE)</f>
        <v>#N/A</v>
      </c>
      <c r="P2391" s="25" t="e">
        <f>VLOOKUP(A2391,'all NFkB targets'!$A$6:$A$571,1,FALSE)</f>
        <v>#N/A</v>
      </c>
    </row>
    <row r="2392" spans="1:16" x14ac:dyDescent="0.25">
      <c r="A2392" s="96" t="s">
        <v>9090</v>
      </c>
      <c r="B2392" s="21" t="s">
        <v>941</v>
      </c>
      <c r="C2392" s="21"/>
      <c r="D2392" s="22">
        <v>0</v>
      </c>
      <c r="E2392" s="23">
        <v>-0.11045664795537832</v>
      </c>
      <c r="F2392" s="23">
        <v>-0.45122161366883473</v>
      </c>
      <c r="G2392" s="23">
        <v>-0.32596545193005261</v>
      </c>
      <c r="H2392" s="23">
        <v>0.1660032573204909</v>
      </c>
      <c r="I2392" s="25">
        <f t="shared" si="148"/>
        <v>0</v>
      </c>
      <c r="J2392" s="25">
        <f t="shared" si="149"/>
        <v>0</v>
      </c>
      <c r="K2392" s="25">
        <f t="shared" si="150"/>
        <v>0</v>
      </c>
      <c r="L2392" s="25">
        <f t="shared" si="151"/>
        <v>0</v>
      </c>
      <c r="M2392" s="25">
        <v>0</v>
      </c>
      <c r="N2392" s="25" t="e">
        <v>#N/A</v>
      </c>
      <c r="O2392" s="25" t="e">
        <f>VLOOKUP(A2392,'NFkB target TFs'!$E$10:$E$54,1,FALSE)</f>
        <v>#N/A</v>
      </c>
      <c r="P2392" s="25" t="e">
        <f>VLOOKUP(A2392,'all NFkB targets'!$A$6:$A$571,1,FALSE)</f>
        <v>#N/A</v>
      </c>
    </row>
    <row r="2393" spans="1:16" x14ac:dyDescent="0.25">
      <c r="A2393" s="96" t="s">
        <v>8261</v>
      </c>
      <c r="B2393" s="21" t="s">
        <v>8262</v>
      </c>
      <c r="C2393" s="21"/>
      <c r="D2393" s="22">
        <v>0</v>
      </c>
      <c r="E2393" s="23">
        <v>0.50311606118250007</v>
      </c>
      <c r="F2393" s="23">
        <v>9.0958789892099851E-2</v>
      </c>
      <c r="G2393" s="23">
        <v>0.21241736148624421</v>
      </c>
      <c r="H2393" s="23">
        <v>0.16599455684704961</v>
      </c>
      <c r="I2393" s="25">
        <f t="shared" si="148"/>
        <v>0</v>
      </c>
      <c r="J2393" s="25">
        <f t="shared" si="149"/>
        <v>0</v>
      </c>
      <c r="K2393" s="25">
        <f t="shared" si="150"/>
        <v>0</v>
      </c>
      <c r="L2393" s="25">
        <f t="shared" si="151"/>
        <v>0</v>
      </c>
      <c r="M2393" s="25">
        <v>0</v>
      </c>
      <c r="N2393" s="25" t="e">
        <v>#N/A</v>
      </c>
      <c r="O2393" s="25" t="e">
        <f>VLOOKUP(A2393,'NFkB target TFs'!$E$10:$E$54,1,FALSE)</f>
        <v>#N/A</v>
      </c>
      <c r="P2393" s="25" t="e">
        <f>VLOOKUP(A2393,'all NFkB targets'!$A$6:$A$571,1,FALSE)</f>
        <v>#N/A</v>
      </c>
    </row>
    <row r="2394" spans="1:16" x14ac:dyDescent="0.25">
      <c r="A2394" s="96" t="s">
        <v>11359</v>
      </c>
      <c r="B2394" s="21" t="s">
        <v>11360</v>
      </c>
      <c r="C2394" s="21"/>
      <c r="D2394" s="22">
        <v>0</v>
      </c>
      <c r="E2394" s="23">
        <v>0.18801772716500695</v>
      </c>
      <c r="F2394" s="23">
        <v>-5.541769450163779E-2</v>
      </c>
      <c r="G2394" s="23">
        <v>0.21473035523199319</v>
      </c>
      <c r="H2394" s="23">
        <v>0.16555526551504449</v>
      </c>
      <c r="I2394" s="25">
        <f t="shared" si="148"/>
        <v>0</v>
      </c>
      <c r="J2394" s="25">
        <f t="shared" si="149"/>
        <v>0</v>
      </c>
      <c r="K2394" s="25">
        <f t="shared" si="150"/>
        <v>0</v>
      </c>
      <c r="L2394" s="25">
        <f t="shared" si="151"/>
        <v>0</v>
      </c>
      <c r="M2394" s="25">
        <v>0</v>
      </c>
      <c r="N2394" s="25" t="e">
        <v>#N/A</v>
      </c>
      <c r="O2394" s="25" t="e">
        <f>VLOOKUP(A2394,'NFkB target TFs'!$E$10:$E$54,1,FALSE)</f>
        <v>#N/A</v>
      </c>
      <c r="P2394" s="25" t="e">
        <f>VLOOKUP(A2394,'all NFkB targets'!$A$6:$A$571,1,FALSE)</f>
        <v>#N/A</v>
      </c>
    </row>
    <row r="2395" spans="1:16" x14ac:dyDescent="0.25">
      <c r="A2395" s="96" t="s">
        <v>8505</v>
      </c>
      <c r="B2395" s="21" t="s">
        <v>8506</v>
      </c>
      <c r="C2395" s="21"/>
      <c r="D2395" s="22">
        <v>0</v>
      </c>
      <c r="E2395" s="23">
        <v>7.5837863973809996E-2</v>
      </c>
      <c r="F2395" s="23">
        <v>-1.3117120989312493E-2</v>
      </c>
      <c r="G2395" s="23">
        <v>0.10486004151779794</v>
      </c>
      <c r="H2395" s="23">
        <v>0.16553110950540917</v>
      </c>
      <c r="I2395" s="25">
        <f t="shared" si="148"/>
        <v>0</v>
      </c>
      <c r="J2395" s="25">
        <f t="shared" si="149"/>
        <v>0</v>
      </c>
      <c r="K2395" s="25">
        <f t="shared" si="150"/>
        <v>0</v>
      </c>
      <c r="L2395" s="25">
        <f t="shared" si="151"/>
        <v>0</v>
      </c>
      <c r="M2395" s="25">
        <v>0</v>
      </c>
      <c r="N2395" s="25" t="e">
        <v>#N/A</v>
      </c>
      <c r="O2395" s="25" t="e">
        <f>VLOOKUP(A2395,'NFkB target TFs'!$E$10:$E$54,1,FALSE)</f>
        <v>#N/A</v>
      </c>
      <c r="P2395" s="25" t="e">
        <f>VLOOKUP(A2395,'all NFkB targets'!$A$6:$A$571,1,FALSE)</f>
        <v>#N/A</v>
      </c>
    </row>
    <row r="2396" spans="1:16" x14ac:dyDescent="0.25">
      <c r="A2396" s="96" t="s">
        <v>14053</v>
      </c>
      <c r="B2396" s="21" t="s">
        <v>14054</v>
      </c>
      <c r="C2396" s="21"/>
      <c r="D2396" s="22">
        <v>0</v>
      </c>
      <c r="E2396" s="28">
        <v>0.29988405106167387</v>
      </c>
      <c r="F2396" s="28">
        <v>0.4620848122939038</v>
      </c>
      <c r="G2396" s="28">
        <v>0.79111431787313657</v>
      </c>
      <c r="H2396" s="28">
        <v>0.16551251212723658</v>
      </c>
      <c r="I2396" s="25">
        <f t="shared" si="148"/>
        <v>0</v>
      </c>
      <c r="J2396" s="25">
        <f t="shared" si="149"/>
        <v>0</v>
      </c>
      <c r="K2396" s="25">
        <f t="shared" si="150"/>
        <v>1</v>
      </c>
      <c r="L2396" s="25">
        <f t="shared" si="151"/>
        <v>0</v>
      </c>
      <c r="M2396" s="25">
        <v>1</v>
      </c>
      <c r="N2396" s="25" t="e">
        <v>#N/A</v>
      </c>
      <c r="O2396" s="25" t="e">
        <f>VLOOKUP(A2396,'NFkB target TFs'!$E$10:$E$54,1,FALSE)</f>
        <v>#N/A</v>
      </c>
      <c r="P2396" s="25" t="e">
        <f>VLOOKUP(A2396,'all NFkB targets'!$A$6:$A$571,1,FALSE)</f>
        <v>#N/A</v>
      </c>
    </row>
    <row r="2397" spans="1:16" x14ac:dyDescent="0.25">
      <c r="A2397" s="96" t="s">
        <v>2165</v>
      </c>
      <c r="B2397" s="21" t="s">
        <v>2166</v>
      </c>
      <c r="C2397" s="21"/>
      <c r="D2397" s="22">
        <v>0</v>
      </c>
      <c r="E2397" s="23">
        <v>0.31425086018640613</v>
      </c>
      <c r="F2397" s="23">
        <v>0.11382383272651617</v>
      </c>
      <c r="G2397" s="23">
        <v>0.18033631801278902</v>
      </c>
      <c r="H2397" s="23">
        <v>0.16540054952125088</v>
      </c>
      <c r="I2397" s="25">
        <f t="shared" si="148"/>
        <v>0</v>
      </c>
      <c r="J2397" s="25">
        <f t="shared" si="149"/>
        <v>0</v>
      </c>
      <c r="K2397" s="25">
        <f t="shared" si="150"/>
        <v>0</v>
      </c>
      <c r="L2397" s="25">
        <f t="shared" si="151"/>
        <v>0</v>
      </c>
      <c r="M2397" s="25">
        <v>0</v>
      </c>
      <c r="N2397" s="25" t="e">
        <v>#N/A</v>
      </c>
      <c r="O2397" s="25" t="e">
        <f>VLOOKUP(A2397,'NFkB target TFs'!$E$10:$E$54,1,FALSE)</f>
        <v>#N/A</v>
      </c>
      <c r="P2397" s="25" t="e">
        <f>VLOOKUP(A2397,'all NFkB targets'!$A$6:$A$571,1,FALSE)</f>
        <v>#N/A</v>
      </c>
    </row>
    <row r="2398" spans="1:16" x14ac:dyDescent="0.25">
      <c r="A2398" s="96" t="s">
        <v>3428</v>
      </c>
      <c r="B2398" s="21" t="s">
        <v>3429</v>
      </c>
      <c r="C2398" s="21"/>
      <c r="D2398" s="22">
        <v>0</v>
      </c>
      <c r="E2398" s="23">
        <v>0.35600484839075752</v>
      </c>
      <c r="F2398" s="23">
        <v>0.2902025016833632</v>
      </c>
      <c r="G2398" s="23">
        <v>0.29246891450179885</v>
      </c>
      <c r="H2398" s="23">
        <v>0.16532194009776724</v>
      </c>
      <c r="I2398" s="25">
        <f t="shared" si="148"/>
        <v>0</v>
      </c>
      <c r="J2398" s="25">
        <f t="shared" si="149"/>
        <v>0</v>
      </c>
      <c r="K2398" s="25">
        <f t="shared" si="150"/>
        <v>0</v>
      </c>
      <c r="L2398" s="25">
        <f t="shared" si="151"/>
        <v>0</v>
      </c>
      <c r="M2398" s="25">
        <v>0</v>
      </c>
      <c r="N2398" s="25" t="e">
        <v>#N/A</v>
      </c>
      <c r="O2398" s="25" t="e">
        <f>VLOOKUP(A2398,'NFkB target TFs'!$E$10:$E$54,1,FALSE)</f>
        <v>#N/A</v>
      </c>
      <c r="P2398" s="25" t="e">
        <f>VLOOKUP(A2398,'all NFkB targets'!$A$6:$A$571,1,FALSE)</f>
        <v>#N/A</v>
      </c>
    </row>
    <row r="2399" spans="1:16" x14ac:dyDescent="0.25">
      <c r="A2399" s="96" t="s">
        <v>14571</v>
      </c>
      <c r="B2399" s="21" t="s">
        <v>14572</v>
      </c>
      <c r="C2399" s="21"/>
      <c r="D2399" s="22">
        <v>0</v>
      </c>
      <c r="E2399" s="28">
        <v>0.45287755626454163</v>
      </c>
      <c r="F2399" s="28">
        <v>0.8442641876786201</v>
      </c>
      <c r="G2399" s="28">
        <v>1.1300480598016927</v>
      </c>
      <c r="H2399" s="28">
        <v>0.16527271908780103</v>
      </c>
      <c r="I2399" s="25">
        <f t="shared" si="148"/>
        <v>0</v>
      </c>
      <c r="J2399" s="25">
        <f t="shared" si="149"/>
        <v>1</v>
      </c>
      <c r="K2399" s="25">
        <f t="shared" si="150"/>
        <v>1</v>
      </c>
      <c r="L2399" s="25">
        <f t="shared" si="151"/>
        <v>0</v>
      </c>
      <c r="M2399" s="25">
        <v>1</v>
      </c>
      <c r="N2399" s="25" t="e">
        <v>#N/A</v>
      </c>
      <c r="O2399" s="25" t="e">
        <f>VLOOKUP(A2399,'NFkB target TFs'!$E$10:$E$54,1,FALSE)</f>
        <v>#N/A</v>
      </c>
      <c r="P2399" s="25" t="e">
        <f>VLOOKUP(A2399,'all NFkB targets'!$A$6:$A$571,1,FALSE)</f>
        <v>#N/A</v>
      </c>
    </row>
    <row r="2400" spans="1:16" x14ac:dyDescent="0.25">
      <c r="A2400" s="96" t="s">
        <v>11505</v>
      </c>
      <c r="B2400" s="21" t="s">
        <v>11506</v>
      </c>
      <c r="C2400" s="21"/>
      <c r="D2400" s="22">
        <v>0</v>
      </c>
      <c r="E2400" s="23">
        <v>-0.19089656840720634</v>
      </c>
      <c r="F2400" s="23">
        <v>0.29995072226551217</v>
      </c>
      <c r="G2400" s="23">
        <v>0.47802228497151311</v>
      </c>
      <c r="H2400" s="23">
        <v>0.16502795238546145</v>
      </c>
      <c r="I2400" s="25">
        <f t="shared" si="148"/>
        <v>0</v>
      </c>
      <c r="J2400" s="25">
        <f t="shared" si="149"/>
        <v>0</v>
      </c>
      <c r="K2400" s="25">
        <f t="shared" si="150"/>
        <v>0</v>
      </c>
      <c r="L2400" s="25">
        <f t="shared" si="151"/>
        <v>0</v>
      </c>
      <c r="M2400" s="25">
        <v>0</v>
      </c>
      <c r="N2400" s="25" t="e">
        <v>#N/A</v>
      </c>
      <c r="O2400" s="25" t="e">
        <f>VLOOKUP(A2400,'NFkB target TFs'!$E$10:$E$54,1,FALSE)</f>
        <v>#N/A</v>
      </c>
      <c r="P2400" s="25" t="e">
        <f>VLOOKUP(A2400,'all NFkB targets'!$A$6:$A$571,1,FALSE)</f>
        <v>#N/A</v>
      </c>
    </row>
    <row r="2401" spans="1:16" x14ac:dyDescent="0.25">
      <c r="A2401" s="96" t="s">
        <v>8045</v>
      </c>
      <c r="B2401" s="21" t="s">
        <v>8046</v>
      </c>
      <c r="C2401" s="21"/>
      <c r="D2401" s="22">
        <v>0</v>
      </c>
      <c r="E2401" s="23">
        <v>-9.6587843984528056E-3</v>
      </c>
      <c r="F2401" s="23">
        <v>0.14969552276069598</v>
      </c>
      <c r="G2401" s="23">
        <v>0.22291304313159974</v>
      </c>
      <c r="H2401" s="23">
        <v>0.16501409456181476</v>
      </c>
      <c r="I2401" s="25">
        <f t="shared" si="148"/>
        <v>0</v>
      </c>
      <c r="J2401" s="25">
        <f t="shared" si="149"/>
        <v>0</v>
      </c>
      <c r="K2401" s="25">
        <f t="shared" si="150"/>
        <v>0</v>
      </c>
      <c r="L2401" s="25">
        <f t="shared" si="151"/>
        <v>0</v>
      </c>
      <c r="M2401" s="25">
        <v>0</v>
      </c>
      <c r="N2401" s="25" t="e">
        <v>#N/A</v>
      </c>
      <c r="O2401" s="25" t="e">
        <f>VLOOKUP(A2401,'NFkB target TFs'!$E$10:$E$54,1,FALSE)</f>
        <v>#N/A</v>
      </c>
      <c r="P2401" s="25" t="e">
        <f>VLOOKUP(A2401,'all NFkB targets'!$A$6:$A$571,1,FALSE)</f>
        <v>#N/A</v>
      </c>
    </row>
    <row r="2402" spans="1:16" x14ac:dyDescent="0.25">
      <c r="A2402" s="96" t="s">
        <v>6918</v>
      </c>
      <c r="B2402" s="21" t="s">
        <v>6919</v>
      </c>
      <c r="C2402" s="21"/>
      <c r="D2402" s="22">
        <v>0</v>
      </c>
      <c r="E2402" s="23">
        <v>-8.2392062780731357E-2</v>
      </c>
      <c r="F2402" s="23">
        <v>0.31780259736015493</v>
      </c>
      <c r="G2402" s="23">
        <v>0.29116421412006871</v>
      </c>
      <c r="H2402" s="23">
        <v>0.16500592394976921</v>
      </c>
      <c r="I2402" s="25">
        <f t="shared" si="148"/>
        <v>0</v>
      </c>
      <c r="J2402" s="25">
        <f t="shared" si="149"/>
        <v>0</v>
      </c>
      <c r="K2402" s="25">
        <f t="shared" si="150"/>
        <v>0</v>
      </c>
      <c r="L2402" s="25">
        <f t="shared" si="151"/>
        <v>0</v>
      </c>
      <c r="M2402" s="25">
        <v>0</v>
      </c>
      <c r="N2402" s="25" t="e">
        <v>#N/A</v>
      </c>
      <c r="O2402" s="25" t="e">
        <f>VLOOKUP(A2402,'NFkB target TFs'!$E$10:$E$54,1,FALSE)</f>
        <v>#N/A</v>
      </c>
      <c r="P2402" s="25" t="e">
        <f>VLOOKUP(A2402,'all NFkB targets'!$A$6:$A$571,1,FALSE)</f>
        <v>#N/A</v>
      </c>
    </row>
    <row r="2403" spans="1:16" x14ac:dyDescent="0.25">
      <c r="A2403" s="96" t="s">
        <v>10191</v>
      </c>
      <c r="B2403" s="21" t="s">
        <v>10192</v>
      </c>
      <c r="C2403" s="21"/>
      <c r="D2403" s="22">
        <v>0</v>
      </c>
      <c r="E2403" s="23">
        <v>0.44093116118702202</v>
      </c>
      <c r="F2403" s="23">
        <v>0.36924927603336577</v>
      </c>
      <c r="G2403" s="23">
        <v>0.2762628214904243</v>
      </c>
      <c r="H2403" s="23">
        <v>0.16486036257395933</v>
      </c>
      <c r="I2403" s="25">
        <f t="shared" si="148"/>
        <v>0</v>
      </c>
      <c r="J2403" s="25">
        <f t="shared" si="149"/>
        <v>0</v>
      </c>
      <c r="K2403" s="25">
        <f t="shared" si="150"/>
        <v>0</v>
      </c>
      <c r="L2403" s="25">
        <f t="shared" si="151"/>
        <v>0</v>
      </c>
      <c r="M2403" s="25">
        <v>0</v>
      </c>
      <c r="N2403" s="25" t="e">
        <v>#N/A</v>
      </c>
      <c r="O2403" s="25" t="e">
        <f>VLOOKUP(A2403,'NFkB target TFs'!$E$10:$E$54,1,FALSE)</f>
        <v>#N/A</v>
      </c>
      <c r="P2403" s="25" t="e">
        <f>VLOOKUP(A2403,'all NFkB targets'!$A$6:$A$571,1,FALSE)</f>
        <v>#N/A</v>
      </c>
    </row>
    <row r="2404" spans="1:16" x14ac:dyDescent="0.25">
      <c r="A2404" s="96" t="s">
        <v>1746</v>
      </c>
      <c r="B2404" s="21" t="s">
        <v>1747</v>
      </c>
      <c r="C2404" s="21"/>
      <c r="D2404" s="22">
        <v>0</v>
      </c>
      <c r="E2404" s="23">
        <v>-0.11822875420452954</v>
      </c>
      <c r="F2404" s="23">
        <v>0.171166385463453</v>
      </c>
      <c r="G2404" s="23">
        <v>0.20251564819874621</v>
      </c>
      <c r="H2404" s="23">
        <v>0.16485418438179519</v>
      </c>
      <c r="I2404" s="25">
        <f t="shared" si="148"/>
        <v>0</v>
      </c>
      <c r="J2404" s="25">
        <f t="shared" si="149"/>
        <v>0</v>
      </c>
      <c r="K2404" s="25">
        <f t="shared" si="150"/>
        <v>0</v>
      </c>
      <c r="L2404" s="25">
        <f t="shared" si="151"/>
        <v>0</v>
      </c>
      <c r="M2404" s="25">
        <v>0</v>
      </c>
      <c r="N2404" s="25" t="e">
        <v>#N/A</v>
      </c>
      <c r="O2404" s="25" t="e">
        <f>VLOOKUP(A2404,'NFkB target TFs'!$E$10:$E$54,1,FALSE)</f>
        <v>#N/A</v>
      </c>
      <c r="P2404" s="25" t="e">
        <f>VLOOKUP(A2404,'all NFkB targets'!$A$6:$A$571,1,FALSE)</f>
        <v>#N/A</v>
      </c>
    </row>
    <row r="2405" spans="1:16" x14ac:dyDescent="0.25">
      <c r="A2405" s="96" t="s">
        <v>14472</v>
      </c>
      <c r="B2405" s="21" t="s">
        <v>14473</v>
      </c>
      <c r="C2405" s="21"/>
      <c r="D2405" s="22">
        <v>0</v>
      </c>
      <c r="E2405" s="24">
        <v>-0.17914923545817305</v>
      </c>
      <c r="F2405" s="28">
        <v>0.64645652959339273</v>
      </c>
      <c r="G2405" s="24">
        <v>-0.88616095441021936</v>
      </c>
      <c r="H2405" s="28">
        <v>0.16468984103222584</v>
      </c>
      <c r="I2405" s="25">
        <f t="shared" si="148"/>
        <v>0</v>
      </c>
      <c r="J2405" s="25">
        <f t="shared" si="149"/>
        <v>1</v>
      </c>
      <c r="K2405" s="25">
        <f t="shared" si="150"/>
        <v>1</v>
      </c>
      <c r="L2405" s="25">
        <f t="shared" si="151"/>
        <v>0</v>
      </c>
      <c r="M2405" s="25">
        <v>1</v>
      </c>
      <c r="N2405" s="25" t="e">
        <v>#N/A</v>
      </c>
      <c r="O2405" s="25" t="e">
        <f>VLOOKUP(A2405,'NFkB target TFs'!$E$10:$E$54,1,FALSE)</f>
        <v>#N/A</v>
      </c>
      <c r="P2405" s="25" t="e">
        <f>VLOOKUP(A2405,'all NFkB targets'!$A$6:$A$571,1,FALSE)</f>
        <v>#N/A</v>
      </c>
    </row>
    <row r="2406" spans="1:16" x14ac:dyDescent="0.25">
      <c r="A2406" s="96" t="s">
        <v>7403</v>
      </c>
      <c r="B2406" s="21" t="s">
        <v>7404</v>
      </c>
      <c r="C2406" s="21"/>
      <c r="D2406" s="22">
        <v>0</v>
      </c>
      <c r="E2406" s="23">
        <v>3.3134184816644235E-2</v>
      </c>
      <c r="F2406" s="23">
        <v>-3.018067697217483E-2</v>
      </c>
      <c r="G2406" s="23">
        <v>1.0266328020661918E-2</v>
      </c>
      <c r="H2406" s="23">
        <v>0.16460294438660819</v>
      </c>
      <c r="I2406" s="25">
        <f t="shared" si="148"/>
        <v>0</v>
      </c>
      <c r="J2406" s="25">
        <f t="shared" si="149"/>
        <v>0</v>
      </c>
      <c r="K2406" s="25">
        <f t="shared" si="150"/>
        <v>0</v>
      </c>
      <c r="L2406" s="25">
        <f t="shared" si="151"/>
        <v>0</v>
      </c>
      <c r="M2406" s="25">
        <v>0</v>
      </c>
      <c r="N2406" s="25" t="e">
        <v>#N/A</v>
      </c>
      <c r="O2406" s="25" t="e">
        <f>VLOOKUP(A2406,'NFkB target TFs'!$E$10:$E$54,1,FALSE)</f>
        <v>#N/A</v>
      </c>
      <c r="P2406" s="25" t="e">
        <f>VLOOKUP(A2406,'all NFkB targets'!$A$6:$A$571,1,FALSE)</f>
        <v>#N/A</v>
      </c>
    </row>
    <row r="2407" spans="1:16" x14ac:dyDescent="0.25">
      <c r="A2407" s="96" t="s">
        <v>950</v>
      </c>
      <c r="B2407" s="21" t="s">
        <v>951</v>
      </c>
      <c r="C2407" s="21"/>
      <c r="D2407" s="22">
        <v>0</v>
      </c>
      <c r="E2407" s="23">
        <v>0.1398219342779706</v>
      </c>
      <c r="F2407" s="23">
        <v>0.46260501962269518</v>
      </c>
      <c r="G2407" s="23">
        <v>0.57181462348475698</v>
      </c>
      <c r="H2407" s="23">
        <v>0.16458164302788678</v>
      </c>
      <c r="I2407" s="25">
        <f t="shared" si="148"/>
        <v>0</v>
      </c>
      <c r="J2407" s="25">
        <f t="shared" si="149"/>
        <v>0</v>
      </c>
      <c r="K2407" s="25">
        <f t="shared" si="150"/>
        <v>0</v>
      </c>
      <c r="L2407" s="25">
        <f t="shared" si="151"/>
        <v>0</v>
      </c>
      <c r="M2407" s="25">
        <v>0</v>
      </c>
      <c r="N2407" s="25" t="e">
        <v>#N/A</v>
      </c>
      <c r="O2407" s="25" t="e">
        <f>VLOOKUP(A2407,'NFkB target TFs'!$E$10:$E$54,1,FALSE)</f>
        <v>#N/A</v>
      </c>
      <c r="P2407" s="25" t="e">
        <f>VLOOKUP(A2407,'all NFkB targets'!$A$6:$A$571,1,FALSE)</f>
        <v>#N/A</v>
      </c>
    </row>
    <row r="2408" spans="1:16" x14ac:dyDescent="0.25">
      <c r="A2408" s="96" t="s">
        <v>8199</v>
      </c>
      <c r="B2408" s="21" t="s">
        <v>8200</v>
      </c>
      <c r="C2408" s="21"/>
      <c r="D2408" s="22">
        <v>0</v>
      </c>
      <c r="E2408" s="23">
        <v>5.7981791532500902E-2</v>
      </c>
      <c r="F2408" s="23">
        <v>-3.3767949447456702E-2</v>
      </c>
      <c r="G2408" s="23">
        <v>-9.5380370174086807E-2</v>
      </c>
      <c r="H2408" s="23">
        <v>0.16457713775557886</v>
      </c>
      <c r="I2408" s="25">
        <f t="shared" si="148"/>
        <v>0</v>
      </c>
      <c r="J2408" s="25">
        <f t="shared" si="149"/>
        <v>0</v>
      </c>
      <c r="K2408" s="25">
        <f t="shared" si="150"/>
        <v>0</v>
      </c>
      <c r="L2408" s="25">
        <f t="shared" si="151"/>
        <v>0</v>
      </c>
      <c r="M2408" s="25">
        <v>0</v>
      </c>
      <c r="N2408" s="25" t="e">
        <v>#N/A</v>
      </c>
      <c r="O2408" s="25" t="e">
        <f>VLOOKUP(A2408,'NFkB target TFs'!$E$10:$E$54,1,FALSE)</f>
        <v>#N/A</v>
      </c>
      <c r="P2408" s="25" t="e">
        <f>VLOOKUP(A2408,'all NFkB targets'!$A$6:$A$571,1,FALSE)</f>
        <v>#N/A</v>
      </c>
    </row>
    <row r="2409" spans="1:16" x14ac:dyDescent="0.25">
      <c r="A2409" s="96" t="s">
        <v>14906</v>
      </c>
      <c r="B2409" s="21" t="s">
        <v>14907</v>
      </c>
      <c r="C2409" s="21"/>
      <c r="D2409" s="22">
        <v>0</v>
      </c>
      <c r="E2409" s="28">
        <v>0.52216147436928262</v>
      </c>
      <c r="F2409" s="28">
        <v>0.63729574542627476</v>
      </c>
      <c r="G2409" s="28">
        <v>0.6775278744776525</v>
      </c>
      <c r="H2409" s="28">
        <v>0.16446554188450316</v>
      </c>
      <c r="I2409" s="25">
        <f t="shared" si="148"/>
        <v>0</v>
      </c>
      <c r="J2409" s="25">
        <f t="shared" si="149"/>
        <v>1</v>
      </c>
      <c r="K2409" s="25">
        <f t="shared" si="150"/>
        <v>1</v>
      </c>
      <c r="L2409" s="25">
        <f t="shared" si="151"/>
        <v>0</v>
      </c>
      <c r="M2409" s="25">
        <v>1</v>
      </c>
      <c r="N2409" s="25" t="e">
        <v>#N/A</v>
      </c>
      <c r="O2409" s="25" t="e">
        <f>VLOOKUP(A2409,'NFkB target TFs'!$E$10:$E$54,1,FALSE)</f>
        <v>#N/A</v>
      </c>
      <c r="P2409" s="25" t="e">
        <f>VLOOKUP(A2409,'all NFkB targets'!$A$6:$A$571,1,FALSE)</f>
        <v>#N/A</v>
      </c>
    </row>
    <row r="2410" spans="1:16" x14ac:dyDescent="0.25">
      <c r="A2410" s="96" t="s">
        <v>3778</v>
      </c>
      <c r="B2410" s="21" t="s">
        <v>3779</v>
      </c>
      <c r="C2410" s="21"/>
      <c r="D2410" s="22">
        <v>0</v>
      </c>
      <c r="E2410" s="23">
        <v>-0.16885423094536817</v>
      </c>
      <c r="F2410" s="23">
        <v>0.10551075276695474</v>
      </c>
      <c r="G2410" s="23">
        <v>0.24454369537147413</v>
      </c>
      <c r="H2410" s="23">
        <v>0.16443807829260773</v>
      </c>
      <c r="I2410" s="25">
        <f t="shared" si="148"/>
        <v>0</v>
      </c>
      <c r="J2410" s="25">
        <f t="shared" si="149"/>
        <v>0</v>
      </c>
      <c r="K2410" s="25">
        <f t="shared" si="150"/>
        <v>0</v>
      </c>
      <c r="L2410" s="25">
        <f t="shared" si="151"/>
        <v>0</v>
      </c>
      <c r="M2410" s="25">
        <v>0</v>
      </c>
      <c r="N2410" s="25" t="e">
        <v>#N/A</v>
      </c>
      <c r="O2410" s="25" t="e">
        <f>VLOOKUP(A2410,'NFkB target TFs'!$E$10:$E$54,1,FALSE)</f>
        <v>#N/A</v>
      </c>
      <c r="P2410" s="25" t="e">
        <f>VLOOKUP(A2410,'all NFkB targets'!$A$6:$A$571,1,FALSE)</f>
        <v>#N/A</v>
      </c>
    </row>
    <row r="2411" spans="1:16" x14ac:dyDescent="0.25">
      <c r="A2411" s="96" t="s">
        <v>12172</v>
      </c>
      <c r="B2411" s="21" t="s">
        <v>12173</v>
      </c>
      <c r="C2411" s="21"/>
      <c r="D2411" s="22">
        <v>0</v>
      </c>
      <c r="E2411" s="24">
        <v>-1.0525947087174805</v>
      </c>
      <c r="F2411" s="28">
        <v>0.12848519395418082</v>
      </c>
      <c r="G2411" s="23">
        <v>2.5892292433014549E-2</v>
      </c>
      <c r="H2411" s="28">
        <v>0.16433319039332603</v>
      </c>
      <c r="I2411" s="25">
        <f t="shared" si="148"/>
        <v>1</v>
      </c>
      <c r="J2411" s="25">
        <f t="shared" si="149"/>
        <v>0</v>
      </c>
      <c r="K2411" s="25">
        <f t="shared" si="150"/>
        <v>0</v>
      </c>
      <c r="L2411" s="25">
        <f t="shared" si="151"/>
        <v>0</v>
      </c>
      <c r="M2411" s="25">
        <v>1</v>
      </c>
      <c r="N2411" s="25" t="e">
        <v>#N/A</v>
      </c>
      <c r="O2411" s="25" t="e">
        <f>VLOOKUP(A2411,'NFkB target TFs'!$E$10:$E$54,1,FALSE)</f>
        <v>#N/A</v>
      </c>
      <c r="P2411" s="25" t="e">
        <f>VLOOKUP(A2411,'all NFkB targets'!$A$6:$A$571,1,FALSE)</f>
        <v>#N/A</v>
      </c>
    </row>
    <row r="2412" spans="1:16" x14ac:dyDescent="0.25">
      <c r="A2412" s="96" t="s">
        <v>7178</v>
      </c>
      <c r="B2412" s="21" t="s">
        <v>7179</v>
      </c>
      <c r="C2412" s="21"/>
      <c r="D2412" s="22">
        <v>0</v>
      </c>
      <c r="E2412" s="23">
        <v>-7.179889814606906E-2</v>
      </c>
      <c r="F2412" s="23">
        <v>0.1173615101192254</v>
      </c>
      <c r="G2412" s="23">
        <v>0.35644247018706726</v>
      </c>
      <c r="H2412" s="23">
        <v>0.16423503964812564</v>
      </c>
      <c r="I2412" s="25">
        <f t="shared" si="148"/>
        <v>0</v>
      </c>
      <c r="J2412" s="25">
        <f t="shared" si="149"/>
        <v>0</v>
      </c>
      <c r="K2412" s="25">
        <f t="shared" si="150"/>
        <v>0</v>
      </c>
      <c r="L2412" s="25">
        <f t="shared" si="151"/>
        <v>0</v>
      </c>
      <c r="M2412" s="25">
        <v>0</v>
      </c>
      <c r="N2412" s="25" t="e">
        <v>#N/A</v>
      </c>
      <c r="O2412" s="25" t="e">
        <f>VLOOKUP(A2412,'NFkB target TFs'!$E$10:$E$54,1,FALSE)</f>
        <v>#N/A</v>
      </c>
      <c r="P2412" s="25" t="e">
        <f>VLOOKUP(A2412,'all NFkB targets'!$A$6:$A$571,1,FALSE)</f>
        <v>#N/A</v>
      </c>
    </row>
    <row r="2413" spans="1:16" x14ac:dyDescent="0.25">
      <c r="A2413" s="96" t="s">
        <v>747</v>
      </c>
      <c r="B2413" s="21" t="s">
        <v>748</v>
      </c>
      <c r="C2413" s="21"/>
      <c r="D2413" s="22">
        <v>0</v>
      </c>
      <c r="E2413" s="23">
        <v>0.42387397725324422</v>
      </c>
      <c r="F2413" s="23">
        <v>0.35917666800159626</v>
      </c>
      <c r="G2413" s="23">
        <v>0.33595911606521822</v>
      </c>
      <c r="H2413" s="23">
        <v>0.16415882429472395</v>
      </c>
      <c r="I2413" s="25">
        <f t="shared" si="148"/>
        <v>0</v>
      </c>
      <c r="J2413" s="25">
        <f t="shared" si="149"/>
        <v>0</v>
      </c>
      <c r="K2413" s="25">
        <f t="shared" si="150"/>
        <v>0</v>
      </c>
      <c r="L2413" s="25">
        <f t="shared" si="151"/>
        <v>0</v>
      </c>
      <c r="M2413" s="25">
        <v>0</v>
      </c>
      <c r="N2413" s="25" t="e">
        <v>#N/A</v>
      </c>
      <c r="O2413" s="25" t="e">
        <f>VLOOKUP(A2413,'NFkB target TFs'!$E$10:$E$54,1,FALSE)</f>
        <v>#N/A</v>
      </c>
      <c r="P2413" s="25" t="e">
        <f>VLOOKUP(A2413,'all NFkB targets'!$A$6:$A$571,1,FALSE)</f>
        <v>#N/A</v>
      </c>
    </row>
    <row r="2414" spans="1:16" x14ac:dyDescent="0.25">
      <c r="A2414" s="96" t="s">
        <v>7939</v>
      </c>
      <c r="B2414" s="21" t="s">
        <v>7940</v>
      </c>
      <c r="C2414" s="21"/>
      <c r="D2414" s="22">
        <v>0</v>
      </c>
      <c r="E2414" s="23">
        <v>0.14089845569912191</v>
      </c>
      <c r="F2414" s="23">
        <v>-0.14628152345491416</v>
      </c>
      <c r="G2414" s="23">
        <v>4.6561713018858482E-2</v>
      </c>
      <c r="H2414" s="23">
        <v>0.16409120845112912</v>
      </c>
      <c r="I2414" s="25">
        <f t="shared" si="148"/>
        <v>0</v>
      </c>
      <c r="J2414" s="25">
        <f t="shared" si="149"/>
        <v>0</v>
      </c>
      <c r="K2414" s="25">
        <f t="shared" si="150"/>
        <v>0</v>
      </c>
      <c r="L2414" s="25">
        <f t="shared" si="151"/>
        <v>0</v>
      </c>
      <c r="M2414" s="25">
        <v>0</v>
      </c>
      <c r="N2414" s="25" t="e">
        <v>#N/A</v>
      </c>
      <c r="O2414" s="25" t="e">
        <f>VLOOKUP(A2414,'NFkB target TFs'!$E$10:$E$54,1,FALSE)</f>
        <v>#N/A</v>
      </c>
      <c r="P2414" s="25" t="e">
        <f>VLOOKUP(A2414,'all NFkB targets'!$A$6:$A$571,1,FALSE)</f>
        <v>#N/A</v>
      </c>
    </row>
    <row r="2415" spans="1:16" x14ac:dyDescent="0.25">
      <c r="A2415" s="96" t="s">
        <v>12362</v>
      </c>
      <c r="B2415" s="21" t="s">
        <v>12363</v>
      </c>
      <c r="C2415" s="21"/>
      <c r="D2415" s="22">
        <v>0</v>
      </c>
      <c r="E2415" s="28">
        <v>1.2407313534848692</v>
      </c>
      <c r="F2415" s="28">
        <v>0.44938900406962096</v>
      </c>
      <c r="G2415" s="23">
        <v>9.3621634129115033E-2</v>
      </c>
      <c r="H2415" s="28">
        <v>0.16403681740404219</v>
      </c>
      <c r="I2415" s="25">
        <f t="shared" si="148"/>
        <v>1</v>
      </c>
      <c r="J2415" s="25">
        <f t="shared" si="149"/>
        <v>0</v>
      </c>
      <c r="K2415" s="25">
        <f t="shared" si="150"/>
        <v>0</v>
      </c>
      <c r="L2415" s="25">
        <f t="shared" si="151"/>
        <v>0</v>
      </c>
      <c r="M2415" s="25">
        <v>1</v>
      </c>
      <c r="N2415" s="25" t="e">
        <v>#N/A</v>
      </c>
      <c r="O2415" s="25" t="e">
        <f>VLOOKUP(A2415,'NFkB target TFs'!$E$10:$E$54,1,FALSE)</f>
        <v>#N/A</v>
      </c>
      <c r="P2415" s="25" t="e">
        <f>VLOOKUP(A2415,'all NFkB targets'!$A$6:$A$571,1,FALSE)</f>
        <v>#N/A</v>
      </c>
    </row>
    <row r="2416" spans="1:16" x14ac:dyDescent="0.25">
      <c r="A2416" s="96" t="s">
        <v>8177</v>
      </c>
      <c r="B2416" s="21" t="s">
        <v>8178</v>
      </c>
      <c r="C2416" s="21"/>
      <c r="D2416" s="22">
        <v>0</v>
      </c>
      <c r="E2416" s="23">
        <v>5.3133309048704454E-2</v>
      </c>
      <c r="F2416" s="23">
        <v>0.31088053680100203</v>
      </c>
      <c r="G2416" s="23">
        <v>0.21588050232674416</v>
      </c>
      <c r="H2416" s="23">
        <v>0.16401221548869291</v>
      </c>
      <c r="I2416" s="25">
        <f t="shared" si="148"/>
        <v>0</v>
      </c>
      <c r="J2416" s="25">
        <f t="shared" si="149"/>
        <v>0</v>
      </c>
      <c r="K2416" s="25">
        <f t="shared" si="150"/>
        <v>0</v>
      </c>
      <c r="L2416" s="25">
        <f t="shared" si="151"/>
        <v>0</v>
      </c>
      <c r="M2416" s="25">
        <v>0</v>
      </c>
      <c r="N2416" s="25" t="e">
        <v>#N/A</v>
      </c>
      <c r="O2416" s="25" t="e">
        <f>VLOOKUP(A2416,'NFkB target TFs'!$E$10:$E$54,1,FALSE)</f>
        <v>#N/A</v>
      </c>
      <c r="P2416" s="25" t="e">
        <f>VLOOKUP(A2416,'all NFkB targets'!$A$6:$A$571,1,FALSE)</f>
        <v>#N/A</v>
      </c>
    </row>
    <row r="2417" spans="1:16" x14ac:dyDescent="0.25">
      <c r="A2417" s="96" t="s">
        <v>6407</v>
      </c>
      <c r="B2417" s="21" t="s">
        <v>6408</v>
      </c>
      <c r="C2417" s="21"/>
      <c r="D2417" s="22">
        <v>0</v>
      </c>
      <c r="E2417" s="23">
        <v>0.35737243826976645</v>
      </c>
      <c r="F2417" s="23">
        <v>0.27618231771152574</v>
      </c>
      <c r="G2417" s="23">
        <v>0.39770559285707791</v>
      </c>
      <c r="H2417" s="23">
        <v>0.16399055893829934</v>
      </c>
      <c r="I2417" s="25">
        <f t="shared" si="148"/>
        <v>0</v>
      </c>
      <c r="J2417" s="25">
        <f t="shared" si="149"/>
        <v>0</v>
      </c>
      <c r="K2417" s="25">
        <f t="shared" si="150"/>
        <v>0</v>
      </c>
      <c r="L2417" s="25">
        <f t="shared" si="151"/>
        <v>0</v>
      </c>
      <c r="M2417" s="25">
        <v>0</v>
      </c>
      <c r="N2417" s="25" t="e">
        <v>#N/A</v>
      </c>
      <c r="O2417" s="25" t="e">
        <f>VLOOKUP(A2417,'NFkB target TFs'!$E$10:$E$54,1,FALSE)</f>
        <v>#N/A</v>
      </c>
      <c r="P2417" s="25" t="e">
        <f>VLOOKUP(A2417,'all NFkB targets'!$A$6:$A$571,1,FALSE)</f>
        <v>#N/A</v>
      </c>
    </row>
    <row r="2418" spans="1:16" x14ac:dyDescent="0.25">
      <c r="A2418" s="96" t="s">
        <v>11375</v>
      </c>
      <c r="B2418" s="21" t="s">
        <v>11376</v>
      </c>
      <c r="C2418" s="21"/>
      <c r="D2418" s="22">
        <v>0</v>
      </c>
      <c r="E2418" s="23">
        <v>0.12133288886058949</v>
      </c>
      <c r="F2418" s="23">
        <v>2.7004478767503184E-2</v>
      </c>
      <c r="G2418" s="23">
        <v>0.24768073489073886</v>
      </c>
      <c r="H2418" s="23">
        <v>0.16397151061953696</v>
      </c>
      <c r="I2418" s="25">
        <f t="shared" si="148"/>
        <v>0</v>
      </c>
      <c r="J2418" s="25">
        <f t="shared" si="149"/>
        <v>0</v>
      </c>
      <c r="K2418" s="25">
        <f t="shared" si="150"/>
        <v>0</v>
      </c>
      <c r="L2418" s="25">
        <f t="shared" si="151"/>
        <v>0</v>
      </c>
      <c r="M2418" s="25">
        <v>0</v>
      </c>
      <c r="N2418" s="25" t="e">
        <v>#N/A</v>
      </c>
      <c r="O2418" s="25" t="e">
        <f>VLOOKUP(A2418,'NFkB target TFs'!$E$10:$E$54,1,FALSE)</f>
        <v>#N/A</v>
      </c>
      <c r="P2418" s="25" t="e">
        <f>VLOOKUP(A2418,'all NFkB targets'!$A$6:$A$571,1,FALSE)</f>
        <v>#N/A</v>
      </c>
    </row>
    <row r="2419" spans="1:16" x14ac:dyDescent="0.25">
      <c r="A2419" s="96" t="s">
        <v>5739</v>
      </c>
      <c r="B2419" s="21" t="s">
        <v>5740</v>
      </c>
      <c r="C2419" s="21"/>
      <c r="D2419" s="22">
        <v>0</v>
      </c>
      <c r="E2419" s="23">
        <v>0.3877706335098508</v>
      </c>
      <c r="F2419" s="23">
        <v>5.6475667348718742E-2</v>
      </c>
      <c r="G2419" s="23">
        <v>-0.17444996593608622</v>
      </c>
      <c r="H2419" s="23">
        <v>0.16395921253892684</v>
      </c>
      <c r="I2419" s="25">
        <f t="shared" si="148"/>
        <v>0</v>
      </c>
      <c r="J2419" s="25">
        <f t="shared" si="149"/>
        <v>0</v>
      </c>
      <c r="K2419" s="25">
        <f t="shared" si="150"/>
        <v>0</v>
      </c>
      <c r="L2419" s="25">
        <f t="shared" si="151"/>
        <v>0</v>
      </c>
      <c r="M2419" s="25">
        <v>0</v>
      </c>
      <c r="N2419" s="25" t="e">
        <v>#N/A</v>
      </c>
      <c r="O2419" s="25" t="e">
        <f>VLOOKUP(A2419,'NFkB target TFs'!$E$10:$E$54,1,FALSE)</f>
        <v>#N/A</v>
      </c>
      <c r="P2419" s="25" t="e">
        <f>VLOOKUP(A2419,'all NFkB targets'!$A$6:$A$571,1,FALSE)</f>
        <v>#N/A</v>
      </c>
    </row>
    <row r="2420" spans="1:16" x14ac:dyDescent="0.25">
      <c r="A2420" s="96" t="s">
        <v>8681</v>
      </c>
      <c r="B2420" s="21" t="s">
        <v>8682</v>
      </c>
      <c r="C2420" s="21"/>
      <c r="D2420" s="22">
        <v>0</v>
      </c>
      <c r="E2420" s="23">
        <v>3.6644372848400414E-2</v>
      </c>
      <c r="F2420" s="23">
        <v>0.20655647271291841</v>
      </c>
      <c r="G2420" s="23">
        <v>6.7597675366729976E-2</v>
      </c>
      <c r="H2420" s="23">
        <v>0.16381791039406352</v>
      </c>
      <c r="I2420" s="25">
        <f t="shared" si="148"/>
        <v>0</v>
      </c>
      <c r="J2420" s="25">
        <f t="shared" si="149"/>
        <v>0</v>
      </c>
      <c r="K2420" s="25">
        <f t="shared" si="150"/>
        <v>0</v>
      </c>
      <c r="L2420" s="25">
        <f t="shared" si="151"/>
        <v>0</v>
      </c>
      <c r="M2420" s="25">
        <v>0</v>
      </c>
      <c r="N2420" s="25" t="e">
        <v>#N/A</v>
      </c>
      <c r="O2420" s="25" t="e">
        <f>VLOOKUP(A2420,'NFkB target TFs'!$E$10:$E$54,1,FALSE)</f>
        <v>#N/A</v>
      </c>
      <c r="P2420" s="25" t="e">
        <f>VLOOKUP(A2420,'all NFkB targets'!$A$6:$A$571,1,FALSE)</f>
        <v>#N/A</v>
      </c>
    </row>
    <row r="2421" spans="1:16" x14ac:dyDescent="0.25">
      <c r="A2421" s="96" t="s">
        <v>12073</v>
      </c>
      <c r="B2421" s="21" t="s">
        <v>12074</v>
      </c>
      <c r="C2421" s="21"/>
      <c r="D2421" s="22">
        <v>0</v>
      </c>
      <c r="E2421" s="24">
        <v>-0.71714589690705066</v>
      </c>
      <c r="F2421" s="24">
        <v>-0.23881534880287433</v>
      </c>
      <c r="G2421" s="23">
        <v>7.7649787645264257E-2</v>
      </c>
      <c r="H2421" s="28">
        <v>0.16367429078539811</v>
      </c>
      <c r="I2421" s="25">
        <f t="shared" si="148"/>
        <v>1</v>
      </c>
      <c r="J2421" s="25">
        <f t="shared" si="149"/>
        <v>0</v>
      </c>
      <c r="K2421" s="25">
        <f t="shared" si="150"/>
        <v>0</v>
      </c>
      <c r="L2421" s="25">
        <f t="shared" si="151"/>
        <v>0</v>
      </c>
      <c r="M2421" s="25">
        <v>1</v>
      </c>
      <c r="N2421" s="25" t="e">
        <v>#N/A</v>
      </c>
      <c r="O2421" s="25" t="e">
        <f>VLOOKUP(A2421,'NFkB target TFs'!$E$10:$E$54,1,FALSE)</f>
        <v>#N/A</v>
      </c>
      <c r="P2421" s="25" t="e">
        <f>VLOOKUP(A2421,'all NFkB targets'!$A$6:$A$571,1,FALSE)</f>
        <v>#N/A</v>
      </c>
    </row>
    <row r="2422" spans="1:16" x14ac:dyDescent="0.25">
      <c r="A2422" s="96" t="s">
        <v>176</v>
      </c>
      <c r="B2422" s="21" t="s">
        <v>177</v>
      </c>
      <c r="C2422" s="21"/>
      <c r="D2422" s="22">
        <v>0</v>
      </c>
      <c r="E2422" s="23">
        <v>-0.15474801988561354</v>
      </c>
      <c r="F2422" s="23">
        <v>0.22209045699248398</v>
      </c>
      <c r="G2422" s="23">
        <v>0.22700550087803981</v>
      </c>
      <c r="H2422" s="23">
        <v>0.16364581575415355</v>
      </c>
      <c r="I2422" s="25">
        <f t="shared" si="148"/>
        <v>0</v>
      </c>
      <c r="J2422" s="25">
        <f t="shared" si="149"/>
        <v>0</v>
      </c>
      <c r="K2422" s="25">
        <f t="shared" si="150"/>
        <v>0</v>
      </c>
      <c r="L2422" s="25">
        <f t="shared" si="151"/>
        <v>0</v>
      </c>
      <c r="M2422" s="25">
        <v>0</v>
      </c>
      <c r="N2422" s="25" t="e">
        <v>#N/A</v>
      </c>
      <c r="O2422" s="25" t="e">
        <f>VLOOKUP(A2422,'NFkB target TFs'!$E$10:$E$54,1,FALSE)</f>
        <v>#N/A</v>
      </c>
      <c r="P2422" s="25" t="str">
        <f>VLOOKUP(A2422,'all NFkB targets'!$A$6:$A$571,1,FALSE)</f>
        <v>NFKB1</v>
      </c>
    </row>
    <row r="2423" spans="1:16" x14ac:dyDescent="0.25">
      <c r="A2423" s="96" t="s">
        <v>14637</v>
      </c>
      <c r="B2423" s="21" t="s">
        <v>14638</v>
      </c>
      <c r="C2423" s="21"/>
      <c r="D2423" s="22">
        <v>0</v>
      </c>
      <c r="E2423" s="23">
        <v>7.6924404668612889E-2</v>
      </c>
      <c r="F2423" s="28">
        <v>0.94288936346522279</v>
      </c>
      <c r="G2423" s="28">
        <v>0.64078847272367634</v>
      </c>
      <c r="H2423" s="28">
        <v>0.16350952444241024</v>
      </c>
      <c r="I2423" s="25">
        <f t="shared" ref="I2423:I2486" si="152">IF(ABS(E2423)&gt;0.585,1,0)</f>
        <v>0</v>
      </c>
      <c r="J2423" s="25">
        <f t="shared" ref="J2423:J2486" si="153">IF(ABS(F2423)&gt;0.585,1,0)</f>
        <v>1</v>
      </c>
      <c r="K2423" s="25">
        <f t="shared" ref="K2423:K2486" si="154">IF(ABS(G2423)&gt;0.585,1,0)</f>
        <v>1</v>
      </c>
      <c r="L2423" s="25">
        <f t="shared" ref="L2423:L2486" si="155">IF(ABS(H2423)&gt;0.585,1,0)</f>
        <v>0</v>
      </c>
      <c r="M2423" s="25">
        <v>1</v>
      </c>
      <c r="N2423" s="25" t="e">
        <v>#N/A</v>
      </c>
      <c r="O2423" s="25" t="e">
        <f>VLOOKUP(A2423,'NFkB target TFs'!$E$10:$E$54,1,FALSE)</f>
        <v>#N/A</v>
      </c>
      <c r="P2423" s="25" t="e">
        <f>VLOOKUP(A2423,'all NFkB targets'!$A$6:$A$571,1,FALSE)</f>
        <v>#N/A</v>
      </c>
    </row>
    <row r="2424" spans="1:16" x14ac:dyDescent="0.25">
      <c r="A2424" s="96" t="s">
        <v>5657</v>
      </c>
      <c r="B2424" s="21" t="s">
        <v>5658</v>
      </c>
      <c r="C2424" s="21"/>
      <c r="D2424" s="22">
        <v>0</v>
      </c>
      <c r="E2424" s="23">
        <v>1.7265984665338092E-2</v>
      </c>
      <c r="F2424" s="23">
        <v>8.1517144648757714E-2</v>
      </c>
      <c r="G2424" s="23">
        <v>0.31756069990455404</v>
      </c>
      <c r="H2424" s="23">
        <v>0.16319907399904263</v>
      </c>
      <c r="I2424" s="25">
        <f t="shared" si="152"/>
        <v>0</v>
      </c>
      <c r="J2424" s="25">
        <f t="shared" si="153"/>
        <v>0</v>
      </c>
      <c r="K2424" s="25">
        <f t="shared" si="154"/>
        <v>0</v>
      </c>
      <c r="L2424" s="25">
        <f t="shared" si="155"/>
        <v>0</v>
      </c>
      <c r="M2424" s="25">
        <v>0</v>
      </c>
      <c r="N2424" s="25" t="e">
        <v>#N/A</v>
      </c>
      <c r="O2424" s="25" t="e">
        <f>VLOOKUP(A2424,'NFkB target TFs'!$E$10:$E$54,1,FALSE)</f>
        <v>#N/A</v>
      </c>
      <c r="P2424" s="25" t="e">
        <f>VLOOKUP(A2424,'all NFkB targets'!$A$6:$A$571,1,FALSE)</f>
        <v>#N/A</v>
      </c>
    </row>
    <row r="2425" spans="1:16" x14ac:dyDescent="0.25">
      <c r="A2425" s="96" t="s">
        <v>11363</v>
      </c>
      <c r="B2425" s="21" t="s">
        <v>11364</v>
      </c>
      <c r="C2425" s="21"/>
      <c r="D2425" s="22">
        <v>0</v>
      </c>
      <c r="E2425" s="23">
        <v>0.30099632817630934</v>
      </c>
      <c r="F2425" s="23">
        <v>-3.0465538528326648E-3</v>
      </c>
      <c r="G2425" s="23">
        <v>0.32201509769407211</v>
      </c>
      <c r="H2425" s="23">
        <v>0.16311714934031443</v>
      </c>
      <c r="I2425" s="25">
        <f t="shared" si="152"/>
        <v>0</v>
      </c>
      <c r="J2425" s="25">
        <f t="shared" si="153"/>
        <v>0</v>
      </c>
      <c r="K2425" s="25">
        <f t="shared" si="154"/>
        <v>0</v>
      </c>
      <c r="L2425" s="25">
        <f t="shared" si="155"/>
        <v>0</v>
      </c>
      <c r="M2425" s="25">
        <v>0</v>
      </c>
      <c r="N2425" s="25" t="e">
        <v>#N/A</v>
      </c>
      <c r="O2425" s="25" t="e">
        <f>VLOOKUP(A2425,'NFkB target TFs'!$E$10:$E$54,1,FALSE)</f>
        <v>#N/A</v>
      </c>
      <c r="P2425" s="25" t="e">
        <f>VLOOKUP(A2425,'all NFkB targets'!$A$6:$A$571,1,FALSE)</f>
        <v>#N/A</v>
      </c>
    </row>
    <row r="2426" spans="1:16" x14ac:dyDescent="0.25">
      <c r="A2426" s="96" t="s">
        <v>15060</v>
      </c>
      <c r="B2426" s="21" t="s">
        <v>15061</v>
      </c>
      <c r="C2426" s="21"/>
      <c r="D2426" s="22">
        <v>0</v>
      </c>
      <c r="E2426" s="28">
        <v>0.68470197834194391</v>
      </c>
      <c r="F2426" s="28">
        <v>0.6180669802716996</v>
      </c>
      <c r="G2426" s="28">
        <v>0.73248200659094453</v>
      </c>
      <c r="H2426" s="28">
        <v>0.16310928891343565</v>
      </c>
      <c r="I2426" s="25">
        <f t="shared" si="152"/>
        <v>1</v>
      </c>
      <c r="J2426" s="25">
        <f t="shared" si="153"/>
        <v>1</v>
      </c>
      <c r="K2426" s="25">
        <f t="shared" si="154"/>
        <v>1</v>
      </c>
      <c r="L2426" s="25">
        <f t="shared" si="155"/>
        <v>0</v>
      </c>
      <c r="M2426" s="25">
        <v>1</v>
      </c>
      <c r="N2426" s="25" t="e">
        <v>#N/A</v>
      </c>
      <c r="O2426" s="25" t="e">
        <f>VLOOKUP(A2426,'NFkB target TFs'!$E$10:$E$54,1,FALSE)</f>
        <v>#N/A</v>
      </c>
      <c r="P2426" s="25" t="e">
        <f>VLOOKUP(A2426,'all NFkB targets'!$A$6:$A$571,1,FALSE)</f>
        <v>#N/A</v>
      </c>
    </row>
    <row r="2427" spans="1:16" x14ac:dyDescent="0.25">
      <c r="A2427" s="96" t="s">
        <v>1839</v>
      </c>
      <c r="B2427" s="21" t="s">
        <v>1840</v>
      </c>
      <c r="C2427" s="21"/>
      <c r="D2427" s="22">
        <v>0</v>
      </c>
      <c r="E2427" s="23">
        <v>-0.1779454395467964</v>
      </c>
      <c r="F2427" s="23">
        <v>4.1359020573830604E-3</v>
      </c>
      <c r="G2427" s="23">
        <v>7.0559149381152236E-2</v>
      </c>
      <c r="H2427" s="23">
        <v>0.16309389381234529</v>
      </c>
      <c r="I2427" s="25">
        <f t="shared" si="152"/>
        <v>0</v>
      </c>
      <c r="J2427" s="25">
        <f t="shared" si="153"/>
        <v>0</v>
      </c>
      <c r="K2427" s="25">
        <f t="shared" si="154"/>
        <v>0</v>
      </c>
      <c r="L2427" s="25">
        <f t="shared" si="155"/>
        <v>0</v>
      </c>
      <c r="M2427" s="25">
        <v>0</v>
      </c>
      <c r="N2427" s="25" t="e">
        <v>#N/A</v>
      </c>
      <c r="O2427" s="25" t="e">
        <f>VLOOKUP(A2427,'NFkB target TFs'!$E$10:$E$54,1,FALSE)</f>
        <v>#N/A</v>
      </c>
      <c r="P2427" s="25" t="e">
        <f>VLOOKUP(A2427,'all NFkB targets'!$A$6:$A$571,1,FALSE)</f>
        <v>#N/A</v>
      </c>
    </row>
    <row r="2428" spans="1:16" x14ac:dyDescent="0.25">
      <c r="A2428" s="96" t="s">
        <v>4944</v>
      </c>
      <c r="B2428" s="21" t="s">
        <v>4945</v>
      </c>
      <c r="C2428" s="21"/>
      <c r="D2428" s="22">
        <v>0</v>
      </c>
      <c r="E2428" s="23">
        <v>-0.43343709790917928</v>
      </c>
      <c r="F2428" s="23">
        <v>0.40944605237391724</v>
      </c>
      <c r="G2428" s="23">
        <v>0.18654883193596339</v>
      </c>
      <c r="H2428" s="23">
        <v>0.16301512167281113</v>
      </c>
      <c r="I2428" s="25">
        <f t="shared" si="152"/>
        <v>0</v>
      </c>
      <c r="J2428" s="25">
        <f t="shared" si="153"/>
        <v>0</v>
      </c>
      <c r="K2428" s="25">
        <f t="shared" si="154"/>
        <v>0</v>
      </c>
      <c r="L2428" s="25">
        <f t="shared" si="155"/>
        <v>0</v>
      </c>
      <c r="M2428" s="25">
        <v>0</v>
      </c>
      <c r="N2428" s="25" t="e">
        <v>#N/A</v>
      </c>
      <c r="O2428" s="25" t="e">
        <f>VLOOKUP(A2428,'NFkB target TFs'!$E$10:$E$54,1,FALSE)</f>
        <v>#N/A</v>
      </c>
      <c r="P2428" s="25" t="e">
        <f>VLOOKUP(A2428,'all NFkB targets'!$A$6:$A$571,1,FALSE)</f>
        <v>#N/A</v>
      </c>
    </row>
    <row r="2429" spans="1:16" x14ac:dyDescent="0.25">
      <c r="A2429" s="96" t="s">
        <v>13295</v>
      </c>
      <c r="B2429" s="21" t="s">
        <v>13296</v>
      </c>
      <c r="C2429" s="21"/>
      <c r="D2429" s="22">
        <v>0</v>
      </c>
      <c r="E2429" s="23">
        <v>-1.8683501394271811E-3</v>
      </c>
      <c r="F2429" s="28">
        <v>0.2835524401884264</v>
      </c>
      <c r="G2429" s="28">
        <v>0.70781697212048589</v>
      </c>
      <c r="H2429" s="28">
        <v>0.16298451710237302</v>
      </c>
      <c r="I2429" s="25">
        <f t="shared" si="152"/>
        <v>0</v>
      </c>
      <c r="J2429" s="25">
        <f t="shared" si="153"/>
        <v>0</v>
      </c>
      <c r="K2429" s="25">
        <f t="shared" si="154"/>
        <v>1</v>
      </c>
      <c r="L2429" s="25">
        <f t="shared" si="155"/>
        <v>0</v>
      </c>
      <c r="M2429" s="25">
        <v>1</v>
      </c>
      <c r="N2429" s="25" t="e">
        <v>#N/A</v>
      </c>
      <c r="O2429" s="25" t="e">
        <f>VLOOKUP(A2429,'NFkB target TFs'!$E$10:$E$54,1,FALSE)</f>
        <v>#N/A</v>
      </c>
      <c r="P2429" s="25" t="e">
        <f>VLOOKUP(A2429,'all NFkB targets'!$A$6:$A$571,1,FALSE)</f>
        <v>#N/A</v>
      </c>
    </row>
    <row r="2430" spans="1:16" x14ac:dyDescent="0.25">
      <c r="A2430" s="96" t="s">
        <v>3235</v>
      </c>
      <c r="B2430" s="21" t="s">
        <v>3236</v>
      </c>
      <c r="C2430" s="21"/>
      <c r="D2430" s="22">
        <v>0</v>
      </c>
      <c r="E2430" s="23">
        <v>7.2335409626534647E-2</v>
      </c>
      <c r="F2430" s="23">
        <v>0.39970798594214185</v>
      </c>
      <c r="G2430" s="23">
        <v>2.7687937647808188E-2</v>
      </c>
      <c r="H2430" s="23">
        <v>0.16282032799532023</v>
      </c>
      <c r="I2430" s="25">
        <f t="shared" si="152"/>
        <v>0</v>
      </c>
      <c r="J2430" s="25">
        <f t="shared" si="153"/>
        <v>0</v>
      </c>
      <c r="K2430" s="25">
        <f t="shared" si="154"/>
        <v>0</v>
      </c>
      <c r="L2430" s="25">
        <f t="shared" si="155"/>
        <v>0</v>
      </c>
      <c r="M2430" s="25">
        <v>0</v>
      </c>
      <c r="N2430" s="25" t="e">
        <v>#N/A</v>
      </c>
      <c r="O2430" s="25" t="e">
        <f>VLOOKUP(A2430,'NFkB target TFs'!$E$10:$E$54,1,FALSE)</f>
        <v>#N/A</v>
      </c>
      <c r="P2430" s="25" t="e">
        <f>VLOOKUP(A2430,'all NFkB targets'!$A$6:$A$571,1,FALSE)</f>
        <v>#N/A</v>
      </c>
    </row>
    <row r="2431" spans="1:16" x14ac:dyDescent="0.25">
      <c r="A2431" s="96" t="s">
        <v>11329</v>
      </c>
      <c r="B2431" s="21" t="s">
        <v>11330</v>
      </c>
      <c r="C2431" s="21"/>
      <c r="D2431" s="22">
        <v>0</v>
      </c>
      <c r="E2431" s="23">
        <v>0.16806940573893014</v>
      </c>
      <c r="F2431" s="23">
        <v>-0.17938744021949621</v>
      </c>
      <c r="G2431" s="23">
        <v>-1.9387106855407371E-2</v>
      </c>
      <c r="H2431" s="23">
        <v>0.16275069706268022</v>
      </c>
      <c r="I2431" s="25">
        <f t="shared" si="152"/>
        <v>0</v>
      </c>
      <c r="J2431" s="25">
        <f t="shared" si="153"/>
        <v>0</v>
      </c>
      <c r="K2431" s="25">
        <f t="shared" si="154"/>
        <v>0</v>
      </c>
      <c r="L2431" s="25">
        <f t="shared" si="155"/>
        <v>0</v>
      </c>
      <c r="M2431" s="25">
        <v>0</v>
      </c>
      <c r="N2431" s="25" t="e">
        <v>#N/A</v>
      </c>
      <c r="O2431" s="25" t="e">
        <f>VLOOKUP(A2431,'NFkB target TFs'!$E$10:$E$54,1,FALSE)</f>
        <v>#N/A</v>
      </c>
      <c r="P2431" s="25" t="e">
        <f>VLOOKUP(A2431,'all NFkB targets'!$A$6:$A$571,1,FALSE)</f>
        <v>#N/A</v>
      </c>
    </row>
    <row r="2432" spans="1:16" x14ac:dyDescent="0.25">
      <c r="A2432" s="96" t="s">
        <v>12573</v>
      </c>
      <c r="B2432" s="21" t="s">
        <v>12574</v>
      </c>
      <c r="C2432" s="21"/>
      <c r="D2432" s="22">
        <v>0</v>
      </c>
      <c r="E2432" s="28">
        <v>0.42083656273960357</v>
      </c>
      <c r="F2432" s="28">
        <v>0.64361385497580903</v>
      </c>
      <c r="G2432" s="28">
        <v>0.46490975901388742</v>
      </c>
      <c r="H2432" s="28">
        <v>0.16269036156253208</v>
      </c>
      <c r="I2432" s="25">
        <f t="shared" si="152"/>
        <v>0</v>
      </c>
      <c r="J2432" s="25">
        <f t="shared" si="153"/>
        <v>1</v>
      </c>
      <c r="K2432" s="25">
        <f t="shared" si="154"/>
        <v>0</v>
      </c>
      <c r="L2432" s="25">
        <f t="shared" si="155"/>
        <v>0</v>
      </c>
      <c r="M2432" s="25">
        <v>1</v>
      </c>
      <c r="N2432" s="25" t="e">
        <v>#N/A</v>
      </c>
      <c r="O2432" s="25" t="e">
        <f>VLOOKUP(A2432,'NFkB target TFs'!$E$10:$E$54,1,FALSE)</f>
        <v>#N/A</v>
      </c>
      <c r="P2432" s="25" t="e">
        <f>VLOOKUP(A2432,'all NFkB targets'!$A$6:$A$571,1,FALSE)</f>
        <v>#N/A</v>
      </c>
    </row>
    <row r="2433" spans="1:16" x14ac:dyDescent="0.25">
      <c r="A2433" s="96" t="s">
        <v>7391</v>
      </c>
      <c r="B2433" s="21" t="s">
        <v>7392</v>
      </c>
      <c r="C2433" s="21"/>
      <c r="D2433" s="22">
        <v>0</v>
      </c>
      <c r="E2433" s="23">
        <v>0.1361944320712635</v>
      </c>
      <c r="F2433" s="23">
        <v>2.8408186352325542E-2</v>
      </c>
      <c r="G2433" s="23">
        <v>0.13804723956081752</v>
      </c>
      <c r="H2433" s="23">
        <v>0.16245760016078545</v>
      </c>
      <c r="I2433" s="25">
        <f t="shared" si="152"/>
        <v>0</v>
      </c>
      <c r="J2433" s="25">
        <f t="shared" si="153"/>
        <v>0</v>
      </c>
      <c r="K2433" s="25">
        <f t="shared" si="154"/>
        <v>0</v>
      </c>
      <c r="L2433" s="25">
        <f t="shared" si="155"/>
        <v>0</v>
      </c>
      <c r="M2433" s="25">
        <v>0</v>
      </c>
      <c r="N2433" s="25" t="e">
        <v>#N/A</v>
      </c>
      <c r="O2433" s="25" t="e">
        <f>VLOOKUP(A2433,'NFkB target TFs'!$E$10:$E$54,1,FALSE)</f>
        <v>#N/A</v>
      </c>
      <c r="P2433" s="25" t="e">
        <f>VLOOKUP(A2433,'all NFkB targets'!$A$6:$A$571,1,FALSE)</f>
        <v>#N/A</v>
      </c>
    </row>
    <row r="2434" spans="1:16" x14ac:dyDescent="0.25">
      <c r="A2434" s="96" t="s">
        <v>12569</v>
      </c>
      <c r="B2434" s="21" t="s">
        <v>12570</v>
      </c>
      <c r="C2434" s="21"/>
      <c r="D2434" s="22">
        <v>0</v>
      </c>
      <c r="E2434" s="28">
        <v>0.14980951888590863</v>
      </c>
      <c r="F2434" s="28">
        <v>0.67968441594970208</v>
      </c>
      <c r="G2434" s="28">
        <v>0.54638859440069321</v>
      </c>
      <c r="H2434" s="28">
        <v>0.16222163757594785</v>
      </c>
      <c r="I2434" s="25">
        <f t="shared" si="152"/>
        <v>0</v>
      </c>
      <c r="J2434" s="25">
        <f t="shared" si="153"/>
        <v>1</v>
      </c>
      <c r="K2434" s="25">
        <f t="shared" si="154"/>
        <v>0</v>
      </c>
      <c r="L2434" s="25">
        <f t="shared" si="155"/>
        <v>0</v>
      </c>
      <c r="M2434" s="25">
        <v>1</v>
      </c>
      <c r="N2434" s="25" t="e">
        <v>#N/A</v>
      </c>
      <c r="O2434" s="25" t="e">
        <f>VLOOKUP(A2434,'NFkB target TFs'!$E$10:$E$54,1,FALSE)</f>
        <v>#N/A</v>
      </c>
      <c r="P2434" s="25" t="e">
        <f>VLOOKUP(A2434,'all NFkB targets'!$A$6:$A$571,1,FALSE)</f>
        <v>#N/A</v>
      </c>
    </row>
    <row r="2435" spans="1:16" x14ac:dyDescent="0.25">
      <c r="A2435" s="96" t="s">
        <v>333</v>
      </c>
      <c r="B2435" s="21" t="s">
        <v>334</v>
      </c>
      <c r="C2435" s="21"/>
      <c r="D2435" s="22">
        <v>0</v>
      </c>
      <c r="E2435" s="23">
        <v>6.4516528775954859E-2</v>
      </c>
      <c r="F2435" s="23">
        <v>0.25276176101687198</v>
      </c>
      <c r="G2435" s="23">
        <v>0.18434523589547097</v>
      </c>
      <c r="H2435" s="23">
        <v>0.16188554305238451</v>
      </c>
      <c r="I2435" s="25">
        <f t="shared" si="152"/>
        <v>0</v>
      </c>
      <c r="J2435" s="25">
        <f t="shared" si="153"/>
        <v>0</v>
      </c>
      <c r="K2435" s="25">
        <f t="shared" si="154"/>
        <v>0</v>
      </c>
      <c r="L2435" s="25">
        <f t="shared" si="155"/>
        <v>0</v>
      </c>
      <c r="M2435" s="25">
        <v>0</v>
      </c>
      <c r="N2435" s="25" t="e">
        <v>#N/A</v>
      </c>
      <c r="O2435" s="25" t="e">
        <f>VLOOKUP(A2435,'NFkB target TFs'!$E$10:$E$54,1,FALSE)</f>
        <v>#N/A</v>
      </c>
      <c r="P2435" s="25" t="e">
        <f>VLOOKUP(A2435,'all NFkB targets'!$A$6:$A$571,1,FALSE)</f>
        <v>#N/A</v>
      </c>
    </row>
    <row r="2436" spans="1:16" x14ac:dyDescent="0.25">
      <c r="A2436" s="96" t="s">
        <v>4750</v>
      </c>
      <c r="B2436" s="21" t="s">
        <v>4751</v>
      </c>
      <c r="C2436" s="21"/>
      <c r="D2436" s="22">
        <v>0</v>
      </c>
      <c r="E2436" s="23">
        <v>0.10294793058846535</v>
      </c>
      <c r="F2436" s="23">
        <v>-2.0813421088163469E-3</v>
      </c>
      <c r="G2436" s="23">
        <v>0.14696966653037413</v>
      </c>
      <c r="H2436" s="23">
        <v>0.16170071790279364</v>
      </c>
      <c r="I2436" s="25">
        <f t="shared" si="152"/>
        <v>0</v>
      </c>
      <c r="J2436" s="25">
        <f t="shared" si="153"/>
        <v>0</v>
      </c>
      <c r="K2436" s="25">
        <f t="shared" si="154"/>
        <v>0</v>
      </c>
      <c r="L2436" s="25">
        <f t="shared" si="155"/>
        <v>0</v>
      </c>
      <c r="M2436" s="25">
        <v>0</v>
      </c>
      <c r="N2436" s="25" t="e">
        <v>#N/A</v>
      </c>
      <c r="O2436" s="25" t="e">
        <f>VLOOKUP(A2436,'NFkB target TFs'!$E$10:$E$54,1,FALSE)</f>
        <v>#N/A</v>
      </c>
      <c r="P2436" s="25" t="e">
        <f>VLOOKUP(A2436,'all NFkB targets'!$A$6:$A$571,1,FALSE)</f>
        <v>#N/A</v>
      </c>
    </row>
    <row r="2437" spans="1:16" x14ac:dyDescent="0.25">
      <c r="A2437" s="96" t="s">
        <v>3614</v>
      </c>
      <c r="B2437" s="21" t="s">
        <v>3615</v>
      </c>
      <c r="C2437" s="21"/>
      <c r="D2437" s="22">
        <v>0</v>
      </c>
      <c r="E2437" s="23">
        <v>2.8780085429874799E-2</v>
      </c>
      <c r="F2437" s="23">
        <v>4.7661503648661542E-2</v>
      </c>
      <c r="G2437" s="23">
        <v>0.44153949072036014</v>
      </c>
      <c r="H2437" s="23">
        <v>0.16167995815145828</v>
      </c>
      <c r="I2437" s="25">
        <f t="shared" si="152"/>
        <v>0</v>
      </c>
      <c r="J2437" s="25">
        <f t="shared" si="153"/>
        <v>0</v>
      </c>
      <c r="K2437" s="25">
        <f t="shared" si="154"/>
        <v>0</v>
      </c>
      <c r="L2437" s="25">
        <f t="shared" si="155"/>
        <v>0</v>
      </c>
      <c r="M2437" s="25">
        <v>0</v>
      </c>
      <c r="N2437" s="25" t="e">
        <v>#N/A</v>
      </c>
      <c r="O2437" s="25" t="e">
        <f>VLOOKUP(A2437,'NFkB target TFs'!$E$10:$E$54,1,FALSE)</f>
        <v>#N/A</v>
      </c>
      <c r="P2437" s="25" t="e">
        <f>VLOOKUP(A2437,'all NFkB targets'!$A$6:$A$571,1,FALSE)</f>
        <v>#N/A</v>
      </c>
    </row>
    <row r="2438" spans="1:16" x14ac:dyDescent="0.25">
      <c r="A2438" s="96" t="s">
        <v>5008</v>
      </c>
      <c r="B2438" s="21" t="s">
        <v>5009</v>
      </c>
      <c r="C2438" s="21"/>
      <c r="D2438" s="22">
        <v>0</v>
      </c>
      <c r="E2438" s="23">
        <v>0.2669838370533083</v>
      </c>
      <c r="F2438" s="23">
        <v>0.12546303365621719</v>
      </c>
      <c r="G2438" s="23">
        <v>0.42247217195938813</v>
      </c>
      <c r="H2438" s="23">
        <v>0.16162802585671623</v>
      </c>
      <c r="I2438" s="25">
        <f t="shared" si="152"/>
        <v>0</v>
      </c>
      <c r="J2438" s="25">
        <f t="shared" si="153"/>
        <v>0</v>
      </c>
      <c r="K2438" s="25">
        <f t="shared" si="154"/>
        <v>0</v>
      </c>
      <c r="L2438" s="25">
        <f t="shared" si="155"/>
        <v>0</v>
      </c>
      <c r="M2438" s="25">
        <v>0</v>
      </c>
      <c r="N2438" s="25" t="e">
        <v>#N/A</v>
      </c>
      <c r="O2438" s="25" t="e">
        <f>VLOOKUP(A2438,'NFkB target TFs'!$E$10:$E$54,1,FALSE)</f>
        <v>#N/A</v>
      </c>
      <c r="P2438" s="25" t="e">
        <f>VLOOKUP(A2438,'all NFkB targets'!$A$6:$A$571,1,FALSE)</f>
        <v>#N/A</v>
      </c>
    </row>
    <row r="2439" spans="1:16" x14ac:dyDescent="0.25">
      <c r="A2439" s="96" t="s">
        <v>11450</v>
      </c>
      <c r="B2439" s="21" t="s">
        <v>11451</v>
      </c>
      <c r="C2439" s="21"/>
      <c r="D2439" s="22">
        <v>0</v>
      </c>
      <c r="E2439" s="23">
        <v>2.0681465531365083E-2</v>
      </c>
      <c r="F2439" s="23">
        <v>-3.898356404167546E-2</v>
      </c>
      <c r="G2439" s="23">
        <v>0.12420090870420179</v>
      </c>
      <c r="H2439" s="23">
        <v>0.16159805897258475</v>
      </c>
      <c r="I2439" s="25">
        <f t="shared" si="152"/>
        <v>0</v>
      </c>
      <c r="J2439" s="25">
        <f t="shared" si="153"/>
        <v>0</v>
      </c>
      <c r="K2439" s="25">
        <f t="shared" si="154"/>
        <v>0</v>
      </c>
      <c r="L2439" s="25">
        <f t="shared" si="155"/>
        <v>0</v>
      </c>
      <c r="M2439" s="25">
        <v>0</v>
      </c>
      <c r="N2439" s="25" t="e">
        <v>#N/A</v>
      </c>
      <c r="O2439" s="25" t="e">
        <f>VLOOKUP(A2439,'NFkB target TFs'!$E$10:$E$54,1,FALSE)</f>
        <v>#N/A</v>
      </c>
      <c r="P2439" s="25" t="e">
        <f>VLOOKUP(A2439,'all NFkB targets'!$A$6:$A$571,1,FALSE)</f>
        <v>#N/A</v>
      </c>
    </row>
    <row r="2440" spans="1:16" x14ac:dyDescent="0.25">
      <c r="A2440" s="96" t="s">
        <v>11949</v>
      </c>
      <c r="B2440" s="21" t="s">
        <v>11950</v>
      </c>
      <c r="C2440" s="21"/>
      <c r="D2440" s="22">
        <v>0</v>
      </c>
      <c r="E2440" s="23">
        <v>0.4445691694263762</v>
      </c>
      <c r="F2440" s="23">
        <v>-2.0549489078700474E-2</v>
      </c>
      <c r="G2440" s="23">
        <v>0.28549793763130005</v>
      </c>
      <c r="H2440" s="23">
        <v>0.1615502785403975</v>
      </c>
      <c r="I2440" s="25">
        <f t="shared" si="152"/>
        <v>0</v>
      </c>
      <c r="J2440" s="25">
        <f t="shared" si="153"/>
        <v>0</v>
      </c>
      <c r="K2440" s="25">
        <f t="shared" si="154"/>
        <v>0</v>
      </c>
      <c r="L2440" s="25">
        <f t="shared" si="155"/>
        <v>0</v>
      </c>
      <c r="M2440" s="25">
        <v>0</v>
      </c>
      <c r="N2440" s="25" t="e">
        <v>#N/A</v>
      </c>
      <c r="O2440" s="25" t="e">
        <f>VLOOKUP(A2440,'NFkB target TFs'!$E$10:$E$54,1,FALSE)</f>
        <v>#N/A</v>
      </c>
      <c r="P2440" s="25" t="e">
        <f>VLOOKUP(A2440,'all NFkB targets'!$A$6:$A$571,1,FALSE)</f>
        <v>#N/A</v>
      </c>
    </row>
    <row r="2441" spans="1:16" x14ac:dyDescent="0.25">
      <c r="A2441" s="96" t="s">
        <v>3404</v>
      </c>
      <c r="B2441" s="21" t="s">
        <v>3405</v>
      </c>
      <c r="C2441" s="21"/>
      <c r="D2441" s="22">
        <v>0</v>
      </c>
      <c r="E2441" s="23">
        <v>9.7036536191813003E-2</v>
      </c>
      <c r="F2441" s="23">
        <v>0.12240809625824806</v>
      </c>
      <c r="G2441" s="23">
        <v>3.7025640461741831E-2</v>
      </c>
      <c r="H2441" s="23">
        <v>0.16143199487578683</v>
      </c>
      <c r="I2441" s="25">
        <f t="shared" si="152"/>
        <v>0</v>
      </c>
      <c r="J2441" s="25">
        <f t="shared" si="153"/>
        <v>0</v>
      </c>
      <c r="K2441" s="25">
        <f t="shared" si="154"/>
        <v>0</v>
      </c>
      <c r="L2441" s="25">
        <f t="shared" si="155"/>
        <v>0</v>
      </c>
      <c r="M2441" s="25">
        <v>0</v>
      </c>
      <c r="N2441" s="25" t="e">
        <v>#N/A</v>
      </c>
      <c r="O2441" s="25" t="e">
        <f>VLOOKUP(A2441,'NFkB target TFs'!$E$10:$E$54,1,FALSE)</f>
        <v>#N/A</v>
      </c>
      <c r="P2441" s="25" t="e">
        <f>VLOOKUP(A2441,'all NFkB targets'!$A$6:$A$571,1,FALSE)</f>
        <v>#N/A</v>
      </c>
    </row>
    <row r="2442" spans="1:16" x14ac:dyDescent="0.25">
      <c r="A2442" s="96" t="s">
        <v>1394</v>
      </c>
      <c r="B2442" s="21" t="s">
        <v>1395</v>
      </c>
      <c r="C2442" s="21"/>
      <c r="D2442" s="22">
        <v>0</v>
      </c>
      <c r="E2442" s="23">
        <v>0.15615726889970427</v>
      </c>
      <c r="F2442" s="23">
        <v>0.29167630743602541</v>
      </c>
      <c r="G2442" s="23">
        <v>0.10910342988623431</v>
      </c>
      <c r="H2442" s="23">
        <v>0.16137004643594552</v>
      </c>
      <c r="I2442" s="25">
        <f t="shared" si="152"/>
        <v>0</v>
      </c>
      <c r="J2442" s="25">
        <f t="shared" si="153"/>
        <v>0</v>
      </c>
      <c r="K2442" s="25">
        <f t="shared" si="154"/>
        <v>0</v>
      </c>
      <c r="L2442" s="25">
        <f t="shared" si="155"/>
        <v>0</v>
      </c>
      <c r="M2442" s="25">
        <v>0</v>
      </c>
      <c r="N2442" s="25" t="e">
        <v>#N/A</v>
      </c>
      <c r="O2442" s="25" t="e">
        <f>VLOOKUP(A2442,'NFkB target TFs'!$E$10:$E$54,1,FALSE)</f>
        <v>#N/A</v>
      </c>
      <c r="P2442" s="25" t="e">
        <f>VLOOKUP(A2442,'all NFkB targets'!$A$6:$A$571,1,FALSE)</f>
        <v>#N/A</v>
      </c>
    </row>
    <row r="2443" spans="1:16" x14ac:dyDescent="0.25">
      <c r="A2443" s="96" t="s">
        <v>9383</v>
      </c>
      <c r="B2443" s="21" t="s">
        <v>941</v>
      </c>
      <c r="C2443" s="21"/>
      <c r="D2443" s="22">
        <v>0</v>
      </c>
      <c r="E2443" s="23">
        <v>7.9252804210843991E-2</v>
      </c>
      <c r="F2443" s="23">
        <v>0.17139166183832452</v>
      </c>
      <c r="G2443" s="23">
        <v>0.20883994518827836</v>
      </c>
      <c r="H2443" s="23">
        <v>0.16126665469972359</v>
      </c>
      <c r="I2443" s="25">
        <f t="shared" si="152"/>
        <v>0</v>
      </c>
      <c r="J2443" s="25">
        <f t="shared" si="153"/>
        <v>0</v>
      </c>
      <c r="K2443" s="25">
        <f t="shared" si="154"/>
        <v>0</v>
      </c>
      <c r="L2443" s="25">
        <f t="shared" si="155"/>
        <v>0</v>
      </c>
      <c r="M2443" s="25">
        <v>0</v>
      </c>
      <c r="N2443" s="25" t="e">
        <v>#N/A</v>
      </c>
      <c r="O2443" s="25" t="e">
        <f>VLOOKUP(A2443,'NFkB target TFs'!$E$10:$E$54,1,FALSE)</f>
        <v>#N/A</v>
      </c>
      <c r="P2443" s="25" t="e">
        <f>VLOOKUP(A2443,'all NFkB targets'!$A$6:$A$571,1,FALSE)</f>
        <v>#N/A</v>
      </c>
    </row>
    <row r="2444" spans="1:16" x14ac:dyDescent="0.25">
      <c r="A2444" s="96" t="s">
        <v>10978</v>
      </c>
      <c r="B2444" s="21" t="s">
        <v>10979</v>
      </c>
      <c r="C2444" s="21"/>
      <c r="D2444" s="22">
        <v>0</v>
      </c>
      <c r="E2444" s="23">
        <v>-4.0717738391710293E-2</v>
      </c>
      <c r="F2444" s="23">
        <v>-7.9015468634982322E-2</v>
      </c>
      <c r="G2444" s="23">
        <v>-2.1760123293711561E-2</v>
      </c>
      <c r="H2444" s="23">
        <v>0.16114151961310574</v>
      </c>
      <c r="I2444" s="25">
        <f t="shared" si="152"/>
        <v>0</v>
      </c>
      <c r="J2444" s="25">
        <f t="shared" si="153"/>
        <v>0</v>
      </c>
      <c r="K2444" s="25">
        <f t="shared" si="154"/>
        <v>0</v>
      </c>
      <c r="L2444" s="25">
        <f t="shared" si="155"/>
        <v>0</v>
      </c>
      <c r="M2444" s="25">
        <v>0</v>
      </c>
      <c r="N2444" s="25" t="e">
        <v>#N/A</v>
      </c>
      <c r="O2444" s="25" t="e">
        <f>VLOOKUP(A2444,'NFkB target TFs'!$E$10:$E$54,1,FALSE)</f>
        <v>#N/A</v>
      </c>
      <c r="P2444" s="25" t="e">
        <f>VLOOKUP(A2444,'all NFkB targets'!$A$6:$A$571,1,FALSE)</f>
        <v>#N/A</v>
      </c>
    </row>
    <row r="2445" spans="1:16" x14ac:dyDescent="0.25">
      <c r="A2445" s="96" t="s">
        <v>9957</v>
      </c>
      <c r="B2445" s="21" t="s">
        <v>941</v>
      </c>
      <c r="C2445" s="21"/>
      <c r="D2445" s="22">
        <v>0</v>
      </c>
      <c r="E2445" s="23">
        <v>0.35885042881254436</v>
      </c>
      <c r="F2445" s="23">
        <v>0.16540204971158451</v>
      </c>
      <c r="G2445" s="23">
        <v>-4.2698175277635579E-2</v>
      </c>
      <c r="H2445" s="23">
        <v>0.16113847920431498</v>
      </c>
      <c r="I2445" s="25">
        <f t="shared" si="152"/>
        <v>0</v>
      </c>
      <c r="J2445" s="25">
        <f t="shared" si="153"/>
        <v>0</v>
      </c>
      <c r="K2445" s="25">
        <f t="shared" si="154"/>
        <v>0</v>
      </c>
      <c r="L2445" s="25">
        <f t="shared" si="155"/>
        <v>0</v>
      </c>
      <c r="M2445" s="25">
        <v>0</v>
      </c>
      <c r="N2445" s="25" t="e">
        <v>#N/A</v>
      </c>
      <c r="O2445" s="25" t="e">
        <f>VLOOKUP(A2445,'NFkB target TFs'!$E$10:$E$54,1,FALSE)</f>
        <v>#N/A</v>
      </c>
      <c r="P2445" s="25" t="e">
        <f>VLOOKUP(A2445,'all NFkB targets'!$A$6:$A$571,1,FALSE)</f>
        <v>#N/A</v>
      </c>
    </row>
    <row r="2446" spans="1:16" x14ac:dyDescent="0.25">
      <c r="A2446" s="96" t="s">
        <v>12270</v>
      </c>
      <c r="B2446" s="21" t="s">
        <v>941</v>
      </c>
      <c r="C2446" s="21"/>
      <c r="D2446" s="22">
        <v>0</v>
      </c>
      <c r="E2446" s="28">
        <v>0.68240193731996557</v>
      </c>
      <c r="F2446" s="28">
        <v>0.23467400682387168</v>
      </c>
      <c r="G2446" s="28">
        <v>0.18379232550521887</v>
      </c>
      <c r="H2446" s="28">
        <v>0.16096591441059474</v>
      </c>
      <c r="I2446" s="25">
        <f t="shared" si="152"/>
        <v>1</v>
      </c>
      <c r="J2446" s="25">
        <f t="shared" si="153"/>
        <v>0</v>
      </c>
      <c r="K2446" s="25">
        <f t="shared" si="154"/>
        <v>0</v>
      </c>
      <c r="L2446" s="25">
        <f t="shared" si="155"/>
        <v>0</v>
      </c>
      <c r="M2446" s="25">
        <v>1</v>
      </c>
      <c r="N2446" s="25" t="e">
        <v>#N/A</v>
      </c>
      <c r="O2446" s="25" t="e">
        <f>VLOOKUP(A2446,'NFkB target TFs'!$E$10:$E$54,1,FALSE)</f>
        <v>#N/A</v>
      </c>
      <c r="P2446" s="25" t="e">
        <f>VLOOKUP(A2446,'all NFkB targets'!$A$6:$A$571,1,FALSE)</f>
        <v>#N/A</v>
      </c>
    </row>
    <row r="2447" spans="1:16" x14ac:dyDescent="0.25">
      <c r="A2447" s="96" t="s">
        <v>10992</v>
      </c>
      <c r="B2447" s="21" t="s">
        <v>10993</v>
      </c>
      <c r="C2447" s="21"/>
      <c r="D2447" s="22">
        <v>0</v>
      </c>
      <c r="E2447" s="23">
        <v>-0.18887246977420766</v>
      </c>
      <c r="F2447" s="23">
        <v>0.1004160861680299</v>
      </c>
      <c r="G2447" s="23">
        <v>0.35053750377833726</v>
      </c>
      <c r="H2447" s="23">
        <v>0.160888017897584</v>
      </c>
      <c r="I2447" s="25">
        <f t="shared" si="152"/>
        <v>0</v>
      </c>
      <c r="J2447" s="25">
        <f t="shared" si="153"/>
        <v>0</v>
      </c>
      <c r="K2447" s="25">
        <f t="shared" si="154"/>
        <v>0</v>
      </c>
      <c r="L2447" s="25">
        <f t="shared" si="155"/>
        <v>0</v>
      </c>
      <c r="M2447" s="25">
        <v>0</v>
      </c>
      <c r="N2447" s="25" t="e">
        <v>#N/A</v>
      </c>
      <c r="O2447" s="25" t="e">
        <f>VLOOKUP(A2447,'NFkB target TFs'!$E$10:$E$54,1,FALSE)</f>
        <v>#N/A</v>
      </c>
      <c r="P2447" s="25" t="e">
        <f>VLOOKUP(A2447,'all NFkB targets'!$A$6:$A$571,1,FALSE)</f>
        <v>#N/A</v>
      </c>
    </row>
    <row r="2448" spans="1:16" x14ac:dyDescent="0.25">
      <c r="A2448" s="96" t="s">
        <v>1590</v>
      </c>
      <c r="B2448" s="21" t="s">
        <v>1591</v>
      </c>
      <c r="C2448" s="21"/>
      <c r="D2448" s="22">
        <v>0</v>
      </c>
      <c r="E2448" s="23">
        <v>-0.21842826335050261</v>
      </c>
      <c r="F2448" s="23">
        <v>0.56267027272992798</v>
      </c>
      <c r="G2448" s="23">
        <v>0.34191181322589187</v>
      </c>
      <c r="H2448" s="23">
        <v>0.16066080021403142</v>
      </c>
      <c r="I2448" s="25">
        <f t="shared" si="152"/>
        <v>0</v>
      </c>
      <c r="J2448" s="25">
        <f t="shared" si="153"/>
        <v>0</v>
      </c>
      <c r="K2448" s="25">
        <f t="shared" si="154"/>
        <v>0</v>
      </c>
      <c r="L2448" s="25">
        <f t="shared" si="155"/>
        <v>0</v>
      </c>
      <c r="M2448" s="25">
        <v>0</v>
      </c>
      <c r="N2448" s="25" t="e">
        <v>#N/A</v>
      </c>
      <c r="O2448" s="25" t="e">
        <f>VLOOKUP(A2448,'NFkB target TFs'!$E$10:$E$54,1,FALSE)</f>
        <v>#N/A</v>
      </c>
      <c r="P2448" s="25" t="e">
        <f>VLOOKUP(A2448,'all NFkB targets'!$A$6:$A$571,1,FALSE)</f>
        <v>#N/A</v>
      </c>
    </row>
    <row r="2449" spans="1:16" x14ac:dyDescent="0.25">
      <c r="A2449" s="96" t="s">
        <v>6147</v>
      </c>
      <c r="B2449" s="21" t="s">
        <v>6148</v>
      </c>
      <c r="C2449" s="21"/>
      <c r="D2449" s="22">
        <v>0</v>
      </c>
      <c r="E2449" s="23">
        <v>0.17126335637695253</v>
      </c>
      <c r="F2449" s="23">
        <v>0.44972915059604834</v>
      </c>
      <c r="G2449" s="23">
        <v>0.42442236277125406</v>
      </c>
      <c r="H2449" s="23">
        <v>0.16065603880923079</v>
      </c>
      <c r="I2449" s="25">
        <f t="shared" si="152"/>
        <v>0</v>
      </c>
      <c r="J2449" s="25">
        <f t="shared" si="153"/>
        <v>0</v>
      </c>
      <c r="K2449" s="25">
        <f t="shared" si="154"/>
        <v>0</v>
      </c>
      <c r="L2449" s="25">
        <f t="shared" si="155"/>
        <v>0</v>
      </c>
      <c r="M2449" s="25">
        <v>0</v>
      </c>
      <c r="N2449" s="25" t="e">
        <v>#N/A</v>
      </c>
      <c r="O2449" s="25" t="e">
        <f>VLOOKUP(A2449,'NFkB target TFs'!$E$10:$E$54,1,FALSE)</f>
        <v>#N/A</v>
      </c>
      <c r="P2449" s="25" t="e">
        <f>VLOOKUP(A2449,'all NFkB targets'!$A$6:$A$571,1,FALSE)</f>
        <v>#N/A</v>
      </c>
    </row>
    <row r="2450" spans="1:16" x14ac:dyDescent="0.25">
      <c r="A2450" s="96" t="s">
        <v>12292</v>
      </c>
      <c r="B2450" s="21" t="s">
        <v>12293</v>
      </c>
      <c r="C2450" s="21"/>
      <c r="D2450" s="22">
        <v>0</v>
      </c>
      <c r="E2450" s="24">
        <v>-0.5999207240653065</v>
      </c>
      <c r="F2450" s="24">
        <v>-0.12054616684345303</v>
      </c>
      <c r="G2450" s="23">
        <v>2.3938497478281341E-2</v>
      </c>
      <c r="H2450" s="28">
        <v>0.1604733355319849</v>
      </c>
      <c r="I2450" s="25">
        <f t="shared" si="152"/>
        <v>1</v>
      </c>
      <c r="J2450" s="25">
        <f t="shared" si="153"/>
        <v>0</v>
      </c>
      <c r="K2450" s="25">
        <f t="shared" si="154"/>
        <v>0</v>
      </c>
      <c r="L2450" s="25">
        <f t="shared" si="155"/>
        <v>0</v>
      </c>
      <c r="M2450" s="25">
        <v>1</v>
      </c>
      <c r="N2450" s="25" t="e">
        <v>#N/A</v>
      </c>
      <c r="O2450" s="25" t="e">
        <f>VLOOKUP(A2450,'NFkB target TFs'!$E$10:$E$54,1,FALSE)</f>
        <v>#N/A</v>
      </c>
      <c r="P2450" s="25" t="e">
        <f>VLOOKUP(A2450,'all NFkB targets'!$A$6:$A$571,1,FALSE)</f>
        <v>#N/A</v>
      </c>
    </row>
    <row r="2451" spans="1:16" x14ac:dyDescent="0.25">
      <c r="A2451" s="96" t="s">
        <v>7089</v>
      </c>
      <c r="B2451" s="21" t="s">
        <v>7090</v>
      </c>
      <c r="C2451" s="21"/>
      <c r="D2451" s="22">
        <v>0</v>
      </c>
      <c r="E2451" s="23">
        <v>-1.7751442622864485E-2</v>
      </c>
      <c r="F2451" s="23">
        <v>1.0622075378037118E-3</v>
      </c>
      <c r="G2451" s="23">
        <v>3.0916482935808565E-3</v>
      </c>
      <c r="H2451" s="23">
        <v>0.16043089623060669</v>
      </c>
      <c r="I2451" s="25">
        <f t="shared" si="152"/>
        <v>0</v>
      </c>
      <c r="J2451" s="25">
        <f t="shared" si="153"/>
        <v>0</v>
      </c>
      <c r="K2451" s="25">
        <f t="shared" si="154"/>
        <v>0</v>
      </c>
      <c r="L2451" s="25">
        <f t="shared" si="155"/>
        <v>0</v>
      </c>
      <c r="M2451" s="25">
        <v>0</v>
      </c>
      <c r="N2451" s="25" t="e">
        <v>#N/A</v>
      </c>
      <c r="O2451" s="25" t="e">
        <f>VLOOKUP(A2451,'NFkB target TFs'!$E$10:$E$54,1,FALSE)</f>
        <v>#N/A</v>
      </c>
      <c r="P2451" s="25" t="e">
        <f>VLOOKUP(A2451,'all NFkB targets'!$A$6:$A$571,1,FALSE)</f>
        <v>#N/A</v>
      </c>
    </row>
    <row r="2452" spans="1:16" x14ac:dyDescent="0.25">
      <c r="A2452" s="96" t="s">
        <v>4700</v>
      </c>
      <c r="B2452" s="21" t="s">
        <v>4701</v>
      </c>
      <c r="C2452" s="21"/>
      <c r="D2452" s="22">
        <v>0</v>
      </c>
      <c r="E2452" s="23">
        <v>-0.10010592709860544</v>
      </c>
      <c r="F2452" s="23">
        <v>-0.26045696966774723</v>
      </c>
      <c r="G2452" s="23">
        <v>0.3367300744494483</v>
      </c>
      <c r="H2452" s="23">
        <v>0.16042983023782931</v>
      </c>
      <c r="I2452" s="25">
        <f t="shared" si="152"/>
        <v>0</v>
      </c>
      <c r="J2452" s="25">
        <f t="shared" si="153"/>
        <v>0</v>
      </c>
      <c r="K2452" s="25">
        <f t="shared" si="154"/>
        <v>0</v>
      </c>
      <c r="L2452" s="25">
        <f t="shared" si="155"/>
        <v>0</v>
      </c>
      <c r="M2452" s="25">
        <v>0</v>
      </c>
      <c r="N2452" s="25" t="e">
        <v>#N/A</v>
      </c>
      <c r="O2452" s="25" t="e">
        <f>VLOOKUP(A2452,'NFkB target TFs'!$E$10:$E$54,1,FALSE)</f>
        <v>#N/A</v>
      </c>
      <c r="P2452" s="25" t="e">
        <f>VLOOKUP(A2452,'all NFkB targets'!$A$6:$A$571,1,FALSE)</f>
        <v>#N/A</v>
      </c>
    </row>
    <row r="2453" spans="1:16" x14ac:dyDescent="0.25">
      <c r="A2453" s="96" t="s">
        <v>9974</v>
      </c>
      <c r="B2453" s="21" t="s">
        <v>9975</v>
      </c>
      <c r="C2453" s="21"/>
      <c r="D2453" s="22">
        <v>0</v>
      </c>
      <c r="E2453" s="23">
        <v>0.11723711692685636</v>
      </c>
      <c r="F2453" s="23">
        <v>0.16007413570306647</v>
      </c>
      <c r="G2453" s="23">
        <v>0.4415569555777662</v>
      </c>
      <c r="H2453" s="23">
        <v>0.16023541162949861</v>
      </c>
      <c r="I2453" s="25">
        <f t="shared" si="152"/>
        <v>0</v>
      </c>
      <c r="J2453" s="25">
        <f t="shared" si="153"/>
        <v>0</v>
      </c>
      <c r="K2453" s="25">
        <f t="shared" si="154"/>
        <v>0</v>
      </c>
      <c r="L2453" s="25">
        <f t="shared" si="155"/>
        <v>0</v>
      </c>
      <c r="M2453" s="25">
        <v>0</v>
      </c>
      <c r="N2453" s="25" t="e">
        <v>#N/A</v>
      </c>
      <c r="O2453" s="25" t="e">
        <f>VLOOKUP(A2453,'NFkB target TFs'!$E$10:$E$54,1,FALSE)</f>
        <v>#N/A</v>
      </c>
      <c r="P2453" s="25" t="e">
        <f>VLOOKUP(A2453,'all NFkB targets'!$A$6:$A$571,1,FALSE)</f>
        <v>#N/A</v>
      </c>
    </row>
    <row r="2454" spans="1:16" x14ac:dyDescent="0.25">
      <c r="A2454" s="96" t="s">
        <v>5331</v>
      </c>
      <c r="B2454" s="21" t="s">
        <v>5332</v>
      </c>
      <c r="C2454" s="21"/>
      <c r="D2454" s="22">
        <v>0</v>
      </c>
      <c r="E2454" s="23">
        <v>-0.4109931324470909</v>
      </c>
      <c r="F2454" s="23">
        <v>-0.27343612293307412</v>
      </c>
      <c r="G2454" s="23">
        <v>-0.30256133771035482</v>
      </c>
      <c r="H2454" s="23">
        <v>0.16016990150119487</v>
      </c>
      <c r="I2454" s="25">
        <f t="shared" si="152"/>
        <v>0</v>
      </c>
      <c r="J2454" s="25">
        <f t="shared" si="153"/>
        <v>0</v>
      </c>
      <c r="K2454" s="25">
        <f t="shared" si="154"/>
        <v>0</v>
      </c>
      <c r="L2454" s="25">
        <f t="shared" si="155"/>
        <v>0</v>
      </c>
      <c r="M2454" s="25">
        <v>0</v>
      </c>
      <c r="N2454" s="25" t="e">
        <v>#N/A</v>
      </c>
      <c r="O2454" s="25" t="e">
        <f>VLOOKUP(A2454,'NFkB target TFs'!$E$10:$E$54,1,FALSE)</f>
        <v>#N/A</v>
      </c>
      <c r="P2454" s="25" t="e">
        <f>VLOOKUP(A2454,'all NFkB targets'!$A$6:$A$571,1,FALSE)</f>
        <v>#N/A</v>
      </c>
    </row>
    <row r="2455" spans="1:16" x14ac:dyDescent="0.25">
      <c r="A2455" s="96" t="s">
        <v>12461</v>
      </c>
      <c r="B2455" s="21" t="s">
        <v>12462</v>
      </c>
      <c r="C2455" s="21"/>
      <c r="D2455" s="30">
        <v>0</v>
      </c>
      <c r="E2455" s="24">
        <v>-0.29348111352669592</v>
      </c>
      <c r="F2455" s="24">
        <v>-1.1658886196999998</v>
      </c>
      <c r="G2455" s="28">
        <v>0.15563181462513007</v>
      </c>
      <c r="H2455" s="28">
        <v>0.16014681822642265</v>
      </c>
      <c r="I2455" s="25">
        <f t="shared" si="152"/>
        <v>0</v>
      </c>
      <c r="J2455" s="25">
        <f t="shared" si="153"/>
        <v>1</v>
      </c>
      <c r="K2455" s="25">
        <f t="shared" si="154"/>
        <v>0</v>
      </c>
      <c r="L2455" s="25">
        <f t="shared" si="155"/>
        <v>0</v>
      </c>
      <c r="M2455" s="25">
        <v>1</v>
      </c>
      <c r="N2455" s="25" t="e">
        <v>#N/A</v>
      </c>
      <c r="O2455" s="25" t="e">
        <f>VLOOKUP(A2455,'NFkB target TFs'!$E$10:$E$54,1,FALSE)</f>
        <v>#N/A</v>
      </c>
      <c r="P2455" s="25" t="e">
        <f>VLOOKUP(A2455,'all NFkB targets'!$A$6:$A$571,1,FALSE)</f>
        <v>#N/A</v>
      </c>
    </row>
    <row r="2456" spans="1:16" x14ac:dyDescent="0.25">
      <c r="A2456" s="96" t="s">
        <v>12661</v>
      </c>
      <c r="B2456" s="21" t="s">
        <v>12662</v>
      </c>
      <c r="C2456" s="21"/>
      <c r="D2456" s="22">
        <v>0</v>
      </c>
      <c r="E2456" s="23">
        <v>3.2663182388034832E-2</v>
      </c>
      <c r="F2456" s="24">
        <v>-0.96267837379426546</v>
      </c>
      <c r="G2456" s="24">
        <v>-0.49509847756612896</v>
      </c>
      <c r="H2456" s="28">
        <v>0.16008245672202331</v>
      </c>
      <c r="I2456" s="25">
        <f t="shared" si="152"/>
        <v>0</v>
      </c>
      <c r="J2456" s="25">
        <f t="shared" si="153"/>
        <v>1</v>
      </c>
      <c r="K2456" s="25">
        <f t="shared" si="154"/>
        <v>0</v>
      </c>
      <c r="L2456" s="25">
        <f t="shared" si="155"/>
        <v>0</v>
      </c>
      <c r="M2456" s="25">
        <v>1</v>
      </c>
      <c r="N2456" s="25" t="e">
        <v>#N/A</v>
      </c>
      <c r="O2456" s="25" t="e">
        <f>VLOOKUP(A2456,'NFkB target TFs'!$E$10:$E$54,1,FALSE)</f>
        <v>#N/A</v>
      </c>
      <c r="P2456" s="25" t="e">
        <f>VLOOKUP(A2456,'all NFkB targets'!$A$6:$A$571,1,FALSE)</f>
        <v>#N/A</v>
      </c>
    </row>
    <row r="2457" spans="1:16" x14ac:dyDescent="0.25">
      <c r="A2457" s="96" t="s">
        <v>1376</v>
      </c>
      <c r="B2457" s="21" t="s">
        <v>1377</v>
      </c>
      <c r="C2457" s="21"/>
      <c r="D2457" s="22">
        <v>0</v>
      </c>
      <c r="E2457" s="23">
        <v>0.40699714337947157</v>
      </c>
      <c r="F2457" s="23">
        <v>-0.17839397810361329</v>
      </c>
      <c r="G2457" s="23">
        <v>0.33412518497543847</v>
      </c>
      <c r="H2457" s="23">
        <v>0.16007728380520417</v>
      </c>
      <c r="I2457" s="25">
        <f t="shared" si="152"/>
        <v>0</v>
      </c>
      <c r="J2457" s="25">
        <f t="shared" si="153"/>
        <v>0</v>
      </c>
      <c r="K2457" s="25">
        <f t="shared" si="154"/>
        <v>0</v>
      </c>
      <c r="L2457" s="25">
        <f t="shared" si="155"/>
        <v>0</v>
      </c>
      <c r="M2457" s="25">
        <v>0</v>
      </c>
      <c r="N2457" s="25" t="e">
        <v>#N/A</v>
      </c>
      <c r="O2457" s="25" t="e">
        <f>VLOOKUP(A2457,'NFkB target TFs'!$E$10:$E$54,1,FALSE)</f>
        <v>#N/A</v>
      </c>
      <c r="P2457" s="25" t="e">
        <f>VLOOKUP(A2457,'all NFkB targets'!$A$6:$A$571,1,FALSE)</f>
        <v>#N/A</v>
      </c>
    </row>
    <row r="2458" spans="1:16" x14ac:dyDescent="0.25">
      <c r="A2458" s="96" t="s">
        <v>5246</v>
      </c>
      <c r="B2458" s="21" t="s">
        <v>5247</v>
      </c>
      <c r="C2458" s="21"/>
      <c r="D2458" s="22">
        <v>0</v>
      </c>
      <c r="E2458" s="23">
        <v>7.4219091090430678E-2</v>
      </c>
      <c r="F2458" s="23">
        <v>0.11404509046590179</v>
      </c>
      <c r="G2458" s="23">
        <v>0.33733368294635729</v>
      </c>
      <c r="H2458" s="23">
        <v>0.16001137560778256</v>
      </c>
      <c r="I2458" s="25">
        <f t="shared" si="152"/>
        <v>0</v>
      </c>
      <c r="J2458" s="25">
        <f t="shared" si="153"/>
        <v>0</v>
      </c>
      <c r="K2458" s="25">
        <f t="shared" si="154"/>
        <v>0</v>
      </c>
      <c r="L2458" s="25">
        <f t="shared" si="155"/>
        <v>0</v>
      </c>
      <c r="M2458" s="25">
        <v>0</v>
      </c>
      <c r="N2458" s="25" t="e">
        <v>#N/A</v>
      </c>
      <c r="O2458" s="25" t="e">
        <f>VLOOKUP(A2458,'NFkB target TFs'!$E$10:$E$54,1,FALSE)</f>
        <v>#N/A</v>
      </c>
      <c r="P2458" s="25" t="e">
        <f>VLOOKUP(A2458,'all NFkB targets'!$A$6:$A$571,1,FALSE)</f>
        <v>#N/A</v>
      </c>
    </row>
    <row r="2459" spans="1:16" x14ac:dyDescent="0.25">
      <c r="A2459" s="96" t="s">
        <v>12917</v>
      </c>
      <c r="B2459" s="21" t="s">
        <v>941</v>
      </c>
      <c r="C2459" s="21"/>
      <c r="D2459" s="22">
        <v>0</v>
      </c>
      <c r="E2459" s="23">
        <v>-1.6877221993883598E-2</v>
      </c>
      <c r="F2459" s="28">
        <v>0.71871734910706586</v>
      </c>
      <c r="G2459" s="28">
        <v>0.43338975970877008</v>
      </c>
      <c r="H2459" s="28">
        <v>0.15994231380940999</v>
      </c>
      <c r="I2459" s="25">
        <f t="shared" si="152"/>
        <v>0</v>
      </c>
      <c r="J2459" s="25">
        <f t="shared" si="153"/>
        <v>1</v>
      </c>
      <c r="K2459" s="25">
        <f t="shared" si="154"/>
        <v>0</v>
      </c>
      <c r="L2459" s="25">
        <f t="shared" si="155"/>
        <v>0</v>
      </c>
      <c r="M2459" s="25">
        <v>1</v>
      </c>
      <c r="N2459" s="25" t="e">
        <v>#N/A</v>
      </c>
      <c r="O2459" s="25" t="e">
        <f>VLOOKUP(A2459,'NFkB target TFs'!$E$10:$E$54,1,FALSE)</f>
        <v>#N/A</v>
      </c>
      <c r="P2459" s="25" t="e">
        <f>VLOOKUP(A2459,'all NFkB targets'!$A$6:$A$571,1,FALSE)</f>
        <v>#N/A</v>
      </c>
    </row>
    <row r="2460" spans="1:16" x14ac:dyDescent="0.25">
      <c r="A2460" s="96" t="s">
        <v>3471</v>
      </c>
      <c r="B2460" s="21" t="s">
        <v>3472</v>
      </c>
      <c r="C2460" s="21"/>
      <c r="D2460" s="22">
        <v>0</v>
      </c>
      <c r="E2460" s="23">
        <v>-0.16834042944151897</v>
      </c>
      <c r="F2460" s="23">
        <v>-7.6082935530248086E-2</v>
      </c>
      <c r="G2460" s="23">
        <v>0.4034026364588385</v>
      </c>
      <c r="H2460" s="23">
        <v>0.15993573098769712</v>
      </c>
      <c r="I2460" s="25">
        <f t="shared" si="152"/>
        <v>0</v>
      </c>
      <c r="J2460" s="25">
        <f t="shared" si="153"/>
        <v>0</v>
      </c>
      <c r="K2460" s="25">
        <f t="shared" si="154"/>
        <v>0</v>
      </c>
      <c r="L2460" s="25">
        <f t="shared" si="155"/>
        <v>0</v>
      </c>
      <c r="M2460" s="25">
        <v>0</v>
      </c>
      <c r="N2460" s="25" t="e">
        <v>#N/A</v>
      </c>
      <c r="O2460" s="25" t="e">
        <f>VLOOKUP(A2460,'NFkB target TFs'!$E$10:$E$54,1,FALSE)</f>
        <v>#N/A</v>
      </c>
      <c r="P2460" s="25" t="e">
        <f>VLOOKUP(A2460,'all NFkB targets'!$A$6:$A$571,1,FALSE)</f>
        <v>#N/A</v>
      </c>
    </row>
    <row r="2461" spans="1:16" x14ac:dyDescent="0.25">
      <c r="A2461" s="96" t="s">
        <v>13069</v>
      </c>
      <c r="B2461" s="21" t="s">
        <v>13070</v>
      </c>
      <c r="C2461" s="21"/>
      <c r="D2461" s="22">
        <v>0</v>
      </c>
      <c r="E2461" s="28">
        <v>2.4112939551353048</v>
      </c>
      <c r="F2461" s="28">
        <v>0.63374487380743572</v>
      </c>
      <c r="G2461" s="28">
        <v>0.48807348915061827</v>
      </c>
      <c r="H2461" s="28">
        <v>0.15987717180216496</v>
      </c>
      <c r="I2461" s="25">
        <f t="shared" si="152"/>
        <v>1</v>
      </c>
      <c r="J2461" s="25">
        <f t="shared" si="153"/>
        <v>1</v>
      </c>
      <c r="K2461" s="25">
        <f t="shared" si="154"/>
        <v>0</v>
      </c>
      <c r="L2461" s="25">
        <f t="shared" si="155"/>
        <v>0</v>
      </c>
      <c r="M2461" s="25">
        <v>1</v>
      </c>
      <c r="N2461" s="25" t="e">
        <v>#N/A</v>
      </c>
      <c r="O2461" s="25" t="e">
        <f>VLOOKUP(A2461,'NFkB target TFs'!$E$10:$E$54,1,FALSE)</f>
        <v>#N/A</v>
      </c>
      <c r="P2461" s="25" t="e">
        <f>VLOOKUP(A2461,'all NFkB targets'!$A$6:$A$571,1,FALSE)</f>
        <v>#N/A</v>
      </c>
    </row>
    <row r="2462" spans="1:16" x14ac:dyDescent="0.25">
      <c r="A2462" s="96" t="s">
        <v>10351</v>
      </c>
      <c r="B2462" s="21" t="s">
        <v>10352</v>
      </c>
      <c r="C2462" s="21"/>
      <c r="D2462" s="22">
        <v>0</v>
      </c>
      <c r="E2462" s="23">
        <v>0.19553246168875862</v>
      </c>
      <c r="F2462" s="23">
        <v>0.42881123737037691</v>
      </c>
      <c r="G2462" s="23">
        <v>0.27026242302425268</v>
      </c>
      <c r="H2462" s="23">
        <v>0.15982588599071379</v>
      </c>
      <c r="I2462" s="25">
        <f t="shared" si="152"/>
        <v>0</v>
      </c>
      <c r="J2462" s="25">
        <f t="shared" si="153"/>
        <v>0</v>
      </c>
      <c r="K2462" s="25">
        <f t="shared" si="154"/>
        <v>0</v>
      </c>
      <c r="L2462" s="25">
        <f t="shared" si="155"/>
        <v>0</v>
      </c>
      <c r="M2462" s="25">
        <v>0</v>
      </c>
      <c r="N2462" s="25" t="e">
        <v>#N/A</v>
      </c>
      <c r="O2462" s="25" t="e">
        <f>VLOOKUP(A2462,'NFkB target TFs'!$E$10:$E$54,1,FALSE)</f>
        <v>#N/A</v>
      </c>
      <c r="P2462" s="25" t="e">
        <f>VLOOKUP(A2462,'all NFkB targets'!$A$6:$A$571,1,FALSE)</f>
        <v>#N/A</v>
      </c>
    </row>
    <row r="2463" spans="1:16" x14ac:dyDescent="0.25">
      <c r="A2463" s="96" t="s">
        <v>6364</v>
      </c>
      <c r="B2463" s="21" t="s">
        <v>941</v>
      </c>
      <c r="C2463" s="21"/>
      <c r="D2463" s="22">
        <v>0</v>
      </c>
      <c r="E2463" s="23">
        <v>-0.3359425798486716</v>
      </c>
      <c r="F2463" s="23">
        <v>-0.4840923649964356</v>
      </c>
      <c r="G2463" s="23">
        <v>-0.49960219008747608</v>
      </c>
      <c r="H2463" s="23">
        <v>0.15973030676813021</v>
      </c>
      <c r="I2463" s="25">
        <f t="shared" si="152"/>
        <v>0</v>
      </c>
      <c r="J2463" s="25">
        <f t="shared" si="153"/>
        <v>0</v>
      </c>
      <c r="K2463" s="25">
        <f t="shared" si="154"/>
        <v>0</v>
      </c>
      <c r="L2463" s="25">
        <f t="shared" si="155"/>
        <v>0</v>
      </c>
      <c r="M2463" s="25">
        <v>0</v>
      </c>
      <c r="N2463" s="25" t="e">
        <v>#N/A</v>
      </c>
      <c r="O2463" s="25" t="e">
        <f>VLOOKUP(A2463,'NFkB target TFs'!$E$10:$E$54,1,FALSE)</f>
        <v>#N/A</v>
      </c>
      <c r="P2463" s="25" t="e">
        <f>VLOOKUP(A2463,'all NFkB targets'!$A$6:$A$571,1,FALSE)</f>
        <v>#N/A</v>
      </c>
    </row>
    <row r="2464" spans="1:16" x14ac:dyDescent="0.25">
      <c r="A2464" s="96" t="s">
        <v>6034</v>
      </c>
      <c r="B2464" s="21" t="s">
        <v>6035</v>
      </c>
      <c r="C2464" s="21"/>
      <c r="D2464" s="22">
        <v>0</v>
      </c>
      <c r="E2464" s="23">
        <v>0.13737926596243366</v>
      </c>
      <c r="F2464" s="23">
        <v>0.31582569934942445</v>
      </c>
      <c r="G2464" s="23">
        <v>9.871577409665265E-2</v>
      </c>
      <c r="H2464" s="23">
        <v>0.15963262588553717</v>
      </c>
      <c r="I2464" s="25">
        <f t="shared" si="152"/>
        <v>0</v>
      </c>
      <c r="J2464" s="25">
        <f t="shared" si="153"/>
        <v>0</v>
      </c>
      <c r="K2464" s="25">
        <f t="shared" si="154"/>
        <v>0</v>
      </c>
      <c r="L2464" s="25">
        <f t="shared" si="155"/>
        <v>0</v>
      </c>
      <c r="M2464" s="25">
        <v>0</v>
      </c>
      <c r="N2464" s="25" t="e">
        <v>#N/A</v>
      </c>
      <c r="O2464" s="25" t="e">
        <f>VLOOKUP(A2464,'NFkB target TFs'!$E$10:$E$54,1,FALSE)</f>
        <v>#N/A</v>
      </c>
      <c r="P2464" s="25" t="e">
        <f>VLOOKUP(A2464,'all NFkB targets'!$A$6:$A$571,1,FALSE)</f>
        <v>#N/A</v>
      </c>
    </row>
    <row r="2465" spans="1:16" x14ac:dyDescent="0.25">
      <c r="A2465" s="96" t="s">
        <v>1310</v>
      </c>
      <c r="B2465" s="21" t="s">
        <v>1311</v>
      </c>
      <c r="C2465" s="21"/>
      <c r="D2465" s="22">
        <v>0</v>
      </c>
      <c r="E2465" s="23">
        <v>0.23270035097487801</v>
      </c>
      <c r="F2465" s="23">
        <v>7.4233768020926419E-2</v>
      </c>
      <c r="G2465" s="23">
        <v>0.20896904157297785</v>
      </c>
      <c r="H2465" s="23">
        <v>0.15959036922932301</v>
      </c>
      <c r="I2465" s="25">
        <f t="shared" si="152"/>
        <v>0</v>
      </c>
      <c r="J2465" s="25">
        <f t="shared" si="153"/>
        <v>0</v>
      </c>
      <c r="K2465" s="25">
        <f t="shared" si="154"/>
        <v>0</v>
      </c>
      <c r="L2465" s="25">
        <f t="shared" si="155"/>
        <v>0</v>
      </c>
      <c r="M2465" s="25">
        <v>0</v>
      </c>
      <c r="N2465" s="25" t="e">
        <v>#N/A</v>
      </c>
      <c r="O2465" s="25" t="e">
        <f>VLOOKUP(A2465,'NFkB target TFs'!$E$10:$E$54,1,FALSE)</f>
        <v>#N/A</v>
      </c>
      <c r="P2465" s="25" t="e">
        <f>VLOOKUP(A2465,'all NFkB targets'!$A$6:$A$571,1,FALSE)</f>
        <v>#N/A</v>
      </c>
    </row>
    <row r="2466" spans="1:16" x14ac:dyDescent="0.25">
      <c r="A2466" s="96" t="s">
        <v>12599</v>
      </c>
      <c r="B2466" s="21" t="s">
        <v>12600</v>
      </c>
      <c r="C2466" s="21"/>
      <c r="D2466" s="22">
        <v>0</v>
      </c>
      <c r="E2466" s="28">
        <v>0.40093479616066074</v>
      </c>
      <c r="F2466" s="28">
        <v>1.1637443182977529</v>
      </c>
      <c r="G2466" s="28">
        <v>0.27121413031650549</v>
      </c>
      <c r="H2466" s="28">
        <v>0.15957916957585483</v>
      </c>
      <c r="I2466" s="25">
        <f t="shared" si="152"/>
        <v>0</v>
      </c>
      <c r="J2466" s="25">
        <f t="shared" si="153"/>
        <v>1</v>
      </c>
      <c r="K2466" s="25">
        <f t="shared" si="154"/>
        <v>0</v>
      </c>
      <c r="L2466" s="25">
        <f t="shared" si="155"/>
        <v>0</v>
      </c>
      <c r="M2466" s="25">
        <v>1</v>
      </c>
      <c r="N2466" s="25" t="e">
        <v>#N/A</v>
      </c>
      <c r="O2466" s="25" t="e">
        <f>VLOOKUP(A2466,'NFkB target TFs'!$E$10:$E$54,1,FALSE)</f>
        <v>#N/A</v>
      </c>
      <c r="P2466" s="25" t="e">
        <f>VLOOKUP(A2466,'all NFkB targets'!$A$6:$A$571,1,FALSE)</f>
        <v>#N/A</v>
      </c>
    </row>
    <row r="2467" spans="1:16" x14ac:dyDescent="0.25">
      <c r="A2467" s="96" t="s">
        <v>14987</v>
      </c>
      <c r="B2467" s="21" t="s">
        <v>14988</v>
      </c>
      <c r="C2467" s="21"/>
      <c r="D2467" s="22">
        <v>0</v>
      </c>
      <c r="E2467" s="28">
        <v>0.64724677897549865</v>
      </c>
      <c r="F2467" s="28">
        <v>0.74605714139474555</v>
      </c>
      <c r="G2467" s="28">
        <v>0.8833513834893294</v>
      </c>
      <c r="H2467" s="28">
        <v>0.15944777136305679</v>
      </c>
      <c r="I2467" s="25">
        <f t="shared" si="152"/>
        <v>1</v>
      </c>
      <c r="J2467" s="25">
        <f t="shared" si="153"/>
        <v>1</v>
      </c>
      <c r="K2467" s="25">
        <f t="shared" si="154"/>
        <v>1</v>
      </c>
      <c r="L2467" s="25">
        <f t="shared" si="155"/>
        <v>0</v>
      </c>
      <c r="M2467" s="25">
        <v>1</v>
      </c>
      <c r="N2467" s="25" t="e">
        <v>#N/A</v>
      </c>
      <c r="O2467" s="25" t="e">
        <f>VLOOKUP(A2467,'NFkB target TFs'!$E$10:$E$54,1,FALSE)</f>
        <v>#N/A</v>
      </c>
      <c r="P2467" s="25" t="e">
        <f>VLOOKUP(A2467,'all NFkB targets'!$A$6:$A$571,1,FALSE)</f>
        <v>#N/A</v>
      </c>
    </row>
    <row r="2468" spans="1:16" x14ac:dyDescent="0.25">
      <c r="A2468" s="96" t="s">
        <v>14079</v>
      </c>
      <c r="B2468" s="21" t="s">
        <v>14080</v>
      </c>
      <c r="C2468" s="21"/>
      <c r="D2468" s="22">
        <v>0</v>
      </c>
      <c r="E2468" s="23">
        <v>-8.9802587096940514E-2</v>
      </c>
      <c r="F2468" s="28">
        <v>0.49792234266188434</v>
      </c>
      <c r="G2468" s="28">
        <v>0.76074973354906883</v>
      </c>
      <c r="H2468" s="28">
        <v>0.15932113173163037</v>
      </c>
      <c r="I2468" s="25">
        <f t="shared" si="152"/>
        <v>0</v>
      </c>
      <c r="J2468" s="25">
        <f t="shared" si="153"/>
        <v>0</v>
      </c>
      <c r="K2468" s="25">
        <f t="shared" si="154"/>
        <v>1</v>
      </c>
      <c r="L2468" s="25">
        <f t="shared" si="155"/>
        <v>0</v>
      </c>
      <c r="M2468" s="25">
        <v>1</v>
      </c>
      <c r="N2468" s="25" t="e">
        <v>#N/A</v>
      </c>
      <c r="O2468" s="25" t="e">
        <f>VLOOKUP(A2468,'NFkB target TFs'!$E$10:$E$54,1,FALSE)</f>
        <v>#N/A</v>
      </c>
      <c r="P2468" s="25" t="e">
        <f>VLOOKUP(A2468,'all NFkB targets'!$A$6:$A$571,1,FALSE)</f>
        <v>#N/A</v>
      </c>
    </row>
    <row r="2469" spans="1:16" x14ac:dyDescent="0.25">
      <c r="A2469" s="96" t="s">
        <v>8978</v>
      </c>
      <c r="B2469" s="21" t="s">
        <v>941</v>
      </c>
      <c r="C2469" s="21"/>
      <c r="D2469" s="22">
        <v>0</v>
      </c>
      <c r="E2469" s="23">
        <v>-0.54799209682758709</v>
      </c>
      <c r="F2469" s="23">
        <v>0.10868002552320181</v>
      </c>
      <c r="G2469" s="23">
        <v>-5.835533367305596E-2</v>
      </c>
      <c r="H2469" s="23">
        <v>0.15914413129803248</v>
      </c>
      <c r="I2469" s="25">
        <f t="shared" si="152"/>
        <v>0</v>
      </c>
      <c r="J2469" s="25">
        <f t="shared" si="153"/>
        <v>0</v>
      </c>
      <c r="K2469" s="25">
        <f t="shared" si="154"/>
        <v>0</v>
      </c>
      <c r="L2469" s="25">
        <f t="shared" si="155"/>
        <v>0</v>
      </c>
      <c r="M2469" s="25">
        <v>0</v>
      </c>
      <c r="N2469" s="25" t="e">
        <v>#N/A</v>
      </c>
      <c r="O2469" s="25" t="e">
        <f>VLOOKUP(A2469,'NFkB target TFs'!$E$10:$E$54,1,FALSE)</f>
        <v>#N/A</v>
      </c>
      <c r="P2469" s="25" t="e">
        <f>VLOOKUP(A2469,'all NFkB targets'!$A$6:$A$571,1,FALSE)</f>
        <v>#N/A</v>
      </c>
    </row>
    <row r="2470" spans="1:16" x14ac:dyDescent="0.25">
      <c r="A2470" s="96" t="s">
        <v>8551</v>
      </c>
      <c r="B2470" s="21" t="s">
        <v>8552</v>
      </c>
      <c r="C2470" s="21"/>
      <c r="D2470" s="22">
        <v>0</v>
      </c>
      <c r="E2470" s="23">
        <v>7.9856073801757313E-2</v>
      </c>
      <c r="F2470" s="23">
        <v>0.17253468887125781</v>
      </c>
      <c r="G2470" s="23">
        <v>0.56598840593302135</v>
      </c>
      <c r="H2470" s="23">
        <v>0.15894004007990517</v>
      </c>
      <c r="I2470" s="25">
        <f t="shared" si="152"/>
        <v>0</v>
      </c>
      <c r="J2470" s="25">
        <f t="shared" si="153"/>
        <v>0</v>
      </c>
      <c r="K2470" s="25">
        <f t="shared" si="154"/>
        <v>0</v>
      </c>
      <c r="L2470" s="25">
        <f t="shared" si="155"/>
        <v>0</v>
      </c>
      <c r="M2470" s="25">
        <v>0</v>
      </c>
      <c r="N2470" s="25" t="e">
        <v>#N/A</v>
      </c>
      <c r="O2470" s="25" t="e">
        <f>VLOOKUP(A2470,'NFkB target TFs'!$E$10:$E$54,1,FALSE)</f>
        <v>#N/A</v>
      </c>
      <c r="P2470" s="25" t="e">
        <f>VLOOKUP(A2470,'all NFkB targets'!$A$6:$A$571,1,FALSE)</f>
        <v>#N/A</v>
      </c>
    </row>
    <row r="2471" spans="1:16" x14ac:dyDescent="0.25">
      <c r="A2471" s="96" t="s">
        <v>3103</v>
      </c>
      <c r="B2471" s="21" t="s">
        <v>3104</v>
      </c>
      <c r="C2471" s="21"/>
      <c r="D2471" s="22">
        <v>0</v>
      </c>
      <c r="E2471" s="23">
        <v>0.20714015525272014</v>
      </c>
      <c r="F2471" s="23">
        <v>-3.339648732320797E-2</v>
      </c>
      <c r="G2471" s="23">
        <v>0.36936234337047019</v>
      </c>
      <c r="H2471" s="23">
        <v>0.15891220139051929</v>
      </c>
      <c r="I2471" s="25">
        <f t="shared" si="152"/>
        <v>0</v>
      </c>
      <c r="J2471" s="25">
        <f t="shared" si="153"/>
        <v>0</v>
      </c>
      <c r="K2471" s="25">
        <f t="shared" si="154"/>
        <v>0</v>
      </c>
      <c r="L2471" s="25">
        <f t="shared" si="155"/>
        <v>0</v>
      </c>
      <c r="M2471" s="25">
        <v>0</v>
      </c>
      <c r="N2471" s="25" t="e">
        <v>#N/A</v>
      </c>
      <c r="O2471" s="25" t="e">
        <f>VLOOKUP(A2471,'NFkB target TFs'!$E$10:$E$54,1,FALSE)</f>
        <v>#N/A</v>
      </c>
      <c r="P2471" s="25" t="e">
        <f>VLOOKUP(A2471,'all NFkB targets'!$A$6:$A$571,1,FALSE)</f>
        <v>#N/A</v>
      </c>
    </row>
    <row r="2472" spans="1:16" x14ac:dyDescent="0.25">
      <c r="A2472" s="96" t="s">
        <v>13391</v>
      </c>
      <c r="B2472" s="21" t="s">
        <v>13392</v>
      </c>
      <c r="C2472" s="21"/>
      <c r="D2472" s="22">
        <v>0</v>
      </c>
      <c r="E2472" s="23">
        <v>9.7512776635902895E-2</v>
      </c>
      <c r="F2472" s="23">
        <v>-2.6503374110074591E-2</v>
      </c>
      <c r="G2472" s="28">
        <v>0.59362403675951025</v>
      </c>
      <c r="H2472" s="28">
        <v>0.15883674570205025</v>
      </c>
      <c r="I2472" s="25">
        <f t="shared" si="152"/>
        <v>0</v>
      </c>
      <c r="J2472" s="25">
        <f t="shared" si="153"/>
        <v>0</v>
      </c>
      <c r="K2472" s="25">
        <f t="shared" si="154"/>
        <v>1</v>
      </c>
      <c r="L2472" s="25">
        <f t="shared" si="155"/>
        <v>0</v>
      </c>
      <c r="M2472" s="25">
        <v>1</v>
      </c>
      <c r="N2472" s="25" t="e">
        <v>#N/A</v>
      </c>
      <c r="O2472" s="25" t="e">
        <f>VLOOKUP(A2472,'NFkB target TFs'!$E$10:$E$54,1,FALSE)</f>
        <v>#N/A</v>
      </c>
      <c r="P2472" s="25" t="e">
        <f>VLOOKUP(A2472,'all NFkB targets'!$A$6:$A$571,1,FALSE)</f>
        <v>#N/A</v>
      </c>
    </row>
    <row r="2473" spans="1:16" x14ac:dyDescent="0.25">
      <c r="A2473" s="96" t="s">
        <v>9100</v>
      </c>
      <c r="B2473" s="21" t="s">
        <v>9101</v>
      </c>
      <c r="C2473" s="21"/>
      <c r="D2473" s="22">
        <v>0</v>
      </c>
      <c r="E2473" s="23">
        <v>0.11611959643463976</v>
      </c>
      <c r="F2473" s="23">
        <v>0.30474828421660416</v>
      </c>
      <c r="G2473" s="23">
        <v>0.44132693008195245</v>
      </c>
      <c r="H2473" s="23">
        <v>0.15853018100011435</v>
      </c>
      <c r="I2473" s="25">
        <f t="shared" si="152"/>
        <v>0</v>
      </c>
      <c r="J2473" s="25">
        <f t="shared" si="153"/>
        <v>0</v>
      </c>
      <c r="K2473" s="25">
        <f t="shared" si="154"/>
        <v>0</v>
      </c>
      <c r="L2473" s="25">
        <f t="shared" si="155"/>
        <v>0</v>
      </c>
      <c r="M2473" s="25">
        <v>0</v>
      </c>
      <c r="N2473" s="25" t="e">
        <v>#N/A</v>
      </c>
      <c r="O2473" s="25" t="e">
        <f>VLOOKUP(A2473,'NFkB target TFs'!$E$10:$E$54,1,FALSE)</f>
        <v>#N/A</v>
      </c>
      <c r="P2473" s="25" t="e">
        <f>VLOOKUP(A2473,'all NFkB targets'!$A$6:$A$571,1,FALSE)</f>
        <v>#N/A</v>
      </c>
    </row>
    <row r="2474" spans="1:16" x14ac:dyDescent="0.25">
      <c r="A2474" s="96" t="s">
        <v>3589</v>
      </c>
      <c r="B2474" s="21" t="s">
        <v>3590</v>
      </c>
      <c r="C2474" s="21"/>
      <c r="D2474" s="22">
        <v>0</v>
      </c>
      <c r="E2474" s="23">
        <v>0.40119889187361485</v>
      </c>
      <c r="F2474" s="23">
        <v>0.4562475780743081</v>
      </c>
      <c r="G2474" s="23">
        <v>0.27898874528098561</v>
      </c>
      <c r="H2474" s="23">
        <v>0.15835047887530798</v>
      </c>
      <c r="I2474" s="25">
        <f t="shared" si="152"/>
        <v>0</v>
      </c>
      <c r="J2474" s="25">
        <f t="shared" si="153"/>
        <v>0</v>
      </c>
      <c r="K2474" s="25">
        <f t="shared" si="154"/>
        <v>0</v>
      </c>
      <c r="L2474" s="25">
        <f t="shared" si="155"/>
        <v>0</v>
      </c>
      <c r="M2474" s="25">
        <v>0</v>
      </c>
      <c r="N2474" s="25" t="e">
        <v>#N/A</v>
      </c>
      <c r="O2474" s="25" t="e">
        <f>VLOOKUP(A2474,'NFkB target TFs'!$E$10:$E$54,1,FALSE)</f>
        <v>#N/A</v>
      </c>
      <c r="P2474" s="25" t="e">
        <f>VLOOKUP(A2474,'all NFkB targets'!$A$6:$A$571,1,FALSE)</f>
        <v>#N/A</v>
      </c>
    </row>
    <row r="2475" spans="1:16" x14ac:dyDescent="0.25">
      <c r="A2475" s="96" t="s">
        <v>14935</v>
      </c>
      <c r="B2475" s="21" t="s">
        <v>941</v>
      </c>
      <c r="C2475" s="21"/>
      <c r="D2475" s="22">
        <v>0</v>
      </c>
      <c r="E2475" s="28">
        <v>0.48462388013914137</v>
      </c>
      <c r="F2475" s="28">
        <v>0.75853957409623407</v>
      </c>
      <c r="G2475" s="28">
        <v>1.1147398317453658</v>
      </c>
      <c r="H2475" s="28">
        <v>0.15815746911978723</v>
      </c>
      <c r="I2475" s="25">
        <f t="shared" si="152"/>
        <v>0</v>
      </c>
      <c r="J2475" s="25">
        <f t="shared" si="153"/>
        <v>1</v>
      </c>
      <c r="K2475" s="25">
        <f t="shared" si="154"/>
        <v>1</v>
      </c>
      <c r="L2475" s="25">
        <f t="shared" si="155"/>
        <v>0</v>
      </c>
      <c r="M2475" s="25">
        <v>1</v>
      </c>
      <c r="N2475" s="25" t="e">
        <v>#N/A</v>
      </c>
      <c r="O2475" s="25" t="e">
        <f>VLOOKUP(A2475,'NFkB target TFs'!$E$10:$E$54,1,FALSE)</f>
        <v>#N/A</v>
      </c>
      <c r="P2475" s="25" t="e">
        <f>VLOOKUP(A2475,'all NFkB targets'!$A$6:$A$571,1,FALSE)</f>
        <v>#N/A</v>
      </c>
    </row>
    <row r="2476" spans="1:16" x14ac:dyDescent="0.25">
      <c r="A2476" s="96" t="s">
        <v>11494</v>
      </c>
      <c r="B2476" s="21" t="s">
        <v>11495</v>
      </c>
      <c r="C2476" s="21"/>
      <c r="D2476" s="22">
        <v>0</v>
      </c>
      <c r="E2476" s="23">
        <v>-0.17912006593038093</v>
      </c>
      <c r="F2476" s="23">
        <v>0.32329685181502404</v>
      </c>
      <c r="G2476" s="23">
        <v>9.2184896163183497E-2</v>
      </c>
      <c r="H2476" s="23">
        <v>0.15789737789359751</v>
      </c>
      <c r="I2476" s="25">
        <f t="shared" si="152"/>
        <v>0</v>
      </c>
      <c r="J2476" s="25">
        <f t="shared" si="153"/>
        <v>0</v>
      </c>
      <c r="K2476" s="25">
        <f t="shared" si="154"/>
        <v>0</v>
      </c>
      <c r="L2476" s="25">
        <f t="shared" si="155"/>
        <v>0</v>
      </c>
      <c r="M2476" s="25">
        <v>0</v>
      </c>
      <c r="N2476" s="25" t="e">
        <v>#N/A</v>
      </c>
      <c r="O2476" s="25" t="e">
        <f>VLOOKUP(A2476,'NFkB target TFs'!$E$10:$E$54,1,FALSE)</f>
        <v>#N/A</v>
      </c>
      <c r="P2476" s="25" t="e">
        <f>VLOOKUP(A2476,'all NFkB targets'!$A$6:$A$571,1,FALSE)</f>
        <v>#N/A</v>
      </c>
    </row>
    <row r="2477" spans="1:16" x14ac:dyDescent="0.25">
      <c r="A2477" s="96" t="s">
        <v>14359</v>
      </c>
      <c r="B2477" s="21" t="s">
        <v>14360</v>
      </c>
      <c r="C2477" s="21"/>
      <c r="D2477" s="22">
        <v>0</v>
      </c>
      <c r="E2477" s="24">
        <v>-0.91192000018745822</v>
      </c>
      <c r="F2477" s="24">
        <v>-0.55916704440818388</v>
      </c>
      <c r="G2477" s="24">
        <v>-0.62319269698899638</v>
      </c>
      <c r="H2477" s="28">
        <v>0.15786528580324519</v>
      </c>
      <c r="I2477" s="25">
        <f t="shared" si="152"/>
        <v>1</v>
      </c>
      <c r="J2477" s="25">
        <f t="shared" si="153"/>
        <v>0</v>
      </c>
      <c r="K2477" s="25">
        <f t="shared" si="154"/>
        <v>1</v>
      </c>
      <c r="L2477" s="25">
        <f t="shared" si="155"/>
        <v>0</v>
      </c>
      <c r="M2477" s="25">
        <v>1</v>
      </c>
      <c r="N2477" s="25" t="e">
        <v>#N/A</v>
      </c>
      <c r="O2477" s="25" t="e">
        <f>VLOOKUP(A2477,'NFkB target TFs'!$E$10:$E$54,1,FALSE)</f>
        <v>#N/A</v>
      </c>
      <c r="P2477" s="25" t="e">
        <f>VLOOKUP(A2477,'all NFkB targets'!$A$6:$A$571,1,FALSE)</f>
        <v>#N/A</v>
      </c>
    </row>
    <row r="2478" spans="1:16" x14ac:dyDescent="0.25">
      <c r="A2478" s="96" t="s">
        <v>4196</v>
      </c>
      <c r="B2478" s="21" t="s">
        <v>4197</v>
      </c>
      <c r="C2478" s="21"/>
      <c r="D2478" s="22">
        <v>0</v>
      </c>
      <c r="E2478" s="23">
        <v>9.948299064485272E-2</v>
      </c>
      <c r="F2478" s="23">
        <v>6.0117825809611865E-3</v>
      </c>
      <c r="G2478" s="23">
        <v>0.34244430844714213</v>
      </c>
      <c r="H2478" s="23">
        <v>0.15778367794425316</v>
      </c>
      <c r="I2478" s="25">
        <f t="shared" si="152"/>
        <v>0</v>
      </c>
      <c r="J2478" s="25">
        <f t="shared" si="153"/>
        <v>0</v>
      </c>
      <c r="K2478" s="25">
        <f t="shared" si="154"/>
        <v>0</v>
      </c>
      <c r="L2478" s="25">
        <f t="shared" si="155"/>
        <v>0</v>
      </c>
      <c r="M2478" s="25">
        <v>0</v>
      </c>
      <c r="N2478" s="25" t="e">
        <v>#N/A</v>
      </c>
      <c r="O2478" s="25" t="e">
        <f>VLOOKUP(A2478,'NFkB target TFs'!$E$10:$E$54,1,FALSE)</f>
        <v>#N/A</v>
      </c>
      <c r="P2478" s="25" t="e">
        <f>VLOOKUP(A2478,'all NFkB targets'!$A$6:$A$571,1,FALSE)</f>
        <v>#N/A</v>
      </c>
    </row>
    <row r="2479" spans="1:16" x14ac:dyDescent="0.25">
      <c r="A2479" s="96" t="s">
        <v>11110</v>
      </c>
      <c r="B2479" s="21" t="s">
        <v>11111</v>
      </c>
      <c r="C2479" s="21"/>
      <c r="D2479" s="22">
        <v>0</v>
      </c>
      <c r="E2479" s="23">
        <v>0.37109882583350257</v>
      </c>
      <c r="F2479" s="23">
        <v>-3.9251085224165698E-2</v>
      </c>
      <c r="G2479" s="23">
        <v>0.10611321701193822</v>
      </c>
      <c r="H2479" s="23">
        <v>0.15761111836713176</v>
      </c>
      <c r="I2479" s="25">
        <f t="shared" si="152"/>
        <v>0</v>
      </c>
      <c r="J2479" s="25">
        <f t="shared" si="153"/>
        <v>0</v>
      </c>
      <c r="K2479" s="25">
        <f t="shared" si="154"/>
        <v>0</v>
      </c>
      <c r="L2479" s="25">
        <f t="shared" si="155"/>
        <v>0</v>
      </c>
      <c r="M2479" s="25">
        <v>0</v>
      </c>
      <c r="N2479" s="25" t="e">
        <v>#N/A</v>
      </c>
      <c r="O2479" s="25" t="e">
        <f>VLOOKUP(A2479,'NFkB target TFs'!$E$10:$E$54,1,FALSE)</f>
        <v>#N/A</v>
      </c>
      <c r="P2479" s="25" t="e">
        <f>VLOOKUP(A2479,'all NFkB targets'!$A$6:$A$571,1,FALSE)</f>
        <v>#N/A</v>
      </c>
    </row>
    <row r="2480" spans="1:16" x14ac:dyDescent="0.25">
      <c r="A2480" s="96" t="s">
        <v>3891</v>
      </c>
      <c r="B2480" s="21" t="s">
        <v>3892</v>
      </c>
      <c r="C2480" s="21"/>
      <c r="D2480" s="22">
        <v>0</v>
      </c>
      <c r="E2480" s="23">
        <v>-6.0387798461433075E-3</v>
      </c>
      <c r="F2480" s="23">
        <v>9.8787923528027718E-2</v>
      </c>
      <c r="G2480" s="23">
        <v>-0.14205421273647079</v>
      </c>
      <c r="H2480" s="23">
        <v>0.15758332829805391</v>
      </c>
      <c r="I2480" s="25">
        <f t="shared" si="152"/>
        <v>0</v>
      </c>
      <c r="J2480" s="25">
        <f t="shared" si="153"/>
        <v>0</v>
      </c>
      <c r="K2480" s="25">
        <f t="shared" si="154"/>
        <v>0</v>
      </c>
      <c r="L2480" s="25">
        <f t="shared" si="155"/>
        <v>0</v>
      </c>
      <c r="M2480" s="25">
        <v>0</v>
      </c>
      <c r="N2480" s="25" t="e">
        <v>#N/A</v>
      </c>
      <c r="O2480" s="25" t="e">
        <f>VLOOKUP(A2480,'NFkB target TFs'!$E$10:$E$54,1,FALSE)</f>
        <v>#N/A</v>
      </c>
      <c r="P2480" s="25" t="e">
        <f>VLOOKUP(A2480,'all NFkB targets'!$A$6:$A$571,1,FALSE)</f>
        <v>#N/A</v>
      </c>
    </row>
    <row r="2481" spans="1:16" x14ac:dyDescent="0.25">
      <c r="A2481" s="96" t="s">
        <v>3147</v>
      </c>
      <c r="B2481" s="21" t="s">
        <v>3148</v>
      </c>
      <c r="C2481" s="21"/>
      <c r="D2481" s="22">
        <v>0</v>
      </c>
      <c r="E2481" s="23">
        <v>0.14390138173664424</v>
      </c>
      <c r="F2481" s="23">
        <v>-0.16558695244041491</v>
      </c>
      <c r="G2481" s="23">
        <v>-6.5770302804566957E-2</v>
      </c>
      <c r="H2481" s="23">
        <v>0.15754035406222974</v>
      </c>
      <c r="I2481" s="25">
        <f t="shared" si="152"/>
        <v>0</v>
      </c>
      <c r="J2481" s="25">
        <f t="shared" si="153"/>
        <v>0</v>
      </c>
      <c r="K2481" s="25">
        <f t="shared" si="154"/>
        <v>0</v>
      </c>
      <c r="L2481" s="25">
        <f t="shared" si="155"/>
        <v>0</v>
      </c>
      <c r="M2481" s="25">
        <v>0</v>
      </c>
      <c r="N2481" s="25" t="e">
        <v>#N/A</v>
      </c>
      <c r="O2481" s="25" t="e">
        <f>VLOOKUP(A2481,'NFkB target TFs'!$E$10:$E$54,1,FALSE)</f>
        <v>#N/A</v>
      </c>
      <c r="P2481" s="25" t="e">
        <f>VLOOKUP(A2481,'all NFkB targets'!$A$6:$A$571,1,FALSE)</f>
        <v>#N/A</v>
      </c>
    </row>
    <row r="2482" spans="1:16" x14ac:dyDescent="0.25">
      <c r="A2482" s="96" t="s">
        <v>527</v>
      </c>
      <c r="B2482" s="21" t="s">
        <v>528</v>
      </c>
      <c r="C2482" s="21"/>
      <c r="D2482" s="22">
        <v>0</v>
      </c>
      <c r="E2482" s="23">
        <v>0.46773343646410881</v>
      </c>
      <c r="F2482" s="23">
        <v>5.0691558338695993E-2</v>
      </c>
      <c r="G2482" s="23">
        <v>-0.21403207524349013</v>
      </c>
      <c r="H2482" s="23">
        <v>0.15743208623766741</v>
      </c>
      <c r="I2482" s="25">
        <f t="shared" si="152"/>
        <v>0</v>
      </c>
      <c r="J2482" s="25">
        <f t="shared" si="153"/>
        <v>0</v>
      </c>
      <c r="K2482" s="25">
        <f t="shared" si="154"/>
        <v>0</v>
      </c>
      <c r="L2482" s="25">
        <f t="shared" si="155"/>
        <v>0</v>
      </c>
      <c r="M2482" s="25">
        <v>0</v>
      </c>
      <c r="N2482" s="25" t="e">
        <v>#N/A</v>
      </c>
      <c r="O2482" s="25" t="e">
        <f>VLOOKUP(A2482,'NFkB target TFs'!$E$10:$E$54,1,FALSE)</f>
        <v>#N/A</v>
      </c>
      <c r="P2482" s="25" t="e">
        <f>VLOOKUP(A2482,'all NFkB targets'!$A$6:$A$571,1,FALSE)</f>
        <v>#N/A</v>
      </c>
    </row>
    <row r="2483" spans="1:16" x14ac:dyDescent="0.25">
      <c r="A2483" s="96" t="s">
        <v>7476</v>
      </c>
      <c r="B2483" s="21" t="s">
        <v>7477</v>
      </c>
      <c r="C2483" s="21"/>
      <c r="D2483" s="22">
        <v>0</v>
      </c>
      <c r="E2483" s="23">
        <v>0.21289780105621622</v>
      </c>
      <c r="F2483" s="23">
        <v>-1.3370419155438617E-2</v>
      </c>
      <c r="G2483" s="23">
        <v>-2.3880576662583367E-2</v>
      </c>
      <c r="H2483" s="23">
        <v>0.1574256425028295</v>
      </c>
      <c r="I2483" s="25">
        <f t="shared" si="152"/>
        <v>0</v>
      </c>
      <c r="J2483" s="25">
        <f t="shared" si="153"/>
        <v>0</v>
      </c>
      <c r="K2483" s="25">
        <f t="shared" si="154"/>
        <v>0</v>
      </c>
      <c r="L2483" s="25">
        <f t="shared" si="155"/>
        <v>0</v>
      </c>
      <c r="M2483" s="25">
        <v>0</v>
      </c>
      <c r="N2483" s="25" t="e">
        <v>#N/A</v>
      </c>
      <c r="O2483" s="25" t="e">
        <f>VLOOKUP(A2483,'NFkB target TFs'!$E$10:$E$54,1,FALSE)</f>
        <v>#N/A</v>
      </c>
      <c r="P2483" s="25" t="e">
        <f>VLOOKUP(A2483,'all NFkB targets'!$A$6:$A$571,1,FALSE)</f>
        <v>#N/A</v>
      </c>
    </row>
    <row r="2484" spans="1:16" x14ac:dyDescent="0.25">
      <c r="A2484" s="96" t="s">
        <v>12629</v>
      </c>
      <c r="B2484" s="21" t="s">
        <v>12630</v>
      </c>
      <c r="C2484" s="21"/>
      <c r="D2484" s="22">
        <v>0</v>
      </c>
      <c r="E2484" s="24">
        <v>-0.24578321105390266</v>
      </c>
      <c r="F2484" s="24">
        <v>-0.70077623982990211</v>
      </c>
      <c r="G2484" s="23">
        <v>1.988858407794631E-2</v>
      </c>
      <c r="H2484" s="28">
        <v>0.15720325779531211</v>
      </c>
      <c r="I2484" s="25">
        <f t="shared" si="152"/>
        <v>0</v>
      </c>
      <c r="J2484" s="25">
        <f t="shared" si="153"/>
        <v>1</v>
      </c>
      <c r="K2484" s="25">
        <f t="shared" si="154"/>
        <v>0</v>
      </c>
      <c r="L2484" s="25">
        <f t="shared" si="155"/>
        <v>0</v>
      </c>
      <c r="M2484" s="25">
        <v>1</v>
      </c>
      <c r="N2484" s="25" t="e">
        <v>#N/A</v>
      </c>
      <c r="O2484" s="25" t="e">
        <f>VLOOKUP(A2484,'NFkB target TFs'!$E$10:$E$54,1,FALSE)</f>
        <v>#N/A</v>
      </c>
      <c r="P2484" s="25" t="e">
        <f>VLOOKUP(A2484,'all NFkB targets'!$A$6:$A$571,1,FALSE)</f>
        <v>#N/A</v>
      </c>
    </row>
    <row r="2485" spans="1:16" x14ac:dyDescent="0.25">
      <c r="A2485" s="96" t="s">
        <v>5916</v>
      </c>
      <c r="B2485" s="21" t="s">
        <v>5917</v>
      </c>
      <c r="C2485" s="21"/>
      <c r="D2485" s="22">
        <v>0</v>
      </c>
      <c r="E2485" s="23">
        <v>0.17766942316174653</v>
      </c>
      <c r="F2485" s="23">
        <v>-5.6052622033822178E-2</v>
      </c>
      <c r="G2485" s="23">
        <v>5.8512066205421154E-2</v>
      </c>
      <c r="H2485" s="23">
        <v>0.15711221036163797</v>
      </c>
      <c r="I2485" s="25">
        <f t="shared" si="152"/>
        <v>0</v>
      </c>
      <c r="J2485" s="25">
        <f t="shared" si="153"/>
        <v>0</v>
      </c>
      <c r="K2485" s="25">
        <f t="shared" si="154"/>
        <v>0</v>
      </c>
      <c r="L2485" s="25">
        <f t="shared" si="155"/>
        <v>0</v>
      </c>
      <c r="M2485" s="25">
        <v>0</v>
      </c>
      <c r="N2485" s="25" t="e">
        <v>#N/A</v>
      </c>
      <c r="O2485" s="25" t="e">
        <f>VLOOKUP(A2485,'NFkB target TFs'!$E$10:$E$54,1,FALSE)</f>
        <v>#N/A</v>
      </c>
      <c r="P2485" s="25" t="e">
        <f>VLOOKUP(A2485,'all NFkB targets'!$A$6:$A$571,1,FALSE)</f>
        <v>#N/A</v>
      </c>
    </row>
    <row r="2486" spans="1:16" x14ac:dyDescent="0.25">
      <c r="A2486" s="96" t="s">
        <v>581</v>
      </c>
      <c r="B2486" s="21" t="s">
        <v>582</v>
      </c>
      <c r="C2486" s="21"/>
      <c r="D2486" s="22">
        <v>0</v>
      </c>
      <c r="E2486" s="23">
        <v>0.38498422842963953</v>
      </c>
      <c r="F2486" s="23">
        <v>0.26327615103069912</v>
      </c>
      <c r="G2486" s="23">
        <v>0.12041173018345511</v>
      </c>
      <c r="H2486" s="23">
        <v>0.1570209509487791</v>
      </c>
      <c r="I2486" s="25">
        <f t="shared" si="152"/>
        <v>0</v>
      </c>
      <c r="J2486" s="25">
        <f t="shared" si="153"/>
        <v>0</v>
      </c>
      <c r="K2486" s="25">
        <f t="shared" si="154"/>
        <v>0</v>
      </c>
      <c r="L2486" s="25">
        <f t="shared" si="155"/>
        <v>0</v>
      </c>
      <c r="M2486" s="25">
        <v>0</v>
      </c>
      <c r="N2486" s="25" t="e">
        <v>#N/A</v>
      </c>
      <c r="O2486" s="25" t="e">
        <f>VLOOKUP(A2486,'NFkB target TFs'!$E$10:$E$54,1,FALSE)</f>
        <v>#N/A</v>
      </c>
      <c r="P2486" s="25" t="e">
        <f>VLOOKUP(A2486,'all NFkB targets'!$A$6:$A$571,1,FALSE)</f>
        <v>#N/A</v>
      </c>
    </row>
    <row r="2487" spans="1:16" x14ac:dyDescent="0.25">
      <c r="A2487" s="96" t="s">
        <v>5052</v>
      </c>
      <c r="B2487" s="21" t="s">
        <v>5053</v>
      </c>
      <c r="C2487" s="21"/>
      <c r="D2487" s="22">
        <v>0</v>
      </c>
      <c r="E2487" s="23">
        <v>2.5682524026011764E-2</v>
      </c>
      <c r="F2487" s="23">
        <v>0.12062593074481745</v>
      </c>
      <c r="G2487" s="23">
        <v>0.4725261648617084</v>
      </c>
      <c r="H2487" s="23">
        <v>0.15695811651028063</v>
      </c>
      <c r="I2487" s="25">
        <f t="shared" ref="I2487:I2550" si="156">IF(ABS(E2487)&gt;0.585,1,0)</f>
        <v>0</v>
      </c>
      <c r="J2487" s="25">
        <f t="shared" ref="J2487:J2550" si="157">IF(ABS(F2487)&gt;0.585,1,0)</f>
        <v>0</v>
      </c>
      <c r="K2487" s="25">
        <f t="shared" ref="K2487:K2550" si="158">IF(ABS(G2487)&gt;0.585,1,0)</f>
        <v>0</v>
      </c>
      <c r="L2487" s="25">
        <f t="shared" ref="L2487:L2550" si="159">IF(ABS(H2487)&gt;0.585,1,0)</f>
        <v>0</v>
      </c>
      <c r="M2487" s="25">
        <v>0</v>
      </c>
      <c r="N2487" s="25" t="e">
        <v>#N/A</v>
      </c>
      <c r="O2487" s="25" t="e">
        <f>VLOOKUP(A2487,'NFkB target TFs'!$E$10:$E$54,1,FALSE)</f>
        <v>#N/A</v>
      </c>
      <c r="P2487" s="25" t="e">
        <f>VLOOKUP(A2487,'all NFkB targets'!$A$6:$A$571,1,FALSE)</f>
        <v>#N/A</v>
      </c>
    </row>
    <row r="2488" spans="1:16" x14ac:dyDescent="0.25">
      <c r="A2488" s="96" t="s">
        <v>549</v>
      </c>
      <c r="B2488" s="21" t="s">
        <v>550</v>
      </c>
      <c r="C2488" s="21"/>
      <c r="D2488" s="22">
        <v>0</v>
      </c>
      <c r="E2488" s="23">
        <v>8.087659802465734E-2</v>
      </c>
      <c r="F2488" s="23">
        <v>0.23084742655863064</v>
      </c>
      <c r="G2488" s="23">
        <v>0.30014060018185129</v>
      </c>
      <c r="H2488" s="23">
        <v>0.15672558737340864</v>
      </c>
      <c r="I2488" s="25">
        <f t="shared" si="156"/>
        <v>0</v>
      </c>
      <c r="J2488" s="25">
        <f t="shared" si="157"/>
        <v>0</v>
      </c>
      <c r="K2488" s="25">
        <f t="shared" si="158"/>
        <v>0</v>
      </c>
      <c r="L2488" s="25">
        <f t="shared" si="159"/>
        <v>0</v>
      </c>
      <c r="M2488" s="25">
        <v>0</v>
      </c>
      <c r="N2488" s="25" t="e">
        <v>#N/A</v>
      </c>
      <c r="O2488" s="25" t="e">
        <f>VLOOKUP(A2488,'NFkB target TFs'!$E$10:$E$54,1,FALSE)</f>
        <v>#N/A</v>
      </c>
      <c r="P2488" s="25" t="e">
        <f>VLOOKUP(A2488,'all NFkB targets'!$A$6:$A$571,1,FALSE)</f>
        <v>#N/A</v>
      </c>
    </row>
    <row r="2489" spans="1:16" x14ac:dyDescent="0.25">
      <c r="A2489" s="96" t="s">
        <v>8321</v>
      </c>
      <c r="B2489" s="21" t="s">
        <v>8322</v>
      </c>
      <c r="C2489" s="21"/>
      <c r="D2489" s="22">
        <v>0</v>
      </c>
      <c r="E2489" s="23">
        <v>-4.5750218505571046E-2</v>
      </c>
      <c r="F2489" s="23">
        <v>0.26778052833373961</v>
      </c>
      <c r="G2489" s="23">
        <v>0.39516766086267463</v>
      </c>
      <c r="H2489" s="23">
        <v>0.15649420387950819</v>
      </c>
      <c r="I2489" s="25">
        <f t="shared" si="156"/>
        <v>0</v>
      </c>
      <c r="J2489" s="25">
        <f t="shared" si="157"/>
        <v>0</v>
      </c>
      <c r="K2489" s="25">
        <f t="shared" si="158"/>
        <v>0</v>
      </c>
      <c r="L2489" s="25">
        <f t="shared" si="159"/>
        <v>0</v>
      </c>
      <c r="M2489" s="25">
        <v>0</v>
      </c>
      <c r="N2489" s="25" t="e">
        <v>#N/A</v>
      </c>
      <c r="O2489" s="25" t="e">
        <f>VLOOKUP(A2489,'NFkB target TFs'!$E$10:$E$54,1,FALSE)</f>
        <v>#N/A</v>
      </c>
      <c r="P2489" s="25" t="e">
        <f>VLOOKUP(A2489,'all NFkB targets'!$A$6:$A$571,1,FALSE)</f>
        <v>#N/A</v>
      </c>
    </row>
    <row r="2490" spans="1:16" x14ac:dyDescent="0.25">
      <c r="A2490" s="96" t="s">
        <v>13083</v>
      </c>
      <c r="B2490" s="21" t="s">
        <v>13084</v>
      </c>
      <c r="C2490" s="21"/>
      <c r="D2490" s="22">
        <v>0</v>
      </c>
      <c r="E2490" s="24">
        <v>-1.3214888514554755</v>
      </c>
      <c r="F2490" s="24">
        <v>-1.4745601749042658</v>
      </c>
      <c r="G2490" s="24">
        <v>-0.3734583955274447</v>
      </c>
      <c r="H2490" s="28">
        <v>0.1564913569627828</v>
      </c>
      <c r="I2490" s="25">
        <f t="shared" si="156"/>
        <v>1</v>
      </c>
      <c r="J2490" s="25">
        <f t="shared" si="157"/>
        <v>1</v>
      </c>
      <c r="K2490" s="25">
        <f t="shared" si="158"/>
        <v>0</v>
      </c>
      <c r="L2490" s="25">
        <f t="shared" si="159"/>
        <v>0</v>
      </c>
      <c r="M2490" s="25">
        <v>1</v>
      </c>
      <c r="N2490" s="25" t="e">
        <v>#N/A</v>
      </c>
      <c r="O2490" s="25" t="e">
        <f>VLOOKUP(A2490,'NFkB target TFs'!$E$10:$E$54,1,FALSE)</f>
        <v>#N/A</v>
      </c>
      <c r="P2490" s="25" t="e">
        <f>VLOOKUP(A2490,'all NFkB targets'!$A$6:$A$571,1,FALSE)</f>
        <v>#N/A</v>
      </c>
    </row>
    <row r="2491" spans="1:16" x14ac:dyDescent="0.25">
      <c r="A2491" s="96" t="s">
        <v>3486</v>
      </c>
      <c r="B2491" s="21" t="s">
        <v>3487</v>
      </c>
      <c r="C2491" s="21"/>
      <c r="D2491" s="22">
        <v>0</v>
      </c>
      <c r="E2491" s="23">
        <v>7.5441031392255123E-2</v>
      </c>
      <c r="F2491" s="23">
        <v>0.23270526012796233</v>
      </c>
      <c r="G2491" s="23">
        <v>0.50749416536628478</v>
      </c>
      <c r="H2491" s="23">
        <v>0.1564492074746249</v>
      </c>
      <c r="I2491" s="25">
        <f t="shared" si="156"/>
        <v>0</v>
      </c>
      <c r="J2491" s="25">
        <f t="shared" si="157"/>
        <v>0</v>
      </c>
      <c r="K2491" s="25">
        <f t="shared" si="158"/>
        <v>0</v>
      </c>
      <c r="L2491" s="25">
        <f t="shared" si="159"/>
        <v>0</v>
      </c>
      <c r="M2491" s="25">
        <v>0</v>
      </c>
      <c r="N2491" s="25" t="e">
        <v>#N/A</v>
      </c>
      <c r="O2491" s="25" t="e">
        <f>VLOOKUP(A2491,'NFkB target TFs'!$E$10:$E$54,1,FALSE)</f>
        <v>#N/A</v>
      </c>
      <c r="P2491" s="25" t="e">
        <f>VLOOKUP(A2491,'all NFkB targets'!$A$6:$A$571,1,FALSE)</f>
        <v>#N/A</v>
      </c>
    </row>
    <row r="2492" spans="1:16" x14ac:dyDescent="0.25">
      <c r="A2492" s="96" t="s">
        <v>8493</v>
      </c>
      <c r="B2492" s="21" t="s">
        <v>8494</v>
      </c>
      <c r="C2492" s="21"/>
      <c r="D2492" s="22">
        <v>0</v>
      </c>
      <c r="E2492" s="23">
        <v>1.0969162747013938E-2</v>
      </c>
      <c r="F2492" s="23">
        <v>-0.14034934614091654</v>
      </c>
      <c r="G2492" s="23">
        <v>0.30694007702286646</v>
      </c>
      <c r="H2492" s="23">
        <v>0.15639082738543786</v>
      </c>
      <c r="I2492" s="25">
        <f t="shared" si="156"/>
        <v>0</v>
      </c>
      <c r="J2492" s="25">
        <f t="shared" si="157"/>
        <v>0</v>
      </c>
      <c r="K2492" s="25">
        <f t="shared" si="158"/>
        <v>0</v>
      </c>
      <c r="L2492" s="25">
        <f t="shared" si="159"/>
        <v>0</v>
      </c>
      <c r="M2492" s="25">
        <v>0</v>
      </c>
      <c r="N2492" s="25" t="e">
        <v>#N/A</v>
      </c>
      <c r="O2492" s="25" t="e">
        <f>VLOOKUP(A2492,'NFkB target TFs'!$E$10:$E$54,1,FALSE)</f>
        <v>#N/A</v>
      </c>
      <c r="P2492" s="25" t="e">
        <f>VLOOKUP(A2492,'all NFkB targets'!$A$6:$A$571,1,FALSE)</f>
        <v>#N/A</v>
      </c>
    </row>
    <row r="2493" spans="1:16" x14ac:dyDescent="0.25">
      <c r="A2493" s="96" t="s">
        <v>12252</v>
      </c>
      <c r="B2493" s="21" t="s">
        <v>12253</v>
      </c>
      <c r="C2493" s="21"/>
      <c r="D2493" s="22">
        <v>0</v>
      </c>
      <c r="E2493" s="28">
        <v>0.7519555968063466</v>
      </c>
      <c r="F2493" s="23">
        <v>5.2868519153342279E-2</v>
      </c>
      <c r="G2493" s="24">
        <v>-0.44409996488130649</v>
      </c>
      <c r="H2493" s="28">
        <v>0.15631832989467495</v>
      </c>
      <c r="I2493" s="25">
        <f t="shared" si="156"/>
        <v>1</v>
      </c>
      <c r="J2493" s="25">
        <f t="shared" si="157"/>
        <v>0</v>
      </c>
      <c r="K2493" s="25">
        <f t="shared" si="158"/>
        <v>0</v>
      </c>
      <c r="L2493" s="25">
        <f t="shared" si="159"/>
        <v>0</v>
      </c>
      <c r="M2493" s="25">
        <v>1</v>
      </c>
      <c r="N2493" s="25" t="e">
        <v>#N/A</v>
      </c>
      <c r="O2493" s="25" t="e">
        <f>VLOOKUP(A2493,'NFkB target TFs'!$E$10:$E$54,1,FALSE)</f>
        <v>#N/A</v>
      </c>
      <c r="P2493" s="25" t="e">
        <f>VLOOKUP(A2493,'all NFkB targets'!$A$6:$A$571,1,FALSE)</f>
        <v>#N/A</v>
      </c>
    </row>
    <row r="2494" spans="1:16" x14ac:dyDescent="0.25">
      <c r="A2494" s="96" t="s">
        <v>7134</v>
      </c>
      <c r="B2494" s="21" t="s">
        <v>7135</v>
      </c>
      <c r="C2494" s="21"/>
      <c r="D2494" s="22">
        <v>0</v>
      </c>
      <c r="E2494" s="23">
        <v>-0.17153666142706051</v>
      </c>
      <c r="F2494" s="23">
        <v>-3.4885518404838213E-3</v>
      </c>
      <c r="G2494" s="23">
        <v>0.22294913380563713</v>
      </c>
      <c r="H2494" s="23">
        <v>0.15629841711394493</v>
      </c>
      <c r="I2494" s="25">
        <f t="shared" si="156"/>
        <v>0</v>
      </c>
      <c r="J2494" s="25">
        <f t="shared" si="157"/>
        <v>0</v>
      </c>
      <c r="K2494" s="25">
        <f t="shared" si="158"/>
        <v>0</v>
      </c>
      <c r="L2494" s="25">
        <f t="shared" si="159"/>
        <v>0</v>
      </c>
      <c r="M2494" s="25">
        <v>0</v>
      </c>
      <c r="N2494" s="25" t="e">
        <v>#N/A</v>
      </c>
      <c r="O2494" s="25" t="e">
        <f>VLOOKUP(A2494,'NFkB target TFs'!$E$10:$E$54,1,FALSE)</f>
        <v>#N/A</v>
      </c>
      <c r="P2494" s="25" t="e">
        <f>VLOOKUP(A2494,'all NFkB targets'!$A$6:$A$571,1,FALSE)</f>
        <v>#N/A</v>
      </c>
    </row>
    <row r="2495" spans="1:16" x14ac:dyDescent="0.25">
      <c r="A2495" s="96" t="s">
        <v>13774</v>
      </c>
      <c r="B2495" s="21" t="s">
        <v>13775</v>
      </c>
      <c r="C2495" s="21"/>
      <c r="D2495" s="22">
        <v>0</v>
      </c>
      <c r="E2495" s="23">
        <v>-0.11340936025590442</v>
      </c>
      <c r="F2495" s="28">
        <v>0.49593163427395892</v>
      </c>
      <c r="G2495" s="24">
        <v>-0.65578383791085304</v>
      </c>
      <c r="H2495" s="28">
        <v>0.15622422620595439</v>
      </c>
      <c r="I2495" s="25">
        <f t="shared" si="156"/>
        <v>0</v>
      </c>
      <c r="J2495" s="25">
        <f t="shared" si="157"/>
        <v>0</v>
      </c>
      <c r="K2495" s="25">
        <f t="shared" si="158"/>
        <v>1</v>
      </c>
      <c r="L2495" s="25">
        <f t="shared" si="159"/>
        <v>0</v>
      </c>
      <c r="M2495" s="25">
        <v>1</v>
      </c>
      <c r="N2495" s="25" t="e">
        <v>#N/A</v>
      </c>
      <c r="O2495" s="25" t="e">
        <f>VLOOKUP(A2495,'NFkB target TFs'!$E$10:$E$54,1,FALSE)</f>
        <v>#N/A</v>
      </c>
      <c r="P2495" s="25" t="e">
        <f>VLOOKUP(A2495,'all NFkB targets'!$A$6:$A$571,1,FALSE)</f>
        <v>#N/A</v>
      </c>
    </row>
    <row r="2496" spans="1:16" x14ac:dyDescent="0.25">
      <c r="A2496" s="96" t="s">
        <v>3396</v>
      </c>
      <c r="B2496" s="21" t="s">
        <v>3397</v>
      </c>
      <c r="C2496" s="21"/>
      <c r="D2496" s="22">
        <v>0</v>
      </c>
      <c r="E2496" s="23">
        <v>0.29342102984410184</v>
      </c>
      <c r="F2496" s="23">
        <v>4.8780352001482809E-3</v>
      </c>
      <c r="G2496" s="23">
        <v>9.2506939376595598E-2</v>
      </c>
      <c r="H2496" s="23">
        <v>0.15618534897826195</v>
      </c>
      <c r="I2496" s="25">
        <f t="shared" si="156"/>
        <v>0</v>
      </c>
      <c r="J2496" s="25">
        <f t="shared" si="157"/>
        <v>0</v>
      </c>
      <c r="K2496" s="25">
        <f t="shared" si="158"/>
        <v>0</v>
      </c>
      <c r="L2496" s="25">
        <f t="shared" si="159"/>
        <v>0</v>
      </c>
      <c r="M2496" s="25">
        <v>0</v>
      </c>
      <c r="N2496" s="25" t="e">
        <v>#N/A</v>
      </c>
      <c r="O2496" s="25" t="e">
        <f>VLOOKUP(A2496,'NFkB target TFs'!$E$10:$E$54,1,FALSE)</f>
        <v>#N/A</v>
      </c>
      <c r="P2496" s="25" t="e">
        <f>VLOOKUP(A2496,'all NFkB targets'!$A$6:$A$571,1,FALSE)</f>
        <v>#N/A</v>
      </c>
    </row>
    <row r="2497" spans="1:16" x14ac:dyDescent="0.25">
      <c r="A2497" s="96" t="s">
        <v>5585</v>
      </c>
      <c r="B2497" s="21" t="s">
        <v>5586</v>
      </c>
      <c r="C2497" s="21"/>
      <c r="D2497" s="22">
        <v>0</v>
      </c>
      <c r="E2497" s="23">
        <v>-1.8604109026186866E-2</v>
      </c>
      <c r="F2497" s="23">
        <v>0.47250970950245158</v>
      </c>
      <c r="G2497" s="23">
        <v>1.5725100244231027E-3</v>
      </c>
      <c r="H2497" s="23">
        <v>0.15594040007937029</v>
      </c>
      <c r="I2497" s="25">
        <f t="shared" si="156"/>
        <v>0</v>
      </c>
      <c r="J2497" s="25">
        <f t="shared" si="157"/>
        <v>0</v>
      </c>
      <c r="K2497" s="25">
        <f t="shared" si="158"/>
        <v>0</v>
      </c>
      <c r="L2497" s="25">
        <f t="shared" si="159"/>
        <v>0</v>
      </c>
      <c r="M2497" s="25">
        <v>0</v>
      </c>
      <c r="N2497" s="25" t="e">
        <v>#N/A</v>
      </c>
      <c r="O2497" s="25" t="e">
        <f>VLOOKUP(A2497,'NFkB target TFs'!$E$10:$E$54,1,FALSE)</f>
        <v>#N/A</v>
      </c>
      <c r="P2497" s="25" t="e">
        <f>VLOOKUP(A2497,'all NFkB targets'!$A$6:$A$571,1,FALSE)</f>
        <v>#N/A</v>
      </c>
    </row>
    <row r="2498" spans="1:16" x14ac:dyDescent="0.25">
      <c r="A2498" s="96" t="s">
        <v>9457</v>
      </c>
      <c r="B2498" s="21" t="s">
        <v>9458</v>
      </c>
      <c r="C2498" s="21"/>
      <c r="D2498" s="22">
        <v>0</v>
      </c>
      <c r="E2498" s="23">
        <v>-0.2986464317992843</v>
      </c>
      <c r="F2498" s="23">
        <v>5.2894469549977135E-3</v>
      </c>
      <c r="G2498" s="23">
        <v>0.11252440114262585</v>
      </c>
      <c r="H2498" s="23">
        <v>0.15589443028302033</v>
      </c>
      <c r="I2498" s="25">
        <f t="shared" si="156"/>
        <v>0</v>
      </c>
      <c r="J2498" s="25">
        <f t="shared" si="157"/>
        <v>0</v>
      </c>
      <c r="K2498" s="25">
        <f t="shared" si="158"/>
        <v>0</v>
      </c>
      <c r="L2498" s="25">
        <f t="shared" si="159"/>
        <v>0</v>
      </c>
      <c r="M2498" s="25">
        <v>0</v>
      </c>
      <c r="N2498" s="25" t="e">
        <v>#N/A</v>
      </c>
      <c r="O2498" s="25" t="e">
        <f>VLOOKUP(A2498,'NFkB target TFs'!$E$10:$E$54,1,FALSE)</f>
        <v>#N/A</v>
      </c>
      <c r="P2498" s="25" t="e">
        <f>VLOOKUP(A2498,'all NFkB targets'!$A$6:$A$571,1,FALSE)</f>
        <v>#N/A</v>
      </c>
    </row>
    <row r="2499" spans="1:16" x14ac:dyDescent="0.25">
      <c r="A2499" s="96" t="s">
        <v>7588</v>
      </c>
      <c r="B2499" s="21" t="s">
        <v>7589</v>
      </c>
      <c r="C2499" s="21"/>
      <c r="D2499" s="22">
        <v>0</v>
      </c>
      <c r="E2499" s="23">
        <v>0.23692729963903764</v>
      </c>
      <c r="F2499" s="23">
        <v>1.8722434898290147E-2</v>
      </c>
      <c r="G2499" s="23">
        <v>0.15777776428167722</v>
      </c>
      <c r="H2499" s="23">
        <v>0.15583729301394056</v>
      </c>
      <c r="I2499" s="25">
        <f t="shared" si="156"/>
        <v>0</v>
      </c>
      <c r="J2499" s="25">
        <f t="shared" si="157"/>
        <v>0</v>
      </c>
      <c r="K2499" s="25">
        <f t="shared" si="158"/>
        <v>0</v>
      </c>
      <c r="L2499" s="25">
        <f t="shared" si="159"/>
        <v>0</v>
      </c>
      <c r="M2499" s="25">
        <v>0</v>
      </c>
      <c r="N2499" s="25" t="e">
        <v>#N/A</v>
      </c>
      <c r="O2499" s="25" t="e">
        <f>VLOOKUP(A2499,'NFkB target TFs'!$E$10:$E$54,1,FALSE)</f>
        <v>#N/A</v>
      </c>
      <c r="P2499" s="25" t="e">
        <f>VLOOKUP(A2499,'all NFkB targets'!$A$6:$A$571,1,FALSE)</f>
        <v>#N/A</v>
      </c>
    </row>
    <row r="2500" spans="1:16" x14ac:dyDescent="0.25">
      <c r="A2500" s="96" t="s">
        <v>2583</v>
      </c>
      <c r="B2500" s="21" t="s">
        <v>2584</v>
      </c>
      <c r="C2500" s="21"/>
      <c r="D2500" s="22">
        <v>0</v>
      </c>
      <c r="E2500" s="23">
        <v>-1.6680338642564536E-2</v>
      </c>
      <c r="F2500" s="23">
        <v>0.25157442026734433</v>
      </c>
      <c r="G2500" s="23">
        <v>0.35503574359870249</v>
      </c>
      <c r="H2500" s="23">
        <v>0.15571902407730226</v>
      </c>
      <c r="I2500" s="25">
        <f t="shared" si="156"/>
        <v>0</v>
      </c>
      <c r="J2500" s="25">
        <f t="shared" si="157"/>
        <v>0</v>
      </c>
      <c r="K2500" s="25">
        <f t="shared" si="158"/>
        <v>0</v>
      </c>
      <c r="L2500" s="25">
        <f t="shared" si="159"/>
        <v>0</v>
      </c>
      <c r="M2500" s="25">
        <v>0</v>
      </c>
      <c r="N2500" s="25" t="e">
        <v>#N/A</v>
      </c>
      <c r="O2500" s="25" t="e">
        <f>VLOOKUP(A2500,'NFkB target TFs'!$E$10:$E$54,1,FALSE)</f>
        <v>#N/A</v>
      </c>
      <c r="P2500" s="25" t="e">
        <f>VLOOKUP(A2500,'all NFkB targets'!$A$6:$A$571,1,FALSE)</f>
        <v>#N/A</v>
      </c>
    </row>
    <row r="2501" spans="1:16" x14ac:dyDescent="0.25">
      <c r="A2501" s="96" t="s">
        <v>5501</v>
      </c>
      <c r="B2501" s="21" t="s">
        <v>5502</v>
      </c>
      <c r="C2501" s="21"/>
      <c r="D2501" s="22">
        <v>0</v>
      </c>
      <c r="E2501" s="23">
        <v>-5.7541285518873837E-3</v>
      </c>
      <c r="F2501" s="23">
        <v>0.2315267623374469</v>
      </c>
      <c r="G2501" s="23">
        <v>0.2414077538371997</v>
      </c>
      <c r="H2501" s="23">
        <v>0.15569808001921404</v>
      </c>
      <c r="I2501" s="25">
        <f t="shared" si="156"/>
        <v>0</v>
      </c>
      <c r="J2501" s="25">
        <f t="shared" si="157"/>
        <v>0</v>
      </c>
      <c r="K2501" s="25">
        <f t="shared" si="158"/>
        <v>0</v>
      </c>
      <c r="L2501" s="25">
        <f t="shared" si="159"/>
        <v>0</v>
      </c>
      <c r="M2501" s="25">
        <v>0</v>
      </c>
      <c r="N2501" s="25" t="e">
        <v>#N/A</v>
      </c>
      <c r="O2501" s="25" t="e">
        <f>VLOOKUP(A2501,'NFkB target TFs'!$E$10:$E$54,1,FALSE)</f>
        <v>#N/A</v>
      </c>
      <c r="P2501" s="25" t="e">
        <f>VLOOKUP(A2501,'all NFkB targets'!$A$6:$A$571,1,FALSE)</f>
        <v>#N/A</v>
      </c>
    </row>
    <row r="2502" spans="1:16" x14ac:dyDescent="0.25">
      <c r="A2502" s="96" t="s">
        <v>8547</v>
      </c>
      <c r="B2502" s="21" t="s">
        <v>8548</v>
      </c>
      <c r="C2502" s="21"/>
      <c r="D2502" s="22">
        <v>0</v>
      </c>
      <c r="E2502" s="23">
        <v>0.19809201952506941</v>
      </c>
      <c r="F2502" s="23">
        <v>0.19167943694947895</v>
      </c>
      <c r="G2502" s="23">
        <v>0.11706951858551784</v>
      </c>
      <c r="H2502" s="23">
        <v>0.15552133243160615</v>
      </c>
      <c r="I2502" s="25">
        <f t="shared" si="156"/>
        <v>0</v>
      </c>
      <c r="J2502" s="25">
        <f t="shared" si="157"/>
        <v>0</v>
      </c>
      <c r="K2502" s="25">
        <f t="shared" si="158"/>
        <v>0</v>
      </c>
      <c r="L2502" s="25">
        <f t="shared" si="159"/>
        <v>0</v>
      </c>
      <c r="M2502" s="25">
        <v>0</v>
      </c>
      <c r="N2502" s="25" t="e">
        <v>#N/A</v>
      </c>
      <c r="O2502" s="25" t="e">
        <f>VLOOKUP(A2502,'NFkB target TFs'!$E$10:$E$54,1,FALSE)</f>
        <v>#N/A</v>
      </c>
      <c r="P2502" s="25" t="e">
        <f>VLOOKUP(A2502,'all NFkB targets'!$A$6:$A$571,1,FALSE)</f>
        <v>#N/A</v>
      </c>
    </row>
    <row r="2503" spans="1:16" x14ac:dyDescent="0.25">
      <c r="A2503" s="96" t="s">
        <v>14506</v>
      </c>
      <c r="B2503" s="21" t="s">
        <v>14507</v>
      </c>
      <c r="C2503" s="21"/>
      <c r="D2503" s="22">
        <v>0</v>
      </c>
      <c r="E2503" s="23">
        <v>0.10470688412074158</v>
      </c>
      <c r="F2503" s="28">
        <v>0.71745170672769398</v>
      </c>
      <c r="G2503" s="28">
        <v>0.81402927686313775</v>
      </c>
      <c r="H2503" s="28">
        <v>0.15532427687510764</v>
      </c>
      <c r="I2503" s="25">
        <f t="shared" si="156"/>
        <v>0</v>
      </c>
      <c r="J2503" s="25">
        <f t="shared" si="157"/>
        <v>1</v>
      </c>
      <c r="K2503" s="25">
        <f t="shared" si="158"/>
        <v>1</v>
      </c>
      <c r="L2503" s="25">
        <f t="shared" si="159"/>
        <v>0</v>
      </c>
      <c r="M2503" s="25">
        <v>1</v>
      </c>
      <c r="N2503" s="25" t="e">
        <v>#N/A</v>
      </c>
      <c r="O2503" s="25" t="e">
        <f>VLOOKUP(A2503,'NFkB target TFs'!$E$10:$E$54,1,FALSE)</f>
        <v>#N/A</v>
      </c>
      <c r="P2503" s="25" t="e">
        <f>VLOOKUP(A2503,'all NFkB targets'!$A$6:$A$571,1,FALSE)</f>
        <v>#N/A</v>
      </c>
    </row>
    <row r="2504" spans="1:16" x14ac:dyDescent="0.25">
      <c r="A2504" s="96" t="s">
        <v>1532</v>
      </c>
      <c r="B2504" s="21" t="s">
        <v>1533</v>
      </c>
      <c r="C2504" s="21"/>
      <c r="D2504" s="22">
        <v>0</v>
      </c>
      <c r="E2504" s="23">
        <v>0.17317658273381037</v>
      </c>
      <c r="F2504" s="23">
        <v>3.9560884051863407E-2</v>
      </c>
      <c r="G2504" s="23">
        <v>0.57052132065168482</v>
      </c>
      <c r="H2504" s="23">
        <v>0.15500697170291675</v>
      </c>
      <c r="I2504" s="25">
        <f t="shared" si="156"/>
        <v>0</v>
      </c>
      <c r="J2504" s="25">
        <f t="shared" si="157"/>
        <v>0</v>
      </c>
      <c r="K2504" s="25">
        <f t="shared" si="158"/>
        <v>0</v>
      </c>
      <c r="L2504" s="25">
        <f t="shared" si="159"/>
        <v>0</v>
      </c>
      <c r="M2504" s="25">
        <v>0</v>
      </c>
      <c r="N2504" s="25" t="e">
        <v>#N/A</v>
      </c>
      <c r="O2504" s="25" t="e">
        <f>VLOOKUP(A2504,'NFkB target TFs'!$E$10:$E$54,1,FALSE)</f>
        <v>#N/A</v>
      </c>
      <c r="P2504" s="25" t="e">
        <f>VLOOKUP(A2504,'all NFkB targets'!$A$6:$A$571,1,FALSE)</f>
        <v>#N/A</v>
      </c>
    </row>
    <row r="2505" spans="1:16" x14ac:dyDescent="0.25">
      <c r="A2505" s="96" t="s">
        <v>11415</v>
      </c>
      <c r="B2505" s="21" t="s">
        <v>11416</v>
      </c>
      <c r="C2505" s="21"/>
      <c r="D2505" s="22">
        <v>0</v>
      </c>
      <c r="E2505" s="23">
        <v>0.19873747741078265</v>
      </c>
      <c r="F2505" s="23">
        <v>0.5110419091528452</v>
      </c>
      <c r="G2505" s="23">
        <v>0.42404113767231039</v>
      </c>
      <c r="H2505" s="23">
        <v>0.15494204021340161</v>
      </c>
      <c r="I2505" s="25">
        <f t="shared" si="156"/>
        <v>0</v>
      </c>
      <c r="J2505" s="25">
        <f t="shared" si="157"/>
        <v>0</v>
      </c>
      <c r="K2505" s="25">
        <f t="shared" si="158"/>
        <v>0</v>
      </c>
      <c r="L2505" s="25">
        <f t="shared" si="159"/>
        <v>0</v>
      </c>
      <c r="M2505" s="25">
        <v>0</v>
      </c>
      <c r="N2505" s="25" t="e">
        <v>#N/A</v>
      </c>
      <c r="O2505" s="25" t="e">
        <f>VLOOKUP(A2505,'NFkB target TFs'!$E$10:$E$54,1,FALSE)</f>
        <v>#N/A</v>
      </c>
      <c r="P2505" s="25" t="e">
        <f>VLOOKUP(A2505,'all NFkB targets'!$A$6:$A$571,1,FALSE)</f>
        <v>#N/A</v>
      </c>
    </row>
    <row r="2506" spans="1:16" x14ac:dyDescent="0.25">
      <c r="A2506" s="96" t="s">
        <v>11709</v>
      </c>
      <c r="B2506" s="21" t="s">
        <v>11710</v>
      </c>
      <c r="C2506" s="21"/>
      <c r="D2506" s="22">
        <v>0</v>
      </c>
      <c r="E2506" s="23">
        <v>2.4950092499958745E-2</v>
      </c>
      <c r="F2506" s="23">
        <v>0.10459137219756939</v>
      </c>
      <c r="G2506" s="23">
        <v>0.46627012902829096</v>
      </c>
      <c r="H2506" s="23">
        <v>0.15484452712997943</v>
      </c>
      <c r="I2506" s="25">
        <f t="shared" si="156"/>
        <v>0</v>
      </c>
      <c r="J2506" s="25">
        <f t="shared" si="157"/>
        <v>0</v>
      </c>
      <c r="K2506" s="25">
        <f t="shared" si="158"/>
        <v>0</v>
      </c>
      <c r="L2506" s="25">
        <f t="shared" si="159"/>
        <v>0</v>
      </c>
      <c r="M2506" s="25">
        <v>0</v>
      </c>
      <c r="N2506" s="25" t="e">
        <v>#N/A</v>
      </c>
      <c r="O2506" s="25" t="e">
        <f>VLOOKUP(A2506,'NFkB target TFs'!$E$10:$E$54,1,FALSE)</f>
        <v>#N/A</v>
      </c>
      <c r="P2506" s="25" t="e">
        <f>VLOOKUP(A2506,'all NFkB targets'!$A$6:$A$571,1,FALSE)</f>
        <v>#N/A</v>
      </c>
    </row>
    <row r="2507" spans="1:16" x14ac:dyDescent="0.25">
      <c r="A2507" s="96" t="s">
        <v>11664</v>
      </c>
      <c r="B2507" s="21" t="s">
        <v>11665</v>
      </c>
      <c r="C2507" s="21"/>
      <c r="D2507" s="22">
        <v>0</v>
      </c>
      <c r="E2507" s="23">
        <v>-2.3218709567947218E-2</v>
      </c>
      <c r="F2507" s="23">
        <v>2.6144358327576254E-2</v>
      </c>
      <c r="G2507" s="23">
        <v>1.8842023742161106E-2</v>
      </c>
      <c r="H2507" s="23">
        <v>0.15476872210994055</v>
      </c>
      <c r="I2507" s="25">
        <f t="shared" si="156"/>
        <v>0</v>
      </c>
      <c r="J2507" s="25">
        <f t="shared" si="157"/>
        <v>0</v>
      </c>
      <c r="K2507" s="25">
        <f t="shared" si="158"/>
        <v>0</v>
      </c>
      <c r="L2507" s="25">
        <f t="shared" si="159"/>
        <v>0</v>
      </c>
      <c r="M2507" s="25">
        <v>0</v>
      </c>
      <c r="N2507" s="25" t="e">
        <v>#N/A</v>
      </c>
      <c r="O2507" s="25" t="e">
        <f>VLOOKUP(A2507,'NFkB target TFs'!$E$10:$E$54,1,FALSE)</f>
        <v>#N/A</v>
      </c>
      <c r="P2507" s="25" t="e">
        <f>VLOOKUP(A2507,'all NFkB targets'!$A$6:$A$571,1,FALSE)</f>
        <v>#N/A</v>
      </c>
    </row>
    <row r="2508" spans="1:16" x14ac:dyDescent="0.25">
      <c r="A2508" s="96" t="s">
        <v>7852</v>
      </c>
      <c r="B2508" s="21" t="s">
        <v>7853</v>
      </c>
      <c r="C2508" s="21"/>
      <c r="D2508" s="22">
        <v>0</v>
      </c>
      <c r="E2508" s="23">
        <v>3.0748688142696046E-2</v>
      </c>
      <c r="F2508" s="23">
        <v>0.32221574218985832</v>
      </c>
      <c r="G2508" s="23">
        <v>0.40108443675344602</v>
      </c>
      <c r="H2508" s="23">
        <v>0.15474323036961729</v>
      </c>
      <c r="I2508" s="25">
        <f t="shared" si="156"/>
        <v>0</v>
      </c>
      <c r="J2508" s="25">
        <f t="shared" si="157"/>
        <v>0</v>
      </c>
      <c r="K2508" s="25">
        <f t="shared" si="158"/>
        <v>0</v>
      </c>
      <c r="L2508" s="25">
        <f t="shared" si="159"/>
        <v>0</v>
      </c>
      <c r="M2508" s="25">
        <v>0</v>
      </c>
      <c r="N2508" s="25" t="e">
        <v>#N/A</v>
      </c>
      <c r="O2508" s="25" t="e">
        <f>VLOOKUP(A2508,'NFkB target TFs'!$E$10:$E$54,1,FALSE)</f>
        <v>#N/A</v>
      </c>
      <c r="P2508" s="25" t="e">
        <f>VLOOKUP(A2508,'all NFkB targets'!$A$6:$A$571,1,FALSE)</f>
        <v>#N/A</v>
      </c>
    </row>
    <row r="2509" spans="1:16" x14ac:dyDescent="0.25">
      <c r="A2509" s="96" t="s">
        <v>5733</v>
      </c>
      <c r="B2509" s="21" t="s">
        <v>5734</v>
      </c>
      <c r="C2509" s="21"/>
      <c r="D2509" s="22">
        <v>0</v>
      </c>
      <c r="E2509" s="23">
        <v>1.5054676101097319E-2</v>
      </c>
      <c r="F2509" s="23">
        <v>0.25467925018455495</v>
      </c>
      <c r="G2509" s="23">
        <v>0.53000971791403573</v>
      </c>
      <c r="H2509" s="23">
        <v>0.15473262461075488</v>
      </c>
      <c r="I2509" s="25">
        <f t="shared" si="156"/>
        <v>0</v>
      </c>
      <c r="J2509" s="25">
        <f t="shared" si="157"/>
        <v>0</v>
      </c>
      <c r="K2509" s="25">
        <f t="shared" si="158"/>
        <v>0</v>
      </c>
      <c r="L2509" s="25">
        <f t="shared" si="159"/>
        <v>0</v>
      </c>
      <c r="M2509" s="25">
        <v>0</v>
      </c>
      <c r="N2509" s="25" t="e">
        <v>#N/A</v>
      </c>
      <c r="O2509" s="25" t="e">
        <f>VLOOKUP(A2509,'NFkB target TFs'!$E$10:$E$54,1,FALSE)</f>
        <v>#N/A</v>
      </c>
      <c r="P2509" s="25" t="e">
        <f>VLOOKUP(A2509,'all NFkB targets'!$A$6:$A$571,1,FALSE)</f>
        <v>#N/A</v>
      </c>
    </row>
    <row r="2510" spans="1:16" x14ac:dyDescent="0.25">
      <c r="A2510" s="96" t="s">
        <v>11436</v>
      </c>
      <c r="B2510" s="21" t="s">
        <v>11437</v>
      </c>
      <c r="C2510" s="21"/>
      <c r="D2510" s="22">
        <v>0</v>
      </c>
      <c r="E2510" s="23">
        <v>-0.20153640701646247</v>
      </c>
      <c r="F2510" s="23">
        <v>0.20687451424653541</v>
      </c>
      <c r="G2510" s="23">
        <v>0.33988909464750838</v>
      </c>
      <c r="H2510" s="23">
        <v>0.15469672668328835</v>
      </c>
      <c r="I2510" s="25">
        <f t="shared" si="156"/>
        <v>0</v>
      </c>
      <c r="J2510" s="25">
        <f t="shared" si="157"/>
        <v>0</v>
      </c>
      <c r="K2510" s="25">
        <f t="shared" si="158"/>
        <v>0</v>
      </c>
      <c r="L2510" s="25">
        <f t="shared" si="159"/>
        <v>0</v>
      </c>
      <c r="M2510" s="25">
        <v>0</v>
      </c>
      <c r="N2510" s="25" t="e">
        <v>#N/A</v>
      </c>
      <c r="O2510" s="25" t="e">
        <f>VLOOKUP(A2510,'NFkB target TFs'!$E$10:$E$54,1,FALSE)</f>
        <v>#N/A</v>
      </c>
      <c r="P2510" s="25" t="e">
        <f>VLOOKUP(A2510,'all NFkB targets'!$A$6:$A$571,1,FALSE)</f>
        <v>#N/A</v>
      </c>
    </row>
    <row r="2511" spans="1:16" x14ac:dyDescent="0.25">
      <c r="A2511" s="96" t="s">
        <v>7447</v>
      </c>
      <c r="B2511" s="21" t="s">
        <v>7448</v>
      </c>
      <c r="C2511" s="21"/>
      <c r="D2511" s="22">
        <v>0</v>
      </c>
      <c r="E2511" s="23">
        <v>0.43234495045512333</v>
      </c>
      <c r="F2511" s="23">
        <v>0.31011545362535398</v>
      </c>
      <c r="G2511" s="23">
        <v>0.50172468655885205</v>
      </c>
      <c r="H2511" s="23">
        <v>0.15467373734792547</v>
      </c>
      <c r="I2511" s="25">
        <f t="shared" si="156"/>
        <v>0</v>
      </c>
      <c r="J2511" s="25">
        <f t="shared" si="157"/>
        <v>0</v>
      </c>
      <c r="K2511" s="25">
        <f t="shared" si="158"/>
        <v>0</v>
      </c>
      <c r="L2511" s="25">
        <f t="shared" si="159"/>
        <v>0</v>
      </c>
      <c r="M2511" s="25">
        <v>0</v>
      </c>
      <c r="N2511" s="25" t="e">
        <v>#N/A</v>
      </c>
      <c r="O2511" s="25" t="e">
        <f>VLOOKUP(A2511,'NFkB target TFs'!$E$10:$E$54,1,FALSE)</f>
        <v>#N/A</v>
      </c>
      <c r="P2511" s="25" t="e">
        <f>VLOOKUP(A2511,'all NFkB targets'!$A$6:$A$571,1,FALSE)</f>
        <v>#N/A</v>
      </c>
    </row>
    <row r="2512" spans="1:16" x14ac:dyDescent="0.25">
      <c r="A2512" s="96" t="s">
        <v>3081</v>
      </c>
      <c r="B2512" s="21" t="s">
        <v>3082</v>
      </c>
      <c r="C2512" s="21"/>
      <c r="D2512" s="22">
        <v>0</v>
      </c>
      <c r="E2512" s="23">
        <v>0.27153486245289926</v>
      </c>
      <c r="F2512" s="23">
        <v>-0.26871172151257428</v>
      </c>
      <c r="G2512" s="23">
        <v>0.20542046779811757</v>
      </c>
      <c r="H2512" s="23">
        <v>0.15466591128385251</v>
      </c>
      <c r="I2512" s="25">
        <f t="shared" si="156"/>
        <v>0</v>
      </c>
      <c r="J2512" s="25">
        <f t="shared" si="157"/>
        <v>0</v>
      </c>
      <c r="K2512" s="25">
        <f t="shared" si="158"/>
        <v>0</v>
      </c>
      <c r="L2512" s="25">
        <f t="shared" si="159"/>
        <v>0</v>
      </c>
      <c r="M2512" s="25">
        <v>0</v>
      </c>
      <c r="N2512" s="25" t="e">
        <v>#N/A</v>
      </c>
      <c r="O2512" s="25" t="e">
        <f>VLOOKUP(A2512,'NFkB target TFs'!$E$10:$E$54,1,FALSE)</f>
        <v>#N/A</v>
      </c>
      <c r="P2512" s="25" t="e">
        <f>VLOOKUP(A2512,'all NFkB targets'!$A$6:$A$571,1,FALSE)</f>
        <v>#N/A</v>
      </c>
    </row>
    <row r="2513" spans="1:16" x14ac:dyDescent="0.25">
      <c r="A2513" s="96" t="s">
        <v>10167</v>
      </c>
      <c r="B2513" s="21" t="s">
        <v>10168</v>
      </c>
      <c r="C2513" s="21"/>
      <c r="D2513" s="22">
        <v>0</v>
      </c>
      <c r="E2513" s="23">
        <v>0.32390582406532847</v>
      </c>
      <c r="F2513" s="23">
        <v>0.42562032298107788</v>
      </c>
      <c r="G2513" s="23">
        <v>0.15824637863490931</v>
      </c>
      <c r="H2513" s="23">
        <v>0.15461967404961205</v>
      </c>
      <c r="I2513" s="25">
        <f t="shared" si="156"/>
        <v>0</v>
      </c>
      <c r="J2513" s="25">
        <f t="shared" si="157"/>
        <v>0</v>
      </c>
      <c r="K2513" s="25">
        <f t="shared" si="158"/>
        <v>0</v>
      </c>
      <c r="L2513" s="25">
        <f t="shared" si="159"/>
        <v>0</v>
      </c>
      <c r="M2513" s="25">
        <v>0</v>
      </c>
      <c r="N2513" s="25" t="e">
        <v>#N/A</v>
      </c>
      <c r="O2513" s="25" t="e">
        <f>VLOOKUP(A2513,'NFkB target TFs'!$E$10:$E$54,1,FALSE)</f>
        <v>#N/A</v>
      </c>
      <c r="P2513" s="25" t="e">
        <f>VLOOKUP(A2513,'all NFkB targets'!$A$6:$A$571,1,FALSE)</f>
        <v>#N/A</v>
      </c>
    </row>
    <row r="2514" spans="1:16" x14ac:dyDescent="0.25">
      <c r="A2514" s="96" t="s">
        <v>9364</v>
      </c>
      <c r="B2514" s="21" t="s">
        <v>9365</v>
      </c>
      <c r="C2514" s="21"/>
      <c r="D2514" s="22">
        <v>0</v>
      </c>
      <c r="E2514" s="23">
        <v>2.5691606758959568E-3</v>
      </c>
      <c r="F2514" s="23">
        <v>5.8559484903147128E-2</v>
      </c>
      <c r="G2514" s="23">
        <v>0.52777927755301979</v>
      </c>
      <c r="H2514" s="23">
        <v>0.15461422620088874</v>
      </c>
      <c r="I2514" s="25">
        <f t="shared" si="156"/>
        <v>0</v>
      </c>
      <c r="J2514" s="25">
        <f t="shared" si="157"/>
        <v>0</v>
      </c>
      <c r="K2514" s="25">
        <f t="shared" si="158"/>
        <v>0</v>
      </c>
      <c r="L2514" s="25">
        <f t="shared" si="159"/>
        <v>0</v>
      </c>
      <c r="M2514" s="25">
        <v>0</v>
      </c>
      <c r="N2514" s="25" t="e">
        <v>#N/A</v>
      </c>
      <c r="O2514" s="25" t="e">
        <f>VLOOKUP(A2514,'NFkB target TFs'!$E$10:$E$54,1,FALSE)</f>
        <v>#N/A</v>
      </c>
      <c r="P2514" s="25" t="e">
        <f>VLOOKUP(A2514,'all NFkB targets'!$A$6:$A$571,1,FALSE)</f>
        <v>#N/A</v>
      </c>
    </row>
    <row r="2515" spans="1:16" x14ac:dyDescent="0.25">
      <c r="A2515" s="96" t="s">
        <v>1272</v>
      </c>
      <c r="B2515" s="21" t="s">
        <v>1273</v>
      </c>
      <c r="C2515" s="21"/>
      <c r="D2515" s="22">
        <v>0</v>
      </c>
      <c r="E2515" s="23">
        <v>0.13568441596060643</v>
      </c>
      <c r="F2515" s="23">
        <v>-0.1435383918665786</v>
      </c>
      <c r="G2515" s="23">
        <v>6.6288220381394758E-2</v>
      </c>
      <c r="H2515" s="23">
        <v>0.1545892595458587</v>
      </c>
      <c r="I2515" s="25">
        <f t="shared" si="156"/>
        <v>0</v>
      </c>
      <c r="J2515" s="25">
        <f t="shared" si="157"/>
        <v>0</v>
      </c>
      <c r="K2515" s="25">
        <f t="shared" si="158"/>
        <v>0</v>
      </c>
      <c r="L2515" s="25">
        <f t="shared" si="159"/>
        <v>0</v>
      </c>
      <c r="M2515" s="25">
        <v>0</v>
      </c>
      <c r="N2515" s="25" t="e">
        <v>#N/A</v>
      </c>
      <c r="O2515" s="25" t="e">
        <f>VLOOKUP(A2515,'NFkB target TFs'!$E$10:$E$54,1,FALSE)</f>
        <v>#N/A</v>
      </c>
      <c r="P2515" s="25" t="e">
        <f>VLOOKUP(A2515,'all NFkB targets'!$A$6:$A$571,1,FALSE)</f>
        <v>#N/A</v>
      </c>
    </row>
    <row r="2516" spans="1:16" x14ac:dyDescent="0.25">
      <c r="A2516" s="96" t="s">
        <v>11607</v>
      </c>
      <c r="B2516" s="21" t="s">
        <v>11608</v>
      </c>
      <c r="C2516" s="21"/>
      <c r="D2516" s="22">
        <v>0</v>
      </c>
      <c r="E2516" s="23">
        <v>0.27459565710085654</v>
      </c>
      <c r="F2516" s="23">
        <v>0.33282288703415142</v>
      </c>
      <c r="G2516" s="23">
        <v>0.32947800151127848</v>
      </c>
      <c r="H2516" s="23">
        <v>0.15442130998123096</v>
      </c>
      <c r="I2516" s="25">
        <f t="shared" si="156"/>
        <v>0</v>
      </c>
      <c r="J2516" s="25">
        <f t="shared" si="157"/>
        <v>0</v>
      </c>
      <c r="K2516" s="25">
        <f t="shared" si="158"/>
        <v>0</v>
      </c>
      <c r="L2516" s="25">
        <f t="shared" si="159"/>
        <v>0</v>
      </c>
      <c r="M2516" s="25">
        <v>0</v>
      </c>
      <c r="N2516" s="25" t="e">
        <v>#N/A</v>
      </c>
      <c r="O2516" s="25" t="e">
        <f>VLOOKUP(A2516,'NFkB target TFs'!$E$10:$E$54,1,FALSE)</f>
        <v>#N/A</v>
      </c>
      <c r="P2516" s="25" t="e">
        <f>VLOOKUP(A2516,'all NFkB targets'!$A$6:$A$571,1,FALSE)</f>
        <v>#N/A</v>
      </c>
    </row>
    <row r="2517" spans="1:16" x14ac:dyDescent="0.25">
      <c r="A2517" s="96" t="s">
        <v>10445</v>
      </c>
      <c r="B2517" s="21" t="s">
        <v>10446</v>
      </c>
      <c r="C2517" s="21"/>
      <c r="D2517" s="22">
        <v>0</v>
      </c>
      <c r="E2517" s="23">
        <v>0.15252465631573481</v>
      </c>
      <c r="F2517" s="23">
        <v>0.49369390356323578</v>
      </c>
      <c r="G2517" s="23">
        <v>0.53736814367709629</v>
      </c>
      <c r="H2517" s="23">
        <v>0.15428499059848427</v>
      </c>
      <c r="I2517" s="25">
        <f t="shared" si="156"/>
        <v>0</v>
      </c>
      <c r="J2517" s="25">
        <f t="shared" si="157"/>
        <v>0</v>
      </c>
      <c r="K2517" s="25">
        <f t="shared" si="158"/>
        <v>0</v>
      </c>
      <c r="L2517" s="25">
        <f t="shared" si="159"/>
        <v>0</v>
      </c>
      <c r="M2517" s="25">
        <v>0</v>
      </c>
      <c r="N2517" s="25" t="e">
        <v>#N/A</v>
      </c>
      <c r="O2517" s="25" t="e">
        <f>VLOOKUP(A2517,'NFkB target TFs'!$E$10:$E$54,1,FALSE)</f>
        <v>#N/A</v>
      </c>
      <c r="P2517" s="25" t="e">
        <f>VLOOKUP(A2517,'all NFkB targets'!$A$6:$A$571,1,FALSE)</f>
        <v>#N/A</v>
      </c>
    </row>
    <row r="2518" spans="1:16" x14ac:dyDescent="0.25">
      <c r="A2518" s="96" t="s">
        <v>6347</v>
      </c>
      <c r="B2518" s="21" t="s">
        <v>941</v>
      </c>
      <c r="C2518" s="21"/>
      <c r="D2518" s="22">
        <v>0</v>
      </c>
      <c r="E2518" s="23">
        <v>0.28097151274516924</v>
      </c>
      <c r="F2518" s="23">
        <v>0.31966130683064597</v>
      </c>
      <c r="G2518" s="23">
        <v>7.525632562258508E-2</v>
      </c>
      <c r="H2518" s="23">
        <v>0.15424020111888828</v>
      </c>
      <c r="I2518" s="25">
        <f t="shared" si="156"/>
        <v>0</v>
      </c>
      <c r="J2518" s="25">
        <f t="shared" si="157"/>
        <v>0</v>
      </c>
      <c r="K2518" s="25">
        <f t="shared" si="158"/>
        <v>0</v>
      </c>
      <c r="L2518" s="25">
        <f t="shared" si="159"/>
        <v>0</v>
      </c>
      <c r="M2518" s="25">
        <v>0</v>
      </c>
      <c r="N2518" s="25" t="e">
        <v>#N/A</v>
      </c>
      <c r="O2518" s="25" t="e">
        <f>VLOOKUP(A2518,'NFkB target TFs'!$E$10:$E$54,1,FALSE)</f>
        <v>#N/A</v>
      </c>
      <c r="P2518" s="25" t="e">
        <f>VLOOKUP(A2518,'all NFkB targets'!$A$6:$A$571,1,FALSE)</f>
        <v>#N/A</v>
      </c>
    </row>
    <row r="2519" spans="1:16" x14ac:dyDescent="0.25">
      <c r="A2519" s="96" t="s">
        <v>3463</v>
      </c>
      <c r="B2519" s="21" t="s">
        <v>3464</v>
      </c>
      <c r="C2519" s="21"/>
      <c r="D2519" s="22">
        <v>0</v>
      </c>
      <c r="E2519" s="23">
        <v>-5.1080703943784798E-2</v>
      </c>
      <c r="F2519" s="23">
        <v>-6.7343673842305829E-2</v>
      </c>
      <c r="G2519" s="23">
        <v>6.0795583147487522E-2</v>
      </c>
      <c r="H2519" s="23">
        <v>0.15414969264157957</v>
      </c>
      <c r="I2519" s="25">
        <f t="shared" si="156"/>
        <v>0</v>
      </c>
      <c r="J2519" s="25">
        <f t="shared" si="157"/>
        <v>0</v>
      </c>
      <c r="K2519" s="25">
        <f t="shared" si="158"/>
        <v>0</v>
      </c>
      <c r="L2519" s="25">
        <f t="shared" si="159"/>
        <v>0</v>
      </c>
      <c r="M2519" s="25">
        <v>0</v>
      </c>
      <c r="N2519" s="25" t="e">
        <v>#N/A</v>
      </c>
      <c r="O2519" s="25" t="e">
        <f>VLOOKUP(A2519,'NFkB target TFs'!$E$10:$E$54,1,FALSE)</f>
        <v>#N/A</v>
      </c>
      <c r="P2519" s="25" t="e">
        <f>VLOOKUP(A2519,'all NFkB targets'!$A$6:$A$571,1,FALSE)</f>
        <v>#N/A</v>
      </c>
    </row>
    <row r="2520" spans="1:16" x14ac:dyDescent="0.25">
      <c r="A2520" s="96" t="s">
        <v>10034</v>
      </c>
      <c r="B2520" s="21" t="s">
        <v>10035</v>
      </c>
      <c r="C2520" s="21"/>
      <c r="D2520" s="22">
        <v>0</v>
      </c>
      <c r="E2520" s="23">
        <v>-0.11976196523096025</v>
      </c>
      <c r="F2520" s="23">
        <v>3.0947350018801636E-2</v>
      </c>
      <c r="G2520" s="23">
        <v>-0.12327908890955921</v>
      </c>
      <c r="H2520" s="23">
        <v>0.15409812921841681</v>
      </c>
      <c r="I2520" s="25">
        <f t="shared" si="156"/>
        <v>0</v>
      </c>
      <c r="J2520" s="25">
        <f t="shared" si="157"/>
        <v>0</v>
      </c>
      <c r="K2520" s="25">
        <f t="shared" si="158"/>
        <v>0</v>
      </c>
      <c r="L2520" s="25">
        <f t="shared" si="159"/>
        <v>0</v>
      </c>
      <c r="M2520" s="25">
        <v>0</v>
      </c>
      <c r="N2520" s="25" t="e">
        <v>#N/A</v>
      </c>
      <c r="O2520" s="25" t="e">
        <f>VLOOKUP(A2520,'NFkB target TFs'!$E$10:$E$54,1,FALSE)</f>
        <v>#N/A</v>
      </c>
      <c r="P2520" s="25" t="e">
        <f>VLOOKUP(A2520,'all NFkB targets'!$A$6:$A$571,1,FALSE)</f>
        <v>#N/A</v>
      </c>
    </row>
    <row r="2521" spans="1:16" x14ac:dyDescent="0.25">
      <c r="A2521" s="96" t="s">
        <v>7075</v>
      </c>
      <c r="B2521" s="21" t="s">
        <v>7076</v>
      </c>
      <c r="C2521" s="21"/>
      <c r="D2521" s="22">
        <v>0</v>
      </c>
      <c r="E2521" s="23">
        <v>-1.0400957251731822E-2</v>
      </c>
      <c r="F2521" s="23">
        <v>9.0996369430478424E-2</v>
      </c>
      <c r="G2521" s="23">
        <v>1.7925884560187132E-2</v>
      </c>
      <c r="H2521" s="23">
        <v>0.15406467506982474</v>
      </c>
      <c r="I2521" s="25">
        <f t="shared" si="156"/>
        <v>0</v>
      </c>
      <c r="J2521" s="25">
        <f t="shared" si="157"/>
        <v>0</v>
      </c>
      <c r="K2521" s="25">
        <f t="shared" si="158"/>
        <v>0</v>
      </c>
      <c r="L2521" s="25">
        <f t="shared" si="159"/>
        <v>0</v>
      </c>
      <c r="M2521" s="25">
        <v>0</v>
      </c>
      <c r="N2521" s="25" t="e">
        <v>#N/A</v>
      </c>
      <c r="O2521" s="25" t="e">
        <f>VLOOKUP(A2521,'NFkB target TFs'!$E$10:$E$54,1,FALSE)</f>
        <v>#N/A</v>
      </c>
      <c r="P2521" s="25" t="e">
        <f>VLOOKUP(A2521,'all NFkB targets'!$A$6:$A$571,1,FALSE)</f>
        <v>#N/A</v>
      </c>
    </row>
    <row r="2522" spans="1:16" x14ac:dyDescent="0.25">
      <c r="A2522" s="96" t="s">
        <v>1933</v>
      </c>
      <c r="B2522" s="21" t="s">
        <v>1934</v>
      </c>
      <c r="C2522" s="21"/>
      <c r="D2522" s="22">
        <v>0</v>
      </c>
      <c r="E2522" s="23">
        <v>0.13969449941205692</v>
      </c>
      <c r="F2522" s="23">
        <v>0.20135633360059205</v>
      </c>
      <c r="G2522" s="23">
        <v>0.19494268898463962</v>
      </c>
      <c r="H2522" s="23">
        <v>0.15392518488988607</v>
      </c>
      <c r="I2522" s="25">
        <f t="shared" si="156"/>
        <v>0</v>
      </c>
      <c r="J2522" s="25">
        <f t="shared" si="157"/>
        <v>0</v>
      </c>
      <c r="K2522" s="25">
        <f t="shared" si="158"/>
        <v>0</v>
      </c>
      <c r="L2522" s="25">
        <f t="shared" si="159"/>
        <v>0</v>
      </c>
      <c r="M2522" s="25">
        <v>0</v>
      </c>
      <c r="N2522" s="25" t="e">
        <v>#N/A</v>
      </c>
      <c r="O2522" s="25" t="e">
        <f>VLOOKUP(A2522,'NFkB target TFs'!$E$10:$E$54,1,FALSE)</f>
        <v>#N/A</v>
      </c>
      <c r="P2522" s="25" t="e">
        <f>VLOOKUP(A2522,'all NFkB targets'!$A$6:$A$571,1,FALSE)</f>
        <v>#N/A</v>
      </c>
    </row>
    <row r="2523" spans="1:16" x14ac:dyDescent="0.25">
      <c r="A2523" s="96" t="s">
        <v>8519</v>
      </c>
      <c r="B2523" s="21" t="s">
        <v>8520</v>
      </c>
      <c r="C2523" s="21"/>
      <c r="D2523" s="22">
        <v>0</v>
      </c>
      <c r="E2523" s="23">
        <v>0.16103917173590851</v>
      </c>
      <c r="F2523" s="23">
        <v>0.14764247658744631</v>
      </c>
      <c r="G2523" s="23">
        <v>0.23401008607159779</v>
      </c>
      <c r="H2523" s="23">
        <v>0.1537401162244682</v>
      </c>
      <c r="I2523" s="25">
        <f t="shared" si="156"/>
        <v>0</v>
      </c>
      <c r="J2523" s="25">
        <f t="shared" si="157"/>
        <v>0</v>
      </c>
      <c r="K2523" s="25">
        <f t="shared" si="158"/>
        <v>0</v>
      </c>
      <c r="L2523" s="25">
        <f t="shared" si="159"/>
        <v>0</v>
      </c>
      <c r="M2523" s="25">
        <v>0</v>
      </c>
      <c r="N2523" s="25" t="e">
        <v>#N/A</v>
      </c>
      <c r="O2523" s="25" t="e">
        <f>VLOOKUP(A2523,'NFkB target TFs'!$E$10:$E$54,1,FALSE)</f>
        <v>#N/A</v>
      </c>
      <c r="P2523" s="25" t="e">
        <f>VLOOKUP(A2523,'all NFkB targets'!$A$6:$A$571,1,FALSE)</f>
        <v>#N/A</v>
      </c>
    </row>
    <row r="2524" spans="1:16" x14ac:dyDescent="0.25">
      <c r="A2524" s="96" t="s">
        <v>9634</v>
      </c>
      <c r="B2524" s="21" t="s">
        <v>9635</v>
      </c>
      <c r="C2524" s="21"/>
      <c r="D2524" s="22">
        <v>0</v>
      </c>
      <c r="E2524" s="23">
        <v>0.34826224270082506</v>
      </c>
      <c r="F2524" s="23">
        <v>0.48556595139679704</v>
      </c>
      <c r="G2524" s="23">
        <v>0.41341282526930589</v>
      </c>
      <c r="H2524" s="23">
        <v>0.15371839272709384</v>
      </c>
      <c r="I2524" s="25">
        <f t="shared" si="156"/>
        <v>0</v>
      </c>
      <c r="J2524" s="25">
        <f t="shared" si="157"/>
        <v>0</v>
      </c>
      <c r="K2524" s="25">
        <f t="shared" si="158"/>
        <v>0</v>
      </c>
      <c r="L2524" s="25">
        <f t="shared" si="159"/>
        <v>0</v>
      </c>
      <c r="M2524" s="25">
        <v>0</v>
      </c>
      <c r="N2524" s="25" t="e">
        <v>#N/A</v>
      </c>
      <c r="O2524" s="25" t="e">
        <f>VLOOKUP(A2524,'NFkB target TFs'!$E$10:$E$54,1,FALSE)</f>
        <v>#N/A</v>
      </c>
      <c r="P2524" s="25" t="e">
        <f>VLOOKUP(A2524,'all NFkB targets'!$A$6:$A$571,1,FALSE)</f>
        <v>#N/A</v>
      </c>
    </row>
    <row r="2525" spans="1:16" x14ac:dyDescent="0.25">
      <c r="A2525" s="96" t="s">
        <v>4982</v>
      </c>
      <c r="B2525" s="21" t="s">
        <v>4983</v>
      </c>
      <c r="C2525" s="21"/>
      <c r="D2525" s="22">
        <v>0</v>
      </c>
      <c r="E2525" s="23">
        <v>5.7531691730244208E-2</v>
      </c>
      <c r="F2525" s="23">
        <v>0.36819813926811135</v>
      </c>
      <c r="G2525" s="23">
        <v>0.11414045623679601</v>
      </c>
      <c r="H2525" s="23">
        <v>0.15371007763425226</v>
      </c>
      <c r="I2525" s="25">
        <f t="shared" si="156"/>
        <v>0</v>
      </c>
      <c r="J2525" s="25">
        <f t="shared" si="157"/>
        <v>0</v>
      </c>
      <c r="K2525" s="25">
        <f t="shared" si="158"/>
        <v>0</v>
      </c>
      <c r="L2525" s="25">
        <f t="shared" si="159"/>
        <v>0</v>
      </c>
      <c r="M2525" s="25">
        <v>0</v>
      </c>
      <c r="N2525" s="25" t="e">
        <v>#N/A</v>
      </c>
      <c r="O2525" s="25" t="e">
        <f>VLOOKUP(A2525,'NFkB target TFs'!$E$10:$E$54,1,FALSE)</f>
        <v>#N/A</v>
      </c>
      <c r="P2525" s="25" t="e">
        <f>VLOOKUP(A2525,'all NFkB targets'!$A$6:$A$571,1,FALSE)</f>
        <v>#N/A</v>
      </c>
    </row>
    <row r="2526" spans="1:16" x14ac:dyDescent="0.25">
      <c r="A2526" s="96" t="s">
        <v>4574</v>
      </c>
      <c r="B2526" s="21" t="s">
        <v>4575</v>
      </c>
      <c r="C2526" s="21"/>
      <c r="D2526" s="22">
        <v>0</v>
      </c>
      <c r="E2526" s="23">
        <v>0.42641656140933437</v>
      </c>
      <c r="F2526" s="23">
        <v>-0.19814385873551946</v>
      </c>
      <c r="G2526" s="23">
        <v>-0.25660112637694621</v>
      </c>
      <c r="H2526" s="23">
        <v>0.15362492980910916</v>
      </c>
      <c r="I2526" s="25">
        <f t="shared" si="156"/>
        <v>0</v>
      </c>
      <c r="J2526" s="25">
        <f t="shared" si="157"/>
        <v>0</v>
      </c>
      <c r="K2526" s="25">
        <f t="shared" si="158"/>
        <v>0</v>
      </c>
      <c r="L2526" s="25">
        <f t="shared" si="159"/>
        <v>0</v>
      </c>
      <c r="M2526" s="25">
        <v>0</v>
      </c>
      <c r="N2526" s="25" t="e">
        <v>#N/A</v>
      </c>
      <c r="O2526" s="25" t="e">
        <f>VLOOKUP(A2526,'NFkB target TFs'!$E$10:$E$54,1,FALSE)</f>
        <v>#N/A</v>
      </c>
      <c r="P2526" s="25" t="e">
        <f>VLOOKUP(A2526,'all NFkB targets'!$A$6:$A$571,1,FALSE)</f>
        <v>#N/A</v>
      </c>
    </row>
    <row r="2527" spans="1:16" x14ac:dyDescent="0.25">
      <c r="A2527" s="96" t="s">
        <v>3854</v>
      </c>
      <c r="B2527" s="21" t="s">
        <v>3855</v>
      </c>
      <c r="C2527" s="21"/>
      <c r="D2527" s="22">
        <v>0</v>
      </c>
      <c r="E2527" s="23">
        <v>0.46947843629491098</v>
      </c>
      <c r="F2527" s="23">
        <v>-0.1602766318582777</v>
      </c>
      <c r="G2527" s="23">
        <v>3.3143826902786146E-2</v>
      </c>
      <c r="H2527" s="23">
        <v>0.1534699470921321</v>
      </c>
      <c r="I2527" s="25">
        <f t="shared" si="156"/>
        <v>0</v>
      </c>
      <c r="J2527" s="25">
        <f t="shared" si="157"/>
        <v>0</v>
      </c>
      <c r="K2527" s="25">
        <f t="shared" si="158"/>
        <v>0</v>
      </c>
      <c r="L2527" s="25">
        <f t="shared" si="159"/>
        <v>0</v>
      </c>
      <c r="M2527" s="25">
        <v>0</v>
      </c>
      <c r="N2527" s="25" t="e">
        <v>#N/A</v>
      </c>
      <c r="O2527" s="25" t="e">
        <f>VLOOKUP(A2527,'NFkB target TFs'!$E$10:$E$54,1,FALSE)</f>
        <v>#N/A</v>
      </c>
      <c r="P2527" s="25" t="e">
        <f>VLOOKUP(A2527,'all NFkB targets'!$A$6:$A$571,1,FALSE)</f>
        <v>#N/A</v>
      </c>
    </row>
    <row r="2528" spans="1:16" x14ac:dyDescent="0.25">
      <c r="A2528" s="96" t="s">
        <v>12635</v>
      </c>
      <c r="B2528" s="21" t="s">
        <v>12636</v>
      </c>
      <c r="C2528" s="21"/>
      <c r="D2528" s="22">
        <v>0</v>
      </c>
      <c r="E2528" s="23">
        <v>5.3475153932483491E-2</v>
      </c>
      <c r="F2528" s="28">
        <v>0.65346902830923836</v>
      </c>
      <c r="G2528" s="28">
        <v>0.32246035648384003</v>
      </c>
      <c r="H2528" s="28">
        <v>0.1534569943213803</v>
      </c>
      <c r="I2528" s="25">
        <f t="shared" si="156"/>
        <v>0</v>
      </c>
      <c r="J2528" s="25">
        <f t="shared" si="157"/>
        <v>1</v>
      </c>
      <c r="K2528" s="25">
        <f t="shared" si="158"/>
        <v>0</v>
      </c>
      <c r="L2528" s="25">
        <f t="shared" si="159"/>
        <v>0</v>
      </c>
      <c r="M2528" s="25">
        <v>1</v>
      </c>
      <c r="N2528" s="25" t="e">
        <v>#N/A</v>
      </c>
      <c r="O2528" s="25" t="e">
        <f>VLOOKUP(A2528,'NFkB target TFs'!$E$10:$E$54,1,FALSE)</f>
        <v>#N/A</v>
      </c>
      <c r="P2528" s="25" t="e">
        <f>VLOOKUP(A2528,'all NFkB targets'!$A$6:$A$571,1,FALSE)</f>
        <v>#N/A</v>
      </c>
    </row>
    <row r="2529" spans="1:16" x14ac:dyDescent="0.25">
      <c r="A2529" s="96" t="s">
        <v>2396</v>
      </c>
      <c r="B2529" s="21" t="s">
        <v>941</v>
      </c>
      <c r="C2529" s="21"/>
      <c r="D2529" s="22">
        <v>0</v>
      </c>
      <c r="E2529" s="23">
        <v>6.8514480270960687E-2</v>
      </c>
      <c r="F2529" s="23">
        <v>-3.5246204328651137E-2</v>
      </c>
      <c r="G2529" s="23">
        <v>-0.10933838407571417</v>
      </c>
      <c r="H2529" s="23">
        <v>0.15335188289780552</v>
      </c>
      <c r="I2529" s="25">
        <f t="shared" si="156"/>
        <v>0</v>
      </c>
      <c r="J2529" s="25">
        <f t="shared" si="157"/>
        <v>0</v>
      </c>
      <c r="K2529" s="25">
        <f t="shared" si="158"/>
        <v>0</v>
      </c>
      <c r="L2529" s="25">
        <f t="shared" si="159"/>
        <v>0</v>
      </c>
      <c r="M2529" s="25">
        <v>0</v>
      </c>
      <c r="N2529" s="25" t="e">
        <v>#N/A</v>
      </c>
      <c r="O2529" s="25" t="e">
        <f>VLOOKUP(A2529,'NFkB target TFs'!$E$10:$E$54,1,FALSE)</f>
        <v>#N/A</v>
      </c>
      <c r="P2529" s="25" t="e">
        <f>VLOOKUP(A2529,'all NFkB targets'!$A$6:$A$571,1,FALSE)</f>
        <v>#N/A</v>
      </c>
    </row>
    <row r="2530" spans="1:16" x14ac:dyDescent="0.25">
      <c r="A2530" s="96" t="s">
        <v>8153</v>
      </c>
      <c r="B2530" s="21" t="s">
        <v>8154</v>
      </c>
      <c r="C2530" s="21"/>
      <c r="D2530" s="22">
        <v>0</v>
      </c>
      <c r="E2530" s="23">
        <v>0.30873581654567478</v>
      </c>
      <c r="F2530" s="23">
        <v>0.18639458830194564</v>
      </c>
      <c r="G2530" s="23">
        <v>-3.9804222890602196E-2</v>
      </c>
      <c r="H2530" s="23">
        <v>0.15321723097965509</v>
      </c>
      <c r="I2530" s="25">
        <f t="shared" si="156"/>
        <v>0</v>
      </c>
      <c r="J2530" s="25">
        <f t="shared" si="157"/>
        <v>0</v>
      </c>
      <c r="K2530" s="25">
        <f t="shared" si="158"/>
        <v>0</v>
      </c>
      <c r="L2530" s="25">
        <f t="shared" si="159"/>
        <v>0</v>
      </c>
      <c r="M2530" s="25">
        <v>0</v>
      </c>
      <c r="N2530" s="25" t="e">
        <v>#N/A</v>
      </c>
      <c r="O2530" s="25" t="e">
        <f>VLOOKUP(A2530,'NFkB target TFs'!$E$10:$E$54,1,FALSE)</f>
        <v>#N/A</v>
      </c>
      <c r="P2530" s="25" t="e">
        <f>VLOOKUP(A2530,'all NFkB targets'!$A$6:$A$571,1,FALSE)</f>
        <v>#N/A</v>
      </c>
    </row>
    <row r="2531" spans="1:16" x14ac:dyDescent="0.25">
      <c r="A2531" s="96" t="s">
        <v>5801</v>
      </c>
      <c r="B2531" s="21" t="s">
        <v>5802</v>
      </c>
      <c r="C2531" s="21"/>
      <c r="D2531" s="22">
        <v>0</v>
      </c>
      <c r="E2531" s="23">
        <v>-0.17340997419099638</v>
      </c>
      <c r="F2531" s="23">
        <v>0.11250262537913576</v>
      </c>
      <c r="G2531" s="23">
        <v>0.15796903015579841</v>
      </c>
      <c r="H2531" s="23">
        <v>0.15309974030668974</v>
      </c>
      <c r="I2531" s="25">
        <f t="shared" si="156"/>
        <v>0</v>
      </c>
      <c r="J2531" s="25">
        <f t="shared" si="157"/>
        <v>0</v>
      </c>
      <c r="K2531" s="25">
        <f t="shared" si="158"/>
        <v>0</v>
      </c>
      <c r="L2531" s="25">
        <f t="shared" si="159"/>
        <v>0</v>
      </c>
      <c r="M2531" s="25">
        <v>0</v>
      </c>
      <c r="N2531" s="25" t="e">
        <v>#N/A</v>
      </c>
      <c r="O2531" s="25" t="e">
        <f>VLOOKUP(A2531,'NFkB target TFs'!$E$10:$E$54,1,FALSE)</f>
        <v>#N/A</v>
      </c>
      <c r="P2531" s="25" t="e">
        <f>VLOOKUP(A2531,'all NFkB targets'!$A$6:$A$571,1,FALSE)</f>
        <v>#N/A</v>
      </c>
    </row>
    <row r="2532" spans="1:16" x14ac:dyDescent="0.25">
      <c r="A2532" s="96" t="s">
        <v>12205</v>
      </c>
      <c r="B2532" s="21" t="s">
        <v>12206</v>
      </c>
      <c r="C2532" s="21"/>
      <c r="D2532" s="22">
        <v>0</v>
      </c>
      <c r="E2532" s="28">
        <v>0.6853722700521504</v>
      </c>
      <c r="F2532" s="28">
        <v>0.55667792915247649</v>
      </c>
      <c r="G2532" s="28">
        <v>0.33145219949969962</v>
      </c>
      <c r="H2532" s="28">
        <v>0.15308995411773127</v>
      </c>
      <c r="I2532" s="25">
        <f t="shared" si="156"/>
        <v>1</v>
      </c>
      <c r="J2532" s="25">
        <f t="shared" si="157"/>
        <v>0</v>
      </c>
      <c r="K2532" s="25">
        <f t="shared" si="158"/>
        <v>0</v>
      </c>
      <c r="L2532" s="25">
        <f t="shared" si="159"/>
        <v>0</v>
      </c>
      <c r="M2532" s="25">
        <v>1</v>
      </c>
      <c r="N2532" s="25" t="e">
        <v>#N/A</v>
      </c>
      <c r="O2532" s="25" t="e">
        <f>VLOOKUP(A2532,'NFkB target TFs'!$E$10:$E$54,1,FALSE)</f>
        <v>#N/A</v>
      </c>
      <c r="P2532" s="25" t="e">
        <f>VLOOKUP(A2532,'all NFkB targets'!$A$6:$A$571,1,FALSE)</f>
        <v>#N/A</v>
      </c>
    </row>
    <row r="2533" spans="1:16" x14ac:dyDescent="0.25">
      <c r="A2533" s="96" t="s">
        <v>11214</v>
      </c>
      <c r="B2533" s="21" t="s">
        <v>941</v>
      </c>
      <c r="C2533" s="21"/>
      <c r="D2533" s="22">
        <v>0</v>
      </c>
      <c r="E2533" s="23">
        <v>9.9196619893259827E-2</v>
      </c>
      <c r="F2533" s="23">
        <v>-8.9691245263454414E-2</v>
      </c>
      <c r="G2533" s="23">
        <v>0.2455513019350582</v>
      </c>
      <c r="H2533" s="23">
        <v>0.1530253062259205</v>
      </c>
      <c r="I2533" s="25">
        <f t="shared" si="156"/>
        <v>0</v>
      </c>
      <c r="J2533" s="25">
        <f t="shared" si="157"/>
        <v>0</v>
      </c>
      <c r="K2533" s="25">
        <f t="shared" si="158"/>
        <v>0</v>
      </c>
      <c r="L2533" s="25">
        <f t="shared" si="159"/>
        <v>0</v>
      </c>
      <c r="M2533" s="25">
        <v>0</v>
      </c>
      <c r="N2533" s="25" t="e">
        <v>#N/A</v>
      </c>
      <c r="O2533" s="25" t="e">
        <f>VLOOKUP(A2533,'NFkB target TFs'!$E$10:$E$54,1,FALSE)</f>
        <v>#N/A</v>
      </c>
      <c r="P2533" s="25" t="e">
        <f>VLOOKUP(A2533,'all NFkB targets'!$A$6:$A$571,1,FALSE)</f>
        <v>#N/A</v>
      </c>
    </row>
    <row r="2534" spans="1:16" x14ac:dyDescent="0.25">
      <c r="A2534" s="96" t="s">
        <v>8189</v>
      </c>
      <c r="B2534" s="21" t="s">
        <v>8190</v>
      </c>
      <c r="C2534" s="21"/>
      <c r="D2534" s="22">
        <v>0</v>
      </c>
      <c r="E2534" s="23">
        <v>0.30386227709921709</v>
      </c>
      <c r="F2534" s="23">
        <v>0.35401015216683568</v>
      </c>
      <c r="G2534" s="23">
        <v>0.25519501848714859</v>
      </c>
      <c r="H2534" s="23">
        <v>0.1530091327722389</v>
      </c>
      <c r="I2534" s="25">
        <f t="shared" si="156"/>
        <v>0</v>
      </c>
      <c r="J2534" s="25">
        <f t="shared" si="157"/>
        <v>0</v>
      </c>
      <c r="K2534" s="25">
        <f t="shared" si="158"/>
        <v>0</v>
      </c>
      <c r="L2534" s="25">
        <f t="shared" si="159"/>
        <v>0</v>
      </c>
      <c r="M2534" s="25">
        <v>0</v>
      </c>
      <c r="N2534" s="25" t="e">
        <v>#N/A</v>
      </c>
      <c r="O2534" s="25" t="e">
        <f>VLOOKUP(A2534,'NFkB target TFs'!$E$10:$E$54,1,FALSE)</f>
        <v>#N/A</v>
      </c>
      <c r="P2534" s="25" t="e">
        <f>VLOOKUP(A2534,'all NFkB targets'!$A$6:$A$571,1,FALSE)</f>
        <v>#N/A</v>
      </c>
    </row>
    <row r="2535" spans="1:16" x14ac:dyDescent="0.25">
      <c r="A2535" s="96" t="s">
        <v>11458</v>
      </c>
      <c r="B2535" s="21" t="s">
        <v>11459</v>
      </c>
      <c r="C2535" s="21"/>
      <c r="D2535" s="22">
        <v>0</v>
      </c>
      <c r="E2535" s="23">
        <v>0.15951354534316362</v>
      </c>
      <c r="F2535" s="23">
        <v>0.16683797043421539</v>
      </c>
      <c r="G2535" s="23">
        <v>1.1139582865260187E-2</v>
      </c>
      <c r="H2535" s="23">
        <v>0.15296294675881505</v>
      </c>
      <c r="I2535" s="25">
        <f t="shared" si="156"/>
        <v>0</v>
      </c>
      <c r="J2535" s="25">
        <f t="shared" si="157"/>
        <v>0</v>
      </c>
      <c r="K2535" s="25">
        <f t="shared" si="158"/>
        <v>0</v>
      </c>
      <c r="L2535" s="25">
        <f t="shared" si="159"/>
        <v>0</v>
      </c>
      <c r="M2535" s="25">
        <v>0</v>
      </c>
      <c r="N2535" s="25" t="e">
        <v>#N/A</v>
      </c>
      <c r="O2535" s="25" t="e">
        <f>VLOOKUP(A2535,'NFkB target TFs'!$E$10:$E$54,1,FALSE)</f>
        <v>#N/A</v>
      </c>
      <c r="P2535" s="25" t="e">
        <f>VLOOKUP(A2535,'all NFkB targets'!$A$6:$A$571,1,FALSE)</f>
        <v>#N/A</v>
      </c>
    </row>
    <row r="2536" spans="1:16" x14ac:dyDescent="0.25">
      <c r="A2536" s="96" t="s">
        <v>6365</v>
      </c>
      <c r="B2536" s="21" t="s">
        <v>6366</v>
      </c>
      <c r="C2536" s="21"/>
      <c r="D2536" s="22">
        <v>0</v>
      </c>
      <c r="E2536" s="23">
        <v>-1.8363907973715177E-2</v>
      </c>
      <c r="F2536" s="23">
        <v>0.32457134779063102</v>
      </c>
      <c r="G2536" s="23">
        <v>0.57886230118473814</v>
      </c>
      <c r="H2536" s="23">
        <v>0.15279513504860662</v>
      </c>
      <c r="I2536" s="25">
        <f t="shared" si="156"/>
        <v>0</v>
      </c>
      <c r="J2536" s="25">
        <f t="shared" si="157"/>
        <v>0</v>
      </c>
      <c r="K2536" s="25">
        <f t="shared" si="158"/>
        <v>0</v>
      </c>
      <c r="L2536" s="25">
        <f t="shared" si="159"/>
        <v>0</v>
      </c>
      <c r="M2536" s="25">
        <v>0</v>
      </c>
      <c r="N2536" s="25" t="e">
        <v>#N/A</v>
      </c>
      <c r="O2536" s="25" t="e">
        <f>VLOOKUP(A2536,'NFkB target TFs'!$E$10:$E$54,1,FALSE)</f>
        <v>#N/A</v>
      </c>
      <c r="P2536" s="25" t="e">
        <f>VLOOKUP(A2536,'all NFkB targets'!$A$6:$A$571,1,FALSE)</f>
        <v>#N/A</v>
      </c>
    </row>
    <row r="2537" spans="1:16" x14ac:dyDescent="0.25">
      <c r="A2537" s="96" t="s">
        <v>12947</v>
      </c>
      <c r="B2537" s="21" t="s">
        <v>12948</v>
      </c>
      <c r="C2537" s="21"/>
      <c r="D2537" s="22">
        <v>0</v>
      </c>
      <c r="E2537" s="24">
        <v>-1.3688271837906807</v>
      </c>
      <c r="F2537" s="24">
        <v>-1.4739965781271427</v>
      </c>
      <c r="G2537" s="24">
        <v>-0.50635129675609769</v>
      </c>
      <c r="H2537" s="28">
        <v>0.15244786560047563</v>
      </c>
      <c r="I2537" s="25">
        <f t="shared" si="156"/>
        <v>1</v>
      </c>
      <c r="J2537" s="25">
        <f t="shared" si="157"/>
        <v>1</v>
      </c>
      <c r="K2537" s="25">
        <f t="shared" si="158"/>
        <v>0</v>
      </c>
      <c r="L2537" s="25">
        <f t="shared" si="159"/>
        <v>0</v>
      </c>
      <c r="M2537" s="25">
        <v>1</v>
      </c>
      <c r="N2537" s="25" t="e">
        <v>#N/A</v>
      </c>
      <c r="O2537" s="25" t="e">
        <f>VLOOKUP(A2537,'NFkB target TFs'!$E$10:$E$54,1,FALSE)</f>
        <v>#N/A</v>
      </c>
      <c r="P2537" s="25" t="e">
        <f>VLOOKUP(A2537,'all NFkB targets'!$A$6:$A$571,1,FALSE)</f>
        <v>#N/A</v>
      </c>
    </row>
    <row r="2538" spans="1:16" x14ac:dyDescent="0.25">
      <c r="A2538" s="96" t="s">
        <v>11098</v>
      </c>
      <c r="B2538" s="21" t="s">
        <v>11099</v>
      </c>
      <c r="C2538" s="21"/>
      <c r="D2538" s="22">
        <v>0</v>
      </c>
      <c r="E2538" s="23">
        <v>0.26855507688832703</v>
      </c>
      <c r="F2538" s="23">
        <v>2.6353616768455101E-2</v>
      </c>
      <c r="G2538" s="23">
        <v>0.28086930404774535</v>
      </c>
      <c r="H2538" s="23">
        <v>0.15243024169772337</v>
      </c>
      <c r="I2538" s="25">
        <f t="shared" si="156"/>
        <v>0</v>
      </c>
      <c r="J2538" s="25">
        <f t="shared" si="157"/>
        <v>0</v>
      </c>
      <c r="K2538" s="25">
        <f t="shared" si="158"/>
        <v>0</v>
      </c>
      <c r="L2538" s="25">
        <f t="shared" si="159"/>
        <v>0</v>
      </c>
      <c r="M2538" s="25">
        <v>0</v>
      </c>
      <c r="N2538" s="25" t="e">
        <v>#N/A</v>
      </c>
      <c r="O2538" s="25" t="e">
        <f>VLOOKUP(A2538,'NFkB target TFs'!$E$10:$E$54,1,FALSE)</f>
        <v>#N/A</v>
      </c>
      <c r="P2538" s="25" t="e">
        <f>VLOOKUP(A2538,'all NFkB targets'!$A$6:$A$571,1,FALSE)</f>
        <v>#N/A</v>
      </c>
    </row>
    <row r="2539" spans="1:16" x14ac:dyDescent="0.25">
      <c r="A2539" s="96" t="s">
        <v>8269</v>
      </c>
      <c r="B2539" s="21" t="s">
        <v>8270</v>
      </c>
      <c r="C2539" s="21"/>
      <c r="D2539" s="22">
        <v>0</v>
      </c>
      <c r="E2539" s="23">
        <v>-0.10500443872021945</v>
      </c>
      <c r="F2539" s="23">
        <v>3.5655017227958961E-2</v>
      </c>
      <c r="G2539" s="23">
        <v>0.2710329873030578</v>
      </c>
      <c r="H2539" s="23">
        <v>0.15240831773359542</v>
      </c>
      <c r="I2539" s="25">
        <f t="shared" si="156"/>
        <v>0</v>
      </c>
      <c r="J2539" s="25">
        <f t="shared" si="157"/>
        <v>0</v>
      </c>
      <c r="K2539" s="25">
        <f t="shared" si="158"/>
        <v>0</v>
      </c>
      <c r="L2539" s="25">
        <f t="shared" si="159"/>
        <v>0</v>
      </c>
      <c r="M2539" s="25">
        <v>0</v>
      </c>
      <c r="N2539" s="25" t="e">
        <v>#N/A</v>
      </c>
      <c r="O2539" s="25" t="e">
        <f>VLOOKUP(A2539,'NFkB target TFs'!$E$10:$E$54,1,FALSE)</f>
        <v>#N/A</v>
      </c>
      <c r="P2539" s="25" t="e">
        <f>VLOOKUP(A2539,'all NFkB targets'!$A$6:$A$571,1,FALSE)</f>
        <v>#N/A</v>
      </c>
    </row>
    <row r="2540" spans="1:16" x14ac:dyDescent="0.25">
      <c r="A2540" s="96" t="s">
        <v>15064</v>
      </c>
      <c r="B2540" s="21" t="s">
        <v>15065</v>
      </c>
      <c r="C2540" s="21"/>
      <c r="D2540" s="22">
        <v>0</v>
      </c>
      <c r="E2540" s="24">
        <v>-1.0871974496929806</v>
      </c>
      <c r="F2540" s="24">
        <v>-1.9942264951913664</v>
      </c>
      <c r="G2540" s="28">
        <v>0.64279577440843194</v>
      </c>
      <c r="H2540" s="28">
        <v>0.15237314032655494</v>
      </c>
      <c r="I2540" s="25">
        <f t="shared" si="156"/>
        <v>1</v>
      </c>
      <c r="J2540" s="25">
        <f t="shared" si="157"/>
        <v>1</v>
      </c>
      <c r="K2540" s="25">
        <f t="shared" si="158"/>
        <v>1</v>
      </c>
      <c r="L2540" s="25">
        <f t="shared" si="159"/>
        <v>0</v>
      </c>
      <c r="M2540" s="25">
        <v>1</v>
      </c>
      <c r="N2540" s="25" t="e">
        <v>#N/A</v>
      </c>
      <c r="O2540" s="25" t="e">
        <f>VLOOKUP(A2540,'NFkB target TFs'!$E$10:$E$54,1,FALSE)</f>
        <v>#N/A</v>
      </c>
      <c r="P2540" s="25" t="e">
        <f>VLOOKUP(A2540,'all NFkB targets'!$A$6:$A$571,1,FALSE)</f>
        <v>#N/A</v>
      </c>
    </row>
    <row r="2541" spans="1:16" x14ac:dyDescent="0.25">
      <c r="A2541" s="96" t="s">
        <v>13254</v>
      </c>
      <c r="B2541" s="21" t="s">
        <v>13255</v>
      </c>
      <c r="C2541" s="21"/>
      <c r="D2541" s="22">
        <v>0</v>
      </c>
      <c r="E2541" s="23">
        <v>6.2570532695717412E-2</v>
      </c>
      <c r="F2541" s="28">
        <v>0.17926604814119593</v>
      </c>
      <c r="G2541" s="28">
        <v>0.62912813105002729</v>
      </c>
      <c r="H2541" s="28">
        <v>0.15233229827685862</v>
      </c>
      <c r="I2541" s="25">
        <f t="shared" si="156"/>
        <v>0</v>
      </c>
      <c r="J2541" s="25">
        <f t="shared" si="157"/>
        <v>0</v>
      </c>
      <c r="K2541" s="25">
        <f t="shared" si="158"/>
        <v>1</v>
      </c>
      <c r="L2541" s="25">
        <f t="shared" si="159"/>
        <v>0</v>
      </c>
      <c r="M2541" s="25">
        <v>1</v>
      </c>
      <c r="N2541" s="25" t="e">
        <v>#N/A</v>
      </c>
      <c r="O2541" s="25" t="e">
        <f>VLOOKUP(A2541,'NFkB target TFs'!$E$10:$E$54,1,FALSE)</f>
        <v>#N/A</v>
      </c>
      <c r="P2541" s="25" t="e">
        <f>VLOOKUP(A2541,'all NFkB targets'!$A$6:$A$571,1,FALSE)</f>
        <v>#N/A</v>
      </c>
    </row>
    <row r="2542" spans="1:16" x14ac:dyDescent="0.25">
      <c r="A2542" s="96" t="s">
        <v>1827</v>
      </c>
      <c r="B2542" s="21" t="s">
        <v>1828</v>
      </c>
      <c r="C2542" s="21"/>
      <c r="D2542" s="22">
        <v>0</v>
      </c>
      <c r="E2542" s="23">
        <v>-0.32552469817393542</v>
      </c>
      <c r="F2542" s="23">
        <v>-0.14444138852170788</v>
      </c>
      <c r="G2542" s="23">
        <v>-5.4745052804178435E-2</v>
      </c>
      <c r="H2542" s="23">
        <v>0.15229820415891854</v>
      </c>
      <c r="I2542" s="25">
        <f t="shared" si="156"/>
        <v>0</v>
      </c>
      <c r="J2542" s="25">
        <f t="shared" si="157"/>
        <v>0</v>
      </c>
      <c r="K2542" s="25">
        <f t="shared" si="158"/>
        <v>0</v>
      </c>
      <c r="L2542" s="25">
        <f t="shared" si="159"/>
        <v>0</v>
      </c>
      <c r="M2542" s="25">
        <v>0</v>
      </c>
      <c r="N2542" s="25" t="e">
        <v>#N/A</v>
      </c>
      <c r="O2542" s="25" t="e">
        <f>VLOOKUP(A2542,'NFkB target TFs'!$E$10:$E$54,1,FALSE)</f>
        <v>#N/A</v>
      </c>
      <c r="P2542" s="25" t="e">
        <f>VLOOKUP(A2542,'all NFkB targets'!$A$6:$A$571,1,FALSE)</f>
        <v>#N/A</v>
      </c>
    </row>
    <row r="2543" spans="1:16" x14ac:dyDescent="0.25">
      <c r="A2543" s="96" t="s">
        <v>6856</v>
      </c>
      <c r="B2543" s="21" t="s">
        <v>6857</v>
      </c>
      <c r="C2543" s="21"/>
      <c r="D2543" s="22">
        <v>0</v>
      </c>
      <c r="E2543" s="23">
        <v>0.33883643565112692</v>
      </c>
      <c r="F2543" s="23">
        <v>0.48013324698317073</v>
      </c>
      <c r="G2543" s="23">
        <v>0.36901069294253769</v>
      </c>
      <c r="H2543" s="23">
        <v>0.15226149281800572</v>
      </c>
      <c r="I2543" s="25">
        <f t="shared" si="156"/>
        <v>0</v>
      </c>
      <c r="J2543" s="25">
        <f t="shared" si="157"/>
        <v>0</v>
      </c>
      <c r="K2543" s="25">
        <f t="shared" si="158"/>
        <v>0</v>
      </c>
      <c r="L2543" s="25">
        <f t="shared" si="159"/>
        <v>0</v>
      </c>
      <c r="M2543" s="25">
        <v>0</v>
      </c>
      <c r="N2543" s="25" t="e">
        <v>#N/A</v>
      </c>
      <c r="O2543" s="25" t="e">
        <f>VLOOKUP(A2543,'NFkB target TFs'!$E$10:$E$54,1,FALSE)</f>
        <v>#N/A</v>
      </c>
      <c r="P2543" s="25" t="e">
        <f>VLOOKUP(A2543,'all NFkB targets'!$A$6:$A$571,1,FALSE)</f>
        <v>#N/A</v>
      </c>
    </row>
    <row r="2544" spans="1:16" x14ac:dyDescent="0.25">
      <c r="A2544" s="96" t="s">
        <v>11347</v>
      </c>
      <c r="B2544" s="21" t="s">
        <v>11348</v>
      </c>
      <c r="C2544" s="21"/>
      <c r="D2544" s="22">
        <v>0</v>
      </c>
      <c r="E2544" s="23">
        <v>-0.46931956624339294</v>
      </c>
      <c r="F2544" s="23">
        <v>2.5120682734248667E-2</v>
      </c>
      <c r="G2544" s="23">
        <v>0.37025841768425743</v>
      </c>
      <c r="H2544" s="23">
        <v>0.15225566765253484</v>
      </c>
      <c r="I2544" s="25">
        <f t="shared" si="156"/>
        <v>0</v>
      </c>
      <c r="J2544" s="25">
        <f t="shared" si="157"/>
        <v>0</v>
      </c>
      <c r="K2544" s="25">
        <f t="shared" si="158"/>
        <v>0</v>
      </c>
      <c r="L2544" s="25">
        <f t="shared" si="159"/>
        <v>0</v>
      </c>
      <c r="M2544" s="25">
        <v>0</v>
      </c>
      <c r="N2544" s="25" t="e">
        <v>#N/A</v>
      </c>
      <c r="O2544" s="25" t="e">
        <f>VLOOKUP(A2544,'NFkB target TFs'!$E$10:$E$54,1,FALSE)</f>
        <v>#N/A</v>
      </c>
      <c r="P2544" s="25" t="e">
        <f>VLOOKUP(A2544,'all NFkB targets'!$A$6:$A$571,1,FALSE)</f>
        <v>#N/A</v>
      </c>
    </row>
    <row r="2545" spans="1:16" x14ac:dyDescent="0.25">
      <c r="A2545" s="96" t="s">
        <v>13960</v>
      </c>
      <c r="B2545" s="21" t="s">
        <v>13961</v>
      </c>
      <c r="C2545" s="21"/>
      <c r="D2545" s="22">
        <v>0</v>
      </c>
      <c r="E2545" s="23">
        <v>-2.8761158609766604E-2</v>
      </c>
      <c r="F2545" s="28">
        <v>0.26312118709285864</v>
      </c>
      <c r="G2545" s="28">
        <v>0.59040379444532398</v>
      </c>
      <c r="H2545" s="28">
        <v>0.15220391747347556</v>
      </c>
      <c r="I2545" s="25">
        <f t="shared" si="156"/>
        <v>0</v>
      </c>
      <c r="J2545" s="25">
        <f t="shared" si="157"/>
        <v>0</v>
      </c>
      <c r="K2545" s="25">
        <f t="shared" si="158"/>
        <v>1</v>
      </c>
      <c r="L2545" s="25">
        <f t="shared" si="159"/>
        <v>0</v>
      </c>
      <c r="M2545" s="25">
        <v>1</v>
      </c>
      <c r="N2545" s="25" t="e">
        <v>#N/A</v>
      </c>
      <c r="O2545" s="25" t="e">
        <f>VLOOKUP(A2545,'NFkB target TFs'!$E$10:$E$54,1,FALSE)</f>
        <v>#N/A</v>
      </c>
      <c r="P2545" s="25" t="e">
        <f>VLOOKUP(A2545,'all NFkB targets'!$A$6:$A$571,1,FALSE)</f>
        <v>#N/A</v>
      </c>
    </row>
    <row r="2546" spans="1:16" x14ac:dyDescent="0.25">
      <c r="A2546" s="96" t="s">
        <v>4314</v>
      </c>
      <c r="B2546" s="21" t="s">
        <v>4315</v>
      </c>
      <c r="C2546" s="21"/>
      <c r="D2546" s="22">
        <v>0</v>
      </c>
      <c r="E2546" s="23">
        <v>-0.27780890778214035</v>
      </c>
      <c r="F2546" s="23">
        <v>0.15683439318049602</v>
      </c>
      <c r="G2546" s="23">
        <v>0.14222871031059284</v>
      </c>
      <c r="H2546" s="23">
        <v>0.15213682327417308</v>
      </c>
      <c r="I2546" s="25">
        <f t="shared" si="156"/>
        <v>0</v>
      </c>
      <c r="J2546" s="25">
        <f t="shared" si="157"/>
        <v>0</v>
      </c>
      <c r="K2546" s="25">
        <f t="shared" si="158"/>
        <v>0</v>
      </c>
      <c r="L2546" s="25">
        <f t="shared" si="159"/>
        <v>0</v>
      </c>
      <c r="M2546" s="25">
        <v>0</v>
      </c>
      <c r="N2546" s="25" t="e">
        <v>#N/A</v>
      </c>
      <c r="O2546" s="25" t="e">
        <f>VLOOKUP(A2546,'NFkB target TFs'!$E$10:$E$54,1,FALSE)</f>
        <v>#N/A</v>
      </c>
      <c r="P2546" s="25" t="e">
        <f>VLOOKUP(A2546,'all NFkB targets'!$A$6:$A$571,1,FALSE)</f>
        <v>#N/A</v>
      </c>
    </row>
    <row r="2547" spans="1:16" x14ac:dyDescent="0.25">
      <c r="A2547" s="96" t="s">
        <v>13635</v>
      </c>
      <c r="B2547" s="21" t="s">
        <v>13636</v>
      </c>
      <c r="C2547" s="21"/>
      <c r="D2547" s="22">
        <v>0</v>
      </c>
      <c r="E2547" s="24">
        <v>-0.14559103032832371</v>
      </c>
      <c r="F2547" s="28">
        <v>0.33046409428553813</v>
      </c>
      <c r="G2547" s="28">
        <v>0.67936955804364108</v>
      </c>
      <c r="H2547" s="28">
        <v>0.15211890530310959</v>
      </c>
      <c r="I2547" s="25">
        <f t="shared" si="156"/>
        <v>0</v>
      </c>
      <c r="J2547" s="25">
        <f t="shared" si="157"/>
        <v>0</v>
      </c>
      <c r="K2547" s="25">
        <f t="shared" si="158"/>
        <v>1</v>
      </c>
      <c r="L2547" s="25">
        <f t="shared" si="159"/>
        <v>0</v>
      </c>
      <c r="M2547" s="25">
        <v>1</v>
      </c>
      <c r="N2547" s="25" t="e">
        <v>#N/A</v>
      </c>
      <c r="O2547" s="25" t="e">
        <f>VLOOKUP(A2547,'NFkB target TFs'!$E$10:$E$54,1,FALSE)</f>
        <v>#N/A</v>
      </c>
      <c r="P2547" s="25" t="e">
        <f>VLOOKUP(A2547,'all NFkB targets'!$A$6:$A$571,1,FALSE)</f>
        <v>#N/A</v>
      </c>
    </row>
    <row r="2548" spans="1:16" x14ac:dyDescent="0.25">
      <c r="A2548" s="96" t="s">
        <v>7369</v>
      </c>
      <c r="B2548" s="21" t="s">
        <v>7370</v>
      </c>
      <c r="C2548" s="21"/>
      <c r="D2548" s="22">
        <v>0</v>
      </c>
      <c r="E2548" s="23">
        <v>-0.235628456325054</v>
      </c>
      <c r="F2548" s="23">
        <v>-6.2789523184069246E-2</v>
      </c>
      <c r="G2548" s="23">
        <v>-0.10160709237875486</v>
      </c>
      <c r="H2548" s="23">
        <v>0.15211425338602405</v>
      </c>
      <c r="I2548" s="25">
        <f t="shared" si="156"/>
        <v>0</v>
      </c>
      <c r="J2548" s="25">
        <f t="shared" si="157"/>
        <v>0</v>
      </c>
      <c r="K2548" s="25">
        <f t="shared" si="158"/>
        <v>0</v>
      </c>
      <c r="L2548" s="25">
        <f t="shared" si="159"/>
        <v>0</v>
      </c>
      <c r="M2548" s="25">
        <v>0</v>
      </c>
      <c r="N2548" s="25" t="e">
        <v>#N/A</v>
      </c>
      <c r="O2548" s="25" t="e">
        <f>VLOOKUP(A2548,'NFkB target TFs'!$E$10:$E$54,1,FALSE)</f>
        <v>#N/A</v>
      </c>
      <c r="P2548" s="25" t="e">
        <f>VLOOKUP(A2548,'all NFkB targets'!$A$6:$A$571,1,FALSE)</f>
        <v>#N/A</v>
      </c>
    </row>
    <row r="2549" spans="1:16" x14ac:dyDescent="0.25">
      <c r="A2549" s="96" t="s">
        <v>2581</v>
      </c>
      <c r="B2549" s="21" t="s">
        <v>2582</v>
      </c>
      <c r="C2549" s="21"/>
      <c r="D2549" s="22">
        <v>0</v>
      </c>
      <c r="E2549" s="23">
        <v>-0.13065778476925713</v>
      </c>
      <c r="F2549" s="23">
        <v>0.26976645760783879</v>
      </c>
      <c r="G2549" s="23">
        <v>0.4621763525338568</v>
      </c>
      <c r="H2549" s="23">
        <v>0.15210266153432772</v>
      </c>
      <c r="I2549" s="25">
        <f t="shared" si="156"/>
        <v>0</v>
      </c>
      <c r="J2549" s="25">
        <f t="shared" si="157"/>
        <v>0</v>
      </c>
      <c r="K2549" s="25">
        <f t="shared" si="158"/>
        <v>0</v>
      </c>
      <c r="L2549" s="25">
        <f t="shared" si="159"/>
        <v>0</v>
      </c>
      <c r="M2549" s="25">
        <v>0</v>
      </c>
      <c r="N2549" s="25" t="e">
        <v>#N/A</v>
      </c>
      <c r="O2549" s="25" t="e">
        <f>VLOOKUP(A2549,'NFkB target TFs'!$E$10:$E$54,1,FALSE)</f>
        <v>#N/A</v>
      </c>
      <c r="P2549" s="25" t="e">
        <f>VLOOKUP(A2549,'all NFkB targets'!$A$6:$A$571,1,FALSE)</f>
        <v>#N/A</v>
      </c>
    </row>
    <row r="2550" spans="1:16" x14ac:dyDescent="0.25">
      <c r="A2550" s="96" t="s">
        <v>717</v>
      </c>
      <c r="B2550" s="21" t="s">
        <v>718</v>
      </c>
      <c r="C2550" s="21"/>
      <c r="D2550" s="22">
        <v>0</v>
      </c>
      <c r="E2550" s="23">
        <v>0.23041460704633332</v>
      </c>
      <c r="F2550" s="23">
        <v>0.35778923194539813</v>
      </c>
      <c r="G2550" s="23">
        <v>0.22534568553886639</v>
      </c>
      <c r="H2550" s="23">
        <v>0.15209709409717442</v>
      </c>
      <c r="I2550" s="25">
        <f t="shared" si="156"/>
        <v>0</v>
      </c>
      <c r="J2550" s="25">
        <f t="shared" si="157"/>
        <v>0</v>
      </c>
      <c r="K2550" s="25">
        <f t="shared" si="158"/>
        <v>0</v>
      </c>
      <c r="L2550" s="25">
        <f t="shared" si="159"/>
        <v>0</v>
      </c>
      <c r="M2550" s="25">
        <v>0</v>
      </c>
      <c r="N2550" s="25" t="e">
        <v>#N/A</v>
      </c>
      <c r="O2550" s="25" t="e">
        <f>VLOOKUP(A2550,'NFkB target TFs'!$E$10:$E$54,1,FALSE)</f>
        <v>#N/A</v>
      </c>
      <c r="P2550" s="25" t="e">
        <f>VLOOKUP(A2550,'all NFkB targets'!$A$6:$A$571,1,FALSE)</f>
        <v>#N/A</v>
      </c>
    </row>
    <row r="2551" spans="1:16" x14ac:dyDescent="0.25">
      <c r="A2551" s="96" t="s">
        <v>5234</v>
      </c>
      <c r="B2551" s="21" t="s">
        <v>5235</v>
      </c>
      <c r="C2551" s="21"/>
      <c r="D2551" s="22">
        <v>0</v>
      </c>
      <c r="E2551" s="23">
        <v>0.32399695949228879</v>
      </c>
      <c r="F2551" s="23">
        <v>0.30003770979760253</v>
      </c>
      <c r="G2551" s="23">
        <v>-6.4824765087739114E-2</v>
      </c>
      <c r="H2551" s="23">
        <v>0.15208930279758962</v>
      </c>
      <c r="I2551" s="25">
        <f t="shared" ref="I2551:I2614" si="160">IF(ABS(E2551)&gt;0.585,1,0)</f>
        <v>0</v>
      </c>
      <c r="J2551" s="25">
        <f t="shared" ref="J2551:J2614" si="161">IF(ABS(F2551)&gt;0.585,1,0)</f>
        <v>0</v>
      </c>
      <c r="K2551" s="25">
        <f t="shared" ref="K2551:K2614" si="162">IF(ABS(G2551)&gt;0.585,1,0)</f>
        <v>0</v>
      </c>
      <c r="L2551" s="25">
        <f t="shared" ref="L2551:L2614" si="163">IF(ABS(H2551)&gt;0.585,1,0)</f>
        <v>0</v>
      </c>
      <c r="M2551" s="25">
        <v>0</v>
      </c>
      <c r="N2551" s="25" t="e">
        <v>#N/A</v>
      </c>
      <c r="O2551" s="25" t="e">
        <f>VLOOKUP(A2551,'NFkB target TFs'!$E$10:$E$54,1,FALSE)</f>
        <v>#N/A</v>
      </c>
      <c r="P2551" s="25" t="e">
        <f>VLOOKUP(A2551,'all NFkB targets'!$A$6:$A$571,1,FALSE)</f>
        <v>#N/A</v>
      </c>
    </row>
    <row r="2552" spans="1:16" x14ac:dyDescent="0.25">
      <c r="A2552" s="96" t="s">
        <v>11217</v>
      </c>
      <c r="B2552" s="21" t="s">
        <v>11218</v>
      </c>
      <c r="C2552" s="21"/>
      <c r="D2552" s="22">
        <v>0</v>
      </c>
      <c r="E2552" s="23">
        <v>-6.3213446449127769E-2</v>
      </c>
      <c r="F2552" s="23">
        <v>3.3849976614804156E-2</v>
      </c>
      <c r="G2552" s="23">
        <v>0.34067027466377092</v>
      </c>
      <c r="H2552" s="23">
        <v>0.15195415599560003</v>
      </c>
      <c r="I2552" s="25">
        <f t="shared" si="160"/>
        <v>0</v>
      </c>
      <c r="J2552" s="25">
        <f t="shared" si="161"/>
        <v>0</v>
      </c>
      <c r="K2552" s="25">
        <f t="shared" si="162"/>
        <v>0</v>
      </c>
      <c r="L2552" s="25">
        <f t="shared" si="163"/>
        <v>0</v>
      </c>
      <c r="M2552" s="25">
        <v>0</v>
      </c>
      <c r="N2552" s="25" t="e">
        <v>#N/A</v>
      </c>
      <c r="O2552" s="25" t="e">
        <f>VLOOKUP(A2552,'NFkB target TFs'!$E$10:$E$54,1,FALSE)</f>
        <v>#N/A</v>
      </c>
      <c r="P2552" s="25" t="e">
        <f>VLOOKUP(A2552,'all NFkB targets'!$A$6:$A$571,1,FALSE)</f>
        <v>#N/A</v>
      </c>
    </row>
    <row r="2553" spans="1:16" x14ac:dyDescent="0.25">
      <c r="A2553" s="96" t="s">
        <v>3658</v>
      </c>
      <c r="B2553" s="21" t="s">
        <v>3659</v>
      </c>
      <c r="C2553" s="21"/>
      <c r="D2553" s="22">
        <v>0</v>
      </c>
      <c r="E2553" s="23">
        <v>7.2892786103364599E-3</v>
      </c>
      <c r="F2553" s="23">
        <v>0.45876412176889464</v>
      </c>
      <c r="G2553" s="23">
        <v>9.3609723874960318E-2</v>
      </c>
      <c r="H2553" s="23">
        <v>0.15191543726090101</v>
      </c>
      <c r="I2553" s="25">
        <f t="shared" si="160"/>
        <v>0</v>
      </c>
      <c r="J2553" s="25">
        <f t="shared" si="161"/>
        <v>0</v>
      </c>
      <c r="K2553" s="25">
        <f t="shared" si="162"/>
        <v>0</v>
      </c>
      <c r="L2553" s="25">
        <f t="shared" si="163"/>
        <v>0</v>
      </c>
      <c r="M2553" s="25">
        <v>0</v>
      </c>
      <c r="N2553" s="25" t="e">
        <v>#N/A</v>
      </c>
      <c r="O2553" s="25" t="e">
        <f>VLOOKUP(A2553,'NFkB target TFs'!$E$10:$E$54,1,FALSE)</f>
        <v>#N/A</v>
      </c>
      <c r="P2553" s="25" t="e">
        <f>VLOOKUP(A2553,'all NFkB targets'!$A$6:$A$571,1,FALSE)</f>
        <v>#N/A</v>
      </c>
    </row>
    <row r="2554" spans="1:16" x14ac:dyDescent="0.25">
      <c r="A2554" s="96" t="s">
        <v>6036</v>
      </c>
      <c r="B2554" s="21" t="s">
        <v>6037</v>
      </c>
      <c r="C2554" s="21"/>
      <c r="D2554" s="22">
        <v>0</v>
      </c>
      <c r="E2554" s="23">
        <v>-0.19712944919963435</v>
      </c>
      <c r="F2554" s="23">
        <v>0.20935137835061216</v>
      </c>
      <c r="G2554" s="23">
        <v>0.30522434653210256</v>
      </c>
      <c r="H2554" s="23">
        <v>0.15186243241717862</v>
      </c>
      <c r="I2554" s="25">
        <f t="shared" si="160"/>
        <v>0</v>
      </c>
      <c r="J2554" s="25">
        <f t="shared" si="161"/>
        <v>0</v>
      </c>
      <c r="K2554" s="25">
        <f t="shared" si="162"/>
        <v>0</v>
      </c>
      <c r="L2554" s="25">
        <f t="shared" si="163"/>
        <v>0</v>
      </c>
      <c r="M2554" s="25">
        <v>0</v>
      </c>
      <c r="N2554" s="25" t="e">
        <v>#N/A</v>
      </c>
      <c r="O2554" s="25" t="e">
        <f>VLOOKUP(A2554,'NFkB target TFs'!$E$10:$E$54,1,FALSE)</f>
        <v>#N/A</v>
      </c>
      <c r="P2554" s="25" t="e">
        <f>VLOOKUP(A2554,'all NFkB targets'!$A$6:$A$571,1,FALSE)</f>
        <v>#N/A</v>
      </c>
    </row>
    <row r="2555" spans="1:16" x14ac:dyDescent="0.25">
      <c r="A2555" s="96" t="s">
        <v>9018</v>
      </c>
      <c r="B2555" s="21" t="s">
        <v>941</v>
      </c>
      <c r="C2555" s="21"/>
      <c r="D2555" s="22">
        <v>0</v>
      </c>
      <c r="E2555" s="23">
        <v>0.2680699957310918</v>
      </c>
      <c r="F2555" s="23">
        <v>-0.21892995157632819</v>
      </c>
      <c r="G2555" s="23">
        <v>0.20073629299151138</v>
      </c>
      <c r="H2555" s="23">
        <v>0.15180886287934447</v>
      </c>
      <c r="I2555" s="25">
        <f t="shared" si="160"/>
        <v>0</v>
      </c>
      <c r="J2555" s="25">
        <f t="shared" si="161"/>
        <v>0</v>
      </c>
      <c r="K2555" s="25">
        <f t="shared" si="162"/>
        <v>0</v>
      </c>
      <c r="L2555" s="25">
        <f t="shared" si="163"/>
        <v>0</v>
      </c>
      <c r="M2555" s="25">
        <v>0</v>
      </c>
      <c r="N2555" s="25" t="e">
        <v>#N/A</v>
      </c>
      <c r="O2555" s="25" t="e">
        <f>VLOOKUP(A2555,'NFkB target TFs'!$E$10:$E$54,1,FALSE)</f>
        <v>#N/A</v>
      </c>
      <c r="P2555" s="25" t="e">
        <f>VLOOKUP(A2555,'all NFkB targets'!$A$6:$A$571,1,FALSE)</f>
        <v>#N/A</v>
      </c>
    </row>
    <row r="2556" spans="1:16" x14ac:dyDescent="0.25">
      <c r="A2556" s="96" t="s">
        <v>11509</v>
      </c>
      <c r="B2556" s="21" t="s">
        <v>11510</v>
      </c>
      <c r="C2556" s="21"/>
      <c r="D2556" s="22">
        <v>0</v>
      </c>
      <c r="E2556" s="23">
        <v>0.14165713486835835</v>
      </c>
      <c r="F2556" s="23">
        <v>0.40819490188849872</v>
      </c>
      <c r="G2556" s="23">
        <v>0.41978068374640859</v>
      </c>
      <c r="H2556" s="23">
        <v>0.15175414677560914</v>
      </c>
      <c r="I2556" s="25">
        <f t="shared" si="160"/>
        <v>0</v>
      </c>
      <c r="J2556" s="25">
        <f t="shared" si="161"/>
        <v>0</v>
      </c>
      <c r="K2556" s="25">
        <f t="shared" si="162"/>
        <v>0</v>
      </c>
      <c r="L2556" s="25">
        <f t="shared" si="163"/>
        <v>0</v>
      </c>
      <c r="M2556" s="25">
        <v>0</v>
      </c>
      <c r="N2556" s="25" t="e">
        <v>#N/A</v>
      </c>
      <c r="O2556" s="25" t="e">
        <f>VLOOKUP(A2556,'NFkB target TFs'!$E$10:$E$54,1,FALSE)</f>
        <v>#N/A</v>
      </c>
      <c r="P2556" s="25" t="e">
        <f>VLOOKUP(A2556,'all NFkB targets'!$A$6:$A$571,1,FALSE)</f>
        <v>#N/A</v>
      </c>
    </row>
    <row r="2557" spans="1:16" x14ac:dyDescent="0.25">
      <c r="A2557" s="96" t="s">
        <v>4826</v>
      </c>
      <c r="B2557" s="21" t="s">
        <v>4827</v>
      </c>
      <c r="C2557" s="21"/>
      <c r="D2557" s="22">
        <v>0</v>
      </c>
      <c r="E2557" s="23">
        <v>-0.31038630870703021</v>
      </c>
      <c r="F2557" s="23">
        <v>0.433814706309472</v>
      </c>
      <c r="G2557" s="23">
        <v>0.28029105619625017</v>
      </c>
      <c r="H2557" s="23">
        <v>0.15165278862537296</v>
      </c>
      <c r="I2557" s="25">
        <f t="shared" si="160"/>
        <v>0</v>
      </c>
      <c r="J2557" s="25">
        <f t="shared" si="161"/>
        <v>0</v>
      </c>
      <c r="K2557" s="25">
        <f t="shared" si="162"/>
        <v>0</v>
      </c>
      <c r="L2557" s="25">
        <f t="shared" si="163"/>
        <v>0</v>
      </c>
      <c r="M2557" s="25">
        <v>0</v>
      </c>
      <c r="N2557" s="25" t="e">
        <v>#N/A</v>
      </c>
      <c r="O2557" s="25" t="e">
        <f>VLOOKUP(A2557,'NFkB target TFs'!$E$10:$E$54,1,FALSE)</f>
        <v>#N/A</v>
      </c>
      <c r="P2557" s="25" t="e">
        <f>VLOOKUP(A2557,'all NFkB targets'!$A$6:$A$571,1,FALSE)</f>
        <v>#N/A</v>
      </c>
    </row>
    <row r="2558" spans="1:16" x14ac:dyDescent="0.25">
      <c r="A2558" s="96" t="s">
        <v>7692</v>
      </c>
      <c r="B2558" s="21" t="s">
        <v>7693</v>
      </c>
      <c r="C2558" s="21"/>
      <c r="D2558" s="22">
        <v>0</v>
      </c>
      <c r="E2558" s="23">
        <v>0.146372929131319</v>
      </c>
      <c r="F2558" s="23">
        <v>-5.789190441761171E-2</v>
      </c>
      <c r="G2558" s="23">
        <v>0.26883345391710123</v>
      </c>
      <c r="H2558" s="23">
        <v>0.15164715015102831</v>
      </c>
      <c r="I2558" s="25">
        <f t="shared" si="160"/>
        <v>0</v>
      </c>
      <c r="J2558" s="25">
        <f t="shared" si="161"/>
        <v>0</v>
      </c>
      <c r="K2558" s="25">
        <f t="shared" si="162"/>
        <v>0</v>
      </c>
      <c r="L2558" s="25">
        <f t="shared" si="163"/>
        <v>0</v>
      </c>
      <c r="M2558" s="25">
        <v>0</v>
      </c>
      <c r="N2558" s="25" t="e">
        <v>#N/A</v>
      </c>
      <c r="O2558" s="25" t="e">
        <f>VLOOKUP(A2558,'NFkB target TFs'!$E$10:$E$54,1,FALSE)</f>
        <v>#N/A</v>
      </c>
      <c r="P2558" s="25" t="e">
        <f>VLOOKUP(A2558,'all NFkB targets'!$A$6:$A$571,1,FALSE)</f>
        <v>#N/A</v>
      </c>
    </row>
    <row r="2559" spans="1:16" x14ac:dyDescent="0.25">
      <c r="A2559" s="96" t="s">
        <v>2589</v>
      </c>
      <c r="B2559" s="21" t="s">
        <v>2590</v>
      </c>
      <c r="C2559" s="21"/>
      <c r="D2559" s="22">
        <v>0</v>
      </c>
      <c r="E2559" s="23">
        <v>-0.23348381504838442</v>
      </c>
      <c r="F2559" s="23">
        <v>0.14609937052340538</v>
      </c>
      <c r="G2559" s="23">
        <v>0.19197332637031489</v>
      </c>
      <c r="H2559" s="23">
        <v>0.15162002282501119</v>
      </c>
      <c r="I2559" s="25">
        <f t="shared" si="160"/>
        <v>0</v>
      </c>
      <c r="J2559" s="25">
        <f t="shared" si="161"/>
        <v>0</v>
      </c>
      <c r="K2559" s="25">
        <f t="shared" si="162"/>
        <v>0</v>
      </c>
      <c r="L2559" s="25">
        <f t="shared" si="163"/>
        <v>0</v>
      </c>
      <c r="M2559" s="25">
        <v>0</v>
      </c>
      <c r="N2559" s="25" t="e">
        <v>#N/A</v>
      </c>
      <c r="O2559" s="25" t="e">
        <f>VLOOKUP(A2559,'NFkB target TFs'!$E$10:$E$54,1,FALSE)</f>
        <v>#N/A</v>
      </c>
      <c r="P2559" s="25" t="e">
        <f>VLOOKUP(A2559,'all NFkB targets'!$A$6:$A$571,1,FALSE)</f>
        <v>#N/A</v>
      </c>
    </row>
    <row r="2560" spans="1:16" x14ac:dyDescent="0.25">
      <c r="A2560" s="96" t="s">
        <v>7021</v>
      </c>
      <c r="B2560" s="21" t="s">
        <v>7022</v>
      </c>
      <c r="C2560" s="21"/>
      <c r="D2560" s="22">
        <v>0</v>
      </c>
      <c r="E2560" s="23">
        <v>0.13213370927385523</v>
      </c>
      <c r="F2560" s="23">
        <v>7.4113075867929109E-3</v>
      </c>
      <c r="G2560" s="23">
        <v>6.1776667679254493E-2</v>
      </c>
      <c r="H2560" s="23">
        <v>0.15154549882846524</v>
      </c>
      <c r="I2560" s="25">
        <f t="shared" si="160"/>
        <v>0</v>
      </c>
      <c r="J2560" s="25">
        <f t="shared" si="161"/>
        <v>0</v>
      </c>
      <c r="K2560" s="25">
        <f t="shared" si="162"/>
        <v>0</v>
      </c>
      <c r="L2560" s="25">
        <f t="shared" si="163"/>
        <v>0</v>
      </c>
      <c r="M2560" s="25">
        <v>0</v>
      </c>
      <c r="N2560" s="25" t="e">
        <v>#N/A</v>
      </c>
      <c r="O2560" s="25" t="e">
        <f>VLOOKUP(A2560,'NFkB target TFs'!$E$10:$E$54,1,FALSE)</f>
        <v>#N/A</v>
      </c>
      <c r="P2560" s="25" t="e">
        <f>VLOOKUP(A2560,'all NFkB targets'!$A$6:$A$571,1,FALSE)</f>
        <v>#N/A</v>
      </c>
    </row>
    <row r="2561" spans="1:16" x14ac:dyDescent="0.25">
      <c r="A2561" s="96" t="s">
        <v>8616</v>
      </c>
      <c r="B2561" s="21" t="s">
        <v>8617</v>
      </c>
      <c r="C2561" s="21"/>
      <c r="D2561" s="22">
        <v>0</v>
      </c>
      <c r="E2561" s="23">
        <v>0.10633256452195049</v>
      </c>
      <c r="F2561" s="23">
        <v>0.10542503418915491</v>
      </c>
      <c r="G2561" s="23">
        <v>0.2663975830591529</v>
      </c>
      <c r="H2561" s="23">
        <v>0.15152298492230246</v>
      </c>
      <c r="I2561" s="25">
        <f t="shared" si="160"/>
        <v>0</v>
      </c>
      <c r="J2561" s="25">
        <f t="shared" si="161"/>
        <v>0</v>
      </c>
      <c r="K2561" s="25">
        <f t="shared" si="162"/>
        <v>0</v>
      </c>
      <c r="L2561" s="25">
        <f t="shared" si="163"/>
        <v>0</v>
      </c>
      <c r="M2561" s="25">
        <v>0</v>
      </c>
      <c r="N2561" s="25" t="e">
        <v>#N/A</v>
      </c>
      <c r="O2561" s="25" t="e">
        <f>VLOOKUP(A2561,'NFkB target TFs'!$E$10:$E$54,1,FALSE)</f>
        <v>#N/A</v>
      </c>
      <c r="P2561" s="25" t="e">
        <f>VLOOKUP(A2561,'all NFkB targets'!$A$6:$A$571,1,FALSE)</f>
        <v>#N/A</v>
      </c>
    </row>
    <row r="2562" spans="1:16" x14ac:dyDescent="0.25">
      <c r="A2562" s="96" t="s">
        <v>12443</v>
      </c>
      <c r="B2562" s="21" t="s">
        <v>12444</v>
      </c>
      <c r="C2562" s="21"/>
      <c r="D2562" s="22">
        <v>0</v>
      </c>
      <c r="E2562" s="28">
        <v>0.14093250252927753</v>
      </c>
      <c r="F2562" s="28">
        <v>0.58823953584602895</v>
      </c>
      <c r="G2562" s="28">
        <v>0.43345579712776777</v>
      </c>
      <c r="H2562" s="28">
        <v>0.15147026593918267</v>
      </c>
      <c r="I2562" s="25">
        <f t="shared" si="160"/>
        <v>0</v>
      </c>
      <c r="J2562" s="25">
        <f t="shared" si="161"/>
        <v>1</v>
      </c>
      <c r="K2562" s="25">
        <f t="shared" si="162"/>
        <v>0</v>
      </c>
      <c r="L2562" s="25">
        <f t="shared" si="163"/>
        <v>0</v>
      </c>
      <c r="M2562" s="25">
        <v>1</v>
      </c>
      <c r="N2562" s="25" t="e">
        <v>#N/A</v>
      </c>
      <c r="O2562" s="25" t="e">
        <f>VLOOKUP(A2562,'NFkB target TFs'!$E$10:$E$54,1,FALSE)</f>
        <v>#N/A</v>
      </c>
      <c r="P2562" s="25" t="e">
        <f>VLOOKUP(A2562,'all NFkB targets'!$A$6:$A$571,1,FALSE)</f>
        <v>#N/A</v>
      </c>
    </row>
    <row r="2563" spans="1:16" x14ac:dyDescent="0.25">
      <c r="A2563" s="96" t="s">
        <v>10397</v>
      </c>
      <c r="B2563" s="21" t="s">
        <v>10398</v>
      </c>
      <c r="C2563" s="21"/>
      <c r="D2563" s="22">
        <v>0</v>
      </c>
      <c r="E2563" s="23">
        <v>0.28406931789127227</v>
      </c>
      <c r="F2563" s="23">
        <v>0.16321193097537232</v>
      </c>
      <c r="G2563" s="23">
        <v>0.43025944370794178</v>
      </c>
      <c r="H2563" s="23">
        <v>0.15146539106341214</v>
      </c>
      <c r="I2563" s="25">
        <f t="shared" si="160"/>
        <v>0</v>
      </c>
      <c r="J2563" s="25">
        <f t="shared" si="161"/>
        <v>0</v>
      </c>
      <c r="K2563" s="25">
        <f t="shared" si="162"/>
        <v>0</v>
      </c>
      <c r="L2563" s="25">
        <f t="shared" si="163"/>
        <v>0</v>
      </c>
      <c r="M2563" s="25">
        <v>0</v>
      </c>
      <c r="N2563" s="25" t="e">
        <v>#N/A</v>
      </c>
      <c r="O2563" s="25" t="e">
        <f>VLOOKUP(A2563,'NFkB target TFs'!$E$10:$E$54,1,FALSE)</f>
        <v>#N/A</v>
      </c>
      <c r="P2563" s="25" t="e">
        <f>VLOOKUP(A2563,'all NFkB targets'!$A$6:$A$571,1,FALSE)</f>
        <v>#N/A</v>
      </c>
    </row>
    <row r="2564" spans="1:16" x14ac:dyDescent="0.25">
      <c r="A2564" s="96" t="s">
        <v>15070</v>
      </c>
      <c r="B2564" s="21" t="s">
        <v>15071</v>
      </c>
      <c r="C2564" s="21"/>
      <c r="D2564" s="22">
        <v>0</v>
      </c>
      <c r="E2564" s="24">
        <v>-1.1190692040829673</v>
      </c>
      <c r="F2564" s="28">
        <v>1.0697865724863949</v>
      </c>
      <c r="G2564" s="28">
        <v>2.0621270577075705</v>
      </c>
      <c r="H2564" s="28">
        <v>0.15144481036346585</v>
      </c>
      <c r="I2564" s="25">
        <f t="shared" si="160"/>
        <v>1</v>
      </c>
      <c r="J2564" s="25">
        <f t="shared" si="161"/>
        <v>1</v>
      </c>
      <c r="K2564" s="25">
        <f t="shared" si="162"/>
        <v>1</v>
      </c>
      <c r="L2564" s="25">
        <f t="shared" si="163"/>
        <v>0</v>
      </c>
      <c r="M2564" s="25">
        <v>1</v>
      </c>
      <c r="N2564" s="25" t="e">
        <v>#N/A</v>
      </c>
      <c r="O2564" s="25" t="e">
        <f>VLOOKUP(A2564,'NFkB target TFs'!$E$10:$E$54,1,FALSE)</f>
        <v>#N/A</v>
      </c>
      <c r="P2564" s="25" t="e">
        <f>VLOOKUP(A2564,'all NFkB targets'!$A$6:$A$571,1,FALSE)</f>
        <v>#N/A</v>
      </c>
    </row>
    <row r="2565" spans="1:16" x14ac:dyDescent="0.25">
      <c r="A2565" s="96" t="s">
        <v>10852</v>
      </c>
      <c r="B2565" s="21" t="s">
        <v>10853</v>
      </c>
      <c r="C2565" s="21"/>
      <c r="D2565" s="22">
        <v>0</v>
      </c>
      <c r="E2565" s="23">
        <v>0.18894025226384009</v>
      </c>
      <c r="F2565" s="23">
        <v>-4.0097715037203427E-2</v>
      </c>
      <c r="G2565" s="23">
        <v>-0.13556275621454483</v>
      </c>
      <c r="H2565" s="23">
        <v>0.15132625970888636</v>
      </c>
      <c r="I2565" s="25">
        <f t="shared" si="160"/>
        <v>0</v>
      </c>
      <c r="J2565" s="25">
        <f t="shared" si="161"/>
        <v>0</v>
      </c>
      <c r="K2565" s="25">
        <f t="shared" si="162"/>
        <v>0</v>
      </c>
      <c r="L2565" s="25">
        <f t="shared" si="163"/>
        <v>0</v>
      </c>
      <c r="M2565" s="25">
        <v>0</v>
      </c>
      <c r="N2565" s="25" t="e">
        <v>#N/A</v>
      </c>
      <c r="O2565" s="25" t="e">
        <f>VLOOKUP(A2565,'NFkB target TFs'!$E$10:$E$54,1,FALSE)</f>
        <v>#N/A</v>
      </c>
      <c r="P2565" s="25" t="e">
        <f>VLOOKUP(A2565,'all NFkB targets'!$A$6:$A$571,1,FALSE)</f>
        <v>#N/A</v>
      </c>
    </row>
    <row r="2566" spans="1:16" x14ac:dyDescent="0.25">
      <c r="A2566" s="96" t="s">
        <v>6634</v>
      </c>
      <c r="B2566" s="21" t="s">
        <v>6635</v>
      </c>
      <c r="C2566" s="21"/>
      <c r="D2566" s="22">
        <v>0</v>
      </c>
      <c r="E2566" s="23">
        <v>0.13531426612593075</v>
      </c>
      <c r="F2566" s="23">
        <v>0.55474243140429191</v>
      </c>
      <c r="G2566" s="23">
        <v>0.12146718818396396</v>
      </c>
      <c r="H2566" s="23">
        <v>0.15130504210927817</v>
      </c>
      <c r="I2566" s="25">
        <f t="shared" si="160"/>
        <v>0</v>
      </c>
      <c r="J2566" s="25">
        <f t="shared" si="161"/>
        <v>0</v>
      </c>
      <c r="K2566" s="25">
        <f t="shared" si="162"/>
        <v>0</v>
      </c>
      <c r="L2566" s="25">
        <f t="shared" si="163"/>
        <v>0</v>
      </c>
      <c r="M2566" s="25">
        <v>0</v>
      </c>
      <c r="N2566" s="25" t="e">
        <v>#N/A</v>
      </c>
      <c r="O2566" s="25" t="e">
        <f>VLOOKUP(A2566,'NFkB target TFs'!$E$10:$E$54,1,FALSE)</f>
        <v>#N/A</v>
      </c>
      <c r="P2566" s="25" t="e">
        <f>VLOOKUP(A2566,'all NFkB targets'!$A$6:$A$571,1,FALSE)</f>
        <v>#N/A</v>
      </c>
    </row>
    <row r="2567" spans="1:16" x14ac:dyDescent="0.25">
      <c r="A2567" s="96" t="s">
        <v>14625</v>
      </c>
      <c r="B2567" s="21" t="s">
        <v>14626</v>
      </c>
      <c r="C2567" s="21"/>
      <c r="D2567" s="22">
        <v>0</v>
      </c>
      <c r="E2567" s="24">
        <v>-0.20451974317273217</v>
      </c>
      <c r="F2567" s="28">
        <v>0.63347629189556254</v>
      </c>
      <c r="G2567" s="28">
        <v>0.67242877958291347</v>
      </c>
      <c r="H2567" s="28">
        <v>0.15127842286622578</v>
      </c>
      <c r="I2567" s="25">
        <f t="shared" si="160"/>
        <v>0</v>
      </c>
      <c r="J2567" s="25">
        <f t="shared" si="161"/>
        <v>1</v>
      </c>
      <c r="K2567" s="25">
        <f t="shared" si="162"/>
        <v>1</v>
      </c>
      <c r="L2567" s="25">
        <f t="shared" si="163"/>
        <v>0</v>
      </c>
      <c r="M2567" s="25">
        <v>1</v>
      </c>
      <c r="N2567" s="25" t="e">
        <v>#N/A</v>
      </c>
      <c r="O2567" s="25" t="e">
        <f>VLOOKUP(A2567,'NFkB target TFs'!$E$10:$E$54,1,FALSE)</f>
        <v>#N/A</v>
      </c>
      <c r="P2567" s="25" t="e">
        <f>VLOOKUP(A2567,'all NFkB targets'!$A$6:$A$571,1,FALSE)</f>
        <v>#N/A</v>
      </c>
    </row>
    <row r="2568" spans="1:16" x14ac:dyDescent="0.25">
      <c r="A2568" s="96" t="s">
        <v>3856</v>
      </c>
      <c r="B2568" s="21" t="s">
        <v>3857</v>
      </c>
      <c r="C2568" s="21"/>
      <c r="D2568" s="22">
        <v>0</v>
      </c>
      <c r="E2568" s="23">
        <v>0.22960677987576594</v>
      </c>
      <c r="F2568" s="23">
        <v>-0.26227896161249409</v>
      </c>
      <c r="G2568" s="23">
        <v>4.4400572190006232E-2</v>
      </c>
      <c r="H2568" s="23">
        <v>0.15116440747252469</v>
      </c>
      <c r="I2568" s="25">
        <f t="shared" si="160"/>
        <v>0</v>
      </c>
      <c r="J2568" s="25">
        <f t="shared" si="161"/>
        <v>0</v>
      </c>
      <c r="K2568" s="25">
        <f t="shared" si="162"/>
        <v>0</v>
      </c>
      <c r="L2568" s="25">
        <f t="shared" si="163"/>
        <v>0</v>
      </c>
      <c r="M2568" s="25">
        <v>0</v>
      </c>
      <c r="N2568" s="25" t="e">
        <v>#N/A</v>
      </c>
      <c r="O2568" s="25" t="e">
        <f>VLOOKUP(A2568,'NFkB target TFs'!$E$10:$E$54,1,FALSE)</f>
        <v>#N/A</v>
      </c>
      <c r="P2568" s="25" t="e">
        <f>VLOOKUP(A2568,'all NFkB targets'!$A$6:$A$571,1,FALSE)</f>
        <v>#N/A</v>
      </c>
    </row>
    <row r="2569" spans="1:16" x14ac:dyDescent="0.25">
      <c r="A2569" s="96" t="s">
        <v>6668</v>
      </c>
      <c r="B2569" s="21" t="s">
        <v>6669</v>
      </c>
      <c r="C2569" s="21"/>
      <c r="D2569" s="22">
        <v>0</v>
      </c>
      <c r="E2569" s="23">
        <v>9.6875663118949698E-2</v>
      </c>
      <c r="F2569" s="23">
        <v>7.1615221733862047E-2</v>
      </c>
      <c r="G2569" s="23">
        <v>8.5968792959120161E-2</v>
      </c>
      <c r="H2569" s="23">
        <v>0.15100832124786978</v>
      </c>
      <c r="I2569" s="25">
        <f t="shared" si="160"/>
        <v>0</v>
      </c>
      <c r="J2569" s="25">
        <f t="shared" si="161"/>
        <v>0</v>
      </c>
      <c r="K2569" s="25">
        <f t="shared" si="162"/>
        <v>0</v>
      </c>
      <c r="L2569" s="25">
        <f t="shared" si="163"/>
        <v>0</v>
      </c>
      <c r="M2569" s="25">
        <v>0</v>
      </c>
      <c r="N2569" s="25" t="e">
        <v>#N/A</v>
      </c>
      <c r="O2569" s="25" t="e">
        <f>VLOOKUP(A2569,'NFkB target TFs'!$E$10:$E$54,1,FALSE)</f>
        <v>#N/A</v>
      </c>
      <c r="P2569" s="25" t="e">
        <f>VLOOKUP(A2569,'all NFkB targets'!$A$6:$A$571,1,FALSE)</f>
        <v>#N/A</v>
      </c>
    </row>
    <row r="2570" spans="1:16" x14ac:dyDescent="0.25">
      <c r="A2570" s="96" t="s">
        <v>9286</v>
      </c>
      <c r="B2570" s="21" t="s">
        <v>9287</v>
      </c>
      <c r="C2570" s="21"/>
      <c r="D2570" s="22">
        <v>0</v>
      </c>
      <c r="E2570" s="23">
        <v>0.44120192547416631</v>
      </c>
      <c r="F2570" s="23">
        <v>0.42403868265741151</v>
      </c>
      <c r="G2570" s="23">
        <v>0.53324046706984263</v>
      </c>
      <c r="H2570" s="23">
        <v>0.15099904934535863</v>
      </c>
      <c r="I2570" s="25">
        <f t="shared" si="160"/>
        <v>0</v>
      </c>
      <c r="J2570" s="25">
        <f t="shared" si="161"/>
        <v>0</v>
      </c>
      <c r="K2570" s="25">
        <f t="shared" si="162"/>
        <v>0</v>
      </c>
      <c r="L2570" s="25">
        <f t="shared" si="163"/>
        <v>0</v>
      </c>
      <c r="M2570" s="25">
        <v>0</v>
      </c>
      <c r="N2570" s="25" t="e">
        <v>#N/A</v>
      </c>
      <c r="O2570" s="25" t="e">
        <f>VLOOKUP(A2570,'NFkB target TFs'!$E$10:$E$54,1,FALSE)</f>
        <v>#N/A</v>
      </c>
      <c r="P2570" s="25" t="e">
        <f>VLOOKUP(A2570,'all NFkB targets'!$A$6:$A$571,1,FALSE)</f>
        <v>#N/A</v>
      </c>
    </row>
    <row r="2571" spans="1:16" x14ac:dyDescent="0.25">
      <c r="A2571" s="96" t="s">
        <v>13764</v>
      </c>
      <c r="B2571" s="21" t="s">
        <v>13765</v>
      </c>
      <c r="C2571" s="21"/>
      <c r="D2571" s="22">
        <v>0</v>
      </c>
      <c r="E2571" s="23">
        <v>-7.3258460506015061E-2</v>
      </c>
      <c r="F2571" s="28">
        <v>0.32676804815973132</v>
      </c>
      <c r="G2571" s="28">
        <v>0.92522977594480427</v>
      </c>
      <c r="H2571" s="28">
        <v>0.15075603595687351</v>
      </c>
      <c r="I2571" s="25">
        <f t="shared" si="160"/>
        <v>0</v>
      </c>
      <c r="J2571" s="25">
        <f t="shared" si="161"/>
        <v>0</v>
      </c>
      <c r="K2571" s="25">
        <f t="shared" si="162"/>
        <v>1</v>
      </c>
      <c r="L2571" s="25">
        <f t="shared" si="163"/>
        <v>0</v>
      </c>
      <c r="M2571" s="25">
        <v>1</v>
      </c>
      <c r="N2571" s="25" t="e">
        <v>#N/A</v>
      </c>
      <c r="O2571" s="25" t="e">
        <f>VLOOKUP(A2571,'NFkB target TFs'!$E$10:$E$54,1,FALSE)</f>
        <v>#N/A</v>
      </c>
      <c r="P2571" s="25" t="e">
        <f>VLOOKUP(A2571,'all NFkB targets'!$A$6:$A$571,1,FALSE)</f>
        <v>#N/A</v>
      </c>
    </row>
    <row r="2572" spans="1:16" x14ac:dyDescent="0.25">
      <c r="A2572" s="96" t="s">
        <v>15001</v>
      </c>
      <c r="B2572" s="21" t="s">
        <v>941</v>
      </c>
      <c r="C2572" s="21"/>
      <c r="D2572" s="22">
        <v>0</v>
      </c>
      <c r="E2572" s="28">
        <v>0.68346967684189031</v>
      </c>
      <c r="F2572" s="28">
        <v>1.156509492404026</v>
      </c>
      <c r="G2572" s="28">
        <v>0.67958016751005723</v>
      </c>
      <c r="H2572" s="28">
        <v>0.15045356997249995</v>
      </c>
      <c r="I2572" s="25">
        <f t="shared" si="160"/>
        <v>1</v>
      </c>
      <c r="J2572" s="25">
        <f t="shared" si="161"/>
        <v>1</v>
      </c>
      <c r="K2572" s="25">
        <f t="shared" si="162"/>
        <v>1</v>
      </c>
      <c r="L2572" s="25">
        <f t="shared" si="163"/>
        <v>0</v>
      </c>
      <c r="M2572" s="25">
        <v>1</v>
      </c>
      <c r="N2572" s="25" t="e">
        <v>#N/A</v>
      </c>
      <c r="O2572" s="25" t="e">
        <f>VLOOKUP(A2572,'NFkB target TFs'!$E$10:$E$54,1,FALSE)</f>
        <v>#N/A</v>
      </c>
      <c r="P2572" s="25" t="e">
        <f>VLOOKUP(A2572,'all NFkB targets'!$A$6:$A$571,1,FALSE)</f>
        <v>#N/A</v>
      </c>
    </row>
    <row r="2573" spans="1:16" x14ac:dyDescent="0.25">
      <c r="A2573" s="96" t="s">
        <v>5278</v>
      </c>
      <c r="B2573" s="21" t="s">
        <v>5279</v>
      </c>
      <c r="C2573" s="21"/>
      <c r="D2573" s="22">
        <v>0</v>
      </c>
      <c r="E2573" s="23">
        <v>0.2134555696304952</v>
      </c>
      <c r="F2573" s="23">
        <v>0.23270872863707648</v>
      </c>
      <c r="G2573" s="23">
        <v>0.36712595221448557</v>
      </c>
      <c r="H2573" s="23">
        <v>0.15045193983014332</v>
      </c>
      <c r="I2573" s="25">
        <f t="shared" si="160"/>
        <v>0</v>
      </c>
      <c r="J2573" s="25">
        <f t="shared" si="161"/>
        <v>0</v>
      </c>
      <c r="K2573" s="25">
        <f t="shared" si="162"/>
        <v>0</v>
      </c>
      <c r="L2573" s="25">
        <f t="shared" si="163"/>
        <v>0</v>
      </c>
      <c r="M2573" s="25">
        <v>0</v>
      </c>
      <c r="N2573" s="25" t="e">
        <v>#N/A</v>
      </c>
      <c r="O2573" s="25" t="e">
        <f>VLOOKUP(A2573,'NFkB target TFs'!$E$10:$E$54,1,FALSE)</f>
        <v>#N/A</v>
      </c>
      <c r="P2573" s="25" t="e">
        <f>VLOOKUP(A2573,'all NFkB targets'!$A$6:$A$571,1,FALSE)</f>
        <v>#N/A</v>
      </c>
    </row>
    <row r="2574" spans="1:16" x14ac:dyDescent="0.25">
      <c r="A2574" s="96" t="s">
        <v>5984</v>
      </c>
      <c r="B2574" s="21" t="s">
        <v>5985</v>
      </c>
      <c r="C2574" s="21"/>
      <c r="D2574" s="22">
        <v>0</v>
      </c>
      <c r="E2574" s="23">
        <v>-4.1190561818887611E-2</v>
      </c>
      <c r="F2574" s="23">
        <v>9.7829855981932487E-2</v>
      </c>
      <c r="G2574" s="23">
        <v>-0.21240214135149107</v>
      </c>
      <c r="H2574" s="23">
        <v>0.15042413142740105</v>
      </c>
      <c r="I2574" s="25">
        <f t="shared" si="160"/>
        <v>0</v>
      </c>
      <c r="J2574" s="25">
        <f t="shared" si="161"/>
        <v>0</v>
      </c>
      <c r="K2574" s="25">
        <f t="shared" si="162"/>
        <v>0</v>
      </c>
      <c r="L2574" s="25">
        <f t="shared" si="163"/>
        <v>0</v>
      </c>
      <c r="M2574" s="25">
        <v>0</v>
      </c>
      <c r="N2574" s="25" t="e">
        <v>#N/A</v>
      </c>
      <c r="O2574" s="25" t="e">
        <f>VLOOKUP(A2574,'NFkB target TFs'!$E$10:$E$54,1,FALSE)</f>
        <v>#N/A</v>
      </c>
      <c r="P2574" s="25" t="e">
        <f>VLOOKUP(A2574,'all NFkB targets'!$A$6:$A$571,1,FALSE)</f>
        <v>#N/A</v>
      </c>
    </row>
    <row r="2575" spans="1:16" x14ac:dyDescent="0.25">
      <c r="A2575" s="96" t="s">
        <v>8061</v>
      </c>
      <c r="B2575" s="21" t="s">
        <v>8062</v>
      </c>
      <c r="C2575" s="21"/>
      <c r="D2575" s="22">
        <v>0</v>
      </c>
      <c r="E2575" s="23">
        <v>0.21738371918018684</v>
      </c>
      <c r="F2575" s="23">
        <v>3.4102393471534029E-2</v>
      </c>
      <c r="G2575" s="23">
        <v>-8.5329726431953884E-2</v>
      </c>
      <c r="H2575" s="23">
        <v>0.15013793037679798</v>
      </c>
      <c r="I2575" s="25">
        <f t="shared" si="160"/>
        <v>0</v>
      </c>
      <c r="J2575" s="25">
        <f t="shared" si="161"/>
        <v>0</v>
      </c>
      <c r="K2575" s="25">
        <f t="shared" si="162"/>
        <v>0</v>
      </c>
      <c r="L2575" s="25">
        <f t="shared" si="163"/>
        <v>0</v>
      </c>
      <c r="M2575" s="25">
        <v>0</v>
      </c>
      <c r="N2575" s="25" t="e">
        <v>#N/A</v>
      </c>
      <c r="O2575" s="25" t="e">
        <f>VLOOKUP(A2575,'NFkB target TFs'!$E$10:$E$54,1,FALSE)</f>
        <v>#N/A</v>
      </c>
      <c r="P2575" s="25" t="e">
        <f>VLOOKUP(A2575,'all NFkB targets'!$A$6:$A$571,1,FALSE)</f>
        <v>#N/A</v>
      </c>
    </row>
    <row r="2576" spans="1:16" x14ac:dyDescent="0.25">
      <c r="A2576" s="96" t="s">
        <v>7409</v>
      </c>
      <c r="B2576" s="21" t="s">
        <v>7410</v>
      </c>
      <c r="C2576" s="21"/>
      <c r="D2576" s="22">
        <v>0</v>
      </c>
      <c r="E2576" s="23">
        <v>-0.31478183176606722</v>
      </c>
      <c r="F2576" s="23">
        <v>-2.0510831542592572E-2</v>
      </c>
      <c r="G2576" s="23">
        <v>-2.9830563727765189E-2</v>
      </c>
      <c r="H2576" s="23">
        <v>0.15012093698648032</v>
      </c>
      <c r="I2576" s="25">
        <f t="shared" si="160"/>
        <v>0</v>
      </c>
      <c r="J2576" s="25">
        <f t="shared" si="161"/>
        <v>0</v>
      </c>
      <c r="K2576" s="25">
        <f t="shared" si="162"/>
        <v>0</v>
      </c>
      <c r="L2576" s="25">
        <f t="shared" si="163"/>
        <v>0</v>
      </c>
      <c r="M2576" s="25">
        <v>0</v>
      </c>
      <c r="N2576" s="25" t="e">
        <v>#N/A</v>
      </c>
      <c r="O2576" s="25" t="e">
        <f>VLOOKUP(A2576,'NFkB target TFs'!$E$10:$E$54,1,FALSE)</f>
        <v>#N/A</v>
      </c>
      <c r="P2576" s="25" t="e">
        <f>VLOOKUP(A2576,'all NFkB targets'!$A$6:$A$571,1,FALSE)</f>
        <v>#N/A</v>
      </c>
    </row>
    <row r="2577" spans="1:16" x14ac:dyDescent="0.25">
      <c r="A2577" s="96" t="s">
        <v>531</v>
      </c>
      <c r="B2577" s="21" t="s">
        <v>532</v>
      </c>
      <c r="C2577" s="21"/>
      <c r="D2577" s="22">
        <v>0</v>
      </c>
      <c r="E2577" s="23">
        <v>0.11830735913869499</v>
      </c>
      <c r="F2577" s="23">
        <v>0.14382082130724858</v>
      </c>
      <c r="G2577" s="23">
        <v>0.45369670459235822</v>
      </c>
      <c r="H2577" s="23">
        <v>0.15005860969348087</v>
      </c>
      <c r="I2577" s="25">
        <f t="shared" si="160"/>
        <v>0</v>
      </c>
      <c r="J2577" s="25">
        <f t="shared" si="161"/>
        <v>0</v>
      </c>
      <c r="K2577" s="25">
        <f t="shared" si="162"/>
        <v>0</v>
      </c>
      <c r="L2577" s="25">
        <f t="shared" si="163"/>
        <v>0</v>
      </c>
      <c r="M2577" s="25">
        <v>0</v>
      </c>
      <c r="N2577" s="25" t="e">
        <v>#N/A</v>
      </c>
      <c r="O2577" s="25" t="e">
        <f>VLOOKUP(A2577,'NFkB target TFs'!$E$10:$E$54,1,FALSE)</f>
        <v>#N/A</v>
      </c>
      <c r="P2577" s="25" t="e">
        <f>VLOOKUP(A2577,'all NFkB targets'!$A$6:$A$571,1,FALSE)</f>
        <v>#N/A</v>
      </c>
    </row>
    <row r="2578" spans="1:16" x14ac:dyDescent="0.25">
      <c r="A2578" s="96" t="s">
        <v>10459</v>
      </c>
      <c r="B2578" s="21" t="s">
        <v>10460</v>
      </c>
      <c r="C2578" s="21"/>
      <c r="D2578" s="22">
        <v>0</v>
      </c>
      <c r="E2578" s="23">
        <v>-0.16076958502136823</v>
      </c>
      <c r="F2578" s="23">
        <v>3.0962244552910873E-2</v>
      </c>
      <c r="G2578" s="23">
        <v>0.30138340567563182</v>
      </c>
      <c r="H2578" s="23">
        <v>0.15000276959988648</v>
      </c>
      <c r="I2578" s="25">
        <f t="shared" si="160"/>
        <v>0</v>
      </c>
      <c r="J2578" s="25">
        <f t="shared" si="161"/>
        <v>0</v>
      </c>
      <c r="K2578" s="25">
        <f t="shared" si="162"/>
        <v>0</v>
      </c>
      <c r="L2578" s="25">
        <f t="shared" si="163"/>
        <v>0</v>
      </c>
      <c r="M2578" s="25">
        <v>0</v>
      </c>
      <c r="N2578" s="25" t="e">
        <v>#N/A</v>
      </c>
      <c r="O2578" s="25" t="e">
        <f>VLOOKUP(A2578,'NFkB target TFs'!$E$10:$E$54,1,FALSE)</f>
        <v>#N/A</v>
      </c>
      <c r="P2578" s="25" t="e">
        <f>VLOOKUP(A2578,'all NFkB targets'!$A$6:$A$571,1,FALSE)</f>
        <v>#N/A</v>
      </c>
    </row>
    <row r="2579" spans="1:16" x14ac:dyDescent="0.25">
      <c r="A2579" s="96" t="s">
        <v>11860</v>
      </c>
      <c r="B2579" s="21" t="s">
        <v>941</v>
      </c>
      <c r="C2579" s="21"/>
      <c r="D2579" s="22">
        <v>0</v>
      </c>
      <c r="E2579" s="23">
        <v>0.24497944383433956</v>
      </c>
      <c r="F2579" s="23">
        <v>0.27432887553610402</v>
      </c>
      <c r="G2579" s="23">
        <v>0.56525981585490481</v>
      </c>
      <c r="H2579" s="23">
        <v>0.14990968334571472</v>
      </c>
      <c r="I2579" s="25">
        <f t="shared" si="160"/>
        <v>0</v>
      </c>
      <c r="J2579" s="25">
        <f t="shared" si="161"/>
        <v>0</v>
      </c>
      <c r="K2579" s="25">
        <f t="shared" si="162"/>
        <v>0</v>
      </c>
      <c r="L2579" s="25">
        <f t="shared" si="163"/>
        <v>0</v>
      </c>
      <c r="M2579" s="25">
        <v>0</v>
      </c>
      <c r="N2579" s="25" t="e">
        <v>#N/A</v>
      </c>
      <c r="O2579" s="25" t="e">
        <f>VLOOKUP(A2579,'NFkB target TFs'!$E$10:$E$54,1,FALSE)</f>
        <v>#N/A</v>
      </c>
      <c r="P2579" s="25" t="e">
        <f>VLOOKUP(A2579,'all NFkB targets'!$A$6:$A$571,1,FALSE)</f>
        <v>#N/A</v>
      </c>
    </row>
    <row r="2580" spans="1:16" x14ac:dyDescent="0.25">
      <c r="A2580" s="96" t="s">
        <v>13762</v>
      </c>
      <c r="B2580" s="21" t="s">
        <v>13763</v>
      </c>
      <c r="C2580" s="21"/>
      <c r="D2580" s="22">
        <v>0</v>
      </c>
      <c r="E2580" s="28">
        <v>0.41138856899752696</v>
      </c>
      <c r="F2580" s="28">
        <v>0.39211653229025251</v>
      </c>
      <c r="G2580" s="28">
        <v>0.60383298743719416</v>
      </c>
      <c r="H2580" s="28">
        <v>0.14989740039798127</v>
      </c>
      <c r="I2580" s="25">
        <f t="shared" si="160"/>
        <v>0</v>
      </c>
      <c r="J2580" s="25">
        <f t="shared" si="161"/>
        <v>0</v>
      </c>
      <c r="K2580" s="25">
        <f t="shared" si="162"/>
        <v>1</v>
      </c>
      <c r="L2580" s="25">
        <f t="shared" si="163"/>
        <v>0</v>
      </c>
      <c r="M2580" s="25">
        <v>1</v>
      </c>
      <c r="N2580" s="25" t="e">
        <v>#N/A</v>
      </c>
      <c r="O2580" s="25" t="e">
        <f>VLOOKUP(A2580,'NFkB target TFs'!$E$10:$E$54,1,FALSE)</f>
        <v>#N/A</v>
      </c>
      <c r="P2580" s="25" t="e">
        <f>VLOOKUP(A2580,'all NFkB targets'!$A$6:$A$571,1,FALSE)</f>
        <v>#N/A</v>
      </c>
    </row>
    <row r="2581" spans="1:16" x14ac:dyDescent="0.25">
      <c r="A2581" s="96" t="s">
        <v>5310</v>
      </c>
      <c r="B2581" s="21" t="s">
        <v>5311</v>
      </c>
      <c r="C2581" s="21"/>
      <c r="D2581" s="22">
        <v>0</v>
      </c>
      <c r="E2581" s="23">
        <v>-3.7659820745266408E-2</v>
      </c>
      <c r="F2581" s="23">
        <v>0.21525058759489193</v>
      </c>
      <c r="G2581" s="23">
        <v>-5.3869397433902698E-2</v>
      </c>
      <c r="H2581" s="23">
        <v>0.14981364048196716</v>
      </c>
      <c r="I2581" s="25">
        <f t="shared" si="160"/>
        <v>0</v>
      </c>
      <c r="J2581" s="25">
        <f t="shared" si="161"/>
        <v>0</v>
      </c>
      <c r="K2581" s="25">
        <f t="shared" si="162"/>
        <v>0</v>
      </c>
      <c r="L2581" s="25">
        <f t="shared" si="163"/>
        <v>0</v>
      </c>
      <c r="M2581" s="25">
        <v>0</v>
      </c>
      <c r="N2581" s="25" t="e">
        <v>#N/A</v>
      </c>
      <c r="O2581" s="25" t="e">
        <f>VLOOKUP(A2581,'NFkB target TFs'!$E$10:$E$54,1,FALSE)</f>
        <v>#N/A</v>
      </c>
      <c r="P2581" s="25" t="e">
        <f>VLOOKUP(A2581,'all NFkB targets'!$A$6:$A$571,1,FALSE)</f>
        <v>#N/A</v>
      </c>
    </row>
    <row r="2582" spans="1:16" x14ac:dyDescent="0.25">
      <c r="A2582" s="96" t="s">
        <v>11769</v>
      </c>
      <c r="B2582" s="21" t="s">
        <v>11770</v>
      </c>
      <c r="C2582" s="21"/>
      <c r="D2582" s="22">
        <v>0</v>
      </c>
      <c r="E2582" s="23">
        <v>0.16062705761594478</v>
      </c>
      <c r="F2582" s="23">
        <v>0.48346102677843095</v>
      </c>
      <c r="G2582" s="23">
        <v>0.29707132762514854</v>
      </c>
      <c r="H2582" s="23">
        <v>0.14972819066618723</v>
      </c>
      <c r="I2582" s="25">
        <f t="shared" si="160"/>
        <v>0</v>
      </c>
      <c r="J2582" s="25">
        <f t="shared" si="161"/>
        <v>0</v>
      </c>
      <c r="K2582" s="25">
        <f t="shared" si="162"/>
        <v>0</v>
      </c>
      <c r="L2582" s="25">
        <f t="shared" si="163"/>
        <v>0</v>
      </c>
      <c r="M2582" s="25">
        <v>0</v>
      </c>
      <c r="N2582" s="25" t="e">
        <v>#N/A</v>
      </c>
      <c r="O2582" s="25" t="e">
        <f>VLOOKUP(A2582,'NFkB target TFs'!$E$10:$E$54,1,FALSE)</f>
        <v>#N/A</v>
      </c>
      <c r="P2582" s="25" t="e">
        <f>VLOOKUP(A2582,'all NFkB targets'!$A$6:$A$571,1,FALSE)</f>
        <v>#N/A</v>
      </c>
    </row>
    <row r="2583" spans="1:16" x14ac:dyDescent="0.25">
      <c r="A2583" s="96" t="s">
        <v>13337</v>
      </c>
      <c r="B2583" s="21" t="s">
        <v>941</v>
      </c>
      <c r="C2583" s="21"/>
      <c r="D2583" s="22">
        <v>0</v>
      </c>
      <c r="E2583" s="24">
        <v>-0.1329142315497201</v>
      </c>
      <c r="F2583" s="28">
        <v>0.25249762037933671</v>
      </c>
      <c r="G2583" s="28">
        <v>0.83298365889957293</v>
      </c>
      <c r="H2583" s="28">
        <v>0.14955781620050046</v>
      </c>
      <c r="I2583" s="25">
        <f t="shared" si="160"/>
        <v>0</v>
      </c>
      <c r="J2583" s="25">
        <f t="shared" si="161"/>
        <v>0</v>
      </c>
      <c r="K2583" s="25">
        <f t="shared" si="162"/>
        <v>1</v>
      </c>
      <c r="L2583" s="25">
        <f t="shared" si="163"/>
        <v>0</v>
      </c>
      <c r="M2583" s="25">
        <v>1</v>
      </c>
      <c r="N2583" s="25" t="e">
        <v>#N/A</v>
      </c>
      <c r="O2583" s="25" t="e">
        <f>VLOOKUP(A2583,'NFkB target TFs'!$E$10:$E$54,1,FALSE)</f>
        <v>#N/A</v>
      </c>
      <c r="P2583" s="25" t="e">
        <f>VLOOKUP(A2583,'all NFkB targets'!$A$6:$A$571,1,FALSE)</f>
        <v>#N/A</v>
      </c>
    </row>
    <row r="2584" spans="1:16" x14ac:dyDescent="0.25">
      <c r="A2584" s="96" t="s">
        <v>5371</v>
      </c>
      <c r="B2584" s="21" t="s">
        <v>5372</v>
      </c>
      <c r="C2584" s="21"/>
      <c r="D2584" s="22">
        <v>0</v>
      </c>
      <c r="E2584" s="23">
        <v>0.18525258296929312</v>
      </c>
      <c r="F2584" s="23">
        <v>0.18744912174917622</v>
      </c>
      <c r="G2584" s="23">
        <v>-0.1274041545024919</v>
      </c>
      <c r="H2584" s="23">
        <v>0.14950651299285594</v>
      </c>
      <c r="I2584" s="25">
        <f t="shared" si="160"/>
        <v>0</v>
      </c>
      <c r="J2584" s="25">
        <f t="shared" si="161"/>
        <v>0</v>
      </c>
      <c r="K2584" s="25">
        <f t="shared" si="162"/>
        <v>0</v>
      </c>
      <c r="L2584" s="25">
        <f t="shared" si="163"/>
        <v>0</v>
      </c>
      <c r="M2584" s="25">
        <v>0</v>
      </c>
      <c r="N2584" s="25" t="e">
        <v>#N/A</v>
      </c>
      <c r="O2584" s="25" t="e">
        <f>VLOOKUP(A2584,'NFkB target TFs'!$E$10:$E$54,1,FALSE)</f>
        <v>#N/A</v>
      </c>
      <c r="P2584" s="25" t="e">
        <f>VLOOKUP(A2584,'all NFkB targets'!$A$6:$A$571,1,FALSE)</f>
        <v>#N/A</v>
      </c>
    </row>
    <row r="2585" spans="1:16" x14ac:dyDescent="0.25">
      <c r="A2585" s="96" t="s">
        <v>8305</v>
      </c>
      <c r="B2585" s="21" t="s">
        <v>8306</v>
      </c>
      <c r="C2585" s="21"/>
      <c r="D2585" s="22">
        <v>0</v>
      </c>
      <c r="E2585" s="23">
        <v>0.16265961537798165</v>
      </c>
      <c r="F2585" s="23">
        <v>0.31930330786412708</v>
      </c>
      <c r="G2585" s="23">
        <v>0.10274819665919316</v>
      </c>
      <c r="H2585" s="23">
        <v>0.1494053958920758</v>
      </c>
      <c r="I2585" s="25">
        <f t="shared" si="160"/>
        <v>0</v>
      </c>
      <c r="J2585" s="25">
        <f t="shared" si="161"/>
        <v>0</v>
      </c>
      <c r="K2585" s="25">
        <f t="shared" si="162"/>
        <v>0</v>
      </c>
      <c r="L2585" s="25">
        <f t="shared" si="163"/>
        <v>0</v>
      </c>
      <c r="M2585" s="25">
        <v>0</v>
      </c>
      <c r="N2585" s="25" t="e">
        <v>#N/A</v>
      </c>
      <c r="O2585" s="25" t="e">
        <f>VLOOKUP(A2585,'NFkB target TFs'!$E$10:$E$54,1,FALSE)</f>
        <v>#N/A</v>
      </c>
      <c r="P2585" s="25" t="e">
        <f>VLOOKUP(A2585,'all NFkB targets'!$A$6:$A$571,1,FALSE)</f>
        <v>#N/A</v>
      </c>
    </row>
    <row r="2586" spans="1:16" x14ac:dyDescent="0.25">
      <c r="A2586" s="96" t="s">
        <v>4950</v>
      </c>
      <c r="B2586" s="21" t="s">
        <v>4951</v>
      </c>
      <c r="C2586" s="21"/>
      <c r="D2586" s="22">
        <v>0</v>
      </c>
      <c r="E2586" s="23">
        <v>0.1892404655879234</v>
      </c>
      <c r="F2586" s="23">
        <v>0.55186013178312399</v>
      </c>
      <c r="G2586" s="23">
        <v>0.42242686733534396</v>
      </c>
      <c r="H2586" s="23">
        <v>0.14930434424140707</v>
      </c>
      <c r="I2586" s="25">
        <f t="shared" si="160"/>
        <v>0</v>
      </c>
      <c r="J2586" s="25">
        <f t="shared" si="161"/>
        <v>0</v>
      </c>
      <c r="K2586" s="25">
        <f t="shared" si="162"/>
        <v>0</v>
      </c>
      <c r="L2586" s="25">
        <f t="shared" si="163"/>
        <v>0</v>
      </c>
      <c r="M2586" s="25">
        <v>0</v>
      </c>
      <c r="N2586" s="25" t="e">
        <v>#N/A</v>
      </c>
      <c r="O2586" s="25" t="e">
        <f>VLOOKUP(A2586,'NFkB target TFs'!$E$10:$E$54,1,FALSE)</f>
        <v>#N/A</v>
      </c>
      <c r="P2586" s="25" t="e">
        <f>VLOOKUP(A2586,'all NFkB targets'!$A$6:$A$571,1,FALSE)</f>
        <v>#N/A</v>
      </c>
    </row>
    <row r="2587" spans="1:16" x14ac:dyDescent="0.25">
      <c r="A2587" s="96" t="s">
        <v>8781</v>
      </c>
      <c r="B2587" s="21" t="s">
        <v>8782</v>
      </c>
      <c r="C2587" s="21"/>
      <c r="D2587" s="22">
        <v>0</v>
      </c>
      <c r="E2587" s="23">
        <v>2.3930016798737446E-2</v>
      </c>
      <c r="F2587" s="23">
        <v>0.43041406564957951</v>
      </c>
      <c r="G2587" s="23">
        <v>0.50545467394383348</v>
      </c>
      <c r="H2587" s="23">
        <v>0.14921155086969312</v>
      </c>
      <c r="I2587" s="25">
        <f t="shared" si="160"/>
        <v>0</v>
      </c>
      <c r="J2587" s="25">
        <f t="shared" si="161"/>
        <v>0</v>
      </c>
      <c r="K2587" s="25">
        <f t="shared" si="162"/>
        <v>0</v>
      </c>
      <c r="L2587" s="25">
        <f t="shared" si="163"/>
        <v>0</v>
      </c>
      <c r="M2587" s="25">
        <v>0</v>
      </c>
      <c r="N2587" s="25" t="e">
        <v>#N/A</v>
      </c>
      <c r="O2587" s="25" t="e">
        <f>VLOOKUP(A2587,'NFkB target TFs'!$E$10:$E$54,1,FALSE)</f>
        <v>#N/A</v>
      </c>
      <c r="P2587" s="25" t="e">
        <f>VLOOKUP(A2587,'all NFkB targets'!$A$6:$A$571,1,FALSE)</f>
        <v>#N/A</v>
      </c>
    </row>
    <row r="2588" spans="1:16" x14ac:dyDescent="0.25">
      <c r="A2588" s="96" t="s">
        <v>3047</v>
      </c>
      <c r="B2588" s="21" t="s">
        <v>3048</v>
      </c>
      <c r="C2588" s="21"/>
      <c r="D2588" s="22">
        <v>0</v>
      </c>
      <c r="E2588" s="23">
        <v>0.37590867131984568</v>
      </c>
      <c r="F2588" s="23">
        <v>0.28325262180693822</v>
      </c>
      <c r="G2588" s="23">
        <v>2.8756821528235804E-2</v>
      </c>
      <c r="H2588" s="23">
        <v>0.14916407889842559</v>
      </c>
      <c r="I2588" s="25">
        <f t="shared" si="160"/>
        <v>0</v>
      </c>
      <c r="J2588" s="25">
        <f t="shared" si="161"/>
        <v>0</v>
      </c>
      <c r="K2588" s="25">
        <f t="shared" si="162"/>
        <v>0</v>
      </c>
      <c r="L2588" s="25">
        <f t="shared" si="163"/>
        <v>0</v>
      </c>
      <c r="M2588" s="25">
        <v>0</v>
      </c>
      <c r="N2588" s="25" t="e">
        <v>#N/A</v>
      </c>
      <c r="O2588" s="25" t="e">
        <f>VLOOKUP(A2588,'NFkB target TFs'!$E$10:$E$54,1,FALSE)</f>
        <v>#N/A</v>
      </c>
      <c r="P2588" s="25" t="e">
        <f>VLOOKUP(A2588,'all NFkB targets'!$A$6:$A$571,1,FALSE)</f>
        <v>#N/A</v>
      </c>
    </row>
    <row r="2589" spans="1:16" x14ac:dyDescent="0.25">
      <c r="A2589" s="96" t="s">
        <v>11116</v>
      </c>
      <c r="B2589" s="21" t="s">
        <v>11117</v>
      </c>
      <c r="C2589" s="21"/>
      <c r="D2589" s="22">
        <v>0</v>
      </c>
      <c r="E2589" s="23">
        <v>9.3547872684088998E-2</v>
      </c>
      <c r="F2589" s="23">
        <v>8.2943992622064186E-2</v>
      </c>
      <c r="G2589" s="23">
        <v>0.10880825633468344</v>
      </c>
      <c r="H2589" s="23">
        <v>0.14910030148880365</v>
      </c>
      <c r="I2589" s="25">
        <f t="shared" si="160"/>
        <v>0</v>
      </c>
      <c r="J2589" s="25">
        <f t="shared" si="161"/>
        <v>0</v>
      </c>
      <c r="K2589" s="25">
        <f t="shared" si="162"/>
        <v>0</v>
      </c>
      <c r="L2589" s="25">
        <f t="shared" si="163"/>
        <v>0</v>
      </c>
      <c r="M2589" s="25">
        <v>0</v>
      </c>
      <c r="N2589" s="25" t="e">
        <v>#N/A</v>
      </c>
      <c r="O2589" s="25" t="e">
        <f>VLOOKUP(A2589,'NFkB target TFs'!$E$10:$E$54,1,FALSE)</f>
        <v>#N/A</v>
      </c>
      <c r="P2589" s="25" t="e">
        <f>VLOOKUP(A2589,'all NFkB targets'!$A$6:$A$571,1,FALSE)</f>
        <v>#N/A</v>
      </c>
    </row>
    <row r="2590" spans="1:16" x14ac:dyDescent="0.25">
      <c r="A2590" s="96" t="s">
        <v>1530</v>
      </c>
      <c r="B2590" s="21" t="s">
        <v>1531</v>
      </c>
      <c r="C2590" s="21"/>
      <c r="D2590" s="22">
        <v>0</v>
      </c>
      <c r="E2590" s="23">
        <v>5.2116390660332725E-2</v>
      </c>
      <c r="F2590" s="23">
        <v>0.19024358751540785</v>
      </c>
      <c r="G2590" s="23">
        <v>0.27231991778296866</v>
      </c>
      <c r="H2590" s="23">
        <v>0.14891758992549015</v>
      </c>
      <c r="I2590" s="25">
        <f t="shared" si="160"/>
        <v>0</v>
      </c>
      <c r="J2590" s="25">
        <f t="shared" si="161"/>
        <v>0</v>
      </c>
      <c r="K2590" s="25">
        <f t="shared" si="162"/>
        <v>0</v>
      </c>
      <c r="L2590" s="25">
        <f t="shared" si="163"/>
        <v>0</v>
      </c>
      <c r="M2590" s="25">
        <v>0</v>
      </c>
      <c r="N2590" s="25" t="e">
        <v>#N/A</v>
      </c>
      <c r="O2590" s="25" t="e">
        <f>VLOOKUP(A2590,'NFkB target TFs'!$E$10:$E$54,1,FALSE)</f>
        <v>#N/A</v>
      </c>
      <c r="P2590" s="25" t="e">
        <f>VLOOKUP(A2590,'all NFkB targets'!$A$6:$A$571,1,FALSE)</f>
        <v>#N/A</v>
      </c>
    </row>
    <row r="2591" spans="1:16" x14ac:dyDescent="0.25">
      <c r="A2591" s="96" t="s">
        <v>12909</v>
      </c>
      <c r="B2591" s="21" t="s">
        <v>12910</v>
      </c>
      <c r="C2591" s="21"/>
      <c r="D2591" s="22">
        <v>0</v>
      </c>
      <c r="E2591" s="28">
        <v>0.50678624330618605</v>
      </c>
      <c r="F2591" s="28">
        <v>0.88521068850565621</v>
      </c>
      <c r="G2591" s="28">
        <v>0.53415756914816048</v>
      </c>
      <c r="H2591" s="28">
        <v>0.1489070493006385</v>
      </c>
      <c r="I2591" s="25">
        <f t="shared" si="160"/>
        <v>0</v>
      </c>
      <c r="J2591" s="25">
        <f t="shared" si="161"/>
        <v>1</v>
      </c>
      <c r="K2591" s="25">
        <f t="shared" si="162"/>
        <v>0</v>
      </c>
      <c r="L2591" s="25">
        <f t="shared" si="163"/>
        <v>0</v>
      </c>
      <c r="M2591" s="25">
        <v>1</v>
      </c>
      <c r="N2591" s="25" t="e">
        <v>#N/A</v>
      </c>
      <c r="O2591" s="25" t="e">
        <f>VLOOKUP(A2591,'NFkB target TFs'!$E$10:$E$54,1,FALSE)</f>
        <v>#N/A</v>
      </c>
      <c r="P2591" s="25" t="e">
        <f>VLOOKUP(A2591,'all NFkB targets'!$A$6:$A$571,1,FALSE)</f>
        <v>#N/A</v>
      </c>
    </row>
    <row r="2592" spans="1:16" x14ac:dyDescent="0.25">
      <c r="A2592" s="96" t="s">
        <v>7985</v>
      </c>
      <c r="B2592" s="21" t="s">
        <v>7986</v>
      </c>
      <c r="C2592" s="21"/>
      <c r="D2592" s="22">
        <v>0</v>
      </c>
      <c r="E2592" s="23">
        <v>-2.8254187663069308E-2</v>
      </c>
      <c r="F2592" s="23">
        <v>0.26442606345593073</v>
      </c>
      <c r="G2592" s="23">
        <v>0.22675101994134386</v>
      </c>
      <c r="H2592" s="23">
        <v>0.14876419184757467</v>
      </c>
      <c r="I2592" s="25">
        <f t="shared" si="160"/>
        <v>0</v>
      </c>
      <c r="J2592" s="25">
        <f t="shared" si="161"/>
        <v>0</v>
      </c>
      <c r="K2592" s="25">
        <f t="shared" si="162"/>
        <v>0</v>
      </c>
      <c r="L2592" s="25">
        <f t="shared" si="163"/>
        <v>0</v>
      </c>
      <c r="M2592" s="25">
        <v>0</v>
      </c>
      <c r="N2592" s="25" t="e">
        <v>#N/A</v>
      </c>
      <c r="O2592" s="25" t="e">
        <f>VLOOKUP(A2592,'NFkB target TFs'!$E$10:$E$54,1,FALSE)</f>
        <v>#N/A</v>
      </c>
      <c r="P2592" s="25" t="e">
        <f>VLOOKUP(A2592,'all NFkB targets'!$A$6:$A$571,1,FALSE)</f>
        <v>#N/A</v>
      </c>
    </row>
    <row r="2593" spans="1:16" x14ac:dyDescent="0.25">
      <c r="A2593" s="96" t="s">
        <v>3059</v>
      </c>
      <c r="B2593" s="21" t="s">
        <v>3060</v>
      </c>
      <c r="C2593" s="21"/>
      <c r="D2593" s="22">
        <v>0</v>
      </c>
      <c r="E2593" s="23">
        <v>0.34417544292902863</v>
      </c>
      <c r="F2593" s="23">
        <v>0.1846970486453606</v>
      </c>
      <c r="G2593" s="23">
        <v>0.11928823908988621</v>
      </c>
      <c r="H2593" s="23">
        <v>0.14870429885430081</v>
      </c>
      <c r="I2593" s="25">
        <f t="shared" si="160"/>
        <v>0</v>
      </c>
      <c r="J2593" s="25">
        <f t="shared" si="161"/>
        <v>0</v>
      </c>
      <c r="K2593" s="25">
        <f t="shared" si="162"/>
        <v>0</v>
      </c>
      <c r="L2593" s="25">
        <f t="shared" si="163"/>
        <v>0</v>
      </c>
      <c r="M2593" s="25">
        <v>0</v>
      </c>
      <c r="N2593" s="25" t="e">
        <v>#N/A</v>
      </c>
      <c r="O2593" s="25" t="e">
        <f>VLOOKUP(A2593,'NFkB target TFs'!$E$10:$E$54,1,FALSE)</f>
        <v>#N/A</v>
      </c>
      <c r="P2593" s="25" t="e">
        <f>VLOOKUP(A2593,'all NFkB targets'!$A$6:$A$571,1,FALSE)</f>
        <v>#N/A</v>
      </c>
    </row>
    <row r="2594" spans="1:16" x14ac:dyDescent="0.25">
      <c r="A2594" s="96" t="s">
        <v>11964</v>
      </c>
      <c r="B2594" s="21" t="s">
        <v>11965</v>
      </c>
      <c r="C2594" s="21"/>
      <c r="D2594" s="22">
        <v>0</v>
      </c>
      <c r="E2594" s="23">
        <v>0.27649755663312259</v>
      </c>
      <c r="F2594" s="23">
        <v>0.22141238212119577</v>
      </c>
      <c r="G2594" s="23">
        <v>-0.31482519238125484</v>
      </c>
      <c r="H2594" s="23">
        <v>0.14860482436233932</v>
      </c>
      <c r="I2594" s="25">
        <f t="shared" si="160"/>
        <v>0</v>
      </c>
      <c r="J2594" s="25">
        <f t="shared" si="161"/>
        <v>0</v>
      </c>
      <c r="K2594" s="25">
        <f t="shared" si="162"/>
        <v>0</v>
      </c>
      <c r="L2594" s="25">
        <f t="shared" si="163"/>
        <v>0</v>
      </c>
      <c r="M2594" s="25">
        <v>0</v>
      </c>
      <c r="N2594" s="25" t="e">
        <v>#N/A</v>
      </c>
      <c r="O2594" s="25" t="e">
        <f>VLOOKUP(A2594,'NFkB target TFs'!$E$10:$E$54,1,FALSE)</f>
        <v>#N/A</v>
      </c>
      <c r="P2594" s="25" t="e">
        <f>VLOOKUP(A2594,'all NFkB targets'!$A$6:$A$571,1,FALSE)</f>
        <v>#N/A</v>
      </c>
    </row>
    <row r="2595" spans="1:16" x14ac:dyDescent="0.25">
      <c r="A2595" s="96" t="s">
        <v>4891</v>
      </c>
      <c r="B2595" s="21" t="s">
        <v>4892</v>
      </c>
      <c r="C2595" s="21"/>
      <c r="D2595" s="22">
        <v>0</v>
      </c>
      <c r="E2595" s="23">
        <v>0.28284877564542843</v>
      </c>
      <c r="F2595" s="23">
        <v>0.40724208228813036</v>
      </c>
      <c r="G2595" s="23">
        <v>0.45923408388777398</v>
      </c>
      <c r="H2595" s="23">
        <v>0.14858177810526499</v>
      </c>
      <c r="I2595" s="25">
        <f t="shared" si="160"/>
        <v>0</v>
      </c>
      <c r="J2595" s="25">
        <f t="shared" si="161"/>
        <v>0</v>
      </c>
      <c r="K2595" s="25">
        <f t="shared" si="162"/>
        <v>0</v>
      </c>
      <c r="L2595" s="25">
        <f t="shared" si="163"/>
        <v>0</v>
      </c>
      <c r="M2595" s="25">
        <v>0</v>
      </c>
      <c r="N2595" s="25" t="e">
        <v>#N/A</v>
      </c>
      <c r="O2595" s="25" t="e">
        <f>VLOOKUP(A2595,'NFkB target TFs'!$E$10:$E$54,1,FALSE)</f>
        <v>#N/A</v>
      </c>
      <c r="P2595" s="25" t="e">
        <f>VLOOKUP(A2595,'all NFkB targets'!$A$6:$A$571,1,FALSE)</f>
        <v>#N/A</v>
      </c>
    </row>
    <row r="2596" spans="1:16" x14ac:dyDescent="0.25">
      <c r="A2596" s="96" t="s">
        <v>2648</v>
      </c>
      <c r="B2596" s="21" t="s">
        <v>941</v>
      </c>
      <c r="C2596" s="21"/>
      <c r="D2596" s="22">
        <v>0</v>
      </c>
      <c r="E2596" s="23">
        <v>0.17339480737058729</v>
      </c>
      <c r="F2596" s="23">
        <v>0.32834434239665311</v>
      </c>
      <c r="G2596" s="23">
        <v>8.1381066106754316E-2</v>
      </c>
      <c r="H2596" s="23">
        <v>0.14854864064959558</v>
      </c>
      <c r="I2596" s="25">
        <f t="shared" si="160"/>
        <v>0</v>
      </c>
      <c r="J2596" s="25">
        <f t="shared" si="161"/>
        <v>0</v>
      </c>
      <c r="K2596" s="25">
        <f t="shared" si="162"/>
        <v>0</v>
      </c>
      <c r="L2596" s="25">
        <f t="shared" si="163"/>
        <v>0</v>
      </c>
      <c r="M2596" s="25">
        <v>0</v>
      </c>
      <c r="N2596" s="25" t="e">
        <v>#N/A</v>
      </c>
      <c r="O2596" s="25" t="e">
        <f>VLOOKUP(A2596,'NFkB target TFs'!$E$10:$E$54,1,FALSE)</f>
        <v>#N/A</v>
      </c>
      <c r="P2596" s="25" t="e">
        <f>VLOOKUP(A2596,'all NFkB targets'!$A$6:$A$571,1,FALSE)</f>
        <v>#N/A</v>
      </c>
    </row>
    <row r="2597" spans="1:16" x14ac:dyDescent="0.25">
      <c r="A2597" s="96" t="s">
        <v>4662</v>
      </c>
      <c r="B2597" s="21" t="s">
        <v>4663</v>
      </c>
      <c r="C2597" s="21"/>
      <c r="D2597" s="22">
        <v>0</v>
      </c>
      <c r="E2597" s="23">
        <v>0.10349254442207848</v>
      </c>
      <c r="F2597" s="23">
        <v>0.28139956615365824</v>
      </c>
      <c r="G2597" s="23">
        <v>0.46229907848669743</v>
      </c>
      <c r="H2597" s="23">
        <v>0.1485245419984256</v>
      </c>
      <c r="I2597" s="25">
        <f t="shared" si="160"/>
        <v>0</v>
      </c>
      <c r="J2597" s="25">
        <f t="shared" si="161"/>
        <v>0</v>
      </c>
      <c r="K2597" s="25">
        <f t="shared" si="162"/>
        <v>0</v>
      </c>
      <c r="L2597" s="25">
        <f t="shared" si="163"/>
        <v>0</v>
      </c>
      <c r="M2597" s="25">
        <v>0</v>
      </c>
      <c r="N2597" s="25" t="e">
        <v>#N/A</v>
      </c>
      <c r="O2597" s="25" t="e">
        <f>VLOOKUP(A2597,'NFkB target TFs'!$E$10:$E$54,1,FALSE)</f>
        <v>#N/A</v>
      </c>
      <c r="P2597" s="25" t="e">
        <f>VLOOKUP(A2597,'all NFkB targets'!$A$6:$A$571,1,FALSE)</f>
        <v>#N/A</v>
      </c>
    </row>
    <row r="2598" spans="1:16" x14ac:dyDescent="0.25">
      <c r="A2598" s="96" t="s">
        <v>8231</v>
      </c>
      <c r="B2598" s="21" t="s">
        <v>8232</v>
      </c>
      <c r="C2598" s="21"/>
      <c r="D2598" s="22">
        <v>0</v>
      </c>
      <c r="E2598" s="23">
        <v>0.26384691205770416</v>
      </c>
      <c r="F2598" s="23">
        <v>0.51497930059663466</v>
      </c>
      <c r="G2598" s="23">
        <v>0.22058673579544255</v>
      </c>
      <c r="H2598" s="23">
        <v>0.14839031574810652</v>
      </c>
      <c r="I2598" s="25">
        <f t="shared" si="160"/>
        <v>0</v>
      </c>
      <c r="J2598" s="25">
        <f t="shared" si="161"/>
        <v>0</v>
      </c>
      <c r="K2598" s="25">
        <f t="shared" si="162"/>
        <v>0</v>
      </c>
      <c r="L2598" s="25">
        <f t="shared" si="163"/>
        <v>0</v>
      </c>
      <c r="M2598" s="25">
        <v>0</v>
      </c>
      <c r="N2598" s="25" t="e">
        <v>#N/A</v>
      </c>
      <c r="O2598" s="25" t="e">
        <f>VLOOKUP(A2598,'NFkB target TFs'!$E$10:$E$54,1,FALSE)</f>
        <v>#N/A</v>
      </c>
      <c r="P2598" s="25" t="e">
        <f>VLOOKUP(A2598,'all NFkB targets'!$A$6:$A$571,1,FALSE)</f>
        <v>#N/A</v>
      </c>
    </row>
    <row r="2599" spans="1:16" x14ac:dyDescent="0.25">
      <c r="A2599" s="96" t="s">
        <v>13198</v>
      </c>
      <c r="B2599" s="21" t="s">
        <v>13199</v>
      </c>
      <c r="C2599" s="21"/>
      <c r="D2599" s="22">
        <v>0</v>
      </c>
      <c r="E2599" s="23">
        <v>8.9573008977690438E-2</v>
      </c>
      <c r="F2599" s="28">
        <v>0.50828690998232695</v>
      </c>
      <c r="G2599" s="28">
        <v>0.72208194995832609</v>
      </c>
      <c r="H2599" s="28">
        <v>0.14834458876547815</v>
      </c>
      <c r="I2599" s="25">
        <f t="shared" si="160"/>
        <v>0</v>
      </c>
      <c r="J2599" s="25">
        <f t="shared" si="161"/>
        <v>0</v>
      </c>
      <c r="K2599" s="25">
        <f t="shared" si="162"/>
        <v>1</v>
      </c>
      <c r="L2599" s="25">
        <f t="shared" si="163"/>
        <v>0</v>
      </c>
      <c r="M2599" s="25">
        <v>1</v>
      </c>
      <c r="N2599" s="25" t="e">
        <v>#N/A</v>
      </c>
      <c r="O2599" s="25" t="e">
        <f>VLOOKUP(A2599,'NFkB target TFs'!$E$10:$E$54,1,FALSE)</f>
        <v>#N/A</v>
      </c>
      <c r="P2599" s="25" t="e">
        <f>VLOOKUP(A2599,'all NFkB targets'!$A$6:$A$571,1,FALSE)</f>
        <v>#N/A</v>
      </c>
    </row>
    <row r="2600" spans="1:16" x14ac:dyDescent="0.25">
      <c r="A2600" s="96" t="s">
        <v>10732</v>
      </c>
      <c r="B2600" s="21" t="s">
        <v>10733</v>
      </c>
      <c r="C2600" s="21"/>
      <c r="D2600" s="22">
        <v>0</v>
      </c>
      <c r="E2600" s="23">
        <v>-1.3372734226964498E-3</v>
      </c>
      <c r="F2600" s="23">
        <v>-7.467550360096031E-3</v>
      </c>
      <c r="G2600" s="23">
        <v>0.23839832561304192</v>
      </c>
      <c r="H2600" s="23">
        <v>0.1480888158791171</v>
      </c>
      <c r="I2600" s="25">
        <f t="shared" si="160"/>
        <v>0</v>
      </c>
      <c r="J2600" s="25">
        <f t="shared" si="161"/>
        <v>0</v>
      </c>
      <c r="K2600" s="25">
        <f t="shared" si="162"/>
        <v>0</v>
      </c>
      <c r="L2600" s="25">
        <f t="shared" si="163"/>
        <v>0</v>
      </c>
      <c r="M2600" s="25">
        <v>0</v>
      </c>
      <c r="N2600" s="25" t="e">
        <v>#N/A</v>
      </c>
      <c r="O2600" s="25" t="e">
        <f>VLOOKUP(A2600,'NFkB target TFs'!$E$10:$E$54,1,FALSE)</f>
        <v>#N/A</v>
      </c>
      <c r="P2600" s="25" t="e">
        <f>VLOOKUP(A2600,'all NFkB targets'!$A$6:$A$571,1,FALSE)</f>
        <v>#N/A</v>
      </c>
    </row>
    <row r="2601" spans="1:16" x14ac:dyDescent="0.25">
      <c r="A2601" s="96" t="s">
        <v>12118</v>
      </c>
      <c r="B2601" s="21" t="s">
        <v>12119</v>
      </c>
      <c r="C2601" s="21"/>
      <c r="D2601" s="22">
        <v>0</v>
      </c>
      <c r="E2601" s="28">
        <v>0.59784984818270703</v>
      </c>
      <c r="F2601" s="28">
        <v>0.55307679317360081</v>
      </c>
      <c r="G2601" s="28">
        <v>0.48646417759486649</v>
      </c>
      <c r="H2601" s="28">
        <v>0.1480371755150022</v>
      </c>
      <c r="I2601" s="25">
        <f t="shared" si="160"/>
        <v>1</v>
      </c>
      <c r="J2601" s="25">
        <f t="shared" si="161"/>
        <v>0</v>
      </c>
      <c r="K2601" s="25">
        <f t="shared" si="162"/>
        <v>0</v>
      </c>
      <c r="L2601" s="25">
        <f t="shared" si="163"/>
        <v>0</v>
      </c>
      <c r="M2601" s="25">
        <v>1</v>
      </c>
      <c r="N2601" s="25" t="e">
        <v>#N/A</v>
      </c>
      <c r="O2601" s="25" t="e">
        <f>VLOOKUP(A2601,'NFkB target TFs'!$E$10:$E$54,1,FALSE)</f>
        <v>#N/A</v>
      </c>
      <c r="P2601" s="25" t="e">
        <f>VLOOKUP(A2601,'all NFkB targets'!$A$6:$A$571,1,FALSE)</f>
        <v>#N/A</v>
      </c>
    </row>
    <row r="2602" spans="1:16" x14ac:dyDescent="0.25">
      <c r="A2602" s="96" t="s">
        <v>10976</v>
      </c>
      <c r="B2602" s="21" t="s">
        <v>10977</v>
      </c>
      <c r="C2602" s="21"/>
      <c r="D2602" s="22">
        <v>0</v>
      </c>
      <c r="E2602" s="23">
        <v>-0.17031835567282241</v>
      </c>
      <c r="F2602" s="23">
        <v>3.0169788312917903E-2</v>
      </c>
      <c r="G2602" s="23">
        <v>0.30348335728156189</v>
      </c>
      <c r="H2602" s="23">
        <v>0.147962124866409</v>
      </c>
      <c r="I2602" s="25">
        <f t="shared" si="160"/>
        <v>0</v>
      </c>
      <c r="J2602" s="25">
        <f t="shared" si="161"/>
        <v>0</v>
      </c>
      <c r="K2602" s="25">
        <f t="shared" si="162"/>
        <v>0</v>
      </c>
      <c r="L2602" s="25">
        <f t="shared" si="163"/>
        <v>0</v>
      </c>
      <c r="M2602" s="25">
        <v>0</v>
      </c>
      <c r="N2602" s="25" t="e">
        <v>#N/A</v>
      </c>
      <c r="O2602" s="25" t="e">
        <f>VLOOKUP(A2602,'NFkB target TFs'!$E$10:$E$54,1,FALSE)</f>
        <v>#N/A</v>
      </c>
      <c r="P2602" s="25" t="e">
        <f>VLOOKUP(A2602,'all NFkB targets'!$A$6:$A$571,1,FALSE)</f>
        <v>#N/A</v>
      </c>
    </row>
    <row r="2603" spans="1:16" x14ac:dyDescent="0.25">
      <c r="A2603" s="96" t="s">
        <v>1666</v>
      </c>
      <c r="B2603" s="21" t="s">
        <v>1667</v>
      </c>
      <c r="C2603" s="21"/>
      <c r="D2603" s="22">
        <v>0</v>
      </c>
      <c r="E2603" s="23">
        <v>0.31418484714806483</v>
      </c>
      <c r="F2603" s="23">
        <v>0.38897049955332869</v>
      </c>
      <c r="G2603" s="23">
        <v>0.55124221163295917</v>
      </c>
      <c r="H2603" s="23">
        <v>0.14781629601507087</v>
      </c>
      <c r="I2603" s="25">
        <f t="shared" si="160"/>
        <v>0</v>
      </c>
      <c r="J2603" s="25">
        <f t="shared" si="161"/>
        <v>0</v>
      </c>
      <c r="K2603" s="25">
        <f t="shared" si="162"/>
        <v>0</v>
      </c>
      <c r="L2603" s="25">
        <f t="shared" si="163"/>
        <v>0</v>
      </c>
      <c r="M2603" s="25">
        <v>0</v>
      </c>
      <c r="N2603" s="25" t="e">
        <v>#N/A</v>
      </c>
      <c r="O2603" s="25" t="e">
        <f>VLOOKUP(A2603,'NFkB target TFs'!$E$10:$E$54,1,FALSE)</f>
        <v>#N/A</v>
      </c>
      <c r="P2603" s="25" t="e">
        <f>VLOOKUP(A2603,'all NFkB targets'!$A$6:$A$571,1,FALSE)</f>
        <v>#N/A</v>
      </c>
    </row>
    <row r="2604" spans="1:16" x14ac:dyDescent="0.25">
      <c r="A2604" s="96" t="s">
        <v>5783</v>
      </c>
      <c r="B2604" s="21" t="s">
        <v>5784</v>
      </c>
      <c r="C2604" s="21"/>
      <c r="D2604" s="22">
        <v>0</v>
      </c>
      <c r="E2604" s="23">
        <v>0.16268983574590093</v>
      </c>
      <c r="F2604" s="23">
        <v>-1.5754151590986394E-3</v>
      </c>
      <c r="G2604" s="23">
        <v>2.5433131121570429E-2</v>
      </c>
      <c r="H2604" s="23">
        <v>0.14776584480805002</v>
      </c>
      <c r="I2604" s="25">
        <f t="shared" si="160"/>
        <v>0</v>
      </c>
      <c r="J2604" s="25">
        <f t="shared" si="161"/>
        <v>0</v>
      </c>
      <c r="K2604" s="25">
        <f t="shared" si="162"/>
        <v>0</v>
      </c>
      <c r="L2604" s="25">
        <f t="shared" si="163"/>
        <v>0</v>
      </c>
      <c r="M2604" s="25">
        <v>0</v>
      </c>
      <c r="N2604" s="25" t="e">
        <v>#N/A</v>
      </c>
      <c r="O2604" s="25" t="e">
        <f>VLOOKUP(A2604,'NFkB target TFs'!$E$10:$E$54,1,FALSE)</f>
        <v>#N/A</v>
      </c>
      <c r="P2604" s="25" t="e">
        <f>VLOOKUP(A2604,'all NFkB targets'!$A$6:$A$571,1,FALSE)</f>
        <v>#N/A</v>
      </c>
    </row>
    <row r="2605" spans="1:16" x14ac:dyDescent="0.25">
      <c r="A2605" s="96" t="s">
        <v>1764</v>
      </c>
      <c r="B2605" s="21" t="s">
        <v>1765</v>
      </c>
      <c r="C2605" s="21"/>
      <c r="D2605" s="22">
        <v>0</v>
      </c>
      <c r="E2605" s="23">
        <v>-0.48423354145592468</v>
      </c>
      <c r="F2605" s="23">
        <v>-0.50335934325827569</v>
      </c>
      <c r="G2605" s="23">
        <v>0.27008916336774419</v>
      </c>
      <c r="H2605" s="23">
        <v>0.14773857167186311</v>
      </c>
      <c r="I2605" s="25">
        <f t="shared" si="160"/>
        <v>0</v>
      </c>
      <c r="J2605" s="25">
        <f t="shared" si="161"/>
        <v>0</v>
      </c>
      <c r="K2605" s="25">
        <f t="shared" si="162"/>
        <v>0</v>
      </c>
      <c r="L2605" s="25">
        <f t="shared" si="163"/>
        <v>0</v>
      </c>
      <c r="M2605" s="25">
        <v>0</v>
      </c>
      <c r="N2605" s="25" t="e">
        <v>#N/A</v>
      </c>
      <c r="O2605" s="25" t="e">
        <f>VLOOKUP(A2605,'NFkB target TFs'!$E$10:$E$54,1,FALSE)</f>
        <v>#N/A</v>
      </c>
      <c r="P2605" s="25" t="e">
        <f>VLOOKUP(A2605,'all NFkB targets'!$A$6:$A$571,1,FALSE)</f>
        <v>#N/A</v>
      </c>
    </row>
    <row r="2606" spans="1:16" x14ac:dyDescent="0.25">
      <c r="A2606" s="96" t="s">
        <v>5409</v>
      </c>
      <c r="B2606" s="21" t="s">
        <v>5410</v>
      </c>
      <c r="C2606" s="21"/>
      <c r="D2606" s="22">
        <v>0</v>
      </c>
      <c r="E2606" s="23">
        <v>6.5187879658003989E-2</v>
      </c>
      <c r="F2606" s="23">
        <v>0.51804181234609481</v>
      </c>
      <c r="G2606" s="23">
        <v>0.51097298632689159</v>
      </c>
      <c r="H2606" s="23">
        <v>0.14755915254782845</v>
      </c>
      <c r="I2606" s="25">
        <f t="shared" si="160"/>
        <v>0</v>
      </c>
      <c r="J2606" s="25">
        <f t="shared" si="161"/>
        <v>0</v>
      </c>
      <c r="K2606" s="25">
        <f t="shared" si="162"/>
        <v>0</v>
      </c>
      <c r="L2606" s="25">
        <f t="shared" si="163"/>
        <v>0</v>
      </c>
      <c r="M2606" s="25">
        <v>0</v>
      </c>
      <c r="N2606" s="25" t="e">
        <v>#N/A</v>
      </c>
      <c r="O2606" s="25" t="e">
        <f>VLOOKUP(A2606,'NFkB target TFs'!$E$10:$E$54,1,FALSE)</f>
        <v>#N/A</v>
      </c>
      <c r="P2606" s="25" t="e">
        <f>VLOOKUP(A2606,'all NFkB targets'!$A$6:$A$571,1,FALSE)</f>
        <v>#N/A</v>
      </c>
    </row>
    <row r="2607" spans="1:16" x14ac:dyDescent="0.25">
      <c r="A2607" s="96" t="s">
        <v>10493</v>
      </c>
      <c r="B2607" s="21" t="s">
        <v>10494</v>
      </c>
      <c r="C2607" s="21"/>
      <c r="D2607" s="22">
        <v>0</v>
      </c>
      <c r="E2607" s="23">
        <v>7.636007272517209E-2</v>
      </c>
      <c r="F2607" s="23">
        <v>-2.2047158333897997E-2</v>
      </c>
      <c r="G2607" s="23">
        <v>0.44000479978672175</v>
      </c>
      <c r="H2607" s="23">
        <v>0.14742207842020078</v>
      </c>
      <c r="I2607" s="25">
        <f t="shared" si="160"/>
        <v>0</v>
      </c>
      <c r="J2607" s="25">
        <f t="shared" si="161"/>
        <v>0</v>
      </c>
      <c r="K2607" s="25">
        <f t="shared" si="162"/>
        <v>0</v>
      </c>
      <c r="L2607" s="25">
        <f t="shared" si="163"/>
        <v>0</v>
      </c>
      <c r="M2607" s="25">
        <v>0</v>
      </c>
      <c r="N2607" s="25" t="e">
        <v>#N/A</v>
      </c>
      <c r="O2607" s="25" t="e">
        <f>VLOOKUP(A2607,'NFkB target TFs'!$E$10:$E$54,1,FALSE)</f>
        <v>#N/A</v>
      </c>
      <c r="P2607" s="25" t="e">
        <f>VLOOKUP(A2607,'all NFkB targets'!$A$6:$A$571,1,FALSE)</f>
        <v>#N/A</v>
      </c>
    </row>
    <row r="2608" spans="1:16" x14ac:dyDescent="0.25">
      <c r="A2608" s="96" t="s">
        <v>6460</v>
      </c>
      <c r="B2608" s="21" t="s">
        <v>941</v>
      </c>
      <c r="C2608" s="21"/>
      <c r="D2608" s="22">
        <v>0</v>
      </c>
      <c r="E2608" s="23">
        <v>0.310071270966429</v>
      </c>
      <c r="F2608" s="23">
        <v>6.8865060401376424E-2</v>
      </c>
      <c r="G2608" s="23">
        <v>4.922583071804093E-2</v>
      </c>
      <c r="H2608" s="23">
        <v>0.14738153570467236</v>
      </c>
      <c r="I2608" s="25">
        <f t="shared" si="160"/>
        <v>0</v>
      </c>
      <c r="J2608" s="25">
        <f t="shared" si="161"/>
        <v>0</v>
      </c>
      <c r="K2608" s="25">
        <f t="shared" si="162"/>
        <v>0</v>
      </c>
      <c r="L2608" s="25">
        <f t="shared" si="163"/>
        <v>0</v>
      </c>
      <c r="M2608" s="25">
        <v>0</v>
      </c>
      <c r="N2608" s="25" t="e">
        <v>#N/A</v>
      </c>
      <c r="O2608" s="25" t="e">
        <f>VLOOKUP(A2608,'NFkB target TFs'!$E$10:$E$54,1,FALSE)</f>
        <v>#N/A</v>
      </c>
      <c r="P2608" s="25" t="e">
        <f>VLOOKUP(A2608,'all NFkB targets'!$A$6:$A$571,1,FALSE)</f>
        <v>#N/A</v>
      </c>
    </row>
    <row r="2609" spans="1:16" x14ac:dyDescent="0.25">
      <c r="A2609" s="96" t="s">
        <v>3313</v>
      </c>
      <c r="B2609" s="21" t="s">
        <v>3314</v>
      </c>
      <c r="C2609" s="21"/>
      <c r="D2609" s="22">
        <v>0</v>
      </c>
      <c r="E2609" s="23">
        <v>0.31110391135075299</v>
      </c>
      <c r="F2609" s="23">
        <v>9.4162741104371978E-2</v>
      </c>
      <c r="G2609" s="23">
        <v>0.28639304568088386</v>
      </c>
      <c r="H2609" s="23">
        <v>0.14737855052595611</v>
      </c>
      <c r="I2609" s="25">
        <f t="shared" si="160"/>
        <v>0</v>
      </c>
      <c r="J2609" s="25">
        <f t="shared" si="161"/>
        <v>0</v>
      </c>
      <c r="K2609" s="25">
        <f t="shared" si="162"/>
        <v>0</v>
      </c>
      <c r="L2609" s="25">
        <f t="shared" si="163"/>
        <v>0</v>
      </c>
      <c r="M2609" s="25">
        <v>0</v>
      </c>
      <c r="N2609" s="25" t="e">
        <v>#N/A</v>
      </c>
      <c r="O2609" s="25" t="e">
        <f>VLOOKUP(A2609,'NFkB target TFs'!$E$10:$E$54,1,FALSE)</f>
        <v>#N/A</v>
      </c>
      <c r="P2609" s="25" t="e">
        <f>VLOOKUP(A2609,'all NFkB targets'!$A$6:$A$571,1,FALSE)</f>
        <v>#N/A</v>
      </c>
    </row>
    <row r="2610" spans="1:16" x14ac:dyDescent="0.25">
      <c r="A2610" s="96" t="s">
        <v>10758</v>
      </c>
      <c r="B2610" s="21" t="s">
        <v>10759</v>
      </c>
      <c r="C2610" s="21"/>
      <c r="D2610" s="22">
        <v>0</v>
      </c>
      <c r="E2610" s="23">
        <v>-0.27102066857023444</v>
      </c>
      <c r="F2610" s="23">
        <v>0.30901396319407287</v>
      </c>
      <c r="G2610" s="23">
        <v>0.1183520484336515</v>
      </c>
      <c r="H2610" s="23">
        <v>0.14736017464184442</v>
      </c>
      <c r="I2610" s="25">
        <f t="shared" si="160"/>
        <v>0</v>
      </c>
      <c r="J2610" s="25">
        <f t="shared" si="161"/>
        <v>0</v>
      </c>
      <c r="K2610" s="25">
        <f t="shared" si="162"/>
        <v>0</v>
      </c>
      <c r="L2610" s="25">
        <f t="shared" si="163"/>
        <v>0</v>
      </c>
      <c r="M2610" s="25">
        <v>0</v>
      </c>
      <c r="N2610" s="25" t="e">
        <v>#N/A</v>
      </c>
      <c r="O2610" s="25" t="e">
        <f>VLOOKUP(A2610,'NFkB target TFs'!$E$10:$E$54,1,FALSE)</f>
        <v>#N/A</v>
      </c>
      <c r="P2610" s="25" t="e">
        <f>VLOOKUP(A2610,'all NFkB targets'!$A$6:$A$571,1,FALSE)</f>
        <v>#N/A</v>
      </c>
    </row>
    <row r="2611" spans="1:16" x14ac:dyDescent="0.25">
      <c r="A2611" s="96" t="s">
        <v>14468</v>
      </c>
      <c r="B2611" s="21" t="s">
        <v>14469</v>
      </c>
      <c r="C2611" s="21"/>
      <c r="D2611" s="22">
        <v>0</v>
      </c>
      <c r="E2611" s="23">
        <v>1.8556593952267587E-2</v>
      </c>
      <c r="F2611" s="28">
        <v>0.75238623459297038</v>
      </c>
      <c r="G2611" s="28">
        <v>0.84333089041360576</v>
      </c>
      <c r="H2611" s="28">
        <v>0.14732184513479751</v>
      </c>
      <c r="I2611" s="25">
        <f t="shared" si="160"/>
        <v>0</v>
      </c>
      <c r="J2611" s="25">
        <f t="shared" si="161"/>
        <v>1</v>
      </c>
      <c r="K2611" s="25">
        <f t="shared" si="162"/>
        <v>1</v>
      </c>
      <c r="L2611" s="25">
        <f t="shared" si="163"/>
        <v>0</v>
      </c>
      <c r="M2611" s="25">
        <v>1</v>
      </c>
      <c r="N2611" s="25" t="e">
        <v>#N/A</v>
      </c>
      <c r="O2611" s="25" t="e">
        <f>VLOOKUP(A2611,'NFkB target TFs'!$E$10:$E$54,1,FALSE)</f>
        <v>#N/A</v>
      </c>
      <c r="P2611" s="25" t="e">
        <f>VLOOKUP(A2611,'all NFkB targets'!$A$6:$A$571,1,FALSE)</f>
        <v>#N/A</v>
      </c>
    </row>
    <row r="2612" spans="1:16" x14ac:dyDescent="0.25">
      <c r="A2612" s="96" t="s">
        <v>644</v>
      </c>
      <c r="B2612" s="21" t="s">
        <v>645</v>
      </c>
      <c r="C2612" s="21"/>
      <c r="D2612" s="22">
        <v>0</v>
      </c>
      <c r="E2612" s="23">
        <v>-0.49616880593189794</v>
      </c>
      <c r="F2612" s="23">
        <v>-0.19505965320239202</v>
      </c>
      <c r="G2612" s="23">
        <v>0.11578518897096422</v>
      </c>
      <c r="H2612" s="23">
        <v>0.14726883350053918</v>
      </c>
      <c r="I2612" s="25">
        <f t="shared" si="160"/>
        <v>0</v>
      </c>
      <c r="J2612" s="25">
        <f t="shared" si="161"/>
        <v>0</v>
      </c>
      <c r="K2612" s="25">
        <f t="shared" si="162"/>
        <v>0</v>
      </c>
      <c r="L2612" s="25">
        <f t="shared" si="163"/>
        <v>0</v>
      </c>
      <c r="M2612" s="25">
        <v>0</v>
      </c>
      <c r="N2612" s="25" t="e">
        <v>#N/A</v>
      </c>
      <c r="O2612" s="25" t="e">
        <f>VLOOKUP(A2612,'NFkB target TFs'!$E$10:$E$54,1,FALSE)</f>
        <v>#N/A</v>
      </c>
      <c r="P2612" s="25" t="e">
        <f>VLOOKUP(A2612,'all NFkB targets'!$A$6:$A$571,1,FALSE)</f>
        <v>#N/A</v>
      </c>
    </row>
    <row r="2613" spans="1:16" x14ac:dyDescent="0.25">
      <c r="A2613" s="96" t="s">
        <v>5619</v>
      </c>
      <c r="B2613" s="21" t="s">
        <v>5620</v>
      </c>
      <c r="C2613" s="21"/>
      <c r="D2613" s="22">
        <v>0</v>
      </c>
      <c r="E2613" s="23">
        <v>-0.42274986098024875</v>
      </c>
      <c r="F2613" s="23">
        <v>0.23516967389320501</v>
      </c>
      <c r="G2613" s="23">
        <v>0.17236133856599034</v>
      </c>
      <c r="H2613" s="23">
        <v>0.14725328799015885</v>
      </c>
      <c r="I2613" s="25">
        <f t="shared" si="160"/>
        <v>0</v>
      </c>
      <c r="J2613" s="25">
        <f t="shared" si="161"/>
        <v>0</v>
      </c>
      <c r="K2613" s="25">
        <f t="shared" si="162"/>
        <v>0</v>
      </c>
      <c r="L2613" s="25">
        <f t="shared" si="163"/>
        <v>0</v>
      </c>
      <c r="M2613" s="25">
        <v>0</v>
      </c>
      <c r="N2613" s="25" t="e">
        <v>#N/A</v>
      </c>
      <c r="O2613" s="25" t="e">
        <f>VLOOKUP(A2613,'NFkB target TFs'!$E$10:$E$54,1,FALSE)</f>
        <v>#N/A</v>
      </c>
      <c r="P2613" s="25" t="e">
        <f>VLOOKUP(A2613,'all NFkB targets'!$A$6:$A$571,1,FALSE)</f>
        <v>#N/A</v>
      </c>
    </row>
    <row r="2614" spans="1:16" x14ac:dyDescent="0.25">
      <c r="A2614" s="96" t="s">
        <v>11909</v>
      </c>
      <c r="B2614" s="21" t="s">
        <v>11910</v>
      </c>
      <c r="C2614" s="21"/>
      <c r="D2614" s="22">
        <v>0</v>
      </c>
      <c r="E2614" s="23">
        <v>0.33203695402881878</v>
      </c>
      <c r="F2614" s="23">
        <v>0.32071313354465258</v>
      </c>
      <c r="G2614" s="23">
        <v>0.58343587427885135</v>
      </c>
      <c r="H2614" s="23">
        <v>0.14719341520434248</v>
      </c>
      <c r="I2614" s="25">
        <f t="shared" si="160"/>
        <v>0</v>
      </c>
      <c r="J2614" s="25">
        <f t="shared" si="161"/>
        <v>0</v>
      </c>
      <c r="K2614" s="25">
        <f t="shared" si="162"/>
        <v>0</v>
      </c>
      <c r="L2614" s="25">
        <f t="shared" si="163"/>
        <v>0</v>
      </c>
      <c r="M2614" s="25">
        <v>0</v>
      </c>
      <c r="N2614" s="25" t="e">
        <v>#N/A</v>
      </c>
      <c r="O2614" s="25" t="e">
        <f>VLOOKUP(A2614,'NFkB target TFs'!$E$10:$E$54,1,FALSE)</f>
        <v>#N/A</v>
      </c>
      <c r="P2614" s="25" t="e">
        <f>VLOOKUP(A2614,'all NFkB targets'!$A$6:$A$571,1,FALSE)</f>
        <v>#N/A</v>
      </c>
    </row>
    <row r="2615" spans="1:16" x14ac:dyDescent="0.25">
      <c r="A2615" s="96" t="s">
        <v>1845</v>
      </c>
      <c r="B2615" s="21" t="s">
        <v>1846</v>
      </c>
      <c r="C2615" s="21"/>
      <c r="D2615" s="22">
        <v>0</v>
      </c>
      <c r="E2615" s="23">
        <v>0.31204376248021809</v>
      </c>
      <c r="F2615" s="23">
        <v>4.9929995956676902E-2</v>
      </c>
      <c r="G2615" s="23">
        <v>4.2734571330834879E-2</v>
      </c>
      <c r="H2615" s="23">
        <v>0.14717877816159866</v>
      </c>
      <c r="I2615" s="25">
        <f t="shared" ref="I2615:I2678" si="164">IF(ABS(E2615)&gt;0.585,1,0)</f>
        <v>0</v>
      </c>
      <c r="J2615" s="25">
        <f t="shared" ref="J2615:J2678" si="165">IF(ABS(F2615)&gt;0.585,1,0)</f>
        <v>0</v>
      </c>
      <c r="K2615" s="25">
        <f t="shared" ref="K2615:K2678" si="166">IF(ABS(G2615)&gt;0.585,1,0)</f>
        <v>0</v>
      </c>
      <c r="L2615" s="25">
        <f t="shared" ref="L2615:L2678" si="167">IF(ABS(H2615)&gt;0.585,1,0)</f>
        <v>0</v>
      </c>
      <c r="M2615" s="25">
        <v>0</v>
      </c>
      <c r="N2615" s="25" t="e">
        <v>#N/A</v>
      </c>
      <c r="O2615" s="25" t="e">
        <f>VLOOKUP(A2615,'NFkB target TFs'!$E$10:$E$54,1,FALSE)</f>
        <v>#N/A</v>
      </c>
      <c r="P2615" s="25" t="e">
        <f>VLOOKUP(A2615,'all NFkB targets'!$A$6:$A$571,1,FALSE)</f>
        <v>#N/A</v>
      </c>
    </row>
    <row r="2616" spans="1:16" x14ac:dyDescent="0.25">
      <c r="A2616" s="96" t="s">
        <v>10656</v>
      </c>
      <c r="B2616" s="21" t="s">
        <v>10657</v>
      </c>
      <c r="C2616" s="21"/>
      <c r="D2616" s="22">
        <v>0</v>
      </c>
      <c r="E2616" s="23">
        <v>0.27949978947094312</v>
      </c>
      <c r="F2616" s="23">
        <v>0.36564495829305638</v>
      </c>
      <c r="G2616" s="23">
        <v>0.3624890564126052</v>
      </c>
      <c r="H2616" s="23">
        <v>0.14710077363340773</v>
      </c>
      <c r="I2616" s="25">
        <f t="shared" si="164"/>
        <v>0</v>
      </c>
      <c r="J2616" s="25">
        <f t="shared" si="165"/>
        <v>0</v>
      </c>
      <c r="K2616" s="25">
        <f t="shared" si="166"/>
        <v>0</v>
      </c>
      <c r="L2616" s="25">
        <f t="shared" si="167"/>
        <v>0</v>
      </c>
      <c r="M2616" s="25">
        <v>0</v>
      </c>
      <c r="N2616" s="25" t="e">
        <v>#N/A</v>
      </c>
      <c r="O2616" s="25" t="e">
        <f>VLOOKUP(A2616,'NFkB target TFs'!$E$10:$E$54,1,FALSE)</f>
        <v>#N/A</v>
      </c>
      <c r="P2616" s="25" t="e">
        <f>VLOOKUP(A2616,'all NFkB targets'!$A$6:$A$571,1,FALSE)</f>
        <v>#N/A</v>
      </c>
    </row>
    <row r="2617" spans="1:16" x14ac:dyDescent="0.25">
      <c r="A2617" s="96" t="s">
        <v>6788</v>
      </c>
      <c r="B2617" s="21" t="s">
        <v>6789</v>
      </c>
      <c r="C2617" s="21"/>
      <c r="D2617" s="22">
        <v>0</v>
      </c>
      <c r="E2617" s="23">
        <v>0.13178545057632285</v>
      </c>
      <c r="F2617" s="23">
        <v>0.41988689894023951</v>
      </c>
      <c r="G2617" s="23">
        <v>0.53469586937945734</v>
      </c>
      <c r="H2617" s="23">
        <v>0.14705807025848269</v>
      </c>
      <c r="I2617" s="25">
        <f t="shared" si="164"/>
        <v>0</v>
      </c>
      <c r="J2617" s="25">
        <f t="shared" si="165"/>
        <v>0</v>
      </c>
      <c r="K2617" s="25">
        <f t="shared" si="166"/>
        <v>0</v>
      </c>
      <c r="L2617" s="25">
        <f t="shared" si="167"/>
        <v>0</v>
      </c>
      <c r="M2617" s="25">
        <v>0</v>
      </c>
      <c r="N2617" s="25" t="e">
        <v>#N/A</v>
      </c>
      <c r="O2617" s="25" t="e">
        <f>VLOOKUP(A2617,'NFkB target TFs'!$E$10:$E$54,1,FALSE)</f>
        <v>#N/A</v>
      </c>
      <c r="P2617" s="25" t="e">
        <f>VLOOKUP(A2617,'all NFkB targets'!$A$6:$A$571,1,FALSE)</f>
        <v>#N/A</v>
      </c>
    </row>
    <row r="2618" spans="1:16" x14ac:dyDescent="0.25">
      <c r="A2618" s="96" t="s">
        <v>4642</v>
      </c>
      <c r="B2618" s="21" t="s">
        <v>4643</v>
      </c>
      <c r="C2618" s="21"/>
      <c r="D2618" s="22">
        <v>0</v>
      </c>
      <c r="E2618" s="23">
        <v>-0.18312520962138676</v>
      </c>
      <c r="F2618" s="23">
        <v>0.30150855364842938</v>
      </c>
      <c r="G2618" s="23">
        <v>-4.2012162259782548E-2</v>
      </c>
      <c r="H2618" s="23">
        <v>0.14704396463231478</v>
      </c>
      <c r="I2618" s="25">
        <f t="shared" si="164"/>
        <v>0</v>
      </c>
      <c r="J2618" s="25">
        <f t="shared" si="165"/>
        <v>0</v>
      </c>
      <c r="K2618" s="25">
        <f t="shared" si="166"/>
        <v>0</v>
      </c>
      <c r="L2618" s="25">
        <f t="shared" si="167"/>
        <v>0</v>
      </c>
      <c r="M2618" s="25">
        <v>0</v>
      </c>
      <c r="N2618" s="25" t="e">
        <v>#N/A</v>
      </c>
      <c r="O2618" s="25" t="e">
        <f>VLOOKUP(A2618,'NFkB target TFs'!$E$10:$E$54,1,FALSE)</f>
        <v>#N/A</v>
      </c>
      <c r="P2618" s="25" t="e">
        <f>VLOOKUP(A2618,'all NFkB targets'!$A$6:$A$571,1,FALSE)</f>
        <v>#N/A</v>
      </c>
    </row>
    <row r="2619" spans="1:16" x14ac:dyDescent="0.25">
      <c r="A2619" s="96" t="s">
        <v>4528</v>
      </c>
      <c r="B2619" s="21" t="s">
        <v>4529</v>
      </c>
      <c r="C2619" s="21"/>
      <c r="D2619" s="22">
        <v>0</v>
      </c>
      <c r="E2619" s="23">
        <v>0.17199698391047968</v>
      </c>
      <c r="F2619" s="23">
        <v>0.11784404965222922</v>
      </c>
      <c r="G2619" s="23">
        <v>0.42210921404937163</v>
      </c>
      <c r="H2619" s="23">
        <v>0.14692972880797336</v>
      </c>
      <c r="I2619" s="25">
        <f t="shared" si="164"/>
        <v>0</v>
      </c>
      <c r="J2619" s="25">
        <f t="shared" si="165"/>
        <v>0</v>
      </c>
      <c r="K2619" s="25">
        <f t="shared" si="166"/>
        <v>0</v>
      </c>
      <c r="L2619" s="25">
        <f t="shared" si="167"/>
        <v>0</v>
      </c>
      <c r="M2619" s="25">
        <v>0</v>
      </c>
      <c r="N2619" s="25" t="e">
        <v>#N/A</v>
      </c>
      <c r="O2619" s="25" t="e">
        <f>VLOOKUP(A2619,'NFkB target TFs'!$E$10:$E$54,1,FALSE)</f>
        <v>#N/A</v>
      </c>
      <c r="P2619" s="25" t="e">
        <f>VLOOKUP(A2619,'all NFkB targets'!$A$6:$A$571,1,FALSE)</f>
        <v>#N/A</v>
      </c>
    </row>
    <row r="2620" spans="1:16" x14ac:dyDescent="0.25">
      <c r="A2620" s="96" t="s">
        <v>7383</v>
      </c>
      <c r="B2620" s="21" t="s">
        <v>7384</v>
      </c>
      <c r="C2620" s="21"/>
      <c r="D2620" s="22">
        <v>0</v>
      </c>
      <c r="E2620" s="23">
        <v>4.4009678669228433E-2</v>
      </c>
      <c r="F2620" s="23">
        <v>-1.3692374755270534E-2</v>
      </c>
      <c r="G2620" s="23">
        <v>-1.5131088212739721E-2</v>
      </c>
      <c r="H2620" s="23">
        <v>0.14690014195844422</v>
      </c>
      <c r="I2620" s="25">
        <f t="shared" si="164"/>
        <v>0</v>
      </c>
      <c r="J2620" s="25">
        <f t="shared" si="165"/>
        <v>0</v>
      </c>
      <c r="K2620" s="25">
        <f t="shared" si="166"/>
        <v>0</v>
      </c>
      <c r="L2620" s="25">
        <f t="shared" si="167"/>
        <v>0</v>
      </c>
      <c r="M2620" s="25">
        <v>0</v>
      </c>
      <c r="N2620" s="25" t="e">
        <v>#N/A</v>
      </c>
      <c r="O2620" s="25" t="e">
        <f>VLOOKUP(A2620,'NFkB target TFs'!$E$10:$E$54,1,FALSE)</f>
        <v>#N/A</v>
      </c>
      <c r="P2620" s="25" t="e">
        <f>VLOOKUP(A2620,'all NFkB targets'!$A$6:$A$571,1,FALSE)</f>
        <v>#N/A</v>
      </c>
    </row>
    <row r="2621" spans="1:16" x14ac:dyDescent="0.25">
      <c r="A2621" s="96" t="s">
        <v>6766</v>
      </c>
      <c r="B2621" s="21" t="s">
        <v>6767</v>
      </c>
      <c r="C2621" s="21"/>
      <c r="D2621" s="22">
        <v>0</v>
      </c>
      <c r="E2621" s="23">
        <v>-0.29658917574296739</v>
      </c>
      <c r="F2621" s="23">
        <v>-0.17529917452321628</v>
      </c>
      <c r="G2621" s="23">
        <v>-3.477868356064448E-2</v>
      </c>
      <c r="H2621" s="23">
        <v>0.14676947811781341</v>
      </c>
      <c r="I2621" s="25">
        <f t="shared" si="164"/>
        <v>0</v>
      </c>
      <c r="J2621" s="25">
        <f t="shared" si="165"/>
        <v>0</v>
      </c>
      <c r="K2621" s="25">
        <f t="shared" si="166"/>
        <v>0</v>
      </c>
      <c r="L2621" s="25">
        <f t="shared" si="167"/>
        <v>0</v>
      </c>
      <c r="M2621" s="25">
        <v>0</v>
      </c>
      <c r="N2621" s="25" t="e">
        <v>#N/A</v>
      </c>
      <c r="O2621" s="25" t="e">
        <f>VLOOKUP(A2621,'NFkB target TFs'!$E$10:$E$54,1,FALSE)</f>
        <v>#N/A</v>
      </c>
      <c r="P2621" s="25" t="e">
        <f>VLOOKUP(A2621,'all NFkB targets'!$A$6:$A$571,1,FALSE)</f>
        <v>#N/A</v>
      </c>
    </row>
    <row r="2622" spans="1:16" x14ac:dyDescent="0.25">
      <c r="A2622" s="96" t="s">
        <v>779</v>
      </c>
      <c r="B2622" s="21" t="s">
        <v>780</v>
      </c>
      <c r="C2622" s="21"/>
      <c r="D2622" s="22">
        <v>0</v>
      </c>
      <c r="E2622" s="23">
        <v>-0.10943523537308909</v>
      </c>
      <c r="F2622" s="23">
        <v>0.28279749696976858</v>
      </c>
      <c r="G2622" s="23">
        <v>0.22898261724115199</v>
      </c>
      <c r="H2622" s="23">
        <v>0.14674890272039204</v>
      </c>
      <c r="I2622" s="25">
        <f t="shared" si="164"/>
        <v>0</v>
      </c>
      <c r="J2622" s="25">
        <f t="shared" si="165"/>
        <v>0</v>
      </c>
      <c r="K2622" s="25">
        <f t="shared" si="166"/>
        <v>0</v>
      </c>
      <c r="L2622" s="25">
        <f t="shared" si="167"/>
        <v>0</v>
      </c>
      <c r="M2622" s="25">
        <v>0</v>
      </c>
      <c r="N2622" s="25" t="e">
        <v>#N/A</v>
      </c>
      <c r="O2622" s="25" t="e">
        <f>VLOOKUP(A2622,'NFkB target TFs'!$E$10:$E$54,1,FALSE)</f>
        <v>#N/A</v>
      </c>
      <c r="P2622" s="25" t="e">
        <f>VLOOKUP(A2622,'all NFkB targets'!$A$6:$A$571,1,FALSE)</f>
        <v>#N/A</v>
      </c>
    </row>
    <row r="2623" spans="1:16" x14ac:dyDescent="0.25">
      <c r="A2623" s="96" t="s">
        <v>13097</v>
      </c>
      <c r="B2623" s="21" t="s">
        <v>13098</v>
      </c>
      <c r="C2623" s="21"/>
      <c r="D2623" s="22">
        <v>0</v>
      </c>
      <c r="E2623" s="28">
        <v>1.4410599060472231</v>
      </c>
      <c r="F2623" s="28">
        <v>0.69745517383614797</v>
      </c>
      <c r="G2623" s="28">
        <v>0.37085488555533058</v>
      </c>
      <c r="H2623" s="28">
        <v>0.14666183028195731</v>
      </c>
      <c r="I2623" s="25">
        <f t="shared" si="164"/>
        <v>1</v>
      </c>
      <c r="J2623" s="25">
        <f t="shared" si="165"/>
        <v>1</v>
      </c>
      <c r="K2623" s="25">
        <f t="shared" si="166"/>
        <v>0</v>
      </c>
      <c r="L2623" s="25">
        <f t="shared" si="167"/>
        <v>0</v>
      </c>
      <c r="M2623" s="25">
        <v>1</v>
      </c>
      <c r="N2623" s="25" t="e">
        <v>#N/A</v>
      </c>
      <c r="O2623" s="25" t="e">
        <f>VLOOKUP(A2623,'NFkB target TFs'!$E$10:$E$54,1,FALSE)</f>
        <v>#N/A</v>
      </c>
      <c r="P2623" s="25" t="e">
        <f>VLOOKUP(A2623,'all NFkB targets'!$A$6:$A$571,1,FALSE)</f>
        <v>#N/A</v>
      </c>
    </row>
    <row r="2624" spans="1:16" x14ac:dyDescent="0.25">
      <c r="A2624" s="96" t="s">
        <v>13649</v>
      </c>
      <c r="B2624" s="21" t="s">
        <v>13650</v>
      </c>
      <c r="C2624" s="21"/>
      <c r="D2624" s="22">
        <v>0</v>
      </c>
      <c r="E2624" s="28">
        <v>0.41907717560139862</v>
      </c>
      <c r="F2624" s="24">
        <v>-0.22198725527582289</v>
      </c>
      <c r="G2624" s="28">
        <v>0.76860709568075136</v>
      </c>
      <c r="H2624" s="28">
        <v>0.14640521018819186</v>
      </c>
      <c r="I2624" s="25">
        <f t="shared" si="164"/>
        <v>0</v>
      </c>
      <c r="J2624" s="25">
        <f t="shared" si="165"/>
        <v>0</v>
      </c>
      <c r="K2624" s="25">
        <f t="shared" si="166"/>
        <v>1</v>
      </c>
      <c r="L2624" s="25">
        <f t="shared" si="167"/>
        <v>0</v>
      </c>
      <c r="M2624" s="25">
        <v>1</v>
      </c>
      <c r="N2624" s="25" t="e">
        <v>#N/A</v>
      </c>
      <c r="O2624" s="25" t="e">
        <f>VLOOKUP(A2624,'NFkB target TFs'!$E$10:$E$54,1,FALSE)</f>
        <v>#N/A</v>
      </c>
      <c r="P2624" s="25" t="e">
        <f>VLOOKUP(A2624,'all NFkB targets'!$A$6:$A$571,1,FALSE)</f>
        <v>#N/A</v>
      </c>
    </row>
    <row r="2625" spans="1:16" x14ac:dyDescent="0.25">
      <c r="A2625" s="96" t="s">
        <v>9597</v>
      </c>
      <c r="B2625" s="21" t="s">
        <v>9598</v>
      </c>
      <c r="C2625" s="21"/>
      <c r="D2625" s="22">
        <v>0</v>
      </c>
      <c r="E2625" s="23">
        <v>-5.7904073118419642E-2</v>
      </c>
      <c r="F2625" s="23">
        <v>-7.4442681427419874E-2</v>
      </c>
      <c r="G2625" s="23">
        <v>-6.1797598482774184E-2</v>
      </c>
      <c r="H2625" s="23">
        <v>0.14624298367803909</v>
      </c>
      <c r="I2625" s="25">
        <f t="shared" si="164"/>
        <v>0</v>
      </c>
      <c r="J2625" s="25">
        <f t="shared" si="165"/>
        <v>0</v>
      </c>
      <c r="K2625" s="25">
        <f t="shared" si="166"/>
        <v>0</v>
      </c>
      <c r="L2625" s="25">
        <f t="shared" si="167"/>
        <v>0</v>
      </c>
      <c r="M2625" s="25">
        <v>0</v>
      </c>
      <c r="N2625" s="25" t="e">
        <v>#N/A</v>
      </c>
      <c r="O2625" s="25" t="e">
        <f>VLOOKUP(A2625,'NFkB target TFs'!$E$10:$E$54,1,FALSE)</f>
        <v>#N/A</v>
      </c>
      <c r="P2625" s="25" t="e">
        <f>VLOOKUP(A2625,'all NFkB targets'!$A$6:$A$571,1,FALSE)</f>
        <v>#N/A</v>
      </c>
    </row>
    <row r="2626" spans="1:16" x14ac:dyDescent="0.25">
      <c r="A2626" s="96" t="s">
        <v>7081</v>
      </c>
      <c r="B2626" s="21" t="s">
        <v>7082</v>
      </c>
      <c r="C2626" s="21"/>
      <c r="D2626" s="22">
        <v>0</v>
      </c>
      <c r="E2626" s="23">
        <v>0.16555038021735941</v>
      </c>
      <c r="F2626" s="23">
        <v>0.20226421983549978</v>
      </c>
      <c r="G2626" s="23">
        <v>2.7036998316102963E-2</v>
      </c>
      <c r="H2626" s="23">
        <v>0.14619744394329925</v>
      </c>
      <c r="I2626" s="25">
        <f t="shared" si="164"/>
        <v>0</v>
      </c>
      <c r="J2626" s="25">
        <f t="shared" si="165"/>
        <v>0</v>
      </c>
      <c r="K2626" s="25">
        <f t="shared" si="166"/>
        <v>0</v>
      </c>
      <c r="L2626" s="25">
        <f t="shared" si="167"/>
        <v>0</v>
      </c>
      <c r="M2626" s="25">
        <v>0</v>
      </c>
      <c r="N2626" s="25" t="e">
        <v>#N/A</v>
      </c>
      <c r="O2626" s="25" t="e">
        <f>VLOOKUP(A2626,'NFkB target TFs'!$E$10:$E$54,1,FALSE)</f>
        <v>#N/A</v>
      </c>
      <c r="P2626" s="25" t="e">
        <f>VLOOKUP(A2626,'all NFkB targets'!$A$6:$A$571,1,FALSE)</f>
        <v>#N/A</v>
      </c>
    </row>
    <row r="2627" spans="1:16" x14ac:dyDescent="0.25">
      <c r="A2627" s="96" t="s">
        <v>395</v>
      </c>
      <c r="B2627" s="21" t="s">
        <v>396</v>
      </c>
      <c r="C2627" s="21"/>
      <c r="D2627" s="22">
        <v>0</v>
      </c>
      <c r="E2627" s="23">
        <v>0.14534279074892037</v>
      </c>
      <c r="F2627" s="23">
        <v>7.8580489660137989E-2</v>
      </c>
      <c r="G2627" s="23">
        <v>0.17676682565020527</v>
      </c>
      <c r="H2627" s="23">
        <v>0.14618325623286274</v>
      </c>
      <c r="I2627" s="25">
        <f t="shared" si="164"/>
        <v>0</v>
      </c>
      <c r="J2627" s="25">
        <f t="shared" si="165"/>
        <v>0</v>
      </c>
      <c r="K2627" s="25">
        <f t="shared" si="166"/>
        <v>0</v>
      </c>
      <c r="L2627" s="25">
        <f t="shared" si="167"/>
        <v>0</v>
      </c>
      <c r="M2627" s="25">
        <v>0</v>
      </c>
      <c r="N2627" s="25" t="e">
        <v>#N/A</v>
      </c>
      <c r="O2627" s="25" t="e">
        <f>VLOOKUP(A2627,'NFkB target TFs'!$E$10:$E$54,1,FALSE)</f>
        <v>#N/A</v>
      </c>
      <c r="P2627" s="25" t="e">
        <f>VLOOKUP(A2627,'all NFkB targets'!$A$6:$A$571,1,FALSE)</f>
        <v>#N/A</v>
      </c>
    </row>
    <row r="2628" spans="1:16" x14ac:dyDescent="0.25">
      <c r="A2628" s="96" t="s">
        <v>4812</v>
      </c>
      <c r="B2628" s="21" t="s">
        <v>4813</v>
      </c>
      <c r="C2628" s="21"/>
      <c r="D2628" s="22">
        <v>0</v>
      </c>
      <c r="E2628" s="23">
        <v>0.20887005522056651</v>
      </c>
      <c r="F2628" s="23">
        <v>-7.7277891032567297E-2</v>
      </c>
      <c r="G2628" s="23">
        <v>0.20591060081503829</v>
      </c>
      <c r="H2628" s="23">
        <v>0.14612209485874306</v>
      </c>
      <c r="I2628" s="25">
        <f t="shared" si="164"/>
        <v>0</v>
      </c>
      <c r="J2628" s="25">
        <f t="shared" si="165"/>
        <v>0</v>
      </c>
      <c r="K2628" s="25">
        <f t="shared" si="166"/>
        <v>0</v>
      </c>
      <c r="L2628" s="25">
        <f t="shared" si="167"/>
        <v>0</v>
      </c>
      <c r="M2628" s="25">
        <v>0</v>
      </c>
      <c r="N2628" s="25" t="e">
        <v>#N/A</v>
      </c>
      <c r="O2628" s="25" t="e">
        <f>VLOOKUP(A2628,'NFkB target TFs'!$E$10:$E$54,1,FALSE)</f>
        <v>#N/A</v>
      </c>
      <c r="P2628" s="25" t="e">
        <f>VLOOKUP(A2628,'all NFkB targets'!$A$6:$A$571,1,FALSE)</f>
        <v>#N/A</v>
      </c>
    </row>
    <row r="2629" spans="1:16" x14ac:dyDescent="0.25">
      <c r="A2629" s="96" t="s">
        <v>2237</v>
      </c>
      <c r="B2629" s="21" t="s">
        <v>2238</v>
      </c>
      <c r="C2629" s="21"/>
      <c r="D2629" s="22">
        <v>0</v>
      </c>
      <c r="E2629" s="23">
        <v>4.6448922686923196E-2</v>
      </c>
      <c r="F2629" s="23">
        <v>4.6217247030573089E-2</v>
      </c>
      <c r="G2629" s="23">
        <v>-3.1556386727260896E-2</v>
      </c>
      <c r="H2629" s="23">
        <v>0.14610509335583041</v>
      </c>
      <c r="I2629" s="25">
        <f t="shared" si="164"/>
        <v>0</v>
      </c>
      <c r="J2629" s="25">
        <f t="shared" si="165"/>
        <v>0</v>
      </c>
      <c r="K2629" s="25">
        <f t="shared" si="166"/>
        <v>0</v>
      </c>
      <c r="L2629" s="25">
        <f t="shared" si="167"/>
        <v>0</v>
      </c>
      <c r="M2629" s="25">
        <v>0</v>
      </c>
      <c r="N2629" s="25" t="e">
        <v>#N/A</v>
      </c>
      <c r="O2629" s="25" t="e">
        <f>VLOOKUP(A2629,'NFkB target TFs'!$E$10:$E$54,1,FALSE)</f>
        <v>#N/A</v>
      </c>
      <c r="P2629" s="25" t="e">
        <f>VLOOKUP(A2629,'all NFkB targets'!$A$6:$A$571,1,FALSE)</f>
        <v>#N/A</v>
      </c>
    </row>
    <row r="2630" spans="1:16" x14ac:dyDescent="0.25">
      <c r="A2630" s="96" t="s">
        <v>7796</v>
      </c>
      <c r="B2630" s="21" t="s">
        <v>7797</v>
      </c>
      <c r="C2630" s="21"/>
      <c r="D2630" s="22">
        <v>0</v>
      </c>
      <c r="E2630" s="23">
        <v>0.12261672453510832</v>
      </c>
      <c r="F2630" s="23">
        <v>-0.38276093640317982</v>
      </c>
      <c r="G2630" s="23">
        <v>-5.8173148424929669E-2</v>
      </c>
      <c r="H2630" s="23">
        <v>0.14607964212572599</v>
      </c>
      <c r="I2630" s="25">
        <f t="shared" si="164"/>
        <v>0</v>
      </c>
      <c r="J2630" s="25">
        <f t="shared" si="165"/>
        <v>0</v>
      </c>
      <c r="K2630" s="25">
        <f t="shared" si="166"/>
        <v>0</v>
      </c>
      <c r="L2630" s="25">
        <f t="shared" si="167"/>
        <v>0</v>
      </c>
      <c r="M2630" s="25">
        <v>0</v>
      </c>
      <c r="N2630" s="25" t="e">
        <v>#N/A</v>
      </c>
      <c r="O2630" s="25" t="e">
        <f>VLOOKUP(A2630,'NFkB target TFs'!$E$10:$E$54,1,FALSE)</f>
        <v>#N/A</v>
      </c>
      <c r="P2630" s="25" t="e">
        <f>VLOOKUP(A2630,'all NFkB targets'!$A$6:$A$571,1,FALSE)</f>
        <v>#N/A</v>
      </c>
    </row>
    <row r="2631" spans="1:16" x14ac:dyDescent="0.25">
      <c r="A2631" s="96" t="s">
        <v>5107</v>
      </c>
      <c r="B2631" s="21" t="s">
        <v>5108</v>
      </c>
      <c r="C2631" s="21"/>
      <c r="D2631" s="22">
        <v>0</v>
      </c>
      <c r="E2631" s="23">
        <v>1.125089567638074E-2</v>
      </c>
      <c r="F2631" s="23">
        <v>0.12943581381168481</v>
      </c>
      <c r="G2631" s="23">
        <v>0.3214656621117245</v>
      </c>
      <c r="H2631" s="23">
        <v>0.14583489807853653</v>
      </c>
      <c r="I2631" s="25">
        <f t="shared" si="164"/>
        <v>0</v>
      </c>
      <c r="J2631" s="25">
        <f t="shared" si="165"/>
        <v>0</v>
      </c>
      <c r="K2631" s="25">
        <f t="shared" si="166"/>
        <v>0</v>
      </c>
      <c r="L2631" s="25">
        <f t="shared" si="167"/>
        <v>0</v>
      </c>
      <c r="M2631" s="25">
        <v>0</v>
      </c>
      <c r="N2631" s="25" t="e">
        <v>#N/A</v>
      </c>
      <c r="O2631" s="25" t="e">
        <f>VLOOKUP(A2631,'NFkB target TFs'!$E$10:$E$54,1,FALSE)</f>
        <v>#N/A</v>
      </c>
      <c r="P2631" s="25" t="e">
        <f>VLOOKUP(A2631,'all NFkB targets'!$A$6:$A$571,1,FALSE)</f>
        <v>#N/A</v>
      </c>
    </row>
    <row r="2632" spans="1:16" x14ac:dyDescent="0.25">
      <c r="A2632" s="96" t="s">
        <v>1380</v>
      </c>
      <c r="B2632" s="21" t="s">
        <v>1381</v>
      </c>
      <c r="C2632" s="21"/>
      <c r="D2632" s="22">
        <v>0</v>
      </c>
      <c r="E2632" s="23">
        <v>8.5972623507037299E-2</v>
      </c>
      <c r="F2632" s="23">
        <v>0.53011873303189405</v>
      </c>
      <c r="G2632" s="23">
        <v>0.51421338638769665</v>
      </c>
      <c r="H2632" s="23">
        <v>0.14562274213794976</v>
      </c>
      <c r="I2632" s="25">
        <f t="shared" si="164"/>
        <v>0</v>
      </c>
      <c r="J2632" s="25">
        <f t="shared" si="165"/>
        <v>0</v>
      </c>
      <c r="K2632" s="25">
        <f t="shared" si="166"/>
        <v>0</v>
      </c>
      <c r="L2632" s="25">
        <f t="shared" si="167"/>
        <v>0</v>
      </c>
      <c r="M2632" s="25">
        <v>0</v>
      </c>
      <c r="N2632" s="25" t="e">
        <v>#N/A</v>
      </c>
      <c r="O2632" s="25" t="e">
        <f>VLOOKUP(A2632,'NFkB target TFs'!$E$10:$E$54,1,FALSE)</f>
        <v>#N/A</v>
      </c>
      <c r="P2632" s="25" t="e">
        <f>VLOOKUP(A2632,'all NFkB targets'!$A$6:$A$571,1,FALSE)</f>
        <v>#N/A</v>
      </c>
    </row>
    <row r="2633" spans="1:16" x14ac:dyDescent="0.25">
      <c r="A2633" s="96" t="s">
        <v>15156</v>
      </c>
      <c r="B2633" s="21" t="s">
        <v>15157</v>
      </c>
      <c r="C2633" s="21"/>
      <c r="D2633" s="22">
        <v>0</v>
      </c>
      <c r="E2633" s="28">
        <v>1.0189408031553042</v>
      </c>
      <c r="F2633" s="28">
        <v>0.61790629623057081</v>
      </c>
      <c r="G2633" s="28">
        <v>0.94928765557857919</v>
      </c>
      <c r="H2633" s="28">
        <v>0.14557697934634806</v>
      </c>
      <c r="I2633" s="25">
        <f t="shared" si="164"/>
        <v>1</v>
      </c>
      <c r="J2633" s="25">
        <f t="shared" si="165"/>
        <v>1</v>
      </c>
      <c r="K2633" s="25">
        <f t="shared" si="166"/>
        <v>1</v>
      </c>
      <c r="L2633" s="25">
        <f t="shared" si="167"/>
        <v>0</v>
      </c>
      <c r="M2633" s="25">
        <v>1</v>
      </c>
      <c r="N2633" s="25" t="e">
        <v>#N/A</v>
      </c>
      <c r="O2633" s="25" t="e">
        <f>VLOOKUP(A2633,'NFkB target TFs'!$E$10:$E$54,1,FALSE)</f>
        <v>#N/A</v>
      </c>
      <c r="P2633" s="25" t="e">
        <f>VLOOKUP(A2633,'all NFkB targets'!$A$6:$A$571,1,FALSE)</f>
        <v>#N/A</v>
      </c>
    </row>
    <row r="2634" spans="1:16" x14ac:dyDescent="0.25">
      <c r="A2634" s="96" t="s">
        <v>14393</v>
      </c>
      <c r="B2634" s="21" t="s">
        <v>14394</v>
      </c>
      <c r="C2634" s="21"/>
      <c r="D2634" s="22">
        <v>0</v>
      </c>
      <c r="E2634" s="28">
        <v>1.1956935326664841</v>
      </c>
      <c r="F2634" s="28">
        <v>0.48466179398809534</v>
      </c>
      <c r="G2634" s="28">
        <v>2.4052606869929756</v>
      </c>
      <c r="H2634" s="28">
        <v>0.14553210663334162</v>
      </c>
      <c r="I2634" s="25">
        <f t="shared" si="164"/>
        <v>1</v>
      </c>
      <c r="J2634" s="25">
        <f t="shared" si="165"/>
        <v>0</v>
      </c>
      <c r="K2634" s="25">
        <f t="shared" si="166"/>
        <v>1</v>
      </c>
      <c r="L2634" s="25">
        <f t="shared" si="167"/>
        <v>0</v>
      </c>
      <c r="M2634" s="25">
        <v>1</v>
      </c>
      <c r="N2634" s="25" t="e">
        <v>#N/A</v>
      </c>
      <c r="O2634" s="25" t="e">
        <f>VLOOKUP(A2634,'NFkB target TFs'!$E$10:$E$54,1,FALSE)</f>
        <v>#N/A</v>
      </c>
      <c r="P2634" s="25" t="e">
        <f>VLOOKUP(A2634,'all NFkB targets'!$A$6:$A$571,1,FALSE)</f>
        <v>#N/A</v>
      </c>
    </row>
    <row r="2635" spans="1:16" x14ac:dyDescent="0.25">
      <c r="A2635" s="96" t="s">
        <v>7664</v>
      </c>
      <c r="B2635" s="21" t="s">
        <v>7665</v>
      </c>
      <c r="C2635" s="21"/>
      <c r="D2635" s="22">
        <v>0</v>
      </c>
      <c r="E2635" s="23">
        <v>3.0359853316595235E-2</v>
      </c>
      <c r="F2635" s="23">
        <v>0.22537760958722744</v>
      </c>
      <c r="G2635" s="23">
        <v>0.4183777268714175</v>
      </c>
      <c r="H2635" s="23">
        <v>0.14551265657218102</v>
      </c>
      <c r="I2635" s="25">
        <f t="shared" si="164"/>
        <v>0</v>
      </c>
      <c r="J2635" s="25">
        <f t="shared" si="165"/>
        <v>0</v>
      </c>
      <c r="K2635" s="25">
        <f t="shared" si="166"/>
        <v>0</v>
      </c>
      <c r="L2635" s="25">
        <f t="shared" si="167"/>
        <v>0</v>
      </c>
      <c r="M2635" s="25">
        <v>0</v>
      </c>
      <c r="N2635" s="25" t="e">
        <v>#N/A</v>
      </c>
      <c r="O2635" s="25" t="e">
        <f>VLOOKUP(A2635,'NFkB target TFs'!$E$10:$E$54,1,FALSE)</f>
        <v>#N/A</v>
      </c>
      <c r="P2635" s="25" t="e">
        <f>VLOOKUP(A2635,'all NFkB targets'!$A$6:$A$571,1,FALSE)</f>
        <v>#N/A</v>
      </c>
    </row>
    <row r="2636" spans="1:16" x14ac:dyDescent="0.25">
      <c r="A2636" s="96" t="s">
        <v>6697</v>
      </c>
      <c r="B2636" s="21" t="s">
        <v>6698</v>
      </c>
      <c r="C2636" s="21"/>
      <c r="D2636" s="22">
        <v>0</v>
      </c>
      <c r="E2636" s="23">
        <v>-0.15046025864545626</v>
      </c>
      <c r="F2636" s="23">
        <v>0.25427228954640968</v>
      </c>
      <c r="G2636" s="23">
        <v>0.17824038612467952</v>
      </c>
      <c r="H2636" s="23">
        <v>0.14545399708198961</v>
      </c>
      <c r="I2636" s="25">
        <f t="shared" si="164"/>
        <v>0</v>
      </c>
      <c r="J2636" s="25">
        <f t="shared" si="165"/>
        <v>0</v>
      </c>
      <c r="K2636" s="25">
        <f t="shared" si="166"/>
        <v>0</v>
      </c>
      <c r="L2636" s="25">
        <f t="shared" si="167"/>
        <v>0</v>
      </c>
      <c r="M2636" s="25">
        <v>0</v>
      </c>
      <c r="N2636" s="25" t="e">
        <v>#N/A</v>
      </c>
      <c r="O2636" s="25" t="e">
        <f>VLOOKUP(A2636,'NFkB target TFs'!$E$10:$E$54,1,FALSE)</f>
        <v>#N/A</v>
      </c>
      <c r="P2636" s="25" t="e">
        <f>VLOOKUP(A2636,'all NFkB targets'!$A$6:$A$571,1,FALSE)</f>
        <v>#N/A</v>
      </c>
    </row>
    <row r="2637" spans="1:16" x14ac:dyDescent="0.25">
      <c r="A2637" s="96" t="s">
        <v>9539</v>
      </c>
      <c r="B2637" s="21" t="s">
        <v>9540</v>
      </c>
      <c r="C2637" s="21"/>
      <c r="D2637" s="22">
        <v>0</v>
      </c>
      <c r="E2637" s="23">
        <v>-0.19806597089585293</v>
      </c>
      <c r="F2637" s="23">
        <v>0.18812715527294566</v>
      </c>
      <c r="G2637" s="23">
        <v>-0.19102679954401361</v>
      </c>
      <c r="H2637" s="23">
        <v>0.14543115953543836</v>
      </c>
      <c r="I2637" s="25">
        <f t="shared" si="164"/>
        <v>0</v>
      </c>
      <c r="J2637" s="25">
        <f t="shared" si="165"/>
        <v>0</v>
      </c>
      <c r="K2637" s="25">
        <f t="shared" si="166"/>
        <v>0</v>
      </c>
      <c r="L2637" s="25">
        <f t="shared" si="167"/>
        <v>0</v>
      </c>
      <c r="M2637" s="25">
        <v>0</v>
      </c>
      <c r="N2637" s="25" t="e">
        <v>#N/A</v>
      </c>
      <c r="O2637" s="25" t="e">
        <f>VLOOKUP(A2637,'NFkB target TFs'!$E$10:$E$54,1,FALSE)</f>
        <v>#N/A</v>
      </c>
      <c r="P2637" s="25" t="e">
        <f>VLOOKUP(A2637,'all NFkB targets'!$A$6:$A$571,1,FALSE)</f>
        <v>#N/A</v>
      </c>
    </row>
    <row r="2638" spans="1:16" x14ac:dyDescent="0.25">
      <c r="A2638" s="96" t="s">
        <v>7660</v>
      </c>
      <c r="B2638" s="21" t="s">
        <v>7661</v>
      </c>
      <c r="C2638" s="21"/>
      <c r="D2638" s="22">
        <v>0</v>
      </c>
      <c r="E2638" s="23">
        <v>5.4762645446779806E-2</v>
      </c>
      <c r="F2638" s="23">
        <v>0.22576786591564965</v>
      </c>
      <c r="G2638" s="23">
        <v>0.55348684151819039</v>
      </c>
      <c r="H2638" s="23">
        <v>0.14534080342087752</v>
      </c>
      <c r="I2638" s="25">
        <f t="shared" si="164"/>
        <v>0</v>
      </c>
      <c r="J2638" s="25">
        <f t="shared" si="165"/>
        <v>0</v>
      </c>
      <c r="K2638" s="25">
        <f t="shared" si="166"/>
        <v>0</v>
      </c>
      <c r="L2638" s="25">
        <f t="shared" si="167"/>
        <v>0</v>
      </c>
      <c r="M2638" s="25">
        <v>0</v>
      </c>
      <c r="N2638" s="25" t="e">
        <v>#N/A</v>
      </c>
      <c r="O2638" s="25" t="e">
        <f>VLOOKUP(A2638,'NFkB target TFs'!$E$10:$E$54,1,FALSE)</f>
        <v>#N/A</v>
      </c>
      <c r="P2638" s="25" t="e">
        <f>VLOOKUP(A2638,'all NFkB targets'!$A$6:$A$571,1,FALSE)</f>
        <v>#N/A</v>
      </c>
    </row>
    <row r="2639" spans="1:16" x14ac:dyDescent="0.25">
      <c r="A2639" s="96" t="s">
        <v>2135</v>
      </c>
      <c r="B2639" s="21" t="s">
        <v>2136</v>
      </c>
      <c r="C2639" s="21"/>
      <c r="D2639" s="22">
        <v>0</v>
      </c>
      <c r="E2639" s="23">
        <v>8.635373871463679E-3</v>
      </c>
      <c r="F2639" s="23">
        <v>0.16308627798673836</v>
      </c>
      <c r="G2639" s="23">
        <v>7.9933803451575688E-3</v>
      </c>
      <c r="H2639" s="23">
        <v>0.14511571527695644</v>
      </c>
      <c r="I2639" s="25">
        <f t="shared" si="164"/>
        <v>0</v>
      </c>
      <c r="J2639" s="25">
        <f t="shared" si="165"/>
        <v>0</v>
      </c>
      <c r="K2639" s="25">
        <f t="shared" si="166"/>
        <v>0</v>
      </c>
      <c r="L2639" s="25">
        <f t="shared" si="167"/>
        <v>0</v>
      </c>
      <c r="M2639" s="25">
        <v>0</v>
      </c>
      <c r="N2639" s="25" t="e">
        <v>#N/A</v>
      </c>
      <c r="O2639" s="25" t="e">
        <f>VLOOKUP(A2639,'NFkB target TFs'!$E$10:$E$54,1,FALSE)</f>
        <v>#N/A</v>
      </c>
      <c r="P2639" s="25" t="e">
        <f>VLOOKUP(A2639,'all NFkB targets'!$A$6:$A$571,1,FALSE)</f>
        <v>#N/A</v>
      </c>
    </row>
    <row r="2640" spans="1:16" x14ac:dyDescent="0.25">
      <c r="A2640" s="96" t="s">
        <v>11247</v>
      </c>
      <c r="B2640" s="21" t="s">
        <v>11248</v>
      </c>
      <c r="C2640" s="21"/>
      <c r="D2640" s="22">
        <v>0</v>
      </c>
      <c r="E2640" s="23">
        <v>4.4608617796364727E-2</v>
      </c>
      <c r="F2640" s="23">
        <v>-1.519852407374097E-2</v>
      </c>
      <c r="G2640" s="23">
        <v>0.27435300699691478</v>
      </c>
      <c r="H2640" s="23">
        <v>0.1451063504033468</v>
      </c>
      <c r="I2640" s="25">
        <f t="shared" si="164"/>
        <v>0</v>
      </c>
      <c r="J2640" s="25">
        <f t="shared" si="165"/>
        <v>0</v>
      </c>
      <c r="K2640" s="25">
        <f t="shared" si="166"/>
        <v>0</v>
      </c>
      <c r="L2640" s="25">
        <f t="shared" si="167"/>
        <v>0</v>
      </c>
      <c r="M2640" s="25">
        <v>0</v>
      </c>
      <c r="N2640" s="25" t="e">
        <v>#N/A</v>
      </c>
      <c r="O2640" s="25" t="e">
        <f>VLOOKUP(A2640,'NFkB target TFs'!$E$10:$E$54,1,FALSE)</f>
        <v>#N/A</v>
      </c>
      <c r="P2640" s="25" t="e">
        <f>VLOOKUP(A2640,'all NFkB targets'!$A$6:$A$571,1,FALSE)</f>
        <v>#N/A</v>
      </c>
    </row>
    <row r="2641" spans="1:16" x14ac:dyDescent="0.25">
      <c r="A2641" s="96" t="s">
        <v>5683</v>
      </c>
      <c r="B2641" s="21" t="s">
        <v>5684</v>
      </c>
      <c r="C2641" s="21"/>
      <c r="D2641" s="22">
        <v>0</v>
      </c>
      <c r="E2641" s="23">
        <v>0.11894107272350743</v>
      </c>
      <c r="F2641" s="23">
        <v>0.22902551366889476</v>
      </c>
      <c r="G2641" s="23">
        <v>0.18191603628574543</v>
      </c>
      <c r="H2641" s="23">
        <v>0.14509061008174134</v>
      </c>
      <c r="I2641" s="25">
        <f t="shared" si="164"/>
        <v>0</v>
      </c>
      <c r="J2641" s="25">
        <f t="shared" si="165"/>
        <v>0</v>
      </c>
      <c r="K2641" s="25">
        <f t="shared" si="166"/>
        <v>0</v>
      </c>
      <c r="L2641" s="25">
        <f t="shared" si="167"/>
        <v>0</v>
      </c>
      <c r="M2641" s="25">
        <v>0</v>
      </c>
      <c r="N2641" s="25" t="e">
        <v>#N/A</v>
      </c>
      <c r="O2641" s="25" t="e">
        <f>VLOOKUP(A2641,'NFkB target TFs'!$E$10:$E$54,1,FALSE)</f>
        <v>#N/A</v>
      </c>
      <c r="P2641" s="25" t="e">
        <f>VLOOKUP(A2641,'all NFkB targets'!$A$6:$A$571,1,FALSE)</f>
        <v>#N/A</v>
      </c>
    </row>
    <row r="2642" spans="1:16" x14ac:dyDescent="0.25">
      <c r="A2642" s="96" t="s">
        <v>14478</v>
      </c>
      <c r="B2642" s="21" t="s">
        <v>14479</v>
      </c>
      <c r="C2642" s="21"/>
      <c r="D2642" s="22">
        <v>0</v>
      </c>
      <c r="E2642" s="28">
        <v>0.48914949552179687</v>
      </c>
      <c r="F2642" s="28">
        <v>0.76245219521184482</v>
      </c>
      <c r="G2642" s="28">
        <v>0.77397802388206893</v>
      </c>
      <c r="H2642" s="28">
        <v>0.14495203109193106</v>
      </c>
      <c r="I2642" s="25">
        <f t="shared" si="164"/>
        <v>0</v>
      </c>
      <c r="J2642" s="25">
        <f t="shared" si="165"/>
        <v>1</v>
      </c>
      <c r="K2642" s="25">
        <f t="shared" si="166"/>
        <v>1</v>
      </c>
      <c r="L2642" s="25">
        <f t="shared" si="167"/>
        <v>0</v>
      </c>
      <c r="M2642" s="25">
        <v>1</v>
      </c>
      <c r="N2642" s="25" t="e">
        <v>#N/A</v>
      </c>
      <c r="O2642" s="25" t="e">
        <f>VLOOKUP(A2642,'NFkB target TFs'!$E$10:$E$54,1,FALSE)</f>
        <v>#N/A</v>
      </c>
      <c r="P2642" s="25" t="e">
        <f>VLOOKUP(A2642,'all NFkB targets'!$A$6:$A$571,1,FALSE)</f>
        <v>#N/A</v>
      </c>
    </row>
    <row r="2643" spans="1:16" x14ac:dyDescent="0.25">
      <c r="A2643" s="96" t="s">
        <v>13865</v>
      </c>
      <c r="B2643" s="21" t="s">
        <v>13866</v>
      </c>
      <c r="C2643" s="21"/>
      <c r="D2643" s="22">
        <v>0</v>
      </c>
      <c r="E2643" s="28">
        <v>0.15438723452551747</v>
      </c>
      <c r="F2643" s="28">
        <v>0.23501121713321471</v>
      </c>
      <c r="G2643" s="28">
        <v>0.62702337146447262</v>
      </c>
      <c r="H2643" s="28">
        <v>0.14493416910573745</v>
      </c>
      <c r="I2643" s="25">
        <f t="shared" si="164"/>
        <v>0</v>
      </c>
      <c r="J2643" s="25">
        <f t="shared" si="165"/>
        <v>0</v>
      </c>
      <c r="K2643" s="25">
        <f t="shared" si="166"/>
        <v>1</v>
      </c>
      <c r="L2643" s="25">
        <f t="shared" si="167"/>
        <v>0</v>
      </c>
      <c r="M2643" s="25">
        <v>1</v>
      </c>
      <c r="N2643" s="25" t="e">
        <v>#N/A</v>
      </c>
      <c r="O2643" s="25" t="e">
        <f>VLOOKUP(A2643,'NFkB target TFs'!$E$10:$E$54,1,FALSE)</f>
        <v>#N/A</v>
      </c>
      <c r="P2643" s="25" t="e">
        <f>VLOOKUP(A2643,'all NFkB targets'!$A$6:$A$571,1,FALSE)</f>
        <v>#N/A</v>
      </c>
    </row>
    <row r="2644" spans="1:16" x14ac:dyDescent="0.25">
      <c r="A2644" s="96" t="s">
        <v>12986</v>
      </c>
      <c r="B2644" s="21" t="s">
        <v>12987</v>
      </c>
      <c r="C2644" s="21"/>
      <c r="D2644" s="22">
        <v>0</v>
      </c>
      <c r="E2644" s="28">
        <v>0.67356809003494733</v>
      </c>
      <c r="F2644" s="28">
        <v>0.67049588475160926</v>
      </c>
      <c r="G2644" s="23">
        <v>2.9307306837959464E-2</v>
      </c>
      <c r="H2644" s="28">
        <v>0.14488544067665629</v>
      </c>
      <c r="I2644" s="25">
        <f t="shared" si="164"/>
        <v>1</v>
      </c>
      <c r="J2644" s="25">
        <f t="shared" si="165"/>
        <v>1</v>
      </c>
      <c r="K2644" s="25">
        <f t="shared" si="166"/>
        <v>0</v>
      </c>
      <c r="L2644" s="25">
        <f t="shared" si="167"/>
        <v>0</v>
      </c>
      <c r="M2644" s="25">
        <v>1</v>
      </c>
      <c r="N2644" s="25" t="e">
        <v>#N/A</v>
      </c>
      <c r="O2644" s="25" t="e">
        <f>VLOOKUP(A2644,'NFkB target TFs'!$E$10:$E$54,1,FALSE)</f>
        <v>#N/A</v>
      </c>
      <c r="P2644" s="25" t="e">
        <f>VLOOKUP(A2644,'all NFkB targets'!$A$6:$A$571,1,FALSE)</f>
        <v>#N/A</v>
      </c>
    </row>
    <row r="2645" spans="1:16" x14ac:dyDescent="0.25">
      <c r="A2645" s="96" t="s">
        <v>8743</v>
      </c>
      <c r="B2645" s="21" t="s">
        <v>8744</v>
      </c>
      <c r="C2645" s="21"/>
      <c r="D2645" s="22">
        <v>0</v>
      </c>
      <c r="E2645" s="23">
        <v>0.19329106008780148</v>
      </c>
      <c r="F2645" s="23">
        <v>0.13427848496039721</v>
      </c>
      <c r="G2645" s="23">
        <v>0.11563376834417285</v>
      </c>
      <c r="H2645" s="23">
        <v>0.14484330187218408</v>
      </c>
      <c r="I2645" s="25">
        <f t="shared" si="164"/>
        <v>0</v>
      </c>
      <c r="J2645" s="25">
        <f t="shared" si="165"/>
        <v>0</v>
      </c>
      <c r="K2645" s="25">
        <f t="shared" si="166"/>
        <v>0</v>
      </c>
      <c r="L2645" s="25">
        <f t="shared" si="167"/>
        <v>0</v>
      </c>
      <c r="M2645" s="25">
        <v>0</v>
      </c>
      <c r="N2645" s="25" t="e">
        <v>#N/A</v>
      </c>
      <c r="O2645" s="25" t="e">
        <f>VLOOKUP(A2645,'NFkB target TFs'!$E$10:$E$54,1,FALSE)</f>
        <v>#N/A</v>
      </c>
      <c r="P2645" s="25" t="e">
        <f>VLOOKUP(A2645,'all NFkB targets'!$A$6:$A$571,1,FALSE)</f>
        <v>#N/A</v>
      </c>
    </row>
    <row r="2646" spans="1:16" x14ac:dyDescent="0.25">
      <c r="A2646" s="96" t="s">
        <v>455</v>
      </c>
      <c r="B2646" s="21" t="s">
        <v>456</v>
      </c>
      <c r="C2646" s="21"/>
      <c r="D2646" s="22">
        <v>0</v>
      </c>
      <c r="E2646" s="23">
        <v>0.19387567898164443</v>
      </c>
      <c r="F2646" s="23">
        <v>0.45300032363777093</v>
      </c>
      <c r="G2646" s="23">
        <v>0.12355094708590432</v>
      </c>
      <c r="H2646" s="23">
        <v>0.14480791421096084</v>
      </c>
      <c r="I2646" s="25">
        <f t="shared" si="164"/>
        <v>0</v>
      </c>
      <c r="J2646" s="25">
        <f t="shared" si="165"/>
        <v>0</v>
      </c>
      <c r="K2646" s="25">
        <f t="shared" si="166"/>
        <v>0</v>
      </c>
      <c r="L2646" s="25">
        <f t="shared" si="167"/>
        <v>0</v>
      </c>
      <c r="M2646" s="25">
        <v>0</v>
      </c>
      <c r="N2646" s="25" t="e">
        <v>#N/A</v>
      </c>
      <c r="O2646" s="25" t="e">
        <f>VLOOKUP(A2646,'NFkB target TFs'!$E$10:$E$54,1,FALSE)</f>
        <v>#N/A</v>
      </c>
      <c r="P2646" s="25" t="e">
        <f>VLOOKUP(A2646,'all NFkB targets'!$A$6:$A$571,1,FALSE)</f>
        <v>#N/A</v>
      </c>
    </row>
    <row r="2647" spans="1:16" x14ac:dyDescent="0.25">
      <c r="A2647" s="96" t="s">
        <v>1232</v>
      </c>
      <c r="B2647" s="21" t="s">
        <v>1233</v>
      </c>
      <c r="C2647" s="21"/>
      <c r="D2647" s="22">
        <v>0</v>
      </c>
      <c r="E2647" s="23">
        <v>-4.9694934928139173E-2</v>
      </c>
      <c r="F2647" s="23">
        <v>0.34201788855275472</v>
      </c>
      <c r="G2647" s="23">
        <v>0.34609528502061848</v>
      </c>
      <c r="H2647" s="23">
        <v>0.14450639358955689</v>
      </c>
      <c r="I2647" s="25">
        <f t="shared" si="164"/>
        <v>0</v>
      </c>
      <c r="J2647" s="25">
        <f t="shared" si="165"/>
        <v>0</v>
      </c>
      <c r="K2647" s="25">
        <f t="shared" si="166"/>
        <v>0</v>
      </c>
      <c r="L2647" s="25">
        <f t="shared" si="167"/>
        <v>0</v>
      </c>
      <c r="M2647" s="25">
        <v>0</v>
      </c>
      <c r="N2647" s="25" t="e">
        <v>#N/A</v>
      </c>
      <c r="O2647" s="25" t="e">
        <f>VLOOKUP(A2647,'NFkB target TFs'!$E$10:$E$54,1,FALSE)</f>
        <v>#N/A</v>
      </c>
      <c r="P2647" s="25" t="e">
        <f>VLOOKUP(A2647,'all NFkB targets'!$A$6:$A$571,1,FALSE)</f>
        <v>#N/A</v>
      </c>
    </row>
    <row r="2648" spans="1:16" x14ac:dyDescent="0.25">
      <c r="A2648" s="96" t="s">
        <v>4996</v>
      </c>
      <c r="B2648" s="21" t="s">
        <v>4997</v>
      </c>
      <c r="C2648" s="21"/>
      <c r="D2648" s="22">
        <v>0</v>
      </c>
      <c r="E2648" s="23">
        <v>-5.9719298791930303E-2</v>
      </c>
      <c r="F2648" s="23">
        <v>0.19900723965457603</v>
      </c>
      <c r="G2648" s="23">
        <v>0.29963410078987845</v>
      </c>
      <c r="H2648" s="23">
        <v>0.14435089200321596</v>
      </c>
      <c r="I2648" s="25">
        <f t="shared" si="164"/>
        <v>0</v>
      </c>
      <c r="J2648" s="25">
        <f t="shared" si="165"/>
        <v>0</v>
      </c>
      <c r="K2648" s="25">
        <f t="shared" si="166"/>
        <v>0</v>
      </c>
      <c r="L2648" s="25">
        <f t="shared" si="167"/>
        <v>0</v>
      </c>
      <c r="M2648" s="25">
        <v>0</v>
      </c>
      <c r="N2648" s="25" t="e">
        <v>#N/A</v>
      </c>
      <c r="O2648" s="25" t="e">
        <f>VLOOKUP(A2648,'NFkB target TFs'!$E$10:$E$54,1,FALSE)</f>
        <v>#N/A</v>
      </c>
      <c r="P2648" s="25" t="e">
        <f>VLOOKUP(A2648,'all NFkB targets'!$A$6:$A$571,1,FALSE)</f>
        <v>#N/A</v>
      </c>
    </row>
    <row r="2649" spans="1:16" x14ac:dyDescent="0.25">
      <c r="A2649" s="96" t="s">
        <v>13571</v>
      </c>
      <c r="B2649" s="21" t="s">
        <v>941</v>
      </c>
      <c r="C2649" s="21"/>
      <c r="D2649" s="22">
        <v>0</v>
      </c>
      <c r="E2649" s="23">
        <v>5.6559148428032821E-2</v>
      </c>
      <c r="F2649" s="28">
        <v>0.43688920488486671</v>
      </c>
      <c r="G2649" s="28">
        <v>1.0417725310724517</v>
      </c>
      <c r="H2649" s="28">
        <v>0.14405749169666621</v>
      </c>
      <c r="I2649" s="25">
        <f t="shared" si="164"/>
        <v>0</v>
      </c>
      <c r="J2649" s="25">
        <f t="shared" si="165"/>
        <v>0</v>
      </c>
      <c r="K2649" s="25">
        <f t="shared" si="166"/>
        <v>1</v>
      </c>
      <c r="L2649" s="25">
        <f t="shared" si="167"/>
        <v>0</v>
      </c>
      <c r="M2649" s="25">
        <v>1</v>
      </c>
      <c r="N2649" s="25" t="e">
        <v>#N/A</v>
      </c>
      <c r="O2649" s="25" t="e">
        <f>VLOOKUP(A2649,'NFkB target TFs'!$E$10:$E$54,1,FALSE)</f>
        <v>#N/A</v>
      </c>
      <c r="P2649" s="25" t="e">
        <f>VLOOKUP(A2649,'all NFkB targets'!$A$6:$A$571,1,FALSE)</f>
        <v>#N/A</v>
      </c>
    </row>
    <row r="2650" spans="1:16" x14ac:dyDescent="0.25">
      <c r="A2650" s="96" t="s">
        <v>8553</v>
      </c>
      <c r="B2650" s="21" t="s">
        <v>8554</v>
      </c>
      <c r="C2650" s="21"/>
      <c r="D2650" s="22">
        <v>0</v>
      </c>
      <c r="E2650" s="23">
        <v>0.38165469962686999</v>
      </c>
      <c r="F2650" s="23">
        <v>0.19573232236140956</v>
      </c>
      <c r="G2650" s="23">
        <v>6.7822106302307811E-2</v>
      </c>
      <c r="H2650" s="23">
        <v>0.14396525565591245</v>
      </c>
      <c r="I2650" s="25">
        <f t="shared" si="164"/>
        <v>0</v>
      </c>
      <c r="J2650" s="25">
        <f t="shared" si="165"/>
        <v>0</v>
      </c>
      <c r="K2650" s="25">
        <f t="shared" si="166"/>
        <v>0</v>
      </c>
      <c r="L2650" s="25">
        <f t="shared" si="167"/>
        <v>0</v>
      </c>
      <c r="M2650" s="25">
        <v>0</v>
      </c>
      <c r="N2650" s="25" t="e">
        <v>#N/A</v>
      </c>
      <c r="O2650" s="25" t="e">
        <f>VLOOKUP(A2650,'NFkB target TFs'!$E$10:$E$54,1,FALSE)</f>
        <v>#N/A</v>
      </c>
      <c r="P2650" s="25" t="e">
        <f>VLOOKUP(A2650,'all NFkB targets'!$A$6:$A$571,1,FALSE)</f>
        <v>#N/A</v>
      </c>
    </row>
    <row r="2651" spans="1:16" x14ac:dyDescent="0.25">
      <c r="A2651" s="96" t="s">
        <v>12370</v>
      </c>
      <c r="B2651" s="21" t="s">
        <v>12371</v>
      </c>
      <c r="C2651" s="21"/>
      <c r="D2651" s="22">
        <v>0</v>
      </c>
      <c r="E2651" s="28">
        <v>0.58860049020583338</v>
      </c>
      <c r="F2651" s="28">
        <v>0.29200899574843731</v>
      </c>
      <c r="G2651" s="28">
        <v>0.44402900793411226</v>
      </c>
      <c r="H2651" s="28">
        <v>0.14393256857506503</v>
      </c>
      <c r="I2651" s="25">
        <f t="shared" si="164"/>
        <v>1</v>
      </c>
      <c r="J2651" s="25">
        <f t="shared" si="165"/>
        <v>0</v>
      </c>
      <c r="K2651" s="25">
        <f t="shared" si="166"/>
        <v>0</v>
      </c>
      <c r="L2651" s="25">
        <f t="shared" si="167"/>
        <v>0</v>
      </c>
      <c r="M2651" s="25">
        <v>1</v>
      </c>
      <c r="N2651" s="25" t="e">
        <v>#N/A</v>
      </c>
      <c r="O2651" s="25" t="e">
        <f>VLOOKUP(A2651,'NFkB target TFs'!$E$10:$E$54,1,FALSE)</f>
        <v>#N/A</v>
      </c>
      <c r="P2651" s="25" t="e">
        <f>VLOOKUP(A2651,'all NFkB targets'!$A$6:$A$571,1,FALSE)</f>
        <v>#N/A</v>
      </c>
    </row>
    <row r="2652" spans="1:16" x14ac:dyDescent="0.25">
      <c r="A2652" s="96" t="s">
        <v>12963</v>
      </c>
      <c r="B2652" s="21" t="s">
        <v>12964</v>
      </c>
      <c r="C2652" s="21"/>
      <c r="D2652" s="22">
        <v>0</v>
      </c>
      <c r="E2652" s="28">
        <v>0.89824705919548675</v>
      </c>
      <c r="F2652" s="24">
        <v>-1.0200827228081304</v>
      </c>
      <c r="G2652" s="24">
        <v>-0.4904536021823197</v>
      </c>
      <c r="H2652" s="28">
        <v>0.14375131697896334</v>
      </c>
      <c r="I2652" s="25">
        <f t="shared" si="164"/>
        <v>1</v>
      </c>
      <c r="J2652" s="25">
        <f t="shared" si="165"/>
        <v>1</v>
      </c>
      <c r="K2652" s="25">
        <f t="shared" si="166"/>
        <v>0</v>
      </c>
      <c r="L2652" s="25">
        <f t="shared" si="167"/>
        <v>0</v>
      </c>
      <c r="M2652" s="25">
        <v>1</v>
      </c>
      <c r="N2652" s="25" t="e">
        <v>#N/A</v>
      </c>
      <c r="O2652" s="25" t="e">
        <f>VLOOKUP(A2652,'NFkB target TFs'!$E$10:$E$54,1,FALSE)</f>
        <v>#N/A</v>
      </c>
      <c r="P2652" s="25" t="e">
        <f>VLOOKUP(A2652,'all NFkB targets'!$A$6:$A$571,1,FALSE)</f>
        <v>#N/A</v>
      </c>
    </row>
    <row r="2653" spans="1:16" x14ac:dyDescent="0.25">
      <c r="A2653" s="96" t="s">
        <v>15168</v>
      </c>
      <c r="B2653" s="21" t="s">
        <v>15169</v>
      </c>
      <c r="C2653" s="21"/>
      <c r="D2653" s="22">
        <v>0</v>
      </c>
      <c r="E2653" s="24">
        <v>-2.941800872178554</v>
      </c>
      <c r="F2653" s="24">
        <v>-1.8548881294623047</v>
      </c>
      <c r="G2653" s="28">
        <v>1.0556646866660842</v>
      </c>
      <c r="H2653" s="28">
        <v>0.14350423059675557</v>
      </c>
      <c r="I2653" s="25">
        <f t="shared" si="164"/>
        <v>1</v>
      </c>
      <c r="J2653" s="25">
        <f t="shared" si="165"/>
        <v>1</v>
      </c>
      <c r="K2653" s="25">
        <f t="shared" si="166"/>
        <v>1</v>
      </c>
      <c r="L2653" s="25">
        <f t="shared" si="167"/>
        <v>0</v>
      </c>
      <c r="M2653" s="25">
        <v>1</v>
      </c>
      <c r="N2653" s="25" t="e">
        <v>#N/A</v>
      </c>
      <c r="O2653" s="25" t="e">
        <f>VLOOKUP(A2653,'NFkB target TFs'!$E$10:$E$54,1,FALSE)</f>
        <v>#N/A</v>
      </c>
      <c r="P2653" s="25" t="e">
        <f>VLOOKUP(A2653,'all NFkB targets'!$A$6:$A$571,1,FALSE)</f>
        <v>#N/A</v>
      </c>
    </row>
    <row r="2654" spans="1:16" x14ac:dyDescent="0.25">
      <c r="A2654" s="96" t="s">
        <v>6564</v>
      </c>
      <c r="B2654" s="21" t="s">
        <v>6565</v>
      </c>
      <c r="C2654" s="21"/>
      <c r="D2654" s="22">
        <v>0</v>
      </c>
      <c r="E2654" s="23">
        <v>0.42223549448618575</v>
      </c>
      <c r="F2654" s="23">
        <v>0.51118638464651867</v>
      </c>
      <c r="G2654" s="23">
        <v>0.4525035106298203</v>
      </c>
      <c r="H2654" s="23">
        <v>0.14326092527897957</v>
      </c>
      <c r="I2654" s="25">
        <f t="shared" si="164"/>
        <v>0</v>
      </c>
      <c r="J2654" s="25">
        <f t="shared" si="165"/>
        <v>0</v>
      </c>
      <c r="K2654" s="25">
        <f t="shared" si="166"/>
        <v>0</v>
      </c>
      <c r="L2654" s="25">
        <f t="shared" si="167"/>
        <v>0</v>
      </c>
      <c r="M2654" s="25">
        <v>0</v>
      </c>
      <c r="N2654" s="25" t="e">
        <v>#N/A</v>
      </c>
      <c r="O2654" s="25" t="e">
        <f>VLOOKUP(A2654,'NFkB target TFs'!$E$10:$E$54,1,FALSE)</f>
        <v>#N/A</v>
      </c>
      <c r="P2654" s="25" t="e">
        <f>VLOOKUP(A2654,'all NFkB targets'!$A$6:$A$571,1,FALSE)</f>
        <v>#N/A</v>
      </c>
    </row>
    <row r="2655" spans="1:16" x14ac:dyDescent="0.25">
      <c r="A2655" s="96" t="s">
        <v>11619</v>
      </c>
      <c r="B2655" s="21" t="s">
        <v>11620</v>
      </c>
      <c r="C2655" s="21"/>
      <c r="D2655" s="22">
        <v>0</v>
      </c>
      <c r="E2655" s="23">
        <v>0.13080354387020954</v>
      </c>
      <c r="F2655" s="23">
        <v>0.10077048016615341</v>
      </c>
      <c r="G2655" s="23">
        <v>0.17324494757192305</v>
      </c>
      <c r="H2655" s="23">
        <v>0.1431122453749874</v>
      </c>
      <c r="I2655" s="25">
        <f t="shared" si="164"/>
        <v>0</v>
      </c>
      <c r="J2655" s="25">
        <f t="shared" si="165"/>
        <v>0</v>
      </c>
      <c r="K2655" s="25">
        <f t="shared" si="166"/>
        <v>0</v>
      </c>
      <c r="L2655" s="25">
        <f t="shared" si="167"/>
        <v>0</v>
      </c>
      <c r="M2655" s="25">
        <v>0</v>
      </c>
      <c r="N2655" s="25" t="e">
        <v>#N/A</v>
      </c>
      <c r="O2655" s="25" t="e">
        <f>VLOOKUP(A2655,'NFkB target TFs'!$E$10:$E$54,1,FALSE)</f>
        <v>#N/A</v>
      </c>
      <c r="P2655" s="25" t="e">
        <f>VLOOKUP(A2655,'all NFkB targets'!$A$6:$A$571,1,FALSE)</f>
        <v>#N/A</v>
      </c>
    </row>
    <row r="2656" spans="1:16" x14ac:dyDescent="0.25">
      <c r="A2656" s="96" t="s">
        <v>4158</v>
      </c>
      <c r="B2656" s="21" t="s">
        <v>4159</v>
      </c>
      <c r="C2656" s="21"/>
      <c r="D2656" s="22">
        <v>0</v>
      </c>
      <c r="E2656" s="23">
        <v>0.13601584827569249</v>
      </c>
      <c r="F2656" s="23">
        <v>0.30291310271208105</v>
      </c>
      <c r="G2656" s="23">
        <v>0.17091197251593399</v>
      </c>
      <c r="H2656" s="23">
        <v>0.143070459282263</v>
      </c>
      <c r="I2656" s="25">
        <f t="shared" si="164"/>
        <v>0</v>
      </c>
      <c r="J2656" s="25">
        <f t="shared" si="165"/>
        <v>0</v>
      </c>
      <c r="K2656" s="25">
        <f t="shared" si="166"/>
        <v>0</v>
      </c>
      <c r="L2656" s="25">
        <f t="shared" si="167"/>
        <v>0</v>
      </c>
      <c r="M2656" s="25">
        <v>0</v>
      </c>
      <c r="N2656" s="25" t="e">
        <v>#N/A</v>
      </c>
      <c r="O2656" s="25" t="e">
        <f>VLOOKUP(A2656,'NFkB target TFs'!$E$10:$E$54,1,FALSE)</f>
        <v>#N/A</v>
      </c>
      <c r="P2656" s="25" t="e">
        <f>VLOOKUP(A2656,'all NFkB targets'!$A$6:$A$571,1,FALSE)</f>
        <v>#N/A</v>
      </c>
    </row>
    <row r="2657" spans="1:16" x14ac:dyDescent="0.25">
      <c r="A2657" s="96" t="s">
        <v>13976</v>
      </c>
      <c r="B2657" s="21" t="s">
        <v>13977</v>
      </c>
      <c r="C2657" s="21"/>
      <c r="D2657" s="22">
        <v>0</v>
      </c>
      <c r="E2657" s="28">
        <v>0.34138152057816684</v>
      </c>
      <c r="F2657" s="28">
        <v>0.43319353880113171</v>
      </c>
      <c r="G2657" s="28">
        <v>0.6703687096288955</v>
      </c>
      <c r="H2657" s="28">
        <v>0.14306983099073062</v>
      </c>
      <c r="I2657" s="25">
        <f t="shared" si="164"/>
        <v>0</v>
      </c>
      <c r="J2657" s="25">
        <f t="shared" si="165"/>
        <v>0</v>
      </c>
      <c r="K2657" s="25">
        <f t="shared" si="166"/>
        <v>1</v>
      </c>
      <c r="L2657" s="25">
        <f t="shared" si="167"/>
        <v>0</v>
      </c>
      <c r="M2657" s="25">
        <v>1</v>
      </c>
      <c r="N2657" s="25" t="e">
        <v>#N/A</v>
      </c>
      <c r="O2657" s="25" t="e">
        <f>VLOOKUP(A2657,'NFkB target TFs'!$E$10:$E$54,1,FALSE)</f>
        <v>#N/A</v>
      </c>
      <c r="P2657" s="25" t="e">
        <f>VLOOKUP(A2657,'all NFkB targets'!$A$6:$A$571,1,FALSE)</f>
        <v>#N/A</v>
      </c>
    </row>
    <row r="2658" spans="1:16" x14ac:dyDescent="0.25">
      <c r="A2658" s="96" t="s">
        <v>3227</v>
      </c>
      <c r="B2658" s="21" t="s">
        <v>3228</v>
      </c>
      <c r="C2658" s="21"/>
      <c r="D2658" s="22">
        <v>0</v>
      </c>
      <c r="E2658" s="23">
        <v>-0.54921821873917942</v>
      </c>
      <c r="F2658" s="23">
        <v>0.40536498175203822</v>
      </c>
      <c r="G2658" s="23">
        <v>-0.49275674001292752</v>
      </c>
      <c r="H2658" s="23">
        <v>0.14297344524380404</v>
      </c>
      <c r="I2658" s="25">
        <f t="shared" si="164"/>
        <v>0</v>
      </c>
      <c r="J2658" s="25">
        <f t="shared" si="165"/>
        <v>0</v>
      </c>
      <c r="K2658" s="25">
        <f t="shared" si="166"/>
        <v>0</v>
      </c>
      <c r="L2658" s="25">
        <f t="shared" si="167"/>
        <v>0</v>
      </c>
      <c r="M2658" s="25">
        <v>0</v>
      </c>
      <c r="N2658" s="25" t="e">
        <v>#N/A</v>
      </c>
      <c r="O2658" s="25" t="e">
        <f>VLOOKUP(A2658,'NFkB target TFs'!$E$10:$E$54,1,FALSE)</f>
        <v>#N/A</v>
      </c>
      <c r="P2658" s="25" t="e">
        <f>VLOOKUP(A2658,'all NFkB targets'!$A$6:$A$571,1,FALSE)</f>
        <v>#N/A</v>
      </c>
    </row>
    <row r="2659" spans="1:16" x14ac:dyDescent="0.25">
      <c r="A2659" s="96" t="s">
        <v>10762</v>
      </c>
      <c r="B2659" s="21" t="s">
        <v>10763</v>
      </c>
      <c r="C2659" s="21"/>
      <c r="D2659" s="22">
        <v>0</v>
      </c>
      <c r="E2659" s="23">
        <v>-0.30095460282475212</v>
      </c>
      <c r="F2659" s="23">
        <v>0.22611034722690934</v>
      </c>
      <c r="G2659" s="23">
        <v>9.1293441557947305E-5</v>
      </c>
      <c r="H2659" s="23">
        <v>0.14295447407740791</v>
      </c>
      <c r="I2659" s="25">
        <f t="shared" si="164"/>
        <v>0</v>
      </c>
      <c r="J2659" s="25">
        <f t="shared" si="165"/>
        <v>0</v>
      </c>
      <c r="K2659" s="25">
        <f t="shared" si="166"/>
        <v>0</v>
      </c>
      <c r="L2659" s="25">
        <f t="shared" si="167"/>
        <v>0</v>
      </c>
      <c r="M2659" s="25">
        <v>0</v>
      </c>
      <c r="N2659" s="25" t="e">
        <v>#N/A</v>
      </c>
      <c r="O2659" s="25" t="e">
        <f>VLOOKUP(A2659,'NFkB target TFs'!$E$10:$E$54,1,FALSE)</f>
        <v>#N/A</v>
      </c>
      <c r="P2659" s="25" t="e">
        <f>VLOOKUP(A2659,'all NFkB targets'!$A$6:$A$571,1,FALSE)</f>
        <v>#N/A</v>
      </c>
    </row>
    <row r="2660" spans="1:16" x14ac:dyDescent="0.25">
      <c r="A2660" s="96" t="s">
        <v>7684</v>
      </c>
      <c r="B2660" s="21" t="s">
        <v>7685</v>
      </c>
      <c r="C2660" s="21"/>
      <c r="D2660" s="22">
        <v>0</v>
      </c>
      <c r="E2660" s="23">
        <v>0.20530615807243943</v>
      </c>
      <c r="F2660" s="23">
        <v>8.9748027531494107E-2</v>
      </c>
      <c r="G2660" s="23">
        <v>0.1162758176075453</v>
      </c>
      <c r="H2660" s="23">
        <v>0.14291446833269444</v>
      </c>
      <c r="I2660" s="25">
        <f t="shared" si="164"/>
        <v>0</v>
      </c>
      <c r="J2660" s="25">
        <f t="shared" si="165"/>
        <v>0</v>
      </c>
      <c r="K2660" s="25">
        <f t="shared" si="166"/>
        <v>0</v>
      </c>
      <c r="L2660" s="25">
        <f t="shared" si="167"/>
        <v>0</v>
      </c>
      <c r="M2660" s="25">
        <v>0</v>
      </c>
      <c r="N2660" s="25" t="e">
        <v>#N/A</v>
      </c>
      <c r="O2660" s="25" t="e">
        <f>VLOOKUP(A2660,'NFkB target TFs'!$E$10:$E$54,1,FALSE)</f>
        <v>#N/A</v>
      </c>
      <c r="P2660" s="25" t="e">
        <f>VLOOKUP(A2660,'all NFkB targets'!$A$6:$A$571,1,FALSE)</f>
        <v>#N/A</v>
      </c>
    </row>
    <row r="2661" spans="1:16" x14ac:dyDescent="0.25">
      <c r="A2661" s="96" t="s">
        <v>307</v>
      </c>
      <c r="B2661" s="21" t="s">
        <v>308</v>
      </c>
      <c r="C2661" s="21"/>
      <c r="D2661" s="22">
        <v>0</v>
      </c>
      <c r="E2661" s="23">
        <v>-0.3135095383712021</v>
      </c>
      <c r="F2661" s="23">
        <v>-0.15295522229836117</v>
      </c>
      <c r="G2661" s="23">
        <v>-0.25528680845212159</v>
      </c>
      <c r="H2661" s="23">
        <v>0.14284545374758623</v>
      </c>
      <c r="I2661" s="25">
        <f t="shared" si="164"/>
        <v>0</v>
      </c>
      <c r="J2661" s="25">
        <f t="shared" si="165"/>
        <v>0</v>
      </c>
      <c r="K2661" s="25">
        <f t="shared" si="166"/>
        <v>0</v>
      </c>
      <c r="L2661" s="25">
        <f t="shared" si="167"/>
        <v>0</v>
      </c>
      <c r="M2661" s="25">
        <v>0</v>
      </c>
      <c r="N2661" s="25" t="e">
        <v>#N/A</v>
      </c>
      <c r="O2661" s="25" t="e">
        <f>VLOOKUP(A2661,'NFkB target TFs'!$E$10:$E$54,1,FALSE)</f>
        <v>#N/A</v>
      </c>
      <c r="P2661" s="25" t="e">
        <f>VLOOKUP(A2661,'all NFkB targets'!$A$6:$A$571,1,FALSE)</f>
        <v>#N/A</v>
      </c>
    </row>
    <row r="2662" spans="1:16" x14ac:dyDescent="0.25">
      <c r="A2662" s="96" t="s">
        <v>2548</v>
      </c>
      <c r="B2662" s="21" t="s">
        <v>2549</v>
      </c>
      <c r="C2662" s="21"/>
      <c r="D2662" s="22">
        <v>0</v>
      </c>
      <c r="E2662" s="23">
        <v>-0.31891148105249956</v>
      </c>
      <c r="F2662" s="23">
        <v>2.171759473291493E-2</v>
      </c>
      <c r="G2662" s="23">
        <v>2.6158290316433352E-2</v>
      </c>
      <c r="H2662" s="23">
        <v>0.14273700193278177</v>
      </c>
      <c r="I2662" s="25">
        <f t="shared" si="164"/>
        <v>0</v>
      </c>
      <c r="J2662" s="25">
        <f t="shared" si="165"/>
        <v>0</v>
      </c>
      <c r="K2662" s="25">
        <f t="shared" si="166"/>
        <v>0</v>
      </c>
      <c r="L2662" s="25">
        <f t="shared" si="167"/>
        <v>0</v>
      </c>
      <c r="M2662" s="25">
        <v>0</v>
      </c>
      <c r="N2662" s="25" t="e">
        <v>#N/A</v>
      </c>
      <c r="O2662" s="25" t="e">
        <f>VLOOKUP(A2662,'NFkB target TFs'!$E$10:$E$54,1,FALSE)</f>
        <v>#N/A</v>
      </c>
      <c r="P2662" s="25" t="e">
        <f>VLOOKUP(A2662,'all NFkB targets'!$A$6:$A$571,1,FALSE)</f>
        <v>#N/A</v>
      </c>
    </row>
    <row r="2663" spans="1:16" x14ac:dyDescent="0.25">
      <c r="A2663" s="96" t="s">
        <v>7395</v>
      </c>
      <c r="B2663" s="21" t="s">
        <v>7396</v>
      </c>
      <c r="C2663" s="21"/>
      <c r="D2663" s="22">
        <v>0</v>
      </c>
      <c r="E2663" s="23">
        <v>-2.0756794620977884E-3</v>
      </c>
      <c r="F2663" s="23">
        <v>-4.2802931800386565E-2</v>
      </c>
      <c r="G2663" s="23">
        <v>2.6041494261663637E-2</v>
      </c>
      <c r="H2663" s="23">
        <v>0.14272574114439968</v>
      </c>
      <c r="I2663" s="25">
        <f t="shared" si="164"/>
        <v>0</v>
      </c>
      <c r="J2663" s="25">
        <f t="shared" si="165"/>
        <v>0</v>
      </c>
      <c r="K2663" s="25">
        <f t="shared" si="166"/>
        <v>0</v>
      </c>
      <c r="L2663" s="25">
        <f t="shared" si="167"/>
        <v>0</v>
      </c>
      <c r="M2663" s="25">
        <v>0</v>
      </c>
      <c r="N2663" s="25" t="e">
        <v>#N/A</v>
      </c>
      <c r="O2663" s="25" t="e">
        <f>VLOOKUP(A2663,'NFkB target TFs'!$E$10:$E$54,1,FALSE)</f>
        <v>#N/A</v>
      </c>
      <c r="P2663" s="25" t="e">
        <f>VLOOKUP(A2663,'all NFkB targets'!$A$6:$A$571,1,FALSE)</f>
        <v>#N/A</v>
      </c>
    </row>
    <row r="2664" spans="1:16" x14ac:dyDescent="0.25">
      <c r="A2664" s="96" t="s">
        <v>4258</v>
      </c>
      <c r="B2664" s="21" t="s">
        <v>4259</v>
      </c>
      <c r="C2664" s="21"/>
      <c r="D2664" s="22">
        <v>0</v>
      </c>
      <c r="E2664" s="23">
        <v>-7.6038922025321504E-2</v>
      </c>
      <c r="F2664" s="23">
        <v>-7.7871809615803408E-4</v>
      </c>
      <c r="G2664" s="23">
        <v>6.8797065033752523E-3</v>
      </c>
      <c r="H2664" s="23">
        <v>0.1426572470427083</v>
      </c>
      <c r="I2664" s="25">
        <f t="shared" si="164"/>
        <v>0</v>
      </c>
      <c r="J2664" s="25">
        <f t="shared" si="165"/>
        <v>0</v>
      </c>
      <c r="K2664" s="25">
        <f t="shared" si="166"/>
        <v>0</v>
      </c>
      <c r="L2664" s="25">
        <f t="shared" si="167"/>
        <v>0</v>
      </c>
      <c r="M2664" s="25">
        <v>0</v>
      </c>
      <c r="N2664" s="25" t="e">
        <v>#N/A</v>
      </c>
      <c r="O2664" s="25" t="e">
        <f>VLOOKUP(A2664,'NFkB target TFs'!$E$10:$E$54,1,FALSE)</f>
        <v>#N/A</v>
      </c>
      <c r="P2664" s="25" t="e">
        <f>VLOOKUP(A2664,'all NFkB targets'!$A$6:$A$571,1,FALSE)</f>
        <v>#N/A</v>
      </c>
    </row>
    <row r="2665" spans="1:16" x14ac:dyDescent="0.25">
      <c r="A2665" s="96" t="s">
        <v>2778</v>
      </c>
      <c r="B2665" s="21" t="s">
        <v>2779</v>
      </c>
      <c r="C2665" s="21"/>
      <c r="D2665" s="22">
        <v>0</v>
      </c>
      <c r="E2665" s="23">
        <v>0.15486789922107552</v>
      </c>
      <c r="F2665" s="23">
        <v>0.37487580968545897</v>
      </c>
      <c r="G2665" s="23">
        <v>0.27314507436182878</v>
      </c>
      <c r="H2665" s="23">
        <v>0.14244406049660746</v>
      </c>
      <c r="I2665" s="25">
        <f t="shared" si="164"/>
        <v>0</v>
      </c>
      <c r="J2665" s="25">
        <f t="shared" si="165"/>
        <v>0</v>
      </c>
      <c r="K2665" s="25">
        <f t="shared" si="166"/>
        <v>0</v>
      </c>
      <c r="L2665" s="25">
        <f t="shared" si="167"/>
        <v>0</v>
      </c>
      <c r="M2665" s="25">
        <v>0</v>
      </c>
      <c r="N2665" s="25" t="e">
        <v>#N/A</v>
      </c>
      <c r="O2665" s="25" t="e">
        <f>VLOOKUP(A2665,'NFkB target TFs'!$E$10:$E$54,1,FALSE)</f>
        <v>#N/A</v>
      </c>
      <c r="P2665" s="25" t="e">
        <f>VLOOKUP(A2665,'all NFkB targets'!$A$6:$A$571,1,FALSE)</f>
        <v>#N/A</v>
      </c>
    </row>
    <row r="2666" spans="1:16" x14ac:dyDescent="0.25">
      <c r="A2666" s="96" t="s">
        <v>7509</v>
      </c>
      <c r="B2666" s="21" t="s">
        <v>7510</v>
      </c>
      <c r="C2666" s="21"/>
      <c r="D2666" s="22">
        <v>0</v>
      </c>
      <c r="E2666" s="23">
        <v>0.25583657328913217</v>
      </c>
      <c r="F2666" s="23">
        <v>0.25823219027919608</v>
      </c>
      <c r="G2666" s="23">
        <v>0.18096159104290946</v>
      </c>
      <c r="H2666" s="23">
        <v>0.14237870273257255</v>
      </c>
      <c r="I2666" s="25">
        <f t="shared" si="164"/>
        <v>0</v>
      </c>
      <c r="J2666" s="25">
        <f t="shared" si="165"/>
        <v>0</v>
      </c>
      <c r="K2666" s="25">
        <f t="shared" si="166"/>
        <v>0</v>
      </c>
      <c r="L2666" s="25">
        <f t="shared" si="167"/>
        <v>0</v>
      </c>
      <c r="M2666" s="25">
        <v>0</v>
      </c>
      <c r="N2666" s="25" t="e">
        <v>#N/A</v>
      </c>
      <c r="O2666" s="25" t="e">
        <f>VLOOKUP(A2666,'NFkB target TFs'!$E$10:$E$54,1,FALSE)</f>
        <v>#N/A</v>
      </c>
      <c r="P2666" s="25" t="e">
        <f>VLOOKUP(A2666,'all NFkB targets'!$A$6:$A$571,1,FALSE)</f>
        <v>#N/A</v>
      </c>
    </row>
    <row r="2667" spans="1:16" x14ac:dyDescent="0.25">
      <c r="A2667" s="96" t="s">
        <v>9467</v>
      </c>
      <c r="B2667" s="21" t="s">
        <v>9468</v>
      </c>
      <c r="C2667" s="21"/>
      <c r="D2667" s="22">
        <v>0</v>
      </c>
      <c r="E2667" s="23">
        <v>-0.21179312107906528</v>
      </c>
      <c r="F2667" s="23">
        <v>-8.6629429608741218E-2</v>
      </c>
      <c r="G2667" s="23">
        <v>6.7329186551266115E-2</v>
      </c>
      <c r="H2667" s="23">
        <v>0.14236718596968387</v>
      </c>
      <c r="I2667" s="25">
        <f t="shared" si="164"/>
        <v>0</v>
      </c>
      <c r="J2667" s="25">
        <f t="shared" si="165"/>
        <v>0</v>
      </c>
      <c r="K2667" s="25">
        <f t="shared" si="166"/>
        <v>0</v>
      </c>
      <c r="L2667" s="25">
        <f t="shared" si="167"/>
        <v>0</v>
      </c>
      <c r="M2667" s="25">
        <v>0</v>
      </c>
      <c r="N2667" s="25" t="e">
        <v>#N/A</v>
      </c>
      <c r="O2667" s="25" t="e">
        <f>VLOOKUP(A2667,'NFkB target TFs'!$E$10:$E$54,1,FALSE)</f>
        <v>#N/A</v>
      </c>
      <c r="P2667" s="25" t="e">
        <f>VLOOKUP(A2667,'all NFkB targets'!$A$6:$A$571,1,FALSE)</f>
        <v>#N/A</v>
      </c>
    </row>
    <row r="2668" spans="1:16" x14ac:dyDescent="0.25">
      <c r="A2668" s="96" t="s">
        <v>14373</v>
      </c>
      <c r="B2668" s="21" t="s">
        <v>941</v>
      </c>
      <c r="C2668" s="21"/>
      <c r="D2668" s="22">
        <v>0</v>
      </c>
      <c r="E2668" s="28">
        <v>2.2019011341578896</v>
      </c>
      <c r="F2668" s="24">
        <v>-0.38157116473579611</v>
      </c>
      <c r="G2668" s="24">
        <v>-2.5004995303821569</v>
      </c>
      <c r="H2668" s="28">
        <v>0.1422902396744592</v>
      </c>
      <c r="I2668" s="25">
        <f t="shared" si="164"/>
        <v>1</v>
      </c>
      <c r="J2668" s="25">
        <f t="shared" si="165"/>
        <v>0</v>
      </c>
      <c r="K2668" s="25">
        <f t="shared" si="166"/>
        <v>1</v>
      </c>
      <c r="L2668" s="25">
        <f t="shared" si="167"/>
        <v>0</v>
      </c>
      <c r="M2668" s="25">
        <v>1</v>
      </c>
      <c r="N2668" s="25" t="e">
        <v>#N/A</v>
      </c>
      <c r="O2668" s="25" t="e">
        <f>VLOOKUP(A2668,'NFkB target TFs'!$E$10:$E$54,1,FALSE)</f>
        <v>#N/A</v>
      </c>
      <c r="P2668" s="25" t="e">
        <f>VLOOKUP(A2668,'all NFkB targets'!$A$6:$A$571,1,FALSE)</f>
        <v>#N/A</v>
      </c>
    </row>
    <row r="2669" spans="1:16" x14ac:dyDescent="0.25">
      <c r="A2669" s="96" t="s">
        <v>630</v>
      </c>
      <c r="B2669" s="21" t="s">
        <v>631</v>
      </c>
      <c r="C2669" s="21"/>
      <c r="D2669" s="22">
        <v>0</v>
      </c>
      <c r="E2669" s="23">
        <v>0.32129074692021886</v>
      </c>
      <c r="F2669" s="23">
        <v>1.3717445111499521E-2</v>
      </c>
      <c r="G2669" s="23">
        <v>0.3555824547683144</v>
      </c>
      <c r="H2669" s="23">
        <v>0.14223785548822979</v>
      </c>
      <c r="I2669" s="25">
        <f t="shared" si="164"/>
        <v>0</v>
      </c>
      <c r="J2669" s="25">
        <f t="shared" si="165"/>
        <v>0</v>
      </c>
      <c r="K2669" s="25">
        <f t="shared" si="166"/>
        <v>0</v>
      </c>
      <c r="L2669" s="25">
        <f t="shared" si="167"/>
        <v>0</v>
      </c>
      <c r="M2669" s="25">
        <v>0</v>
      </c>
      <c r="N2669" s="25" t="e">
        <v>#N/A</v>
      </c>
      <c r="O2669" s="25" t="e">
        <f>VLOOKUP(A2669,'NFkB target TFs'!$E$10:$E$54,1,FALSE)</f>
        <v>#N/A</v>
      </c>
      <c r="P2669" s="25" t="e">
        <f>VLOOKUP(A2669,'all NFkB targets'!$A$6:$A$571,1,FALSE)</f>
        <v>#N/A</v>
      </c>
    </row>
    <row r="2670" spans="1:16" x14ac:dyDescent="0.25">
      <c r="A2670" s="96" t="s">
        <v>12795</v>
      </c>
      <c r="B2670" s="21" t="s">
        <v>12796</v>
      </c>
      <c r="C2670" s="21"/>
      <c r="D2670" s="22">
        <v>0</v>
      </c>
      <c r="E2670" s="24">
        <v>-0.40546205456385986</v>
      </c>
      <c r="F2670" s="28">
        <v>0.80488608386707405</v>
      </c>
      <c r="G2670" s="28">
        <v>0.55153179245884332</v>
      </c>
      <c r="H2670" s="28">
        <v>0.14220904070669116</v>
      </c>
      <c r="I2670" s="25">
        <f t="shared" si="164"/>
        <v>0</v>
      </c>
      <c r="J2670" s="25">
        <f t="shared" si="165"/>
        <v>1</v>
      </c>
      <c r="K2670" s="25">
        <f t="shared" si="166"/>
        <v>0</v>
      </c>
      <c r="L2670" s="25">
        <f t="shared" si="167"/>
        <v>0</v>
      </c>
      <c r="M2670" s="25">
        <v>1</v>
      </c>
      <c r="N2670" s="25" t="e">
        <v>#N/A</v>
      </c>
      <c r="O2670" s="25" t="e">
        <f>VLOOKUP(A2670,'NFkB target TFs'!$E$10:$E$54,1,FALSE)</f>
        <v>#N/A</v>
      </c>
      <c r="P2670" s="25" t="e">
        <f>VLOOKUP(A2670,'all NFkB targets'!$A$6:$A$571,1,FALSE)</f>
        <v>#N/A</v>
      </c>
    </row>
    <row r="2671" spans="1:16" x14ac:dyDescent="0.25">
      <c r="A2671" s="96" t="s">
        <v>15122</v>
      </c>
      <c r="B2671" s="21" t="s">
        <v>15123</v>
      </c>
      <c r="C2671" s="21"/>
      <c r="D2671" s="22">
        <v>0</v>
      </c>
      <c r="E2671" s="24">
        <v>-1.0308459669527594</v>
      </c>
      <c r="F2671" s="24">
        <v>-2.2367751044836446</v>
      </c>
      <c r="G2671" s="28">
        <v>0.77373976122383903</v>
      </c>
      <c r="H2671" s="28">
        <v>0.14219557392876539</v>
      </c>
      <c r="I2671" s="25">
        <f t="shared" si="164"/>
        <v>1</v>
      </c>
      <c r="J2671" s="25">
        <f t="shared" si="165"/>
        <v>1</v>
      </c>
      <c r="K2671" s="25">
        <f t="shared" si="166"/>
        <v>1</v>
      </c>
      <c r="L2671" s="25">
        <f t="shared" si="167"/>
        <v>0</v>
      </c>
      <c r="M2671" s="25">
        <v>1</v>
      </c>
      <c r="N2671" s="25" t="e">
        <v>#N/A</v>
      </c>
      <c r="O2671" s="25" t="e">
        <f>VLOOKUP(A2671,'NFkB target TFs'!$E$10:$E$54,1,FALSE)</f>
        <v>#N/A</v>
      </c>
      <c r="P2671" s="25" t="e">
        <f>VLOOKUP(A2671,'all NFkB targets'!$A$6:$A$571,1,FALSE)</f>
        <v>#N/A</v>
      </c>
    </row>
    <row r="2672" spans="1:16" x14ac:dyDescent="0.25">
      <c r="A2672" s="96" t="s">
        <v>14168</v>
      </c>
      <c r="B2672" s="21" t="s">
        <v>14169</v>
      </c>
      <c r="C2672" s="21"/>
      <c r="D2672" s="22">
        <v>0</v>
      </c>
      <c r="E2672" s="28">
        <v>0.19245523715774285</v>
      </c>
      <c r="F2672" s="28">
        <v>0.35329244900129059</v>
      </c>
      <c r="G2672" s="28">
        <v>0.61171576934705119</v>
      </c>
      <c r="H2672" s="28">
        <v>0.14216775170818902</v>
      </c>
      <c r="I2672" s="25">
        <f t="shared" si="164"/>
        <v>0</v>
      </c>
      <c r="J2672" s="25">
        <f t="shared" si="165"/>
        <v>0</v>
      </c>
      <c r="K2672" s="25">
        <f t="shared" si="166"/>
        <v>1</v>
      </c>
      <c r="L2672" s="25">
        <f t="shared" si="167"/>
        <v>0</v>
      </c>
      <c r="M2672" s="25">
        <v>1</v>
      </c>
      <c r="N2672" s="25" t="e">
        <v>#N/A</v>
      </c>
      <c r="O2672" s="25" t="e">
        <f>VLOOKUP(A2672,'NFkB target TFs'!$E$10:$E$54,1,FALSE)</f>
        <v>#N/A</v>
      </c>
      <c r="P2672" s="25" t="e">
        <f>VLOOKUP(A2672,'all NFkB targets'!$A$6:$A$571,1,FALSE)</f>
        <v>#N/A</v>
      </c>
    </row>
    <row r="2673" spans="1:16" x14ac:dyDescent="0.25">
      <c r="A2673" s="96" t="s">
        <v>3885</v>
      </c>
      <c r="B2673" s="21" t="s">
        <v>3886</v>
      </c>
      <c r="C2673" s="21"/>
      <c r="D2673" s="22">
        <v>0</v>
      </c>
      <c r="E2673" s="23">
        <v>7.7201080651089382E-2</v>
      </c>
      <c r="F2673" s="23">
        <v>-6.9042496713294932E-2</v>
      </c>
      <c r="G2673" s="23">
        <v>0.21241398147533416</v>
      </c>
      <c r="H2673" s="23">
        <v>0.14202136643703428</v>
      </c>
      <c r="I2673" s="25">
        <f t="shared" si="164"/>
        <v>0</v>
      </c>
      <c r="J2673" s="25">
        <f t="shared" si="165"/>
        <v>0</v>
      </c>
      <c r="K2673" s="25">
        <f t="shared" si="166"/>
        <v>0</v>
      </c>
      <c r="L2673" s="25">
        <f t="shared" si="167"/>
        <v>0</v>
      </c>
      <c r="M2673" s="25">
        <v>0</v>
      </c>
      <c r="N2673" s="25" t="e">
        <v>#N/A</v>
      </c>
      <c r="O2673" s="25" t="e">
        <f>VLOOKUP(A2673,'NFkB target TFs'!$E$10:$E$54,1,FALSE)</f>
        <v>#N/A</v>
      </c>
      <c r="P2673" s="25" t="e">
        <f>VLOOKUP(A2673,'all NFkB targets'!$A$6:$A$571,1,FALSE)</f>
        <v>#N/A</v>
      </c>
    </row>
    <row r="2674" spans="1:16" x14ac:dyDescent="0.25">
      <c r="A2674" s="96" t="s">
        <v>3461</v>
      </c>
      <c r="B2674" s="21" t="s">
        <v>3462</v>
      </c>
      <c r="C2674" s="21"/>
      <c r="D2674" s="22">
        <v>0</v>
      </c>
      <c r="E2674" s="23">
        <v>-3.2385131168400395E-2</v>
      </c>
      <c r="F2674" s="23">
        <v>0.28746350659809011</v>
      </c>
      <c r="G2674" s="23">
        <v>0.42618821648483968</v>
      </c>
      <c r="H2674" s="23">
        <v>0.14196472778442043</v>
      </c>
      <c r="I2674" s="25">
        <f t="shared" si="164"/>
        <v>0</v>
      </c>
      <c r="J2674" s="25">
        <f t="shared" si="165"/>
        <v>0</v>
      </c>
      <c r="K2674" s="25">
        <f t="shared" si="166"/>
        <v>0</v>
      </c>
      <c r="L2674" s="25">
        <f t="shared" si="167"/>
        <v>0</v>
      </c>
      <c r="M2674" s="25">
        <v>0</v>
      </c>
      <c r="N2674" s="25" t="e">
        <v>#N/A</v>
      </c>
      <c r="O2674" s="25" t="e">
        <f>VLOOKUP(A2674,'NFkB target TFs'!$E$10:$E$54,1,FALSE)</f>
        <v>#N/A</v>
      </c>
      <c r="P2674" s="25" t="e">
        <f>VLOOKUP(A2674,'all NFkB targets'!$A$6:$A$571,1,FALSE)</f>
        <v>#N/A</v>
      </c>
    </row>
    <row r="2675" spans="1:16" x14ac:dyDescent="0.25">
      <c r="A2675" s="96" t="s">
        <v>545</v>
      </c>
      <c r="B2675" s="21" t="s">
        <v>546</v>
      </c>
      <c r="C2675" s="21"/>
      <c r="D2675" s="22">
        <v>0</v>
      </c>
      <c r="E2675" s="23">
        <v>0.2219260242947356</v>
      </c>
      <c r="F2675" s="23">
        <v>0.18035787061570507</v>
      </c>
      <c r="G2675" s="23">
        <v>0.10412896862701382</v>
      </c>
      <c r="H2675" s="23">
        <v>0.1417225577803331</v>
      </c>
      <c r="I2675" s="25">
        <f t="shared" si="164"/>
        <v>0</v>
      </c>
      <c r="J2675" s="25">
        <f t="shared" si="165"/>
        <v>0</v>
      </c>
      <c r="K2675" s="25">
        <f t="shared" si="166"/>
        <v>0</v>
      </c>
      <c r="L2675" s="25">
        <f t="shared" si="167"/>
        <v>0</v>
      </c>
      <c r="M2675" s="25">
        <v>0</v>
      </c>
      <c r="N2675" s="25" t="e">
        <v>#N/A</v>
      </c>
      <c r="O2675" s="25" t="e">
        <f>VLOOKUP(A2675,'NFkB target TFs'!$E$10:$E$54,1,FALSE)</f>
        <v>#N/A</v>
      </c>
      <c r="P2675" s="25" t="e">
        <f>VLOOKUP(A2675,'all NFkB targets'!$A$6:$A$571,1,FALSE)</f>
        <v>#N/A</v>
      </c>
    </row>
    <row r="2676" spans="1:16" x14ac:dyDescent="0.25">
      <c r="A2676" s="96" t="s">
        <v>6491</v>
      </c>
      <c r="B2676" s="21" t="s">
        <v>941</v>
      </c>
      <c r="C2676" s="21"/>
      <c r="D2676" s="22">
        <v>0</v>
      </c>
      <c r="E2676" s="23">
        <v>0.45851700899387315</v>
      </c>
      <c r="F2676" s="23">
        <v>0.11297017240534375</v>
      </c>
      <c r="G2676" s="23">
        <v>0.18478692076658032</v>
      </c>
      <c r="H2676" s="23">
        <v>0.14156697812134378</v>
      </c>
      <c r="I2676" s="25">
        <f t="shared" si="164"/>
        <v>0</v>
      </c>
      <c r="J2676" s="25">
        <f t="shared" si="165"/>
        <v>0</v>
      </c>
      <c r="K2676" s="25">
        <f t="shared" si="166"/>
        <v>0</v>
      </c>
      <c r="L2676" s="25">
        <f t="shared" si="167"/>
        <v>0</v>
      </c>
      <c r="M2676" s="25">
        <v>0</v>
      </c>
      <c r="N2676" s="25" t="e">
        <v>#N/A</v>
      </c>
      <c r="O2676" s="25" t="e">
        <f>VLOOKUP(A2676,'NFkB target TFs'!$E$10:$E$54,1,FALSE)</f>
        <v>#N/A</v>
      </c>
      <c r="P2676" s="25" t="e">
        <f>VLOOKUP(A2676,'all NFkB targets'!$A$6:$A$571,1,FALSE)</f>
        <v>#N/A</v>
      </c>
    </row>
    <row r="2677" spans="1:16" x14ac:dyDescent="0.25">
      <c r="A2677" s="96" t="s">
        <v>13695</v>
      </c>
      <c r="B2677" s="21" t="s">
        <v>13696</v>
      </c>
      <c r="C2677" s="21"/>
      <c r="D2677" s="22">
        <v>0</v>
      </c>
      <c r="E2677" s="28">
        <v>0.17816091762240083</v>
      </c>
      <c r="F2677" s="28">
        <v>0.29754764872433753</v>
      </c>
      <c r="G2677" s="28">
        <v>0.74816645953600525</v>
      </c>
      <c r="H2677" s="28">
        <v>0.14155650176612586</v>
      </c>
      <c r="I2677" s="25">
        <f t="shared" si="164"/>
        <v>0</v>
      </c>
      <c r="J2677" s="25">
        <f t="shared" si="165"/>
        <v>0</v>
      </c>
      <c r="K2677" s="25">
        <f t="shared" si="166"/>
        <v>1</v>
      </c>
      <c r="L2677" s="25">
        <f t="shared" si="167"/>
        <v>0</v>
      </c>
      <c r="M2677" s="25">
        <v>1</v>
      </c>
      <c r="N2677" s="25" t="e">
        <v>#N/A</v>
      </c>
      <c r="O2677" s="25" t="e">
        <f>VLOOKUP(A2677,'NFkB target TFs'!$E$10:$E$54,1,FALSE)</f>
        <v>#N/A</v>
      </c>
      <c r="P2677" s="25" t="e">
        <f>VLOOKUP(A2677,'all NFkB targets'!$A$6:$A$571,1,FALSE)</f>
        <v>#N/A</v>
      </c>
    </row>
    <row r="2678" spans="1:16" x14ac:dyDescent="0.25">
      <c r="A2678" s="96" t="s">
        <v>1588</v>
      </c>
      <c r="B2678" s="21" t="s">
        <v>1589</v>
      </c>
      <c r="C2678" s="21"/>
      <c r="D2678" s="22">
        <v>0</v>
      </c>
      <c r="E2678" s="23">
        <v>0.11443479959747641</v>
      </c>
      <c r="F2678" s="23">
        <v>0.13903906846411959</v>
      </c>
      <c r="G2678" s="23">
        <v>0.12935495498818084</v>
      </c>
      <c r="H2678" s="23">
        <v>0.14144553258164552</v>
      </c>
      <c r="I2678" s="25">
        <f t="shared" si="164"/>
        <v>0</v>
      </c>
      <c r="J2678" s="25">
        <f t="shared" si="165"/>
        <v>0</v>
      </c>
      <c r="K2678" s="25">
        <f t="shared" si="166"/>
        <v>0</v>
      </c>
      <c r="L2678" s="25">
        <f t="shared" si="167"/>
        <v>0</v>
      </c>
      <c r="M2678" s="25">
        <v>0</v>
      </c>
      <c r="N2678" s="25" t="e">
        <v>#N/A</v>
      </c>
      <c r="O2678" s="25" t="e">
        <f>VLOOKUP(A2678,'NFkB target TFs'!$E$10:$E$54,1,FALSE)</f>
        <v>#N/A</v>
      </c>
      <c r="P2678" s="25" t="e">
        <f>VLOOKUP(A2678,'all NFkB targets'!$A$6:$A$571,1,FALSE)</f>
        <v>#N/A</v>
      </c>
    </row>
    <row r="2679" spans="1:16" x14ac:dyDescent="0.25">
      <c r="A2679" s="96" t="s">
        <v>11265</v>
      </c>
      <c r="B2679" s="21" t="s">
        <v>11266</v>
      </c>
      <c r="C2679" s="21"/>
      <c r="D2679" s="22">
        <v>0</v>
      </c>
      <c r="E2679" s="23">
        <v>8.8664220338488933E-2</v>
      </c>
      <c r="F2679" s="23">
        <v>2.9610320031066744E-3</v>
      </c>
      <c r="G2679" s="23">
        <v>0.25087720786898099</v>
      </c>
      <c r="H2679" s="23">
        <v>0.14140486588787288</v>
      </c>
      <c r="I2679" s="25">
        <f t="shared" ref="I2679:I2742" si="168">IF(ABS(E2679)&gt;0.585,1,0)</f>
        <v>0</v>
      </c>
      <c r="J2679" s="25">
        <f t="shared" ref="J2679:J2742" si="169">IF(ABS(F2679)&gt;0.585,1,0)</f>
        <v>0</v>
      </c>
      <c r="K2679" s="25">
        <f t="shared" ref="K2679:K2742" si="170">IF(ABS(G2679)&gt;0.585,1,0)</f>
        <v>0</v>
      </c>
      <c r="L2679" s="25">
        <f t="shared" ref="L2679:L2742" si="171">IF(ABS(H2679)&gt;0.585,1,0)</f>
        <v>0</v>
      </c>
      <c r="M2679" s="25">
        <v>0</v>
      </c>
      <c r="N2679" s="25" t="e">
        <v>#N/A</v>
      </c>
      <c r="O2679" s="25" t="e">
        <f>VLOOKUP(A2679,'NFkB target TFs'!$E$10:$E$54,1,FALSE)</f>
        <v>#N/A</v>
      </c>
      <c r="P2679" s="25" t="e">
        <f>VLOOKUP(A2679,'all NFkB targets'!$A$6:$A$571,1,FALSE)</f>
        <v>#N/A</v>
      </c>
    </row>
    <row r="2680" spans="1:16" x14ac:dyDescent="0.25">
      <c r="A2680" s="96" t="s">
        <v>4500</v>
      </c>
      <c r="B2680" s="21" t="s">
        <v>4501</v>
      </c>
      <c r="C2680" s="21"/>
      <c r="D2680" s="22">
        <v>0</v>
      </c>
      <c r="E2680" s="23">
        <v>-5.4356308379011876E-2</v>
      </c>
      <c r="F2680" s="23">
        <v>0.42187565489452727</v>
      </c>
      <c r="G2680" s="23">
        <v>-0.24413977560281985</v>
      </c>
      <c r="H2680" s="23">
        <v>0.14119239899958139</v>
      </c>
      <c r="I2680" s="25">
        <f t="shared" si="168"/>
        <v>0</v>
      </c>
      <c r="J2680" s="25">
        <f t="shared" si="169"/>
        <v>0</v>
      </c>
      <c r="K2680" s="25">
        <f t="shared" si="170"/>
        <v>0</v>
      </c>
      <c r="L2680" s="25">
        <f t="shared" si="171"/>
        <v>0</v>
      </c>
      <c r="M2680" s="25">
        <v>0</v>
      </c>
      <c r="N2680" s="25" t="e">
        <v>#N/A</v>
      </c>
      <c r="O2680" s="25" t="e">
        <f>VLOOKUP(A2680,'NFkB target TFs'!$E$10:$E$54,1,FALSE)</f>
        <v>#N/A</v>
      </c>
      <c r="P2680" s="25" t="e">
        <f>VLOOKUP(A2680,'all NFkB targets'!$A$6:$A$571,1,FALSE)</f>
        <v>#N/A</v>
      </c>
    </row>
    <row r="2681" spans="1:16" x14ac:dyDescent="0.25">
      <c r="A2681" s="96" t="s">
        <v>7003</v>
      </c>
      <c r="B2681" s="21" t="s">
        <v>7004</v>
      </c>
      <c r="C2681" s="21"/>
      <c r="D2681" s="22">
        <v>0</v>
      </c>
      <c r="E2681" s="23">
        <v>4.2138117640446268E-2</v>
      </c>
      <c r="F2681" s="23">
        <v>4.5369788534680433E-2</v>
      </c>
      <c r="G2681" s="23">
        <v>-0.18112992605765024</v>
      </c>
      <c r="H2681" s="23">
        <v>0.14106195749496064</v>
      </c>
      <c r="I2681" s="25">
        <f t="shared" si="168"/>
        <v>0</v>
      </c>
      <c r="J2681" s="25">
        <f t="shared" si="169"/>
        <v>0</v>
      </c>
      <c r="K2681" s="25">
        <f t="shared" si="170"/>
        <v>0</v>
      </c>
      <c r="L2681" s="25">
        <f t="shared" si="171"/>
        <v>0</v>
      </c>
      <c r="M2681" s="25">
        <v>0</v>
      </c>
      <c r="N2681" s="25" t="e">
        <v>#N/A</v>
      </c>
      <c r="O2681" s="25" t="e">
        <f>VLOOKUP(A2681,'NFkB target TFs'!$E$10:$E$54,1,FALSE)</f>
        <v>#N/A</v>
      </c>
      <c r="P2681" s="25" t="e">
        <f>VLOOKUP(A2681,'all NFkB targets'!$A$6:$A$571,1,FALSE)</f>
        <v>#N/A</v>
      </c>
    </row>
    <row r="2682" spans="1:16" x14ac:dyDescent="0.25">
      <c r="A2682" s="96" t="s">
        <v>13283</v>
      </c>
      <c r="B2682" s="21" t="s">
        <v>13284</v>
      </c>
      <c r="C2682" s="21"/>
      <c r="D2682" s="22">
        <v>0</v>
      </c>
      <c r="E2682" s="23">
        <v>9.2556556474014569E-3</v>
      </c>
      <c r="F2682" s="24">
        <v>-0.52552915186901228</v>
      </c>
      <c r="G2682" s="28">
        <v>0.66069824805467214</v>
      </c>
      <c r="H2682" s="28">
        <v>0.14105043551928351</v>
      </c>
      <c r="I2682" s="25">
        <f t="shared" si="168"/>
        <v>0</v>
      </c>
      <c r="J2682" s="25">
        <f t="shared" si="169"/>
        <v>0</v>
      </c>
      <c r="K2682" s="25">
        <f t="shared" si="170"/>
        <v>1</v>
      </c>
      <c r="L2682" s="25">
        <f t="shared" si="171"/>
        <v>0</v>
      </c>
      <c r="M2682" s="25">
        <v>1</v>
      </c>
      <c r="N2682" s="25" t="e">
        <v>#N/A</v>
      </c>
      <c r="O2682" s="25" t="e">
        <f>VLOOKUP(A2682,'NFkB target TFs'!$E$10:$E$54,1,FALSE)</f>
        <v>#N/A</v>
      </c>
      <c r="P2682" s="25" t="e">
        <f>VLOOKUP(A2682,'all NFkB targets'!$A$6:$A$571,1,FALSE)</f>
        <v>#N/A</v>
      </c>
    </row>
    <row r="2683" spans="1:16" x14ac:dyDescent="0.25">
      <c r="A2683" s="96" t="s">
        <v>3782</v>
      </c>
      <c r="B2683" s="21" t="s">
        <v>3783</v>
      </c>
      <c r="C2683" s="21"/>
      <c r="D2683" s="22">
        <v>0</v>
      </c>
      <c r="E2683" s="23">
        <v>0.29599361067635704</v>
      </c>
      <c r="F2683" s="23">
        <v>-0.10879590245258643</v>
      </c>
      <c r="G2683" s="23">
        <v>0.15841479353277987</v>
      </c>
      <c r="H2683" s="23">
        <v>0.14088965167827636</v>
      </c>
      <c r="I2683" s="25">
        <f t="shared" si="168"/>
        <v>0</v>
      </c>
      <c r="J2683" s="25">
        <f t="shared" si="169"/>
        <v>0</v>
      </c>
      <c r="K2683" s="25">
        <f t="shared" si="170"/>
        <v>0</v>
      </c>
      <c r="L2683" s="25">
        <f t="shared" si="171"/>
        <v>0</v>
      </c>
      <c r="M2683" s="25">
        <v>0</v>
      </c>
      <c r="N2683" s="25" t="e">
        <v>#N/A</v>
      </c>
      <c r="O2683" s="25" t="e">
        <f>VLOOKUP(A2683,'NFkB target TFs'!$E$10:$E$54,1,FALSE)</f>
        <v>#N/A</v>
      </c>
      <c r="P2683" s="25" t="e">
        <f>VLOOKUP(A2683,'all NFkB targets'!$A$6:$A$571,1,FALSE)</f>
        <v>#N/A</v>
      </c>
    </row>
    <row r="2684" spans="1:16" x14ac:dyDescent="0.25">
      <c r="A2684" s="96" t="s">
        <v>10132</v>
      </c>
      <c r="B2684" s="21" t="s">
        <v>10133</v>
      </c>
      <c r="C2684" s="21"/>
      <c r="D2684" s="22">
        <v>0</v>
      </c>
      <c r="E2684" s="23">
        <v>5.8412850216165525E-2</v>
      </c>
      <c r="F2684" s="23">
        <v>8.2423278458904764E-2</v>
      </c>
      <c r="G2684" s="23">
        <v>0.25712388686830351</v>
      </c>
      <c r="H2684" s="23">
        <v>0.14088941733366597</v>
      </c>
      <c r="I2684" s="25">
        <f t="shared" si="168"/>
        <v>0</v>
      </c>
      <c r="J2684" s="25">
        <f t="shared" si="169"/>
        <v>0</v>
      </c>
      <c r="K2684" s="25">
        <f t="shared" si="170"/>
        <v>0</v>
      </c>
      <c r="L2684" s="25">
        <f t="shared" si="171"/>
        <v>0</v>
      </c>
      <c r="M2684" s="25">
        <v>0</v>
      </c>
      <c r="N2684" s="25" t="e">
        <v>#N/A</v>
      </c>
      <c r="O2684" s="25" t="e">
        <f>VLOOKUP(A2684,'NFkB target TFs'!$E$10:$E$54,1,FALSE)</f>
        <v>#N/A</v>
      </c>
      <c r="P2684" s="25" t="e">
        <f>VLOOKUP(A2684,'all NFkB targets'!$A$6:$A$571,1,FALSE)</f>
        <v>#N/A</v>
      </c>
    </row>
    <row r="2685" spans="1:16" x14ac:dyDescent="0.25">
      <c r="A2685" s="96" t="s">
        <v>13614</v>
      </c>
      <c r="B2685" s="21" t="s">
        <v>13615</v>
      </c>
      <c r="C2685" s="21"/>
      <c r="D2685" s="22">
        <v>0</v>
      </c>
      <c r="E2685" s="24">
        <v>-0.12389595171243606</v>
      </c>
      <c r="F2685" s="28">
        <v>0.24851057632615822</v>
      </c>
      <c r="G2685" s="28">
        <v>0.76755409724201218</v>
      </c>
      <c r="H2685" s="28">
        <v>0.14077950850927237</v>
      </c>
      <c r="I2685" s="25">
        <f t="shared" si="168"/>
        <v>0</v>
      </c>
      <c r="J2685" s="25">
        <f t="shared" si="169"/>
        <v>0</v>
      </c>
      <c r="K2685" s="25">
        <f t="shared" si="170"/>
        <v>1</v>
      </c>
      <c r="L2685" s="25">
        <f t="shared" si="171"/>
        <v>0</v>
      </c>
      <c r="M2685" s="25">
        <v>1</v>
      </c>
      <c r="N2685" s="25" t="e">
        <v>#N/A</v>
      </c>
      <c r="O2685" s="25" t="e">
        <f>VLOOKUP(A2685,'NFkB target TFs'!$E$10:$E$54,1,FALSE)</f>
        <v>#N/A</v>
      </c>
      <c r="P2685" s="25" t="e">
        <f>VLOOKUP(A2685,'all NFkB targets'!$A$6:$A$571,1,FALSE)</f>
        <v>#N/A</v>
      </c>
    </row>
    <row r="2686" spans="1:16" x14ac:dyDescent="0.25">
      <c r="A2686" s="96" t="s">
        <v>6306</v>
      </c>
      <c r="B2686" s="21" t="s">
        <v>941</v>
      </c>
      <c r="C2686" s="21"/>
      <c r="D2686" s="22">
        <v>0</v>
      </c>
      <c r="E2686" s="23">
        <v>0.19991050553038972</v>
      </c>
      <c r="F2686" s="23">
        <v>0.35202961973951746</v>
      </c>
      <c r="G2686" s="23">
        <v>0.34248737722125139</v>
      </c>
      <c r="H2686" s="23">
        <v>0.14076649281443634</v>
      </c>
      <c r="I2686" s="25">
        <f t="shared" si="168"/>
        <v>0</v>
      </c>
      <c r="J2686" s="25">
        <f t="shared" si="169"/>
        <v>0</v>
      </c>
      <c r="K2686" s="25">
        <f t="shared" si="170"/>
        <v>0</v>
      </c>
      <c r="L2686" s="25">
        <f t="shared" si="171"/>
        <v>0</v>
      </c>
      <c r="M2686" s="25">
        <v>0</v>
      </c>
      <c r="N2686" s="25" t="e">
        <v>#N/A</v>
      </c>
      <c r="O2686" s="25" t="e">
        <f>VLOOKUP(A2686,'NFkB target TFs'!$E$10:$E$54,1,FALSE)</f>
        <v>#N/A</v>
      </c>
      <c r="P2686" s="25" t="e">
        <f>VLOOKUP(A2686,'all NFkB targets'!$A$6:$A$571,1,FALSE)</f>
        <v>#N/A</v>
      </c>
    </row>
    <row r="2687" spans="1:16" x14ac:dyDescent="0.25">
      <c r="A2687" s="96" t="s">
        <v>2379</v>
      </c>
      <c r="B2687" s="21" t="s">
        <v>2380</v>
      </c>
      <c r="C2687" s="21"/>
      <c r="D2687" s="22">
        <v>0</v>
      </c>
      <c r="E2687" s="23">
        <v>-6.405897516407362E-2</v>
      </c>
      <c r="F2687" s="23">
        <v>1.7990396545191727E-2</v>
      </c>
      <c r="G2687" s="23">
        <v>0.3560954876367729</v>
      </c>
      <c r="H2687" s="23">
        <v>0.14039987315372868</v>
      </c>
      <c r="I2687" s="25">
        <f t="shared" si="168"/>
        <v>0</v>
      </c>
      <c r="J2687" s="25">
        <f t="shared" si="169"/>
        <v>0</v>
      </c>
      <c r="K2687" s="25">
        <f t="shared" si="170"/>
        <v>0</v>
      </c>
      <c r="L2687" s="25">
        <f t="shared" si="171"/>
        <v>0</v>
      </c>
      <c r="M2687" s="25">
        <v>0</v>
      </c>
      <c r="N2687" s="25" t="e">
        <v>#N/A</v>
      </c>
      <c r="O2687" s="25" t="e">
        <f>VLOOKUP(A2687,'NFkB target TFs'!$E$10:$E$54,1,FALSE)</f>
        <v>#N/A</v>
      </c>
      <c r="P2687" s="25" t="e">
        <f>VLOOKUP(A2687,'all NFkB targets'!$A$6:$A$571,1,FALSE)</f>
        <v>#N/A</v>
      </c>
    </row>
    <row r="2688" spans="1:16" x14ac:dyDescent="0.25">
      <c r="A2688" s="96" t="s">
        <v>13772</v>
      </c>
      <c r="B2688" s="21" t="s">
        <v>13773</v>
      </c>
      <c r="C2688" s="21"/>
      <c r="D2688" s="22">
        <v>0</v>
      </c>
      <c r="E2688" s="23">
        <v>-9.9990382239582523E-2</v>
      </c>
      <c r="F2688" s="28">
        <v>0.43791042524966806</v>
      </c>
      <c r="G2688" s="28">
        <v>0.66204811932224772</v>
      </c>
      <c r="H2688" s="28">
        <v>0.14033885365506679</v>
      </c>
      <c r="I2688" s="25">
        <f t="shared" si="168"/>
        <v>0</v>
      </c>
      <c r="J2688" s="25">
        <f t="shared" si="169"/>
        <v>0</v>
      </c>
      <c r="K2688" s="25">
        <f t="shared" si="170"/>
        <v>1</v>
      </c>
      <c r="L2688" s="25">
        <f t="shared" si="171"/>
        <v>0</v>
      </c>
      <c r="M2688" s="25">
        <v>1</v>
      </c>
      <c r="N2688" s="25" t="e">
        <v>#N/A</v>
      </c>
      <c r="O2688" s="25" t="e">
        <f>VLOOKUP(A2688,'NFkB target TFs'!$E$10:$E$54,1,FALSE)</f>
        <v>#N/A</v>
      </c>
      <c r="P2688" s="25" t="e">
        <f>VLOOKUP(A2688,'all NFkB targets'!$A$6:$A$571,1,FALSE)</f>
        <v>#N/A</v>
      </c>
    </row>
    <row r="2689" spans="1:16" x14ac:dyDescent="0.25">
      <c r="A2689" s="96" t="s">
        <v>4708</v>
      </c>
      <c r="B2689" s="21" t="s">
        <v>4709</v>
      </c>
      <c r="C2689" s="21"/>
      <c r="D2689" s="22">
        <v>0</v>
      </c>
      <c r="E2689" s="23">
        <v>0.10541720344107268</v>
      </c>
      <c r="F2689" s="23">
        <v>0.24815480044274826</v>
      </c>
      <c r="G2689" s="23">
        <v>9.8946596322938091E-2</v>
      </c>
      <c r="H2689" s="23">
        <v>0.14024611427074729</v>
      </c>
      <c r="I2689" s="25">
        <f t="shared" si="168"/>
        <v>0</v>
      </c>
      <c r="J2689" s="25">
        <f t="shared" si="169"/>
        <v>0</v>
      </c>
      <c r="K2689" s="25">
        <f t="shared" si="170"/>
        <v>0</v>
      </c>
      <c r="L2689" s="25">
        <f t="shared" si="171"/>
        <v>0</v>
      </c>
      <c r="M2689" s="25">
        <v>0</v>
      </c>
      <c r="N2689" s="25" t="e">
        <v>#N/A</v>
      </c>
      <c r="O2689" s="25" t="e">
        <f>VLOOKUP(A2689,'NFkB target TFs'!$E$10:$E$54,1,FALSE)</f>
        <v>#N/A</v>
      </c>
      <c r="P2689" s="25" t="e">
        <f>VLOOKUP(A2689,'all NFkB targets'!$A$6:$A$571,1,FALSE)</f>
        <v>#N/A</v>
      </c>
    </row>
    <row r="2690" spans="1:16" x14ac:dyDescent="0.25">
      <c r="A2690" s="96" t="s">
        <v>868</v>
      </c>
      <c r="B2690" s="21" t="s">
        <v>869</v>
      </c>
      <c r="C2690" s="21"/>
      <c r="D2690" s="22">
        <v>0</v>
      </c>
      <c r="E2690" s="23">
        <v>-0.5064872969568206</v>
      </c>
      <c r="F2690" s="23">
        <v>-0.36627316872286353</v>
      </c>
      <c r="G2690" s="23">
        <v>-0.35730169207572648</v>
      </c>
      <c r="H2690" s="23">
        <v>0.1399844417863326</v>
      </c>
      <c r="I2690" s="25">
        <f t="shared" si="168"/>
        <v>0</v>
      </c>
      <c r="J2690" s="25">
        <f t="shared" si="169"/>
        <v>0</v>
      </c>
      <c r="K2690" s="25">
        <f t="shared" si="170"/>
        <v>0</v>
      </c>
      <c r="L2690" s="25">
        <f t="shared" si="171"/>
        <v>0</v>
      </c>
      <c r="M2690" s="25">
        <v>0</v>
      </c>
      <c r="N2690" s="25" t="e">
        <v>#N/A</v>
      </c>
      <c r="O2690" s="25" t="e">
        <f>VLOOKUP(A2690,'NFkB target TFs'!$E$10:$E$54,1,FALSE)</f>
        <v>#N/A</v>
      </c>
      <c r="P2690" s="25" t="e">
        <f>VLOOKUP(A2690,'all NFkB targets'!$A$6:$A$571,1,FALSE)</f>
        <v>#N/A</v>
      </c>
    </row>
    <row r="2691" spans="1:16" x14ac:dyDescent="0.25">
      <c r="A2691" s="96" t="s">
        <v>10642</v>
      </c>
      <c r="B2691" s="21" t="s">
        <v>10643</v>
      </c>
      <c r="C2691" s="21"/>
      <c r="D2691" s="30">
        <v>0</v>
      </c>
      <c r="E2691" s="23">
        <v>-6.4859288896113712E-2</v>
      </c>
      <c r="F2691" s="23">
        <v>-0.15901669936801105</v>
      </c>
      <c r="G2691" s="23">
        <v>0.15850140856018027</v>
      </c>
      <c r="H2691" s="23">
        <v>0.139973707345042</v>
      </c>
      <c r="I2691" s="25">
        <f t="shared" si="168"/>
        <v>0</v>
      </c>
      <c r="J2691" s="25">
        <f t="shared" si="169"/>
        <v>0</v>
      </c>
      <c r="K2691" s="25">
        <f t="shared" si="170"/>
        <v>0</v>
      </c>
      <c r="L2691" s="25">
        <f t="shared" si="171"/>
        <v>0</v>
      </c>
      <c r="M2691" s="25">
        <v>0</v>
      </c>
      <c r="N2691" s="25" t="e">
        <v>#N/A</v>
      </c>
      <c r="O2691" s="25" t="e">
        <f>VLOOKUP(A2691,'NFkB target TFs'!$E$10:$E$54,1,FALSE)</f>
        <v>#N/A</v>
      </c>
      <c r="P2691" s="25" t="e">
        <f>VLOOKUP(A2691,'all NFkB targets'!$A$6:$A$571,1,FALSE)</f>
        <v>#N/A</v>
      </c>
    </row>
    <row r="2692" spans="1:16" x14ac:dyDescent="0.25">
      <c r="A2692" s="96" t="s">
        <v>12687</v>
      </c>
      <c r="B2692" s="21" t="s">
        <v>941</v>
      </c>
      <c r="C2692" s="21"/>
      <c r="D2692" s="22">
        <v>0</v>
      </c>
      <c r="E2692" s="28">
        <v>0.19624440382415037</v>
      </c>
      <c r="F2692" s="28">
        <v>0.6156111885983595</v>
      </c>
      <c r="G2692" s="28">
        <v>0.49955611110187803</v>
      </c>
      <c r="H2692" s="28">
        <v>0.1399425615731249</v>
      </c>
      <c r="I2692" s="25">
        <f t="shared" si="168"/>
        <v>0</v>
      </c>
      <c r="J2692" s="25">
        <f t="shared" si="169"/>
        <v>1</v>
      </c>
      <c r="K2692" s="25">
        <f t="shared" si="170"/>
        <v>0</v>
      </c>
      <c r="L2692" s="25">
        <f t="shared" si="171"/>
        <v>0</v>
      </c>
      <c r="M2692" s="25">
        <v>1</v>
      </c>
      <c r="N2692" s="25" t="e">
        <v>#N/A</v>
      </c>
      <c r="O2692" s="25" t="e">
        <f>VLOOKUP(A2692,'NFkB target TFs'!$E$10:$E$54,1,FALSE)</f>
        <v>#N/A</v>
      </c>
      <c r="P2692" s="25" t="e">
        <f>VLOOKUP(A2692,'all NFkB targets'!$A$6:$A$571,1,FALSE)</f>
        <v>#N/A</v>
      </c>
    </row>
    <row r="2693" spans="1:16" x14ac:dyDescent="0.25">
      <c r="A2693" s="96" t="s">
        <v>1720</v>
      </c>
      <c r="B2693" s="21" t="s">
        <v>1721</v>
      </c>
      <c r="C2693" s="21"/>
      <c r="D2693" s="22">
        <v>0</v>
      </c>
      <c r="E2693" s="23">
        <v>0.26120550843160145</v>
      </c>
      <c r="F2693" s="23">
        <v>0.12249301590810521</v>
      </c>
      <c r="G2693" s="23">
        <v>0.29753858253651971</v>
      </c>
      <c r="H2693" s="23">
        <v>0.13990866362233892</v>
      </c>
      <c r="I2693" s="25">
        <f t="shared" si="168"/>
        <v>0</v>
      </c>
      <c r="J2693" s="25">
        <f t="shared" si="169"/>
        <v>0</v>
      </c>
      <c r="K2693" s="25">
        <f t="shared" si="170"/>
        <v>0</v>
      </c>
      <c r="L2693" s="25">
        <f t="shared" si="171"/>
        <v>0</v>
      </c>
      <c r="M2693" s="25">
        <v>0</v>
      </c>
      <c r="N2693" s="25" t="e">
        <v>#N/A</v>
      </c>
      <c r="O2693" s="25" t="e">
        <f>VLOOKUP(A2693,'NFkB target TFs'!$E$10:$E$54,1,FALSE)</f>
        <v>#N/A</v>
      </c>
      <c r="P2693" s="25" t="e">
        <f>VLOOKUP(A2693,'all NFkB targets'!$A$6:$A$571,1,FALSE)</f>
        <v>#N/A</v>
      </c>
    </row>
    <row r="2694" spans="1:16" x14ac:dyDescent="0.25">
      <c r="A2694" s="96" t="s">
        <v>9362</v>
      </c>
      <c r="B2694" s="21" t="s">
        <v>9363</v>
      </c>
      <c r="C2694" s="21"/>
      <c r="D2694" s="22">
        <v>0</v>
      </c>
      <c r="E2694" s="23">
        <v>0.28902819071376756</v>
      </c>
      <c r="F2694" s="23">
        <v>0.39831246130115738</v>
      </c>
      <c r="G2694" s="23">
        <v>0.54409372812523293</v>
      </c>
      <c r="H2694" s="23">
        <v>0.13988623374088233</v>
      </c>
      <c r="I2694" s="25">
        <f t="shared" si="168"/>
        <v>0</v>
      </c>
      <c r="J2694" s="25">
        <f t="shared" si="169"/>
        <v>0</v>
      </c>
      <c r="K2694" s="25">
        <f t="shared" si="170"/>
        <v>0</v>
      </c>
      <c r="L2694" s="25">
        <f t="shared" si="171"/>
        <v>0</v>
      </c>
      <c r="M2694" s="25">
        <v>0</v>
      </c>
      <c r="N2694" s="25" t="e">
        <v>#N/A</v>
      </c>
      <c r="O2694" s="25" t="e">
        <f>VLOOKUP(A2694,'NFkB target TFs'!$E$10:$E$54,1,FALSE)</f>
        <v>#N/A</v>
      </c>
      <c r="P2694" s="25" t="e">
        <f>VLOOKUP(A2694,'all NFkB targets'!$A$6:$A$571,1,FALSE)</f>
        <v>#N/A</v>
      </c>
    </row>
    <row r="2695" spans="1:16" x14ac:dyDescent="0.25">
      <c r="A2695" s="96" t="s">
        <v>14699</v>
      </c>
      <c r="B2695" s="21" t="s">
        <v>14700</v>
      </c>
      <c r="C2695" s="21"/>
      <c r="D2695" s="22">
        <v>0</v>
      </c>
      <c r="E2695" s="28">
        <v>0.23701962485132136</v>
      </c>
      <c r="F2695" s="28">
        <v>0.64289079076316047</v>
      </c>
      <c r="G2695" s="28">
        <v>0.64558694388673532</v>
      </c>
      <c r="H2695" s="28">
        <v>0.13985097358743467</v>
      </c>
      <c r="I2695" s="25">
        <f t="shared" si="168"/>
        <v>0</v>
      </c>
      <c r="J2695" s="25">
        <f t="shared" si="169"/>
        <v>1</v>
      </c>
      <c r="K2695" s="25">
        <f t="shared" si="170"/>
        <v>1</v>
      </c>
      <c r="L2695" s="25">
        <f t="shared" si="171"/>
        <v>0</v>
      </c>
      <c r="M2695" s="25">
        <v>1</v>
      </c>
      <c r="N2695" s="25" t="e">
        <v>#N/A</v>
      </c>
      <c r="O2695" s="25" t="e">
        <f>VLOOKUP(A2695,'NFkB target TFs'!$E$10:$E$54,1,FALSE)</f>
        <v>#N/A</v>
      </c>
      <c r="P2695" s="25" t="e">
        <f>VLOOKUP(A2695,'all NFkB targets'!$A$6:$A$571,1,FALSE)</f>
        <v>#N/A</v>
      </c>
    </row>
    <row r="2696" spans="1:16" x14ac:dyDescent="0.25">
      <c r="A2696" s="96" t="s">
        <v>12801</v>
      </c>
      <c r="B2696" s="21" t="s">
        <v>941</v>
      </c>
      <c r="C2696" s="21"/>
      <c r="D2696" s="22">
        <v>0</v>
      </c>
      <c r="E2696" s="28">
        <v>0.40159084594423411</v>
      </c>
      <c r="F2696" s="28">
        <v>0.75306930483754753</v>
      </c>
      <c r="G2696" s="28">
        <v>0.46301941235093069</v>
      </c>
      <c r="H2696" s="28">
        <v>0.13972700454135656</v>
      </c>
      <c r="I2696" s="25">
        <f t="shared" si="168"/>
        <v>0</v>
      </c>
      <c r="J2696" s="25">
        <f t="shared" si="169"/>
        <v>1</v>
      </c>
      <c r="K2696" s="25">
        <f t="shared" si="170"/>
        <v>0</v>
      </c>
      <c r="L2696" s="25">
        <f t="shared" si="171"/>
        <v>0</v>
      </c>
      <c r="M2696" s="25">
        <v>1</v>
      </c>
      <c r="N2696" s="25" t="e">
        <v>#N/A</v>
      </c>
      <c r="O2696" s="25" t="e">
        <f>VLOOKUP(A2696,'NFkB target TFs'!$E$10:$E$54,1,FALSE)</f>
        <v>#N/A</v>
      </c>
      <c r="P2696" s="25" t="e">
        <f>VLOOKUP(A2696,'all NFkB targets'!$A$6:$A$571,1,FALSE)</f>
        <v>#N/A</v>
      </c>
    </row>
    <row r="2697" spans="1:16" x14ac:dyDescent="0.25">
      <c r="A2697" s="96" t="s">
        <v>5653</v>
      </c>
      <c r="B2697" s="21" t="s">
        <v>5654</v>
      </c>
      <c r="C2697" s="21"/>
      <c r="D2697" s="22">
        <v>0</v>
      </c>
      <c r="E2697" s="23">
        <v>0.17511201322360476</v>
      </c>
      <c r="F2697" s="23">
        <v>0.26979219032410839</v>
      </c>
      <c r="G2697" s="23">
        <v>0.30505876056509468</v>
      </c>
      <c r="H2697" s="23">
        <v>0.13957131562987302</v>
      </c>
      <c r="I2697" s="25">
        <f t="shared" si="168"/>
        <v>0</v>
      </c>
      <c r="J2697" s="25">
        <f t="shared" si="169"/>
        <v>0</v>
      </c>
      <c r="K2697" s="25">
        <f t="shared" si="170"/>
        <v>0</v>
      </c>
      <c r="L2697" s="25">
        <f t="shared" si="171"/>
        <v>0</v>
      </c>
      <c r="M2697" s="25">
        <v>0</v>
      </c>
      <c r="N2697" s="25" t="e">
        <v>#N/A</v>
      </c>
      <c r="O2697" s="25" t="e">
        <f>VLOOKUP(A2697,'NFkB target TFs'!$E$10:$E$54,1,FALSE)</f>
        <v>#N/A</v>
      </c>
      <c r="P2697" s="25" t="e">
        <f>VLOOKUP(A2697,'all NFkB targets'!$A$6:$A$571,1,FALSE)</f>
        <v>#N/A</v>
      </c>
    </row>
    <row r="2698" spans="1:16" x14ac:dyDescent="0.25">
      <c r="A2698" s="96" t="s">
        <v>56</v>
      </c>
      <c r="B2698" s="21" t="s">
        <v>6721</v>
      </c>
      <c r="C2698" s="21"/>
      <c r="D2698" s="22">
        <v>0</v>
      </c>
      <c r="E2698" s="23">
        <v>-0.24816812849618336</v>
      </c>
      <c r="F2698" s="23">
        <v>0.34392895394314238</v>
      </c>
      <c r="G2698" s="23">
        <v>0.12097229916063833</v>
      </c>
      <c r="H2698" s="23">
        <v>0.13949473829682082</v>
      </c>
      <c r="I2698" s="25">
        <f t="shared" si="168"/>
        <v>0</v>
      </c>
      <c r="J2698" s="25">
        <f t="shared" si="169"/>
        <v>0</v>
      </c>
      <c r="K2698" s="25">
        <f t="shared" si="170"/>
        <v>0</v>
      </c>
      <c r="L2698" s="25">
        <f t="shared" si="171"/>
        <v>0</v>
      </c>
      <c r="M2698" s="25">
        <v>0</v>
      </c>
      <c r="N2698" s="33" t="s">
        <v>56</v>
      </c>
      <c r="O2698" s="25" t="e">
        <f>VLOOKUP(A2698,'NFkB target TFs'!$E$10:$E$54,1,FALSE)</f>
        <v>#N/A</v>
      </c>
      <c r="P2698" s="25" t="e">
        <f>VLOOKUP(A2698,'all NFkB targets'!$A$6:$A$571,1,FALSE)</f>
        <v>#N/A</v>
      </c>
    </row>
    <row r="2699" spans="1:16" x14ac:dyDescent="0.25">
      <c r="A2699" s="96" t="s">
        <v>8998</v>
      </c>
      <c r="B2699" s="21" t="s">
        <v>941</v>
      </c>
      <c r="C2699" s="21"/>
      <c r="D2699" s="22">
        <v>0</v>
      </c>
      <c r="E2699" s="23">
        <v>0.23724572439888875</v>
      </c>
      <c r="F2699" s="23">
        <v>0.47552974255788955</v>
      </c>
      <c r="G2699" s="23">
        <v>0.20574381389454088</v>
      </c>
      <c r="H2699" s="23">
        <v>0.13937601705627473</v>
      </c>
      <c r="I2699" s="25">
        <f t="shared" si="168"/>
        <v>0</v>
      </c>
      <c r="J2699" s="25">
        <f t="shared" si="169"/>
        <v>0</v>
      </c>
      <c r="K2699" s="25">
        <f t="shared" si="170"/>
        <v>0</v>
      </c>
      <c r="L2699" s="25">
        <f t="shared" si="171"/>
        <v>0</v>
      </c>
      <c r="M2699" s="25">
        <v>0</v>
      </c>
      <c r="N2699" s="25" t="e">
        <v>#N/A</v>
      </c>
      <c r="O2699" s="25" t="e">
        <f>VLOOKUP(A2699,'NFkB target TFs'!$E$10:$E$54,1,FALSE)</f>
        <v>#N/A</v>
      </c>
      <c r="P2699" s="25" t="e">
        <f>VLOOKUP(A2699,'all NFkB targets'!$A$6:$A$571,1,FALSE)</f>
        <v>#N/A</v>
      </c>
    </row>
    <row r="2700" spans="1:16" x14ac:dyDescent="0.25">
      <c r="A2700" s="96" t="s">
        <v>13932</v>
      </c>
      <c r="B2700" s="21" t="s">
        <v>13933</v>
      </c>
      <c r="C2700" s="21"/>
      <c r="D2700" s="22">
        <v>0</v>
      </c>
      <c r="E2700" s="28">
        <v>0.45274700530195128</v>
      </c>
      <c r="F2700" s="28">
        <v>0.26407401580015483</v>
      </c>
      <c r="G2700" s="28">
        <v>0.64479326529069936</v>
      </c>
      <c r="H2700" s="28">
        <v>0.13931485430478821</v>
      </c>
      <c r="I2700" s="25">
        <f t="shared" si="168"/>
        <v>0</v>
      </c>
      <c r="J2700" s="25">
        <f t="shared" si="169"/>
        <v>0</v>
      </c>
      <c r="K2700" s="25">
        <f t="shared" si="170"/>
        <v>1</v>
      </c>
      <c r="L2700" s="25">
        <f t="shared" si="171"/>
        <v>0</v>
      </c>
      <c r="M2700" s="25">
        <v>1</v>
      </c>
      <c r="N2700" s="25" t="e">
        <v>#N/A</v>
      </c>
      <c r="O2700" s="25" t="e">
        <f>VLOOKUP(A2700,'NFkB target TFs'!$E$10:$E$54,1,FALSE)</f>
        <v>#N/A</v>
      </c>
      <c r="P2700" s="25" t="e">
        <f>VLOOKUP(A2700,'all NFkB targets'!$A$6:$A$571,1,FALSE)</f>
        <v>#N/A</v>
      </c>
    </row>
    <row r="2701" spans="1:16" x14ac:dyDescent="0.25">
      <c r="A2701" s="96" t="s">
        <v>7019</v>
      </c>
      <c r="B2701" s="21" t="s">
        <v>7020</v>
      </c>
      <c r="C2701" s="21"/>
      <c r="D2701" s="22">
        <v>0</v>
      </c>
      <c r="E2701" s="23">
        <v>-4.7066805185568671E-3</v>
      </c>
      <c r="F2701" s="23">
        <v>-0.19215762726471944</v>
      </c>
      <c r="G2701" s="23">
        <v>-2.6624460741614679E-3</v>
      </c>
      <c r="H2701" s="23">
        <v>0.13914671618822302</v>
      </c>
      <c r="I2701" s="25">
        <f t="shared" si="168"/>
        <v>0</v>
      </c>
      <c r="J2701" s="25">
        <f t="shared" si="169"/>
        <v>0</v>
      </c>
      <c r="K2701" s="25">
        <f t="shared" si="170"/>
        <v>0</v>
      </c>
      <c r="L2701" s="25">
        <f t="shared" si="171"/>
        <v>0</v>
      </c>
      <c r="M2701" s="25">
        <v>0</v>
      </c>
      <c r="N2701" s="25" t="e">
        <v>#N/A</v>
      </c>
      <c r="O2701" s="25" t="e">
        <f>VLOOKUP(A2701,'NFkB target TFs'!$E$10:$E$54,1,FALSE)</f>
        <v>#N/A</v>
      </c>
      <c r="P2701" s="25" t="e">
        <f>VLOOKUP(A2701,'all NFkB targets'!$A$6:$A$571,1,FALSE)</f>
        <v>#N/A</v>
      </c>
    </row>
    <row r="2702" spans="1:16" x14ac:dyDescent="0.25">
      <c r="A2702" s="96" t="s">
        <v>5874</v>
      </c>
      <c r="B2702" s="21" t="s">
        <v>5875</v>
      </c>
      <c r="C2702" s="21"/>
      <c r="D2702" s="22">
        <v>0</v>
      </c>
      <c r="E2702" s="23">
        <v>-0.20926651941931765</v>
      </c>
      <c r="F2702" s="23">
        <v>4.9619104060555329E-2</v>
      </c>
      <c r="G2702" s="23">
        <v>0.33339363642732778</v>
      </c>
      <c r="H2702" s="23">
        <v>0.13901649988799172</v>
      </c>
      <c r="I2702" s="25">
        <f t="shared" si="168"/>
        <v>0</v>
      </c>
      <c r="J2702" s="25">
        <f t="shared" si="169"/>
        <v>0</v>
      </c>
      <c r="K2702" s="25">
        <f t="shared" si="170"/>
        <v>0</v>
      </c>
      <c r="L2702" s="25">
        <f t="shared" si="171"/>
        <v>0</v>
      </c>
      <c r="M2702" s="25">
        <v>0</v>
      </c>
      <c r="N2702" s="25" t="e">
        <v>#N/A</v>
      </c>
      <c r="O2702" s="25" t="e">
        <f>VLOOKUP(A2702,'NFkB target TFs'!$E$10:$E$54,1,FALSE)</f>
        <v>#N/A</v>
      </c>
      <c r="P2702" s="25" t="e">
        <f>VLOOKUP(A2702,'all NFkB targets'!$A$6:$A$571,1,FALSE)</f>
        <v>#N/A</v>
      </c>
    </row>
    <row r="2703" spans="1:16" x14ac:dyDescent="0.25">
      <c r="A2703" s="96" t="s">
        <v>1254</v>
      </c>
      <c r="B2703" s="21" t="s">
        <v>1255</v>
      </c>
      <c r="C2703" s="21"/>
      <c r="D2703" s="22">
        <v>0</v>
      </c>
      <c r="E2703" s="23">
        <v>3.289389871091631E-2</v>
      </c>
      <c r="F2703" s="23">
        <v>9.4009772407194492E-2</v>
      </c>
      <c r="G2703" s="23">
        <v>0.18019291094046594</v>
      </c>
      <c r="H2703" s="23">
        <v>0.13900838884348771</v>
      </c>
      <c r="I2703" s="25">
        <f t="shared" si="168"/>
        <v>0</v>
      </c>
      <c r="J2703" s="25">
        <f t="shared" si="169"/>
        <v>0</v>
      </c>
      <c r="K2703" s="25">
        <f t="shared" si="170"/>
        <v>0</v>
      </c>
      <c r="L2703" s="25">
        <f t="shared" si="171"/>
        <v>0</v>
      </c>
      <c r="M2703" s="25">
        <v>0</v>
      </c>
      <c r="N2703" s="25" t="e">
        <v>#N/A</v>
      </c>
      <c r="O2703" s="25" t="e">
        <f>VLOOKUP(A2703,'NFkB target TFs'!$E$10:$E$54,1,FALSE)</f>
        <v>#N/A</v>
      </c>
      <c r="P2703" s="25" t="e">
        <f>VLOOKUP(A2703,'all NFkB targets'!$A$6:$A$571,1,FALSE)</f>
        <v>#N/A</v>
      </c>
    </row>
    <row r="2704" spans="1:16" x14ac:dyDescent="0.25">
      <c r="A2704" s="96" t="s">
        <v>8573</v>
      </c>
      <c r="B2704" s="21" t="s">
        <v>8574</v>
      </c>
      <c r="C2704" s="21"/>
      <c r="D2704" s="22">
        <v>0</v>
      </c>
      <c r="E2704" s="23">
        <v>4.1919452195781307E-3</v>
      </c>
      <c r="F2704" s="23">
        <v>0.14173537211293827</v>
      </c>
      <c r="G2704" s="23">
        <v>0.29940707801732153</v>
      </c>
      <c r="H2704" s="23">
        <v>0.13898248332803623</v>
      </c>
      <c r="I2704" s="25">
        <f t="shared" si="168"/>
        <v>0</v>
      </c>
      <c r="J2704" s="25">
        <f t="shared" si="169"/>
        <v>0</v>
      </c>
      <c r="K2704" s="25">
        <f t="shared" si="170"/>
        <v>0</v>
      </c>
      <c r="L2704" s="25">
        <f t="shared" si="171"/>
        <v>0</v>
      </c>
      <c r="M2704" s="25">
        <v>0</v>
      </c>
      <c r="N2704" s="25" t="e">
        <v>#N/A</v>
      </c>
      <c r="O2704" s="25" t="e">
        <f>VLOOKUP(A2704,'NFkB target TFs'!$E$10:$E$54,1,FALSE)</f>
        <v>#N/A</v>
      </c>
      <c r="P2704" s="25" t="e">
        <f>VLOOKUP(A2704,'all NFkB targets'!$A$6:$A$571,1,FALSE)</f>
        <v>#N/A</v>
      </c>
    </row>
    <row r="2705" spans="1:16" x14ac:dyDescent="0.25">
      <c r="A2705" s="96" t="s">
        <v>1246</v>
      </c>
      <c r="B2705" s="21" t="s">
        <v>1247</v>
      </c>
      <c r="C2705" s="21"/>
      <c r="D2705" s="22">
        <v>0</v>
      </c>
      <c r="E2705" s="23">
        <v>-0.23320310939179376</v>
      </c>
      <c r="F2705" s="23">
        <v>-0.26414565572870141</v>
      </c>
      <c r="G2705" s="23">
        <v>0.20897828043472383</v>
      </c>
      <c r="H2705" s="23">
        <v>0.13897718409442825</v>
      </c>
      <c r="I2705" s="25">
        <f t="shared" si="168"/>
        <v>0</v>
      </c>
      <c r="J2705" s="25">
        <f t="shared" si="169"/>
        <v>0</v>
      </c>
      <c r="K2705" s="25">
        <f t="shared" si="170"/>
        <v>0</v>
      </c>
      <c r="L2705" s="25">
        <f t="shared" si="171"/>
        <v>0</v>
      </c>
      <c r="M2705" s="25">
        <v>0</v>
      </c>
      <c r="N2705" s="25" t="e">
        <v>#N/A</v>
      </c>
      <c r="O2705" s="25" t="e">
        <f>VLOOKUP(A2705,'NFkB target TFs'!$E$10:$E$54,1,FALSE)</f>
        <v>#N/A</v>
      </c>
      <c r="P2705" s="25" t="e">
        <f>VLOOKUP(A2705,'all NFkB targets'!$A$6:$A$571,1,FALSE)</f>
        <v>#N/A</v>
      </c>
    </row>
    <row r="2706" spans="1:16" x14ac:dyDescent="0.25">
      <c r="A2706" s="96" t="s">
        <v>705</v>
      </c>
      <c r="B2706" s="21" t="s">
        <v>706</v>
      </c>
      <c r="C2706" s="21"/>
      <c r="D2706" s="22">
        <v>0</v>
      </c>
      <c r="E2706" s="23">
        <v>0.19700062756163844</v>
      </c>
      <c r="F2706" s="23">
        <v>0.25994346723123585</v>
      </c>
      <c r="G2706" s="23">
        <v>0.58431307687904477</v>
      </c>
      <c r="H2706" s="23">
        <v>0.13887672130745418</v>
      </c>
      <c r="I2706" s="25">
        <f t="shared" si="168"/>
        <v>0</v>
      </c>
      <c r="J2706" s="25">
        <f t="shared" si="169"/>
        <v>0</v>
      </c>
      <c r="K2706" s="25">
        <f t="shared" si="170"/>
        <v>0</v>
      </c>
      <c r="L2706" s="25">
        <f t="shared" si="171"/>
        <v>0</v>
      </c>
      <c r="M2706" s="25">
        <v>0</v>
      </c>
      <c r="N2706" s="25" t="e">
        <v>#N/A</v>
      </c>
      <c r="O2706" s="25" t="e">
        <f>VLOOKUP(A2706,'NFkB target TFs'!$E$10:$E$54,1,FALSE)</f>
        <v>#N/A</v>
      </c>
      <c r="P2706" s="25" t="e">
        <f>VLOOKUP(A2706,'all NFkB targets'!$A$6:$A$571,1,FALSE)</f>
        <v>#N/A</v>
      </c>
    </row>
    <row r="2707" spans="1:16" x14ac:dyDescent="0.25">
      <c r="A2707" s="96" t="s">
        <v>4306</v>
      </c>
      <c r="B2707" s="21" t="s">
        <v>4307</v>
      </c>
      <c r="C2707" s="21"/>
      <c r="D2707" s="22">
        <v>0</v>
      </c>
      <c r="E2707" s="23">
        <v>9.3129133689335133E-2</v>
      </c>
      <c r="F2707" s="23">
        <v>0.10459491394498439</v>
      </c>
      <c r="G2707" s="23">
        <v>0.28231098841341951</v>
      </c>
      <c r="H2707" s="23">
        <v>0.13883422414280022</v>
      </c>
      <c r="I2707" s="25">
        <f t="shared" si="168"/>
        <v>0</v>
      </c>
      <c r="J2707" s="25">
        <f t="shared" si="169"/>
        <v>0</v>
      </c>
      <c r="K2707" s="25">
        <f t="shared" si="170"/>
        <v>0</v>
      </c>
      <c r="L2707" s="25">
        <f t="shared" si="171"/>
        <v>0</v>
      </c>
      <c r="M2707" s="25">
        <v>0</v>
      </c>
      <c r="N2707" s="25" t="e">
        <v>#N/A</v>
      </c>
      <c r="O2707" s="25" t="e">
        <f>VLOOKUP(A2707,'NFkB target TFs'!$E$10:$E$54,1,FALSE)</f>
        <v>#N/A</v>
      </c>
      <c r="P2707" s="25" t="e">
        <f>VLOOKUP(A2707,'all NFkB targets'!$A$6:$A$571,1,FALSE)</f>
        <v>#N/A</v>
      </c>
    </row>
    <row r="2708" spans="1:16" x14ac:dyDescent="0.25">
      <c r="A2708" s="96" t="s">
        <v>1274</v>
      </c>
      <c r="B2708" s="21" t="s">
        <v>1275</v>
      </c>
      <c r="C2708" s="21"/>
      <c r="D2708" s="22">
        <v>0</v>
      </c>
      <c r="E2708" s="23">
        <v>-0.12153496876039774</v>
      </c>
      <c r="F2708" s="23">
        <v>2.1749287993037505E-2</v>
      </c>
      <c r="G2708" s="23">
        <v>0.12864270450877233</v>
      </c>
      <c r="H2708" s="23">
        <v>0.13866531426754808</v>
      </c>
      <c r="I2708" s="25">
        <f t="shared" si="168"/>
        <v>0</v>
      </c>
      <c r="J2708" s="25">
        <f t="shared" si="169"/>
        <v>0</v>
      </c>
      <c r="K2708" s="25">
        <f t="shared" si="170"/>
        <v>0</v>
      </c>
      <c r="L2708" s="25">
        <f t="shared" si="171"/>
        <v>0</v>
      </c>
      <c r="M2708" s="25">
        <v>0</v>
      </c>
      <c r="N2708" s="25" t="e">
        <v>#N/A</v>
      </c>
      <c r="O2708" s="25" t="e">
        <f>VLOOKUP(A2708,'NFkB target TFs'!$E$10:$E$54,1,FALSE)</f>
        <v>#N/A</v>
      </c>
      <c r="P2708" s="25" t="e">
        <f>VLOOKUP(A2708,'all NFkB targets'!$A$6:$A$571,1,FALSE)</f>
        <v>#N/A</v>
      </c>
    </row>
    <row r="2709" spans="1:16" x14ac:dyDescent="0.25">
      <c r="A2709" s="96" t="s">
        <v>9023</v>
      </c>
      <c r="B2709" s="21" t="s">
        <v>941</v>
      </c>
      <c r="C2709" s="21"/>
      <c r="D2709" s="22">
        <v>0</v>
      </c>
      <c r="E2709" s="23">
        <v>0.16048422183368841</v>
      </c>
      <c r="F2709" s="23">
        <v>0.27909143364078154</v>
      </c>
      <c r="G2709" s="23">
        <v>6.9773912091969134E-2</v>
      </c>
      <c r="H2709" s="23">
        <v>0.13862500153827345</v>
      </c>
      <c r="I2709" s="25">
        <f t="shared" si="168"/>
        <v>0</v>
      </c>
      <c r="J2709" s="25">
        <f t="shared" si="169"/>
        <v>0</v>
      </c>
      <c r="K2709" s="25">
        <f t="shared" si="170"/>
        <v>0</v>
      </c>
      <c r="L2709" s="25">
        <f t="shared" si="171"/>
        <v>0</v>
      </c>
      <c r="M2709" s="25">
        <v>0</v>
      </c>
      <c r="N2709" s="25" t="e">
        <v>#N/A</v>
      </c>
      <c r="O2709" s="25" t="e">
        <f>VLOOKUP(A2709,'NFkB target TFs'!$E$10:$E$54,1,FALSE)</f>
        <v>#N/A</v>
      </c>
      <c r="P2709" s="25" t="e">
        <f>VLOOKUP(A2709,'all NFkB targets'!$A$6:$A$571,1,FALSE)</f>
        <v>#N/A</v>
      </c>
    </row>
    <row r="2710" spans="1:16" x14ac:dyDescent="0.25">
      <c r="A2710" s="96" t="s">
        <v>174</v>
      </c>
      <c r="B2710" s="21" t="s">
        <v>175</v>
      </c>
      <c r="C2710" s="21"/>
      <c r="D2710" s="22">
        <v>0</v>
      </c>
      <c r="E2710" s="23">
        <v>0.51945727900302285</v>
      </c>
      <c r="F2710" s="23">
        <v>-0.10255353959599785</v>
      </c>
      <c r="G2710" s="23">
        <v>-0.19133949233189668</v>
      </c>
      <c r="H2710" s="23">
        <v>0.13854423943548461</v>
      </c>
      <c r="I2710" s="25">
        <f t="shared" si="168"/>
        <v>0</v>
      </c>
      <c r="J2710" s="25">
        <f t="shared" si="169"/>
        <v>0</v>
      </c>
      <c r="K2710" s="25">
        <f t="shared" si="170"/>
        <v>0</v>
      </c>
      <c r="L2710" s="25">
        <f t="shared" si="171"/>
        <v>0</v>
      </c>
      <c r="M2710" s="25">
        <v>0</v>
      </c>
      <c r="N2710" s="25" t="e">
        <v>#N/A</v>
      </c>
      <c r="O2710" s="25" t="e">
        <f>VLOOKUP(A2710,'NFkB target TFs'!$E$10:$E$54,1,FALSE)</f>
        <v>#N/A</v>
      </c>
      <c r="P2710" s="25" t="e">
        <f>VLOOKUP(A2710,'all NFkB targets'!$A$6:$A$571,1,FALSE)</f>
        <v>#N/A</v>
      </c>
    </row>
    <row r="2711" spans="1:16" x14ac:dyDescent="0.25">
      <c r="A2711" s="96" t="s">
        <v>13707</v>
      </c>
      <c r="B2711" s="21" t="s">
        <v>13708</v>
      </c>
      <c r="C2711" s="21"/>
      <c r="D2711" s="22">
        <v>0</v>
      </c>
      <c r="E2711" s="23">
        <v>-9.6759795998483292E-2</v>
      </c>
      <c r="F2711" s="23">
        <v>8.7943265996909381E-2</v>
      </c>
      <c r="G2711" s="24">
        <v>-0.62138918495270867</v>
      </c>
      <c r="H2711" s="28">
        <v>0.13849217046213499</v>
      </c>
      <c r="I2711" s="25">
        <f t="shared" si="168"/>
        <v>0</v>
      </c>
      <c r="J2711" s="25">
        <f t="shared" si="169"/>
        <v>0</v>
      </c>
      <c r="K2711" s="25">
        <f t="shared" si="170"/>
        <v>1</v>
      </c>
      <c r="L2711" s="25">
        <f t="shared" si="171"/>
        <v>0</v>
      </c>
      <c r="M2711" s="25">
        <v>1</v>
      </c>
      <c r="N2711" s="25" t="e">
        <v>#N/A</v>
      </c>
      <c r="O2711" s="25" t="e">
        <f>VLOOKUP(A2711,'NFkB target TFs'!$E$10:$E$54,1,FALSE)</f>
        <v>#N/A</v>
      </c>
      <c r="P2711" s="25" t="e">
        <f>VLOOKUP(A2711,'all NFkB targets'!$A$6:$A$571,1,FALSE)</f>
        <v>#N/A</v>
      </c>
    </row>
    <row r="2712" spans="1:16" x14ac:dyDescent="0.25">
      <c r="A2712" s="96" t="s">
        <v>2223</v>
      </c>
      <c r="B2712" s="21" t="s">
        <v>2224</v>
      </c>
      <c r="C2712" s="21"/>
      <c r="D2712" s="22">
        <v>0</v>
      </c>
      <c r="E2712" s="23">
        <v>0.1230991453215939</v>
      </c>
      <c r="F2712" s="23">
        <v>0.17617554550671757</v>
      </c>
      <c r="G2712" s="23">
        <v>0.26905080500933937</v>
      </c>
      <c r="H2712" s="23">
        <v>0.13840413152234196</v>
      </c>
      <c r="I2712" s="25">
        <f t="shared" si="168"/>
        <v>0</v>
      </c>
      <c r="J2712" s="25">
        <f t="shared" si="169"/>
        <v>0</v>
      </c>
      <c r="K2712" s="25">
        <f t="shared" si="170"/>
        <v>0</v>
      </c>
      <c r="L2712" s="25">
        <f t="shared" si="171"/>
        <v>0</v>
      </c>
      <c r="M2712" s="25">
        <v>0</v>
      </c>
      <c r="N2712" s="25" t="e">
        <v>#N/A</v>
      </c>
      <c r="O2712" s="25" t="e">
        <f>VLOOKUP(A2712,'NFkB target TFs'!$E$10:$E$54,1,FALSE)</f>
        <v>#N/A</v>
      </c>
      <c r="P2712" s="25" t="e">
        <f>VLOOKUP(A2712,'all NFkB targets'!$A$6:$A$571,1,FALSE)</f>
        <v>#N/A</v>
      </c>
    </row>
    <row r="2713" spans="1:16" x14ac:dyDescent="0.25">
      <c r="A2713" s="96" t="s">
        <v>4572</v>
      </c>
      <c r="B2713" s="21" t="s">
        <v>4573</v>
      </c>
      <c r="C2713" s="21"/>
      <c r="D2713" s="22">
        <v>0</v>
      </c>
      <c r="E2713" s="23">
        <v>0.16485785133963876</v>
      </c>
      <c r="F2713" s="23">
        <v>0.24181474595063585</v>
      </c>
      <c r="G2713" s="23">
        <v>-0.34369050967814219</v>
      </c>
      <c r="H2713" s="23">
        <v>0.13840171024562953</v>
      </c>
      <c r="I2713" s="25">
        <f t="shared" si="168"/>
        <v>0</v>
      </c>
      <c r="J2713" s="25">
        <f t="shared" si="169"/>
        <v>0</v>
      </c>
      <c r="K2713" s="25">
        <f t="shared" si="170"/>
        <v>0</v>
      </c>
      <c r="L2713" s="25">
        <f t="shared" si="171"/>
        <v>0</v>
      </c>
      <c r="M2713" s="25">
        <v>0</v>
      </c>
      <c r="N2713" s="25" t="e">
        <v>#N/A</v>
      </c>
      <c r="O2713" s="25" t="e">
        <f>VLOOKUP(A2713,'NFkB target TFs'!$E$10:$E$54,1,FALSE)</f>
        <v>#N/A</v>
      </c>
      <c r="P2713" s="25" t="e">
        <f>VLOOKUP(A2713,'all NFkB targets'!$A$6:$A$571,1,FALSE)</f>
        <v>#N/A</v>
      </c>
    </row>
    <row r="2714" spans="1:16" x14ac:dyDescent="0.25">
      <c r="A2714" s="96" t="s">
        <v>11074</v>
      </c>
      <c r="B2714" s="21" t="s">
        <v>11075</v>
      </c>
      <c r="C2714" s="21"/>
      <c r="D2714" s="22">
        <v>0</v>
      </c>
      <c r="E2714" s="23">
        <v>0.18545495758438249</v>
      </c>
      <c r="F2714" s="23">
        <v>0.4517155396345689</v>
      </c>
      <c r="G2714" s="23">
        <v>0.34299982905412424</v>
      </c>
      <c r="H2714" s="23">
        <v>0.13839175509573962</v>
      </c>
      <c r="I2714" s="25">
        <f t="shared" si="168"/>
        <v>0</v>
      </c>
      <c r="J2714" s="25">
        <f t="shared" si="169"/>
        <v>0</v>
      </c>
      <c r="K2714" s="25">
        <f t="shared" si="170"/>
        <v>0</v>
      </c>
      <c r="L2714" s="25">
        <f t="shared" si="171"/>
        <v>0</v>
      </c>
      <c r="M2714" s="25">
        <v>0</v>
      </c>
      <c r="N2714" s="25" t="e">
        <v>#N/A</v>
      </c>
      <c r="O2714" s="25" t="e">
        <f>VLOOKUP(A2714,'NFkB target TFs'!$E$10:$E$54,1,FALSE)</f>
        <v>#N/A</v>
      </c>
      <c r="P2714" s="25" t="e">
        <f>VLOOKUP(A2714,'all NFkB targets'!$A$6:$A$571,1,FALSE)</f>
        <v>#N/A</v>
      </c>
    </row>
    <row r="2715" spans="1:16" x14ac:dyDescent="0.25">
      <c r="A2715" s="96" t="s">
        <v>11188</v>
      </c>
      <c r="B2715" s="21" t="s">
        <v>11189</v>
      </c>
      <c r="C2715" s="21"/>
      <c r="D2715" s="22">
        <v>0</v>
      </c>
      <c r="E2715" s="23">
        <v>5.4409277755685333E-2</v>
      </c>
      <c r="F2715" s="23">
        <v>-2.807122778589833E-2</v>
      </c>
      <c r="G2715" s="23">
        <v>0.18724530752550703</v>
      </c>
      <c r="H2715" s="23">
        <v>0.13817536656094959</v>
      </c>
      <c r="I2715" s="25">
        <f t="shared" si="168"/>
        <v>0</v>
      </c>
      <c r="J2715" s="25">
        <f t="shared" si="169"/>
        <v>0</v>
      </c>
      <c r="K2715" s="25">
        <f t="shared" si="170"/>
        <v>0</v>
      </c>
      <c r="L2715" s="25">
        <f t="shared" si="171"/>
        <v>0</v>
      </c>
      <c r="M2715" s="25">
        <v>0</v>
      </c>
      <c r="N2715" s="25" t="e">
        <v>#N/A</v>
      </c>
      <c r="O2715" s="25" t="e">
        <f>VLOOKUP(A2715,'NFkB target TFs'!$E$10:$E$54,1,FALSE)</f>
        <v>#N/A</v>
      </c>
      <c r="P2715" s="25" t="e">
        <f>VLOOKUP(A2715,'all NFkB targets'!$A$6:$A$571,1,FALSE)</f>
        <v>#N/A</v>
      </c>
    </row>
    <row r="2716" spans="1:16" x14ac:dyDescent="0.25">
      <c r="A2716" s="96" t="s">
        <v>9632</v>
      </c>
      <c r="B2716" s="21" t="s">
        <v>9633</v>
      </c>
      <c r="C2716" s="21"/>
      <c r="D2716" s="22">
        <v>0</v>
      </c>
      <c r="E2716" s="23">
        <v>0.44414102506396597</v>
      </c>
      <c r="F2716" s="23">
        <v>0.36592550695655207</v>
      </c>
      <c r="G2716" s="23">
        <v>0.37662635165451591</v>
      </c>
      <c r="H2716" s="23">
        <v>0.13808943459447753</v>
      </c>
      <c r="I2716" s="25">
        <f t="shared" si="168"/>
        <v>0</v>
      </c>
      <c r="J2716" s="25">
        <f t="shared" si="169"/>
        <v>0</v>
      </c>
      <c r="K2716" s="25">
        <f t="shared" si="170"/>
        <v>0</v>
      </c>
      <c r="L2716" s="25">
        <f t="shared" si="171"/>
        <v>0</v>
      </c>
      <c r="M2716" s="25">
        <v>0</v>
      </c>
      <c r="N2716" s="25" t="e">
        <v>#N/A</v>
      </c>
      <c r="O2716" s="25" t="e">
        <f>VLOOKUP(A2716,'NFkB target TFs'!$E$10:$E$54,1,FALSE)</f>
        <v>#N/A</v>
      </c>
      <c r="P2716" s="25" t="e">
        <f>VLOOKUP(A2716,'all NFkB targets'!$A$6:$A$571,1,FALSE)</f>
        <v>#N/A</v>
      </c>
    </row>
    <row r="2717" spans="1:16" x14ac:dyDescent="0.25">
      <c r="A2717" s="96" t="s">
        <v>4375</v>
      </c>
      <c r="B2717" s="21" t="s">
        <v>4376</v>
      </c>
      <c r="C2717" s="21"/>
      <c r="D2717" s="22">
        <v>0</v>
      </c>
      <c r="E2717" s="23">
        <v>-0.11318924818573461</v>
      </c>
      <c r="F2717" s="23">
        <v>0.28974947470601847</v>
      </c>
      <c r="G2717" s="23">
        <v>0.40929965782395261</v>
      </c>
      <c r="H2717" s="23">
        <v>0.138030305966137</v>
      </c>
      <c r="I2717" s="25">
        <f t="shared" si="168"/>
        <v>0</v>
      </c>
      <c r="J2717" s="25">
        <f t="shared" si="169"/>
        <v>0</v>
      </c>
      <c r="K2717" s="25">
        <f t="shared" si="170"/>
        <v>0</v>
      </c>
      <c r="L2717" s="25">
        <f t="shared" si="171"/>
        <v>0</v>
      </c>
      <c r="M2717" s="25">
        <v>0</v>
      </c>
      <c r="N2717" s="25" t="e">
        <v>#N/A</v>
      </c>
      <c r="O2717" s="25" t="e">
        <f>VLOOKUP(A2717,'NFkB target TFs'!$E$10:$E$54,1,FALSE)</f>
        <v>#N/A</v>
      </c>
      <c r="P2717" s="25" t="e">
        <f>VLOOKUP(A2717,'all NFkB targets'!$A$6:$A$571,1,FALSE)</f>
        <v>#N/A</v>
      </c>
    </row>
    <row r="2718" spans="1:16" x14ac:dyDescent="0.25">
      <c r="A2718" s="96" t="s">
        <v>5900</v>
      </c>
      <c r="B2718" s="21" t="s">
        <v>5901</v>
      </c>
      <c r="C2718" s="21"/>
      <c r="D2718" s="22">
        <v>0</v>
      </c>
      <c r="E2718" s="23">
        <v>-9.5301448118173676E-2</v>
      </c>
      <c r="F2718" s="23">
        <v>0.2187546363379522</v>
      </c>
      <c r="G2718" s="23">
        <v>0.48107705788763599</v>
      </c>
      <c r="H2718" s="23">
        <v>0.13802013483084391</v>
      </c>
      <c r="I2718" s="25">
        <f t="shared" si="168"/>
        <v>0</v>
      </c>
      <c r="J2718" s="25">
        <f t="shared" si="169"/>
        <v>0</v>
      </c>
      <c r="K2718" s="25">
        <f t="shared" si="170"/>
        <v>0</v>
      </c>
      <c r="L2718" s="25">
        <f t="shared" si="171"/>
        <v>0</v>
      </c>
      <c r="M2718" s="25">
        <v>0</v>
      </c>
      <c r="N2718" s="25" t="e">
        <v>#N/A</v>
      </c>
      <c r="O2718" s="25" t="e">
        <f>VLOOKUP(A2718,'NFkB target TFs'!$E$10:$E$54,1,FALSE)</f>
        <v>#N/A</v>
      </c>
      <c r="P2718" s="25" t="e">
        <f>VLOOKUP(A2718,'all NFkB targets'!$A$6:$A$571,1,FALSE)</f>
        <v>#N/A</v>
      </c>
    </row>
    <row r="2719" spans="1:16" x14ac:dyDescent="0.25">
      <c r="A2719" s="96" t="s">
        <v>6445</v>
      </c>
      <c r="B2719" s="21" t="s">
        <v>941</v>
      </c>
      <c r="C2719" s="21"/>
      <c r="D2719" s="22">
        <v>0</v>
      </c>
      <c r="E2719" s="23">
        <v>4.0597805261351844E-2</v>
      </c>
      <c r="F2719" s="23">
        <v>0.12445043126505974</v>
      </c>
      <c r="G2719" s="23">
        <v>9.5231554707455285E-2</v>
      </c>
      <c r="H2719" s="23">
        <v>0.1379152668194252</v>
      </c>
      <c r="I2719" s="25">
        <f t="shared" si="168"/>
        <v>0</v>
      </c>
      <c r="J2719" s="25">
        <f t="shared" si="169"/>
        <v>0</v>
      </c>
      <c r="K2719" s="25">
        <f t="shared" si="170"/>
        <v>0</v>
      </c>
      <c r="L2719" s="25">
        <f t="shared" si="171"/>
        <v>0</v>
      </c>
      <c r="M2719" s="25">
        <v>0</v>
      </c>
      <c r="N2719" s="25" t="e">
        <v>#N/A</v>
      </c>
      <c r="O2719" s="25" t="e">
        <f>VLOOKUP(A2719,'NFkB target TFs'!$E$10:$E$54,1,FALSE)</f>
        <v>#N/A</v>
      </c>
      <c r="P2719" s="25" t="e">
        <f>VLOOKUP(A2719,'all NFkB targets'!$A$6:$A$571,1,FALSE)</f>
        <v>#N/A</v>
      </c>
    </row>
    <row r="2720" spans="1:16" x14ac:dyDescent="0.25">
      <c r="A2720" s="96" t="s">
        <v>982</v>
      </c>
      <c r="B2720" s="21" t="s">
        <v>983</v>
      </c>
      <c r="C2720" s="21"/>
      <c r="D2720" s="22">
        <v>0</v>
      </c>
      <c r="E2720" s="23">
        <v>2.5376380979480605E-2</v>
      </c>
      <c r="F2720" s="23">
        <v>-4.7170626608237218E-2</v>
      </c>
      <c r="G2720" s="23">
        <v>0.36265632707923479</v>
      </c>
      <c r="H2720" s="23">
        <v>0.13789159283008268</v>
      </c>
      <c r="I2720" s="25">
        <f t="shared" si="168"/>
        <v>0</v>
      </c>
      <c r="J2720" s="25">
        <f t="shared" si="169"/>
        <v>0</v>
      </c>
      <c r="K2720" s="25">
        <f t="shared" si="170"/>
        <v>0</v>
      </c>
      <c r="L2720" s="25">
        <f t="shared" si="171"/>
        <v>0</v>
      </c>
      <c r="M2720" s="25">
        <v>0</v>
      </c>
      <c r="N2720" s="25" t="e">
        <v>#N/A</v>
      </c>
      <c r="O2720" s="25" t="e">
        <f>VLOOKUP(A2720,'NFkB target TFs'!$E$10:$E$54,1,FALSE)</f>
        <v>#N/A</v>
      </c>
      <c r="P2720" s="25" t="e">
        <f>VLOOKUP(A2720,'all NFkB targets'!$A$6:$A$571,1,FALSE)</f>
        <v>#N/A</v>
      </c>
    </row>
    <row r="2721" spans="1:16" x14ac:dyDescent="0.25">
      <c r="A2721" s="96" t="s">
        <v>2550</v>
      </c>
      <c r="B2721" s="21" t="s">
        <v>2551</v>
      </c>
      <c r="C2721" s="21"/>
      <c r="D2721" s="22">
        <v>0</v>
      </c>
      <c r="E2721" s="23">
        <v>-0.53689121656634586</v>
      </c>
      <c r="F2721" s="23">
        <v>-1.5138204613692981E-2</v>
      </c>
      <c r="G2721" s="23">
        <v>1.2954638109293839E-2</v>
      </c>
      <c r="H2721" s="23">
        <v>0.13786147178840175</v>
      </c>
      <c r="I2721" s="25">
        <f t="shared" si="168"/>
        <v>0</v>
      </c>
      <c r="J2721" s="25">
        <f t="shared" si="169"/>
        <v>0</v>
      </c>
      <c r="K2721" s="25">
        <f t="shared" si="170"/>
        <v>0</v>
      </c>
      <c r="L2721" s="25">
        <f t="shared" si="171"/>
        <v>0</v>
      </c>
      <c r="M2721" s="25">
        <v>0</v>
      </c>
      <c r="N2721" s="25" t="e">
        <v>#N/A</v>
      </c>
      <c r="O2721" s="25" t="e">
        <f>VLOOKUP(A2721,'NFkB target TFs'!$E$10:$E$54,1,FALSE)</f>
        <v>#N/A</v>
      </c>
      <c r="P2721" s="25" t="e">
        <f>VLOOKUP(A2721,'all NFkB targets'!$A$6:$A$571,1,FALSE)</f>
        <v>#N/A</v>
      </c>
    </row>
    <row r="2722" spans="1:16" x14ac:dyDescent="0.25">
      <c r="A2722" s="96" t="s">
        <v>6472</v>
      </c>
      <c r="B2722" s="21" t="s">
        <v>941</v>
      </c>
      <c r="C2722" s="21"/>
      <c r="D2722" s="22">
        <v>0</v>
      </c>
      <c r="E2722" s="23">
        <v>0.22442203176671544</v>
      </c>
      <c r="F2722" s="23">
        <v>0.23557033442421832</v>
      </c>
      <c r="G2722" s="23">
        <v>0.14263893391100277</v>
      </c>
      <c r="H2722" s="23">
        <v>0.13782764061407471</v>
      </c>
      <c r="I2722" s="25">
        <f t="shared" si="168"/>
        <v>0</v>
      </c>
      <c r="J2722" s="25">
        <f t="shared" si="169"/>
        <v>0</v>
      </c>
      <c r="K2722" s="25">
        <f t="shared" si="170"/>
        <v>0</v>
      </c>
      <c r="L2722" s="25">
        <f t="shared" si="171"/>
        <v>0</v>
      </c>
      <c r="M2722" s="25">
        <v>0</v>
      </c>
      <c r="N2722" s="25" t="e">
        <v>#N/A</v>
      </c>
      <c r="O2722" s="25" t="e">
        <f>VLOOKUP(A2722,'NFkB target TFs'!$E$10:$E$54,1,FALSE)</f>
        <v>#N/A</v>
      </c>
      <c r="P2722" s="25" t="e">
        <f>VLOOKUP(A2722,'all NFkB targets'!$A$6:$A$571,1,FALSE)</f>
        <v>#N/A</v>
      </c>
    </row>
    <row r="2723" spans="1:16" x14ac:dyDescent="0.25">
      <c r="A2723" s="96" t="s">
        <v>695</v>
      </c>
      <c r="B2723" s="21" t="s">
        <v>696</v>
      </c>
      <c r="C2723" s="21"/>
      <c r="D2723" s="22">
        <v>0</v>
      </c>
      <c r="E2723" s="23">
        <v>0.35318304654686788</v>
      </c>
      <c r="F2723" s="23">
        <v>0.43595045627932261</v>
      </c>
      <c r="G2723" s="23">
        <v>0.39030743940892476</v>
      </c>
      <c r="H2723" s="23">
        <v>0.13780639626169044</v>
      </c>
      <c r="I2723" s="25">
        <f t="shared" si="168"/>
        <v>0</v>
      </c>
      <c r="J2723" s="25">
        <f t="shared" si="169"/>
        <v>0</v>
      </c>
      <c r="K2723" s="25">
        <f t="shared" si="170"/>
        <v>0</v>
      </c>
      <c r="L2723" s="25">
        <f t="shared" si="171"/>
        <v>0</v>
      </c>
      <c r="M2723" s="25">
        <v>0</v>
      </c>
      <c r="N2723" s="25" t="e">
        <v>#N/A</v>
      </c>
      <c r="O2723" s="25" t="e">
        <f>VLOOKUP(A2723,'NFkB target TFs'!$E$10:$E$54,1,FALSE)</f>
        <v>#N/A</v>
      </c>
      <c r="P2723" s="25" t="e">
        <f>VLOOKUP(A2723,'all NFkB targets'!$A$6:$A$571,1,FALSE)</f>
        <v>#N/A</v>
      </c>
    </row>
    <row r="2724" spans="1:16" x14ac:dyDescent="0.25">
      <c r="A2724" s="96" t="s">
        <v>4676</v>
      </c>
      <c r="B2724" s="21" t="s">
        <v>4677</v>
      </c>
      <c r="C2724" s="21"/>
      <c r="D2724" s="22">
        <v>0</v>
      </c>
      <c r="E2724" s="23">
        <v>-0.16792041065641264</v>
      </c>
      <c r="F2724" s="23">
        <v>0.10927515432887731</v>
      </c>
      <c r="G2724" s="23">
        <v>-8.5857666844585713E-3</v>
      </c>
      <c r="H2724" s="23">
        <v>0.1376881038303906</v>
      </c>
      <c r="I2724" s="25">
        <f t="shared" si="168"/>
        <v>0</v>
      </c>
      <c r="J2724" s="25">
        <f t="shared" si="169"/>
        <v>0</v>
      </c>
      <c r="K2724" s="25">
        <f t="shared" si="170"/>
        <v>0</v>
      </c>
      <c r="L2724" s="25">
        <f t="shared" si="171"/>
        <v>0</v>
      </c>
      <c r="M2724" s="25">
        <v>0</v>
      </c>
      <c r="N2724" s="25" t="e">
        <v>#N/A</v>
      </c>
      <c r="O2724" s="25" t="e">
        <f>VLOOKUP(A2724,'NFkB target TFs'!$E$10:$E$54,1,FALSE)</f>
        <v>#N/A</v>
      </c>
      <c r="P2724" s="25" t="e">
        <f>VLOOKUP(A2724,'all NFkB targets'!$A$6:$A$571,1,FALSE)</f>
        <v>#N/A</v>
      </c>
    </row>
    <row r="2725" spans="1:16" x14ac:dyDescent="0.25">
      <c r="A2725" s="96" t="s">
        <v>12215</v>
      </c>
      <c r="B2725" s="21" t="s">
        <v>12216</v>
      </c>
      <c r="C2725" s="21"/>
      <c r="D2725" s="22">
        <v>0</v>
      </c>
      <c r="E2725" s="28">
        <v>0.86511092741879747</v>
      </c>
      <c r="F2725" s="23">
        <v>6.6034676106809145E-2</v>
      </c>
      <c r="G2725" s="28">
        <v>0.48770867033615106</v>
      </c>
      <c r="H2725" s="28">
        <v>0.1375488199927814</v>
      </c>
      <c r="I2725" s="25">
        <f t="shared" si="168"/>
        <v>1</v>
      </c>
      <c r="J2725" s="25">
        <f t="shared" si="169"/>
        <v>0</v>
      </c>
      <c r="K2725" s="25">
        <f t="shared" si="170"/>
        <v>0</v>
      </c>
      <c r="L2725" s="25">
        <f t="shared" si="171"/>
        <v>0</v>
      </c>
      <c r="M2725" s="25">
        <v>1</v>
      </c>
      <c r="N2725" s="25" t="e">
        <v>#N/A</v>
      </c>
      <c r="O2725" s="25" t="e">
        <f>VLOOKUP(A2725,'NFkB target TFs'!$E$10:$E$54,1,FALSE)</f>
        <v>#N/A</v>
      </c>
      <c r="P2725" s="25" t="e">
        <f>VLOOKUP(A2725,'all NFkB targets'!$A$6:$A$571,1,FALSE)</f>
        <v>#N/A</v>
      </c>
    </row>
    <row r="2726" spans="1:16" x14ac:dyDescent="0.25">
      <c r="A2726" s="96" t="s">
        <v>6624</v>
      </c>
      <c r="B2726" s="21" t="s">
        <v>6625</v>
      </c>
      <c r="C2726" s="21"/>
      <c r="D2726" s="22">
        <v>0</v>
      </c>
      <c r="E2726" s="23">
        <v>-0.27054404352156003</v>
      </c>
      <c r="F2726" s="23">
        <v>-0.31302884143749055</v>
      </c>
      <c r="G2726" s="23">
        <v>-0.25746868069842099</v>
      </c>
      <c r="H2726" s="23">
        <v>0.13754646265413428</v>
      </c>
      <c r="I2726" s="25">
        <f t="shared" si="168"/>
        <v>0</v>
      </c>
      <c r="J2726" s="25">
        <f t="shared" si="169"/>
        <v>0</v>
      </c>
      <c r="K2726" s="25">
        <f t="shared" si="170"/>
        <v>0</v>
      </c>
      <c r="L2726" s="25">
        <f t="shared" si="171"/>
        <v>0</v>
      </c>
      <c r="M2726" s="25">
        <v>0</v>
      </c>
      <c r="N2726" s="25" t="e">
        <v>#N/A</v>
      </c>
      <c r="O2726" s="25" t="e">
        <f>VLOOKUP(A2726,'NFkB target TFs'!$E$10:$E$54,1,FALSE)</f>
        <v>#N/A</v>
      </c>
      <c r="P2726" s="25" t="e">
        <f>VLOOKUP(A2726,'all NFkB targets'!$A$6:$A$571,1,FALSE)</f>
        <v>#N/A</v>
      </c>
    </row>
    <row r="2727" spans="1:16" x14ac:dyDescent="0.25">
      <c r="A2727" s="96" t="s">
        <v>12920</v>
      </c>
      <c r="B2727" s="21" t="s">
        <v>12921</v>
      </c>
      <c r="C2727" s="21"/>
      <c r="D2727" s="22">
        <v>0</v>
      </c>
      <c r="E2727" s="24">
        <v>-0.99451237436156914</v>
      </c>
      <c r="F2727" s="24">
        <v>-1.6348648887528803</v>
      </c>
      <c r="G2727" s="28">
        <v>0.5327428175908967</v>
      </c>
      <c r="H2727" s="28">
        <v>0.13751929495938151</v>
      </c>
      <c r="I2727" s="25">
        <f t="shared" si="168"/>
        <v>1</v>
      </c>
      <c r="J2727" s="25">
        <f t="shared" si="169"/>
        <v>1</v>
      </c>
      <c r="K2727" s="25">
        <f t="shared" si="170"/>
        <v>0</v>
      </c>
      <c r="L2727" s="25">
        <f t="shared" si="171"/>
        <v>0</v>
      </c>
      <c r="M2727" s="25">
        <v>1</v>
      </c>
      <c r="N2727" s="25" t="e">
        <v>#N/A</v>
      </c>
      <c r="O2727" s="25" t="e">
        <f>VLOOKUP(A2727,'NFkB target TFs'!$E$10:$E$54,1,FALSE)</f>
        <v>#N/A</v>
      </c>
      <c r="P2727" s="25" t="e">
        <f>VLOOKUP(A2727,'all NFkB targets'!$A$6:$A$571,1,FALSE)</f>
        <v>#N/A</v>
      </c>
    </row>
    <row r="2728" spans="1:16" x14ac:dyDescent="0.25">
      <c r="A2728" s="96" t="s">
        <v>1146</v>
      </c>
      <c r="B2728" s="21" t="s">
        <v>1147</v>
      </c>
      <c r="C2728" s="21"/>
      <c r="D2728" s="22">
        <v>0</v>
      </c>
      <c r="E2728" s="23">
        <v>-0.27907261592556515</v>
      </c>
      <c r="F2728" s="23">
        <v>8.5005973972911483E-3</v>
      </c>
      <c r="G2728" s="23">
        <v>0.1261131674024692</v>
      </c>
      <c r="H2728" s="23">
        <v>0.13748915220184388</v>
      </c>
      <c r="I2728" s="25">
        <f t="shared" si="168"/>
        <v>0</v>
      </c>
      <c r="J2728" s="25">
        <f t="shared" si="169"/>
        <v>0</v>
      </c>
      <c r="K2728" s="25">
        <f t="shared" si="170"/>
        <v>0</v>
      </c>
      <c r="L2728" s="25">
        <f t="shared" si="171"/>
        <v>0</v>
      </c>
      <c r="M2728" s="25">
        <v>0</v>
      </c>
      <c r="N2728" s="25" t="e">
        <v>#N/A</v>
      </c>
      <c r="O2728" s="25" t="e">
        <f>VLOOKUP(A2728,'NFkB target TFs'!$E$10:$E$54,1,FALSE)</f>
        <v>#N/A</v>
      </c>
      <c r="P2728" s="25" t="e">
        <f>VLOOKUP(A2728,'all NFkB targets'!$A$6:$A$571,1,FALSE)</f>
        <v>#N/A</v>
      </c>
    </row>
    <row r="2729" spans="1:16" x14ac:dyDescent="0.25">
      <c r="A2729" s="96" t="s">
        <v>4428</v>
      </c>
      <c r="B2729" s="21" t="s">
        <v>4429</v>
      </c>
      <c r="C2729" s="21"/>
      <c r="D2729" s="22">
        <v>0</v>
      </c>
      <c r="E2729" s="23">
        <v>8.8092475249825566E-3</v>
      </c>
      <c r="F2729" s="23">
        <v>0.18546231410510169</v>
      </c>
      <c r="G2729" s="23">
        <v>0.40614989830905945</v>
      </c>
      <c r="H2729" s="23">
        <v>0.13736405853767356</v>
      </c>
      <c r="I2729" s="25">
        <f t="shared" si="168"/>
        <v>0</v>
      </c>
      <c r="J2729" s="25">
        <f t="shared" si="169"/>
        <v>0</v>
      </c>
      <c r="K2729" s="25">
        <f t="shared" si="170"/>
        <v>0</v>
      </c>
      <c r="L2729" s="25">
        <f t="shared" si="171"/>
        <v>0</v>
      </c>
      <c r="M2729" s="25">
        <v>0</v>
      </c>
      <c r="N2729" s="25" t="e">
        <v>#N/A</v>
      </c>
      <c r="O2729" s="25" t="e">
        <f>VLOOKUP(A2729,'NFkB target TFs'!$E$10:$E$54,1,FALSE)</f>
        <v>#N/A</v>
      </c>
      <c r="P2729" s="25" t="e">
        <f>VLOOKUP(A2729,'all NFkB targets'!$A$6:$A$571,1,FALSE)</f>
        <v>#N/A</v>
      </c>
    </row>
    <row r="2730" spans="1:16" x14ac:dyDescent="0.25">
      <c r="A2730" s="96" t="s">
        <v>1766</v>
      </c>
      <c r="B2730" s="21" t="s">
        <v>1767</v>
      </c>
      <c r="C2730" s="21"/>
      <c r="D2730" s="22">
        <v>0</v>
      </c>
      <c r="E2730" s="23">
        <v>-4.3728521955380475E-2</v>
      </c>
      <c r="F2730" s="23">
        <v>-0.11752590416775668</v>
      </c>
      <c r="G2730" s="23">
        <v>-3.9399436946376779E-2</v>
      </c>
      <c r="H2730" s="23">
        <v>0.13718212167458249</v>
      </c>
      <c r="I2730" s="25">
        <f t="shared" si="168"/>
        <v>0</v>
      </c>
      <c r="J2730" s="25">
        <f t="shared" si="169"/>
        <v>0</v>
      </c>
      <c r="K2730" s="25">
        <f t="shared" si="170"/>
        <v>0</v>
      </c>
      <c r="L2730" s="25">
        <f t="shared" si="171"/>
        <v>0</v>
      </c>
      <c r="M2730" s="25">
        <v>0</v>
      </c>
      <c r="N2730" s="25" t="e">
        <v>#N/A</v>
      </c>
      <c r="O2730" s="25" t="e">
        <f>VLOOKUP(A2730,'NFkB target TFs'!$E$10:$E$54,1,FALSE)</f>
        <v>#N/A</v>
      </c>
      <c r="P2730" s="25" t="e">
        <f>VLOOKUP(A2730,'all NFkB targets'!$A$6:$A$571,1,FALSE)</f>
        <v>#N/A</v>
      </c>
    </row>
    <row r="2731" spans="1:16" x14ac:dyDescent="0.25">
      <c r="A2731" s="96" t="s">
        <v>7251</v>
      </c>
      <c r="B2731" s="21" t="s">
        <v>7252</v>
      </c>
      <c r="C2731" s="21"/>
      <c r="D2731" s="22">
        <v>0</v>
      </c>
      <c r="E2731" s="23">
        <v>-0.30867568817344743</v>
      </c>
      <c r="F2731" s="23">
        <v>0.42201457308022133</v>
      </c>
      <c r="G2731" s="23">
        <v>-0.52266176940398223</v>
      </c>
      <c r="H2731" s="23">
        <v>0.1371718821486646</v>
      </c>
      <c r="I2731" s="25">
        <f t="shared" si="168"/>
        <v>0</v>
      </c>
      <c r="J2731" s="25">
        <f t="shared" si="169"/>
        <v>0</v>
      </c>
      <c r="K2731" s="25">
        <f t="shared" si="170"/>
        <v>0</v>
      </c>
      <c r="L2731" s="25">
        <f t="shared" si="171"/>
        <v>0</v>
      </c>
      <c r="M2731" s="25">
        <v>0</v>
      </c>
      <c r="N2731" s="25" t="e">
        <v>#N/A</v>
      </c>
      <c r="O2731" s="25" t="e">
        <f>VLOOKUP(A2731,'NFkB target TFs'!$E$10:$E$54,1,FALSE)</f>
        <v>#N/A</v>
      </c>
      <c r="P2731" s="25" t="e">
        <f>VLOOKUP(A2731,'all NFkB targets'!$A$6:$A$571,1,FALSE)</f>
        <v>#N/A</v>
      </c>
    </row>
    <row r="2732" spans="1:16" x14ac:dyDescent="0.25">
      <c r="A2732" s="96" t="s">
        <v>6433</v>
      </c>
      <c r="B2732" s="21" t="s">
        <v>941</v>
      </c>
      <c r="C2732" s="21"/>
      <c r="D2732" s="22">
        <v>0</v>
      </c>
      <c r="E2732" s="23">
        <v>0.23902345068240291</v>
      </c>
      <c r="F2732" s="23">
        <v>-0.35016168140460335</v>
      </c>
      <c r="G2732" s="23">
        <v>2.112948594663518E-2</v>
      </c>
      <c r="H2732" s="23">
        <v>0.13717020126012636</v>
      </c>
      <c r="I2732" s="25">
        <f t="shared" si="168"/>
        <v>0</v>
      </c>
      <c r="J2732" s="25">
        <f t="shared" si="169"/>
        <v>0</v>
      </c>
      <c r="K2732" s="25">
        <f t="shared" si="170"/>
        <v>0</v>
      </c>
      <c r="L2732" s="25">
        <f t="shared" si="171"/>
        <v>0</v>
      </c>
      <c r="M2732" s="25">
        <v>0</v>
      </c>
      <c r="N2732" s="25" t="e">
        <v>#N/A</v>
      </c>
      <c r="O2732" s="25" t="e">
        <f>VLOOKUP(A2732,'NFkB target TFs'!$E$10:$E$54,1,FALSE)</f>
        <v>#N/A</v>
      </c>
      <c r="P2732" s="25" t="e">
        <f>VLOOKUP(A2732,'all NFkB targets'!$A$6:$A$571,1,FALSE)</f>
        <v>#N/A</v>
      </c>
    </row>
    <row r="2733" spans="1:16" x14ac:dyDescent="0.25">
      <c r="A2733" s="96" t="s">
        <v>12147</v>
      </c>
      <c r="B2733" s="21" t="s">
        <v>12148</v>
      </c>
      <c r="C2733" s="21"/>
      <c r="D2733" s="22">
        <v>0</v>
      </c>
      <c r="E2733" s="28">
        <v>0.59480302491155546</v>
      </c>
      <c r="F2733" s="23">
        <v>-8.935293685529172E-2</v>
      </c>
      <c r="G2733" s="24">
        <v>-0.50778672515369006</v>
      </c>
      <c r="H2733" s="28">
        <v>0.13712907064704882</v>
      </c>
      <c r="I2733" s="25">
        <f t="shared" si="168"/>
        <v>1</v>
      </c>
      <c r="J2733" s="25">
        <f t="shared" si="169"/>
        <v>0</v>
      </c>
      <c r="K2733" s="25">
        <f t="shared" si="170"/>
        <v>0</v>
      </c>
      <c r="L2733" s="25">
        <f t="shared" si="171"/>
        <v>0</v>
      </c>
      <c r="M2733" s="25">
        <v>1</v>
      </c>
      <c r="N2733" s="25" t="e">
        <v>#N/A</v>
      </c>
      <c r="O2733" s="25" t="e">
        <f>VLOOKUP(A2733,'NFkB target TFs'!$E$10:$E$54,1,FALSE)</f>
        <v>#N/A</v>
      </c>
      <c r="P2733" s="25" t="e">
        <f>VLOOKUP(A2733,'all NFkB targets'!$A$6:$A$571,1,FALSE)</f>
        <v>#N/A</v>
      </c>
    </row>
    <row r="2734" spans="1:16" x14ac:dyDescent="0.25">
      <c r="A2734" s="96" t="s">
        <v>3983</v>
      </c>
      <c r="B2734" s="21" t="s">
        <v>3984</v>
      </c>
      <c r="C2734" s="21"/>
      <c r="D2734" s="22">
        <v>0</v>
      </c>
      <c r="E2734" s="23">
        <v>0.26563917413014149</v>
      </c>
      <c r="F2734" s="23">
        <v>0.27619294817884193</v>
      </c>
      <c r="G2734" s="23">
        <v>-3.499200918984248E-2</v>
      </c>
      <c r="H2734" s="23">
        <v>0.13703419936951483</v>
      </c>
      <c r="I2734" s="25">
        <f t="shared" si="168"/>
        <v>0</v>
      </c>
      <c r="J2734" s="25">
        <f t="shared" si="169"/>
        <v>0</v>
      </c>
      <c r="K2734" s="25">
        <f t="shared" si="170"/>
        <v>0</v>
      </c>
      <c r="L2734" s="25">
        <f t="shared" si="171"/>
        <v>0</v>
      </c>
      <c r="M2734" s="25">
        <v>0</v>
      </c>
      <c r="N2734" s="25" t="e">
        <v>#N/A</v>
      </c>
      <c r="O2734" s="25" t="e">
        <f>VLOOKUP(A2734,'NFkB target TFs'!$E$10:$E$54,1,FALSE)</f>
        <v>#N/A</v>
      </c>
      <c r="P2734" s="25" t="e">
        <f>VLOOKUP(A2734,'all NFkB targets'!$A$6:$A$571,1,FALSE)</f>
        <v>#N/A</v>
      </c>
    </row>
    <row r="2735" spans="1:16" x14ac:dyDescent="0.25">
      <c r="A2735" s="96" t="s">
        <v>5314</v>
      </c>
      <c r="B2735" s="21" t="s">
        <v>5315</v>
      </c>
      <c r="C2735" s="21"/>
      <c r="D2735" s="22">
        <v>0</v>
      </c>
      <c r="E2735" s="23">
        <v>-4.0015678847879099E-2</v>
      </c>
      <c r="F2735" s="23">
        <v>-0.30817799142228913</v>
      </c>
      <c r="G2735" s="23">
        <v>-9.6711641071677359E-2</v>
      </c>
      <c r="H2735" s="23">
        <v>0.13703319403474862</v>
      </c>
      <c r="I2735" s="25">
        <f t="shared" si="168"/>
        <v>0</v>
      </c>
      <c r="J2735" s="25">
        <f t="shared" si="169"/>
        <v>0</v>
      </c>
      <c r="K2735" s="25">
        <f t="shared" si="170"/>
        <v>0</v>
      </c>
      <c r="L2735" s="25">
        <f t="shared" si="171"/>
        <v>0</v>
      </c>
      <c r="M2735" s="25">
        <v>0</v>
      </c>
      <c r="N2735" s="25" t="e">
        <v>#N/A</v>
      </c>
      <c r="O2735" s="25" t="e">
        <f>VLOOKUP(A2735,'NFkB target TFs'!$E$10:$E$54,1,FALSE)</f>
        <v>#N/A</v>
      </c>
      <c r="P2735" s="25" t="e">
        <f>VLOOKUP(A2735,'all NFkB targets'!$A$6:$A$571,1,FALSE)</f>
        <v>#N/A</v>
      </c>
    </row>
    <row r="2736" spans="1:16" x14ac:dyDescent="0.25">
      <c r="A2736" s="96" t="s">
        <v>4031</v>
      </c>
      <c r="B2736" s="21" t="s">
        <v>4032</v>
      </c>
      <c r="C2736" s="21"/>
      <c r="D2736" s="22">
        <v>0</v>
      </c>
      <c r="E2736" s="23">
        <v>1.7229923713140589E-2</v>
      </c>
      <c r="F2736" s="23">
        <v>5.9833249517182677E-2</v>
      </c>
      <c r="G2736" s="23">
        <v>-0.22584395238767443</v>
      </c>
      <c r="H2736" s="23">
        <v>0.13667404846961945</v>
      </c>
      <c r="I2736" s="25">
        <f t="shared" si="168"/>
        <v>0</v>
      </c>
      <c r="J2736" s="25">
        <f t="shared" si="169"/>
        <v>0</v>
      </c>
      <c r="K2736" s="25">
        <f t="shared" si="170"/>
        <v>0</v>
      </c>
      <c r="L2736" s="25">
        <f t="shared" si="171"/>
        <v>0</v>
      </c>
      <c r="M2736" s="25">
        <v>0</v>
      </c>
      <c r="N2736" s="25" t="e">
        <v>#N/A</v>
      </c>
      <c r="O2736" s="25" t="e">
        <f>VLOOKUP(A2736,'NFkB target TFs'!$E$10:$E$54,1,FALSE)</f>
        <v>#N/A</v>
      </c>
      <c r="P2736" s="25" t="e">
        <f>VLOOKUP(A2736,'all NFkB targets'!$A$6:$A$571,1,FALSE)</f>
        <v>#N/A</v>
      </c>
    </row>
    <row r="2737" spans="1:16" x14ac:dyDescent="0.25">
      <c r="A2737" s="96" t="s">
        <v>12465</v>
      </c>
      <c r="B2737" s="21" t="s">
        <v>12466</v>
      </c>
      <c r="C2737" s="21"/>
      <c r="D2737" s="22">
        <v>0</v>
      </c>
      <c r="E2737" s="28">
        <v>0.18014184443852874</v>
      </c>
      <c r="F2737" s="28">
        <v>0.59282371341085571</v>
      </c>
      <c r="G2737" s="28">
        <v>0.24143934053999899</v>
      </c>
      <c r="H2737" s="28">
        <v>0.13644460727498831</v>
      </c>
      <c r="I2737" s="25">
        <f t="shared" si="168"/>
        <v>0</v>
      </c>
      <c r="J2737" s="25">
        <f t="shared" si="169"/>
        <v>1</v>
      </c>
      <c r="K2737" s="25">
        <f t="shared" si="170"/>
        <v>0</v>
      </c>
      <c r="L2737" s="25">
        <f t="shared" si="171"/>
        <v>0</v>
      </c>
      <c r="M2737" s="25">
        <v>1</v>
      </c>
      <c r="N2737" s="25" t="e">
        <v>#N/A</v>
      </c>
      <c r="O2737" s="25" t="e">
        <f>VLOOKUP(A2737,'NFkB target TFs'!$E$10:$E$54,1,FALSE)</f>
        <v>#N/A</v>
      </c>
      <c r="P2737" s="25" t="e">
        <f>VLOOKUP(A2737,'all NFkB targets'!$A$6:$A$571,1,FALSE)</f>
        <v>#N/A</v>
      </c>
    </row>
    <row r="2738" spans="1:16" x14ac:dyDescent="0.25">
      <c r="A2738" s="96" t="s">
        <v>2392</v>
      </c>
      <c r="B2738" s="21" t="s">
        <v>941</v>
      </c>
      <c r="C2738" s="21"/>
      <c r="D2738" s="22">
        <v>0</v>
      </c>
      <c r="E2738" s="23">
        <v>0.14008509085878054</v>
      </c>
      <c r="F2738" s="23">
        <v>0.18645729309716819</v>
      </c>
      <c r="G2738" s="23">
        <v>0.54817372629043803</v>
      </c>
      <c r="H2738" s="23">
        <v>0.13643513197433257</v>
      </c>
      <c r="I2738" s="25">
        <f t="shared" si="168"/>
        <v>0</v>
      </c>
      <c r="J2738" s="25">
        <f t="shared" si="169"/>
        <v>0</v>
      </c>
      <c r="K2738" s="25">
        <f t="shared" si="170"/>
        <v>0</v>
      </c>
      <c r="L2738" s="25">
        <f t="shared" si="171"/>
        <v>0</v>
      </c>
      <c r="M2738" s="25">
        <v>0</v>
      </c>
      <c r="N2738" s="25" t="e">
        <v>#N/A</v>
      </c>
      <c r="O2738" s="25" t="e">
        <f>VLOOKUP(A2738,'NFkB target TFs'!$E$10:$E$54,1,FALSE)</f>
        <v>#N/A</v>
      </c>
      <c r="P2738" s="25" t="e">
        <f>VLOOKUP(A2738,'all NFkB targets'!$A$6:$A$571,1,FALSE)</f>
        <v>#N/A</v>
      </c>
    </row>
    <row r="2739" spans="1:16" x14ac:dyDescent="0.25">
      <c r="A2739" s="96" t="s">
        <v>4013</v>
      </c>
      <c r="B2739" s="21" t="s">
        <v>4014</v>
      </c>
      <c r="C2739" s="21"/>
      <c r="D2739" s="22">
        <v>0</v>
      </c>
      <c r="E2739" s="23">
        <v>-2.0614280329032314E-2</v>
      </c>
      <c r="F2739" s="23">
        <v>1.7466916500150989E-2</v>
      </c>
      <c r="G2739" s="23">
        <v>7.182062770212673E-2</v>
      </c>
      <c r="H2739" s="23">
        <v>0.13633309669856533</v>
      </c>
      <c r="I2739" s="25">
        <f t="shared" si="168"/>
        <v>0</v>
      </c>
      <c r="J2739" s="25">
        <f t="shared" si="169"/>
        <v>0</v>
      </c>
      <c r="K2739" s="25">
        <f t="shared" si="170"/>
        <v>0</v>
      </c>
      <c r="L2739" s="25">
        <f t="shared" si="171"/>
        <v>0</v>
      </c>
      <c r="M2739" s="25">
        <v>0</v>
      </c>
      <c r="N2739" s="25" t="e">
        <v>#N/A</v>
      </c>
      <c r="O2739" s="25" t="e">
        <f>VLOOKUP(A2739,'NFkB target TFs'!$E$10:$E$54,1,FALSE)</f>
        <v>#N/A</v>
      </c>
      <c r="P2739" s="25" t="e">
        <f>VLOOKUP(A2739,'all NFkB targets'!$A$6:$A$571,1,FALSE)</f>
        <v>#N/A</v>
      </c>
    </row>
    <row r="2740" spans="1:16" x14ac:dyDescent="0.25">
      <c r="A2740" s="96" t="s">
        <v>10453</v>
      </c>
      <c r="B2740" s="21" t="s">
        <v>10454</v>
      </c>
      <c r="C2740" s="21"/>
      <c r="D2740" s="22">
        <v>0</v>
      </c>
      <c r="E2740" s="23">
        <v>7.2941803038756123E-2</v>
      </c>
      <c r="F2740" s="23">
        <v>-0.29492130854834209</v>
      </c>
      <c r="G2740" s="23">
        <v>-7.1371694789968104E-2</v>
      </c>
      <c r="H2740" s="23">
        <v>0.13620378096043953</v>
      </c>
      <c r="I2740" s="25">
        <f t="shared" si="168"/>
        <v>0</v>
      </c>
      <c r="J2740" s="25">
        <f t="shared" si="169"/>
        <v>0</v>
      </c>
      <c r="K2740" s="25">
        <f t="shared" si="170"/>
        <v>0</v>
      </c>
      <c r="L2740" s="25">
        <f t="shared" si="171"/>
        <v>0</v>
      </c>
      <c r="M2740" s="25">
        <v>0</v>
      </c>
      <c r="N2740" s="25" t="e">
        <v>#N/A</v>
      </c>
      <c r="O2740" s="25" t="e">
        <f>VLOOKUP(A2740,'NFkB target TFs'!$E$10:$E$54,1,FALSE)</f>
        <v>#N/A</v>
      </c>
      <c r="P2740" s="25" t="e">
        <f>VLOOKUP(A2740,'all NFkB targets'!$A$6:$A$571,1,FALSE)</f>
        <v>#N/A</v>
      </c>
    </row>
    <row r="2741" spans="1:16" x14ac:dyDescent="0.25">
      <c r="A2741" s="96" t="s">
        <v>2085</v>
      </c>
      <c r="B2741" s="21" t="s">
        <v>2086</v>
      </c>
      <c r="C2741" s="21"/>
      <c r="D2741" s="22">
        <v>0</v>
      </c>
      <c r="E2741" s="23">
        <v>-0.15973513710485066</v>
      </c>
      <c r="F2741" s="23">
        <v>-0.12581836346412387</v>
      </c>
      <c r="G2741" s="23">
        <v>0.30510104355438034</v>
      </c>
      <c r="H2741" s="23">
        <v>0.13585689329401934</v>
      </c>
      <c r="I2741" s="25">
        <f t="shared" si="168"/>
        <v>0</v>
      </c>
      <c r="J2741" s="25">
        <f t="shared" si="169"/>
        <v>0</v>
      </c>
      <c r="K2741" s="25">
        <f t="shared" si="170"/>
        <v>0</v>
      </c>
      <c r="L2741" s="25">
        <f t="shared" si="171"/>
        <v>0</v>
      </c>
      <c r="M2741" s="25">
        <v>0</v>
      </c>
      <c r="N2741" s="25" t="e">
        <v>#N/A</v>
      </c>
      <c r="O2741" s="25" t="e">
        <f>VLOOKUP(A2741,'NFkB target TFs'!$E$10:$E$54,1,FALSE)</f>
        <v>#N/A</v>
      </c>
      <c r="P2741" s="25" t="e">
        <f>VLOOKUP(A2741,'all NFkB targets'!$A$6:$A$571,1,FALSE)</f>
        <v>#N/A</v>
      </c>
    </row>
    <row r="2742" spans="1:16" x14ac:dyDescent="0.25">
      <c r="A2742" s="96" t="s">
        <v>279</v>
      </c>
      <c r="B2742" s="21" t="s">
        <v>280</v>
      </c>
      <c r="C2742" s="21"/>
      <c r="D2742" s="22">
        <v>0</v>
      </c>
      <c r="E2742" s="23">
        <v>-0.2352349081066912</v>
      </c>
      <c r="F2742" s="23">
        <v>0.10525341808987265</v>
      </c>
      <c r="G2742" s="23">
        <v>0.36881078254624633</v>
      </c>
      <c r="H2742" s="23">
        <v>0.13583694704828825</v>
      </c>
      <c r="I2742" s="25">
        <f t="shared" si="168"/>
        <v>0</v>
      </c>
      <c r="J2742" s="25">
        <f t="shared" si="169"/>
        <v>0</v>
      </c>
      <c r="K2742" s="25">
        <f t="shared" si="170"/>
        <v>0</v>
      </c>
      <c r="L2742" s="25">
        <f t="shared" si="171"/>
        <v>0</v>
      </c>
      <c r="M2742" s="25">
        <v>0</v>
      </c>
      <c r="N2742" s="25" t="e">
        <v>#N/A</v>
      </c>
      <c r="O2742" s="25" t="e">
        <f>VLOOKUP(A2742,'NFkB target TFs'!$E$10:$E$54,1,FALSE)</f>
        <v>#N/A</v>
      </c>
      <c r="P2742" s="25" t="e">
        <f>VLOOKUP(A2742,'all NFkB targets'!$A$6:$A$571,1,FALSE)</f>
        <v>#N/A</v>
      </c>
    </row>
    <row r="2743" spans="1:16" x14ac:dyDescent="0.25">
      <c r="A2743" s="96" t="s">
        <v>2303</v>
      </c>
      <c r="B2743" s="21" t="s">
        <v>2304</v>
      </c>
      <c r="C2743" s="21"/>
      <c r="D2743" s="22">
        <v>0</v>
      </c>
      <c r="E2743" s="23">
        <v>7.8873857643118661E-2</v>
      </c>
      <c r="F2743" s="23">
        <v>0.17965372079792791</v>
      </c>
      <c r="G2743" s="23">
        <v>0.22201578772488734</v>
      </c>
      <c r="H2743" s="23">
        <v>0.13583164337029446</v>
      </c>
      <c r="I2743" s="25">
        <f t="shared" ref="I2743:I2806" si="172">IF(ABS(E2743)&gt;0.585,1,0)</f>
        <v>0</v>
      </c>
      <c r="J2743" s="25">
        <f t="shared" ref="J2743:J2806" si="173">IF(ABS(F2743)&gt;0.585,1,0)</f>
        <v>0</v>
      </c>
      <c r="K2743" s="25">
        <f t="shared" ref="K2743:K2806" si="174">IF(ABS(G2743)&gt;0.585,1,0)</f>
        <v>0</v>
      </c>
      <c r="L2743" s="25">
        <f t="shared" ref="L2743:L2806" si="175">IF(ABS(H2743)&gt;0.585,1,0)</f>
        <v>0</v>
      </c>
      <c r="M2743" s="25">
        <v>0</v>
      </c>
      <c r="N2743" s="25" t="e">
        <v>#N/A</v>
      </c>
      <c r="O2743" s="25" t="e">
        <f>VLOOKUP(A2743,'NFkB target TFs'!$E$10:$E$54,1,FALSE)</f>
        <v>#N/A</v>
      </c>
      <c r="P2743" s="25" t="e">
        <f>VLOOKUP(A2743,'all NFkB targets'!$A$6:$A$571,1,FALSE)</f>
        <v>#N/A</v>
      </c>
    </row>
    <row r="2744" spans="1:16" x14ac:dyDescent="0.25">
      <c r="A2744" s="96" t="s">
        <v>1807</v>
      </c>
      <c r="B2744" s="21" t="s">
        <v>1808</v>
      </c>
      <c r="C2744" s="21"/>
      <c r="D2744" s="22">
        <v>0</v>
      </c>
      <c r="E2744" s="23">
        <v>-0.10119719779365222</v>
      </c>
      <c r="F2744" s="23">
        <v>-0.2758201729833491</v>
      </c>
      <c r="G2744" s="23">
        <v>0.44739641973242517</v>
      </c>
      <c r="H2744" s="23">
        <v>0.13582803207813199</v>
      </c>
      <c r="I2744" s="25">
        <f t="shared" si="172"/>
        <v>0</v>
      </c>
      <c r="J2744" s="25">
        <f t="shared" si="173"/>
        <v>0</v>
      </c>
      <c r="K2744" s="25">
        <f t="shared" si="174"/>
        <v>0</v>
      </c>
      <c r="L2744" s="25">
        <f t="shared" si="175"/>
        <v>0</v>
      </c>
      <c r="M2744" s="25">
        <v>0</v>
      </c>
      <c r="N2744" s="25" t="e">
        <v>#N/A</v>
      </c>
      <c r="O2744" s="25" t="e">
        <f>VLOOKUP(A2744,'NFkB target TFs'!$E$10:$E$54,1,FALSE)</f>
        <v>#N/A</v>
      </c>
      <c r="P2744" s="25" t="e">
        <f>VLOOKUP(A2744,'all NFkB targets'!$A$6:$A$571,1,FALSE)</f>
        <v>#N/A</v>
      </c>
    </row>
    <row r="2745" spans="1:16" x14ac:dyDescent="0.25">
      <c r="A2745" s="96" t="s">
        <v>14190</v>
      </c>
      <c r="B2745" s="21" t="s">
        <v>14191</v>
      </c>
      <c r="C2745" s="21"/>
      <c r="D2745" s="22">
        <v>0</v>
      </c>
      <c r="E2745" s="23">
        <v>4.8088025579647434E-2</v>
      </c>
      <c r="F2745" s="28">
        <v>0.48595436365554107</v>
      </c>
      <c r="G2745" s="28">
        <v>0.59057483094284557</v>
      </c>
      <c r="H2745" s="28">
        <v>0.1357617622944316</v>
      </c>
      <c r="I2745" s="25">
        <f t="shared" si="172"/>
        <v>0</v>
      </c>
      <c r="J2745" s="25">
        <f t="shared" si="173"/>
        <v>0</v>
      </c>
      <c r="K2745" s="25">
        <f t="shared" si="174"/>
        <v>1</v>
      </c>
      <c r="L2745" s="25">
        <f t="shared" si="175"/>
        <v>0</v>
      </c>
      <c r="M2745" s="25">
        <v>1</v>
      </c>
      <c r="N2745" s="25" t="e">
        <v>#N/A</v>
      </c>
      <c r="O2745" s="25" t="e">
        <f>VLOOKUP(A2745,'NFkB target TFs'!$E$10:$E$54,1,FALSE)</f>
        <v>#N/A</v>
      </c>
      <c r="P2745" s="25" t="e">
        <f>VLOOKUP(A2745,'all NFkB targets'!$A$6:$A$571,1,FALSE)</f>
        <v>#N/A</v>
      </c>
    </row>
    <row r="2746" spans="1:16" x14ac:dyDescent="0.25">
      <c r="A2746" s="96" t="s">
        <v>10902</v>
      </c>
      <c r="B2746" s="21" t="s">
        <v>10903</v>
      </c>
      <c r="C2746" s="21"/>
      <c r="D2746" s="22">
        <v>0</v>
      </c>
      <c r="E2746" s="23">
        <v>-0.54216384189676137</v>
      </c>
      <c r="F2746" s="23">
        <v>0.39826869563958417</v>
      </c>
      <c r="G2746" s="23">
        <v>-0.58213922185362899</v>
      </c>
      <c r="H2746" s="23">
        <v>0.13564371115581206</v>
      </c>
      <c r="I2746" s="25">
        <f t="shared" si="172"/>
        <v>0</v>
      </c>
      <c r="J2746" s="25">
        <f t="shared" si="173"/>
        <v>0</v>
      </c>
      <c r="K2746" s="25">
        <f t="shared" si="174"/>
        <v>0</v>
      </c>
      <c r="L2746" s="25">
        <f t="shared" si="175"/>
        <v>0</v>
      </c>
      <c r="M2746" s="25">
        <v>0</v>
      </c>
      <c r="N2746" s="25" t="e">
        <v>#N/A</v>
      </c>
      <c r="O2746" s="25" t="e">
        <f>VLOOKUP(A2746,'NFkB target TFs'!$E$10:$E$54,1,FALSE)</f>
        <v>#N/A</v>
      </c>
      <c r="P2746" s="25" t="e">
        <f>VLOOKUP(A2746,'all NFkB targets'!$A$6:$A$571,1,FALSE)</f>
        <v>#N/A</v>
      </c>
    </row>
    <row r="2747" spans="1:16" x14ac:dyDescent="0.25">
      <c r="A2747" s="96" t="s">
        <v>3826</v>
      </c>
      <c r="B2747" s="21" t="s">
        <v>3827</v>
      </c>
      <c r="C2747" s="21"/>
      <c r="D2747" s="22">
        <v>0</v>
      </c>
      <c r="E2747" s="23">
        <v>-3.7911666916921757E-2</v>
      </c>
      <c r="F2747" s="23">
        <v>-0.2939705814356417</v>
      </c>
      <c r="G2747" s="23">
        <v>0.37135544163563661</v>
      </c>
      <c r="H2747" s="23">
        <v>0.13557508980541827</v>
      </c>
      <c r="I2747" s="25">
        <f t="shared" si="172"/>
        <v>0</v>
      </c>
      <c r="J2747" s="25">
        <f t="shared" si="173"/>
        <v>0</v>
      </c>
      <c r="K2747" s="25">
        <f t="shared" si="174"/>
        <v>0</v>
      </c>
      <c r="L2747" s="25">
        <f t="shared" si="175"/>
        <v>0</v>
      </c>
      <c r="M2747" s="25">
        <v>0</v>
      </c>
      <c r="N2747" s="25" t="e">
        <v>#N/A</v>
      </c>
      <c r="O2747" s="25" t="e">
        <f>VLOOKUP(A2747,'NFkB target TFs'!$E$10:$E$54,1,FALSE)</f>
        <v>#N/A</v>
      </c>
      <c r="P2747" s="25" t="e">
        <f>VLOOKUP(A2747,'all NFkB targets'!$A$6:$A$571,1,FALSE)</f>
        <v>#N/A</v>
      </c>
    </row>
    <row r="2748" spans="1:16" x14ac:dyDescent="0.25">
      <c r="A2748" s="96" t="s">
        <v>14868</v>
      </c>
      <c r="B2748" s="21" t="s">
        <v>14869</v>
      </c>
      <c r="C2748" s="21"/>
      <c r="D2748" s="22">
        <v>0</v>
      </c>
      <c r="E2748" s="23">
        <v>-3.1033375580563769E-2</v>
      </c>
      <c r="F2748" s="28">
        <v>0.600017915170167</v>
      </c>
      <c r="G2748" s="28">
        <v>0.60384051092684565</v>
      </c>
      <c r="H2748" s="28">
        <v>0.13552823233624289</v>
      </c>
      <c r="I2748" s="25">
        <f t="shared" si="172"/>
        <v>0</v>
      </c>
      <c r="J2748" s="25">
        <f t="shared" si="173"/>
        <v>1</v>
      </c>
      <c r="K2748" s="25">
        <f t="shared" si="174"/>
        <v>1</v>
      </c>
      <c r="L2748" s="25">
        <f t="shared" si="175"/>
        <v>0</v>
      </c>
      <c r="M2748" s="25">
        <v>1</v>
      </c>
      <c r="N2748" s="25" t="e">
        <v>#N/A</v>
      </c>
      <c r="O2748" s="25" t="e">
        <f>VLOOKUP(A2748,'NFkB target TFs'!$E$10:$E$54,1,FALSE)</f>
        <v>#N/A</v>
      </c>
      <c r="P2748" s="25" t="e">
        <f>VLOOKUP(A2748,'all NFkB targets'!$A$6:$A$571,1,FALSE)</f>
        <v>#N/A</v>
      </c>
    </row>
    <row r="2749" spans="1:16" x14ac:dyDescent="0.25">
      <c r="A2749" s="96" t="s">
        <v>15104</v>
      </c>
      <c r="B2749" s="21" t="s">
        <v>941</v>
      </c>
      <c r="C2749" s="21"/>
      <c r="D2749" s="22">
        <v>0</v>
      </c>
      <c r="E2749" s="28">
        <v>0.71699904524740488</v>
      </c>
      <c r="F2749" s="28">
        <v>1.0359879481716834</v>
      </c>
      <c r="G2749" s="28">
        <v>1.1672419152293376</v>
      </c>
      <c r="H2749" s="28">
        <v>0.13551903365530851</v>
      </c>
      <c r="I2749" s="25">
        <f t="shared" si="172"/>
        <v>1</v>
      </c>
      <c r="J2749" s="25">
        <f t="shared" si="173"/>
        <v>1</v>
      </c>
      <c r="K2749" s="25">
        <f t="shared" si="174"/>
        <v>1</v>
      </c>
      <c r="L2749" s="25">
        <f t="shared" si="175"/>
        <v>0</v>
      </c>
      <c r="M2749" s="25">
        <v>1</v>
      </c>
      <c r="N2749" s="25" t="e">
        <v>#N/A</v>
      </c>
      <c r="O2749" s="25" t="e">
        <f>VLOOKUP(A2749,'NFkB target TFs'!$E$10:$E$54,1,FALSE)</f>
        <v>#N/A</v>
      </c>
      <c r="P2749" s="25" t="e">
        <f>VLOOKUP(A2749,'all NFkB targets'!$A$6:$A$571,1,FALSE)</f>
        <v>#N/A</v>
      </c>
    </row>
    <row r="2750" spans="1:16" x14ac:dyDescent="0.25">
      <c r="A2750" s="96" t="s">
        <v>11883</v>
      </c>
      <c r="B2750" s="21" t="s">
        <v>941</v>
      </c>
      <c r="C2750" s="21"/>
      <c r="D2750" s="22">
        <v>0</v>
      </c>
      <c r="E2750" s="23">
        <v>0.20889405339575565</v>
      </c>
      <c r="F2750" s="23">
        <v>0.28235468398610564</v>
      </c>
      <c r="G2750" s="23">
        <v>0.17450840446123686</v>
      </c>
      <c r="H2750" s="23">
        <v>0.13551161122353467</v>
      </c>
      <c r="I2750" s="25">
        <f t="shared" si="172"/>
        <v>0</v>
      </c>
      <c r="J2750" s="25">
        <f t="shared" si="173"/>
        <v>0</v>
      </c>
      <c r="K2750" s="25">
        <f t="shared" si="174"/>
        <v>0</v>
      </c>
      <c r="L2750" s="25">
        <f t="shared" si="175"/>
        <v>0</v>
      </c>
      <c r="M2750" s="25">
        <v>0</v>
      </c>
      <c r="N2750" s="25" t="e">
        <v>#N/A</v>
      </c>
      <c r="O2750" s="25" t="e">
        <f>VLOOKUP(A2750,'NFkB target TFs'!$E$10:$E$54,1,FALSE)</f>
        <v>#N/A</v>
      </c>
      <c r="P2750" s="25" t="e">
        <f>VLOOKUP(A2750,'all NFkB targets'!$A$6:$A$571,1,FALSE)</f>
        <v>#N/A</v>
      </c>
    </row>
    <row r="2751" spans="1:16" x14ac:dyDescent="0.25">
      <c r="A2751" s="96" t="s">
        <v>12767</v>
      </c>
      <c r="B2751" s="21" t="s">
        <v>12768</v>
      </c>
      <c r="C2751" s="21"/>
      <c r="D2751" s="22">
        <v>0</v>
      </c>
      <c r="E2751" s="28">
        <v>0.27388920769085984</v>
      </c>
      <c r="F2751" s="28">
        <v>0.63527503591161771</v>
      </c>
      <c r="G2751" s="28">
        <v>0.57948390537448546</v>
      </c>
      <c r="H2751" s="28">
        <v>0.13543327870557198</v>
      </c>
      <c r="I2751" s="25">
        <f t="shared" si="172"/>
        <v>0</v>
      </c>
      <c r="J2751" s="25">
        <f t="shared" si="173"/>
        <v>1</v>
      </c>
      <c r="K2751" s="25">
        <f t="shared" si="174"/>
        <v>0</v>
      </c>
      <c r="L2751" s="25">
        <f t="shared" si="175"/>
        <v>0</v>
      </c>
      <c r="M2751" s="25">
        <v>1</v>
      </c>
      <c r="N2751" s="25" t="e">
        <v>#N/A</v>
      </c>
      <c r="O2751" s="25" t="e">
        <f>VLOOKUP(A2751,'NFkB target TFs'!$E$10:$E$54,1,FALSE)</f>
        <v>#N/A</v>
      </c>
      <c r="P2751" s="25" t="e">
        <f>VLOOKUP(A2751,'all NFkB targets'!$A$6:$A$571,1,FALSE)</f>
        <v>#N/A</v>
      </c>
    </row>
    <row r="2752" spans="1:16" x14ac:dyDescent="0.25">
      <c r="A2752" s="96" t="s">
        <v>11810</v>
      </c>
      <c r="B2752" s="21" t="s">
        <v>941</v>
      </c>
      <c r="C2752" s="21"/>
      <c r="D2752" s="22">
        <v>0</v>
      </c>
      <c r="E2752" s="23">
        <v>-0.18584360187034776</v>
      </c>
      <c r="F2752" s="23">
        <v>-1.8167660493475828E-2</v>
      </c>
      <c r="G2752" s="23">
        <v>-0.46916464877586689</v>
      </c>
      <c r="H2752" s="23">
        <v>0.1353887200145594</v>
      </c>
      <c r="I2752" s="25">
        <f t="shared" si="172"/>
        <v>0</v>
      </c>
      <c r="J2752" s="25">
        <f t="shared" si="173"/>
        <v>0</v>
      </c>
      <c r="K2752" s="25">
        <f t="shared" si="174"/>
        <v>0</v>
      </c>
      <c r="L2752" s="25">
        <f t="shared" si="175"/>
        <v>0</v>
      </c>
      <c r="M2752" s="25">
        <v>0</v>
      </c>
      <c r="N2752" s="25" t="e">
        <v>#N/A</v>
      </c>
      <c r="O2752" s="25" t="e">
        <f>VLOOKUP(A2752,'NFkB target TFs'!$E$10:$E$54,1,FALSE)</f>
        <v>#N/A</v>
      </c>
      <c r="P2752" s="25" t="e">
        <f>VLOOKUP(A2752,'all NFkB targets'!$A$6:$A$571,1,FALSE)</f>
        <v>#N/A</v>
      </c>
    </row>
    <row r="2753" spans="1:16" x14ac:dyDescent="0.25">
      <c r="A2753" s="96" t="s">
        <v>1038</v>
      </c>
      <c r="B2753" s="21" t="s">
        <v>1039</v>
      </c>
      <c r="C2753" s="21"/>
      <c r="D2753" s="22">
        <v>0</v>
      </c>
      <c r="E2753" s="23">
        <v>-0.34150092742680449</v>
      </c>
      <c r="F2753" s="23">
        <v>8.3866409734295086E-2</v>
      </c>
      <c r="G2753" s="23">
        <v>3.1720577570904046E-2</v>
      </c>
      <c r="H2753" s="23">
        <v>0.13538524131948237</v>
      </c>
      <c r="I2753" s="25">
        <f t="shared" si="172"/>
        <v>0</v>
      </c>
      <c r="J2753" s="25">
        <f t="shared" si="173"/>
        <v>0</v>
      </c>
      <c r="K2753" s="25">
        <f t="shared" si="174"/>
        <v>0</v>
      </c>
      <c r="L2753" s="25">
        <f t="shared" si="175"/>
        <v>0</v>
      </c>
      <c r="M2753" s="25">
        <v>0</v>
      </c>
      <c r="N2753" s="25" t="e">
        <v>#N/A</v>
      </c>
      <c r="O2753" s="25" t="e">
        <f>VLOOKUP(A2753,'NFkB target TFs'!$E$10:$E$54,1,FALSE)</f>
        <v>#N/A</v>
      </c>
      <c r="P2753" s="25" t="e">
        <f>VLOOKUP(A2753,'all NFkB targets'!$A$6:$A$571,1,FALSE)</f>
        <v>#N/A</v>
      </c>
    </row>
    <row r="2754" spans="1:16" x14ac:dyDescent="0.25">
      <c r="A2754" s="96" t="s">
        <v>6824</v>
      </c>
      <c r="B2754" s="21" t="s">
        <v>6825</v>
      </c>
      <c r="C2754" s="21"/>
      <c r="D2754" s="22">
        <v>0</v>
      </c>
      <c r="E2754" s="23">
        <v>0.28313166514557636</v>
      </c>
      <c r="F2754" s="23">
        <v>0.3135163607236417</v>
      </c>
      <c r="G2754" s="23">
        <v>0.25376307302076961</v>
      </c>
      <c r="H2754" s="23">
        <v>0.13534965191584469</v>
      </c>
      <c r="I2754" s="25">
        <f t="shared" si="172"/>
        <v>0</v>
      </c>
      <c r="J2754" s="25">
        <f t="shared" si="173"/>
        <v>0</v>
      </c>
      <c r="K2754" s="25">
        <f t="shared" si="174"/>
        <v>0</v>
      </c>
      <c r="L2754" s="25">
        <f t="shared" si="175"/>
        <v>0</v>
      </c>
      <c r="M2754" s="25">
        <v>0</v>
      </c>
      <c r="N2754" s="25" t="e">
        <v>#N/A</v>
      </c>
      <c r="O2754" s="25" t="e">
        <f>VLOOKUP(A2754,'NFkB target TFs'!$E$10:$E$54,1,FALSE)</f>
        <v>#N/A</v>
      </c>
      <c r="P2754" s="25" t="e">
        <f>VLOOKUP(A2754,'all NFkB targets'!$A$6:$A$571,1,FALSE)</f>
        <v>#N/A</v>
      </c>
    </row>
    <row r="2755" spans="1:16" x14ac:dyDescent="0.25">
      <c r="A2755" s="96" t="s">
        <v>6997</v>
      </c>
      <c r="B2755" s="21" t="s">
        <v>6998</v>
      </c>
      <c r="C2755" s="21"/>
      <c r="D2755" s="22">
        <v>0</v>
      </c>
      <c r="E2755" s="23">
        <v>0.36983186756131609</v>
      </c>
      <c r="F2755" s="23">
        <v>0.19624088240936582</v>
      </c>
      <c r="G2755" s="23">
        <v>0.30818382803490341</v>
      </c>
      <c r="H2755" s="23">
        <v>0.13534715081352147</v>
      </c>
      <c r="I2755" s="25">
        <f t="shared" si="172"/>
        <v>0</v>
      </c>
      <c r="J2755" s="25">
        <f t="shared" si="173"/>
        <v>0</v>
      </c>
      <c r="K2755" s="25">
        <f t="shared" si="174"/>
        <v>0</v>
      </c>
      <c r="L2755" s="25">
        <f t="shared" si="175"/>
        <v>0</v>
      </c>
      <c r="M2755" s="25">
        <v>0</v>
      </c>
      <c r="N2755" s="25" t="e">
        <v>#N/A</v>
      </c>
      <c r="O2755" s="25" t="e">
        <f>VLOOKUP(A2755,'NFkB target TFs'!$E$10:$E$54,1,FALSE)</f>
        <v>#N/A</v>
      </c>
      <c r="P2755" s="25" t="e">
        <f>VLOOKUP(A2755,'all NFkB targets'!$A$6:$A$571,1,FALSE)</f>
        <v>#N/A</v>
      </c>
    </row>
    <row r="2756" spans="1:16" x14ac:dyDescent="0.25">
      <c r="A2756" s="96" t="s">
        <v>1941</v>
      </c>
      <c r="B2756" s="21" t="s">
        <v>1942</v>
      </c>
      <c r="C2756" s="21"/>
      <c r="D2756" s="22">
        <v>0</v>
      </c>
      <c r="E2756" s="23">
        <v>4.3437760085691828E-2</v>
      </c>
      <c r="F2756" s="23">
        <v>0.14112446368742021</v>
      </c>
      <c r="G2756" s="23">
        <v>0.17475273880886785</v>
      </c>
      <c r="H2756" s="23">
        <v>0.1353327126472465</v>
      </c>
      <c r="I2756" s="25">
        <f t="shared" si="172"/>
        <v>0</v>
      </c>
      <c r="J2756" s="25">
        <f t="shared" si="173"/>
        <v>0</v>
      </c>
      <c r="K2756" s="25">
        <f t="shared" si="174"/>
        <v>0</v>
      </c>
      <c r="L2756" s="25">
        <f t="shared" si="175"/>
        <v>0</v>
      </c>
      <c r="M2756" s="25">
        <v>0</v>
      </c>
      <c r="N2756" s="25" t="e">
        <v>#N/A</v>
      </c>
      <c r="O2756" s="25" t="e">
        <f>VLOOKUP(A2756,'NFkB target TFs'!$E$10:$E$54,1,FALSE)</f>
        <v>#N/A</v>
      </c>
      <c r="P2756" s="25" t="e">
        <f>VLOOKUP(A2756,'all NFkB targets'!$A$6:$A$571,1,FALSE)</f>
        <v>#N/A</v>
      </c>
    </row>
    <row r="2757" spans="1:16" x14ac:dyDescent="0.25">
      <c r="A2757" s="96" t="s">
        <v>1002</v>
      </c>
      <c r="B2757" s="21" t="s">
        <v>1003</v>
      </c>
      <c r="C2757" s="21"/>
      <c r="D2757" s="22">
        <v>0</v>
      </c>
      <c r="E2757" s="23">
        <v>1.1532541044886491E-2</v>
      </c>
      <c r="F2757" s="23">
        <v>5.7419724788127173E-2</v>
      </c>
      <c r="G2757" s="23">
        <v>0.33531527820106871</v>
      </c>
      <c r="H2757" s="23">
        <v>0.13529228087194289</v>
      </c>
      <c r="I2757" s="25">
        <f t="shared" si="172"/>
        <v>0</v>
      </c>
      <c r="J2757" s="25">
        <f t="shared" si="173"/>
        <v>0</v>
      </c>
      <c r="K2757" s="25">
        <f t="shared" si="174"/>
        <v>0</v>
      </c>
      <c r="L2757" s="25">
        <f t="shared" si="175"/>
        <v>0</v>
      </c>
      <c r="M2757" s="25">
        <v>0</v>
      </c>
      <c r="N2757" s="25" t="e">
        <v>#N/A</v>
      </c>
      <c r="O2757" s="25" t="e">
        <f>VLOOKUP(A2757,'NFkB target TFs'!$E$10:$E$54,1,FALSE)</f>
        <v>#N/A</v>
      </c>
      <c r="P2757" s="25" t="e">
        <f>VLOOKUP(A2757,'all NFkB targets'!$A$6:$A$571,1,FALSE)</f>
        <v>#N/A</v>
      </c>
    </row>
    <row r="2758" spans="1:16" x14ac:dyDescent="0.25">
      <c r="A2758" s="96" t="s">
        <v>7949</v>
      </c>
      <c r="B2758" s="21" t="s">
        <v>7950</v>
      </c>
      <c r="C2758" s="21"/>
      <c r="D2758" s="22">
        <v>0</v>
      </c>
      <c r="E2758" s="23">
        <v>0.29830165605410286</v>
      </c>
      <c r="F2758" s="23">
        <v>0.15329375016288357</v>
      </c>
      <c r="G2758" s="23">
        <v>0.26329611328620423</v>
      </c>
      <c r="H2758" s="23">
        <v>0.13525458324637235</v>
      </c>
      <c r="I2758" s="25">
        <f t="shared" si="172"/>
        <v>0</v>
      </c>
      <c r="J2758" s="25">
        <f t="shared" si="173"/>
        <v>0</v>
      </c>
      <c r="K2758" s="25">
        <f t="shared" si="174"/>
        <v>0</v>
      </c>
      <c r="L2758" s="25">
        <f t="shared" si="175"/>
        <v>0</v>
      </c>
      <c r="M2758" s="25">
        <v>0</v>
      </c>
      <c r="N2758" s="25" t="e">
        <v>#N/A</v>
      </c>
      <c r="O2758" s="25" t="e">
        <f>VLOOKUP(A2758,'NFkB target TFs'!$E$10:$E$54,1,FALSE)</f>
        <v>#N/A</v>
      </c>
      <c r="P2758" s="25" t="e">
        <f>VLOOKUP(A2758,'all NFkB targets'!$A$6:$A$571,1,FALSE)</f>
        <v>#N/A</v>
      </c>
    </row>
    <row r="2759" spans="1:16" x14ac:dyDescent="0.25">
      <c r="A2759" s="96" t="s">
        <v>9411</v>
      </c>
      <c r="B2759" s="21" t="s">
        <v>9412</v>
      </c>
      <c r="C2759" s="21"/>
      <c r="D2759" s="22">
        <v>0</v>
      </c>
      <c r="E2759" s="23">
        <v>0.18024925095981437</v>
      </c>
      <c r="F2759" s="23">
        <v>-0.36646399548919945</v>
      </c>
      <c r="G2759" s="23">
        <v>-7.0434382207851642E-2</v>
      </c>
      <c r="H2759" s="23">
        <v>0.13522620241746588</v>
      </c>
      <c r="I2759" s="25">
        <f t="shared" si="172"/>
        <v>0</v>
      </c>
      <c r="J2759" s="25">
        <f t="shared" si="173"/>
        <v>0</v>
      </c>
      <c r="K2759" s="25">
        <f t="shared" si="174"/>
        <v>0</v>
      </c>
      <c r="L2759" s="25">
        <f t="shared" si="175"/>
        <v>0</v>
      </c>
      <c r="M2759" s="25">
        <v>0</v>
      </c>
      <c r="N2759" s="25" t="e">
        <v>#N/A</v>
      </c>
      <c r="O2759" s="25" t="e">
        <f>VLOOKUP(A2759,'NFkB target TFs'!$E$10:$E$54,1,FALSE)</f>
        <v>#N/A</v>
      </c>
      <c r="P2759" s="25" t="e">
        <f>VLOOKUP(A2759,'all NFkB targets'!$A$6:$A$571,1,FALSE)</f>
        <v>#N/A</v>
      </c>
    </row>
    <row r="2760" spans="1:16" x14ac:dyDescent="0.25">
      <c r="A2760" s="96" t="s">
        <v>3139</v>
      </c>
      <c r="B2760" s="21" t="s">
        <v>3140</v>
      </c>
      <c r="C2760" s="21"/>
      <c r="D2760" s="22">
        <v>0</v>
      </c>
      <c r="E2760" s="23">
        <v>-0.28778685453272079</v>
      </c>
      <c r="F2760" s="23">
        <v>-7.4921462341612691E-2</v>
      </c>
      <c r="G2760" s="23">
        <v>-8.5340266731642175E-2</v>
      </c>
      <c r="H2760" s="23">
        <v>0.13522212157456076</v>
      </c>
      <c r="I2760" s="25">
        <f t="shared" si="172"/>
        <v>0</v>
      </c>
      <c r="J2760" s="25">
        <f t="shared" si="173"/>
        <v>0</v>
      </c>
      <c r="K2760" s="25">
        <f t="shared" si="174"/>
        <v>0</v>
      </c>
      <c r="L2760" s="25">
        <f t="shared" si="175"/>
        <v>0</v>
      </c>
      <c r="M2760" s="25">
        <v>0</v>
      </c>
      <c r="N2760" s="25" t="e">
        <v>#N/A</v>
      </c>
      <c r="O2760" s="25" t="e">
        <f>VLOOKUP(A2760,'NFkB target TFs'!$E$10:$E$54,1,FALSE)</f>
        <v>#N/A</v>
      </c>
      <c r="P2760" s="25" t="e">
        <f>VLOOKUP(A2760,'all NFkB targets'!$A$6:$A$571,1,FALSE)</f>
        <v>#N/A</v>
      </c>
    </row>
    <row r="2761" spans="1:16" x14ac:dyDescent="0.25">
      <c r="A2761" s="96" t="s">
        <v>3007</v>
      </c>
      <c r="B2761" s="21" t="s">
        <v>3008</v>
      </c>
      <c r="C2761" s="21"/>
      <c r="D2761" s="22">
        <v>0</v>
      </c>
      <c r="E2761" s="23">
        <v>0.12035128429668526</v>
      </c>
      <c r="F2761" s="23">
        <v>0.20367426163793531</v>
      </c>
      <c r="G2761" s="23">
        <v>9.5510709763793472E-2</v>
      </c>
      <c r="H2761" s="23">
        <v>0.13521264196500313</v>
      </c>
      <c r="I2761" s="25">
        <f t="shared" si="172"/>
        <v>0</v>
      </c>
      <c r="J2761" s="25">
        <f t="shared" si="173"/>
        <v>0</v>
      </c>
      <c r="K2761" s="25">
        <f t="shared" si="174"/>
        <v>0</v>
      </c>
      <c r="L2761" s="25">
        <f t="shared" si="175"/>
        <v>0</v>
      </c>
      <c r="M2761" s="25">
        <v>0</v>
      </c>
      <c r="N2761" s="25" t="e">
        <v>#N/A</v>
      </c>
      <c r="O2761" s="25" t="e">
        <f>VLOOKUP(A2761,'NFkB target TFs'!$E$10:$E$54,1,FALSE)</f>
        <v>#N/A</v>
      </c>
      <c r="P2761" s="25" t="e">
        <f>VLOOKUP(A2761,'all NFkB targets'!$A$6:$A$571,1,FALSE)</f>
        <v>#N/A</v>
      </c>
    </row>
    <row r="2762" spans="1:16" x14ac:dyDescent="0.25">
      <c r="A2762" s="96" t="s">
        <v>6438</v>
      </c>
      <c r="B2762" s="21" t="s">
        <v>941</v>
      </c>
      <c r="C2762" s="21"/>
      <c r="D2762" s="22">
        <v>0</v>
      </c>
      <c r="E2762" s="23">
        <v>0.1252343386839713</v>
      </c>
      <c r="F2762" s="23">
        <v>0.30464699524085798</v>
      </c>
      <c r="G2762" s="23">
        <v>0.39849341218462075</v>
      </c>
      <c r="H2762" s="23">
        <v>0.1350343167314261</v>
      </c>
      <c r="I2762" s="25">
        <f t="shared" si="172"/>
        <v>0</v>
      </c>
      <c r="J2762" s="25">
        <f t="shared" si="173"/>
        <v>0</v>
      </c>
      <c r="K2762" s="25">
        <f t="shared" si="174"/>
        <v>0</v>
      </c>
      <c r="L2762" s="25">
        <f t="shared" si="175"/>
        <v>0</v>
      </c>
      <c r="M2762" s="25">
        <v>0</v>
      </c>
      <c r="N2762" s="25" t="e">
        <v>#N/A</v>
      </c>
      <c r="O2762" s="25" t="e">
        <f>VLOOKUP(A2762,'NFkB target TFs'!$E$10:$E$54,1,FALSE)</f>
        <v>#N/A</v>
      </c>
      <c r="P2762" s="25" t="e">
        <f>VLOOKUP(A2762,'all NFkB targets'!$A$6:$A$571,1,FALSE)</f>
        <v>#N/A</v>
      </c>
    </row>
    <row r="2763" spans="1:16" x14ac:dyDescent="0.25">
      <c r="A2763" s="96" t="s">
        <v>8938</v>
      </c>
      <c r="B2763" s="21" t="s">
        <v>941</v>
      </c>
      <c r="C2763" s="21"/>
      <c r="D2763" s="22">
        <v>0</v>
      </c>
      <c r="E2763" s="23">
        <v>4.9580244427646275E-2</v>
      </c>
      <c r="F2763" s="23">
        <v>-1.2658875189798389E-2</v>
      </c>
      <c r="G2763" s="23">
        <v>0.25883685599472078</v>
      </c>
      <c r="H2763" s="23">
        <v>0.13493724778728181</v>
      </c>
      <c r="I2763" s="25">
        <f t="shared" si="172"/>
        <v>0</v>
      </c>
      <c r="J2763" s="25">
        <f t="shared" si="173"/>
        <v>0</v>
      </c>
      <c r="K2763" s="25">
        <f t="shared" si="174"/>
        <v>0</v>
      </c>
      <c r="L2763" s="25">
        <f t="shared" si="175"/>
        <v>0</v>
      </c>
      <c r="M2763" s="25">
        <v>0</v>
      </c>
      <c r="N2763" s="25" t="e">
        <v>#N/A</v>
      </c>
      <c r="O2763" s="25" t="e">
        <f>VLOOKUP(A2763,'NFkB target TFs'!$E$10:$E$54,1,FALSE)</f>
        <v>#N/A</v>
      </c>
      <c r="P2763" s="25" t="e">
        <f>VLOOKUP(A2763,'all NFkB targets'!$A$6:$A$571,1,FALSE)</f>
        <v>#N/A</v>
      </c>
    </row>
    <row r="2764" spans="1:16" x14ac:dyDescent="0.25">
      <c r="A2764" s="96" t="s">
        <v>15086</v>
      </c>
      <c r="B2764" s="21" t="s">
        <v>15087</v>
      </c>
      <c r="C2764" s="21"/>
      <c r="D2764" s="22">
        <v>0</v>
      </c>
      <c r="E2764" s="28">
        <v>0.78708972491413387</v>
      </c>
      <c r="F2764" s="28">
        <v>0.58767980686180998</v>
      </c>
      <c r="G2764" s="28">
        <v>1.3980771730941466</v>
      </c>
      <c r="H2764" s="28">
        <v>0.13487297681894306</v>
      </c>
      <c r="I2764" s="25">
        <f t="shared" si="172"/>
        <v>1</v>
      </c>
      <c r="J2764" s="25">
        <f t="shared" si="173"/>
        <v>1</v>
      </c>
      <c r="K2764" s="25">
        <f t="shared" si="174"/>
        <v>1</v>
      </c>
      <c r="L2764" s="25">
        <f t="shared" si="175"/>
        <v>0</v>
      </c>
      <c r="M2764" s="25">
        <v>1</v>
      </c>
      <c r="N2764" s="25" t="e">
        <v>#N/A</v>
      </c>
      <c r="O2764" s="25" t="e">
        <f>VLOOKUP(A2764,'NFkB target TFs'!$E$10:$E$54,1,FALSE)</f>
        <v>#N/A</v>
      </c>
      <c r="P2764" s="25" t="e">
        <f>VLOOKUP(A2764,'all NFkB targets'!$A$6:$A$571,1,FALSE)</f>
        <v>#N/A</v>
      </c>
    </row>
    <row r="2765" spans="1:16" x14ac:dyDescent="0.25">
      <c r="A2765" s="96" t="s">
        <v>5547</v>
      </c>
      <c r="B2765" s="21" t="s">
        <v>5548</v>
      </c>
      <c r="C2765" s="21"/>
      <c r="D2765" s="22">
        <v>0</v>
      </c>
      <c r="E2765" s="23">
        <v>-3.5991958326915846E-2</v>
      </c>
      <c r="F2765" s="23">
        <v>4.212251286914266E-3</v>
      </c>
      <c r="G2765" s="23">
        <v>-0.16188524912069122</v>
      </c>
      <c r="H2765" s="23">
        <v>0.13485329294657086</v>
      </c>
      <c r="I2765" s="25">
        <f t="shared" si="172"/>
        <v>0</v>
      </c>
      <c r="J2765" s="25">
        <f t="shared" si="173"/>
        <v>0</v>
      </c>
      <c r="K2765" s="25">
        <f t="shared" si="174"/>
        <v>0</v>
      </c>
      <c r="L2765" s="25">
        <f t="shared" si="175"/>
        <v>0</v>
      </c>
      <c r="M2765" s="25">
        <v>0</v>
      </c>
      <c r="N2765" s="25" t="e">
        <v>#N/A</v>
      </c>
      <c r="O2765" s="25" t="e">
        <f>VLOOKUP(A2765,'NFkB target TFs'!$E$10:$E$54,1,FALSE)</f>
        <v>#N/A</v>
      </c>
      <c r="P2765" s="25" t="e">
        <f>VLOOKUP(A2765,'all NFkB targets'!$A$6:$A$571,1,FALSE)</f>
        <v>#N/A</v>
      </c>
    </row>
    <row r="2766" spans="1:16" x14ac:dyDescent="0.25">
      <c r="A2766" s="96" t="s">
        <v>1018</v>
      </c>
      <c r="B2766" s="21" t="s">
        <v>1019</v>
      </c>
      <c r="C2766" s="21"/>
      <c r="D2766" s="22">
        <v>0</v>
      </c>
      <c r="E2766" s="23">
        <v>3.640537801856697E-2</v>
      </c>
      <c r="F2766" s="23">
        <v>0.29088962549249026</v>
      </c>
      <c r="G2766" s="23">
        <v>0.30564102670798909</v>
      </c>
      <c r="H2766" s="23">
        <v>0.13479528109946087</v>
      </c>
      <c r="I2766" s="25">
        <f t="shared" si="172"/>
        <v>0</v>
      </c>
      <c r="J2766" s="25">
        <f t="shared" si="173"/>
        <v>0</v>
      </c>
      <c r="K2766" s="25">
        <f t="shared" si="174"/>
        <v>0</v>
      </c>
      <c r="L2766" s="25">
        <f t="shared" si="175"/>
        <v>0</v>
      </c>
      <c r="M2766" s="25">
        <v>0</v>
      </c>
      <c r="N2766" s="25" t="e">
        <v>#N/A</v>
      </c>
      <c r="O2766" s="25" t="e">
        <f>VLOOKUP(A2766,'NFkB target TFs'!$E$10:$E$54,1,FALSE)</f>
        <v>#N/A</v>
      </c>
      <c r="P2766" s="25" t="e">
        <f>VLOOKUP(A2766,'all NFkB targets'!$A$6:$A$571,1,FALSE)</f>
        <v>#N/A</v>
      </c>
    </row>
    <row r="2767" spans="1:16" x14ac:dyDescent="0.25">
      <c r="A2767" s="96" t="s">
        <v>13616</v>
      </c>
      <c r="B2767" s="21" t="s">
        <v>13617</v>
      </c>
      <c r="C2767" s="21"/>
      <c r="D2767" s="22">
        <v>0</v>
      </c>
      <c r="E2767" s="28">
        <v>0.14739159143197711</v>
      </c>
      <c r="F2767" s="23">
        <v>7.9564219092302838E-2</v>
      </c>
      <c r="G2767" s="28">
        <v>0.76498510337669934</v>
      </c>
      <c r="H2767" s="28">
        <v>0.13475771458020244</v>
      </c>
      <c r="I2767" s="25">
        <f t="shared" si="172"/>
        <v>0</v>
      </c>
      <c r="J2767" s="25">
        <f t="shared" si="173"/>
        <v>0</v>
      </c>
      <c r="K2767" s="25">
        <f t="shared" si="174"/>
        <v>1</v>
      </c>
      <c r="L2767" s="25">
        <f t="shared" si="175"/>
        <v>0</v>
      </c>
      <c r="M2767" s="25">
        <v>1</v>
      </c>
      <c r="N2767" s="25" t="e">
        <v>#N/A</v>
      </c>
      <c r="O2767" s="25" t="e">
        <f>VLOOKUP(A2767,'NFkB target TFs'!$E$10:$E$54,1,FALSE)</f>
        <v>#N/A</v>
      </c>
      <c r="P2767" s="25" t="e">
        <f>VLOOKUP(A2767,'all NFkB targets'!$A$6:$A$571,1,FALSE)</f>
        <v>#N/A</v>
      </c>
    </row>
    <row r="2768" spans="1:16" x14ac:dyDescent="0.25">
      <c r="A2768" s="96" t="s">
        <v>8187</v>
      </c>
      <c r="B2768" s="21" t="s">
        <v>8188</v>
      </c>
      <c r="C2768" s="21"/>
      <c r="D2768" s="22">
        <v>0</v>
      </c>
      <c r="E2768" s="23">
        <v>0.17492065527705303</v>
      </c>
      <c r="F2768" s="23">
        <v>8.0086357530750094E-2</v>
      </c>
      <c r="G2768" s="23">
        <v>0.29999335148993733</v>
      </c>
      <c r="H2768" s="23">
        <v>0.13472991292906836</v>
      </c>
      <c r="I2768" s="25">
        <f t="shared" si="172"/>
        <v>0</v>
      </c>
      <c r="J2768" s="25">
        <f t="shared" si="173"/>
        <v>0</v>
      </c>
      <c r="K2768" s="25">
        <f t="shared" si="174"/>
        <v>0</v>
      </c>
      <c r="L2768" s="25">
        <f t="shared" si="175"/>
        <v>0</v>
      </c>
      <c r="M2768" s="25">
        <v>0</v>
      </c>
      <c r="N2768" s="25" t="e">
        <v>#N/A</v>
      </c>
      <c r="O2768" s="25" t="e">
        <f>VLOOKUP(A2768,'NFkB target TFs'!$E$10:$E$54,1,FALSE)</f>
        <v>#N/A</v>
      </c>
      <c r="P2768" s="25" t="e">
        <f>VLOOKUP(A2768,'all NFkB targets'!$A$6:$A$571,1,FALSE)</f>
        <v>#N/A</v>
      </c>
    </row>
    <row r="2769" spans="1:16" x14ac:dyDescent="0.25">
      <c r="A2769" s="96" t="s">
        <v>2808</v>
      </c>
      <c r="B2769" s="21" t="s">
        <v>2809</v>
      </c>
      <c r="C2769" s="21"/>
      <c r="D2769" s="22">
        <v>0</v>
      </c>
      <c r="E2769" s="23">
        <v>8.3339125169975437E-2</v>
      </c>
      <c r="F2769" s="23">
        <v>0.32857393708193217</v>
      </c>
      <c r="G2769" s="23">
        <v>0.40168504415854805</v>
      </c>
      <c r="H2769" s="23">
        <v>0.13462082811441534</v>
      </c>
      <c r="I2769" s="25">
        <f t="shared" si="172"/>
        <v>0</v>
      </c>
      <c r="J2769" s="25">
        <f t="shared" si="173"/>
        <v>0</v>
      </c>
      <c r="K2769" s="25">
        <f t="shared" si="174"/>
        <v>0</v>
      </c>
      <c r="L2769" s="25">
        <f t="shared" si="175"/>
        <v>0</v>
      </c>
      <c r="M2769" s="25">
        <v>0</v>
      </c>
      <c r="N2769" s="25" t="e">
        <v>#N/A</v>
      </c>
      <c r="O2769" s="25" t="e">
        <f>VLOOKUP(A2769,'NFkB target TFs'!$E$10:$E$54,1,FALSE)</f>
        <v>#N/A</v>
      </c>
      <c r="P2769" s="25" t="e">
        <f>VLOOKUP(A2769,'all NFkB targets'!$A$6:$A$571,1,FALSE)</f>
        <v>#N/A</v>
      </c>
    </row>
    <row r="2770" spans="1:16" x14ac:dyDescent="0.25">
      <c r="A2770" s="96" t="s">
        <v>13810</v>
      </c>
      <c r="B2770" s="21" t="s">
        <v>13811</v>
      </c>
      <c r="C2770" s="21"/>
      <c r="D2770" s="22">
        <v>0</v>
      </c>
      <c r="E2770" s="28">
        <v>0.16721910185403235</v>
      </c>
      <c r="F2770" s="28">
        <v>0.12298328703226068</v>
      </c>
      <c r="G2770" s="28">
        <v>0.82380885411396354</v>
      </c>
      <c r="H2770" s="28">
        <v>0.13459954776480743</v>
      </c>
      <c r="I2770" s="25">
        <f t="shared" si="172"/>
        <v>0</v>
      </c>
      <c r="J2770" s="25">
        <f t="shared" si="173"/>
        <v>0</v>
      </c>
      <c r="K2770" s="25">
        <f t="shared" si="174"/>
        <v>1</v>
      </c>
      <c r="L2770" s="25">
        <f t="shared" si="175"/>
        <v>0</v>
      </c>
      <c r="M2770" s="25">
        <v>1</v>
      </c>
      <c r="N2770" s="25" t="e">
        <v>#N/A</v>
      </c>
      <c r="O2770" s="25" t="e">
        <f>VLOOKUP(A2770,'NFkB target TFs'!$E$10:$E$54,1,FALSE)</f>
        <v>#N/A</v>
      </c>
      <c r="P2770" s="25" t="e">
        <f>VLOOKUP(A2770,'all NFkB targets'!$A$6:$A$571,1,FALSE)</f>
        <v>#N/A</v>
      </c>
    </row>
    <row r="2771" spans="1:16" x14ac:dyDescent="0.25">
      <c r="A2771" s="96" t="s">
        <v>5719</v>
      </c>
      <c r="B2771" s="21" t="s">
        <v>5720</v>
      </c>
      <c r="C2771" s="21"/>
      <c r="D2771" s="22">
        <v>0</v>
      </c>
      <c r="E2771" s="23">
        <v>-4.4032084085113915E-2</v>
      </c>
      <c r="F2771" s="23">
        <v>-0.38842421055996901</v>
      </c>
      <c r="G2771" s="23">
        <v>0.34566516928082891</v>
      </c>
      <c r="H2771" s="23">
        <v>0.13454519701546158</v>
      </c>
      <c r="I2771" s="25">
        <f t="shared" si="172"/>
        <v>0</v>
      </c>
      <c r="J2771" s="25">
        <f t="shared" si="173"/>
        <v>0</v>
      </c>
      <c r="K2771" s="25">
        <f t="shared" si="174"/>
        <v>0</v>
      </c>
      <c r="L2771" s="25">
        <f t="shared" si="175"/>
        <v>0</v>
      </c>
      <c r="M2771" s="25">
        <v>0</v>
      </c>
      <c r="N2771" s="25" t="e">
        <v>#N/A</v>
      </c>
      <c r="O2771" s="25" t="e">
        <f>VLOOKUP(A2771,'NFkB target TFs'!$E$10:$E$54,1,FALSE)</f>
        <v>#N/A</v>
      </c>
      <c r="P2771" s="25" t="e">
        <f>VLOOKUP(A2771,'all NFkB targets'!$A$6:$A$571,1,FALSE)</f>
        <v>#N/A</v>
      </c>
    </row>
    <row r="2772" spans="1:16" x14ac:dyDescent="0.25">
      <c r="A2772" s="96" t="s">
        <v>4120</v>
      </c>
      <c r="B2772" s="21" t="s">
        <v>4121</v>
      </c>
      <c r="C2772" s="21"/>
      <c r="D2772" s="22">
        <v>0</v>
      </c>
      <c r="E2772" s="23">
        <v>0.24870905888935271</v>
      </c>
      <c r="F2772" s="23">
        <v>-1.6567649240296422E-2</v>
      </c>
      <c r="G2772" s="23">
        <v>0.22743885067979538</v>
      </c>
      <c r="H2772" s="23">
        <v>0.13448851350964042</v>
      </c>
      <c r="I2772" s="25">
        <f t="shared" si="172"/>
        <v>0</v>
      </c>
      <c r="J2772" s="25">
        <f t="shared" si="173"/>
        <v>0</v>
      </c>
      <c r="K2772" s="25">
        <f t="shared" si="174"/>
        <v>0</v>
      </c>
      <c r="L2772" s="25">
        <f t="shared" si="175"/>
        <v>0</v>
      </c>
      <c r="M2772" s="25">
        <v>0</v>
      </c>
      <c r="N2772" s="25" t="e">
        <v>#N/A</v>
      </c>
      <c r="O2772" s="25" t="e">
        <f>VLOOKUP(A2772,'NFkB target TFs'!$E$10:$E$54,1,FALSE)</f>
        <v>#N/A</v>
      </c>
      <c r="P2772" s="25" t="e">
        <f>VLOOKUP(A2772,'all NFkB targets'!$A$6:$A$571,1,FALSE)</f>
        <v>#N/A</v>
      </c>
    </row>
    <row r="2773" spans="1:16" x14ac:dyDescent="0.25">
      <c r="A2773" s="96" t="s">
        <v>11164</v>
      </c>
      <c r="B2773" s="21" t="s">
        <v>11165</v>
      </c>
      <c r="C2773" s="21"/>
      <c r="D2773" s="22">
        <v>0</v>
      </c>
      <c r="E2773" s="23">
        <v>0.11083574386328959</v>
      </c>
      <c r="F2773" s="23">
        <v>2.0657304691296704E-3</v>
      </c>
      <c r="G2773" s="23">
        <v>0.17185107480376682</v>
      </c>
      <c r="H2773" s="23">
        <v>0.13442405706716853</v>
      </c>
      <c r="I2773" s="25">
        <f t="shared" si="172"/>
        <v>0</v>
      </c>
      <c r="J2773" s="25">
        <f t="shared" si="173"/>
        <v>0</v>
      </c>
      <c r="K2773" s="25">
        <f t="shared" si="174"/>
        <v>0</v>
      </c>
      <c r="L2773" s="25">
        <f t="shared" si="175"/>
        <v>0</v>
      </c>
      <c r="M2773" s="25">
        <v>0</v>
      </c>
      <c r="N2773" s="25" t="e">
        <v>#N/A</v>
      </c>
      <c r="O2773" s="25" t="e">
        <f>VLOOKUP(A2773,'NFkB target TFs'!$E$10:$E$54,1,FALSE)</f>
        <v>#N/A</v>
      </c>
      <c r="P2773" s="25" t="e">
        <f>VLOOKUP(A2773,'all NFkB targets'!$A$6:$A$571,1,FALSE)</f>
        <v>#N/A</v>
      </c>
    </row>
    <row r="2774" spans="1:16" x14ac:dyDescent="0.25">
      <c r="A2774" s="96" t="s">
        <v>10608</v>
      </c>
      <c r="B2774" s="21" t="s">
        <v>10609</v>
      </c>
      <c r="C2774" s="21"/>
      <c r="D2774" s="22">
        <v>0</v>
      </c>
      <c r="E2774" s="23">
        <v>0.11493699912268335</v>
      </c>
      <c r="F2774" s="23">
        <v>0.41863393529474574</v>
      </c>
      <c r="G2774" s="23">
        <v>0.47658633967636405</v>
      </c>
      <c r="H2774" s="23">
        <v>0.13441734483728049</v>
      </c>
      <c r="I2774" s="25">
        <f t="shared" si="172"/>
        <v>0</v>
      </c>
      <c r="J2774" s="25">
        <f t="shared" si="173"/>
        <v>0</v>
      </c>
      <c r="K2774" s="25">
        <f t="shared" si="174"/>
        <v>0</v>
      </c>
      <c r="L2774" s="25">
        <f t="shared" si="175"/>
        <v>0</v>
      </c>
      <c r="M2774" s="25">
        <v>0</v>
      </c>
      <c r="N2774" s="25" t="e">
        <v>#N/A</v>
      </c>
      <c r="O2774" s="25" t="e">
        <f>VLOOKUP(A2774,'NFkB target TFs'!$E$10:$E$54,1,FALSE)</f>
        <v>#N/A</v>
      </c>
      <c r="P2774" s="25" t="e">
        <f>VLOOKUP(A2774,'all NFkB targets'!$A$6:$A$571,1,FALSE)</f>
        <v>#N/A</v>
      </c>
    </row>
    <row r="2775" spans="1:16" x14ac:dyDescent="0.25">
      <c r="A2775" s="96" t="s">
        <v>7279</v>
      </c>
      <c r="B2775" s="21" t="s">
        <v>7280</v>
      </c>
      <c r="C2775" s="21"/>
      <c r="D2775" s="22">
        <v>0</v>
      </c>
      <c r="E2775" s="23">
        <v>-0.41891571408977146</v>
      </c>
      <c r="F2775" s="23">
        <v>0.20128060831502079</v>
      </c>
      <c r="G2775" s="23">
        <v>0.28773984198640351</v>
      </c>
      <c r="H2775" s="23">
        <v>0.13439482907396499</v>
      </c>
      <c r="I2775" s="25">
        <f t="shared" si="172"/>
        <v>0</v>
      </c>
      <c r="J2775" s="25">
        <f t="shared" si="173"/>
        <v>0</v>
      </c>
      <c r="K2775" s="25">
        <f t="shared" si="174"/>
        <v>0</v>
      </c>
      <c r="L2775" s="25">
        <f t="shared" si="175"/>
        <v>0</v>
      </c>
      <c r="M2775" s="25">
        <v>0</v>
      </c>
      <c r="N2775" s="25" t="e">
        <v>#N/A</v>
      </c>
      <c r="O2775" s="25" t="e">
        <f>VLOOKUP(A2775,'NFkB target TFs'!$E$10:$E$54,1,FALSE)</f>
        <v>#N/A</v>
      </c>
      <c r="P2775" s="25" t="e">
        <f>VLOOKUP(A2775,'all NFkB targets'!$A$6:$A$571,1,FALSE)</f>
        <v>#N/A</v>
      </c>
    </row>
    <row r="2776" spans="1:16" x14ac:dyDescent="0.25">
      <c r="A2776" s="96" t="s">
        <v>962</v>
      </c>
      <c r="B2776" s="21" t="s">
        <v>963</v>
      </c>
      <c r="C2776" s="21"/>
      <c r="D2776" s="22">
        <v>0</v>
      </c>
      <c r="E2776" s="23">
        <v>-0.20486025432847119</v>
      </c>
      <c r="F2776" s="23">
        <v>0.28401343062191181</v>
      </c>
      <c r="G2776" s="23">
        <v>0.37671761327738273</v>
      </c>
      <c r="H2776" s="23">
        <v>0.13437785876194139</v>
      </c>
      <c r="I2776" s="25">
        <f t="shared" si="172"/>
        <v>0</v>
      </c>
      <c r="J2776" s="25">
        <f t="shared" si="173"/>
        <v>0</v>
      </c>
      <c r="K2776" s="25">
        <f t="shared" si="174"/>
        <v>0</v>
      </c>
      <c r="L2776" s="25">
        <f t="shared" si="175"/>
        <v>0</v>
      </c>
      <c r="M2776" s="25">
        <v>0</v>
      </c>
      <c r="N2776" s="25" t="e">
        <v>#N/A</v>
      </c>
      <c r="O2776" s="25" t="e">
        <f>VLOOKUP(A2776,'NFkB target TFs'!$E$10:$E$54,1,FALSE)</f>
        <v>#N/A</v>
      </c>
      <c r="P2776" s="25" t="e">
        <f>VLOOKUP(A2776,'all NFkB targets'!$A$6:$A$571,1,FALSE)</f>
        <v>#N/A</v>
      </c>
    </row>
    <row r="2777" spans="1:16" x14ac:dyDescent="0.25">
      <c r="A2777" s="96" t="s">
        <v>8577</v>
      </c>
      <c r="B2777" s="21" t="s">
        <v>8578</v>
      </c>
      <c r="C2777" s="21"/>
      <c r="D2777" s="22">
        <v>0</v>
      </c>
      <c r="E2777" s="23">
        <v>4.7247879068474892E-2</v>
      </c>
      <c r="F2777" s="23">
        <v>-2.7468730787995298E-2</v>
      </c>
      <c r="G2777" s="23">
        <v>0.10300217899021523</v>
      </c>
      <c r="H2777" s="23">
        <v>0.13433997819722429</v>
      </c>
      <c r="I2777" s="25">
        <f t="shared" si="172"/>
        <v>0</v>
      </c>
      <c r="J2777" s="25">
        <f t="shared" si="173"/>
        <v>0</v>
      </c>
      <c r="K2777" s="25">
        <f t="shared" si="174"/>
        <v>0</v>
      </c>
      <c r="L2777" s="25">
        <f t="shared" si="175"/>
        <v>0</v>
      </c>
      <c r="M2777" s="25">
        <v>0</v>
      </c>
      <c r="N2777" s="25" t="e">
        <v>#N/A</v>
      </c>
      <c r="O2777" s="25" t="e">
        <f>VLOOKUP(A2777,'NFkB target TFs'!$E$10:$E$54,1,FALSE)</f>
        <v>#N/A</v>
      </c>
      <c r="P2777" s="25" t="e">
        <f>VLOOKUP(A2777,'all NFkB targets'!$A$6:$A$571,1,FALSE)</f>
        <v>#N/A</v>
      </c>
    </row>
    <row r="2778" spans="1:16" x14ac:dyDescent="0.25">
      <c r="A2778" s="96" t="s">
        <v>1664</v>
      </c>
      <c r="B2778" s="21" t="s">
        <v>1665</v>
      </c>
      <c r="C2778" s="21"/>
      <c r="D2778" s="22">
        <v>0</v>
      </c>
      <c r="E2778" s="23">
        <v>0.11821288439083287</v>
      </c>
      <c r="F2778" s="23">
        <v>0.49232681002327222</v>
      </c>
      <c r="G2778" s="23">
        <v>0.26057989353347089</v>
      </c>
      <c r="H2778" s="23">
        <v>0.13431392299207315</v>
      </c>
      <c r="I2778" s="25">
        <f t="shared" si="172"/>
        <v>0</v>
      </c>
      <c r="J2778" s="25">
        <f t="shared" si="173"/>
        <v>0</v>
      </c>
      <c r="K2778" s="25">
        <f t="shared" si="174"/>
        <v>0</v>
      </c>
      <c r="L2778" s="25">
        <f t="shared" si="175"/>
        <v>0</v>
      </c>
      <c r="M2778" s="25">
        <v>0</v>
      </c>
      <c r="N2778" s="25" t="e">
        <v>#N/A</v>
      </c>
      <c r="O2778" s="25" t="e">
        <f>VLOOKUP(A2778,'NFkB target TFs'!$E$10:$E$54,1,FALSE)</f>
        <v>#N/A</v>
      </c>
      <c r="P2778" s="25" t="e">
        <f>VLOOKUP(A2778,'all NFkB targets'!$A$6:$A$571,1,FALSE)</f>
        <v>#N/A</v>
      </c>
    </row>
    <row r="2779" spans="1:16" x14ac:dyDescent="0.25">
      <c r="A2779" s="96" t="s">
        <v>9580</v>
      </c>
      <c r="B2779" s="21" t="s">
        <v>9581</v>
      </c>
      <c r="C2779" s="21"/>
      <c r="D2779" s="22">
        <v>0</v>
      </c>
      <c r="E2779" s="23">
        <v>0.5133835090650698</v>
      </c>
      <c r="F2779" s="23">
        <v>0.39137741558688632</v>
      </c>
      <c r="G2779" s="23">
        <v>6.4299742385815095E-2</v>
      </c>
      <c r="H2779" s="23">
        <v>0.13427607686115758</v>
      </c>
      <c r="I2779" s="25">
        <f t="shared" si="172"/>
        <v>0</v>
      </c>
      <c r="J2779" s="25">
        <f t="shared" si="173"/>
        <v>0</v>
      </c>
      <c r="K2779" s="25">
        <f t="shared" si="174"/>
        <v>0</v>
      </c>
      <c r="L2779" s="25">
        <f t="shared" si="175"/>
        <v>0</v>
      </c>
      <c r="M2779" s="25">
        <v>0</v>
      </c>
      <c r="N2779" s="25" t="e">
        <v>#N/A</v>
      </c>
      <c r="O2779" s="25" t="e">
        <f>VLOOKUP(A2779,'NFkB target TFs'!$E$10:$E$54,1,FALSE)</f>
        <v>#N/A</v>
      </c>
      <c r="P2779" s="25" t="e">
        <f>VLOOKUP(A2779,'all NFkB targets'!$A$6:$A$571,1,FALSE)</f>
        <v>#N/A</v>
      </c>
    </row>
    <row r="2780" spans="1:16" x14ac:dyDescent="0.25">
      <c r="A2780" s="96" t="s">
        <v>5894</v>
      </c>
      <c r="B2780" s="21" t="s">
        <v>5895</v>
      </c>
      <c r="C2780" s="21"/>
      <c r="D2780" s="22">
        <v>0</v>
      </c>
      <c r="E2780" s="23">
        <v>-0.3625391570917107</v>
      </c>
      <c r="F2780" s="23">
        <v>0.14517342738701891</v>
      </c>
      <c r="G2780" s="23">
        <v>-0.10059328956845284</v>
      </c>
      <c r="H2780" s="23">
        <v>0.13424834851678713</v>
      </c>
      <c r="I2780" s="25">
        <f t="shared" si="172"/>
        <v>0</v>
      </c>
      <c r="J2780" s="25">
        <f t="shared" si="173"/>
        <v>0</v>
      </c>
      <c r="K2780" s="25">
        <f t="shared" si="174"/>
        <v>0</v>
      </c>
      <c r="L2780" s="25">
        <f t="shared" si="175"/>
        <v>0</v>
      </c>
      <c r="M2780" s="25">
        <v>0</v>
      </c>
      <c r="N2780" s="25" t="e">
        <v>#N/A</v>
      </c>
      <c r="O2780" s="25" t="e">
        <f>VLOOKUP(A2780,'NFkB target TFs'!$E$10:$E$54,1,FALSE)</f>
        <v>#N/A</v>
      </c>
      <c r="P2780" s="25" t="e">
        <f>VLOOKUP(A2780,'all NFkB targets'!$A$6:$A$571,1,FALSE)</f>
        <v>#N/A</v>
      </c>
    </row>
    <row r="2781" spans="1:16" x14ac:dyDescent="0.25">
      <c r="A2781" s="96" t="s">
        <v>13472</v>
      </c>
      <c r="B2781" s="21" t="s">
        <v>13473</v>
      </c>
      <c r="C2781" s="21"/>
      <c r="D2781" s="22">
        <v>0</v>
      </c>
      <c r="E2781" s="28">
        <v>0.28743277525944821</v>
      </c>
      <c r="F2781" s="28">
        <v>0.43838050999384831</v>
      </c>
      <c r="G2781" s="28">
        <v>0.62136105310878242</v>
      </c>
      <c r="H2781" s="28">
        <v>0.13418892526337059</v>
      </c>
      <c r="I2781" s="25">
        <f t="shared" si="172"/>
        <v>0</v>
      </c>
      <c r="J2781" s="25">
        <f t="shared" si="173"/>
        <v>0</v>
      </c>
      <c r="K2781" s="25">
        <f t="shared" si="174"/>
        <v>1</v>
      </c>
      <c r="L2781" s="25">
        <f t="shared" si="175"/>
        <v>0</v>
      </c>
      <c r="M2781" s="25">
        <v>1</v>
      </c>
      <c r="N2781" s="25" t="e">
        <v>#N/A</v>
      </c>
      <c r="O2781" s="25" t="e">
        <f>VLOOKUP(A2781,'NFkB target TFs'!$E$10:$E$54,1,FALSE)</f>
        <v>#N/A</v>
      </c>
      <c r="P2781" s="25" t="e">
        <f>VLOOKUP(A2781,'all NFkB targets'!$A$6:$A$571,1,FALSE)</f>
        <v>#N/A</v>
      </c>
    </row>
    <row r="2782" spans="1:16" x14ac:dyDescent="0.25">
      <c r="A2782" s="96" t="s">
        <v>585</v>
      </c>
      <c r="B2782" s="21" t="s">
        <v>586</v>
      </c>
      <c r="C2782" s="21"/>
      <c r="D2782" s="22">
        <v>0</v>
      </c>
      <c r="E2782" s="23">
        <v>6.9740096860837264E-2</v>
      </c>
      <c r="F2782" s="23">
        <v>0.22969456203002517</v>
      </c>
      <c r="G2782" s="23">
        <v>0.40999599566689893</v>
      </c>
      <c r="H2782" s="23">
        <v>0.13388394562169442</v>
      </c>
      <c r="I2782" s="25">
        <f t="shared" si="172"/>
        <v>0</v>
      </c>
      <c r="J2782" s="25">
        <f t="shared" si="173"/>
        <v>0</v>
      </c>
      <c r="K2782" s="25">
        <f t="shared" si="174"/>
        <v>0</v>
      </c>
      <c r="L2782" s="25">
        <f t="shared" si="175"/>
        <v>0</v>
      </c>
      <c r="M2782" s="25">
        <v>0</v>
      </c>
      <c r="N2782" s="25" t="e">
        <v>#N/A</v>
      </c>
      <c r="O2782" s="25" t="e">
        <f>VLOOKUP(A2782,'NFkB target TFs'!$E$10:$E$54,1,FALSE)</f>
        <v>#N/A</v>
      </c>
      <c r="P2782" s="25" t="e">
        <f>VLOOKUP(A2782,'all NFkB targets'!$A$6:$A$571,1,FALSE)</f>
        <v>#N/A</v>
      </c>
    </row>
    <row r="2783" spans="1:16" x14ac:dyDescent="0.25">
      <c r="A2783" s="96" t="s">
        <v>5990</v>
      </c>
      <c r="B2783" s="21" t="s">
        <v>5991</v>
      </c>
      <c r="C2783" s="21"/>
      <c r="D2783" s="22">
        <v>0</v>
      </c>
      <c r="E2783" s="23">
        <v>8.5252502916618636E-2</v>
      </c>
      <c r="F2783" s="23">
        <v>-1.4660462377228404E-2</v>
      </c>
      <c r="G2783" s="23">
        <v>0.36831065361372373</v>
      </c>
      <c r="H2783" s="23">
        <v>0.13372034816047368</v>
      </c>
      <c r="I2783" s="25">
        <f t="shared" si="172"/>
        <v>0</v>
      </c>
      <c r="J2783" s="25">
        <f t="shared" si="173"/>
        <v>0</v>
      </c>
      <c r="K2783" s="25">
        <f t="shared" si="174"/>
        <v>0</v>
      </c>
      <c r="L2783" s="25">
        <f t="shared" si="175"/>
        <v>0</v>
      </c>
      <c r="M2783" s="25">
        <v>0</v>
      </c>
      <c r="N2783" s="25" t="e">
        <v>#N/A</v>
      </c>
      <c r="O2783" s="25" t="e">
        <f>VLOOKUP(A2783,'NFkB target TFs'!$E$10:$E$54,1,FALSE)</f>
        <v>#N/A</v>
      </c>
      <c r="P2783" s="25" t="e">
        <f>VLOOKUP(A2783,'all NFkB targets'!$A$6:$A$571,1,FALSE)</f>
        <v>#N/A</v>
      </c>
    </row>
    <row r="2784" spans="1:16" x14ac:dyDescent="0.25">
      <c r="A2784" s="96" t="s">
        <v>2622</v>
      </c>
      <c r="B2784" s="21" t="s">
        <v>2623</v>
      </c>
      <c r="C2784" s="21"/>
      <c r="D2784" s="22">
        <v>0</v>
      </c>
      <c r="E2784" s="23">
        <v>9.0113938792188444E-2</v>
      </c>
      <c r="F2784" s="23">
        <v>0.30596012811608481</v>
      </c>
      <c r="G2784" s="23">
        <v>0.12556864504846274</v>
      </c>
      <c r="H2784" s="23">
        <v>0.13366830191168494</v>
      </c>
      <c r="I2784" s="25">
        <f t="shared" si="172"/>
        <v>0</v>
      </c>
      <c r="J2784" s="25">
        <f t="shared" si="173"/>
        <v>0</v>
      </c>
      <c r="K2784" s="25">
        <f t="shared" si="174"/>
        <v>0</v>
      </c>
      <c r="L2784" s="25">
        <f t="shared" si="175"/>
        <v>0</v>
      </c>
      <c r="M2784" s="25">
        <v>0</v>
      </c>
      <c r="N2784" s="25" t="e">
        <v>#N/A</v>
      </c>
      <c r="O2784" s="25" t="e">
        <f>VLOOKUP(A2784,'NFkB target TFs'!$E$10:$E$54,1,FALSE)</f>
        <v>#N/A</v>
      </c>
      <c r="P2784" s="25" t="e">
        <f>VLOOKUP(A2784,'all NFkB targets'!$A$6:$A$571,1,FALSE)</f>
        <v>#N/A</v>
      </c>
    </row>
    <row r="2785" spans="1:16" x14ac:dyDescent="0.25">
      <c r="A2785" s="96" t="s">
        <v>5121</v>
      </c>
      <c r="B2785" s="21" t="s">
        <v>5122</v>
      </c>
      <c r="C2785" s="21"/>
      <c r="D2785" s="22">
        <v>0</v>
      </c>
      <c r="E2785" s="23">
        <v>0.20818353542666523</v>
      </c>
      <c r="F2785" s="23">
        <v>0.23337626938613071</v>
      </c>
      <c r="G2785" s="23">
        <v>0.23492272692467028</v>
      </c>
      <c r="H2785" s="23">
        <v>0.13328241846268446</v>
      </c>
      <c r="I2785" s="25">
        <f t="shared" si="172"/>
        <v>0</v>
      </c>
      <c r="J2785" s="25">
        <f t="shared" si="173"/>
        <v>0</v>
      </c>
      <c r="K2785" s="25">
        <f t="shared" si="174"/>
        <v>0</v>
      </c>
      <c r="L2785" s="25">
        <f t="shared" si="175"/>
        <v>0</v>
      </c>
      <c r="M2785" s="25">
        <v>0</v>
      </c>
      <c r="N2785" s="25" t="e">
        <v>#N/A</v>
      </c>
      <c r="O2785" s="25" t="e">
        <f>VLOOKUP(A2785,'NFkB target TFs'!$E$10:$E$54,1,FALSE)</f>
        <v>#N/A</v>
      </c>
      <c r="P2785" s="25" t="e">
        <f>VLOOKUP(A2785,'all NFkB targets'!$A$6:$A$571,1,FALSE)</f>
        <v>#N/A</v>
      </c>
    </row>
    <row r="2786" spans="1:16" x14ac:dyDescent="0.25">
      <c r="A2786" s="96" t="s">
        <v>10576</v>
      </c>
      <c r="B2786" s="21" t="s">
        <v>10577</v>
      </c>
      <c r="C2786" s="21"/>
      <c r="D2786" s="22">
        <v>0</v>
      </c>
      <c r="E2786" s="23">
        <v>4.3801744346332171E-3</v>
      </c>
      <c r="F2786" s="23">
        <v>0.26358332433785264</v>
      </c>
      <c r="G2786" s="23">
        <v>0.36727247937871299</v>
      </c>
      <c r="H2786" s="23">
        <v>0.13325029026052237</v>
      </c>
      <c r="I2786" s="25">
        <f t="shared" si="172"/>
        <v>0</v>
      </c>
      <c r="J2786" s="25">
        <f t="shared" si="173"/>
        <v>0</v>
      </c>
      <c r="K2786" s="25">
        <f t="shared" si="174"/>
        <v>0</v>
      </c>
      <c r="L2786" s="25">
        <f t="shared" si="175"/>
        <v>0</v>
      </c>
      <c r="M2786" s="25">
        <v>0</v>
      </c>
      <c r="N2786" s="25" t="e">
        <v>#N/A</v>
      </c>
      <c r="O2786" s="25" t="e">
        <f>VLOOKUP(A2786,'NFkB target TFs'!$E$10:$E$54,1,FALSE)</f>
        <v>#N/A</v>
      </c>
      <c r="P2786" s="25" t="e">
        <f>VLOOKUP(A2786,'all NFkB targets'!$A$6:$A$571,1,FALSE)</f>
        <v>#N/A</v>
      </c>
    </row>
    <row r="2787" spans="1:16" x14ac:dyDescent="0.25">
      <c r="A2787" s="96" t="s">
        <v>6161</v>
      </c>
      <c r="B2787" s="21" t="s">
        <v>6162</v>
      </c>
      <c r="C2787" s="21"/>
      <c r="D2787" s="22">
        <v>0</v>
      </c>
      <c r="E2787" s="23">
        <v>0.53806264038290741</v>
      </c>
      <c r="F2787" s="23">
        <v>-1.9451196702599725E-3</v>
      </c>
      <c r="G2787" s="23">
        <v>0.16992500144231265</v>
      </c>
      <c r="H2787" s="23">
        <v>0.13310656946606564</v>
      </c>
      <c r="I2787" s="25">
        <f t="shared" si="172"/>
        <v>0</v>
      </c>
      <c r="J2787" s="25">
        <f t="shared" si="173"/>
        <v>0</v>
      </c>
      <c r="K2787" s="25">
        <f t="shared" si="174"/>
        <v>0</v>
      </c>
      <c r="L2787" s="25">
        <f t="shared" si="175"/>
        <v>0</v>
      </c>
      <c r="M2787" s="25">
        <v>0</v>
      </c>
      <c r="N2787" s="25" t="e">
        <v>#N/A</v>
      </c>
      <c r="O2787" s="25" t="e">
        <f>VLOOKUP(A2787,'NFkB target TFs'!$E$10:$E$54,1,FALSE)</f>
        <v>#N/A</v>
      </c>
      <c r="P2787" s="25" t="e">
        <f>VLOOKUP(A2787,'all NFkB targets'!$A$6:$A$571,1,FALSE)</f>
        <v>#N/A</v>
      </c>
    </row>
    <row r="2788" spans="1:16" x14ac:dyDescent="0.25">
      <c r="A2788" s="96" t="s">
        <v>9892</v>
      </c>
      <c r="B2788" s="21" t="s">
        <v>9893</v>
      </c>
      <c r="C2788" s="21"/>
      <c r="D2788" s="22">
        <v>0</v>
      </c>
      <c r="E2788" s="23">
        <v>-0.21249613653850247</v>
      </c>
      <c r="F2788" s="23">
        <v>-8.720976361014865E-2</v>
      </c>
      <c r="G2788" s="23">
        <v>7.567670272470621E-2</v>
      </c>
      <c r="H2788" s="23">
        <v>0.13307015519457449</v>
      </c>
      <c r="I2788" s="25">
        <f t="shared" si="172"/>
        <v>0</v>
      </c>
      <c r="J2788" s="25">
        <f t="shared" si="173"/>
        <v>0</v>
      </c>
      <c r="K2788" s="25">
        <f t="shared" si="174"/>
        <v>0</v>
      </c>
      <c r="L2788" s="25">
        <f t="shared" si="175"/>
        <v>0</v>
      </c>
      <c r="M2788" s="25">
        <v>0</v>
      </c>
      <c r="N2788" s="25" t="e">
        <v>#N/A</v>
      </c>
      <c r="O2788" s="25" t="e">
        <f>VLOOKUP(A2788,'NFkB target TFs'!$E$10:$E$54,1,FALSE)</f>
        <v>#N/A</v>
      </c>
      <c r="P2788" s="25" t="e">
        <f>VLOOKUP(A2788,'all NFkB targets'!$A$6:$A$571,1,FALSE)</f>
        <v>#N/A</v>
      </c>
    </row>
    <row r="2789" spans="1:16" x14ac:dyDescent="0.25">
      <c r="A2789" s="96" t="s">
        <v>763</v>
      </c>
      <c r="B2789" s="21" t="s">
        <v>764</v>
      </c>
      <c r="C2789" s="21"/>
      <c r="D2789" s="22">
        <v>0</v>
      </c>
      <c r="E2789" s="23">
        <v>0.46163768019910911</v>
      </c>
      <c r="F2789" s="23">
        <v>-8.3407242936502936E-4</v>
      </c>
      <c r="G2789" s="23">
        <v>0.46610043289982039</v>
      </c>
      <c r="H2789" s="23">
        <v>0.13298342656574905</v>
      </c>
      <c r="I2789" s="25">
        <f t="shared" si="172"/>
        <v>0</v>
      </c>
      <c r="J2789" s="25">
        <f t="shared" si="173"/>
        <v>0</v>
      </c>
      <c r="K2789" s="25">
        <f t="shared" si="174"/>
        <v>0</v>
      </c>
      <c r="L2789" s="25">
        <f t="shared" si="175"/>
        <v>0</v>
      </c>
      <c r="M2789" s="25">
        <v>0</v>
      </c>
      <c r="N2789" s="25" t="e">
        <v>#N/A</v>
      </c>
      <c r="O2789" s="25" t="e">
        <f>VLOOKUP(A2789,'NFkB target TFs'!$E$10:$E$54,1,FALSE)</f>
        <v>#N/A</v>
      </c>
      <c r="P2789" s="25" t="e">
        <f>VLOOKUP(A2789,'all NFkB targets'!$A$6:$A$571,1,FALSE)</f>
        <v>#N/A</v>
      </c>
    </row>
    <row r="2790" spans="1:16" x14ac:dyDescent="0.25">
      <c r="A2790" s="96" t="s">
        <v>8239</v>
      </c>
      <c r="B2790" s="21" t="s">
        <v>8240</v>
      </c>
      <c r="C2790" s="21"/>
      <c r="D2790" s="22">
        <v>0</v>
      </c>
      <c r="E2790" s="23">
        <v>0.46508245073268722</v>
      </c>
      <c r="F2790" s="23">
        <v>0.36659650052417692</v>
      </c>
      <c r="G2790" s="23">
        <v>4.1858852031285976E-2</v>
      </c>
      <c r="H2790" s="23">
        <v>0.1329588297484465</v>
      </c>
      <c r="I2790" s="25">
        <f t="shared" si="172"/>
        <v>0</v>
      </c>
      <c r="J2790" s="25">
        <f t="shared" si="173"/>
        <v>0</v>
      </c>
      <c r="K2790" s="25">
        <f t="shared" si="174"/>
        <v>0</v>
      </c>
      <c r="L2790" s="25">
        <f t="shared" si="175"/>
        <v>0</v>
      </c>
      <c r="M2790" s="25">
        <v>0</v>
      </c>
      <c r="N2790" s="25" t="e">
        <v>#N/A</v>
      </c>
      <c r="O2790" s="25" t="e">
        <f>VLOOKUP(A2790,'NFkB target TFs'!$E$10:$E$54,1,FALSE)</f>
        <v>#N/A</v>
      </c>
      <c r="P2790" s="25" t="e">
        <f>VLOOKUP(A2790,'all NFkB targets'!$A$6:$A$571,1,FALSE)</f>
        <v>#N/A</v>
      </c>
    </row>
    <row r="2791" spans="1:16" x14ac:dyDescent="0.25">
      <c r="A2791" s="96" t="s">
        <v>7586</v>
      </c>
      <c r="B2791" s="21" t="s">
        <v>7587</v>
      </c>
      <c r="C2791" s="21"/>
      <c r="D2791" s="22">
        <v>0</v>
      </c>
      <c r="E2791" s="23">
        <v>-0.2337609317298914</v>
      </c>
      <c r="F2791" s="23">
        <v>-2.4606146605042224E-2</v>
      </c>
      <c r="G2791" s="23">
        <v>0.35149069573236064</v>
      </c>
      <c r="H2791" s="23">
        <v>0.132798395558021</v>
      </c>
      <c r="I2791" s="25">
        <f t="shared" si="172"/>
        <v>0</v>
      </c>
      <c r="J2791" s="25">
        <f t="shared" si="173"/>
        <v>0</v>
      </c>
      <c r="K2791" s="25">
        <f t="shared" si="174"/>
        <v>0</v>
      </c>
      <c r="L2791" s="25">
        <f t="shared" si="175"/>
        <v>0</v>
      </c>
      <c r="M2791" s="25">
        <v>0</v>
      </c>
      <c r="N2791" s="25" t="e">
        <v>#N/A</v>
      </c>
      <c r="O2791" s="25" t="e">
        <f>VLOOKUP(A2791,'NFkB target TFs'!$E$10:$E$54,1,FALSE)</f>
        <v>#N/A</v>
      </c>
      <c r="P2791" s="25" t="e">
        <f>VLOOKUP(A2791,'all NFkB targets'!$A$6:$A$571,1,FALSE)</f>
        <v>#N/A</v>
      </c>
    </row>
    <row r="2792" spans="1:16" x14ac:dyDescent="0.25">
      <c r="A2792" s="96" t="s">
        <v>14319</v>
      </c>
      <c r="B2792" s="21" t="s">
        <v>941</v>
      </c>
      <c r="C2792" s="21"/>
      <c r="D2792" s="22">
        <v>0</v>
      </c>
      <c r="E2792" s="24">
        <v>-0.61445082600633605</v>
      </c>
      <c r="F2792" s="24">
        <v>-0.33645517011720694</v>
      </c>
      <c r="G2792" s="24">
        <v>-0.93170116328588559</v>
      </c>
      <c r="H2792" s="28">
        <v>0.13272870871748438</v>
      </c>
      <c r="I2792" s="25">
        <f t="shared" si="172"/>
        <v>1</v>
      </c>
      <c r="J2792" s="25">
        <f t="shared" si="173"/>
        <v>0</v>
      </c>
      <c r="K2792" s="25">
        <f t="shared" si="174"/>
        <v>1</v>
      </c>
      <c r="L2792" s="25">
        <f t="shared" si="175"/>
        <v>0</v>
      </c>
      <c r="M2792" s="25">
        <v>1</v>
      </c>
      <c r="N2792" s="25" t="e">
        <v>#N/A</v>
      </c>
      <c r="O2792" s="25" t="e">
        <f>VLOOKUP(A2792,'NFkB target TFs'!$E$10:$E$54,1,FALSE)</f>
        <v>#N/A</v>
      </c>
      <c r="P2792" s="25" t="e">
        <f>VLOOKUP(A2792,'all NFkB targets'!$A$6:$A$571,1,FALSE)</f>
        <v>#N/A</v>
      </c>
    </row>
    <row r="2793" spans="1:16" x14ac:dyDescent="0.25">
      <c r="A2793" s="96" t="s">
        <v>11303</v>
      </c>
      <c r="B2793" s="21" t="s">
        <v>11304</v>
      </c>
      <c r="C2793" s="21"/>
      <c r="D2793" s="22">
        <v>0</v>
      </c>
      <c r="E2793" s="23">
        <v>4.406636075448344E-2</v>
      </c>
      <c r="F2793" s="23">
        <v>0.24318764295655507</v>
      </c>
      <c r="G2793" s="23">
        <v>0.33065575464696056</v>
      </c>
      <c r="H2793" s="23">
        <v>0.13272389265913839</v>
      </c>
      <c r="I2793" s="25">
        <f t="shared" si="172"/>
        <v>0</v>
      </c>
      <c r="J2793" s="25">
        <f t="shared" si="173"/>
        <v>0</v>
      </c>
      <c r="K2793" s="25">
        <f t="shared" si="174"/>
        <v>0</v>
      </c>
      <c r="L2793" s="25">
        <f t="shared" si="175"/>
        <v>0</v>
      </c>
      <c r="M2793" s="25">
        <v>0</v>
      </c>
      <c r="N2793" s="25" t="e">
        <v>#N/A</v>
      </c>
      <c r="O2793" s="25" t="e">
        <f>VLOOKUP(A2793,'NFkB target TFs'!$E$10:$E$54,1,FALSE)</f>
        <v>#N/A</v>
      </c>
      <c r="P2793" s="25" t="e">
        <f>VLOOKUP(A2793,'all NFkB targets'!$A$6:$A$571,1,FALSE)</f>
        <v>#N/A</v>
      </c>
    </row>
    <row r="2794" spans="1:16" x14ac:dyDescent="0.25">
      <c r="A2794" s="96" t="s">
        <v>9549</v>
      </c>
      <c r="B2794" s="21" t="s">
        <v>9550</v>
      </c>
      <c r="C2794" s="21"/>
      <c r="D2794" s="22">
        <v>0</v>
      </c>
      <c r="E2794" s="23">
        <v>0.277980070018784</v>
      </c>
      <c r="F2794" s="23">
        <v>2.7779019675082398E-2</v>
      </c>
      <c r="G2794" s="23">
        <v>-1.4571381108248261E-2</v>
      </c>
      <c r="H2794" s="23">
        <v>0.13270635959168678</v>
      </c>
      <c r="I2794" s="25">
        <f t="shared" si="172"/>
        <v>0</v>
      </c>
      <c r="J2794" s="25">
        <f t="shared" si="173"/>
        <v>0</v>
      </c>
      <c r="K2794" s="25">
        <f t="shared" si="174"/>
        <v>0</v>
      </c>
      <c r="L2794" s="25">
        <f t="shared" si="175"/>
        <v>0</v>
      </c>
      <c r="M2794" s="25">
        <v>0</v>
      </c>
      <c r="N2794" s="25" t="e">
        <v>#N/A</v>
      </c>
      <c r="O2794" s="25" t="e">
        <f>VLOOKUP(A2794,'NFkB target TFs'!$E$10:$E$54,1,FALSE)</f>
        <v>#N/A</v>
      </c>
      <c r="P2794" s="25" t="e">
        <f>VLOOKUP(A2794,'all NFkB targets'!$A$6:$A$571,1,FALSE)</f>
        <v>#N/A</v>
      </c>
    </row>
    <row r="2795" spans="1:16" x14ac:dyDescent="0.25">
      <c r="A2795" s="96" t="s">
        <v>10532</v>
      </c>
      <c r="B2795" s="21" t="s">
        <v>10533</v>
      </c>
      <c r="C2795" s="21"/>
      <c r="D2795" s="22">
        <v>0</v>
      </c>
      <c r="E2795" s="23">
        <v>3.2783934613098066E-2</v>
      </c>
      <c r="F2795" s="23">
        <v>0.12477120904177383</v>
      </c>
      <c r="G2795" s="23">
        <v>0.26469052212458238</v>
      </c>
      <c r="H2795" s="23">
        <v>0.13219078840775553</v>
      </c>
      <c r="I2795" s="25">
        <f t="shared" si="172"/>
        <v>0</v>
      </c>
      <c r="J2795" s="25">
        <f t="shared" si="173"/>
        <v>0</v>
      </c>
      <c r="K2795" s="25">
        <f t="shared" si="174"/>
        <v>0</v>
      </c>
      <c r="L2795" s="25">
        <f t="shared" si="175"/>
        <v>0</v>
      </c>
      <c r="M2795" s="25">
        <v>0</v>
      </c>
      <c r="N2795" s="25" t="e">
        <v>#N/A</v>
      </c>
      <c r="O2795" s="25" t="e">
        <f>VLOOKUP(A2795,'NFkB target TFs'!$E$10:$E$54,1,FALSE)</f>
        <v>#N/A</v>
      </c>
      <c r="P2795" s="25" t="e">
        <f>VLOOKUP(A2795,'all NFkB targets'!$A$6:$A$571,1,FALSE)</f>
        <v>#N/A</v>
      </c>
    </row>
    <row r="2796" spans="1:16" x14ac:dyDescent="0.25">
      <c r="A2796" s="96" t="s">
        <v>5645</v>
      </c>
      <c r="B2796" s="21" t="s">
        <v>5646</v>
      </c>
      <c r="C2796" s="21"/>
      <c r="D2796" s="22">
        <v>0</v>
      </c>
      <c r="E2796" s="23">
        <v>2.8735064025909987E-2</v>
      </c>
      <c r="F2796" s="23">
        <v>0.29418942512525548</v>
      </c>
      <c r="G2796" s="23">
        <v>7.0543355013829981E-2</v>
      </c>
      <c r="H2796" s="23">
        <v>0.13212795309867664</v>
      </c>
      <c r="I2796" s="25">
        <f t="shared" si="172"/>
        <v>0</v>
      </c>
      <c r="J2796" s="25">
        <f t="shared" si="173"/>
        <v>0</v>
      </c>
      <c r="K2796" s="25">
        <f t="shared" si="174"/>
        <v>0</v>
      </c>
      <c r="L2796" s="25">
        <f t="shared" si="175"/>
        <v>0</v>
      </c>
      <c r="M2796" s="25">
        <v>0</v>
      </c>
      <c r="N2796" s="25" t="e">
        <v>#N/A</v>
      </c>
      <c r="O2796" s="25" t="e">
        <f>VLOOKUP(A2796,'NFkB target TFs'!$E$10:$E$54,1,FALSE)</f>
        <v>#N/A</v>
      </c>
      <c r="P2796" s="25" t="e">
        <f>VLOOKUP(A2796,'all NFkB targets'!$A$6:$A$571,1,FALSE)</f>
        <v>#N/A</v>
      </c>
    </row>
    <row r="2797" spans="1:16" x14ac:dyDescent="0.25">
      <c r="A2797" s="96" t="s">
        <v>7915</v>
      </c>
      <c r="B2797" s="21" t="s">
        <v>7916</v>
      </c>
      <c r="C2797" s="21"/>
      <c r="D2797" s="22">
        <v>0</v>
      </c>
      <c r="E2797" s="23">
        <v>-0.3935583788211407</v>
      </c>
      <c r="F2797" s="23">
        <v>7.3417157934160426E-2</v>
      </c>
      <c r="G2797" s="23">
        <v>-0.10650221705241462</v>
      </c>
      <c r="H2797" s="23">
        <v>0.13210490456748805</v>
      </c>
      <c r="I2797" s="25">
        <f t="shared" si="172"/>
        <v>0</v>
      </c>
      <c r="J2797" s="25">
        <f t="shared" si="173"/>
        <v>0</v>
      </c>
      <c r="K2797" s="25">
        <f t="shared" si="174"/>
        <v>0</v>
      </c>
      <c r="L2797" s="25">
        <f t="shared" si="175"/>
        <v>0</v>
      </c>
      <c r="M2797" s="25">
        <v>0</v>
      </c>
      <c r="N2797" s="25" t="e">
        <v>#N/A</v>
      </c>
      <c r="O2797" s="25" t="e">
        <f>VLOOKUP(A2797,'NFkB target TFs'!$E$10:$E$54,1,FALSE)</f>
        <v>#N/A</v>
      </c>
      <c r="P2797" s="25" t="e">
        <f>VLOOKUP(A2797,'all NFkB targets'!$A$6:$A$571,1,FALSE)</f>
        <v>#N/A</v>
      </c>
    </row>
    <row r="2798" spans="1:16" x14ac:dyDescent="0.25">
      <c r="A2798" s="96" t="s">
        <v>13572</v>
      </c>
      <c r="B2798" s="21" t="s">
        <v>13573</v>
      </c>
      <c r="C2798" s="21"/>
      <c r="D2798" s="22">
        <v>0</v>
      </c>
      <c r="E2798" s="28">
        <v>0.19933815127285992</v>
      </c>
      <c r="F2798" s="28">
        <v>0.47988112996391041</v>
      </c>
      <c r="G2798" s="28">
        <v>0.63001941683833629</v>
      </c>
      <c r="H2798" s="28">
        <v>0.13202310386456359</v>
      </c>
      <c r="I2798" s="25">
        <f t="shared" si="172"/>
        <v>0</v>
      </c>
      <c r="J2798" s="25">
        <f t="shared" si="173"/>
        <v>0</v>
      </c>
      <c r="K2798" s="25">
        <f t="shared" si="174"/>
        <v>1</v>
      </c>
      <c r="L2798" s="25">
        <f t="shared" si="175"/>
        <v>0</v>
      </c>
      <c r="M2798" s="25">
        <v>1</v>
      </c>
      <c r="N2798" s="25" t="e">
        <v>#N/A</v>
      </c>
      <c r="O2798" s="25" t="e">
        <f>VLOOKUP(A2798,'NFkB target TFs'!$E$10:$E$54,1,FALSE)</f>
        <v>#N/A</v>
      </c>
      <c r="P2798" s="25" t="e">
        <f>VLOOKUP(A2798,'all NFkB targets'!$A$6:$A$571,1,FALSE)</f>
        <v>#N/A</v>
      </c>
    </row>
    <row r="2799" spans="1:16" x14ac:dyDescent="0.25">
      <c r="A2799" s="96" t="s">
        <v>7452</v>
      </c>
      <c r="B2799" s="21" t="s">
        <v>7453</v>
      </c>
      <c r="C2799" s="21"/>
      <c r="D2799" s="22">
        <v>0</v>
      </c>
      <c r="E2799" s="23">
        <v>-0.13184331929183812</v>
      </c>
      <c r="F2799" s="23">
        <v>0.46106664542737091</v>
      </c>
      <c r="G2799" s="23">
        <v>0.26942155535161999</v>
      </c>
      <c r="H2799" s="23">
        <v>0.13165122583303246</v>
      </c>
      <c r="I2799" s="25">
        <f t="shared" si="172"/>
        <v>0</v>
      </c>
      <c r="J2799" s="25">
        <f t="shared" si="173"/>
        <v>0</v>
      </c>
      <c r="K2799" s="25">
        <f t="shared" si="174"/>
        <v>0</v>
      </c>
      <c r="L2799" s="25">
        <f t="shared" si="175"/>
        <v>0</v>
      </c>
      <c r="M2799" s="25">
        <v>0</v>
      </c>
      <c r="N2799" s="25" t="e">
        <v>#N/A</v>
      </c>
      <c r="O2799" s="25" t="e">
        <f>VLOOKUP(A2799,'NFkB target TFs'!$E$10:$E$54,1,FALSE)</f>
        <v>#N/A</v>
      </c>
      <c r="P2799" s="25" t="e">
        <f>VLOOKUP(A2799,'all NFkB targets'!$A$6:$A$571,1,FALSE)</f>
        <v>#N/A</v>
      </c>
    </row>
    <row r="2800" spans="1:16" x14ac:dyDescent="0.25">
      <c r="A2800" s="96" t="s">
        <v>4391</v>
      </c>
      <c r="B2800" s="21" t="s">
        <v>4392</v>
      </c>
      <c r="C2800" s="21"/>
      <c r="D2800" s="22">
        <v>0</v>
      </c>
      <c r="E2800" s="23">
        <v>6.6395637326824325E-2</v>
      </c>
      <c r="F2800" s="23">
        <v>0.24983935775821819</v>
      </c>
      <c r="G2800" s="23">
        <v>0.3087441058967631</v>
      </c>
      <c r="H2800" s="23">
        <v>0.1315317664347494</v>
      </c>
      <c r="I2800" s="25">
        <f t="shared" si="172"/>
        <v>0</v>
      </c>
      <c r="J2800" s="25">
        <f t="shared" si="173"/>
        <v>0</v>
      </c>
      <c r="K2800" s="25">
        <f t="shared" si="174"/>
        <v>0</v>
      </c>
      <c r="L2800" s="25">
        <f t="shared" si="175"/>
        <v>0</v>
      </c>
      <c r="M2800" s="25">
        <v>0</v>
      </c>
      <c r="N2800" s="25" t="e">
        <v>#N/A</v>
      </c>
      <c r="O2800" s="25" t="e">
        <f>VLOOKUP(A2800,'NFkB target TFs'!$E$10:$E$54,1,FALSE)</f>
        <v>#N/A</v>
      </c>
      <c r="P2800" s="25" t="e">
        <f>VLOOKUP(A2800,'all NFkB targets'!$A$6:$A$571,1,FALSE)</f>
        <v>#N/A</v>
      </c>
    </row>
    <row r="2801" spans="1:16" x14ac:dyDescent="0.25">
      <c r="A2801" s="96" t="s">
        <v>5173</v>
      </c>
      <c r="B2801" s="21" t="s">
        <v>5174</v>
      </c>
      <c r="C2801" s="21"/>
      <c r="D2801" s="22">
        <v>0</v>
      </c>
      <c r="E2801" s="23">
        <v>-7.0630568256729281E-2</v>
      </c>
      <c r="F2801" s="23">
        <v>0.16754172865088698</v>
      </c>
      <c r="G2801" s="23">
        <v>8.9682528980069606E-2</v>
      </c>
      <c r="H2801" s="23">
        <v>0.13149489464902242</v>
      </c>
      <c r="I2801" s="25">
        <f t="shared" si="172"/>
        <v>0</v>
      </c>
      <c r="J2801" s="25">
        <f t="shared" si="173"/>
        <v>0</v>
      </c>
      <c r="K2801" s="25">
        <f t="shared" si="174"/>
        <v>0</v>
      </c>
      <c r="L2801" s="25">
        <f t="shared" si="175"/>
        <v>0</v>
      </c>
      <c r="M2801" s="25">
        <v>0</v>
      </c>
      <c r="N2801" s="25" t="e">
        <v>#N/A</v>
      </c>
      <c r="O2801" s="25" t="e">
        <f>VLOOKUP(A2801,'NFkB target TFs'!$E$10:$E$54,1,FALSE)</f>
        <v>#N/A</v>
      </c>
      <c r="P2801" s="25" t="e">
        <f>VLOOKUP(A2801,'all NFkB targets'!$A$6:$A$571,1,FALSE)</f>
        <v>#N/A</v>
      </c>
    </row>
    <row r="2802" spans="1:16" x14ac:dyDescent="0.25">
      <c r="A2802" s="96" t="s">
        <v>1778</v>
      </c>
      <c r="B2802" s="21" t="s">
        <v>1779</v>
      </c>
      <c r="C2802" s="21"/>
      <c r="D2802" s="22">
        <v>0</v>
      </c>
      <c r="E2802" s="23">
        <v>-0.18776607822681518</v>
      </c>
      <c r="F2802" s="23">
        <v>9.8244093302707752E-2</v>
      </c>
      <c r="G2802" s="23">
        <v>0.27861305319960955</v>
      </c>
      <c r="H2802" s="23">
        <v>0.13124122657568532</v>
      </c>
      <c r="I2802" s="25">
        <f t="shared" si="172"/>
        <v>0</v>
      </c>
      <c r="J2802" s="25">
        <f t="shared" si="173"/>
        <v>0</v>
      </c>
      <c r="K2802" s="25">
        <f t="shared" si="174"/>
        <v>0</v>
      </c>
      <c r="L2802" s="25">
        <f t="shared" si="175"/>
        <v>0</v>
      </c>
      <c r="M2802" s="25">
        <v>0</v>
      </c>
      <c r="N2802" s="25" t="e">
        <v>#N/A</v>
      </c>
      <c r="O2802" s="25" t="e">
        <f>VLOOKUP(A2802,'NFkB target TFs'!$E$10:$E$54,1,FALSE)</f>
        <v>#N/A</v>
      </c>
      <c r="P2802" s="25" t="e">
        <f>VLOOKUP(A2802,'all NFkB targets'!$A$6:$A$571,1,FALSE)</f>
        <v>#N/A</v>
      </c>
    </row>
    <row r="2803" spans="1:16" x14ac:dyDescent="0.25">
      <c r="A2803" s="96" t="s">
        <v>10080</v>
      </c>
      <c r="B2803" s="21" t="s">
        <v>10081</v>
      </c>
      <c r="C2803" s="21"/>
      <c r="D2803" s="22">
        <v>0</v>
      </c>
      <c r="E2803" s="23">
        <v>0.22165729008951554</v>
      </c>
      <c r="F2803" s="23">
        <v>2.1438804341821126E-2</v>
      </c>
      <c r="G2803" s="23">
        <v>0.30125501307043717</v>
      </c>
      <c r="H2803" s="23">
        <v>0.13120433101794893</v>
      </c>
      <c r="I2803" s="25">
        <f t="shared" si="172"/>
        <v>0</v>
      </c>
      <c r="J2803" s="25">
        <f t="shared" si="173"/>
        <v>0</v>
      </c>
      <c r="K2803" s="25">
        <f t="shared" si="174"/>
        <v>0</v>
      </c>
      <c r="L2803" s="25">
        <f t="shared" si="175"/>
        <v>0</v>
      </c>
      <c r="M2803" s="25">
        <v>0</v>
      </c>
      <c r="N2803" s="25" t="e">
        <v>#N/A</v>
      </c>
      <c r="O2803" s="25" t="e">
        <f>VLOOKUP(A2803,'NFkB target TFs'!$E$10:$E$54,1,FALSE)</f>
        <v>#N/A</v>
      </c>
      <c r="P2803" s="25" t="e">
        <f>VLOOKUP(A2803,'all NFkB targets'!$A$6:$A$571,1,FALSE)</f>
        <v>#N/A</v>
      </c>
    </row>
    <row r="2804" spans="1:16" x14ac:dyDescent="0.25">
      <c r="A2804" s="96" t="s">
        <v>8229</v>
      </c>
      <c r="B2804" s="21" t="s">
        <v>8230</v>
      </c>
      <c r="C2804" s="21"/>
      <c r="D2804" s="22">
        <v>0</v>
      </c>
      <c r="E2804" s="23">
        <v>0.39201466284231495</v>
      </c>
      <c r="F2804" s="23">
        <v>3.7586719381954924E-2</v>
      </c>
      <c r="G2804" s="23">
        <v>9.9014475182336942E-2</v>
      </c>
      <c r="H2804" s="23">
        <v>0.1311542399889063</v>
      </c>
      <c r="I2804" s="25">
        <f t="shared" si="172"/>
        <v>0</v>
      </c>
      <c r="J2804" s="25">
        <f t="shared" si="173"/>
        <v>0</v>
      </c>
      <c r="K2804" s="25">
        <f t="shared" si="174"/>
        <v>0</v>
      </c>
      <c r="L2804" s="25">
        <f t="shared" si="175"/>
        <v>0</v>
      </c>
      <c r="M2804" s="25">
        <v>0</v>
      </c>
      <c r="N2804" s="25" t="e">
        <v>#N/A</v>
      </c>
      <c r="O2804" s="25" t="e">
        <f>VLOOKUP(A2804,'NFkB target TFs'!$E$10:$E$54,1,FALSE)</f>
        <v>#N/A</v>
      </c>
      <c r="P2804" s="25" t="e">
        <f>VLOOKUP(A2804,'all NFkB targets'!$A$6:$A$571,1,FALSE)</f>
        <v>#N/A</v>
      </c>
    </row>
    <row r="2805" spans="1:16" x14ac:dyDescent="0.25">
      <c r="A2805" s="96" t="s">
        <v>8345</v>
      </c>
      <c r="B2805" s="21" t="s">
        <v>8346</v>
      </c>
      <c r="C2805" s="21"/>
      <c r="D2805" s="22">
        <v>0</v>
      </c>
      <c r="E2805" s="23">
        <v>0.13513719433765239</v>
      </c>
      <c r="F2805" s="23">
        <v>0.24186485148629491</v>
      </c>
      <c r="G2805" s="23">
        <v>-7.8571994011235088E-2</v>
      </c>
      <c r="H2805" s="23">
        <v>0.13112082557132851</v>
      </c>
      <c r="I2805" s="25">
        <f t="shared" si="172"/>
        <v>0</v>
      </c>
      <c r="J2805" s="25">
        <f t="shared" si="173"/>
        <v>0</v>
      </c>
      <c r="K2805" s="25">
        <f t="shared" si="174"/>
        <v>0</v>
      </c>
      <c r="L2805" s="25">
        <f t="shared" si="175"/>
        <v>0</v>
      </c>
      <c r="M2805" s="25">
        <v>0</v>
      </c>
      <c r="N2805" s="25" t="e">
        <v>#N/A</v>
      </c>
      <c r="O2805" s="25" t="e">
        <f>VLOOKUP(A2805,'NFkB target TFs'!$E$10:$E$54,1,FALSE)</f>
        <v>#N/A</v>
      </c>
      <c r="P2805" s="25" t="e">
        <f>VLOOKUP(A2805,'all NFkB targets'!$A$6:$A$571,1,FALSE)</f>
        <v>#N/A</v>
      </c>
    </row>
    <row r="2806" spans="1:16" x14ac:dyDescent="0.25">
      <c r="A2806" s="96" t="s">
        <v>5687</v>
      </c>
      <c r="B2806" s="21" t="s">
        <v>5688</v>
      </c>
      <c r="C2806" s="21"/>
      <c r="D2806" s="22">
        <v>0</v>
      </c>
      <c r="E2806" s="23">
        <v>-0.5392008052177456</v>
      </c>
      <c r="F2806" s="23">
        <v>0.38261132004114312</v>
      </c>
      <c r="G2806" s="23">
        <v>-0.37776911420960513</v>
      </c>
      <c r="H2806" s="23">
        <v>0.1309180116391771</v>
      </c>
      <c r="I2806" s="25">
        <f t="shared" si="172"/>
        <v>0</v>
      </c>
      <c r="J2806" s="25">
        <f t="shared" si="173"/>
        <v>0</v>
      </c>
      <c r="K2806" s="25">
        <f t="shared" si="174"/>
        <v>0</v>
      </c>
      <c r="L2806" s="25">
        <f t="shared" si="175"/>
        <v>0</v>
      </c>
      <c r="M2806" s="25">
        <v>0</v>
      </c>
      <c r="N2806" s="25" t="e">
        <v>#N/A</v>
      </c>
      <c r="O2806" s="25" t="e">
        <f>VLOOKUP(A2806,'NFkB target TFs'!$E$10:$E$54,1,FALSE)</f>
        <v>#N/A</v>
      </c>
      <c r="P2806" s="25" t="e">
        <f>VLOOKUP(A2806,'all NFkB targets'!$A$6:$A$571,1,FALSE)</f>
        <v>#N/A</v>
      </c>
    </row>
    <row r="2807" spans="1:16" x14ac:dyDescent="0.25">
      <c r="A2807" s="96" t="s">
        <v>6908</v>
      </c>
      <c r="B2807" s="21" t="s">
        <v>6909</v>
      </c>
      <c r="C2807" s="21"/>
      <c r="D2807" s="22">
        <v>0</v>
      </c>
      <c r="E2807" s="23">
        <v>0.23970569313677173</v>
      </c>
      <c r="F2807" s="23">
        <v>0.3125164887105254</v>
      </c>
      <c r="G2807" s="23">
        <v>0.37812794962776841</v>
      </c>
      <c r="H2807" s="23">
        <v>0.13084421259958234</v>
      </c>
      <c r="I2807" s="25">
        <f t="shared" ref="I2807:I2870" si="176">IF(ABS(E2807)&gt;0.585,1,0)</f>
        <v>0</v>
      </c>
      <c r="J2807" s="25">
        <f t="shared" ref="J2807:J2870" si="177">IF(ABS(F2807)&gt;0.585,1,0)</f>
        <v>0</v>
      </c>
      <c r="K2807" s="25">
        <f t="shared" ref="K2807:K2870" si="178">IF(ABS(G2807)&gt;0.585,1,0)</f>
        <v>0</v>
      </c>
      <c r="L2807" s="25">
        <f t="shared" ref="L2807:L2870" si="179">IF(ABS(H2807)&gt;0.585,1,0)</f>
        <v>0</v>
      </c>
      <c r="M2807" s="25">
        <v>0</v>
      </c>
      <c r="N2807" s="25" t="e">
        <v>#N/A</v>
      </c>
      <c r="O2807" s="25" t="e">
        <f>VLOOKUP(A2807,'NFkB target TFs'!$E$10:$E$54,1,FALSE)</f>
        <v>#N/A</v>
      </c>
      <c r="P2807" s="25" t="e">
        <f>VLOOKUP(A2807,'all NFkB targets'!$A$6:$A$571,1,FALSE)</f>
        <v>#N/A</v>
      </c>
    </row>
    <row r="2808" spans="1:16" x14ac:dyDescent="0.25">
      <c r="A2808" s="96" t="s">
        <v>8367</v>
      </c>
      <c r="B2808" s="21" t="s">
        <v>8368</v>
      </c>
      <c r="C2808" s="21"/>
      <c r="D2808" s="22">
        <v>0</v>
      </c>
      <c r="E2808" s="23">
        <v>5.4692527739263821E-2</v>
      </c>
      <c r="F2808" s="23">
        <v>0.20890937856450417</v>
      </c>
      <c r="G2808" s="23">
        <v>3.6297376815734514E-2</v>
      </c>
      <c r="H2808" s="23">
        <v>0.13083661134937685</v>
      </c>
      <c r="I2808" s="25">
        <f t="shared" si="176"/>
        <v>0</v>
      </c>
      <c r="J2808" s="25">
        <f t="shared" si="177"/>
        <v>0</v>
      </c>
      <c r="K2808" s="25">
        <f t="shared" si="178"/>
        <v>0</v>
      </c>
      <c r="L2808" s="25">
        <f t="shared" si="179"/>
        <v>0</v>
      </c>
      <c r="M2808" s="25">
        <v>0</v>
      </c>
      <c r="N2808" s="25" t="e">
        <v>#N/A</v>
      </c>
      <c r="O2808" s="25" t="e">
        <f>VLOOKUP(A2808,'NFkB target TFs'!$E$10:$E$54,1,FALSE)</f>
        <v>#N/A</v>
      </c>
      <c r="P2808" s="25" t="e">
        <f>VLOOKUP(A2808,'all NFkB targets'!$A$6:$A$571,1,FALSE)</f>
        <v>#N/A</v>
      </c>
    </row>
    <row r="2809" spans="1:16" x14ac:dyDescent="0.25">
      <c r="A2809" s="96" t="s">
        <v>6488</v>
      </c>
      <c r="B2809" s="21" t="s">
        <v>941</v>
      </c>
      <c r="C2809" s="21"/>
      <c r="D2809" s="22">
        <v>0</v>
      </c>
      <c r="E2809" s="23">
        <v>-0.23991838389593975</v>
      </c>
      <c r="F2809" s="23">
        <v>-0.23770937664159947</v>
      </c>
      <c r="G2809" s="23">
        <v>6.9837780738748328E-2</v>
      </c>
      <c r="H2809" s="23">
        <v>0.13080416285653731</v>
      </c>
      <c r="I2809" s="25">
        <f t="shared" si="176"/>
        <v>0</v>
      </c>
      <c r="J2809" s="25">
        <f t="shared" si="177"/>
        <v>0</v>
      </c>
      <c r="K2809" s="25">
        <f t="shared" si="178"/>
        <v>0</v>
      </c>
      <c r="L2809" s="25">
        <f t="shared" si="179"/>
        <v>0</v>
      </c>
      <c r="M2809" s="25">
        <v>0</v>
      </c>
      <c r="N2809" s="25" t="e">
        <v>#N/A</v>
      </c>
      <c r="O2809" s="25" t="e">
        <f>VLOOKUP(A2809,'NFkB target TFs'!$E$10:$E$54,1,FALSE)</f>
        <v>#N/A</v>
      </c>
      <c r="P2809" s="25" t="e">
        <f>VLOOKUP(A2809,'all NFkB targets'!$A$6:$A$571,1,FALSE)</f>
        <v>#N/A</v>
      </c>
    </row>
    <row r="2810" spans="1:16" x14ac:dyDescent="0.25">
      <c r="A2810" s="96" t="s">
        <v>10341</v>
      </c>
      <c r="B2810" s="21" t="s">
        <v>10342</v>
      </c>
      <c r="C2810" s="21"/>
      <c r="D2810" s="22">
        <v>0</v>
      </c>
      <c r="E2810" s="23">
        <v>0.12313309721410154</v>
      </c>
      <c r="F2810" s="23">
        <v>0.36416054057244279</v>
      </c>
      <c r="G2810" s="23">
        <v>0.39805952777506659</v>
      </c>
      <c r="H2810" s="23">
        <v>0.13077574283943252</v>
      </c>
      <c r="I2810" s="25">
        <f t="shared" si="176"/>
        <v>0</v>
      </c>
      <c r="J2810" s="25">
        <f t="shared" si="177"/>
        <v>0</v>
      </c>
      <c r="K2810" s="25">
        <f t="shared" si="178"/>
        <v>0</v>
      </c>
      <c r="L2810" s="25">
        <f t="shared" si="179"/>
        <v>0</v>
      </c>
      <c r="M2810" s="25">
        <v>0</v>
      </c>
      <c r="N2810" s="25" t="e">
        <v>#N/A</v>
      </c>
      <c r="O2810" s="25" t="e">
        <f>VLOOKUP(A2810,'NFkB target TFs'!$E$10:$E$54,1,FALSE)</f>
        <v>#N/A</v>
      </c>
      <c r="P2810" s="25" t="e">
        <f>VLOOKUP(A2810,'all NFkB targets'!$A$6:$A$571,1,FALSE)</f>
        <v>#N/A</v>
      </c>
    </row>
    <row r="2811" spans="1:16" x14ac:dyDescent="0.25">
      <c r="A2811" s="96" t="s">
        <v>12164</v>
      </c>
      <c r="B2811" s="21" t="s">
        <v>12165</v>
      </c>
      <c r="C2811" s="21"/>
      <c r="D2811" s="22">
        <v>0</v>
      </c>
      <c r="E2811" s="28">
        <v>0.65404812714838234</v>
      </c>
      <c r="F2811" s="28">
        <v>0.1632303488683039</v>
      </c>
      <c r="G2811" s="28">
        <v>0.40487132857017205</v>
      </c>
      <c r="H2811" s="28">
        <v>0.1307639624142326</v>
      </c>
      <c r="I2811" s="25">
        <f t="shared" si="176"/>
        <v>1</v>
      </c>
      <c r="J2811" s="25">
        <f t="shared" si="177"/>
        <v>0</v>
      </c>
      <c r="K2811" s="25">
        <f t="shared" si="178"/>
        <v>0</v>
      </c>
      <c r="L2811" s="25">
        <f t="shared" si="179"/>
        <v>0</v>
      </c>
      <c r="M2811" s="25">
        <v>1</v>
      </c>
      <c r="N2811" s="25" t="e">
        <v>#N/A</v>
      </c>
      <c r="O2811" s="25" t="e">
        <f>VLOOKUP(A2811,'NFkB target TFs'!$E$10:$E$54,1,FALSE)</f>
        <v>#N/A</v>
      </c>
      <c r="P2811" s="25" t="e">
        <f>VLOOKUP(A2811,'all NFkB targets'!$A$6:$A$571,1,FALSE)</f>
        <v>#N/A</v>
      </c>
    </row>
    <row r="2812" spans="1:16" x14ac:dyDescent="0.25">
      <c r="A2812" s="96" t="s">
        <v>1270</v>
      </c>
      <c r="B2812" s="21" t="s">
        <v>1271</v>
      </c>
      <c r="C2812" s="21"/>
      <c r="D2812" s="22">
        <v>0</v>
      </c>
      <c r="E2812" s="23">
        <v>-2.7358702107833987E-2</v>
      </c>
      <c r="F2812" s="23">
        <v>-6.5639060693118687E-2</v>
      </c>
      <c r="G2812" s="23">
        <v>4.3425809895249204E-2</v>
      </c>
      <c r="H2812" s="23">
        <v>0.13061493567612018</v>
      </c>
      <c r="I2812" s="25">
        <f t="shared" si="176"/>
        <v>0</v>
      </c>
      <c r="J2812" s="25">
        <f t="shared" si="177"/>
        <v>0</v>
      </c>
      <c r="K2812" s="25">
        <f t="shared" si="178"/>
        <v>0</v>
      </c>
      <c r="L2812" s="25">
        <f t="shared" si="179"/>
        <v>0</v>
      </c>
      <c r="M2812" s="25">
        <v>0</v>
      </c>
      <c r="N2812" s="25" t="e">
        <v>#N/A</v>
      </c>
      <c r="O2812" s="25" t="e">
        <f>VLOOKUP(A2812,'NFkB target TFs'!$E$10:$E$54,1,FALSE)</f>
        <v>#N/A</v>
      </c>
      <c r="P2812" s="25" t="e">
        <f>VLOOKUP(A2812,'all NFkB targets'!$A$6:$A$571,1,FALSE)</f>
        <v>#N/A</v>
      </c>
    </row>
    <row r="2813" spans="1:16" x14ac:dyDescent="0.25">
      <c r="A2813" s="96" t="s">
        <v>13178</v>
      </c>
      <c r="B2813" s="21" t="s">
        <v>13179</v>
      </c>
      <c r="C2813" s="21"/>
      <c r="D2813" s="22">
        <v>0</v>
      </c>
      <c r="E2813" s="23">
        <v>-2.9880234407261945E-2</v>
      </c>
      <c r="F2813" s="28">
        <v>0.56778497901608505</v>
      </c>
      <c r="G2813" s="28">
        <v>0.67566813736148756</v>
      </c>
      <c r="H2813" s="28">
        <v>0.13055595276626061</v>
      </c>
      <c r="I2813" s="25">
        <f t="shared" si="176"/>
        <v>0</v>
      </c>
      <c r="J2813" s="25">
        <f t="shared" si="177"/>
        <v>0</v>
      </c>
      <c r="K2813" s="25">
        <f t="shared" si="178"/>
        <v>1</v>
      </c>
      <c r="L2813" s="25">
        <f t="shared" si="179"/>
        <v>0</v>
      </c>
      <c r="M2813" s="25">
        <v>1</v>
      </c>
      <c r="N2813" s="25" t="e">
        <v>#N/A</v>
      </c>
      <c r="O2813" s="25" t="e">
        <f>VLOOKUP(A2813,'NFkB target TFs'!$E$10:$E$54,1,FALSE)</f>
        <v>#N/A</v>
      </c>
      <c r="P2813" s="25" t="e">
        <f>VLOOKUP(A2813,'all NFkB targets'!$A$6:$A$571,1,FALSE)</f>
        <v>#N/A</v>
      </c>
    </row>
    <row r="2814" spans="1:16" x14ac:dyDescent="0.25">
      <c r="A2814" s="96" t="s">
        <v>6155</v>
      </c>
      <c r="B2814" s="21" t="s">
        <v>6156</v>
      </c>
      <c r="C2814" s="21"/>
      <c r="D2814" s="22">
        <v>0</v>
      </c>
      <c r="E2814" s="23">
        <v>0.24680622416683173</v>
      </c>
      <c r="F2814" s="23">
        <v>3.4614438359178455E-2</v>
      </c>
      <c r="G2814" s="23">
        <v>5.7668086790018655E-2</v>
      </c>
      <c r="H2814" s="23">
        <v>0.13043406392835055</v>
      </c>
      <c r="I2814" s="25">
        <f t="shared" si="176"/>
        <v>0</v>
      </c>
      <c r="J2814" s="25">
        <f t="shared" si="177"/>
        <v>0</v>
      </c>
      <c r="K2814" s="25">
        <f t="shared" si="178"/>
        <v>0</v>
      </c>
      <c r="L2814" s="25">
        <f t="shared" si="179"/>
        <v>0</v>
      </c>
      <c r="M2814" s="25">
        <v>0</v>
      </c>
      <c r="N2814" s="25" t="e">
        <v>#N/A</v>
      </c>
      <c r="O2814" s="25" t="e">
        <f>VLOOKUP(A2814,'NFkB target TFs'!$E$10:$E$54,1,FALSE)</f>
        <v>#N/A</v>
      </c>
      <c r="P2814" s="25" t="e">
        <f>VLOOKUP(A2814,'all NFkB targets'!$A$6:$A$571,1,FALSE)</f>
        <v>#N/A</v>
      </c>
    </row>
    <row r="2815" spans="1:16" x14ac:dyDescent="0.25">
      <c r="A2815" s="96" t="s">
        <v>5395</v>
      </c>
      <c r="B2815" s="21" t="s">
        <v>5396</v>
      </c>
      <c r="C2815" s="21"/>
      <c r="D2815" s="22">
        <v>0</v>
      </c>
      <c r="E2815" s="23">
        <v>-2.8703506844695744E-2</v>
      </c>
      <c r="F2815" s="23">
        <v>0.55906310088225541</v>
      </c>
      <c r="G2815" s="23">
        <v>1.8970351725975227E-3</v>
      </c>
      <c r="H2815" s="23">
        <v>0.13031023249691026</v>
      </c>
      <c r="I2815" s="25">
        <f t="shared" si="176"/>
        <v>0</v>
      </c>
      <c r="J2815" s="25">
        <f t="shared" si="177"/>
        <v>0</v>
      </c>
      <c r="K2815" s="25">
        <f t="shared" si="178"/>
        <v>0</v>
      </c>
      <c r="L2815" s="25">
        <f t="shared" si="179"/>
        <v>0</v>
      </c>
      <c r="M2815" s="25">
        <v>0</v>
      </c>
      <c r="N2815" s="25" t="e">
        <v>#N/A</v>
      </c>
      <c r="O2815" s="25" t="e">
        <f>VLOOKUP(A2815,'NFkB target TFs'!$E$10:$E$54,1,FALSE)</f>
        <v>#N/A</v>
      </c>
      <c r="P2815" s="25" t="e">
        <f>VLOOKUP(A2815,'all NFkB targets'!$A$6:$A$571,1,FALSE)</f>
        <v>#N/A</v>
      </c>
    </row>
    <row r="2816" spans="1:16" x14ac:dyDescent="0.25">
      <c r="A2816" s="96" t="s">
        <v>6241</v>
      </c>
      <c r="B2816" s="21" t="s">
        <v>6242</v>
      </c>
      <c r="C2816" s="21"/>
      <c r="D2816" s="22">
        <v>0</v>
      </c>
      <c r="E2816" s="23">
        <v>-6.3784777543237692E-2</v>
      </c>
      <c r="F2816" s="23">
        <v>-4.4243176763709778E-2</v>
      </c>
      <c r="G2816" s="23">
        <v>0.12665142197777401</v>
      </c>
      <c r="H2816" s="23">
        <v>0.13029926973862205</v>
      </c>
      <c r="I2816" s="25">
        <f t="shared" si="176"/>
        <v>0</v>
      </c>
      <c r="J2816" s="25">
        <f t="shared" si="177"/>
        <v>0</v>
      </c>
      <c r="K2816" s="25">
        <f t="shared" si="178"/>
        <v>0</v>
      </c>
      <c r="L2816" s="25">
        <f t="shared" si="179"/>
        <v>0</v>
      </c>
      <c r="M2816" s="25">
        <v>0</v>
      </c>
      <c r="N2816" s="25" t="e">
        <v>#N/A</v>
      </c>
      <c r="O2816" s="25" t="e">
        <f>VLOOKUP(A2816,'NFkB target TFs'!$E$10:$E$54,1,FALSE)</f>
        <v>#N/A</v>
      </c>
      <c r="P2816" s="25" t="e">
        <f>VLOOKUP(A2816,'all NFkB targets'!$A$6:$A$571,1,FALSE)</f>
        <v>#N/A</v>
      </c>
    </row>
    <row r="2817" spans="1:16" x14ac:dyDescent="0.25">
      <c r="A2817" s="96" t="s">
        <v>14874</v>
      </c>
      <c r="B2817" s="21" t="s">
        <v>14875</v>
      </c>
      <c r="C2817" s="21"/>
      <c r="D2817" s="22">
        <v>0</v>
      </c>
      <c r="E2817" s="28">
        <v>0.13312508323936062</v>
      </c>
      <c r="F2817" s="28">
        <v>0.84683043659386104</v>
      </c>
      <c r="G2817" s="28">
        <v>0.78069267411651166</v>
      </c>
      <c r="H2817" s="28">
        <v>0.13026607195424425</v>
      </c>
      <c r="I2817" s="25">
        <f t="shared" si="176"/>
        <v>0</v>
      </c>
      <c r="J2817" s="25">
        <f t="shared" si="177"/>
        <v>1</v>
      </c>
      <c r="K2817" s="25">
        <f t="shared" si="178"/>
        <v>1</v>
      </c>
      <c r="L2817" s="25">
        <f t="shared" si="179"/>
        <v>0</v>
      </c>
      <c r="M2817" s="25">
        <v>1</v>
      </c>
      <c r="N2817" s="25" t="e">
        <v>#N/A</v>
      </c>
      <c r="O2817" s="25" t="e">
        <f>VLOOKUP(A2817,'NFkB target TFs'!$E$10:$E$54,1,FALSE)</f>
        <v>#N/A</v>
      </c>
      <c r="P2817" s="25" t="e">
        <f>VLOOKUP(A2817,'all NFkB targets'!$A$6:$A$571,1,FALSE)</f>
        <v>#N/A</v>
      </c>
    </row>
    <row r="2818" spans="1:16" x14ac:dyDescent="0.25">
      <c r="A2818" s="96" t="s">
        <v>9282</v>
      </c>
      <c r="B2818" s="21" t="s">
        <v>9283</v>
      </c>
      <c r="C2818" s="21"/>
      <c r="D2818" s="22">
        <v>0</v>
      </c>
      <c r="E2818" s="23">
        <v>-0.28264461587574069</v>
      </c>
      <c r="F2818" s="23">
        <v>0.25251598344629839</v>
      </c>
      <c r="G2818" s="23">
        <v>0.13707172619133884</v>
      </c>
      <c r="H2818" s="23">
        <v>0.13024985078493301</v>
      </c>
      <c r="I2818" s="25">
        <f t="shared" si="176"/>
        <v>0</v>
      </c>
      <c r="J2818" s="25">
        <f t="shared" si="177"/>
        <v>0</v>
      </c>
      <c r="K2818" s="25">
        <f t="shared" si="178"/>
        <v>0</v>
      </c>
      <c r="L2818" s="25">
        <f t="shared" si="179"/>
        <v>0</v>
      </c>
      <c r="M2818" s="25">
        <v>0</v>
      </c>
      <c r="N2818" s="25" t="e">
        <v>#N/A</v>
      </c>
      <c r="O2818" s="25" t="e">
        <f>VLOOKUP(A2818,'NFkB target TFs'!$E$10:$E$54,1,FALSE)</f>
        <v>#N/A</v>
      </c>
      <c r="P2818" s="25" t="e">
        <f>VLOOKUP(A2818,'all NFkB targets'!$A$6:$A$571,1,FALSE)</f>
        <v>#N/A</v>
      </c>
    </row>
    <row r="2819" spans="1:16" x14ac:dyDescent="0.25">
      <c r="A2819" s="96" t="s">
        <v>11112</v>
      </c>
      <c r="B2819" s="21" t="s">
        <v>11113</v>
      </c>
      <c r="C2819" s="21"/>
      <c r="D2819" s="22">
        <v>0</v>
      </c>
      <c r="E2819" s="23">
        <v>0.34092630715948669</v>
      </c>
      <c r="F2819" s="23">
        <v>0.36524965673178855</v>
      </c>
      <c r="G2819" s="23">
        <v>-0.16462785702562044</v>
      </c>
      <c r="H2819" s="23">
        <v>0.13024628639161592</v>
      </c>
      <c r="I2819" s="25">
        <f t="shared" si="176"/>
        <v>0</v>
      </c>
      <c r="J2819" s="25">
        <f t="shared" si="177"/>
        <v>0</v>
      </c>
      <c r="K2819" s="25">
        <f t="shared" si="178"/>
        <v>0</v>
      </c>
      <c r="L2819" s="25">
        <f t="shared" si="179"/>
        <v>0</v>
      </c>
      <c r="M2819" s="25">
        <v>0</v>
      </c>
      <c r="N2819" s="25" t="e">
        <v>#N/A</v>
      </c>
      <c r="O2819" s="25" t="e">
        <f>VLOOKUP(A2819,'NFkB target TFs'!$E$10:$E$54,1,FALSE)</f>
        <v>#N/A</v>
      </c>
      <c r="P2819" s="25" t="e">
        <f>VLOOKUP(A2819,'all NFkB targets'!$A$6:$A$571,1,FALSE)</f>
        <v>#N/A</v>
      </c>
    </row>
    <row r="2820" spans="1:16" x14ac:dyDescent="0.25">
      <c r="A2820" s="96" t="s">
        <v>4731</v>
      </c>
      <c r="B2820" s="21" t="s">
        <v>941</v>
      </c>
      <c r="C2820" s="21"/>
      <c r="D2820" s="22">
        <v>0</v>
      </c>
      <c r="E2820" s="23">
        <v>-1.6668506499301353E-2</v>
      </c>
      <c r="F2820" s="23">
        <v>3.2094325151980248E-2</v>
      </c>
      <c r="G2820" s="23">
        <v>-0.14261165810438031</v>
      </c>
      <c r="H2820" s="23">
        <v>0.13004271230536832</v>
      </c>
      <c r="I2820" s="25">
        <f t="shared" si="176"/>
        <v>0</v>
      </c>
      <c r="J2820" s="25">
        <f t="shared" si="177"/>
        <v>0</v>
      </c>
      <c r="K2820" s="25">
        <f t="shared" si="178"/>
        <v>0</v>
      </c>
      <c r="L2820" s="25">
        <f t="shared" si="179"/>
        <v>0</v>
      </c>
      <c r="M2820" s="25">
        <v>0</v>
      </c>
      <c r="N2820" s="25" t="e">
        <v>#N/A</v>
      </c>
      <c r="O2820" s="25" t="e">
        <f>VLOOKUP(A2820,'NFkB target TFs'!$E$10:$E$54,1,FALSE)</f>
        <v>#N/A</v>
      </c>
      <c r="P2820" s="25" t="e">
        <f>VLOOKUP(A2820,'all NFkB targets'!$A$6:$A$571,1,FALSE)</f>
        <v>#N/A</v>
      </c>
    </row>
    <row r="2821" spans="1:16" x14ac:dyDescent="0.25">
      <c r="A2821" s="96" t="s">
        <v>12741</v>
      </c>
      <c r="B2821" s="21" t="s">
        <v>12742</v>
      </c>
      <c r="C2821" s="21"/>
      <c r="D2821" s="22">
        <v>0</v>
      </c>
      <c r="E2821" s="28">
        <v>0.36350862113366389</v>
      </c>
      <c r="F2821" s="28">
        <v>0.61702202158274799</v>
      </c>
      <c r="G2821" s="28">
        <v>0.49674029177379703</v>
      </c>
      <c r="H2821" s="28">
        <v>0.13003233887092189</v>
      </c>
      <c r="I2821" s="25">
        <f t="shared" si="176"/>
        <v>0</v>
      </c>
      <c r="J2821" s="25">
        <f t="shared" si="177"/>
        <v>1</v>
      </c>
      <c r="K2821" s="25">
        <f t="shared" si="178"/>
        <v>0</v>
      </c>
      <c r="L2821" s="25">
        <f t="shared" si="179"/>
        <v>0</v>
      </c>
      <c r="M2821" s="25">
        <v>1</v>
      </c>
      <c r="N2821" s="25" t="e">
        <v>#N/A</v>
      </c>
      <c r="O2821" s="25" t="e">
        <f>VLOOKUP(A2821,'NFkB target TFs'!$E$10:$E$54,1,FALSE)</f>
        <v>#N/A</v>
      </c>
      <c r="P2821" s="25" t="e">
        <f>VLOOKUP(A2821,'all NFkB targets'!$A$6:$A$571,1,FALSE)</f>
        <v>#N/A</v>
      </c>
    </row>
    <row r="2822" spans="1:16" x14ac:dyDescent="0.25">
      <c r="A2822" s="96" t="s">
        <v>8759</v>
      </c>
      <c r="B2822" s="21" t="s">
        <v>8760</v>
      </c>
      <c r="C2822" s="21"/>
      <c r="D2822" s="22">
        <v>0</v>
      </c>
      <c r="E2822" s="23">
        <v>5.0019943732219144E-2</v>
      </c>
      <c r="F2822" s="23">
        <v>0.28032906039434935</v>
      </c>
      <c r="G2822" s="23">
        <v>0.21090355649394152</v>
      </c>
      <c r="H2822" s="23">
        <v>0.13000314760358653</v>
      </c>
      <c r="I2822" s="25">
        <f t="shared" si="176"/>
        <v>0</v>
      </c>
      <c r="J2822" s="25">
        <f t="shared" si="177"/>
        <v>0</v>
      </c>
      <c r="K2822" s="25">
        <f t="shared" si="178"/>
        <v>0</v>
      </c>
      <c r="L2822" s="25">
        <f t="shared" si="179"/>
        <v>0</v>
      </c>
      <c r="M2822" s="25">
        <v>0</v>
      </c>
      <c r="N2822" s="25" t="e">
        <v>#N/A</v>
      </c>
      <c r="O2822" s="25" t="e">
        <f>VLOOKUP(A2822,'NFkB target TFs'!$E$10:$E$54,1,FALSE)</f>
        <v>#N/A</v>
      </c>
      <c r="P2822" s="25" t="e">
        <f>VLOOKUP(A2822,'all NFkB targets'!$A$6:$A$571,1,FALSE)</f>
        <v>#N/A</v>
      </c>
    </row>
    <row r="2823" spans="1:16" x14ac:dyDescent="0.25">
      <c r="A2823" s="96" t="s">
        <v>3660</v>
      </c>
      <c r="B2823" s="21" t="s">
        <v>3661</v>
      </c>
      <c r="C2823" s="21"/>
      <c r="D2823" s="22">
        <v>0</v>
      </c>
      <c r="E2823" s="23">
        <v>9.4633087174124955E-2</v>
      </c>
      <c r="F2823" s="23">
        <v>0.12787185127147044</v>
      </c>
      <c r="G2823" s="23">
        <v>0.15686445469096075</v>
      </c>
      <c r="H2823" s="23">
        <v>0.12991126559358324</v>
      </c>
      <c r="I2823" s="25">
        <f t="shared" si="176"/>
        <v>0</v>
      </c>
      <c r="J2823" s="25">
        <f t="shared" si="177"/>
        <v>0</v>
      </c>
      <c r="K2823" s="25">
        <f t="shared" si="178"/>
        <v>0</v>
      </c>
      <c r="L2823" s="25">
        <f t="shared" si="179"/>
        <v>0</v>
      </c>
      <c r="M2823" s="25">
        <v>0</v>
      </c>
      <c r="N2823" s="25" t="e">
        <v>#N/A</v>
      </c>
      <c r="O2823" s="25" t="e">
        <f>VLOOKUP(A2823,'NFkB target TFs'!$E$10:$E$54,1,FALSE)</f>
        <v>#N/A</v>
      </c>
      <c r="P2823" s="25" t="e">
        <f>VLOOKUP(A2823,'all NFkB targets'!$A$6:$A$571,1,FALSE)</f>
        <v>#N/A</v>
      </c>
    </row>
    <row r="2824" spans="1:16" x14ac:dyDescent="0.25">
      <c r="A2824" s="96" t="s">
        <v>2906</v>
      </c>
      <c r="B2824" s="21" t="s">
        <v>2907</v>
      </c>
      <c r="C2824" s="21"/>
      <c r="D2824" s="22">
        <v>0</v>
      </c>
      <c r="E2824" s="23">
        <v>-5.3923599369615799E-2</v>
      </c>
      <c r="F2824" s="23">
        <v>8.9154600980552251E-2</v>
      </c>
      <c r="G2824" s="23">
        <v>4.5287498193479367E-2</v>
      </c>
      <c r="H2824" s="23">
        <v>0.12976993100285278</v>
      </c>
      <c r="I2824" s="25">
        <f t="shared" si="176"/>
        <v>0</v>
      </c>
      <c r="J2824" s="25">
        <f t="shared" si="177"/>
        <v>0</v>
      </c>
      <c r="K2824" s="25">
        <f t="shared" si="178"/>
        <v>0</v>
      </c>
      <c r="L2824" s="25">
        <f t="shared" si="179"/>
        <v>0</v>
      </c>
      <c r="M2824" s="25">
        <v>0</v>
      </c>
      <c r="N2824" s="25" t="e">
        <v>#N/A</v>
      </c>
      <c r="O2824" s="25" t="e">
        <f>VLOOKUP(A2824,'NFkB target TFs'!$E$10:$E$54,1,FALSE)</f>
        <v>#N/A</v>
      </c>
      <c r="P2824" s="25" t="e">
        <f>VLOOKUP(A2824,'all NFkB targets'!$A$6:$A$571,1,FALSE)</f>
        <v>#N/A</v>
      </c>
    </row>
    <row r="2825" spans="1:16" x14ac:dyDescent="0.25">
      <c r="A2825" s="96" t="s">
        <v>3239</v>
      </c>
      <c r="B2825" s="21" t="s">
        <v>3240</v>
      </c>
      <c r="C2825" s="21"/>
      <c r="D2825" s="22">
        <v>0</v>
      </c>
      <c r="E2825" s="23">
        <v>0.19597129329233928</v>
      </c>
      <c r="F2825" s="23">
        <v>0.16325590032019596</v>
      </c>
      <c r="G2825" s="23">
        <v>0.43265015307938376</v>
      </c>
      <c r="H2825" s="23">
        <v>0.12975983561844764</v>
      </c>
      <c r="I2825" s="25">
        <f t="shared" si="176"/>
        <v>0</v>
      </c>
      <c r="J2825" s="25">
        <f t="shared" si="177"/>
        <v>0</v>
      </c>
      <c r="K2825" s="25">
        <f t="shared" si="178"/>
        <v>0</v>
      </c>
      <c r="L2825" s="25">
        <f t="shared" si="179"/>
        <v>0</v>
      </c>
      <c r="M2825" s="25">
        <v>0</v>
      </c>
      <c r="N2825" s="25" t="e">
        <v>#N/A</v>
      </c>
      <c r="O2825" s="25" t="e">
        <f>VLOOKUP(A2825,'NFkB target TFs'!$E$10:$E$54,1,FALSE)</f>
        <v>#N/A</v>
      </c>
      <c r="P2825" s="25" t="e">
        <f>VLOOKUP(A2825,'all NFkB targets'!$A$6:$A$571,1,FALSE)</f>
        <v>#N/A</v>
      </c>
    </row>
    <row r="2826" spans="1:16" x14ac:dyDescent="0.25">
      <c r="A2826" s="96" t="s">
        <v>13190</v>
      </c>
      <c r="B2826" s="21" t="s">
        <v>13191</v>
      </c>
      <c r="C2826" s="21"/>
      <c r="D2826" s="22">
        <v>0</v>
      </c>
      <c r="E2826" s="23">
        <v>3.0200730064039484E-2</v>
      </c>
      <c r="F2826" s="28">
        <v>0.25818973885526691</v>
      </c>
      <c r="G2826" s="28">
        <v>0.61939783107192792</v>
      </c>
      <c r="H2826" s="28">
        <v>0.12973842429138052</v>
      </c>
      <c r="I2826" s="25">
        <f t="shared" si="176"/>
        <v>0</v>
      </c>
      <c r="J2826" s="25">
        <f t="shared" si="177"/>
        <v>0</v>
      </c>
      <c r="K2826" s="25">
        <f t="shared" si="178"/>
        <v>1</v>
      </c>
      <c r="L2826" s="25">
        <f t="shared" si="179"/>
        <v>0</v>
      </c>
      <c r="M2826" s="25">
        <v>1</v>
      </c>
      <c r="N2826" s="25" t="e">
        <v>#N/A</v>
      </c>
      <c r="O2826" s="25" t="e">
        <f>VLOOKUP(A2826,'NFkB target TFs'!$E$10:$E$54,1,FALSE)</f>
        <v>#N/A</v>
      </c>
      <c r="P2826" s="25" t="e">
        <f>VLOOKUP(A2826,'all NFkB targets'!$A$6:$A$571,1,FALSE)</f>
        <v>#N/A</v>
      </c>
    </row>
    <row r="2827" spans="1:16" x14ac:dyDescent="0.25">
      <c r="A2827" s="96" t="s">
        <v>1981</v>
      </c>
      <c r="B2827" s="21" t="s">
        <v>1982</v>
      </c>
      <c r="C2827" s="21"/>
      <c r="D2827" s="22">
        <v>0</v>
      </c>
      <c r="E2827" s="23">
        <v>0.2377142512631602</v>
      </c>
      <c r="F2827" s="23">
        <v>0.14167137727366222</v>
      </c>
      <c r="G2827" s="23">
        <v>0.14343942266107013</v>
      </c>
      <c r="H2827" s="23">
        <v>0.12951439938063006</v>
      </c>
      <c r="I2827" s="25">
        <f t="shared" si="176"/>
        <v>0</v>
      </c>
      <c r="J2827" s="25">
        <f t="shared" si="177"/>
        <v>0</v>
      </c>
      <c r="K2827" s="25">
        <f t="shared" si="178"/>
        <v>0</v>
      </c>
      <c r="L2827" s="25">
        <f t="shared" si="179"/>
        <v>0</v>
      </c>
      <c r="M2827" s="25">
        <v>0</v>
      </c>
      <c r="N2827" s="25" t="e">
        <v>#N/A</v>
      </c>
      <c r="O2827" s="25" t="e">
        <f>VLOOKUP(A2827,'NFkB target TFs'!$E$10:$E$54,1,FALSE)</f>
        <v>#N/A</v>
      </c>
      <c r="P2827" s="25" t="e">
        <f>VLOOKUP(A2827,'all NFkB targets'!$A$6:$A$571,1,FALSE)</f>
        <v>#N/A</v>
      </c>
    </row>
    <row r="2828" spans="1:16" x14ac:dyDescent="0.25">
      <c r="A2828" s="96" t="s">
        <v>1290</v>
      </c>
      <c r="B2828" s="21" t="s">
        <v>1291</v>
      </c>
      <c r="C2828" s="21"/>
      <c r="D2828" s="22">
        <v>0</v>
      </c>
      <c r="E2828" s="23">
        <v>0.14617934462789897</v>
      </c>
      <c r="F2828" s="23">
        <v>0.17572501626875076</v>
      </c>
      <c r="G2828" s="23">
        <v>-3.47605966458105E-2</v>
      </c>
      <c r="H2828" s="23">
        <v>0.12944290721817242</v>
      </c>
      <c r="I2828" s="25">
        <f t="shared" si="176"/>
        <v>0</v>
      </c>
      <c r="J2828" s="25">
        <f t="shared" si="177"/>
        <v>0</v>
      </c>
      <c r="K2828" s="25">
        <f t="shared" si="178"/>
        <v>0</v>
      </c>
      <c r="L2828" s="25">
        <f t="shared" si="179"/>
        <v>0</v>
      </c>
      <c r="M2828" s="25">
        <v>0</v>
      </c>
      <c r="N2828" s="25" t="e">
        <v>#N/A</v>
      </c>
      <c r="O2828" s="25" t="e">
        <f>VLOOKUP(A2828,'NFkB target TFs'!$E$10:$E$54,1,FALSE)</f>
        <v>#N/A</v>
      </c>
      <c r="P2828" s="25" t="e">
        <f>VLOOKUP(A2828,'all NFkB targets'!$A$6:$A$571,1,FALSE)</f>
        <v>#N/A</v>
      </c>
    </row>
    <row r="2829" spans="1:16" x14ac:dyDescent="0.25">
      <c r="A2829" s="96" t="s">
        <v>9964</v>
      </c>
      <c r="B2829" s="21" t="s">
        <v>9965</v>
      </c>
      <c r="C2829" s="21"/>
      <c r="D2829" s="22">
        <v>0</v>
      </c>
      <c r="E2829" s="23">
        <v>0.14825685465614194</v>
      </c>
      <c r="F2829" s="23">
        <v>-6.4136644401227058E-2</v>
      </c>
      <c r="G2829" s="23">
        <v>-0.14194573082587045</v>
      </c>
      <c r="H2829" s="23">
        <v>0.12944105704511</v>
      </c>
      <c r="I2829" s="25">
        <f t="shared" si="176"/>
        <v>0</v>
      </c>
      <c r="J2829" s="25">
        <f t="shared" si="177"/>
        <v>0</v>
      </c>
      <c r="K2829" s="25">
        <f t="shared" si="178"/>
        <v>0</v>
      </c>
      <c r="L2829" s="25">
        <f t="shared" si="179"/>
        <v>0</v>
      </c>
      <c r="M2829" s="25">
        <v>0</v>
      </c>
      <c r="N2829" s="25" t="e">
        <v>#N/A</v>
      </c>
      <c r="O2829" s="25" t="e">
        <f>VLOOKUP(A2829,'NFkB target TFs'!$E$10:$E$54,1,FALSE)</f>
        <v>#N/A</v>
      </c>
      <c r="P2829" s="25" t="e">
        <f>VLOOKUP(A2829,'all NFkB targets'!$A$6:$A$571,1,FALSE)</f>
        <v>#N/A</v>
      </c>
    </row>
    <row r="2830" spans="1:16" x14ac:dyDescent="0.25">
      <c r="A2830" s="96" t="s">
        <v>4590</v>
      </c>
      <c r="B2830" s="21" t="s">
        <v>4591</v>
      </c>
      <c r="C2830" s="21"/>
      <c r="D2830" s="22">
        <v>0</v>
      </c>
      <c r="E2830" s="23">
        <v>5.5812303448306072E-3</v>
      </c>
      <c r="F2830" s="23">
        <v>0.14845858737553527</v>
      </c>
      <c r="G2830" s="23">
        <v>6.7299382309069233E-2</v>
      </c>
      <c r="H2830" s="23">
        <v>0.12932383758890173</v>
      </c>
      <c r="I2830" s="25">
        <f t="shared" si="176"/>
        <v>0</v>
      </c>
      <c r="J2830" s="25">
        <f t="shared" si="177"/>
        <v>0</v>
      </c>
      <c r="K2830" s="25">
        <f t="shared" si="178"/>
        <v>0</v>
      </c>
      <c r="L2830" s="25">
        <f t="shared" si="179"/>
        <v>0</v>
      </c>
      <c r="M2830" s="25">
        <v>0</v>
      </c>
      <c r="N2830" s="25" t="e">
        <v>#N/A</v>
      </c>
      <c r="O2830" s="25" t="e">
        <f>VLOOKUP(A2830,'NFkB target TFs'!$E$10:$E$54,1,FALSE)</f>
        <v>#N/A</v>
      </c>
      <c r="P2830" s="25" t="e">
        <f>VLOOKUP(A2830,'all NFkB targets'!$A$6:$A$571,1,FALSE)</f>
        <v>#N/A</v>
      </c>
    </row>
    <row r="2831" spans="1:16" x14ac:dyDescent="0.25">
      <c r="A2831" s="96" t="s">
        <v>50</v>
      </c>
      <c r="B2831" s="21" t="s">
        <v>13206</v>
      </c>
      <c r="C2831" s="21"/>
      <c r="D2831" s="22">
        <v>0</v>
      </c>
      <c r="E2831" s="23">
        <v>9.4365636232590103E-2</v>
      </c>
      <c r="F2831" s="28">
        <v>0.12616172811250384</v>
      </c>
      <c r="G2831" s="28">
        <v>0.59006130589791472</v>
      </c>
      <c r="H2831" s="28">
        <v>0.12926755185844735</v>
      </c>
      <c r="I2831" s="25">
        <f t="shared" si="176"/>
        <v>0</v>
      </c>
      <c r="J2831" s="25">
        <f t="shared" si="177"/>
        <v>0</v>
      </c>
      <c r="K2831" s="25">
        <f t="shared" si="178"/>
        <v>1</v>
      </c>
      <c r="L2831" s="25">
        <f t="shared" si="179"/>
        <v>0</v>
      </c>
      <c r="M2831" s="25">
        <v>1</v>
      </c>
      <c r="N2831" s="33" t="s">
        <v>50</v>
      </c>
      <c r="O2831" s="25" t="e">
        <f>VLOOKUP(A2831,'NFkB target TFs'!$E$10:$E$54,1,FALSE)</f>
        <v>#N/A</v>
      </c>
      <c r="P2831" s="25" t="e">
        <f>VLOOKUP(A2831,'all NFkB targets'!$A$6:$A$571,1,FALSE)</f>
        <v>#N/A</v>
      </c>
    </row>
    <row r="2832" spans="1:16" x14ac:dyDescent="0.25">
      <c r="A2832" s="96" t="s">
        <v>8606</v>
      </c>
      <c r="B2832" s="21" t="s">
        <v>8607</v>
      </c>
      <c r="C2832" s="21"/>
      <c r="D2832" s="22">
        <v>0</v>
      </c>
      <c r="E2832" s="23">
        <v>-1.5022562763219009E-2</v>
      </c>
      <c r="F2832" s="23">
        <v>0.2080994028322744</v>
      </c>
      <c r="G2832" s="23">
        <v>1.9014377918644968E-2</v>
      </c>
      <c r="H2832" s="23">
        <v>0.12925087864792489</v>
      </c>
      <c r="I2832" s="25">
        <f t="shared" si="176"/>
        <v>0</v>
      </c>
      <c r="J2832" s="25">
        <f t="shared" si="177"/>
        <v>0</v>
      </c>
      <c r="K2832" s="25">
        <f t="shared" si="178"/>
        <v>0</v>
      </c>
      <c r="L2832" s="25">
        <f t="shared" si="179"/>
        <v>0</v>
      </c>
      <c r="M2832" s="25">
        <v>0</v>
      </c>
      <c r="N2832" s="25" t="e">
        <v>#N/A</v>
      </c>
      <c r="O2832" s="25" t="e">
        <f>VLOOKUP(A2832,'NFkB target TFs'!$E$10:$E$54,1,FALSE)</f>
        <v>#N/A</v>
      </c>
      <c r="P2832" s="25" t="e">
        <f>VLOOKUP(A2832,'all NFkB targets'!$A$6:$A$571,1,FALSE)</f>
        <v>#N/A</v>
      </c>
    </row>
    <row r="2833" spans="1:16" x14ac:dyDescent="0.25">
      <c r="A2833" s="96" t="s">
        <v>10429</v>
      </c>
      <c r="B2833" s="21" t="s">
        <v>10430</v>
      </c>
      <c r="C2833" s="21"/>
      <c r="D2833" s="22">
        <v>0</v>
      </c>
      <c r="E2833" s="23">
        <v>0.13318420361421418</v>
      </c>
      <c r="F2833" s="23">
        <v>0.34233080747490263</v>
      </c>
      <c r="G2833" s="23">
        <v>0.12586413333636889</v>
      </c>
      <c r="H2833" s="23">
        <v>0.129205676155353</v>
      </c>
      <c r="I2833" s="25">
        <f t="shared" si="176"/>
        <v>0</v>
      </c>
      <c r="J2833" s="25">
        <f t="shared" si="177"/>
        <v>0</v>
      </c>
      <c r="K2833" s="25">
        <f t="shared" si="178"/>
        <v>0</v>
      </c>
      <c r="L2833" s="25">
        <f t="shared" si="179"/>
        <v>0</v>
      </c>
      <c r="M2833" s="25">
        <v>0</v>
      </c>
      <c r="N2833" s="25" t="e">
        <v>#N/A</v>
      </c>
      <c r="O2833" s="25" t="e">
        <f>VLOOKUP(A2833,'NFkB target TFs'!$E$10:$E$54,1,FALSE)</f>
        <v>#N/A</v>
      </c>
      <c r="P2833" s="25" t="e">
        <f>VLOOKUP(A2833,'all NFkB targets'!$A$6:$A$571,1,FALSE)</f>
        <v>#N/A</v>
      </c>
    </row>
    <row r="2834" spans="1:16" x14ac:dyDescent="0.25">
      <c r="A2834" s="96" t="s">
        <v>9595</v>
      </c>
      <c r="B2834" s="21" t="s">
        <v>9596</v>
      </c>
      <c r="C2834" s="21"/>
      <c r="D2834" s="22">
        <v>0</v>
      </c>
      <c r="E2834" s="23">
        <v>-1.5124313383852426E-2</v>
      </c>
      <c r="F2834" s="23">
        <v>2.8179571834722951E-2</v>
      </c>
      <c r="G2834" s="23">
        <v>0.32673449289125545</v>
      </c>
      <c r="H2834" s="23">
        <v>0.12919353297123898</v>
      </c>
      <c r="I2834" s="25">
        <f t="shared" si="176"/>
        <v>0</v>
      </c>
      <c r="J2834" s="25">
        <f t="shared" si="177"/>
        <v>0</v>
      </c>
      <c r="K2834" s="25">
        <f t="shared" si="178"/>
        <v>0</v>
      </c>
      <c r="L2834" s="25">
        <f t="shared" si="179"/>
        <v>0</v>
      </c>
      <c r="M2834" s="25">
        <v>0</v>
      </c>
      <c r="N2834" s="25" t="e">
        <v>#N/A</v>
      </c>
      <c r="O2834" s="25" t="e">
        <f>VLOOKUP(A2834,'NFkB target TFs'!$E$10:$E$54,1,FALSE)</f>
        <v>#N/A</v>
      </c>
      <c r="P2834" s="25" t="e">
        <f>VLOOKUP(A2834,'all NFkB targets'!$A$6:$A$571,1,FALSE)</f>
        <v>#N/A</v>
      </c>
    </row>
    <row r="2835" spans="1:16" x14ac:dyDescent="0.25">
      <c r="A2835" s="96" t="s">
        <v>8715</v>
      </c>
      <c r="B2835" s="21" t="s">
        <v>8716</v>
      </c>
      <c r="C2835" s="21"/>
      <c r="D2835" s="22">
        <v>0</v>
      </c>
      <c r="E2835" s="23">
        <v>6.6546659627424981E-2</v>
      </c>
      <c r="F2835" s="23">
        <v>0.51476860258747548</v>
      </c>
      <c r="G2835" s="23">
        <v>0.1764120510860431</v>
      </c>
      <c r="H2835" s="23">
        <v>0.12916605313901647</v>
      </c>
      <c r="I2835" s="25">
        <f t="shared" si="176"/>
        <v>0</v>
      </c>
      <c r="J2835" s="25">
        <f t="shared" si="177"/>
        <v>0</v>
      </c>
      <c r="K2835" s="25">
        <f t="shared" si="178"/>
        <v>0</v>
      </c>
      <c r="L2835" s="25">
        <f t="shared" si="179"/>
        <v>0</v>
      </c>
      <c r="M2835" s="25">
        <v>0</v>
      </c>
      <c r="N2835" s="25" t="e">
        <v>#N/A</v>
      </c>
      <c r="O2835" s="25" t="e">
        <f>VLOOKUP(A2835,'NFkB target TFs'!$E$10:$E$54,1,FALSE)</f>
        <v>#N/A</v>
      </c>
      <c r="P2835" s="25" t="e">
        <f>VLOOKUP(A2835,'all NFkB targets'!$A$6:$A$571,1,FALSE)</f>
        <v>#N/A</v>
      </c>
    </row>
    <row r="2836" spans="1:16" x14ac:dyDescent="0.25">
      <c r="A2836" s="96" t="s">
        <v>10092</v>
      </c>
      <c r="B2836" s="21" t="s">
        <v>10093</v>
      </c>
      <c r="C2836" s="21"/>
      <c r="D2836" s="22">
        <v>0</v>
      </c>
      <c r="E2836" s="23">
        <v>0.23710234184800416</v>
      </c>
      <c r="F2836" s="23">
        <v>0.38830253994095465</v>
      </c>
      <c r="G2836" s="23">
        <v>0.3239801733831657</v>
      </c>
      <c r="H2836" s="23">
        <v>0.12909029136792596</v>
      </c>
      <c r="I2836" s="25">
        <f t="shared" si="176"/>
        <v>0</v>
      </c>
      <c r="J2836" s="25">
        <f t="shared" si="177"/>
        <v>0</v>
      </c>
      <c r="K2836" s="25">
        <f t="shared" si="178"/>
        <v>0</v>
      </c>
      <c r="L2836" s="25">
        <f t="shared" si="179"/>
        <v>0</v>
      </c>
      <c r="M2836" s="25">
        <v>0</v>
      </c>
      <c r="N2836" s="25" t="e">
        <v>#N/A</v>
      </c>
      <c r="O2836" s="25" t="e">
        <f>VLOOKUP(A2836,'NFkB target TFs'!$E$10:$E$54,1,FALSE)</f>
        <v>#N/A</v>
      </c>
      <c r="P2836" s="25" t="e">
        <f>VLOOKUP(A2836,'all NFkB targets'!$A$6:$A$571,1,FALSE)</f>
        <v>#N/A</v>
      </c>
    </row>
    <row r="2837" spans="1:16" x14ac:dyDescent="0.25">
      <c r="A2837" s="96" t="s">
        <v>11373</v>
      </c>
      <c r="B2837" s="21" t="s">
        <v>11374</v>
      </c>
      <c r="C2837" s="21"/>
      <c r="D2837" s="22">
        <v>0</v>
      </c>
      <c r="E2837" s="23">
        <v>8.8899504517736247E-2</v>
      </c>
      <c r="F2837" s="23">
        <v>-1.9623390848210163E-2</v>
      </c>
      <c r="G2837" s="23">
        <v>-2.9141160015049617E-2</v>
      </c>
      <c r="H2837" s="23">
        <v>0.12906447394768625</v>
      </c>
      <c r="I2837" s="25">
        <f t="shared" si="176"/>
        <v>0</v>
      </c>
      <c r="J2837" s="25">
        <f t="shared" si="177"/>
        <v>0</v>
      </c>
      <c r="K2837" s="25">
        <f t="shared" si="178"/>
        <v>0</v>
      </c>
      <c r="L2837" s="25">
        <f t="shared" si="179"/>
        <v>0</v>
      </c>
      <c r="M2837" s="25">
        <v>0</v>
      </c>
      <c r="N2837" s="25" t="e">
        <v>#N/A</v>
      </c>
      <c r="O2837" s="25" t="e">
        <f>VLOOKUP(A2837,'NFkB target TFs'!$E$10:$E$54,1,FALSE)</f>
        <v>#N/A</v>
      </c>
      <c r="P2837" s="25" t="e">
        <f>VLOOKUP(A2837,'all NFkB targets'!$A$6:$A$571,1,FALSE)</f>
        <v>#N/A</v>
      </c>
    </row>
    <row r="2838" spans="1:16" x14ac:dyDescent="0.25">
      <c r="A2838" s="96" t="s">
        <v>3608</v>
      </c>
      <c r="B2838" s="21" t="s">
        <v>3609</v>
      </c>
      <c r="C2838" s="21"/>
      <c r="D2838" s="22">
        <v>0</v>
      </c>
      <c r="E2838" s="23">
        <v>0.27014549986142544</v>
      </c>
      <c r="F2838" s="23">
        <v>-2.5570730134032733E-2</v>
      </c>
      <c r="G2838" s="23">
        <v>1.5268635275046049E-3</v>
      </c>
      <c r="H2838" s="23">
        <v>0.12897968087999251</v>
      </c>
      <c r="I2838" s="25">
        <f t="shared" si="176"/>
        <v>0</v>
      </c>
      <c r="J2838" s="25">
        <f t="shared" si="177"/>
        <v>0</v>
      </c>
      <c r="K2838" s="25">
        <f t="shared" si="178"/>
        <v>0</v>
      </c>
      <c r="L2838" s="25">
        <f t="shared" si="179"/>
        <v>0</v>
      </c>
      <c r="M2838" s="25">
        <v>0</v>
      </c>
      <c r="N2838" s="25" t="e">
        <v>#N/A</v>
      </c>
      <c r="O2838" s="25" t="e">
        <f>VLOOKUP(A2838,'NFkB target TFs'!$E$10:$E$54,1,FALSE)</f>
        <v>#N/A</v>
      </c>
      <c r="P2838" s="25" t="e">
        <f>VLOOKUP(A2838,'all NFkB targets'!$A$6:$A$571,1,FALSE)</f>
        <v>#N/A</v>
      </c>
    </row>
    <row r="2839" spans="1:16" x14ac:dyDescent="0.25">
      <c r="A2839" s="96" t="s">
        <v>2003</v>
      </c>
      <c r="B2839" s="21" t="s">
        <v>2004</v>
      </c>
      <c r="C2839" s="21"/>
      <c r="D2839" s="22">
        <v>0</v>
      </c>
      <c r="E2839" s="23">
        <v>-7.8252000430403146E-2</v>
      </c>
      <c r="F2839" s="23">
        <v>0.14738969490736409</v>
      </c>
      <c r="G2839" s="23">
        <v>-8.9522527360480594E-2</v>
      </c>
      <c r="H2839" s="23">
        <v>0.12884540013533469</v>
      </c>
      <c r="I2839" s="25">
        <f t="shared" si="176"/>
        <v>0</v>
      </c>
      <c r="J2839" s="25">
        <f t="shared" si="177"/>
        <v>0</v>
      </c>
      <c r="K2839" s="25">
        <f t="shared" si="178"/>
        <v>0</v>
      </c>
      <c r="L2839" s="25">
        <f t="shared" si="179"/>
        <v>0</v>
      </c>
      <c r="M2839" s="25">
        <v>0</v>
      </c>
      <c r="N2839" s="25" t="e">
        <v>#N/A</v>
      </c>
      <c r="O2839" s="25" t="e">
        <f>VLOOKUP(A2839,'NFkB target TFs'!$E$10:$E$54,1,FALSE)</f>
        <v>#N/A</v>
      </c>
      <c r="P2839" s="25" t="e">
        <f>VLOOKUP(A2839,'all NFkB targets'!$A$6:$A$571,1,FALSE)</f>
        <v>#N/A</v>
      </c>
    </row>
    <row r="2840" spans="1:16" x14ac:dyDescent="0.25">
      <c r="A2840" s="96" t="s">
        <v>8838</v>
      </c>
      <c r="B2840" s="21" t="s">
        <v>8839</v>
      </c>
      <c r="C2840" s="21"/>
      <c r="D2840" s="22">
        <v>0</v>
      </c>
      <c r="E2840" s="23">
        <v>0.13540911974180792</v>
      </c>
      <c r="F2840" s="23">
        <v>-1.6907719527616331E-2</v>
      </c>
      <c r="G2840" s="23">
        <v>0.27066773073622136</v>
      </c>
      <c r="H2840" s="23">
        <v>0.12883876904587824</v>
      </c>
      <c r="I2840" s="25">
        <f t="shared" si="176"/>
        <v>0</v>
      </c>
      <c r="J2840" s="25">
        <f t="shared" si="177"/>
        <v>0</v>
      </c>
      <c r="K2840" s="25">
        <f t="shared" si="178"/>
        <v>0</v>
      </c>
      <c r="L2840" s="25">
        <f t="shared" si="179"/>
        <v>0</v>
      </c>
      <c r="M2840" s="25">
        <v>0</v>
      </c>
      <c r="N2840" s="25" t="e">
        <v>#N/A</v>
      </c>
      <c r="O2840" s="25" t="e">
        <f>VLOOKUP(A2840,'NFkB target TFs'!$E$10:$E$54,1,FALSE)</f>
        <v>#N/A</v>
      </c>
      <c r="P2840" s="25" t="e">
        <f>VLOOKUP(A2840,'all NFkB targets'!$A$6:$A$571,1,FALSE)</f>
        <v>#N/A</v>
      </c>
    </row>
    <row r="2841" spans="1:16" x14ac:dyDescent="0.25">
      <c r="A2841" s="96" t="s">
        <v>11543</v>
      </c>
      <c r="B2841" s="21" t="s">
        <v>11544</v>
      </c>
      <c r="C2841" s="21"/>
      <c r="D2841" s="22">
        <v>0</v>
      </c>
      <c r="E2841" s="23">
        <v>-3.9940674030765906E-2</v>
      </c>
      <c r="F2841" s="23">
        <v>0.24142794964441872</v>
      </c>
      <c r="G2841" s="23">
        <v>0.20004275073718972</v>
      </c>
      <c r="H2841" s="23">
        <v>0.12839349189276636</v>
      </c>
      <c r="I2841" s="25">
        <f t="shared" si="176"/>
        <v>0</v>
      </c>
      <c r="J2841" s="25">
        <f t="shared" si="177"/>
        <v>0</v>
      </c>
      <c r="K2841" s="25">
        <f t="shared" si="178"/>
        <v>0</v>
      </c>
      <c r="L2841" s="25">
        <f t="shared" si="179"/>
        <v>0</v>
      </c>
      <c r="M2841" s="25">
        <v>0</v>
      </c>
      <c r="N2841" s="25" t="e">
        <v>#N/A</v>
      </c>
      <c r="O2841" s="25" t="e">
        <f>VLOOKUP(A2841,'NFkB target TFs'!$E$10:$E$54,1,FALSE)</f>
        <v>#N/A</v>
      </c>
      <c r="P2841" s="25" t="e">
        <f>VLOOKUP(A2841,'all NFkB targets'!$A$6:$A$571,1,FALSE)</f>
        <v>#N/A</v>
      </c>
    </row>
    <row r="2842" spans="1:16" x14ac:dyDescent="0.25">
      <c r="A2842" s="96" t="s">
        <v>590</v>
      </c>
      <c r="B2842" s="21" t="s">
        <v>591</v>
      </c>
      <c r="C2842" s="21"/>
      <c r="D2842" s="22">
        <v>0</v>
      </c>
      <c r="E2842" s="23">
        <v>7.6238875287426691E-2</v>
      </c>
      <c r="F2842" s="23">
        <v>-7.9282404775856935E-2</v>
      </c>
      <c r="G2842" s="23">
        <v>0.19153217564564864</v>
      </c>
      <c r="H2842" s="23">
        <v>0.1283433185282728</v>
      </c>
      <c r="I2842" s="25">
        <f t="shared" si="176"/>
        <v>0</v>
      </c>
      <c r="J2842" s="25">
        <f t="shared" si="177"/>
        <v>0</v>
      </c>
      <c r="K2842" s="25">
        <f t="shared" si="178"/>
        <v>0</v>
      </c>
      <c r="L2842" s="25">
        <f t="shared" si="179"/>
        <v>0</v>
      </c>
      <c r="M2842" s="25">
        <v>0</v>
      </c>
      <c r="N2842" s="25" t="e">
        <v>#N/A</v>
      </c>
      <c r="O2842" s="25" t="e">
        <f>VLOOKUP(A2842,'NFkB target TFs'!$E$10:$E$54,1,FALSE)</f>
        <v>#N/A</v>
      </c>
      <c r="P2842" s="25" t="e">
        <f>VLOOKUP(A2842,'all NFkB targets'!$A$6:$A$571,1,FALSE)</f>
        <v>#N/A</v>
      </c>
    </row>
    <row r="2843" spans="1:16" x14ac:dyDescent="0.25">
      <c r="A2843" s="96" t="s">
        <v>8836</v>
      </c>
      <c r="B2843" s="21" t="s">
        <v>8837</v>
      </c>
      <c r="C2843" s="21"/>
      <c r="D2843" s="22">
        <v>0</v>
      </c>
      <c r="E2843" s="23">
        <v>-0.11704485963063579</v>
      </c>
      <c r="F2843" s="23">
        <v>8.7734746285147186E-2</v>
      </c>
      <c r="G2843" s="23">
        <v>-0.2680685737759777</v>
      </c>
      <c r="H2843" s="23">
        <v>0.12828598863136448</v>
      </c>
      <c r="I2843" s="25">
        <f t="shared" si="176"/>
        <v>0</v>
      </c>
      <c r="J2843" s="25">
        <f t="shared" si="177"/>
        <v>0</v>
      </c>
      <c r="K2843" s="25">
        <f t="shared" si="178"/>
        <v>0</v>
      </c>
      <c r="L2843" s="25">
        <f t="shared" si="179"/>
        <v>0</v>
      </c>
      <c r="M2843" s="25">
        <v>0</v>
      </c>
      <c r="N2843" s="25" t="e">
        <v>#N/A</v>
      </c>
      <c r="O2843" s="25" t="e">
        <f>VLOOKUP(A2843,'NFkB target TFs'!$E$10:$E$54,1,FALSE)</f>
        <v>#N/A</v>
      </c>
      <c r="P2843" s="25" t="e">
        <f>VLOOKUP(A2843,'all NFkB targets'!$A$6:$A$571,1,FALSE)</f>
        <v>#N/A</v>
      </c>
    </row>
    <row r="2844" spans="1:16" x14ac:dyDescent="0.25">
      <c r="A2844" s="96" t="s">
        <v>6253</v>
      </c>
      <c r="B2844" s="21" t="s">
        <v>6254</v>
      </c>
      <c r="C2844" s="21"/>
      <c r="D2844" s="22">
        <v>0</v>
      </c>
      <c r="E2844" s="23">
        <v>-0.12988352018197355</v>
      </c>
      <c r="F2844" s="23">
        <v>-5.4070478818200797E-2</v>
      </c>
      <c r="G2844" s="23">
        <v>0.24161732210232259</v>
      </c>
      <c r="H2844" s="23">
        <v>0.12828425786565911</v>
      </c>
      <c r="I2844" s="25">
        <f t="shared" si="176"/>
        <v>0</v>
      </c>
      <c r="J2844" s="25">
        <f t="shared" si="177"/>
        <v>0</v>
      </c>
      <c r="K2844" s="25">
        <f t="shared" si="178"/>
        <v>0</v>
      </c>
      <c r="L2844" s="25">
        <f t="shared" si="179"/>
        <v>0</v>
      </c>
      <c r="M2844" s="25">
        <v>0</v>
      </c>
      <c r="N2844" s="25" t="e">
        <v>#N/A</v>
      </c>
      <c r="O2844" s="25" t="e">
        <f>VLOOKUP(A2844,'NFkB target TFs'!$E$10:$E$54,1,FALSE)</f>
        <v>#N/A</v>
      </c>
      <c r="P2844" s="25" t="e">
        <f>VLOOKUP(A2844,'all NFkB targets'!$A$6:$A$571,1,FALSE)</f>
        <v>#N/A</v>
      </c>
    </row>
    <row r="2845" spans="1:16" x14ac:dyDescent="0.25">
      <c r="A2845" s="96" t="s">
        <v>15039</v>
      </c>
      <c r="B2845" s="21" t="s">
        <v>941</v>
      </c>
      <c r="C2845" s="21"/>
      <c r="D2845" s="22">
        <v>0</v>
      </c>
      <c r="E2845" s="24">
        <v>-3.7398481026993271</v>
      </c>
      <c r="F2845" s="24">
        <v>-1.5400542732873994</v>
      </c>
      <c r="G2845" s="24">
        <v>-0.82709682591906031</v>
      </c>
      <c r="H2845" s="28">
        <v>0.12826014630991647</v>
      </c>
      <c r="I2845" s="25">
        <f t="shared" si="176"/>
        <v>1</v>
      </c>
      <c r="J2845" s="25">
        <f t="shared" si="177"/>
        <v>1</v>
      </c>
      <c r="K2845" s="25">
        <f t="shared" si="178"/>
        <v>1</v>
      </c>
      <c r="L2845" s="25">
        <f t="shared" si="179"/>
        <v>0</v>
      </c>
      <c r="M2845" s="25">
        <v>1</v>
      </c>
      <c r="N2845" s="25" t="e">
        <v>#N/A</v>
      </c>
      <c r="O2845" s="25" t="e">
        <f>VLOOKUP(A2845,'NFkB target TFs'!$E$10:$E$54,1,FALSE)</f>
        <v>#N/A</v>
      </c>
      <c r="P2845" s="25" t="e">
        <f>VLOOKUP(A2845,'all NFkB targets'!$A$6:$A$571,1,FALSE)</f>
        <v>#N/A</v>
      </c>
    </row>
    <row r="2846" spans="1:16" x14ac:dyDescent="0.25">
      <c r="A2846" s="96" t="s">
        <v>878</v>
      </c>
      <c r="B2846" s="21" t="s">
        <v>879</v>
      </c>
      <c r="C2846" s="21"/>
      <c r="D2846" s="22">
        <v>0</v>
      </c>
      <c r="E2846" s="23">
        <v>0.20399884582699002</v>
      </c>
      <c r="F2846" s="23">
        <v>-0.15336185229941812</v>
      </c>
      <c r="G2846" s="23">
        <v>-5.86321090457817E-2</v>
      </c>
      <c r="H2846" s="23">
        <v>0.12822014481813401</v>
      </c>
      <c r="I2846" s="25">
        <f t="shared" si="176"/>
        <v>0</v>
      </c>
      <c r="J2846" s="25">
        <f t="shared" si="177"/>
        <v>0</v>
      </c>
      <c r="K2846" s="25">
        <f t="shared" si="178"/>
        <v>0</v>
      </c>
      <c r="L2846" s="25">
        <f t="shared" si="179"/>
        <v>0</v>
      </c>
      <c r="M2846" s="25">
        <v>0</v>
      </c>
      <c r="N2846" s="25" t="e">
        <v>#N/A</v>
      </c>
      <c r="O2846" s="25" t="e">
        <f>VLOOKUP(A2846,'NFkB target TFs'!$E$10:$E$54,1,FALSE)</f>
        <v>#N/A</v>
      </c>
      <c r="P2846" s="25" t="e">
        <f>VLOOKUP(A2846,'all NFkB targets'!$A$6:$A$571,1,FALSE)</f>
        <v>#N/A</v>
      </c>
    </row>
    <row r="2847" spans="1:16" x14ac:dyDescent="0.25">
      <c r="A2847" s="96" t="s">
        <v>170</v>
      </c>
      <c r="B2847" s="21" t="s">
        <v>171</v>
      </c>
      <c r="C2847" s="21"/>
      <c r="D2847" s="22">
        <v>0</v>
      </c>
      <c r="E2847" s="23">
        <v>-0.23842966784842759</v>
      </c>
      <c r="F2847" s="23">
        <v>7.1833277187633108E-3</v>
      </c>
      <c r="G2847" s="23">
        <v>-0.55499658767828819</v>
      </c>
      <c r="H2847" s="23">
        <v>0.12805519293314988</v>
      </c>
      <c r="I2847" s="25">
        <f t="shared" si="176"/>
        <v>0</v>
      </c>
      <c r="J2847" s="25">
        <f t="shared" si="177"/>
        <v>0</v>
      </c>
      <c r="K2847" s="25">
        <f t="shared" si="178"/>
        <v>0</v>
      </c>
      <c r="L2847" s="25">
        <f t="shared" si="179"/>
        <v>0</v>
      </c>
      <c r="M2847" s="25">
        <v>0</v>
      </c>
      <c r="N2847" s="25" t="e">
        <v>#N/A</v>
      </c>
      <c r="O2847" s="25" t="e">
        <f>VLOOKUP(A2847,'NFkB target TFs'!$E$10:$E$54,1,FALSE)</f>
        <v>#N/A</v>
      </c>
      <c r="P2847" s="25" t="str">
        <f>VLOOKUP(A2847,'all NFkB targets'!$A$6:$A$571,1,FALSE)</f>
        <v>GSTP1</v>
      </c>
    </row>
    <row r="2848" spans="1:16" x14ac:dyDescent="0.25">
      <c r="A2848" s="96" t="s">
        <v>5695</v>
      </c>
      <c r="B2848" s="21" t="s">
        <v>5696</v>
      </c>
      <c r="C2848" s="21"/>
      <c r="D2848" s="22">
        <v>0</v>
      </c>
      <c r="E2848" s="23">
        <v>-0.20283303778517819</v>
      </c>
      <c r="F2848" s="23">
        <v>0.31907134461551173</v>
      </c>
      <c r="G2848" s="23">
        <v>-9.1566382747332448E-2</v>
      </c>
      <c r="H2848" s="23">
        <v>0.12799885942909878</v>
      </c>
      <c r="I2848" s="25">
        <f t="shared" si="176"/>
        <v>0</v>
      </c>
      <c r="J2848" s="25">
        <f t="shared" si="177"/>
        <v>0</v>
      </c>
      <c r="K2848" s="25">
        <f t="shared" si="178"/>
        <v>0</v>
      </c>
      <c r="L2848" s="25">
        <f t="shared" si="179"/>
        <v>0</v>
      </c>
      <c r="M2848" s="25">
        <v>0</v>
      </c>
      <c r="N2848" s="25" t="e">
        <v>#N/A</v>
      </c>
      <c r="O2848" s="25" t="e">
        <f>VLOOKUP(A2848,'NFkB target TFs'!$E$10:$E$54,1,FALSE)</f>
        <v>#N/A</v>
      </c>
      <c r="P2848" s="25" t="e">
        <f>VLOOKUP(A2848,'all NFkB targets'!$A$6:$A$571,1,FALSE)</f>
        <v>#N/A</v>
      </c>
    </row>
    <row r="2849" spans="1:16" x14ac:dyDescent="0.25">
      <c r="A2849" s="96" t="s">
        <v>10702</v>
      </c>
      <c r="B2849" s="21" t="s">
        <v>10703</v>
      </c>
      <c r="C2849" s="21"/>
      <c r="D2849" s="22">
        <v>0</v>
      </c>
      <c r="E2849" s="23">
        <v>-3.2425236740571302E-2</v>
      </c>
      <c r="F2849" s="23">
        <v>0.13260409410254684</v>
      </c>
      <c r="G2849" s="23">
        <v>-7.5348014755895502E-3</v>
      </c>
      <c r="H2849" s="23">
        <v>0.12787112902894099</v>
      </c>
      <c r="I2849" s="25">
        <f t="shared" si="176"/>
        <v>0</v>
      </c>
      <c r="J2849" s="25">
        <f t="shared" si="177"/>
        <v>0</v>
      </c>
      <c r="K2849" s="25">
        <f t="shared" si="178"/>
        <v>0</v>
      </c>
      <c r="L2849" s="25">
        <f t="shared" si="179"/>
        <v>0</v>
      </c>
      <c r="M2849" s="25">
        <v>0</v>
      </c>
      <c r="N2849" s="25" t="e">
        <v>#N/A</v>
      </c>
      <c r="O2849" s="25" t="e">
        <f>VLOOKUP(A2849,'NFkB target TFs'!$E$10:$E$54,1,FALSE)</f>
        <v>#N/A</v>
      </c>
      <c r="P2849" s="25" t="e">
        <f>VLOOKUP(A2849,'all NFkB targets'!$A$6:$A$571,1,FALSE)</f>
        <v>#N/A</v>
      </c>
    </row>
    <row r="2850" spans="1:16" x14ac:dyDescent="0.25">
      <c r="A2850" s="96" t="s">
        <v>10700</v>
      </c>
      <c r="B2850" s="21" t="s">
        <v>10701</v>
      </c>
      <c r="C2850" s="21"/>
      <c r="D2850" s="22">
        <v>0</v>
      </c>
      <c r="E2850" s="23">
        <v>0.13657394407681009</v>
      </c>
      <c r="F2850" s="23">
        <v>0.19211131669741585</v>
      </c>
      <c r="G2850" s="23">
        <v>9.6616458340863191E-3</v>
      </c>
      <c r="H2850" s="23">
        <v>0.12786191495646534</v>
      </c>
      <c r="I2850" s="25">
        <f t="shared" si="176"/>
        <v>0</v>
      </c>
      <c r="J2850" s="25">
        <f t="shared" si="177"/>
        <v>0</v>
      </c>
      <c r="K2850" s="25">
        <f t="shared" si="178"/>
        <v>0</v>
      </c>
      <c r="L2850" s="25">
        <f t="shared" si="179"/>
        <v>0</v>
      </c>
      <c r="M2850" s="25">
        <v>0</v>
      </c>
      <c r="N2850" s="25" t="e">
        <v>#N/A</v>
      </c>
      <c r="O2850" s="25" t="e">
        <f>VLOOKUP(A2850,'NFkB target TFs'!$E$10:$E$54,1,FALSE)</f>
        <v>#N/A</v>
      </c>
      <c r="P2850" s="25" t="e">
        <f>VLOOKUP(A2850,'all NFkB targets'!$A$6:$A$571,1,FALSE)</f>
        <v>#N/A</v>
      </c>
    </row>
    <row r="2851" spans="1:16" x14ac:dyDescent="0.25">
      <c r="A2851" s="96" t="s">
        <v>13158</v>
      </c>
      <c r="B2851" s="21" t="s">
        <v>13159</v>
      </c>
      <c r="C2851" s="21"/>
      <c r="D2851" s="22">
        <v>0</v>
      </c>
      <c r="E2851" s="24">
        <v>-0.14797133942600008</v>
      </c>
      <c r="F2851" s="24">
        <v>-0.49760979138540951</v>
      </c>
      <c r="G2851" s="28">
        <v>1.0197701403887069</v>
      </c>
      <c r="H2851" s="28">
        <v>0.12783877557934736</v>
      </c>
      <c r="I2851" s="25">
        <f t="shared" si="176"/>
        <v>0</v>
      </c>
      <c r="J2851" s="25">
        <f t="shared" si="177"/>
        <v>0</v>
      </c>
      <c r="K2851" s="25">
        <f t="shared" si="178"/>
        <v>1</v>
      </c>
      <c r="L2851" s="25">
        <f t="shared" si="179"/>
        <v>0</v>
      </c>
      <c r="M2851" s="25">
        <v>1</v>
      </c>
      <c r="N2851" s="25" t="e">
        <v>#N/A</v>
      </c>
      <c r="O2851" s="25" t="e">
        <f>VLOOKUP(A2851,'NFkB target TFs'!$E$10:$E$54,1,FALSE)</f>
        <v>#N/A</v>
      </c>
      <c r="P2851" s="25" t="e">
        <f>VLOOKUP(A2851,'all NFkB targets'!$A$6:$A$571,1,FALSE)</f>
        <v>#N/A</v>
      </c>
    </row>
    <row r="2852" spans="1:16" x14ac:dyDescent="0.25">
      <c r="A2852" s="96" t="s">
        <v>1280</v>
      </c>
      <c r="B2852" s="21" t="s">
        <v>1281</v>
      </c>
      <c r="C2852" s="21"/>
      <c r="D2852" s="22">
        <v>0</v>
      </c>
      <c r="E2852" s="23">
        <v>0.29072083160248796</v>
      </c>
      <c r="F2852" s="23">
        <v>6.271513630855792E-2</v>
      </c>
      <c r="G2852" s="23">
        <v>-2.9266673052930722E-2</v>
      </c>
      <c r="H2852" s="23">
        <v>0.12776583988388571</v>
      </c>
      <c r="I2852" s="25">
        <f t="shared" si="176"/>
        <v>0</v>
      </c>
      <c r="J2852" s="25">
        <f t="shared" si="177"/>
        <v>0</v>
      </c>
      <c r="K2852" s="25">
        <f t="shared" si="178"/>
        <v>0</v>
      </c>
      <c r="L2852" s="25">
        <f t="shared" si="179"/>
        <v>0</v>
      </c>
      <c r="M2852" s="25">
        <v>0</v>
      </c>
      <c r="N2852" s="25" t="e">
        <v>#N/A</v>
      </c>
      <c r="O2852" s="25" t="e">
        <f>VLOOKUP(A2852,'NFkB target TFs'!$E$10:$E$54,1,FALSE)</f>
        <v>#N/A</v>
      </c>
      <c r="P2852" s="25" t="e">
        <f>VLOOKUP(A2852,'all NFkB targets'!$A$6:$A$571,1,FALSE)</f>
        <v>#N/A</v>
      </c>
    </row>
    <row r="2853" spans="1:16" x14ac:dyDescent="0.25">
      <c r="A2853" s="96" t="s">
        <v>14200</v>
      </c>
      <c r="B2853" s="21" t="s">
        <v>14201</v>
      </c>
      <c r="C2853" s="21"/>
      <c r="D2853" s="22">
        <v>0</v>
      </c>
      <c r="E2853" s="28">
        <v>0.11658585789506512</v>
      </c>
      <c r="F2853" s="28">
        <v>0.14631818321105469</v>
      </c>
      <c r="G2853" s="28">
        <v>0.59988179537468056</v>
      </c>
      <c r="H2853" s="28">
        <v>0.12774384974214689</v>
      </c>
      <c r="I2853" s="25">
        <f t="shared" si="176"/>
        <v>0</v>
      </c>
      <c r="J2853" s="25">
        <f t="shared" si="177"/>
        <v>0</v>
      </c>
      <c r="K2853" s="25">
        <f t="shared" si="178"/>
        <v>1</v>
      </c>
      <c r="L2853" s="25">
        <f t="shared" si="179"/>
        <v>0</v>
      </c>
      <c r="M2853" s="25">
        <v>1</v>
      </c>
      <c r="N2853" s="25" t="e">
        <v>#N/A</v>
      </c>
      <c r="O2853" s="25" t="e">
        <f>VLOOKUP(A2853,'NFkB target TFs'!$E$10:$E$54,1,FALSE)</f>
        <v>#N/A</v>
      </c>
      <c r="P2853" s="25" t="e">
        <f>VLOOKUP(A2853,'all NFkB targets'!$A$6:$A$571,1,FALSE)</f>
        <v>#N/A</v>
      </c>
    </row>
    <row r="2854" spans="1:16" x14ac:dyDescent="0.25">
      <c r="A2854" s="96" t="s">
        <v>2661</v>
      </c>
      <c r="B2854" s="21" t="s">
        <v>2662</v>
      </c>
      <c r="C2854" s="21"/>
      <c r="D2854" s="22">
        <v>0</v>
      </c>
      <c r="E2854" s="23">
        <v>-0.41958419610030145</v>
      </c>
      <c r="F2854" s="23">
        <v>-0.33785920172609796</v>
      </c>
      <c r="G2854" s="23">
        <v>0.24273578221406283</v>
      </c>
      <c r="H2854" s="23">
        <v>0.12771432491508644</v>
      </c>
      <c r="I2854" s="25">
        <f t="shared" si="176"/>
        <v>0</v>
      </c>
      <c r="J2854" s="25">
        <f t="shared" si="177"/>
        <v>0</v>
      </c>
      <c r="K2854" s="25">
        <f t="shared" si="178"/>
        <v>0</v>
      </c>
      <c r="L2854" s="25">
        <f t="shared" si="179"/>
        <v>0</v>
      </c>
      <c r="M2854" s="25">
        <v>0</v>
      </c>
      <c r="N2854" s="25" t="e">
        <v>#N/A</v>
      </c>
      <c r="O2854" s="25" t="e">
        <f>VLOOKUP(A2854,'NFkB target TFs'!$E$10:$E$54,1,FALSE)</f>
        <v>#N/A</v>
      </c>
      <c r="P2854" s="25" t="e">
        <f>VLOOKUP(A2854,'all NFkB targets'!$A$6:$A$571,1,FALSE)</f>
        <v>#N/A</v>
      </c>
    </row>
    <row r="2855" spans="1:16" x14ac:dyDescent="0.25">
      <c r="A2855" s="96" t="s">
        <v>2241</v>
      </c>
      <c r="B2855" s="21" t="s">
        <v>2242</v>
      </c>
      <c r="C2855" s="21"/>
      <c r="D2855" s="22">
        <v>0</v>
      </c>
      <c r="E2855" s="23">
        <v>0.28873834940401966</v>
      </c>
      <c r="F2855" s="23">
        <v>1.7874884805299317E-2</v>
      </c>
      <c r="G2855" s="23">
        <v>-0.10128661100870122</v>
      </c>
      <c r="H2855" s="23">
        <v>0.12759843820601227</v>
      </c>
      <c r="I2855" s="25">
        <f t="shared" si="176"/>
        <v>0</v>
      </c>
      <c r="J2855" s="25">
        <f t="shared" si="177"/>
        <v>0</v>
      </c>
      <c r="K2855" s="25">
        <f t="shared" si="178"/>
        <v>0</v>
      </c>
      <c r="L2855" s="25">
        <f t="shared" si="179"/>
        <v>0</v>
      </c>
      <c r="M2855" s="25">
        <v>0</v>
      </c>
      <c r="N2855" s="25" t="e">
        <v>#N/A</v>
      </c>
      <c r="O2855" s="25" t="e">
        <f>VLOOKUP(A2855,'NFkB target TFs'!$E$10:$E$54,1,FALSE)</f>
        <v>#N/A</v>
      </c>
      <c r="P2855" s="25" t="e">
        <f>VLOOKUP(A2855,'all NFkB targets'!$A$6:$A$571,1,FALSE)</f>
        <v>#N/A</v>
      </c>
    </row>
    <row r="2856" spans="1:16" x14ac:dyDescent="0.25">
      <c r="A2856" s="96" t="s">
        <v>8285</v>
      </c>
      <c r="B2856" s="21" t="s">
        <v>8286</v>
      </c>
      <c r="C2856" s="21"/>
      <c r="D2856" s="22">
        <v>0</v>
      </c>
      <c r="E2856" s="23">
        <v>9.9662017022238855E-2</v>
      </c>
      <c r="F2856" s="23">
        <v>0.17939016433667801</v>
      </c>
      <c r="G2856" s="23">
        <v>-0.16904136434744443</v>
      </c>
      <c r="H2856" s="23">
        <v>0.12754085798073697</v>
      </c>
      <c r="I2856" s="25">
        <f t="shared" si="176"/>
        <v>0</v>
      </c>
      <c r="J2856" s="25">
        <f t="shared" si="177"/>
        <v>0</v>
      </c>
      <c r="K2856" s="25">
        <f t="shared" si="178"/>
        <v>0</v>
      </c>
      <c r="L2856" s="25">
        <f t="shared" si="179"/>
        <v>0</v>
      </c>
      <c r="M2856" s="25">
        <v>0</v>
      </c>
      <c r="N2856" s="25" t="e">
        <v>#N/A</v>
      </c>
      <c r="O2856" s="25" t="e">
        <f>VLOOKUP(A2856,'NFkB target TFs'!$E$10:$E$54,1,FALSE)</f>
        <v>#N/A</v>
      </c>
      <c r="P2856" s="25" t="e">
        <f>VLOOKUP(A2856,'all NFkB targets'!$A$6:$A$571,1,FALSE)</f>
        <v>#N/A</v>
      </c>
    </row>
    <row r="2857" spans="1:16" x14ac:dyDescent="0.25">
      <c r="A2857" s="96" t="s">
        <v>14275</v>
      </c>
      <c r="B2857" s="21" t="s">
        <v>941</v>
      </c>
      <c r="C2857" s="21"/>
      <c r="D2857" s="22">
        <v>0</v>
      </c>
      <c r="E2857" s="24">
        <v>-1.0595204970620768</v>
      </c>
      <c r="F2857" s="28">
        <v>0.15574923267794485</v>
      </c>
      <c r="G2857" s="24">
        <v>-0.88132068901180105</v>
      </c>
      <c r="H2857" s="28">
        <v>0.12720923444945451</v>
      </c>
      <c r="I2857" s="25">
        <f t="shared" si="176"/>
        <v>1</v>
      </c>
      <c r="J2857" s="25">
        <f t="shared" si="177"/>
        <v>0</v>
      </c>
      <c r="K2857" s="25">
        <f t="shared" si="178"/>
        <v>1</v>
      </c>
      <c r="L2857" s="25">
        <f t="shared" si="179"/>
        <v>0</v>
      </c>
      <c r="M2857" s="25">
        <v>1</v>
      </c>
      <c r="N2857" s="25" t="e">
        <v>#N/A</v>
      </c>
      <c r="O2857" s="25" t="e">
        <f>VLOOKUP(A2857,'NFkB target TFs'!$E$10:$E$54,1,FALSE)</f>
        <v>#N/A</v>
      </c>
      <c r="P2857" s="25" t="e">
        <f>VLOOKUP(A2857,'all NFkB targets'!$A$6:$A$571,1,FALSE)</f>
        <v>#N/A</v>
      </c>
    </row>
    <row r="2858" spans="1:16" x14ac:dyDescent="0.25">
      <c r="A2858" s="96" t="s">
        <v>10992</v>
      </c>
      <c r="B2858" s="21" t="s">
        <v>10993</v>
      </c>
      <c r="C2858" s="21"/>
      <c r="D2858" s="22">
        <v>0</v>
      </c>
      <c r="E2858" s="23">
        <v>9.9097929470823881E-2</v>
      </c>
      <c r="F2858" s="23">
        <v>0.36893735532564587</v>
      </c>
      <c r="G2858" s="23">
        <v>0.33534485699888128</v>
      </c>
      <c r="H2858" s="23">
        <v>0.1271821274634701</v>
      </c>
      <c r="I2858" s="25">
        <f t="shared" si="176"/>
        <v>0</v>
      </c>
      <c r="J2858" s="25">
        <f t="shared" si="177"/>
        <v>0</v>
      </c>
      <c r="K2858" s="25">
        <f t="shared" si="178"/>
        <v>0</v>
      </c>
      <c r="L2858" s="25">
        <f t="shared" si="179"/>
        <v>0</v>
      </c>
      <c r="M2858" s="25">
        <v>0</v>
      </c>
      <c r="N2858" s="25" t="e">
        <v>#N/A</v>
      </c>
      <c r="O2858" s="25" t="e">
        <f>VLOOKUP(A2858,'NFkB target TFs'!$E$10:$E$54,1,FALSE)</f>
        <v>#N/A</v>
      </c>
      <c r="P2858" s="25" t="e">
        <f>VLOOKUP(A2858,'all NFkB targets'!$A$6:$A$571,1,FALSE)</f>
        <v>#N/A</v>
      </c>
    </row>
    <row r="2859" spans="1:16" x14ac:dyDescent="0.25">
      <c r="A2859" s="96" t="s">
        <v>3552</v>
      </c>
      <c r="B2859" s="21" t="s">
        <v>3553</v>
      </c>
      <c r="C2859" s="21"/>
      <c r="D2859" s="22">
        <v>0</v>
      </c>
      <c r="E2859" s="23">
        <v>-1.9730129647774078E-3</v>
      </c>
      <c r="F2859" s="23">
        <v>0.42063677211818884</v>
      </c>
      <c r="G2859" s="23">
        <v>0.18563875818786155</v>
      </c>
      <c r="H2859" s="23">
        <v>0.12696802806166271</v>
      </c>
      <c r="I2859" s="25">
        <f t="shared" si="176"/>
        <v>0</v>
      </c>
      <c r="J2859" s="25">
        <f t="shared" si="177"/>
        <v>0</v>
      </c>
      <c r="K2859" s="25">
        <f t="shared" si="178"/>
        <v>0</v>
      </c>
      <c r="L2859" s="25">
        <f t="shared" si="179"/>
        <v>0</v>
      </c>
      <c r="M2859" s="25">
        <v>0</v>
      </c>
      <c r="N2859" s="25" t="e">
        <v>#N/A</v>
      </c>
      <c r="O2859" s="25" t="e">
        <f>VLOOKUP(A2859,'NFkB target TFs'!$E$10:$E$54,1,FALSE)</f>
        <v>#N/A</v>
      </c>
      <c r="P2859" s="25" t="e">
        <f>VLOOKUP(A2859,'all NFkB targets'!$A$6:$A$571,1,FALSE)</f>
        <v>#N/A</v>
      </c>
    </row>
    <row r="2860" spans="1:16" x14ac:dyDescent="0.25">
      <c r="A2860" s="96" t="s">
        <v>6568</v>
      </c>
      <c r="B2860" s="21" t="s">
        <v>6569</v>
      </c>
      <c r="C2860" s="21"/>
      <c r="D2860" s="22">
        <v>0</v>
      </c>
      <c r="E2860" s="23">
        <v>-0.18988770774159749</v>
      </c>
      <c r="F2860" s="23">
        <v>-0.3583220476286948</v>
      </c>
      <c r="G2860" s="23">
        <v>0.27998861604200315</v>
      </c>
      <c r="H2860" s="23">
        <v>0.12686280286781107</v>
      </c>
      <c r="I2860" s="25">
        <f t="shared" si="176"/>
        <v>0</v>
      </c>
      <c r="J2860" s="25">
        <f t="shared" si="177"/>
        <v>0</v>
      </c>
      <c r="K2860" s="25">
        <f t="shared" si="178"/>
        <v>0</v>
      </c>
      <c r="L2860" s="25">
        <f t="shared" si="179"/>
        <v>0</v>
      </c>
      <c r="M2860" s="25">
        <v>0</v>
      </c>
      <c r="N2860" s="25" t="e">
        <v>#N/A</v>
      </c>
      <c r="O2860" s="25" t="e">
        <f>VLOOKUP(A2860,'NFkB target TFs'!$E$10:$E$54,1,FALSE)</f>
        <v>#N/A</v>
      </c>
      <c r="P2860" s="25" t="e">
        <f>VLOOKUP(A2860,'all NFkB targets'!$A$6:$A$571,1,FALSE)</f>
        <v>#N/A</v>
      </c>
    </row>
    <row r="2861" spans="1:16" x14ac:dyDescent="0.25">
      <c r="A2861" s="96" t="s">
        <v>9471</v>
      </c>
      <c r="B2861" s="21" t="s">
        <v>9472</v>
      </c>
      <c r="C2861" s="21"/>
      <c r="D2861" s="22">
        <v>0</v>
      </c>
      <c r="E2861" s="23">
        <v>-1.0416615945338312E-2</v>
      </c>
      <c r="F2861" s="23">
        <v>-6.333503183534335E-2</v>
      </c>
      <c r="G2861" s="23">
        <v>-0.12115495788209417</v>
      </c>
      <c r="H2861" s="23">
        <v>0.12681785830149389</v>
      </c>
      <c r="I2861" s="25">
        <f t="shared" si="176"/>
        <v>0</v>
      </c>
      <c r="J2861" s="25">
        <f t="shared" si="177"/>
        <v>0</v>
      </c>
      <c r="K2861" s="25">
        <f t="shared" si="178"/>
        <v>0</v>
      </c>
      <c r="L2861" s="25">
        <f t="shared" si="179"/>
        <v>0</v>
      </c>
      <c r="M2861" s="25">
        <v>0</v>
      </c>
      <c r="N2861" s="25" t="e">
        <v>#N/A</v>
      </c>
      <c r="O2861" s="25" t="e">
        <f>VLOOKUP(A2861,'NFkB target TFs'!$E$10:$E$54,1,FALSE)</f>
        <v>#N/A</v>
      </c>
      <c r="P2861" s="25" t="e">
        <f>VLOOKUP(A2861,'all NFkB targets'!$A$6:$A$571,1,FALSE)</f>
        <v>#N/A</v>
      </c>
    </row>
    <row r="2862" spans="1:16" x14ac:dyDescent="0.25">
      <c r="A2862" s="96" t="s">
        <v>6764</v>
      </c>
      <c r="B2862" s="21" t="s">
        <v>6765</v>
      </c>
      <c r="C2862" s="21"/>
      <c r="D2862" s="22">
        <v>0</v>
      </c>
      <c r="E2862" s="23">
        <v>-0.42451122094308463</v>
      </c>
      <c r="F2862" s="23">
        <v>-9.768384384008974E-2</v>
      </c>
      <c r="G2862" s="23">
        <v>-5.9953284077406008E-2</v>
      </c>
      <c r="H2862" s="23">
        <v>0.12679523986438876</v>
      </c>
      <c r="I2862" s="25">
        <f t="shared" si="176"/>
        <v>0</v>
      </c>
      <c r="J2862" s="25">
        <f t="shared" si="177"/>
        <v>0</v>
      </c>
      <c r="K2862" s="25">
        <f t="shared" si="178"/>
        <v>0</v>
      </c>
      <c r="L2862" s="25">
        <f t="shared" si="179"/>
        <v>0</v>
      </c>
      <c r="M2862" s="25">
        <v>0</v>
      </c>
      <c r="N2862" s="25" t="e">
        <v>#N/A</v>
      </c>
      <c r="O2862" s="25" t="e">
        <f>VLOOKUP(A2862,'NFkB target TFs'!$E$10:$E$54,1,FALSE)</f>
        <v>#N/A</v>
      </c>
      <c r="P2862" s="25" t="e">
        <f>VLOOKUP(A2862,'all NFkB targets'!$A$6:$A$571,1,FALSE)</f>
        <v>#N/A</v>
      </c>
    </row>
    <row r="2863" spans="1:16" x14ac:dyDescent="0.25">
      <c r="A2863" s="96" t="s">
        <v>9221</v>
      </c>
      <c r="B2863" s="21" t="s">
        <v>9222</v>
      </c>
      <c r="C2863" s="21"/>
      <c r="D2863" s="22">
        <v>0</v>
      </c>
      <c r="E2863" s="23">
        <v>6.7193345223027806E-2</v>
      </c>
      <c r="F2863" s="23">
        <v>0.28701971967815143</v>
      </c>
      <c r="G2863" s="23">
        <v>0.42590651399151497</v>
      </c>
      <c r="H2863" s="23">
        <v>0.12668111974944929</v>
      </c>
      <c r="I2863" s="25">
        <f t="shared" si="176"/>
        <v>0</v>
      </c>
      <c r="J2863" s="25">
        <f t="shared" si="177"/>
        <v>0</v>
      </c>
      <c r="K2863" s="25">
        <f t="shared" si="178"/>
        <v>0</v>
      </c>
      <c r="L2863" s="25">
        <f t="shared" si="179"/>
        <v>0</v>
      </c>
      <c r="M2863" s="25">
        <v>0</v>
      </c>
      <c r="N2863" s="25" t="e">
        <v>#N/A</v>
      </c>
      <c r="O2863" s="25" t="e">
        <f>VLOOKUP(A2863,'NFkB target TFs'!$E$10:$E$54,1,FALSE)</f>
        <v>#N/A</v>
      </c>
      <c r="P2863" s="25" t="e">
        <f>VLOOKUP(A2863,'all NFkB targets'!$A$6:$A$571,1,FALSE)</f>
        <v>#N/A</v>
      </c>
    </row>
    <row r="2864" spans="1:16" x14ac:dyDescent="0.25">
      <c r="A2864" s="96" t="s">
        <v>3221</v>
      </c>
      <c r="B2864" s="21" t="s">
        <v>3222</v>
      </c>
      <c r="C2864" s="21"/>
      <c r="D2864" s="22">
        <v>0</v>
      </c>
      <c r="E2864" s="23">
        <v>0.15962685023134096</v>
      </c>
      <c r="F2864" s="23">
        <v>0.18929956734320857</v>
      </c>
      <c r="G2864" s="23">
        <v>3.8016488019835662E-2</v>
      </c>
      <c r="H2864" s="23">
        <v>0.12663889799800668</v>
      </c>
      <c r="I2864" s="25">
        <f t="shared" si="176"/>
        <v>0</v>
      </c>
      <c r="J2864" s="25">
        <f t="shared" si="177"/>
        <v>0</v>
      </c>
      <c r="K2864" s="25">
        <f t="shared" si="178"/>
        <v>0</v>
      </c>
      <c r="L2864" s="25">
        <f t="shared" si="179"/>
        <v>0</v>
      </c>
      <c r="M2864" s="25">
        <v>0</v>
      </c>
      <c r="N2864" s="25" t="e">
        <v>#N/A</v>
      </c>
      <c r="O2864" s="25" t="e">
        <f>VLOOKUP(A2864,'NFkB target TFs'!$E$10:$E$54,1,FALSE)</f>
        <v>#N/A</v>
      </c>
      <c r="P2864" s="25" t="e">
        <f>VLOOKUP(A2864,'all NFkB targets'!$A$6:$A$571,1,FALSE)</f>
        <v>#N/A</v>
      </c>
    </row>
    <row r="2865" spans="1:16" x14ac:dyDescent="0.25">
      <c r="A2865" s="96" t="s">
        <v>13784</v>
      </c>
      <c r="B2865" s="21" t="s">
        <v>13785</v>
      </c>
      <c r="C2865" s="21"/>
      <c r="D2865" s="22">
        <v>0</v>
      </c>
      <c r="E2865" s="28">
        <v>0.22764880709789731</v>
      </c>
      <c r="F2865" s="28">
        <v>0.47373519298263006</v>
      </c>
      <c r="G2865" s="28">
        <v>0.76975882735877121</v>
      </c>
      <c r="H2865" s="28">
        <v>0.12663118947001392</v>
      </c>
      <c r="I2865" s="25">
        <f t="shared" si="176"/>
        <v>0</v>
      </c>
      <c r="J2865" s="25">
        <f t="shared" si="177"/>
        <v>0</v>
      </c>
      <c r="K2865" s="25">
        <f t="shared" si="178"/>
        <v>1</v>
      </c>
      <c r="L2865" s="25">
        <f t="shared" si="179"/>
        <v>0</v>
      </c>
      <c r="M2865" s="25">
        <v>1</v>
      </c>
      <c r="N2865" s="25" t="e">
        <v>#N/A</v>
      </c>
      <c r="O2865" s="25" t="e">
        <f>VLOOKUP(A2865,'NFkB target TFs'!$E$10:$E$54,1,FALSE)</f>
        <v>#N/A</v>
      </c>
      <c r="P2865" s="25" t="e">
        <f>VLOOKUP(A2865,'all NFkB targets'!$A$6:$A$571,1,FALSE)</f>
        <v>#N/A</v>
      </c>
    </row>
    <row r="2866" spans="1:16" x14ac:dyDescent="0.25">
      <c r="A2866" s="96" t="s">
        <v>608</v>
      </c>
      <c r="B2866" s="21" t="s">
        <v>609</v>
      </c>
      <c r="C2866" s="21"/>
      <c r="D2866" s="22">
        <v>0</v>
      </c>
      <c r="E2866" s="23">
        <v>-1.2592832687758721E-2</v>
      </c>
      <c r="F2866" s="23">
        <v>8.1263866958821013E-2</v>
      </c>
      <c r="G2866" s="23">
        <v>0.20966917987332195</v>
      </c>
      <c r="H2866" s="23">
        <v>0.1263544347033366</v>
      </c>
      <c r="I2866" s="25">
        <f t="shared" si="176"/>
        <v>0</v>
      </c>
      <c r="J2866" s="25">
        <f t="shared" si="177"/>
        <v>0</v>
      </c>
      <c r="K2866" s="25">
        <f t="shared" si="178"/>
        <v>0</v>
      </c>
      <c r="L2866" s="25">
        <f t="shared" si="179"/>
        <v>0</v>
      </c>
      <c r="M2866" s="25">
        <v>0</v>
      </c>
      <c r="N2866" s="25" t="e">
        <v>#N/A</v>
      </c>
      <c r="O2866" s="25" t="e">
        <f>VLOOKUP(A2866,'NFkB target TFs'!$E$10:$E$54,1,FALSE)</f>
        <v>#N/A</v>
      </c>
      <c r="P2866" s="25" t="e">
        <f>VLOOKUP(A2866,'all NFkB targets'!$A$6:$A$571,1,FALSE)</f>
        <v>#N/A</v>
      </c>
    </row>
    <row r="2867" spans="1:16" x14ac:dyDescent="0.25">
      <c r="A2867" s="96" t="s">
        <v>8163</v>
      </c>
      <c r="B2867" s="21" t="s">
        <v>8164</v>
      </c>
      <c r="C2867" s="21"/>
      <c r="D2867" s="22">
        <v>0</v>
      </c>
      <c r="E2867" s="23">
        <v>0.40126047256255026</v>
      </c>
      <c r="F2867" s="23">
        <v>-0.13611173369263843</v>
      </c>
      <c r="G2867" s="23">
        <v>-0.26872439562278427</v>
      </c>
      <c r="H2867" s="23">
        <v>0.12607336265394109</v>
      </c>
      <c r="I2867" s="25">
        <f t="shared" si="176"/>
        <v>0</v>
      </c>
      <c r="J2867" s="25">
        <f t="shared" si="177"/>
        <v>0</v>
      </c>
      <c r="K2867" s="25">
        <f t="shared" si="178"/>
        <v>0</v>
      </c>
      <c r="L2867" s="25">
        <f t="shared" si="179"/>
        <v>0</v>
      </c>
      <c r="M2867" s="25">
        <v>0</v>
      </c>
      <c r="N2867" s="25" t="e">
        <v>#N/A</v>
      </c>
      <c r="O2867" s="25" t="e">
        <f>VLOOKUP(A2867,'NFkB target TFs'!$E$10:$E$54,1,FALSE)</f>
        <v>#N/A</v>
      </c>
      <c r="P2867" s="25" t="e">
        <f>VLOOKUP(A2867,'all NFkB targets'!$A$6:$A$571,1,FALSE)</f>
        <v>#N/A</v>
      </c>
    </row>
    <row r="2868" spans="1:16" x14ac:dyDescent="0.25">
      <c r="A2868" s="96" t="s">
        <v>3143</v>
      </c>
      <c r="B2868" s="21" t="s">
        <v>3144</v>
      </c>
      <c r="C2868" s="21"/>
      <c r="D2868" s="22">
        <v>0</v>
      </c>
      <c r="E2868" s="23">
        <v>-0.28906625907933892</v>
      </c>
      <c r="F2868" s="23">
        <v>-9.8048902198711346E-2</v>
      </c>
      <c r="G2868" s="23">
        <v>-0.14431906867724326</v>
      </c>
      <c r="H2868" s="23">
        <v>0.1259534776328676</v>
      </c>
      <c r="I2868" s="25">
        <f t="shared" si="176"/>
        <v>0</v>
      </c>
      <c r="J2868" s="25">
        <f t="shared" si="177"/>
        <v>0</v>
      </c>
      <c r="K2868" s="25">
        <f t="shared" si="178"/>
        <v>0</v>
      </c>
      <c r="L2868" s="25">
        <f t="shared" si="179"/>
        <v>0</v>
      </c>
      <c r="M2868" s="25">
        <v>0</v>
      </c>
      <c r="N2868" s="25" t="e">
        <v>#N/A</v>
      </c>
      <c r="O2868" s="25" t="e">
        <f>VLOOKUP(A2868,'NFkB target TFs'!$E$10:$E$54,1,FALSE)</f>
        <v>#N/A</v>
      </c>
      <c r="P2868" s="25" t="e">
        <f>VLOOKUP(A2868,'all NFkB targets'!$A$6:$A$571,1,FALSE)</f>
        <v>#N/A</v>
      </c>
    </row>
    <row r="2869" spans="1:16" x14ac:dyDescent="0.25">
      <c r="A2869" s="96" t="s">
        <v>4003</v>
      </c>
      <c r="B2869" s="21" t="s">
        <v>4004</v>
      </c>
      <c r="C2869" s="21"/>
      <c r="D2869" s="22">
        <v>0</v>
      </c>
      <c r="E2869" s="23">
        <v>0.23112134344663088</v>
      </c>
      <c r="F2869" s="23">
        <v>0.11174539482898226</v>
      </c>
      <c r="G2869" s="23">
        <v>0.25670690822629549</v>
      </c>
      <c r="H2869" s="23">
        <v>0.12592531609151336</v>
      </c>
      <c r="I2869" s="25">
        <f t="shared" si="176"/>
        <v>0</v>
      </c>
      <c r="J2869" s="25">
        <f t="shared" si="177"/>
        <v>0</v>
      </c>
      <c r="K2869" s="25">
        <f t="shared" si="178"/>
        <v>0</v>
      </c>
      <c r="L2869" s="25">
        <f t="shared" si="179"/>
        <v>0</v>
      </c>
      <c r="M2869" s="25">
        <v>0</v>
      </c>
      <c r="N2869" s="25" t="e">
        <v>#N/A</v>
      </c>
      <c r="O2869" s="25" t="e">
        <f>VLOOKUP(A2869,'NFkB target TFs'!$E$10:$E$54,1,FALSE)</f>
        <v>#N/A</v>
      </c>
      <c r="P2869" s="25" t="e">
        <f>VLOOKUP(A2869,'all NFkB targets'!$A$6:$A$571,1,FALSE)</f>
        <v>#N/A</v>
      </c>
    </row>
    <row r="2870" spans="1:16" x14ac:dyDescent="0.25">
      <c r="A2870" s="96" t="s">
        <v>3997</v>
      </c>
      <c r="B2870" s="21" t="s">
        <v>3998</v>
      </c>
      <c r="C2870" s="21"/>
      <c r="D2870" s="22">
        <v>0</v>
      </c>
      <c r="E2870" s="23">
        <v>-0.20559482431286497</v>
      </c>
      <c r="F2870" s="23">
        <v>0.11881954565034744</v>
      </c>
      <c r="G2870" s="23">
        <v>-4.6072552317908896E-2</v>
      </c>
      <c r="H2870" s="23">
        <v>0.12580770592825727</v>
      </c>
      <c r="I2870" s="25">
        <f t="shared" si="176"/>
        <v>0</v>
      </c>
      <c r="J2870" s="25">
        <f t="shared" si="177"/>
        <v>0</v>
      </c>
      <c r="K2870" s="25">
        <f t="shared" si="178"/>
        <v>0</v>
      </c>
      <c r="L2870" s="25">
        <f t="shared" si="179"/>
        <v>0</v>
      </c>
      <c r="M2870" s="25">
        <v>0</v>
      </c>
      <c r="N2870" s="25" t="e">
        <v>#N/A</v>
      </c>
      <c r="O2870" s="25" t="e">
        <f>VLOOKUP(A2870,'NFkB target TFs'!$E$10:$E$54,1,FALSE)</f>
        <v>#N/A</v>
      </c>
      <c r="P2870" s="25" t="e">
        <f>VLOOKUP(A2870,'all NFkB targets'!$A$6:$A$571,1,FALSE)</f>
        <v>#N/A</v>
      </c>
    </row>
    <row r="2871" spans="1:16" x14ac:dyDescent="0.25">
      <c r="A2871" s="96" t="s">
        <v>11929</v>
      </c>
      <c r="B2871" s="21" t="s">
        <v>11930</v>
      </c>
      <c r="C2871" s="21"/>
      <c r="D2871" s="22">
        <v>0</v>
      </c>
      <c r="E2871" s="23">
        <v>0.40256330902295373</v>
      </c>
      <c r="F2871" s="23">
        <v>0.10529197889039259</v>
      </c>
      <c r="G2871" s="23">
        <v>0.11862933441456484</v>
      </c>
      <c r="H2871" s="23">
        <v>0.12579536740339495</v>
      </c>
      <c r="I2871" s="25">
        <f t="shared" ref="I2871:I2934" si="180">IF(ABS(E2871)&gt;0.585,1,0)</f>
        <v>0</v>
      </c>
      <c r="J2871" s="25">
        <f t="shared" ref="J2871:J2934" si="181">IF(ABS(F2871)&gt;0.585,1,0)</f>
        <v>0</v>
      </c>
      <c r="K2871" s="25">
        <f t="shared" ref="K2871:K2934" si="182">IF(ABS(G2871)&gt;0.585,1,0)</f>
        <v>0</v>
      </c>
      <c r="L2871" s="25">
        <f t="shared" ref="L2871:L2934" si="183">IF(ABS(H2871)&gt;0.585,1,0)</f>
        <v>0</v>
      </c>
      <c r="M2871" s="25">
        <v>0</v>
      </c>
      <c r="N2871" s="25" t="e">
        <v>#N/A</v>
      </c>
      <c r="O2871" s="25" t="e">
        <f>VLOOKUP(A2871,'NFkB target TFs'!$E$10:$E$54,1,FALSE)</f>
        <v>#N/A</v>
      </c>
      <c r="P2871" s="25" t="e">
        <f>VLOOKUP(A2871,'all NFkB targets'!$A$6:$A$571,1,FALSE)</f>
        <v>#N/A</v>
      </c>
    </row>
    <row r="2872" spans="1:16" x14ac:dyDescent="0.25">
      <c r="A2872" s="96" t="s">
        <v>2724</v>
      </c>
      <c r="B2872" s="21" t="s">
        <v>2725</v>
      </c>
      <c r="C2872" s="21"/>
      <c r="D2872" s="22">
        <v>0</v>
      </c>
      <c r="E2872" s="23">
        <v>-0.30452942149831125</v>
      </c>
      <c r="F2872" s="23">
        <v>-3.289123103962531E-2</v>
      </c>
      <c r="G2872" s="23">
        <v>0.40188421031680999</v>
      </c>
      <c r="H2872" s="23">
        <v>0.12573927772428742</v>
      </c>
      <c r="I2872" s="25">
        <f t="shared" si="180"/>
        <v>0</v>
      </c>
      <c r="J2872" s="25">
        <f t="shared" si="181"/>
        <v>0</v>
      </c>
      <c r="K2872" s="25">
        <f t="shared" si="182"/>
        <v>0</v>
      </c>
      <c r="L2872" s="25">
        <f t="shared" si="183"/>
        <v>0</v>
      </c>
      <c r="M2872" s="25">
        <v>0</v>
      </c>
      <c r="N2872" s="25" t="e">
        <v>#N/A</v>
      </c>
      <c r="O2872" s="25" t="e">
        <f>VLOOKUP(A2872,'NFkB target TFs'!$E$10:$E$54,1,FALSE)</f>
        <v>#N/A</v>
      </c>
      <c r="P2872" s="25" t="e">
        <f>VLOOKUP(A2872,'all NFkB targets'!$A$6:$A$571,1,FALSE)</f>
        <v>#N/A</v>
      </c>
    </row>
    <row r="2873" spans="1:16" x14ac:dyDescent="0.25">
      <c r="A2873" s="96" t="s">
        <v>14420</v>
      </c>
      <c r="B2873" s="21" t="s">
        <v>14421</v>
      </c>
      <c r="C2873" s="21"/>
      <c r="D2873" s="22">
        <v>0</v>
      </c>
      <c r="E2873" s="28">
        <v>0.71230861833304993</v>
      </c>
      <c r="F2873" s="24">
        <v>-0.4042027581603776</v>
      </c>
      <c r="G2873" s="28">
        <v>0.76988785020856587</v>
      </c>
      <c r="H2873" s="28">
        <v>0.12571031060730331</v>
      </c>
      <c r="I2873" s="25">
        <f t="shared" si="180"/>
        <v>1</v>
      </c>
      <c r="J2873" s="25">
        <f t="shared" si="181"/>
        <v>0</v>
      </c>
      <c r="K2873" s="25">
        <f t="shared" si="182"/>
        <v>1</v>
      </c>
      <c r="L2873" s="25">
        <f t="shared" si="183"/>
        <v>0</v>
      </c>
      <c r="M2873" s="25">
        <v>1</v>
      </c>
      <c r="N2873" s="25" t="e">
        <v>#N/A</v>
      </c>
      <c r="O2873" s="25" t="e">
        <f>VLOOKUP(A2873,'NFkB target TFs'!$E$10:$E$54,1,FALSE)</f>
        <v>#N/A</v>
      </c>
      <c r="P2873" s="25" t="e">
        <f>VLOOKUP(A2873,'all NFkB targets'!$A$6:$A$571,1,FALSE)</f>
        <v>#N/A</v>
      </c>
    </row>
    <row r="2874" spans="1:16" x14ac:dyDescent="0.25">
      <c r="A2874" s="96" t="s">
        <v>6498</v>
      </c>
      <c r="B2874" s="21" t="s">
        <v>941</v>
      </c>
      <c r="C2874" s="21"/>
      <c r="D2874" s="22">
        <v>0</v>
      </c>
      <c r="E2874" s="23">
        <v>0.31088805289741139</v>
      </c>
      <c r="F2874" s="23">
        <v>-0.10590190582103175</v>
      </c>
      <c r="G2874" s="23">
        <v>6.2426825186932232E-2</v>
      </c>
      <c r="H2874" s="23">
        <v>0.12565381305452977</v>
      </c>
      <c r="I2874" s="25">
        <f t="shared" si="180"/>
        <v>0</v>
      </c>
      <c r="J2874" s="25">
        <f t="shared" si="181"/>
        <v>0</v>
      </c>
      <c r="K2874" s="25">
        <f t="shared" si="182"/>
        <v>0</v>
      </c>
      <c r="L2874" s="25">
        <f t="shared" si="183"/>
        <v>0</v>
      </c>
      <c r="M2874" s="25">
        <v>0</v>
      </c>
      <c r="N2874" s="25" t="e">
        <v>#N/A</v>
      </c>
      <c r="O2874" s="25" t="e">
        <f>VLOOKUP(A2874,'NFkB target TFs'!$E$10:$E$54,1,FALSE)</f>
        <v>#N/A</v>
      </c>
      <c r="P2874" s="25" t="e">
        <f>VLOOKUP(A2874,'all NFkB targets'!$A$6:$A$571,1,FALSE)</f>
        <v>#N/A</v>
      </c>
    </row>
    <row r="2875" spans="1:16" x14ac:dyDescent="0.25">
      <c r="A2875" s="96" t="s">
        <v>10590</v>
      </c>
      <c r="B2875" s="21" t="s">
        <v>10591</v>
      </c>
      <c r="C2875" s="21"/>
      <c r="D2875" s="22">
        <v>0</v>
      </c>
      <c r="E2875" s="23">
        <v>-0.26000891101122647</v>
      </c>
      <c r="F2875" s="23">
        <v>0.41221066414454877</v>
      </c>
      <c r="G2875" s="23">
        <v>0.1889737848231372</v>
      </c>
      <c r="H2875" s="23">
        <v>0.12561213193030252</v>
      </c>
      <c r="I2875" s="25">
        <f t="shared" si="180"/>
        <v>0</v>
      </c>
      <c r="J2875" s="25">
        <f t="shared" si="181"/>
        <v>0</v>
      </c>
      <c r="K2875" s="25">
        <f t="shared" si="182"/>
        <v>0</v>
      </c>
      <c r="L2875" s="25">
        <f t="shared" si="183"/>
        <v>0</v>
      </c>
      <c r="M2875" s="25">
        <v>0</v>
      </c>
      <c r="N2875" s="25" t="e">
        <v>#N/A</v>
      </c>
      <c r="O2875" s="25" t="e">
        <f>VLOOKUP(A2875,'NFkB target TFs'!$E$10:$E$54,1,FALSE)</f>
        <v>#N/A</v>
      </c>
      <c r="P2875" s="25" t="e">
        <f>VLOOKUP(A2875,'all NFkB targets'!$A$6:$A$571,1,FALSE)</f>
        <v>#N/A</v>
      </c>
    </row>
    <row r="2876" spans="1:16" x14ac:dyDescent="0.25">
      <c r="A2876" s="96" t="s">
        <v>8055</v>
      </c>
      <c r="B2876" s="21" t="s">
        <v>8056</v>
      </c>
      <c r="C2876" s="21"/>
      <c r="D2876" s="22">
        <v>0</v>
      </c>
      <c r="E2876" s="23">
        <v>-4.7796064027986793E-2</v>
      </c>
      <c r="F2876" s="23">
        <v>4.602832183681161E-2</v>
      </c>
      <c r="G2876" s="23">
        <v>0.25436155213409034</v>
      </c>
      <c r="H2876" s="23">
        <v>0.12551453491302791</v>
      </c>
      <c r="I2876" s="25">
        <f t="shared" si="180"/>
        <v>0</v>
      </c>
      <c r="J2876" s="25">
        <f t="shared" si="181"/>
        <v>0</v>
      </c>
      <c r="K2876" s="25">
        <f t="shared" si="182"/>
        <v>0</v>
      </c>
      <c r="L2876" s="25">
        <f t="shared" si="183"/>
        <v>0</v>
      </c>
      <c r="M2876" s="25">
        <v>0</v>
      </c>
      <c r="N2876" s="25" t="e">
        <v>#N/A</v>
      </c>
      <c r="O2876" s="25" t="e">
        <f>VLOOKUP(A2876,'NFkB target TFs'!$E$10:$E$54,1,FALSE)</f>
        <v>#N/A</v>
      </c>
      <c r="P2876" s="25" t="e">
        <f>VLOOKUP(A2876,'all NFkB targets'!$A$6:$A$571,1,FALSE)</f>
        <v>#N/A</v>
      </c>
    </row>
    <row r="2877" spans="1:16" x14ac:dyDescent="0.25">
      <c r="A2877" s="96" t="s">
        <v>463</v>
      </c>
      <c r="B2877" s="21" t="s">
        <v>464</v>
      </c>
      <c r="C2877" s="21"/>
      <c r="D2877" s="22">
        <v>0</v>
      </c>
      <c r="E2877" s="23">
        <v>0.36820248750385587</v>
      </c>
      <c r="F2877" s="23">
        <v>0.37383920238262597</v>
      </c>
      <c r="G2877" s="23">
        <v>0.28295675772321688</v>
      </c>
      <c r="H2877" s="23">
        <v>0.12550151271978555</v>
      </c>
      <c r="I2877" s="25">
        <f t="shared" si="180"/>
        <v>0</v>
      </c>
      <c r="J2877" s="25">
        <f t="shared" si="181"/>
        <v>0</v>
      </c>
      <c r="K2877" s="25">
        <f t="shared" si="182"/>
        <v>0</v>
      </c>
      <c r="L2877" s="25">
        <f t="shared" si="183"/>
        <v>0</v>
      </c>
      <c r="M2877" s="25">
        <v>0</v>
      </c>
      <c r="N2877" s="25" t="e">
        <v>#N/A</v>
      </c>
      <c r="O2877" s="25" t="e">
        <f>VLOOKUP(A2877,'NFkB target TFs'!$E$10:$E$54,1,FALSE)</f>
        <v>#N/A</v>
      </c>
      <c r="P2877" s="25" t="e">
        <f>VLOOKUP(A2877,'all NFkB targets'!$A$6:$A$571,1,FALSE)</f>
        <v>#N/A</v>
      </c>
    </row>
    <row r="2878" spans="1:16" x14ac:dyDescent="0.25">
      <c r="A2878" s="96" t="s">
        <v>8495</v>
      </c>
      <c r="B2878" s="21" t="s">
        <v>8496</v>
      </c>
      <c r="C2878" s="21"/>
      <c r="D2878" s="30">
        <v>0</v>
      </c>
      <c r="E2878" s="23">
        <v>-7.6751375944590972E-2</v>
      </c>
      <c r="F2878" s="23">
        <v>-0.12364738052392035</v>
      </c>
      <c r="G2878" s="23">
        <v>0.14545318396606755</v>
      </c>
      <c r="H2878" s="23">
        <v>0.12547778128854284</v>
      </c>
      <c r="I2878" s="25">
        <f t="shared" si="180"/>
        <v>0</v>
      </c>
      <c r="J2878" s="25">
        <f t="shared" si="181"/>
        <v>0</v>
      </c>
      <c r="K2878" s="25">
        <f t="shared" si="182"/>
        <v>0</v>
      </c>
      <c r="L2878" s="25">
        <f t="shared" si="183"/>
        <v>0</v>
      </c>
      <c r="M2878" s="25">
        <v>0</v>
      </c>
      <c r="N2878" s="25" t="e">
        <v>#N/A</v>
      </c>
      <c r="O2878" s="25" t="e">
        <f>VLOOKUP(A2878,'NFkB target TFs'!$E$10:$E$54,1,FALSE)</f>
        <v>#N/A</v>
      </c>
      <c r="P2878" s="25" t="e">
        <f>VLOOKUP(A2878,'all NFkB targets'!$A$6:$A$571,1,FALSE)</f>
        <v>#N/A</v>
      </c>
    </row>
    <row r="2879" spans="1:16" x14ac:dyDescent="0.25">
      <c r="A2879" s="96" t="s">
        <v>4556</v>
      </c>
      <c r="B2879" s="21" t="s">
        <v>4557</v>
      </c>
      <c r="C2879" s="21"/>
      <c r="D2879" s="22">
        <v>0</v>
      </c>
      <c r="E2879" s="23">
        <v>0.21286194027487945</v>
      </c>
      <c r="F2879" s="23">
        <v>0.27352418154167263</v>
      </c>
      <c r="G2879" s="23">
        <v>0.12796992753527625</v>
      </c>
      <c r="H2879" s="23">
        <v>0.12542581283175527</v>
      </c>
      <c r="I2879" s="25">
        <f t="shared" si="180"/>
        <v>0</v>
      </c>
      <c r="J2879" s="25">
        <f t="shared" si="181"/>
        <v>0</v>
      </c>
      <c r="K2879" s="25">
        <f t="shared" si="182"/>
        <v>0</v>
      </c>
      <c r="L2879" s="25">
        <f t="shared" si="183"/>
        <v>0</v>
      </c>
      <c r="M2879" s="25">
        <v>0</v>
      </c>
      <c r="N2879" s="25" t="e">
        <v>#N/A</v>
      </c>
      <c r="O2879" s="25" t="e">
        <f>VLOOKUP(A2879,'NFkB target TFs'!$E$10:$E$54,1,FALSE)</f>
        <v>#N/A</v>
      </c>
      <c r="P2879" s="25" t="e">
        <f>VLOOKUP(A2879,'all NFkB targets'!$A$6:$A$571,1,FALSE)</f>
        <v>#N/A</v>
      </c>
    </row>
    <row r="2880" spans="1:16" x14ac:dyDescent="0.25">
      <c r="A2880" s="96" t="s">
        <v>8383</v>
      </c>
      <c r="B2880" s="21" t="s">
        <v>8384</v>
      </c>
      <c r="C2880" s="21"/>
      <c r="D2880" s="22">
        <v>0</v>
      </c>
      <c r="E2880" s="23">
        <v>-0.14081175388441747</v>
      </c>
      <c r="F2880" s="23">
        <v>6.4190498319984218E-2</v>
      </c>
      <c r="G2880" s="23">
        <v>-0.13287474898326937</v>
      </c>
      <c r="H2880" s="23">
        <v>0.12533366936502877</v>
      </c>
      <c r="I2880" s="25">
        <f t="shared" si="180"/>
        <v>0</v>
      </c>
      <c r="J2880" s="25">
        <f t="shared" si="181"/>
        <v>0</v>
      </c>
      <c r="K2880" s="25">
        <f t="shared" si="182"/>
        <v>0</v>
      </c>
      <c r="L2880" s="25">
        <f t="shared" si="183"/>
        <v>0</v>
      </c>
      <c r="M2880" s="25">
        <v>0</v>
      </c>
      <c r="N2880" s="25" t="e">
        <v>#N/A</v>
      </c>
      <c r="O2880" s="25" t="e">
        <f>VLOOKUP(A2880,'NFkB target TFs'!$E$10:$E$54,1,FALSE)</f>
        <v>#N/A</v>
      </c>
      <c r="P2880" s="25" t="e">
        <f>VLOOKUP(A2880,'all NFkB targets'!$A$6:$A$571,1,FALSE)</f>
        <v>#N/A</v>
      </c>
    </row>
    <row r="2881" spans="1:16" x14ac:dyDescent="0.25">
      <c r="A2881" s="96" t="s">
        <v>12539</v>
      </c>
      <c r="B2881" s="21" t="s">
        <v>12540</v>
      </c>
      <c r="C2881" s="21"/>
      <c r="D2881" s="22">
        <v>0</v>
      </c>
      <c r="E2881" s="28">
        <v>0.26738915682180836</v>
      </c>
      <c r="F2881" s="28">
        <v>0.59760711934193023</v>
      </c>
      <c r="G2881" s="28">
        <v>0.30986437385197296</v>
      </c>
      <c r="H2881" s="28">
        <v>0.12529518972006087</v>
      </c>
      <c r="I2881" s="25">
        <f t="shared" si="180"/>
        <v>0</v>
      </c>
      <c r="J2881" s="25">
        <f t="shared" si="181"/>
        <v>1</v>
      </c>
      <c r="K2881" s="25">
        <f t="shared" si="182"/>
        <v>0</v>
      </c>
      <c r="L2881" s="25">
        <f t="shared" si="183"/>
        <v>0</v>
      </c>
      <c r="M2881" s="25">
        <v>1</v>
      </c>
      <c r="N2881" s="25" t="e">
        <v>#N/A</v>
      </c>
      <c r="O2881" s="25" t="e">
        <f>VLOOKUP(A2881,'NFkB target TFs'!$E$10:$E$54,1,FALSE)</f>
        <v>#N/A</v>
      </c>
      <c r="P2881" s="25" t="e">
        <f>VLOOKUP(A2881,'all NFkB targets'!$A$6:$A$571,1,FALSE)</f>
        <v>#N/A</v>
      </c>
    </row>
    <row r="2882" spans="1:16" x14ac:dyDescent="0.25">
      <c r="A2882" s="96" t="s">
        <v>2141</v>
      </c>
      <c r="B2882" s="21" t="s">
        <v>2142</v>
      </c>
      <c r="C2882" s="21"/>
      <c r="D2882" s="22">
        <v>0</v>
      </c>
      <c r="E2882" s="23">
        <v>6.8349878852250385E-4</v>
      </c>
      <c r="F2882" s="23">
        <v>0.27225767833154729</v>
      </c>
      <c r="G2882" s="23">
        <v>9.1707554058154922E-2</v>
      </c>
      <c r="H2882" s="23">
        <v>0.12515333569476772</v>
      </c>
      <c r="I2882" s="25">
        <f t="shared" si="180"/>
        <v>0</v>
      </c>
      <c r="J2882" s="25">
        <f t="shared" si="181"/>
        <v>0</v>
      </c>
      <c r="K2882" s="25">
        <f t="shared" si="182"/>
        <v>0</v>
      </c>
      <c r="L2882" s="25">
        <f t="shared" si="183"/>
        <v>0</v>
      </c>
      <c r="M2882" s="25">
        <v>0</v>
      </c>
      <c r="N2882" s="25" t="e">
        <v>#N/A</v>
      </c>
      <c r="O2882" s="25" t="e">
        <f>VLOOKUP(A2882,'NFkB target TFs'!$E$10:$E$54,1,FALSE)</f>
        <v>#N/A</v>
      </c>
      <c r="P2882" s="25" t="e">
        <f>VLOOKUP(A2882,'all NFkB targets'!$A$6:$A$571,1,FALSE)</f>
        <v>#N/A</v>
      </c>
    </row>
    <row r="2883" spans="1:16" x14ac:dyDescent="0.25">
      <c r="A2883" s="96" t="s">
        <v>517</v>
      </c>
      <c r="B2883" s="21" t="s">
        <v>518</v>
      </c>
      <c r="C2883" s="21"/>
      <c r="D2883" s="22">
        <v>0</v>
      </c>
      <c r="E2883" s="23">
        <v>0.14646855459479141</v>
      </c>
      <c r="F2883" s="23">
        <v>0.15143274552661601</v>
      </c>
      <c r="G2883" s="23">
        <v>0.43309231943621601</v>
      </c>
      <c r="H2883" s="23">
        <v>0.12506501057715635</v>
      </c>
      <c r="I2883" s="25">
        <f t="shared" si="180"/>
        <v>0</v>
      </c>
      <c r="J2883" s="25">
        <f t="shared" si="181"/>
        <v>0</v>
      </c>
      <c r="K2883" s="25">
        <f t="shared" si="182"/>
        <v>0</v>
      </c>
      <c r="L2883" s="25">
        <f t="shared" si="183"/>
        <v>0</v>
      </c>
      <c r="M2883" s="25">
        <v>0</v>
      </c>
      <c r="N2883" s="25" t="e">
        <v>#N/A</v>
      </c>
      <c r="O2883" s="25" t="e">
        <f>VLOOKUP(A2883,'NFkB target TFs'!$E$10:$E$54,1,FALSE)</f>
        <v>#N/A</v>
      </c>
      <c r="P2883" s="25" t="e">
        <f>VLOOKUP(A2883,'all NFkB targets'!$A$6:$A$571,1,FALSE)</f>
        <v>#N/A</v>
      </c>
    </row>
    <row r="2884" spans="1:16" x14ac:dyDescent="0.25">
      <c r="A2884" s="96" t="s">
        <v>5844</v>
      </c>
      <c r="B2884" s="21" t="s">
        <v>5845</v>
      </c>
      <c r="C2884" s="21"/>
      <c r="D2884" s="22">
        <v>0</v>
      </c>
      <c r="E2884" s="23">
        <v>0.26060119907287993</v>
      </c>
      <c r="F2884" s="23">
        <v>-4.4742235644503713E-2</v>
      </c>
      <c r="G2884" s="23">
        <v>0.52520786706586475</v>
      </c>
      <c r="H2884" s="23">
        <v>0.12503541278823257</v>
      </c>
      <c r="I2884" s="25">
        <f t="shared" si="180"/>
        <v>0</v>
      </c>
      <c r="J2884" s="25">
        <f t="shared" si="181"/>
        <v>0</v>
      </c>
      <c r="K2884" s="25">
        <f t="shared" si="182"/>
        <v>0</v>
      </c>
      <c r="L2884" s="25">
        <f t="shared" si="183"/>
        <v>0</v>
      </c>
      <c r="M2884" s="25">
        <v>0</v>
      </c>
      <c r="N2884" s="25" t="e">
        <v>#N/A</v>
      </c>
      <c r="O2884" s="25" t="e">
        <f>VLOOKUP(A2884,'NFkB target TFs'!$E$10:$E$54,1,FALSE)</f>
        <v>#N/A</v>
      </c>
      <c r="P2884" s="25" t="e">
        <f>VLOOKUP(A2884,'all NFkB targets'!$A$6:$A$571,1,FALSE)</f>
        <v>#N/A</v>
      </c>
    </row>
    <row r="2885" spans="1:16" x14ac:dyDescent="0.25">
      <c r="A2885" s="96" t="s">
        <v>8235</v>
      </c>
      <c r="B2885" s="21" t="s">
        <v>8236</v>
      </c>
      <c r="C2885" s="21"/>
      <c r="D2885" s="22">
        <v>0</v>
      </c>
      <c r="E2885" s="23">
        <v>2.6012538991125114E-3</v>
      </c>
      <c r="F2885" s="23">
        <v>0.2606956746691389</v>
      </c>
      <c r="G2885" s="23">
        <v>0.33218635421810078</v>
      </c>
      <c r="H2885" s="23">
        <v>0.12479090814112559</v>
      </c>
      <c r="I2885" s="25">
        <f t="shared" si="180"/>
        <v>0</v>
      </c>
      <c r="J2885" s="25">
        <f t="shared" si="181"/>
        <v>0</v>
      </c>
      <c r="K2885" s="25">
        <f t="shared" si="182"/>
        <v>0</v>
      </c>
      <c r="L2885" s="25">
        <f t="shared" si="183"/>
        <v>0</v>
      </c>
      <c r="M2885" s="25">
        <v>0</v>
      </c>
      <c r="N2885" s="25" t="e">
        <v>#N/A</v>
      </c>
      <c r="O2885" s="25" t="e">
        <f>VLOOKUP(A2885,'NFkB target TFs'!$E$10:$E$54,1,FALSE)</f>
        <v>#N/A</v>
      </c>
      <c r="P2885" s="25" t="e">
        <f>VLOOKUP(A2885,'all NFkB targets'!$A$6:$A$571,1,FALSE)</f>
        <v>#N/A</v>
      </c>
    </row>
    <row r="2886" spans="1:16" x14ac:dyDescent="0.25">
      <c r="A2886" s="96" t="s">
        <v>10399</v>
      </c>
      <c r="B2886" s="21" t="s">
        <v>10400</v>
      </c>
      <c r="C2886" s="21"/>
      <c r="D2886" s="22">
        <v>0</v>
      </c>
      <c r="E2886" s="23">
        <v>5.3397701298716412E-2</v>
      </c>
      <c r="F2886" s="23">
        <v>0.4106527680696036</v>
      </c>
      <c r="G2886" s="23">
        <v>0.41196684531887717</v>
      </c>
      <c r="H2886" s="23">
        <v>0.12460436262567062</v>
      </c>
      <c r="I2886" s="25">
        <f t="shared" si="180"/>
        <v>0</v>
      </c>
      <c r="J2886" s="25">
        <f t="shared" si="181"/>
        <v>0</v>
      </c>
      <c r="K2886" s="25">
        <f t="shared" si="182"/>
        <v>0</v>
      </c>
      <c r="L2886" s="25">
        <f t="shared" si="183"/>
        <v>0</v>
      </c>
      <c r="M2886" s="25">
        <v>0</v>
      </c>
      <c r="N2886" s="25" t="e">
        <v>#N/A</v>
      </c>
      <c r="O2886" s="25" t="e">
        <f>VLOOKUP(A2886,'NFkB target TFs'!$E$10:$E$54,1,FALSE)</f>
        <v>#N/A</v>
      </c>
      <c r="P2886" s="25" t="e">
        <f>VLOOKUP(A2886,'all NFkB targets'!$A$6:$A$571,1,FALSE)</f>
        <v>#N/A</v>
      </c>
    </row>
    <row r="2887" spans="1:16" x14ac:dyDescent="0.25">
      <c r="A2887" s="96" t="s">
        <v>3640</v>
      </c>
      <c r="B2887" s="21" t="s">
        <v>3641</v>
      </c>
      <c r="C2887" s="21"/>
      <c r="D2887" s="22">
        <v>0</v>
      </c>
      <c r="E2887" s="23">
        <v>-0.17079414574472707</v>
      </c>
      <c r="F2887" s="23">
        <v>-0.1119066488221771</v>
      </c>
      <c r="G2887" s="23">
        <v>1.0884243730151922E-3</v>
      </c>
      <c r="H2887" s="23">
        <v>0.12458264541482966</v>
      </c>
      <c r="I2887" s="25">
        <f t="shared" si="180"/>
        <v>0</v>
      </c>
      <c r="J2887" s="25">
        <f t="shared" si="181"/>
        <v>0</v>
      </c>
      <c r="K2887" s="25">
        <f t="shared" si="182"/>
        <v>0</v>
      </c>
      <c r="L2887" s="25">
        <f t="shared" si="183"/>
        <v>0</v>
      </c>
      <c r="M2887" s="25">
        <v>0</v>
      </c>
      <c r="N2887" s="25" t="e">
        <v>#N/A</v>
      </c>
      <c r="O2887" s="25" t="e">
        <f>VLOOKUP(A2887,'NFkB target TFs'!$E$10:$E$54,1,FALSE)</f>
        <v>#N/A</v>
      </c>
      <c r="P2887" s="25" t="e">
        <f>VLOOKUP(A2887,'all NFkB targets'!$A$6:$A$571,1,FALSE)</f>
        <v>#N/A</v>
      </c>
    </row>
    <row r="2888" spans="1:16" x14ac:dyDescent="0.25">
      <c r="A2888" s="96" t="s">
        <v>5066</v>
      </c>
      <c r="B2888" s="21" t="s">
        <v>5067</v>
      </c>
      <c r="C2888" s="21"/>
      <c r="D2888" s="22">
        <v>0</v>
      </c>
      <c r="E2888" s="23">
        <v>0.48699273047161579</v>
      </c>
      <c r="F2888" s="23">
        <v>6.8950314911170124E-2</v>
      </c>
      <c r="G2888" s="23">
        <v>0.38746322409825795</v>
      </c>
      <c r="H2888" s="23">
        <v>0.12446385864656523</v>
      </c>
      <c r="I2888" s="25">
        <f t="shared" si="180"/>
        <v>0</v>
      </c>
      <c r="J2888" s="25">
        <f t="shared" si="181"/>
        <v>0</v>
      </c>
      <c r="K2888" s="25">
        <f t="shared" si="182"/>
        <v>0</v>
      </c>
      <c r="L2888" s="25">
        <f t="shared" si="183"/>
        <v>0</v>
      </c>
      <c r="M2888" s="25">
        <v>0</v>
      </c>
      <c r="N2888" s="25" t="e">
        <v>#N/A</v>
      </c>
      <c r="O2888" s="25" t="e">
        <f>VLOOKUP(A2888,'NFkB target TFs'!$E$10:$E$54,1,FALSE)</f>
        <v>#N/A</v>
      </c>
      <c r="P2888" s="25" t="e">
        <f>VLOOKUP(A2888,'all NFkB targets'!$A$6:$A$571,1,FALSE)</f>
        <v>#N/A</v>
      </c>
    </row>
    <row r="2889" spans="1:16" x14ac:dyDescent="0.25">
      <c r="A2889" s="96" t="s">
        <v>14202</v>
      </c>
      <c r="B2889" s="21" t="s">
        <v>14203</v>
      </c>
      <c r="C2889" s="21"/>
      <c r="D2889" s="22">
        <v>0</v>
      </c>
      <c r="E2889" s="28">
        <v>0.15589986401630609</v>
      </c>
      <c r="F2889" s="28">
        <v>0.13542057893100576</v>
      </c>
      <c r="G2889" s="28">
        <v>0.76473821163546529</v>
      </c>
      <c r="H2889" s="28">
        <v>0.12444067094155928</v>
      </c>
      <c r="I2889" s="25">
        <f t="shared" si="180"/>
        <v>0</v>
      </c>
      <c r="J2889" s="25">
        <f t="shared" si="181"/>
        <v>0</v>
      </c>
      <c r="K2889" s="25">
        <f t="shared" si="182"/>
        <v>1</v>
      </c>
      <c r="L2889" s="25">
        <f t="shared" si="183"/>
        <v>0</v>
      </c>
      <c r="M2889" s="25">
        <v>1</v>
      </c>
      <c r="N2889" s="25" t="e">
        <v>#N/A</v>
      </c>
      <c r="O2889" s="25" t="e">
        <f>VLOOKUP(A2889,'NFkB target TFs'!$E$10:$E$54,1,FALSE)</f>
        <v>#N/A</v>
      </c>
      <c r="P2889" s="25" t="e">
        <f>VLOOKUP(A2889,'all NFkB targets'!$A$6:$A$571,1,FALSE)</f>
        <v>#N/A</v>
      </c>
    </row>
    <row r="2890" spans="1:16" x14ac:dyDescent="0.25">
      <c r="A2890" s="96" t="s">
        <v>2955</v>
      </c>
      <c r="B2890" s="21" t="s">
        <v>2956</v>
      </c>
      <c r="C2890" s="21"/>
      <c r="D2890" s="22">
        <v>0</v>
      </c>
      <c r="E2890" s="23">
        <v>0.13561063691697753</v>
      </c>
      <c r="F2890" s="23">
        <v>0.3670574703770218</v>
      </c>
      <c r="G2890" s="23">
        <v>0.19523442061933405</v>
      </c>
      <c r="H2890" s="23">
        <v>0.12443786046357029</v>
      </c>
      <c r="I2890" s="25">
        <f t="shared" si="180"/>
        <v>0</v>
      </c>
      <c r="J2890" s="25">
        <f t="shared" si="181"/>
        <v>0</v>
      </c>
      <c r="K2890" s="25">
        <f t="shared" si="182"/>
        <v>0</v>
      </c>
      <c r="L2890" s="25">
        <f t="shared" si="183"/>
        <v>0</v>
      </c>
      <c r="M2890" s="25">
        <v>0</v>
      </c>
      <c r="N2890" s="25" t="e">
        <v>#N/A</v>
      </c>
      <c r="O2890" s="25" t="e">
        <f>VLOOKUP(A2890,'NFkB target TFs'!$E$10:$E$54,1,FALSE)</f>
        <v>#N/A</v>
      </c>
      <c r="P2890" s="25" t="e">
        <f>VLOOKUP(A2890,'all NFkB targets'!$A$6:$A$571,1,FALSE)</f>
        <v>#N/A</v>
      </c>
    </row>
    <row r="2891" spans="1:16" x14ac:dyDescent="0.25">
      <c r="A2891" s="96" t="s">
        <v>12324</v>
      </c>
      <c r="B2891" s="21" t="s">
        <v>12325</v>
      </c>
      <c r="C2891" s="21"/>
      <c r="D2891" s="22">
        <v>0</v>
      </c>
      <c r="E2891" s="24">
        <v>-0.97488508461706058</v>
      </c>
      <c r="F2891" s="24">
        <v>-0.20781771323133258</v>
      </c>
      <c r="G2891" s="24">
        <v>-0.363177146526377</v>
      </c>
      <c r="H2891" s="28">
        <v>0.12427475259986967</v>
      </c>
      <c r="I2891" s="25">
        <f t="shared" si="180"/>
        <v>1</v>
      </c>
      <c r="J2891" s="25">
        <f t="shared" si="181"/>
        <v>0</v>
      </c>
      <c r="K2891" s="25">
        <f t="shared" si="182"/>
        <v>0</v>
      </c>
      <c r="L2891" s="25">
        <f t="shared" si="183"/>
        <v>0</v>
      </c>
      <c r="M2891" s="25">
        <v>1</v>
      </c>
      <c r="N2891" s="25" t="e">
        <v>#N/A</v>
      </c>
      <c r="O2891" s="25" t="e">
        <f>VLOOKUP(A2891,'NFkB target TFs'!$E$10:$E$54,1,FALSE)</f>
        <v>#N/A</v>
      </c>
      <c r="P2891" s="25" t="e">
        <f>VLOOKUP(A2891,'all NFkB targets'!$A$6:$A$571,1,FALSE)</f>
        <v>#N/A</v>
      </c>
    </row>
    <row r="2892" spans="1:16" x14ac:dyDescent="0.25">
      <c r="A2892" s="96" t="s">
        <v>14103</v>
      </c>
      <c r="B2892" s="21" t="s">
        <v>14104</v>
      </c>
      <c r="C2892" s="21"/>
      <c r="D2892" s="22">
        <v>0</v>
      </c>
      <c r="E2892" s="23">
        <v>7.9979652769488832E-2</v>
      </c>
      <c r="F2892" s="28">
        <v>0.48855227276646601</v>
      </c>
      <c r="G2892" s="28">
        <v>0.66658796786609775</v>
      </c>
      <c r="H2892" s="28">
        <v>0.12424543219191513</v>
      </c>
      <c r="I2892" s="25">
        <f t="shared" si="180"/>
        <v>0</v>
      </c>
      <c r="J2892" s="25">
        <f t="shared" si="181"/>
        <v>0</v>
      </c>
      <c r="K2892" s="25">
        <f t="shared" si="182"/>
        <v>1</v>
      </c>
      <c r="L2892" s="25">
        <f t="shared" si="183"/>
        <v>0</v>
      </c>
      <c r="M2892" s="25">
        <v>1</v>
      </c>
      <c r="N2892" s="25" t="e">
        <v>#N/A</v>
      </c>
      <c r="O2892" s="25" t="e">
        <f>VLOOKUP(A2892,'NFkB target TFs'!$E$10:$E$54,1,FALSE)</f>
        <v>#N/A</v>
      </c>
      <c r="P2892" s="25" t="e">
        <f>VLOOKUP(A2892,'all NFkB targets'!$A$6:$A$571,1,FALSE)</f>
        <v>#N/A</v>
      </c>
    </row>
    <row r="2893" spans="1:16" x14ac:dyDescent="0.25">
      <c r="A2893" s="96" t="s">
        <v>10322</v>
      </c>
      <c r="B2893" s="21" t="s">
        <v>10323</v>
      </c>
      <c r="C2893" s="21"/>
      <c r="D2893" s="22">
        <v>0</v>
      </c>
      <c r="E2893" s="23">
        <v>0.30746239305317458</v>
      </c>
      <c r="F2893" s="23">
        <v>0.13596965524554805</v>
      </c>
      <c r="G2893" s="23">
        <v>2.5403646226072215E-2</v>
      </c>
      <c r="H2893" s="23">
        <v>0.12419961251414131</v>
      </c>
      <c r="I2893" s="25">
        <f t="shared" si="180"/>
        <v>0</v>
      </c>
      <c r="J2893" s="25">
        <f t="shared" si="181"/>
        <v>0</v>
      </c>
      <c r="K2893" s="25">
        <f t="shared" si="182"/>
        <v>0</v>
      </c>
      <c r="L2893" s="25">
        <f t="shared" si="183"/>
        <v>0</v>
      </c>
      <c r="M2893" s="25">
        <v>0</v>
      </c>
      <c r="N2893" s="25" t="e">
        <v>#N/A</v>
      </c>
      <c r="O2893" s="25" t="e">
        <f>VLOOKUP(A2893,'NFkB target TFs'!$E$10:$E$54,1,FALSE)</f>
        <v>#N/A</v>
      </c>
      <c r="P2893" s="25" t="e">
        <f>VLOOKUP(A2893,'all NFkB targets'!$A$6:$A$571,1,FALSE)</f>
        <v>#N/A</v>
      </c>
    </row>
    <row r="2894" spans="1:16" x14ac:dyDescent="0.25">
      <c r="A2894" s="96" t="s">
        <v>8057</v>
      </c>
      <c r="B2894" s="21" t="s">
        <v>8058</v>
      </c>
      <c r="C2894" s="21"/>
      <c r="D2894" s="22">
        <v>0</v>
      </c>
      <c r="E2894" s="23">
        <v>0.36279472825481168</v>
      </c>
      <c r="F2894" s="23">
        <v>-0.11486992313029216</v>
      </c>
      <c r="G2894" s="23">
        <v>-0.49625882547198502</v>
      </c>
      <c r="H2894" s="23">
        <v>0.1241490969144261</v>
      </c>
      <c r="I2894" s="25">
        <f t="shared" si="180"/>
        <v>0</v>
      </c>
      <c r="J2894" s="25">
        <f t="shared" si="181"/>
        <v>0</v>
      </c>
      <c r="K2894" s="25">
        <f t="shared" si="182"/>
        <v>0</v>
      </c>
      <c r="L2894" s="25">
        <f t="shared" si="183"/>
        <v>0</v>
      </c>
      <c r="M2894" s="25">
        <v>0</v>
      </c>
      <c r="N2894" s="25" t="e">
        <v>#N/A</v>
      </c>
      <c r="O2894" s="25" t="e">
        <f>VLOOKUP(A2894,'NFkB target TFs'!$E$10:$E$54,1,FALSE)</f>
        <v>#N/A</v>
      </c>
      <c r="P2894" s="25" t="e">
        <f>VLOOKUP(A2894,'all NFkB targets'!$A$6:$A$571,1,FALSE)</f>
        <v>#N/A</v>
      </c>
    </row>
    <row r="2895" spans="1:16" x14ac:dyDescent="0.25">
      <c r="A2895" s="96" t="s">
        <v>14217</v>
      </c>
      <c r="B2895" s="21" t="s">
        <v>14218</v>
      </c>
      <c r="C2895" s="21"/>
      <c r="D2895" s="22">
        <v>0</v>
      </c>
      <c r="E2895" s="28">
        <v>0.51145031541407071</v>
      </c>
      <c r="F2895" s="28">
        <v>0.40110846546285805</v>
      </c>
      <c r="G2895" s="28">
        <v>0.82779003766639636</v>
      </c>
      <c r="H2895" s="28">
        <v>0.12404047306696948</v>
      </c>
      <c r="I2895" s="25">
        <f t="shared" si="180"/>
        <v>0</v>
      </c>
      <c r="J2895" s="25">
        <f t="shared" si="181"/>
        <v>0</v>
      </c>
      <c r="K2895" s="25">
        <f t="shared" si="182"/>
        <v>1</v>
      </c>
      <c r="L2895" s="25">
        <f t="shared" si="183"/>
        <v>0</v>
      </c>
      <c r="M2895" s="25">
        <v>1</v>
      </c>
      <c r="N2895" s="25" t="e">
        <v>#N/A</v>
      </c>
      <c r="O2895" s="25" t="e">
        <f>VLOOKUP(A2895,'NFkB target TFs'!$E$10:$E$54,1,FALSE)</f>
        <v>#N/A</v>
      </c>
      <c r="P2895" s="25" t="e">
        <f>VLOOKUP(A2895,'all NFkB targets'!$A$6:$A$571,1,FALSE)</f>
        <v>#N/A</v>
      </c>
    </row>
    <row r="2896" spans="1:16" x14ac:dyDescent="0.25">
      <c r="A2896" s="96" t="s">
        <v>3953</v>
      </c>
      <c r="B2896" s="21" t="s">
        <v>3954</v>
      </c>
      <c r="C2896" s="21"/>
      <c r="D2896" s="22">
        <v>0</v>
      </c>
      <c r="E2896" s="23">
        <v>1.1505461475801958E-2</v>
      </c>
      <c r="F2896" s="23">
        <v>0.18249758681358044</v>
      </c>
      <c r="G2896" s="23">
        <v>4.0475808069176528E-2</v>
      </c>
      <c r="H2896" s="23">
        <v>0.12396500622289747</v>
      </c>
      <c r="I2896" s="25">
        <f t="shared" si="180"/>
        <v>0</v>
      </c>
      <c r="J2896" s="25">
        <f t="shared" si="181"/>
        <v>0</v>
      </c>
      <c r="K2896" s="25">
        <f t="shared" si="182"/>
        <v>0</v>
      </c>
      <c r="L2896" s="25">
        <f t="shared" si="183"/>
        <v>0</v>
      </c>
      <c r="M2896" s="25">
        <v>0</v>
      </c>
      <c r="N2896" s="25" t="e">
        <v>#N/A</v>
      </c>
      <c r="O2896" s="25" t="e">
        <f>VLOOKUP(A2896,'NFkB target TFs'!$E$10:$E$54,1,FALSE)</f>
        <v>#N/A</v>
      </c>
      <c r="P2896" s="25" t="e">
        <f>VLOOKUP(A2896,'all NFkB targets'!$A$6:$A$571,1,FALSE)</f>
        <v>#N/A</v>
      </c>
    </row>
    <row r="2897" spans="1:16" x14ac:dyDescent="0.25">
      <c r="A2897" s="96" t="s">
        <v>4102</v>
      </c>
      <c r="B2897" s="21" t="s">
        <v>4103</v>
      </c>
      <c r="C2897" s="21"/>
      <c r="D2897" s="22">
        <v>0</v>
      </c>
      <c r="E2897" s="23">
        <v>0.10060568776303953</v>
      </c>
      <c r="F2897" s="23">
        <v>-0.14451689037128951</v>
      </c>
      <c r="G2897" s="23">
        <v>0.19843462667670098</v>
      </c>
      <c r="H2897" s="23">
        <v>0.12395052748004619</v>
      </c>
      <c r="I2897" s="25">
        <f t="shared" si="180"/>
        <v>0</v>
      </c>
      <c r="J2897" s="25">
        <f t="shared" si="181"/>
        <v>0</v>
      </c>
      <c r="K2897" s="25">
        <f t="shared" si="182"/>
        <v>0</v>
      </c>
      <c r="L2897" s="25">
        <f t="shared" si="183"/>
        <v>0</v>
      </c>
      <c r="M2897" s="25">
        <v>0</v>
      </c>
      <c r="N2897" s="25" t="e">
        <v>#N/A</v>
      </c>
      <c r="O2897" s="25" t="e">
        <f>VLOOKUP(A2897,'NFkB target TFs'!$E$10:$E$54,1,FALSE)</f>
        <v>#N/A</v>
      </c>
      <c r="P2897" s="25" t="e">
        <f>VLOOKUP(A2897,'all NFkB targets'!$A$6:$A$571,1,FALSE)</f>
        <v>#N/A</v>
      </c>
    </row>
    <row r="2898" spans="1:16" x14ac:dyDescent="0.25">
      <c r="A2898" s="96" t="s">
        <v>9305</v>
      </c>
      <c r="B2898" s="21" t="s">
        <v>9306</v>
      </c>
      <c r="C2898" s="21"/>
      <c r="D2898" s="22">
        <v>0</v>
      </c>
      <c r="E2898" s="23">
        <v>0.28851542888148912</v>
      </c>
      <c r="F2898" s="23">
        <v>0.1651778655431482</v>
      </c>
      <c r="G2898" s="23">
        <v>7.0920909329340434E-2</v>
      </c>
      <c r="H2898" s="23">
        <v>0.12384707980062035</v>
      </c>
      <c r="I2898" s="25">
        <f t="shared" si="180"/>
        <v>0</v>
      </c>
      <c r="J2898" s="25">
        <f t="shared" si="181"/>
        <v>0</v>
      </c>
      <c r="K2898" s="25">
        <f t="shared" si="182"/>
        <v>0</v>
      </c>
      <c r="L2898" s="25">
        <f t="shared" si="183"/>
        <v>0</v>
      </c>
      <c r="M2898" s="25">
        <v>0</v>
      </c>
      <c r="N2898" s="25" t="e">
        <v>#N/A</v>
      </c>
      <c r="O2898" s="25" t="e">
        <f>VLOOKUP(A2898,'NFkB target TFs'!$E$10:$E$54,1,FALSE)</f>
        <v>#N/A</v>
      </c>
      <c r="P2898" s="25" t="e">
        <f>VLOOKUP(A2898,'all NFkB targets'!$A$6:$A$571,1,FALSE)</f>
        <v>#N/A</v>
      </c>
    </row>
    <row r="2899" spans="1:16" x14ac:dyDescent="0.25">
      <c r="A2899" s="96" t="s">
        <v>755</v>
      </c>
      <c r="B2899" s="21" t="s">
        <v>756</v>
      </c>
      <c r="C2899" s="21"/>
      <c r="D2899" s="22">
        <v>0</v>
      </c>
      <c r="E2899" s="23">
        <v>0.32555563942467641</v>
      </c>
      <c r="F2899" s="23">
        <v>5.4015312217059706E-2</v>
      </c>
      <c r="G2899" s="23">
        <v>0.31817905540364305</v>
      </c>
      <c r="H2899" s="23">
        <v>0.12383182499268204</v>
      </c>
      <c r="I2899" s="25">
        <f t="shared" si="180"/>
        <v>0</v>
      </c>
      <c r="J2899" s="25">
        <f t="shared" si="181"/>
        <v>0</v>
      </c>
      <c r="K2899" s="25">
        <f t="shared" si="182"/>
        <v>0</v>
      </c>
      <c r="L2899" s="25">
        <f t="shared" si="183"/>
        <v>0</v>
      </c>
      <c r="M2899" s="25">
        <v>0</v>
      </c>
      <c r="N2899" s="25" t="e">
        <v>#N/A</v>
      </c>
      <c r="O2899" s="25" t="e">
        <f>VLOOKUP(A2899,'NFkB target TFs'!$E$10:$E$54,1,FALSE)</f>
        <v>#N/A</v>
      </c>
      <c r="P2899" s="25" t="e">
        <f>VLOOKUP(A2899,'all NFkB targets'!$A$6:$A$571,1,FALSE)</f>
        <v>#N/A</v>
      </c>
    </row>
    <row r="2900" spans="1:16" x14ac:dyDescent="0.25">
      <c r="A2900" s="96" t="s">
        <v>8979</v>
      </c>
      <c r="B2900" s="21" t="s">
        <v>941</v>
      </c>
      <c r="C2900" s="21"/>
      <c r="D2900" s="22">
        <v>0</v>
      </c>
      <c r="E2900" s="23">
        <v>6.5096135938451163E-2</v>
      </c>
      <c r="F2900" s="23">
        <v>8.0963296048343292E-2</v>
      </c>
      <c r="G2900" s="23">
        <v>0.1276028475847665</v>
      </c>
      <c r="H2900" s="23">
        <v>0.12375857008906821</v>
      </c>
      <c r="I2900" s="25">
        <f t="shared" si="180"/>
        <v>0</v>
      </c>
      <c r="J2900" s="25">
        <f t="shared" si="181"/>
        <v>0</v>
      </c>
      <c r="K2900" s="25">
        <f t="shared" si="182"/>
        <v>0</v>
      </c>
      <c r="L2900" s="25">
        <f t="shared" si="183"/>
        <v>0</v>
      </c>
      <c r="M2900" s="25">
        <v>0</v>
      </c>
      <c r="N2900" s="25" t="e">
        <v>#N/A</v>
      </c>
      <c r="O2900" s="25" t="e">
        <f>VLOOKUP(A2900,'NFkB target TFs'!$E$10:$E$54,1,FALSE)</f>
        <v>#N/A</v>
      </c>
      <c r="P2900" s="25" t="e">
        <f>VLOOKUP(A2900,'all NFkB targets'!$A$6:$A$571,1,FALSE)</f>
        <v>#N/A</v>
      </c>
    </row>
    <row r="2901" spans="1:16" x14ac:dyDescent="0.25">
      <c r="A2901" s="96" t="s">
        <v>9161</v>
      </c>
      <c r="B2901" s="21" t="s">
        <v>9162</v>
      </c>
      <c r="C2901" s="21"/>
      <c r="D2901" s="22">
        <v>0</v>
      </c>
      <c r="E2901" s="23">
        <v>0.32359829523701</v>
      </c>
      <c r="F2901" s="23">
        <v>0.39304842430214781</v>
      </c>
      <c r="G2901" s="23">
        <v>0.19988822510773618</v>
      </c>
      <c r="H2901" s="23">
        <v>0.12374522835479634</v>
      </c>
      <c r="I2901" s="25">
        <f t="shared" si="180"/>
        <v>0</v>
      </c>
      <c r="J2901" s="25">
        <f t="shared" si="181"/>
        <v>0</v>
      </c>
      <c r="K2901" s="25">
        <f t="shared" si="182"/>
        <v>0</v>
      </c>
      <c r="L2901" s="25">
        <f t="shared" si="183"/>
        <v>0</v>
      </c>
      <c r="M2901" s="25">
        <v>0</v>
      </c>
      <c r="N2901" s="25" t="e">
        <v>#N/A</v>
      </c>
      <c r="O2901" s="25" t="e">
        <f>VLOOKUP(A2901,'NFkB target TFs'!$E$10:$E$54,1,FALSE)</f>
        <v>#N/A</v>
      </c>
      <c r="P2901" s="25" t="e">
        <f>VLOOKUP(A2901,'all NFkB targets'!$A$6:$A$571,1,FALSE)</f>
        <v>#N/A</v>
      </c>
    </row>
    <row r="2902" spans="1:16" x14ac:dyDescent="0.25">
      <c r="A2902" s="96" t="s">
        <v>8143</v>
      </c>
      <c r="B2902" s="21" t="s">
        <v>8144</v>
      </c>
      <c r="C2902" s="21"/>
      <c r="D2902" s="22">
        <v>0</v>
      </c>
      <c r="E2902" s="23">
        <v>-7.3497812649391314E-2</v>
      </c>
      <c r="F2902" s="23">
        <v>0.42566355583609317</v>
      </c>
      <c r="G2902" s="23">
        <v>0.19738871381913781</v>
      </c>
      <c r="H2902" s="23">
        <v>0.12367164987565447</v>
      </c>
      <c r="I2902" s="25">
        <f t="shared" si="180"/>
        <v>0</v>
      </c>
      <c r="J2902" s="25">
        <f t="shared" si="181"/>
        <v>0</v>
      </c>
      <c r="K2902" s="25">
        <f t="shared" si="182"/>
        <v>0</v>
      </c>
      <c r="L2902" s="25">
        <f t="shared" si="183"/>
        <v>0</v>
      </c>
      <c r="M2902" s="25">
        <v>0</v>
      </c>
      <c r="N2902" s="25" t="e">
        <v>#N/A</v>
      </c>
      <c r="O2902" s="25" t="e">
        <f>VLOOKUP(A2902,'NFkB target TFs'!$E$10:$E$54,1,FALSE)</f>
        <v>#N/A</v>
      </c>
      <c r="P2902" s="25" t="e">
        <f>VLOOKUP(A2902,'all NFkB targets'!$A$6:$A$571,1,FALSE)</f>
        <v>#N/A</v>
      </c>
    </row>
    <row r="2903" spans="1:16" x14ac:dyDescent="0.25">
      <c r="A2903" s="96" t="s">
        <v>10090</v>
      </c>
      <c r="B2903" s="21" t="s">
        <v>10091</v>
      </c>
      <c r="C2903" s="21"/>
      <c r="D2903" s="22">
        <v>0</v>
      </c>
      <c r="E2903" s="23">
        <v>0.21155845395154271</v>
      </c>
      <c r="F2903" s="23">
        <v>0.15785768213220833</v>
      </c>
      <c r="G2903" s="23">
        <v>0.10469597812719127</v>
      </c>
      <c r="H2903" s="23">
        <v>0.1236094204342377</v>
      </c>
      <c r="I2903" s="25">
        <f t="shared" si="180"/>
        <v>0</v>
      </c>
      <c r="J2903" s="25">
        <f t="shared" si="181"/>
        <v>0</v>
      </c>
      <c r="K2903" s="25">
        <f t="shared" si="182"/>
        <v>0</v>
      </c>
      <c r="L2903" s="25">
        <f t="shared" si="183"/>
        <v>0</v>
      </c>
      <c r="M2903" s="25">
        <v>0</v>
      </c>
      <c r="N2903" s="25" t="e">
        <v>#N/A</v>
      </c>
      <c r="O2903" s="25" t="e">
        <f>VLOOKUP(A2903,'NFkB target TFs'!$E$10:$E$54,1,FALSE)</f>
        <v>#N/A</v>
      </c>
      <c r="P2903" s="25" t="e">
        <f>VLOOKUP(A2903,'all NFkB targets'!$A$6:$A$571,1,FALSE)</f>
        <v>#N/A</v>
      </c>
    </row>
    <row r="2904" spans="1:16" x14ac:dyDescent="0.25">
      <c r="A2904" s="96" t="s">
        <v>6934</v>
      </c>
      <c r="B2904" s="21" t="s">
        <v>6935</v>
      </c>
      <c r="C2904" s="21"/>
      <c r="D2904" s="22">
        <v>0</v>
      </c>
      <c r="E2904" s="23">
        <v>-0.18628913129199895</v>
      </c>
      <c r="F2904" s="23">
        <v>0.41333987793267202</v>
      </c>
      <c r="G2904" s="23">
        <v>0.40535593038847745</v>
      </c>
      <c r="H2904" s="23">
        <v>0.12355762617999369</v>
      </c>
      <c r="I2904" s="25">
        <f t="shared" si="180"/>
        <v>0</v>
      </c>
      <c r="J2904" s="25">
        <f t="shared" si="181"/>
        <v>0</v>
      </c>
      <c r="K2904" s="25">
        <f t="shared" si="182"/>
        <v>0</v>
      </c>
      <c r="L2904" s="25">
        <f t="shared" si="183"/>
        <v>0</v>
      </c>
      <c r="M2904" s="25">
        <v>0</v>
      </c>
      <c r="N2904" s="25" t="e">
        <v>#N/A</v>
      </c>
      <c r="O2904" s="25" t="e">
        <f>VLOOKUP(A2904,'NFkB target TFs'!$E$10:$E$54,1,FALSE)</f>
        <v>#N/A</v>
      </c>
      <c r="P2904" s="25" t="e">
        <f>VLOOKUP(A2904,'all NFkB targets'!$A$6:$A$571,1,FALSE)</f>
        <v>#N/A</v>
      </c>
    </row>
    <row r="2905" spans="1:16" x14ac:dyDescent="0.25">
      <c r="A2905" s="96" t="s">
        <v>6191</v>
      </c>
      <c r="B2905" s="21" t="s">
        <v>6192</v>
      </c>
      <c r="C2905" s="21"/>
      <c r="D2905" s="22">
        <v>0</v>
      </c>
      <c r="E2905" s="23">
        <v>-5.4271973882750922E-2</v>
      </c>
      <c r="F2905" s="23">
        <v>0.13678645302929518</v>
      </c>
      <c r="G2905" s="23">
        <v>0.30436172529613786</v>
      </c>
      <c r="H2905" s="23">
        <v>0.12353295030294646</v>
      </c>
      <c r="I2905" s="25">
        <f t="shared" si="180"/>
        <v>0</v>
      </c>
      <c r="J2905" s="25">
        <f t="shared" si="181"/>
        <v>0</v>
      </c>
      <c r="K2905" s="25">
        <f t="shared" si="182"/>
        <v>0</v>
      </c>
      <c r="L2905" s="25">
        <f t="shared" si="183"/>
        <v>0</v>
      </c>
      <c r="M2905" s="25">
        <v>0</v>
      </c>
      <c r="N2905" s="25" t="e">
        <v>#N/A</v>
      </c>
      <c r="O2905" s="25" t="e">
        <f>VLOOKUP(A2905,'NFkB target TFs'!$E$10:$E$54,1,FALSE)</f>
        <v>#N/A</v>
      </c>
      <c r="P2905" s="25" t="e">
        <f>VLOOKUP(A2905,'all NFkB targets'!$A$6:$A$571,1,FALSE)</f>
        <v>#N/A</v>
      </c>
    </row>
    <row r="2906" spans="1:16" x14ac:dyDescent="0.25">
      <c r="A2906" s="96" t="s">
        <v>8975</v>
      </c>
      <c r="B2906" s="21" t="s">
        <v>941</v>
      </c>
      <c r="C2906" s="21"/>
      <c r="D2906" s="22">
        <v>0</v>
      </c>
      <c r="E2906" s="23">
        <v>0.28470232313179489</v>
      </c>
      <c r="F2906" s="23">
        <v>0.16015231071249622</v>
      </c>
      <c r="G2906" s="23">
        <v>0.18475021998333305</v>
      </c>
      <c r="H2906" s="23">
        <v>0.12350768956791394</v>
      </c>
      <c r="I2906" s="25">
        <f t="shared" si="180"/>
        <v>0</v>
      </c>
      <c r="J2906" s="25">
        <f t="shared" si="181"/>
        <v>0</v>
      </c>
      <c r="K2906" s="25">
        <f t="shared" si="182"/>
        <v>0</v>
      </c>
      <c r="L2906" s="25">
        <f t="shared" si="183"/>
        <v>0</v>
      </c>
      <c r="M2906" s="25">
        <v>0</v>
      </c>
      <c r="N2906" s="25" t="e">
        <v>#N/A</v>
      </c>
      <c r="O2906" s="25" t="e">
        <f>VLOOKUP(A2906,'NFkB target TFs'!$E$10:$E$54,1,FALSE)</f>
        <v>#N/A</v>
      </c>
      <c r="P2906" s="25" t="e">
        <f>VLOOKUP(A2906,'all NFkB targets'!$A$6:$A$571,1,FALSE)</f>
        <v>#N/A</v>
      </c>
    </row>
    <row r="2907" spans="1:16" x14ac:dyDescent="0.25">
      <c r="A2907" s="96" t="s">
        <v>6367</v>
      </c>
      <c r="B2907" s="21" t="s">
        <v>6368</v>
      </c>
      <c r="C2907" s="21"/>
      <c r="D2907" s="22">
        <v>0</v>
      </c>
      <c r="E2907" s="23">
        <v>6.7608674847693687E-2</v>
      </c>
      <c r="F2907" s="23">
        <v>0.39346329660273949</v>
      </c>
      <c r="G2907" s="23">
        <v>0.22160376169788884</v>
      </c>
      <c r="H2907" s="23">
        <v>0.12348049226587871</v>
      </c>
      <c r="I2907" s="25">
        <f t="shared" si="180"/>
        <v>0</v>
      </c>
      <c r="J2907" s="25">
        <f t="shared" si="181"/>
        <v>0</v>
      </c>
      <c r="K2907" s="25">
        <f t="shared" si="182"/>
        <v>0</v>
      </c>
      <c r="L2907" s="25">
        <f t="shared" si="183"/>
        <v>0</v>
      </c>
      <c r="M2907" s="25">
        <v>0</v>
      </c>
      <c r="N2907" s="25" t="e">
        <v>#N/A</v>
      </c>
      <c r="O2907" s="25" t="e">
        <f>VLOOKUP(A2907,'NFkB target TFs'!$E$10:$E$54,1,FALSE)</f>
        <v>#N/A</v>
      </c>
      <c r="P2907" s="25" t="e">
        <f>VLOOKUP(A2907,'all NFkB targets'!$A$6:$A$571,1,FALSE)</f>
        <v>#N/A</v>
      </c>
    </row>
    <row r="2908" spans="1:16" x14ac:dyDescent="0.25">
      <c r="A2908" s="96" t="s">
        <v>2143</v>
      </c>
      <c r="B2908" s="21" t="s">
        <v>2144</v>
      </c>
      <c r="C2908" s="21"/>
      <c r="D2908" s="22">
        <v>0</v>
      </c>
      <c r="E2908" s="23">
        <v>2.4818581021692317E-2</v>
      </c>
      <c r="F2908" s="23">
        <v>-0.22010242872724464</v>
      </c>
      <c r="G2908" s="23">
        <v>0.10716383354589432</v>
      </c>
      <c r="H2908" s="23">
        <v>0.12347049750304383</v>
      </c>
      <c r="I2908" s="25">
        <f t="shared" si="180"/>
        <v>0</v>
      </c>
      <c r="J2908" s="25">
        <f t="shared" si="181"/>
        <v>0</v>
      </c>
      <c r="K2908" s="25">
        <f t="shared" si="182"/>
        <v>0</v>
      </c>
      <c r="L2908" s="25">
        <f t="shared" si="183"/>
        <v>0</v>
      </c>
      <c r="M2908" s="25">
        <v>0</v>
      </c>
      <c r="N2908" s="25" t="e">
        <v>#N/A</v>
      </c>
      <c r="O2908" s="25" t="e">
        <f>VLOOKUP(A2908,'NFkB target TFs'!$E$10:$E$54,1,FALSE)</f>
        <v>#N/A</v>
      </c>
      <c r="P2908" s="25" t="e">
        <f>VLOOKUP(A2908,'all NFkB targets'!$A$6:$A$571,1,FALSE)</f>
        <v>#N/A</v>
      </c>
    </row>
    <row r="2909" spans="1:16" x14ac:dyDescent="0.25">
      <c r="A2909" s="96" t="s">
        <v>9843</v>
      </c>
      <c r="B2909" s="21" t="s">
        <v>9844</v>
      </c>
      <c r="C2909" s="21"/>
      <c r="D2909" s="22">
        <v>0</v>
      </c>
      <c r="E2909" s="23">
        <v>4.8946082075070785E-2</v>
      </c>
      <c r="F2909" s="23">
        <v>0.19588662368720261</v>
      </c>
      <c r="G2909" s="23">
        <v>0.15864143160919073</v>
      </c>
      <c r="H2909" s="23">
        <v>0.1234567782104674</v>
      </c>
      <c r="I2909" s="25">
        <f t="shared" si="180"/>
        <v>0</v>
      </c>
      <c r="J2909" s="25">
        <f t="shared" si="181"/>
        <v>0</v>
      </c>
      <c r="K2909" s="25">
        <f t="shared" si="182"/>
        <v>0</v>
      </c>
      <c r="L2909" s="25">
        <f t="shared" si="183"/>
        <v>0</v>
      </c>
      <c r="M2909" s="25">
        <v>0</v>
      </c>
      <c r="N2909" s="25" t="e">
        <v>#N/A</v>
      </c>
      <c r="O2909" s="25" t="e">
        <f>VLOOKUP(A2909,'NFkB target TFs'!$E$10:$E$54,1,FALSE)</f>
        <v>#N/A</v>
      </c>
      <c r="P2909" s="25" t="e">
        <f>VLOOKUP(A2909,'all NFkB targets'!$A$6:$A$571,1,FALSE)</f>
        <v>#N/A</v>
      </c>
    </row>
    <row r="2910" spans="1:16" x14ac:dyDescent="0.25">
      <c r="A2910" s="96" t="s">
        <v>13194</v>
      </c>
      <c r="B2910" s="21" t="s">
        <v>13195</v>
      </c>
      <c r="C2910" s="21"/>
      <c r="D2910" s="22">
        <v>0</v>
      </c>
      <c r="E2910" s="28">
        <v>0.32528287905181641</v>
      </c>
      <c r="F2910" s="28">
        <v>0.1916911834760103</v>
      </c>
      <c r="G2910" s="28">
        <v>0.84973713666035755</v>
      </c>
      <c r="H2910" s="28">
        <v>0.1234270929105384</v>
      </c>
      <c r="I2910" s="25">
        <f t="shared" si="180"/>
        <v>0</v>
      </c>
      <c r="J2910" s="25">
        <f t="shared" si="181"/>
        <v>0</v>
      </c>
      <c r="K2910" s="25">
        <f t="shared" si="182"/>
        <v>1</v>
      </c>
      <c r="L2910" s="25">
        <f t="shared" si="183"/>
        <v>0</v>
      </c>
      <c r="M2910" s="25">
        <v>1</v>
      </c>
      <c r="N2910" s="25" t="e">
        <v>#N/A</v>
      </c>
      <c r="O2910" s="25" t="e">
        <f>VLOOKUP(A2910,'NFkB target TFs'!$E$10:$E$54,1,FALSE)</f>
        <v>#N/A</v>
      </c>
      <c r="P2910" s="25" t="e">
        <f>VLOOKUP(A2910,'all NFkB targets'!$A$6:$A$571,1,FALSE)</f>
        <v>#N/A</v>
      </c>
    </row>
    <row r="2911" spans="1:16" x14ac:dyDescent="0.25">
      <c r="A2911" s="96" t="s">
        <v>9487</v>
      </c>
      <c r="B2911" s="21" t="s">
        <v>9488</v>
      </c>
      <c r="C2911" s="21"/>
      <c r="D2911" s="22">
        <v>0</v>
      </c>
      <c r="E2911" s="23">
        <v>-0.1493704375303927</v>
      </c>
      <c r="F2911" s="23">
        <v>0.26972400500444721</v>
      </c>
      <c r="G2911" s="23">
        <v>0.21173643906474351</v>
      </c>
      <c r="H2911" s="23">
        <v>0.12338326912199296</v>
      </c>
      <c r="I2911" s="25">
        <f t="shared" si="180"/>
        <v>0</v>
      </c>
      <c r="J2911" s="25">
        <f t="shared" si="181"/>
        <v>0</v>
      </c>
      <c r="K2911" s="25">
        <f t="shared" si="182"/>
        <v>0</v>
      </c>
      <c r="L2911" s="25">
        <f t="shared" si="183"/>
        <v>0</v>
      </c>
      <c r="M2911" s="25">
        <v>0</v>
      </c>
      <c r="N2911" s="25" t="e">
        <v>#N/A</v>
      </c>
      <c r="O2911" s="25" t="e">
        <f>VLOOKUP(A2911,'NFkB target TFs'!$E$10:$E$54,1,FALSE)</f>
        <v>#N/A</v>
      </c>
      <c r="P2911" s="25" t="e">
        <f>VLOOKUP(A2911,'all NFkB targets'!$A$6:$A$571,1,FALSE)</f>
        <v>#N/A</v>
      </c>
    </row>
    <row r="2912" spans="1:16" x14ac:dyDescent="0.25">
      <c r="A2912" s="96" t="s">
        <v>6985</v>
      </c>
      <c r="B2912" s="21" t="s">
        <v>6986</v>
      </c>
      <c r="C2912" s="21"/>
      <c r="D2912" s="22">
        <v>0</v>
      </c>
      <c r="E2912" s="23">
        <v>0.11966483295575779</v>
      </c>
      <c r="F2912" s="23">
        <v>0.22406337110976693</v>
      </c>
      <c r="G2912" s="23">
        <v>0.37450518164769803</v>
      </c>
      <c r="H2912" s="23">
        <v>0.12335452820368911</v>
      </c>
      <c r="I2912" s="25">
        <f t="shared" si="180"/>
        <v>0</v>
      </c>
      <c r="J2912" s="25">
        <f t="shared" si="181"/>
        <v>0</v>
      </c>
      <c r="K2912" s="25">
        <f t="shared" si="182"/>
        <v>0</v>
      </c>
      <c r="L2912" s="25">
        <f t="shared" si="183"/>
        <v>0</v>
      </c>
      <c r="M2912" s="25">
        <v>0</v>
      </c>
      <c r="N2912" s="25" t="e">
        <v>#N/A</v>
      </c>
      <c r="O2912" s="25" t="e">
        <f>VLOOKUP(A2912,'NFkB target TFs'!$E$10:$E$54,1,FALSE)</f>
        <v>#N/A</v>
      </c>
      <c r="P2912" s="25" t="e">
        <f>VLOOKUP(A2912,'all NFkB targets'!$A$6:$A$571,1,FALSE)</f>
        <v>#N/A</v>
      </c>
    </row>
    <row r="2913" spans="1:16" x14ac:dyDescent="0.25">
      <c r="A2913" s="96" t="s">
        <v>1616</v>
      </c>
      <c r="B2913" s="21" t="s">
        <v>1617</v>
      </c>
      <c r="C2913" s="21"/>
      <c r="D2913" s="22">
        <v>0</v>
      </c>
      <c r="E2913" s="23">
        <v>-7.9800281888980445E-2</v>
      </c>
      <c r="F2913" s="23">
        <v>0.13248609535220104</v>
      </c>
      <c r="G2913" s="23">
        <v>0.33288995038381436</v>
      </c>
      <c r="H2913" s="23">
        <v>0.12328952792646257</v>
      </c>
      <c r="I2913" s="25">
        <f t="shared" si="180"/>
        <v>0</v>
      </c>
      <c r="J2913" s="25">
        <f t="shared" si="181"/>
        <v>0</v>
      </c>
      <c r="K2913" s="25">
        <f t="shared" si="182"/>
        <v>0</v>
      </c>
      <c r="L2913" s="25">
        <f t="shared" si="183"/>
        <v>0</v>
      </c>
      <c r="M2913" s="25">
        <v>0</v>
      </c>
      <c r="N2913" s="25" t="e">
        <v>#N/A</v>
      </c>
      <c r="O2913" s="25" t="e">
        <f>VLOOKUP(A2913,'NFkB target TFs'!$E$10:$E$54,1,FALSE)</f>
        <v>#N/A</v>
      </c>
      <c r="P2913" s="25" t="e">
        <f>VLOOKUP(A2913,'all NFkB targets'!$A$6:$A$571,1,FALSE)</f>
        <v>#N/A</v>
      </c>
    </row>
    <row r="2914" spans="1:16" x14ac:dyDescent="0.25">
      <c r="A2914" s="96" t="s">
        <v>11931</v>
      </c>
      <c r="B2914" s="21" t="s">
        <v>11932</v>
      </c>
      <c r="C2914" s="21"/>
      <c r="D2914" s="22">
        <v>0</v>
      </c>
      <c r="E2914" s="23">
        <v>-0.23340200689181453</v>
      </c>
      <c r="F2914" s="23">
        <v>-0.13103665790831703</v>
      </c>
      <c r="G2914" s="23">
        <v>-8.0025134908087742E-2</v>
      </c>
      <c r="H2914" s="23">
        <v>0.12328371693602445</v>
      </c>
      <c r="I2914" s="25">
        <f t="shared" si="180"/>
        <v>0</v>
      </c>
      <c r="J2914" s="25">
        <f t="shared" si="181"/>
        <v>0</v>
      </c>
      <c r="K2914" s="25">
        <f t="shared" si="182"/>
        <v>0</v>
      </c>
      <c r="L2914" s="25">
        <f t="shared" si="183"/>
        <v>0</v>
      </c>
      <c r="M2914" s="25">
        <v>0</v>
      </c>
      <c r="N2914" s="25" t="e">
        <v>#N/A</v>
      </c>
      <c r="O2914" s="25" t="e">
        <f>VLOOKUP(A2914,'NFkB target TFs'!$E$10:$E$54,1,FALSE)</f>
        <v>#N/A</v>
      </c>
      <c r="P2914" s="25" t="e">
        <f>VLOOKUP(A2914,'all NFkB targets'!$A$6:$A$571,1,FALSE)</f>
        <v>#N/A</v>
      </c>
    </row>
    <row r="2915" spans="1:16" x14ac:dyDescent="0.25">
      <c r="A2915" s="96" t="s">
        <v>8311</v>
      </c>
      <c r="B2915" s="21" t="s">
        <v>8312</v>
      </c>
      <c r="C2915" s="21"/>
      <c r="D2915" s="22">
        <v>0</v>
      </c>
      <c r="E2915" s="23">
        <v>1.6677680854469746E-3</v>
      </c>
      <c r="F2915" s="23">
        <v>-9.9737929970829448E-2</v>
      </c>
      <c r="G2915" s="23">
        <v>5.5430669686256755E-2</v>
      </c>
      <c r="H2915" s="23">
        <v>0.12322654629281611</v>
      </c>
      <c r="I2915" s="25">
        <f t="shared" si="180"/>
        <v>0</v>
      </c>
      <c r="J2915" s="25">
        <f t="shared" si="181"/>
        <v>0</v>
      </c>
      <c r="K2915" s="25">
        <f t="shared" si="182"/>
        <v>0</v>
      </c>
      <c r="L2915" s="25">
        <f t="shared" si="183"/>
        <v>0</v>
      </c>
      <c r="M2915" s="25">
        <v>0</v>
      </c>
      <c r="N2915" s="25" t="e">
        <v>#N/A</v>
      </c>
      <c r="O2915" s="25" t="e">
        <f>VLOOKUP(A2915,'NFkB target TFs'!$E$10:$E$54,1,FALSE)</f>
        <v>#N/A</v>
      </c>
      <c r="P2915" s="25" t="e">
        <f>VLOOKUP(A2915,'all NFkB targets'!$A$6:$A$571,1,FALSE)</f>
        <v>#N/A</v>
      </c>
    </row>
    <row r="2916" spans="1:16" x14ac:dyDescent="0.25">
      <c r="A2916" s="96" t="s">
        <v>14693</v>
      </c>
      <c r="B2916" s="21" t="s">
        <v>14694</v>
      </c>
      <c r="C2916" s="21"/>
      <c r="D2916" s="22">
        <v>0</v>
      </c>
      <c r="E2916" s="24">
        <v>-0.23690231531730402</v>
      </c>
      <c r="F2916" s="28">
        <v>0.67431868566153363</v>
      </c>
      <c r="G2916" s="28">
        <v>0.88677914855707451</v>
      </c>
      <c r="H2916" s="28">
        <v>0.12317432547234949</v>
      </c>
      <c r="I2916" s="25">
        <f t="shared" si="180"/>
        <v>0</v>
      </c>
      <c r="J2916" s="25">
        <f t="shared" si="181"/>
        <v>1</v>
      </c>
      <c r="K2916" s="25">
        <f t="shared" si="182"/>
        <v>1</v>
      </c>
      <c r="L2916" s="25">
        <f t="shared" si="183"/>
        <v>0</v>
      </c>
      <c r="M2916" s="25">
        <v>1</v>
      </c>
      <c r="N2916" s="25" t="e">
        <v>#N/A</v>
      </c>
      <c r="O2916" s="25" t="e">
        <f>VLOOKUP(A2916,'NFkB target TFs'!$E$10:$E$54,1,FALSE)</f>
        <v>#N/A</v>
      </c>
      <c r="P2916" s="25" t="e">
        <f>VLOOKUP(A2916,'all NFkB targets'!$A$6:$A$571,1,FALSE)</f>
        <v>#N/A</v>
      </c>
    </row>
    <row r="2917" spans="1:16" x14ac:dyDescent="0.25">
      <c r="A2917" s="96" t="s">
        <v>4723</v>
      </c>
      <c r="B2917" s="21" t="s">
        <v>4724</v>
      </c>
      <c r="C2917" s="21"/>
      <c r="D2917" s="22">
        <v>0</v>
      </c>
      <c r="E2917" s="23">
        <v>-2.0866725136517866E-2</v>
      </c>
      <c r="F2917" s="23">
        <v>-6.6015228488230535E-2</v>
      </c>
      <c r="G2917" s="23">
        <v>7.4308741440256107E-2</v>
      </c>
      <c r="H2917" s="23">
        <v>0.12315194248276991</v>
      </c>
      <c r="I2917" s="25">
        <f t="shared" si="180"/>
        <v>0</v>
      </c>
      <c r="J2917" s="25">
        <f t="shared" si="181"/>
        <v>0</v>
      </c>
      <c r="K2917" s="25">
        <f t="shared" si="182"/>
        <v>0</v>
      </c>
      <c r="L2917" s="25">
        <f t="shared" si="183"/>
        <v>0</v>
      </c>
      <c r="M2917" s="25">
        <v>0</v>
      </c>
      <c r="N2917" s="25" t="e">
        <v>#N/A</v>
      </c>
      <c r="O2917" s="25" t="e">
        <f>VLOOKUP(A2917,'NFkB target TFs'!$E$10:$E$54,1,FALSE)</f>
        <v>#N/A</v>
      </c>
      <c r="P2917" s="25" t="e">
        <f>VLOOKUP(A2917,'all NFkB targets'!$A$6:$A$571,1,FALSE)</f>
        <v>#N/A</v>
      </c>
    </row>
    <row r="2918" spans="1:16" x14ac:dyDescent="0.25">
      <c r="A2918" s="96" t="s">
        <v>10163</v>
      </c>
      <c r="B2918" s="21" t="s">
        <v>10164</v>
      </c>
      <c r="C2918" s="21"/>
      <c r="D2918" s="22">
        <v>0</v>
      </c>
      <c r="E2918" s="23">
        <v>0.26854719450911774</v>
      </c>
      <c r="F2918" s="23">
        <v>0.22395181493273134</v>
      </c>
      <c r="G2918" s="23">
        <v>0.2425808564439941</v>
      </c>
      <c r="H2918" s="23">
        <v>0.12314548391520723</v>
      </c>
      <c r="I2918" s="25">
        <f t="shared" si="180"/>
        <v>0</v>
      </c>
      <c r="J2918" s="25">
        <f t="shared" si="181"/>
        <v>0</v>
      </c>
      <c r="K2918" s="25">
        <f t="shared" si="182"/>
        <v>0</v>
      </c>
      <c r="L2918" s="25">
        <f t="shared" si="183"/>
        <v>0</v>
      </c>
      <c r="M2918" s="25">
        <v>0</v>
      </c>
      <c r="N2918" s="25" t="e">
        <v>#N/A</v>
      </c>
      <c r="O2918" s="25" t="e">
        <f>VLOOKUP(A2918,'NFkB target TFs'!$E$10:$E$54,1,FALSE)</f>
        <v>#N/A</v>
      </c>
      <c r="P2918" s="25" t="e">
        <f>VLOOKUP(A2918,'all NFkB targets'!$A$6:$A$571,1,FALSE)</f>
        <v>#N/A</v>
      </c>
    </row>
    <row r="2919" spans="1:16" x14ac:dyDescent="0.25">
      <c r="A2919" s="96" t="s">
        <v>475</v>
      </c>
      <c r="B2919" s="21" t="s">
        <v>476</v>
      </c>
      <c r="C2919" s="21"/>
      <c r="D2919" s="22">
        <v>0</v>
      </c>
      <c r="E2919" s="23">
        <v>0.25376590551364214</v>
      </c>
      <c r="F2919" s="23">
        <v>0.32563022400532143</v>
      </c>
      <c r="G2919" s="23">
        <v>0.25898183265463054</v>
      </c>
      <c r="H2919" s="23">
        <v>0.12311295576903873</v>
      </c>
      <c r="I2919" s="25">
        <f t="shared" si="180"/>
        <v>0</v>
      </c>
      <c r="J2919" s="25">
        <f t="shared" si="181"/>
        <v>0</v>
      </c>
      <c r="K2919" s="25">
        <f t="shared" si="182"/>
        <v>0</v>
      </c>
      <c r="L2919" s="25">
        <f t="shared" si="183"/>
        <v>0</v>
      </c>
      <c r="M2919" s="25">
        <v>0</v>
      </c>
      <c r="N2919" s="25" t="e">
        <v>#N/A</v>
      </c>
      <c r="O2919" s="25" t="e">
        <f>VLOOKUP(A2919,'NFkB target TFs'!$E$10:$E$54,1,FALSE)</f>
        <v>#N/A</v>
      </c>
      <c r="P2919" s="25" t="e">
        <f>VLOOKUP(A2919,'all NFkB targets'!$A$6:$A$571,1,FALSE)</f>
        <v>#N/A</v>
      </c>
    </row>
    <row r="2920" spans="1:16" x14ac:dyDescent="0.25">
      <c r="A2920" s="96" t="s">
        <v>10262</v>
      </c>
      <c r="B2920" s="21" t="s">
        <v>10263</v>
      </c>
      <c r="C2920" s="21"/>
      <c r="D2920" s="22">
        <v>0</v>
      </c>
      <c r="E2920" s="23">
        <v>0.17735002779908765</v>
      </c>
      <c r="F2920" s="23">
        <v>0.2450271196049941</v>
      </c>
      <c r="G2920" s="23">
        <v>0.27999931182337073</v>
      </c>
      <c r="H2920" s="23">
        <v>0.12289573983453141</v>
      </c>
      <c r="I2920" s="25">
        <f t="shared" si="180"/>
        <v>0</v>
      </c>
      <c r="J2920" s="25">
        <f t="shared" si="181"/>
        <v>0</v>
      </c>
      <c r="K2920" s="25">
        <f t="shared" si="182"/>
        <v>0</v>
      </c>
      <c r="L2920" s="25">
        <f t="shared" si="183"/>
        <v>0</v>
      </c>
      <c r="M2920" s="25">
        <v>0</v>
      </c>
      <c r="N2920" s="25" t="e">
        <v>#N/A</v>
      </c>
      <c r="O2920" s="25" t="e">
        <f>VLOOKUP(A2920,'NFkB target TFs'!$E$10:$E$54,1,FALSE)</f>
        <v>#N/A</v>
      </c>
      <c r="P2920" s="25" t="e">
        <f>VLOOKUP(A2920,'all NFkB targets'!$A$6:$A$571,1,FALSE)</f>
        <v>#N/A</v>
      </c>
    </row>
    <row r="2921" spans="1:16" x14ac:dyDescent="0.25">
      <c r="A2921" s="96" t="s">
        <v>563</v>
      </c>
      <c r="B2921" s="21" t="s">
        <v>564</v>
      </c>
      <c r="C2921" s="21"/>
      <c r="D2921" s="22">
        <v>0</v>
      </c>
      <c r="E2921" s="23">
        <v>0.22371384575538783</v>
      </c>
      <c r="F2921" s="23">
        <v>0.37399276964205969</v>
      </c>
      <c r="G2921" s="23">
        <v>0.44357234099133175</v>
      </c>
      <c r="H2921" s="23">
        <v>0.12266283615902779</v>
      </c>
      <c r="I2921" s="25">
        <f t="shared" si="180"/>
        <v>0</v>
      </c>
      <c r="J2921" s="25">
        <f t="shared" si="181"/>
        <v>0</v>
      </c>
      <c r="K2921" s="25">
        <f t="shared" si="182"/>
        <v>0</v>
      </c>
      <c r="L2921" s="25">
        <f t="shared" si="183"/>
        <v>0</v>
      </c>
      <c r="M2921" s="25">
        <v>0</v>
      </c>
      <c r="N2921" s="25" t="e">
        <v>#N/A</v>
      </c>
      <c r="O2921" s="25" t="e">
        <f>VLOOKUP(A2921,'NFkB target TFs'!$E$10:$E$54,1,FALSE)</f>
        <v>#N/A</v>
      </c>
      <c r="P2921" s="25" t="e">
        <f>VLOOKUP(A2921,'all NFkB targets'!$A$6:$A$571,1,FALSE)</f>
        <v>#N/A</v>
      </c>
    </row>
    <row r="2922" spans="1:16" x14ac:dyDescent="0.25">
      <c r="A2922" s="96" t="s">
        <v>9642</v>
      </c>
      <c r="B2922" s="21" t="s">
        <v>9643</v>
      </c>
      <c r="C2922" s="21"/>
      <c r="D2922" s="22">
        <v>0</v>
      </c>
      <c r="E2922" s="23">
        <v>0.49604194325398987</v>
      </c>
      <c r="F2922" s="23">
        <v>0.49537104752237199</v>
      </c>
      <c r="G2922" s="23">
        <v>0.45031113234249126</v>
      </c>
      <c r="H2922" s="23">
        <v>0.12259990751285528</v>
      </c>
      <c r="I2922" s="25">
        <f t="shared" si="180"/>
        <v>0</v>
      </c>
      <c r="J2922" s="25">
        <f t="shared" si="181"/>
        <v>0</v>
      </c>
      <c r="K2922" s="25">
        <f t="shared" si="182"/>
        <v>0</v>
      </c>
      <c r="L2922" s="25">
        <f t="shared" si="183"/>
        <v>0</v>
      </c>
      <c r="M2922" s="25">
        <v>0</v>
      </c>
      <c r="N2922" s="25" t="e">
        <v>#N/A</v>
      </c>
      <c r="O2922" s="25" t="e">
        <f>VLOOKUP(A2922,'NFkB target TFs'!$E$10:$E$54,1,FALSE)</f>
        <v>#N/A</v>
      </c>
      <c r="P2922" s="25" t="e">
        <f>VLOOKUP(A2922,'all NFkB targets'!$A$6:$A$571,1,FALSE)</f>
        <v>#N/A</v>
      </c>
    </row>
    <row r="2923" spans="1:16" x14ac:dyDescent="0.25">
      <c r="A2923" s="96" t="s">
        <v>9813</v>
      </c>
      <c r="B2923" s="21" t="s">
        <v>9814</v>
      </c>
      <c r="C2923" s="21"/>
      <c r="D2923" s="22">
        <v>0</v>
      </c>
      <c r="E2923" s="23">
        <v>-0.16475174559408975</v>
      </c>
      <c r="F2923" s="23">
        <v>9.9321649745993543E-2</v>
      </c>
      <c r="G2923" s="23">
        <v>0.11962328249555747</v>
      </c>
      <c r="H2923" s="23">
        <v>0.12258350063176614</v>
      </c>
      <c r="I2923" s="25">
        <f t="shared" si="180"/>
        <v>0</v>
      </c>
      <c r="J2923" s="25">
        <f t="shared" si="181"/>
        <v>0</v>
      </c>
      <c r="K2923" s="25">
        <f t="shared" si="182"/>
        <v>0</v>
      </c>
      <c r="L2923" s="25">
        <f t="shared" si="183"/>
        <v>0</v>
      </c>
      <c r="M2923" s="25">
        <v>0</v>
      </c>
      <c r="N2923" s="25" t="e">
        <v>#N/A</v>
      </c>
      <c r="O2923" s="25" t="e">
        <f>VLOOKUP(A2923,'NFkB target TFs'!$E$10:$E$54,1,FALSE)</f>
        <v>#N/A</v>
      </c>
      <c r="P2923" s="25" t="e">
        <f>VLOOKUP(A2923,'all NFkB targets'!$A$6:$A$571,1,FALSE)</f>
        <v>#N/A</v>
      </c>
    </row>
    <row r="2924" spans="1:16" x14ac:dyDescent="0.25">
      <c r="A2924" s="96" t="s">
        <v>14234</v>
      </c>
      <c r="B2924" s="21" t="s">
        <v>14235</v>
      </c>
      <c r="C2924" s="21"/>
      <c r="D2924" s="22">
        <v>0</v>
      </c>
      <c r="E2924" s="28">
        <v>0.56919011488538029</v>
      </c>
      <c r="F2924" s="28">
        <v>0.26074578657392944</v>
      </c>
      <c r="G2924" s="28">
        <v>0.75282642556543744</v>
      </c>
      <c r="H2924" s="28">
        <v>0.12239367637079052</v>
      </c>
      <c r="I2924" s="25">
        <f t="shared" si="180"/>
        <v>0</v>
      </c>
      <c r="J2924" s="25">
        <f t="shared" si="181"/>
        <v>0</v>
      </c>
      <c r="K2924" s="25">
        <f t="shared" si="182"/>
        <v>1</v>
      </c>
      <c r="L2924" s="25">
        <f t="shared" si="183"/>
        <v>0</v>
      </c>
      <c r="M2924" s="25">
        <v>1</v>
      </c>
      <c r="N2924" s="25" t="e">
        <v>#N/A</v>
      </c>
      <c r="O2924" s="25" t="e">
        <f>VLOOKUP(A2924,'NFkB target TFs'!$E$10:$E$54,1,FALSE)</f>
        <v>#N/A</v>
      </c>
      <c r="P2924" s="25" t="e">
        <f>VLOOKUP(A2924,'all NFkB targets'!$A$6:$A$571,1,FALSE)</f>
        <v>#N/A</v>
      </c>
    </row>
    <row r="2925" spans="1:16" x14ac:dyDescent="0.25">
      <c r="A2925" s="96" t="s">
        <v>6952</v>
      </c>
      <c r="B2925" s="21" t="s">
        <v>6953</v>
      </c>
      <c r="C2925" s="21"/>
      <c r="D2925" s="22">
        <v>0</v>
      </c>
      <c r="E2925" s="23">
        <v>-1.8354901214904912E-3</v>
      </c>
      <c r="F2925" s="23">
        <v>0.17431642778671713</v>
      </c>
      <c r="G2925" s="23">
        <v>9.9125324201701767E-2</v>
      </c>
      <c r="H2925" s="23">
        <v>0.12232938056530192</v>
      </c>
      <c r="I2925" s="25">
        <f t="shared" si="180"/>
        <v>0</v>
      </c>
      <c r="J2925" s="25">
        <f t="shared" si="181"/>
        <v>0</v>
      </c>
      <c r="K2925" s="25">
        <f t="shared" si="182"/>
        <v>0</v>
      </c>
      <c r="L2925" s="25">
        <f t="shared" si="183"/>
        <v>0</v>
      </c>
      <c r="M2925" s="25">
        <v>0</v>
      </c>
      <c r="N2925" s="25" t="e">
        <v>#N/A</v>
      </c>
      <c r="O2925" s="25" t="e">
        <f>VLOOKUP(A2925,'NFkB target TFs'!$E$10:$E$54,1,FALSE)</f>
        <v>#N/A</v>
      </c>
      <c r="P2925" s="25" t="e">
        <f>VLOOKUP(A2925,'all NFkB targets'!$A$6:$A$571,1,FALSE)</f>
        <v>#N/A</v>
      </c>
    </row>
    <row r="2926" spans="1:16" x14ac:dyDescent="0.25">
      <c r="A2926" s="96" t="s">
        <v>8966</v>
      </c>
      <c r="B2926" s="21" t="s">
        <v>941</v>
      </c>
      <c r="C2926" s="21"/>
      <c r="D2926" s="22">
        <v>0</v>
      </c>
      <c r="E2926" s="23">
        <v>0.21463360473463008</v>
      </c>
      <c r="F2926" s="23">
        <v>0.44236571236314509</v>
      </c>
      <c r="G2926" s="23">
        <v>-2.9418132166396965E-2</v>
      </c>
      <c r="H2926" s="23">
        <v>0.12228274223511096</v>
      </c>
      <c r="I2926" s="25">
        <f t="shared" si="180"/>
        <v>0</v>
      </c>
      <c r="J2926" s="25">
        <f t="shared" si="181"/>
        <v>0</v>
      </c>
      <c r="K2926" s="25">
        <f t="shared" si="182"/>
        <v>0</v>
      </c>
      <c r="L2926" s="25">
        <f t="shared" si="183"/>
        <v>0</v>
      </c>
      <c r="M2926" s="25">
        <v>0</v>
      </c>
      <c r="N2926" s="25" t="e">
        <v>#N/A</v>
      </c>
      <c r="O2926" s="25" t="e">
        <f>VLOOKUP(A2926,'NFkB target TFs'!$E$10:$E$54,1,FALSE)</f>
        <v>#N/A</v>
      </c>
      <c r="P2926" s="25" t="e">
        <f>VLOOKUP(A2926,'all NFkB targets'!$A$6:$A$571,1,FALSE)</f>
        <v>#N/A</v>
      </c>
    </row>
    <row r="2927" spans="1:16" x14ac:dyDescent="0.25">
      <c r="A2927" s="96" t="s">
        <v>6744</v>
      </c>
      <c r="B2927" s="21" t="s">
        <v>6745</v>
      </c>
      <c r="C2927" s="21"/>
      <c r="D2927" s="22">
        <v>0</v>
      </c>
      <c r="E2927" s="23">
        <v>0.35881381741874163</v>
      </c>
      <c r="F2927" s="23">
        <v>0.16216140449151109</v>
      </c>
      <c r="G2927" s="23">
        <v>0.29811934526049511</v>
      </c>
      <c r="H2927" s="23">
        <v>0.12225403561247994</v>
      </c>
      <c r="I2927" s="25">
        <f t="shared" si="180"/>
        <v>0</v>
      </c>
      <c r="J2927" s="25">
        <f t="shared" si="181"/>
        <v>0</v>
      </c>
      <c r="K2927" s="25">
        <f t="shared" si="182"/>
        <v>0</v>
      </c>
      <c r="L2927" s="25">
        <f t="shared" si="183"/>
        <v>0</v>
      </c>
      <c r="M2927" s="25">
        <v>0</v>
      </c>
      <c r="N2927" s="25" t="e">
        <v>#N/A</v>
      </c>
      <c r="O2927" s="25" t="e">
        <f>VLOOKUP(A2927,'NFkB target TFs'!$E$10:$E$54,1,FALSE)</f>
        <v>#N/A</v>
      </c>
      <c r="P2927" s="25" t="e">
        <f>VLOOKUP(A2927,'all NFkB targets'!$A$6:$A$571,1,FALSE)</f>
        <v>#N/A</v>
      </c>
    </row>
    <row r="2928" spans="1:16" x14ac:dyDescent="0.25">
      <c r="A2928" s="96" t="s">
        <v>11050</v>
      </c>
      <c r="B2928" s="21" t="s">
        <v>11051</v>
      </c>
      <c r="C2928" s="21"/>
      <c r="D2928" s="22">
        <v>0</v>
      </c>
      <c r="E2928" s="23">
        <v>0.13887798392419265</v>
      </c>
      <c r="F2928" s="23">
        <v>8.3991346035933959E-2</v>
      </c>
      <c r="G2928" s="23">
        <v>-1.1486081001267398E-2</v>
      </c>
      <c r="H2928" s="23">
        <v>0.12224175652560799</v>
      </c>
      <c r="I2928" s="25">
        <f t="shared" si="180"/>
        <v>0</v>
      </c>
      <c r="J2928" s="25">
        <f t="shared" si="181"/>
        <v>0</v>
      </c>
      <c r="K2928" s="25">
        <f t="shared" si="182"/>
        <v>0</v>
      </c>
      <c r="L2928" s="25">
        <f t="shared" si="183"/>
        <v>0</v>
      </c>
      <c r="M2928" s="25">
        <v>0</v>
      </c>
      <c r="N2928" s="25" t="e">
        <v>#N/A</v>
      </c>
      <c r="O2928" s="25" t="e">
        <f>VLOOKUP(A2928,'NFkB target TFs'!$E$10:$E$54,1,FALSE)</f>
        <v>#N/A</v>
      </c>
      <c r="P2928" s="25" t="e">
        <f>VLOOKUP(A2928,'all NFkB targets'!$A$6:$A$571,1,FALSE)</f>
        <v>#N/A</v>
      </c>
    </row>
    <row r="2929" spans="1:16" x14ac:dyDescent="0.25">
      <c r="A2929" s="96" t="s">
        <v>12068</v>
      </c>
      <c r="B2929" s="21" t="s">
        <v>12069</v>
      </c>
      <c r="C2929" s="21"/>
      <c r="D2929" s="22">
        <v>0</v>
      </c>
      <c r="E2929" s="24">
        <v>-0.62092622388118113</v>
      </c>
      <c r="F2929" s="24">
        <v>-0.20299027342605891</v>
      </c>
      <c r="G2929" s="28">
        <v>0.30325960115934869</v>
      </c>
      <c r="H2929" s="28">
        <v>0.12222685139746094</v>
      </c>
      <c r="I2929" s="25">
        <f t="shared" si="180"/>
        <v>1</v>
      </c>
      <c r="J2929" s="25">
        <f t="shared" si="181"/>
        <v>0</v>
      </c>
      <c r="K2929" s="25">
        <f t="shared" si="182"/>
        <v>0</v>
      </c>
      <c r="L2929" s="25">
        <f t="shared" si="183"/>
        <v>0</v>
      </c>
      <c r="M2929" s="25">
        <v>1</v>
      </c>
      <c r="N2929" s="25" t="e">
        <v>#N/A</v>
      </c>
      <c r="O2929" s="25" t="e">
        <f>VLOOKUP(A2929,'NFkB target TFs'!$E$10:$E$54,1,FALSE)</f>
        <v>#N/A</v>
      </c>
      <c r="P2929" s="25" t="e">
        <f>VLOOKUP(A2929,'all NFkB targets'!$A$6:$A$571,1,FALSE)</f>
        <v>#N/A</v>
      </c>
    </row>
    <row r="2930" spans="1:16" x14ac:dyDescent="0.25">
      <c r="A2930" s="96" t="s">
        <v>13578</v>
      </c>
      <c r="B2930" s="21" t="s">
        <v>13579</v>
      </c>
      <c r="C2930" s="21"/>
      <c r="D2930" s="22">
        <v>0</v>
      </c>
      <c r="E2930" s="23">
        <v>-4.3762269376587705E-3</v>
      </c>
      <c r="F2930" s="28">
        <v>0.17746552217405226</v>
      </c>
      <c r="G2930" s="28">
        <v>0.58855812215038017</v>
      </c>
      <c r="H2930" s="28">
        <v>0.12221807192992552</v>
      </c>
      <c r="I2930" s="25">
        <f t="shared" si="180"/>
        <v>0</v>
      </c>
      <c r="J2930" s="25">
        <f t="shared" si="181"/>
        <v>0</v>
      </c>
      <c r="K2930" s="25">
        <f t="shared" si="182"/>
        <v>1</v>
      </c>
      <c r="L2930" s="25">
        <f t="shared" si="183"/>
        <v>0</v>
      </c>
      <c r="M2930" s="25">
        <v>1</v>
      </c>
      <c r="N2930" s="25" t="e">
        <v>#N/A</v>
      </c>
      <c r="O2930" s="25" t="e">
        <f>VLOOKUP(A2930,'NFkB target TFs'!$E$10:$E$54,1,FALSE)</f>
        <v>#N/A</v>
      </c>
      <c r="P2930" s="25" t="e">
        <f>VLOOKUP(A2930,'all NFkB targets'!$A$6:$A$571,1,FALSE)</f>
        <v>#N/A</v>
      </c>
    </row>
    <row r="2931" spans="1:16" x14ac:dyDescent="0.25">
      <c r="A2931" s="96" t="s">
        <v>4270</v>
      </c>
      <c r="B2931" s="21" t="s">
        <v>4271</v>
      </c>
      <c r="C2931" s="21"/>
      <c r="D2931" s="22">
        <v>0</v>
      </c>
      <c r="E2931" s="23">
        <v>-0.20886726244402393</v>
      </c>
      <c r="F2931" s="23">
        <v>6.760307158251283E-2</v>
      </c>
      <c r="G2931" s="23">
        <v>-5.7545440853230975E-2</v>
      </c>
      <c r="H2931" s="23">
        <v>0.12210266752178744</v>
      </c>
      <c r="I2931" s="25">
        <f t="shared" si="180"/>
        <v>0</v>
      </c>
      <c r="J2931" s="25">
        <f t="shared" si="181"/>
        <v>0</v>
      </c>
      <c r="K2931" s="25">
        <f t="shared" si="182"/>
        <v>0</v>
      </c>
      <c r="L2931" s="25">
        <f t="shared" si="183"/>
        <v>0</v>
      </c>
      <c r="M2931" s="25">
        <v>0</v>
      </c>
      <c r="N2931" s="25" t="e">
        <v>#N/A</v>
      </c>
      <c r="O2931" s="25" t="e">
        <f>VLOOKUP(A2931,'NFkB target TFs'!$E$10:$E$54,1,FALSE)</f>
        <v>#N/A</v>
      </c>
      <c r="P2931" s="25" t="e">
        <f>VLOOKUP(A2931,'all NFkB targets'!$A$6:$A$571,1,FALSE)</f>
        <v>#N/A</v>
      </c>
    </row>
    <row r="2932" spans="1:16" x14ac:dyDescent="0.25">
      <c r="A2932" s="96" t="s">
        <v>10802</v>
      </c>
      <c r="B2932" s="21" t="s">
        <v>10803</v>
      </c>
      <c r="C2932" s="21"/>
      <c r="D2932" s="22">
        <v>0</v>
      </c>
      <c r="E2932" s="23">
        <v>7.9085479099622935E-2</v>
      </c>
      <c r="F2932" s="23">
        <v>0.17863423943579401</v>
      </c>
      <c r="G2932" s="23">
        <v>-6.8116163684159889E-2</v>
      </c>
      <c r="H2932" s="23">
        <v>0.12208136992180425</v>
      </c>
      <c r="I2932" s="25">
        <f t="shared" si="180"/>
        <v>0</v>
      </c>
      <c r="J2932" s="25">
        <f t="shared" si="181"/>
        <v>0</v>
      </c>
      <c r="K2932" s="25">
        <f t="shared" si="182"/>
        <v>0</v>
      </c>
      <c r="L2932" s="25">
        <f t="shared" si="183"/>
        <v>0</v>
      </c>
      <c r="M2932" s="25">
        <v>0</v>
      </c>
      <c r="N2932" s="25" t="e">
        <v>#N/A</v>
      </c>
      <c r="O2932" s="25" t="e">
        <f>VLOOKUP(A2932,'NFkB target TFs'!$E$10:$E$54,1,FALSE)</f>
        <v>#N/A</v>
      </c>
      <c r="P2932" s="25" t="e">
        <f>VLOOKUP(A2932,'all NFkB targets'!$A$6:$A$571,1,FALSE)</f>
        <v>#N/A</v>
      </c>
    </row>
    <row r="2933" spans="1:16" x14ac:dyDescent="0.25">
      <c r="A2933" s="96" t="s">
        <v>13576</v>
      </c>
      <c r="B2933" s="21" t="s">
        <v>13577</v>
      </c>
      <c r="C2933" s="21"/>
      <c r="D2933" s="22">
        <v>0</v>
      </c>
      <c r="E2933" s="24">
        <v>-0.43483950679590094</v>
      </c>
      <c r="F2933" s="28">
        <v>0.37740661953413029</v>
      </c>
      <c r="G2933" s="28">
        <v>0.99900035974360135</v>
      </c>
      <c r="H2933" s="28">
        <v>0.12207505556942977</v>
      </c>
      <c r="I2933" s="25">
        <f t="shared" si="180"/>
        <v>0</v>
      </c>
      <c r="J2933" s="25">
        <f t="shared" si="181"/>
        <v>0</v>
      </c>
      <c r="K2933" s="25">
        <f t="shared" si="182"/>
        <v>1</v>
      </c>
      <c r="L2933" s="25">
        <f t="shared" si="183"/>
        <v>0</v>
      </c>
      <c r="M2933" s="25">
        <v>1</v>
      </c>
      <c r="N2933" s="25" t="e">
        <v>#N/A</v>
      </c>
      <c r="O2933" s="25" t="e">
        <f>VLOOKUP(A2933,'NFkB target TFs'!$E$10:$E$54,1,FALSE)</f>
        <v>#N/A</v>
      </c>
      <c r="P2933" s="25" t="e">
        <f>VLOOKUP(A2933,'all NFkB targets'!$A$6:$A$571,1,FALSE)</f>
        <v>#N/A</v>
      </c>
    </row>
    <row r="2934" spans="1:16" x14ac:dyDescent="0.25">
      <c r="A2934" s="96" t="s">
        <v>166</v>
      </c>
      <c r="B2934" s="21" t="s">
        <v>167</v>
      </c>
      <c r="C2934" s="21"/>
      <c r="D2934" s="22">
        <v>0</v>
      </c>
      <c r="E2934" s="23">
        <v>0.17876566680460099</v>
      </c>
      <c r="F2934" s="23">
        <v>0.12615318940528356</v>
      </c>
      <c r="G2934" s="23">
        <v>-0.3019992269614451</v>
      </c>
      <c r="H2934" s="23">
        <v>0.12197071295690919</v>
      </c>
      <c r="I2934" s="25">
        <f t="shared" si="180"/>
        <v>0</v>
      </c>
      <c r="J2934" s="25">
        <f t="shared" si="181"/>
        <v>0</v>
      </c>
      <c r="K2934" s="25">
        <f t="shared" si="182"/>
        <v>0</v>
      </c>
      <c r="L2934" s="25">
        <f t="shared" si="183"/>
        <v>0</v>
      </c>
      <c r="M2934" s="25">
        <v>0</v>
      </c>
      <c r="N2934" s="25" t="e">
        <v>#N/A</v>
      </c>
      <c r="O2934" s="25" t="e">
        <f>VLOOKUP(A2934,'NFkB target TFs'!$E$10:$E$54,1,FALSE)</f>
        <v>#N/A</v>
      </c>
      <c r="P2934" s="25" t="str">
        <f>VLOOKUP(A2934,'all NFkB targets'!$A$6:$A$571,1,FALSE)</f>
        <v>ELF3</v>
      </c>
    </row>
    <row r="2935" spans="1:16" x14ac:dyDescent="0.25">
      <c r="A2935" s="96" t="s">
        <v>1540</v>
      </c>
      <c r="B2935" s="21" t="s">
        <v>1541</v>
      </c>
      <c r="C2935" s="21"/>
      <c r="D2935" s="22">
        <v>0</v>
      </c>
      <c r="E2935" s="23">
        <v>0.45141654461241754</v>
      </c>
      <c r="F2935" s="23">
        <v>0.41368535287018143</v>
      </c>
      <c r="G2935" s="23">
        <v>0.21325610313398624</v>
      </c>
      <c r="H2935" s="23">
        <v>0.12192941130877274</v>
      </c>
      <c r="I2935" s="25">
        <f t="shared" ref="I2935:I2998" si="184">IF(ABS(E2935)&gt;0.585,1,0)</f>
        <v>0</v>
      </c>
      <c r="J2935" s="25">
        <f t="shared" ref="J2935:J2998" si="185">IF(ABS(F2935)&gt;0.585,1,0)</f>
        <v>0</v>
      </c>
      <c r="K2935" s="25">
        <f t="shared" ref="K2935:K2998" si="186">IF(ABS(G2935)&gt;0.585,1,0)</f>
        <v>0</v>
      </c>
      <c r="L2935" s="25">
        <f t="shared" ref="L2935:L2998" si="187">IF(ABS(H2935)&gt;0.585,1,0)</f>
        <v>0</v>
      </c>
      <c r="M2935" s="25">
        <v>0</v>
      </c>
      <c r="N2935" s="25" t="e">
        <v>#N/A</v>
      </c>
      <c r="O2935" s="25" t="e">
        <f>VLOOKUP(A2935,'NFkB target TFs'!$E$10:$E$54,1,FALSE)</f>
        <v>#N/A</v>
      </c>
      <c r="P2935" s="25" t="e">
        <f>VLOOKUP(A2935,'all NFkB targets'!$A$6:$A$571,1,FALSE)</f>
        <v>#N/A</v>
      </c>
    </row>
    <row r="2936" spans="1:16" x14ac:dyDescent="0.25">
      <c r="A2936" s="96" t="s">
        <v>1574</v>
      </c>
      <c r="B2936" s="21" t="s">
        <v>1575</v>
      </c>
      <c r="C2936" s="21"/>
      <c r="D2936" s="22">
        <v>0</v>
      </c>
      <c r="E2936" s="23">
        <v>0.2419368189285537</v>
      </c>
      <c r="F2936" s="23">
        <v>-7.8806097952640458E-2</v>
      </c>
      <c r="G2936" s="23">
        <v>0.30944859118655937</v>
      </c>
      <c r="H2936" s="23">
        <v>0.12179788914959531</v>
      </c>
      <c r="I2936" s="25">
        <f t="shared" si="184"/>
        <v>0</v>
      </c>
      <c r="J2936" s="25">
        <f t="shared" si="185"/>
        <v>0</v>
      </c>
      <c r="K2936" s="25">
        <f t="shared" si="186"/>
        <v>0</v>
      </c>
      <c r="L2936" s="25">
        <f t="shared" si="187"/>
        <v>0</v>
      </c>
      <c r="M2936" s="25">
        <v>0</v>
      </c>
      <c r="N2936" s="25" t="e">
        <v>#N/A</v>
      </c>
      <c r="O2936" s="25" t="e">
        <f>VLOOKUP(A2936,'NFkB target TFs'!$E$10:$E$54,1,FALSE)</f>
        <v>#N/A</v>
      </c>
      <c r="P2936" s="25" t="e">
        <f>VLOOKUP(A2936,'all NFkB targets'!$A$6:$A$571,1,FALSE)</f>
        <v>#N/A</v>
      </c>
    </row>
    <row r="2937" spans="1:16" x14ac:dyDescent="0.25">
      <c r="A2937" s="96" t="s">
        <v>7913</v>
      </c>
      <c r="B2937" s="21" t="s">
        <v>7914</v>
      </c>
      <c r="C2937" s="21"/>
      <c r="D2937" s="22">
        <v>0</v>
      </c>
      <c r="E2937" s="23">
        <v>-0.21561660343544373</v>
      </c>
      <c r="F2937" s="23">
        <v>-0.13051231932277396</v>
      </c>
      <c r="G2937" s="23">
        <v>0.20556964403188721</v>
      </c>
      <c r="H2937" s="23">
        <v>0.12178971876550208</v>
      </c>
      <c r="I2937" s="25">
        <f t="shared" si="184"/>
        <v>0</v>
      </c>
      <c r="J2937" s="25">
        <f t="shared" si="185"/>
        <v>0</v>
      </c>
      <c r="K2937" s="25">
        <f t="shared" si="186"/>
        <v>0</v>
      </c>
      <c r="L2937" s="25">
        <f t="shared" si="187"/>
        <v>0</v>
      </c>
      <c r="M2937" s="25">
        <v>0</v>
      </c>
      <c r="N2937" s="25" t="e">
        <v>#N/A</v>
      </c>
      <c r="O2937" s="25" t="e">
        <f>VLOOKUP(A2937,'NFkB target TFs'!$E$10:$E$54,1,FALSE)</f>
        <v>#N/A</v>
      </c>
      <c r="P2937" s="25" t="e">
        <f>VLOOKUP(A2937,'all NFkB targets'!$A$6:$A$571,1,FALSE)</f>
        <v>#N/A</v>
      </c>
    </row>
    <row r="2938" spans="1:16" x14ac:dyDescent="0.25">
      <c r="A2938" s="96" t="s">
        <v>7458</v>
      </c>
      <c r="B2938" s="21" t="s">
        <v>7459</v>
      </c>
      <c r="C2938" s="21"/>
      <c r="D2938" s="22">
        <v>0</v>
      </c>
      <c r="E2938" s="23">
        <v>0.28588180199323482</v>
      </c>
      <c r="F2938" s="23">
        <v>0.16622916583055497</v>
      </c>
      <c r="G2938" s="23">
        <v>0.53719354753994009</v>
      </c>
      <c r="H2938" s="23">
        <v>0.12177061146845021</v>
      </c>
      <c r="I2938" s="25">
        <f t="shared" si="184"/>
        <v>0</v>
      </c>
      <c r="J2938" s="25">
        <f t="shared" si="185"/>
        <v>0</v>
      </c>
      <c r="K2938" s="25">
        <f t="shared" si="186"/>
        <v>0</v>
      </c>
      <c r="L2938" s="25">
        <f t="shared" si="187"/>
        <v>0</v>
      </c>
      <c r="M2938" s="25">
        <v>0</v>
      </c>
      <c r="N2938" s="25" t="e">
        <v>#N/A</v>
      </c>
      <c r="O2938" s="25" t="e">
        <f>VLOOKUP(A2938,'NFkB target TFs'!$E$10:$E$54,1,FALSE)</f>
        <v>#N/A</v>
      </c>
      <c r="P2938" s="25" t="e">
        <f>VLOOKUP(A2938,'all NFkB targets'!$A$6:$A$571,1,FALSE)</f>
        <v>#N/A</v>
      </c>
    </row>
    <row r="2939" spans="1:16" x14ac:dyDescent="0.25">
      <c r="A2939" s="96" t="s">
        <v>13820</v>
      </c>
      <c r="B2939" s="21" t="s">
        <v>13821</v>
      </c>
      <c r="C2939" s="21"/>
      <c r="D2939" s="22">
        <v>0</v>
      </c>
      <c r="E2939" s="28">
        <v>0.3579368807874948</v>
      </c>
      <c r="F2939" s="28">
        <v>0.31065012955228338</v>
      </c>
      <c r="G2939" s="28">
        <v>0.80318508944690059</v>
      </c>
      <c r="H2939" s="28">
        <v>0.12170577988422171</v>
      </c>
      <c r="I2939" s="25">
        <f t="shared" si="184"/>
        <v>0</v>
      </c>
      <c r="J2939" s="25">
        <f t="shared" si="185"/>
        <v>0</v>
      </c>
      <c r="K2939" s="25">
        <f t="shared" si="186"/>
        <v>1</v>
      </c>
      <c r="L2939" s="25">
        <f t="shared" si="187"/>
        <v>0</v>
      </c>
      <c r="M2939" s="25">
        <v>1</v>
      </c>
      <c r="N2939" s="25" t="e">
        <v>#N/A</v>
      </c>
      <c r="O2939" s="25" t="e">
        <f>VLOOKUP(A2939,'NFkB target TFs'!$E$10:$E$54,1,FALSE)</f>
        <v>#N/A</v>
      </c>
      <c r="P2939" s="25" t="e">
        <f>VLOOKUP(A2939,'all NFkB targets'!$A$6:$A$571,1,FALSE)</f>
        <v>#N/A</v>
      </c>
    </row>
    <row r="2940" spans="1:16" x14ac:dyDescent="0.25">
      <c r="A2940" s="96" t="s">
        <v>4400</v>
      </c>
      <c r="B2940" s="21" t="s">
        <v>4401</v>
      </c>
      <c r="C2940" s="21"/>
      <c r="D2940" s="22">
        <v>0</v>
      </c>
      <c r="E2940" s="23">
        <v>2.8146216871606389E-2</v>
      </c>
      <c r="F2940" s="23">
        <v>0.29639966402184587</v>
      </c>
      <c r="G2940" s="23">
        <v>0.44447913622793805</v>
      </c>
      <c r="H2940" s="23">
        <v>0.12170365241677533</v>
      </c>
      <c r="I2940" s="25">
        <f t="shared" si="184"/>
        <v>0</v>
      </c>
      <c r="J2940" s="25">
        <f t="shared" si="185"/>
        <v>0</v>
      </c>
      <c r="K2940" s="25">
        <f t="shared" si="186"/>
        <v>0</v>
      </c>
      <c r="L2940" s="25">
        <f t="shared" si="187"/>
        <v>0</v>
      </c>
      <c r="M2940" s="25">
        <v>0</v>
      </c>
      <c r="N2940" s="25" t="e">
        <v>#N/A</v>
      </c>
      <c r="O2940" s="25" t="e">
        <f>VLOOKUP(A2940,'NFkB target TFs'!$E$10:$E$54,1,FALSE)</f>
        <v>#N/A</v>
      </c>
      <c r="P2940" s="25" t="e">
        <f>VLOOKUP(A2940,'all NFkB targets'!$A$6:$A$571,1,FALSE)</f>
        <v>#N/A</v>
      </c>
    </row>
    <row r="2941" spans="1:16" x14ac:dyDescent="0.25">
      <c r="A2941" s="96" t="s">
        <v>11591</v>
      </c>
      <c r="B2941" s="21" t="s">
        <v>11592</v>
      </c>
      <c r="C2941" s="21"/>
      <c r="D2941" s="22">
        <v>0</v>
      </c>
      <c r="E2941" s="23">
        <v>-0.14869445028515729</v>
      </c>
      <c r="F2941" s="23">
        <v>0.20020383696283259</v>
      </c>
      <c r="G2941" s="23">
        <v>0.18152419480612428</v>
      </c>
      <c r="H2941" s="23">
        <v>0.12161900215875519</v>
      </c>
      <c r="I2941" s="25">
        <f t="shared" si="184"/>
        <v>0</v>
      </c>
      <c r="J2941" s="25">
        <f t="shared" si="185"/>
        <v>0</v>
      </c>
      <c r="K2941" s="25">
        <f t="shared" si="186"/>
        <v>0</v>
      </c>
      <c r="L2941" s="25">
        <f t="shared" si="187"/>
        <v>0</v>
      </c>
      <c r="M2941" s="25">
        <v>0</v>
      </c>
      <c r="N2941" s="25" t="e">
        <v>#N/A</v>
      </c>
      <c r="O2941" s="25" t="e">
        <f>VLOOKUP(A2941,'NFkB target TFs'!$E$10:$E$54,1,FALSE)</f>
        <v>#N/A</v>
      </c>
      <c r="P2941" s="25" t="e">
        <f>VLOOKUP(A2941,'all NFkB targets'!$A$6:$A$571,1,FALSE)</f>
        <v>#N/A</v>
      </c>
    </row>
    <row r="2942" spans="1:16" x14ac:dyDescent="0.25">
      <c r="A2942" s="96" t="s">
        <v>3117</v>
      </c>
      <c r="B2942" s="21" t="s">
        <v>3118</v>
      </c>
      <c r="C2942" s="21"/>
      <c r="D2942" s="22">
        <v>0</v>
      </c>
      <c r="E2942" s="23">
        <v>0.17140653392580277</v>
      </c>
      <c r="F2942" s="23">
        <v>0.17161800530060206</v>
      </c>
      <c r="G2942" s="23">
        <v>0.25616675241211412</v>
      </c>
      <c r="H2942" s="23">
        <v>0.12157495084766942</v>
      </c>
      <c r="I2942" s="25">
        <f t="shared" si="184"/>
        <v>0</v>
      </c>
      <c r="J2942" s="25">
        <f t="shared" si="185"/>
        <v>0</v>
      </c>
      <c r="K2942" s="25">
        <f t="shared" si="186"/>
        <v>0</v>
      </c>
      <c r="L2942" s="25">
        <f t="shared" si="187"/>
        <v>0</v>
      </c>
      <c r="M2942" s="25">
        <v>0</v>
      </c>
      <c r="N2942" s="25" t="e">
        <v>#N/A</v>
      </c>
      <c r="O2942" s="25" t="e">
        <f>VLOOKUP(A2942,'NFkB target TFs'!$E$10:$E$54,1,FALSE)</f>
        <v>#N/A</v>
      </c>
      <c r="P2942" s="25" t="e">
        <f>VLOOKUP(A2942,'all NFkB targets'!$A$6:$A$571,1,FALSE)</f>
        <v>#N/A</v>
      </c>
    </row>
    <row r="2943" spans="1:16" x14ac:dyDescent="0.25">
      <c r="A2943" s="96" t="s">
        <v>15003</v>
      </c>
      <c r="B2943" s="21" t="s">
        <v>15004</v>
      </c>
      <c r="C2943" s="21"/>
      <c r="D2943" s="22">
        <v>0</v>
      </c>
      <c r="E2943" s="24">
        <v>-1.7453378917063231</v>
      </c>
      <c r="F2943" s="24">
        <v>-2.1525721937177926</v>
      </c>
      <c r="G2943" s="28">
        <v>1.1820792017269417</v>
      </c>
      <c r="H2943" s="28">
        <v>0.1215486641422146</v>
      </c>
      <c r="I2943" s="25">
        <f t="shared" si="184"/>
        <v>1</v>
      </c>
      <c r="J2943" s="25">
        <f t="shared" si="185"/>
        <v>1</v>
      </c>
      <c r="K2943" s="25">
        <f t="shared" si="186"/>
        <v>1</v>
      </c>
      <c r="L2943" s="25">
        <f t="shared" si="187"/>
        <v>0</v>
      </c>
      <c r="M2943" s="25">
        <v>1</v>
      </c>
      <c r="N2943" s="25" t="e">
        <v>#N/A</v>
      </c>
      <c r="O2943" s="25" t="e">
        <f>VLOOKUP(A2943,'NFkB target TFs'!$E$10:$E$54,1,FALSE)</f>
        <v>#N/A</v>
      </c>
      <c r="P2943" s="25" t="e">
        <f>VLOOKUP(A2943,'all NFkB targets'!$A$6:$A$571,1,FALSE)</f>
        <v>#N/A</v>
      </c>
    </row>
    <row r="2944" spans="1:16" x14ac:dyDescent="0.25">
      <c r="A2944" s="96" t="s">
        <v>2776</v>
      </c>
      <c r="B2944" s="21" t="s">
        <v>2777</v>
      </c>
      <c r="C2944" s="21"/>
      <c r="D2944" s="22">
        <v>0</v>
      </c>
      <c r="E2944" s="23">
        <v>-0.10964001278660043</v>
      </c>
      <c r="F2944" s="23">
        <v>0.3253377634441007</v>
      </c>
      <c r="G2944" s="23">
        <v>0.1336919097999158</v>
      </c>
      <c r="H2944" s="23">
        <v>0.12153927609679731</v>
      </c>
      <c r="I2944" s="25">
        <f t="shared" si="184"/>
        <v>0</v>
      </c>
      <c r="J2944" s="25">
        <f t="shared" si="185"/>
        <v>0</v>
      </c>
      <c r="K2944" s="25">
        <f t="shared" si="186"/>
        <v>0</v>
      </c>
      <c r="L2944" s="25">
        <f t="shared" si="187"/>
        <v>0</v>
      </c>
      <c r="M2944" s="25">
        <v>0</v>
      </c>
      <c r="N2944" s="25" t="e">
        <v>#N/A</v>
      </c>
      <c r="O2944" s="25" t="e">
        <f>VLOOKUP(A2944,'NFkB target TFs'!$E$10:$E$54,1,FALSE)</f>
        <v>#N/A</v>
      </c>
      <c r="P2944" s="25" t="e">
        <f>VLOOKUP(A2944,'all NFkB targets'!$A$6:$A$571,1,FALSE)</f>
        <v>#N/A</v>
      </c>
    </row>
    <row r="2945" spans="1:16" x14ac:dyDescent="0.25">
      <c r="A2945" s="96" t="s">
        <v>8255</v>
      </c>
      <c r="B2945" s="21" t="s">
        <v>8256</v>
      </c>
      <c r="C2945" s="21"/>
      <c r="D2945" s="22">
        <v>0</v>
      </c>
      <c r="E2945" s="23">
        <v>0.22210389963861046</v>
      </c>
      <c r="F2945" s="23">
        <v>0.38399487778655106</v>
      </c>
      <c r="G2945" s="23">
        <v>-0.36315763395906625</v>
      </c>
      <c r="H2945" s="23">
        <v>0.12143208318000856</v>
      </c>
      <c r="I2945" s="25">
        <f t="shared" si="184"/>
        <v>0</v>
      </c>
      <c r="J2945" s="25">
        <f t="shared" si="185"/>
        <v>0</v>
      </c>
      <c r="K2945" s="25">
        <f t="shared" si="186"/>
        <v>0</v>
      </c>
      <c r="L2945" s="25">
        <f t="shared" si="187"/>
        <v>0</v>
      </c>
      <c r="M2945" s="25">
        <v>0</v>
      </c>
      <c r="N2945" s="25" t="e">
        <v>#N/A</v>
      </c>
      <c r="O2945" s="25" t="e">
        <f>VLOOKUP(A2945,'NFkB target TFs'!$E$10:$E$54,1,FALSE)</f>
        <v>#N/A</v>
      </c>
      <c r="P2945" s="25" t="e">
        <f>VLOOKUP(A2945,'all NFkB targets'!$A$6:$A$571,1,FALSE)</f>
        <v>#N/A</v>
      </c>
    </row>
    <row r="2946" spans="1:16" x14ac:dyDescent="0.25">
      <c r="A2946" s="96" t="s">
        <v>12681</v>
      </c>
      <c r="B2946" s="21" t="s">
        <v>12682</v>
      </c>
      <c r="C2946" s="21"/>
      <c r="D2946" s="22">
        <v>0</v>
      </c>
      <c r="E2946" s="28">
        <v>0.11852525834505677</v>
      </c>
      <c r="F2946" s="28">
        <v>0.62344717550666628</v>
      </c>
      <c r="G2946" s="23">
        <v>-9.0213002832097114E-2</v>
      </c>
      <c r="H2946" s="28">
        <v>0.12143180824028457</v>
      </c>
      <c r="I2946" s="25">
        <f t="shared" si="184"/>
        <v>0</v>
      </c>
      <c r="J2946" s="25">
        <f t="shared" si="185"/>
        <v>1</v>
      </c>
      <c r="K2946" s="25">
        <f t="shared" si="186"/>
        <v>0</v>
      </c>
      <c r="L2946" s="25">
        <f t="shared" si="187"/>
        <v>0</v>
      </c>
      <c r="M2946" s="25">
        <v>1</v>
      </c>
      <c r="N2946" s="25" t="e">
        <v>#N/A</v>
      </c>
      <c r="O2946" s="25" t="e">
        <f>VLOOKUP(A2946,'NFkB target TFs'!$E$10:$E$54,1,FALSE)</f>
        <v>#N/A</v>
      </c>
      <c r="P2946" s="25" t="e">
        <f>VLOOKUP(A2946,'all NFkB targets'!$A$6:$A$571,1,FALSE)</f>
        <v>#N/A</v>
      </c>
    </row>
    <row r="2947" spans="1:16" x14ac:dyDescent="0.25">
      <c r="A2947" s="96" t="s">
        <v>12376</v>
      </c>
      <c r="B2947" s="21" t="s">
        <v>941</v>
      </c>
      <c r="C2947" s="21"/>
      <c r="D2947" s="22">
        <v>0</v>
      </c>
      <c r="E2947" s="28">
        <v>0.63423085228261145</v>
      </c>
      <c r="F2947" s="28">
        <v>0.34443707258162121</v>
      </c>
      <c r="G2947" s="28">
        <v>0.363843251634207</v>
      </c>
      <c r="H2947" s="28">
        <v>0.1214040638618846</v>
      </c>
      <c r="I2947" s="25">
        <f t="shared" si="184"/>
        <v>1</v>
      </c>
      <c r="J2947" s="25">
        <f t="shared" si="185"/>
        <v>0</v>
      </c>
      <c r="K2947" s="25">
        <f t="shared" si="186"/>
        <v>0</v>
      </c>
      <c r="L2947" s="25">
        <f t="shared" si="187"/>
        <v>0</v>
      </c>
      <c r="M2947" s="25">
        <v>1</v>
      </c>
      <c r="N2947" s="25" t="e">
        <v>#N/A</v>
      </c>
      <c r="O2947" s="25" t="e">
        <f>VLOOKUP(A2947,'NFkB target TFs'!$E$10:$E$54,1,FALSE)</f>
        <v>#N/A</v>
      </c>
      <c r="P2947" s="25" t="e">
        <f>VLOOKUP(A2947,'all NFkB targets'!$A$6:$A$571,1,FALSE)</f>
        <v>#N/A</v>
      </c>
    </row>
    <row r="2948" spans="1:16" x14ac:dyDescent="0.25">
      <c r="A2948" s="96" t="s">
        <v>825</v>
      </c>
      <c r="B2948" s="21" t="s">
        <v>826</v>
      </c>
      <c r="C2948" s="21"/>
      <c r="D2948" s="22">
        <v>0</v>
      </c>
      <c r="E2948" s="23">
        <v>0.24361902870972804</v>
      </c>
      <c r="F2948" s="23">
        <v>0.2747263142556271</v>
      </c>
      <c r="G2948" s="23">
        <v>-0.14709575916799061</v>
      </c>
      <c r="H2948" s="23">
        <v>0.12138855785425764</v>
      </c>
      <c r="I2948" s="25">
        <f t="shared" si="184"/>
        <v>0</v>
      </c>
      <c r="J2948" s="25">
        <f t="shared" si="185"/>
        <v>0</v>
      </c>
      <c r="K2948" s="25">
        <f t="shared" si="186"/>
        <v>0</v>
      </c>
      <c r="L2948" s="25">
        <f t="shared" si="187"/>
        <v>0</v>
      </c>
      <c r="M2948" s="25">
        <v>0</v>
      </c>
      <c r="N2948" s="25" t="e">
        <v>#N/A</v>
      </c>
      <c r="O2948" s="25" t="e">
        <f>VLOOKUP(A2948,'NFkB target TFs'!$E$10:$E$54,1,FALSE)</f>
        <v>#N/A</v>
      </c>
      <c r="P2948" s="25" t="e">
        <f>VLOOKUP(A2948,'all NFkB targets'!$A$6:$A$571,1,FALSE)</f>
        <v>#N/A</v>
      </c>
    </row>
    <row r="2949" spans="1:16" x14ac:dyDescent="0.25">
      <c r="A2949" s="96" t="s">
        <v>4316</v>
      </c>
      <c r="B2949" s="21" t="s">
        <v>4317</v>
      </c>
      <c r="C2949" s="21"/>
      <c r="D2949" s="22">
        <v>0</v>
      </c>
      <c r="E2949" s="23">
        <v>-0.1356643566303021</v>
      </c>
      <c r="F2949" s="23">
        <v>0.21564196509398695</v>
      </c>
      <c r="G2949" s="23">
        <v>0.51287321775378059</v>
      </c>
      <c r="H2949" s="23">
        <v>0.12128846342797865</v>
      </c>
      <c r="I2949" s="25">
        <f t="shared" si="184"/>
        <v>0</v>
      </c>
      <c r="J2949" s="25">
        <f t="shared" si="185"/>
        <v>0</v>
      </c>
      <c r="K2949" s="25">
        <f t="shared" si="186"/>
        <v>0</v>
      </c>
      <c r="L2949" s="25">
        <f t="shared" si="187"/>
        <v>0</v>
      </c>
      <c r="M2949" s="25">
        <v>0</v>
      </c>
      <c r="N2949" s="25" t="e">
        <v>#N/A</v>
      </c>
      <c r="O2949" s="25" t="e">
        <f>VLOOKUP(A2949,'NFkB target TFs'!$E$10:$E$54,1,FALSE)</f>
        <v>#N/A</v>
      </c>
      <c r="P2949" s="25" t="e">
        <f>VLOOKUP(A2949,'all NFkB targets'!$A$6:$A$571,1,FALSE)</f>
        <v>#N/A</v>
      </c>
    </row>
    <row r="2950" spans="1:16" x14ac:dyDescent="0.25">
      <c r="A2950" s="96" t="s">
        <v>2657</v>
      </c>
      <c r="B2950" s="21" t="s">
        <v>2658</v>
      </c>
      <c r="C2950" s="21"/>
      <c r="D2950" s="22">
        <v>0</v>
      </c>
      <c r="E2950" s="23">
        <v>4.742037249418684E-2</v>
      </c>
      <c r="F2950" s="23">
        <v>0.15576390206549498</v>
      </c>
      <c r="G2950" s="23">
        <v>0.33862904865238458</v>
      </c>
      <c r="H2950" s="23">
        <v>0.12119129160602968</v>
      </c>
      <c r="I2950" s="25">
        <f t="shared" si="184"/>
        <v>0</v>
      </c>
      <c r="J2950" s="25">
        <f t="shared" si="185"/>
        <v>0</v>
      </c>
      <c r="K2950" s="25">
        <f t="shared" si="186"/>
        <v>0</v>
      </c>
      <c r="L2950" s="25">
        <f t="shared" si="187"/>
        <v>0</v>
      </c>
      <c r="M2950" s="25">
        <v>0</v>
      </c>
      <c r="N2950" s="25" t="e">
        <v>#N/A</v>
      </c>
      <c r="O2950" s="25" t="e">
        <f>VLOOKUP(A2950,'NFkB target TFs'!$E$10:$E$54,1,FALSE)</f>
        <v>#N/A</v>
      </c>
      <c r="P2950" s="25" t="e">
        <f>VLOOKUP(A2950,'all NFkB targets'!$A$6:$A$571,1,FALSE)</f>
        <v>#N/A</v>
      </c>
    </row>
    <row r="2951" spans="1:16" x14ac:dyDescent="0.25">
      <c r="A2951" s="96" t="s">
        <v>4628</v>
      </c>
      <c r="B2951" s="21" t="s">
        <v>4629</v>
      </c>
      <c r="C2951" s="21"/>
      <c r="D2951" s="22">
        <v>0</v>
      </c>
      <c r="E2951" s="23">
        <v>0.33808570725384857</v>
      </c>
      <c r="F2951" s="23">
        <v>-4.7736125548716986E-2</v>
      </c>
      <c r="G2951" s="23">
        <v>-7.3664712489477993E-2</v>
      </c>
      <c r="H2951" s="23">
        <v>0.12092121017604691</v>
      </c>
      <c r="I2951" s="25">
        <f t="shared" si="184"/>
        <v>0</v>
      </c>
      <c r="J2951" s="25">
        <f t="shared" si="185"/>
        <v>0</v>
      </c>
      <c r="K2951" s="25">
        <f t="shared" si="186"/>
        <v>0</v>
      </c>
      <c r="L2951" s="25">
        <f t="shared" si="187"/>
        <v>0</v>
      </c>
      <c r="M2951" s="25">
        <v>0</v>
      </c>
      <c r="N2951" s="25" t="e">
        <v>#N/A</v>
      </c>
      <c r="O2951" s="25" t="e">
        <f>VLOOKUP(A2951,'NFkB target TFs'!$E$10:$E$54,1,FALSE)</f>
        <v>#N/A</v>
      </c>
      <c r="P2951" s="25" t="e">
        <f>VLOOKUP(A2951,'all NFkB targets'!$A$6:$A$571,1,FALSE)</f>
        <v>#N/A</v>
      </c>
    </row>
    <row r="2952" spans="1:16" x14ac:dyDescent="0.25">
      <c r="A2952" s="96" t="s">
        <v>628</v>
      </c>
      <c r="B2952" s="21" t="s">
        <v>629</v>
      </c>
      <c r="C2952" s="21"/>
      <c r="D2952" s="22">
        <v>0</v>
      </c>
      <c r="E2952" s="23">
        <v>0.19821969463070671</v>
      </c>
      <c r="F2952" s="23">
        <v>-9.2069501112044178E-2</v>
      </c>
      <c r="G2952" s="23">
        <v>0.15106825574260513</v>
      </c>
      <c r="H2952" s="23">
        <v>0.12090589904283679</v>
      </c>
      <c r="I2952" s="25">
        <f t="shared" si="184"/>
        <v>0</v>
      </c>
      <c r="J2952" s="25">
        <f t="shared" si="185"/>
        <v>0</v>
      </c>
      <c r="K2952" s="25">
        <f t="shared" si="186"/>
        <v>0</v>
      </c>
      <c r="L2952" s="25">
        <f t="shared" si="187"/>
        <v>0</v>
      </c>
      <c r="M2952" s="25">
        <v>0</v>
      </c>
      <c r="N2952" s="25" t="e">
        <v>#N/A</v>
      </c>
      <c r="O2952" s="25" t="e">
        <f>VLOOKUP(A2952,'NFkB target TFs'!$E$10:$E$54,1,FALSE)</f>
        <v>#N/A</v>
      </c>
      <c r="P2952" s="25" t="e">
        <f>VLOOKUP(A2952,'all NFkB targets'!$A$6:$A$571,1,FALSE)</f>
        <v>#N/A</v>
      </c>
    </row>
    <row r="2953" spans="1:16" x14ac:dyDescent="0.25">
      <c r="A2953" s="96" t="s">
        <v>3595</v>
      </c>
      <c r="B2953" s="21" t="s">
        <v>3596</v>
      </c>
      <c r="C2953" s="21"/>
      <c r="D2953" s="22">
        <v>0</v>
      </c>
      <c r="E2953" s="23">
        <v>0.11190002102014908</v>
      </c>
      <c r="F2953" s="23">
        <v>0.3827148138263663</v>
      </c>
      <c r="G2953" s="23">
        <v>0.37275246497766146</v>
      </c>
      <c r="H2953" s="23">
        <v>0.12082478078464506</v>
      </c>
      <c r="I2953" s="25">
        <f t="shared" si="184"/>
        <v>0</v>
      </c>
      <c r="J2953" s="25">
        <f t="shared" si="185"/>
        <v>0</v>
      </c>
      <c r="K2953" s="25">
        <f t="shared" si="186"/>
        <v>0</v>
      </c>
      <c r="L2953" s="25">
        <f t="shared" si="187"/>
        <v>0</v>
      </c>
      <c r="M2953" s="25">
        <v>0</v>
      </c>
      <c r="N2953" s="25" t="e">
        <v>#N/A</v>
      </c>
      <c r="O2953" s="25" t="e">
        <f>VLOOKUP(A2953,'NFkB target TFs'!$E$10:$E$54,1,FALSE)</f>
        <v>#N/A</v>
      </c>
      <c r="P2953" s="25" t="e">
        <f>VLOOKUP(A2953,'all NFkB targets'!$A$6:$A$571,1,FALSE)</f>
        <v>#N/A</v>
      </c>
    </row>
    <row r="2954" spans="1:16" x14ac:dyDescent="0.25">
      <c r="A2954" s="96" t="s">
        <v>7537</v>
      </c>
      <c r="B2954" s="21" t="s">
        <v>7538</v>
      </c>
      <c r="C2954" s="21"/>
      <c r="D2954" s="22">
        <v>0</v>
      </c>
      <c r="E2954" s="23">
        <v>5.1695001255694331E-2</v>
      </c>
      <c r="F2954" s="23">
        <v>2.72337038294433E-2</v>
      </c>
      <c r="G2954" s="23">
        <v>-0.11940670558878565</v>
      </c>
      <c r="H2954" s="23">
        <v>0.12081696797421562</v>
      </c>
      <c r="I2954" s="25">
        <f t="shared" si="184"/>
        <v>0</v>
      </c>
      <c r="J2954" s="25">
        <f t="shared" si="185"/>
        <v>0</v>
      </c>
      <c r="K2954" s="25">
        <f t="shared" si="186"/>
        <v>0</v>
      </c>
      <c r="L2954" s="25">
        <f t="shared" si="187"/>
        <v>0</v>
      </c>
      <c r="M2954" s="25">
        <v>0</v>
      </c>
      <c r="N2954" s="25" t="e">
        <v>#N/A</v>
      </c>
      <c r="O2954" s="25" t="e">
        <f>VLOOKUP(A2954,'NFkB target TFs'!$E$10:$E$54,1,FALSE)</f>
        <v>#N/A</v>
      </c>
      <c r="P2954" s="25" t="e">
        <f>VLOOKUP(A2954,'all NFkB targets'!$A$6:$A$571,1,FALSE)</f>
        <v>#N/A</v>
      </c>
    </row>
    <row r="2955" spans="1:16" x14ac:dyDescent="0.25">
      <c r="A2955" s="96" t="s">
        <v>1835</v>
      </c>
      <c r="B2955" s="21" t="s">
        <v>1836</v>
      </c>
      <c r="C2955" s="21"/>
      <c r="D2955" s="22">
        <v>0</v>
      </c>
      <c r="E2955" s="23">
        <v>0.25369854939176451</v>
      </c>
      <c r="F2955" s="23">
        <v>4.9606605860166859E-2</v>
      </c>
      <c r="G2955" s="23">
        <v>2.7908478636544234E-2</v>
      </c>
      <c r="H2955" s="23">
        <v>0.12042498052146941</v>
      </c>
      <c r="I2955" s="25">
        <f t="shared" si="184"/>
        <v>0</v>
      </c>
      <c r="J2955" s="25">
        <f t="shared" si="185"/>
        <v>0</v>
      </c>
      <c r="K2955" s="25">
        <f t="shared" si="186"/>
        <v>0</v>
      </c>
      <c r="L2955" s="25">
        <f t="shared" si="187"/>
        <v>0</v>
      </c>
      <c r="M2955" s="25">
        <v>0</v>
      </c>
      <c r="N2955" s="25" t="e">
        <v>#N/A</v>
      </c>
      <c r="O2955" s="25" t="e">
        <f>VLOOKUP(A2955,'NFkB target TFs'!$E$10:$E$54,1,FALSE)</f>
        <v>#N/A</v>
      </c>
      <c r="P2955" s="25" t="e">
        <f>VLOOKUP(A2955,'all NFkB targets'!$A$6:$A$571,1,FALSE)</f>
        <v>#N/A</v>
      </c>
    </row>
    <row r="2956" spans="1:16" x14ac:dyDescent="0.25">
      <c r="A2956" s="96" t="s">
        <v>11379</v>
      </c>
      <c r="B2956" s="21" t="s">
        <v>11380</v>
      </c>
      <c r="C2956" s="21"/>
      <c r="D2956" s="22">
        <v>0</v>
      </c>
      <c r="E2956" s="23">
        <v>-0.32471480298483013</v>
      </c>
      <c r="F2956" s="23">
        <v>-0.1487328827654355</v>
      </c>
      <c r="G2956" s="23">
        <v>-5.4028553314830571E-2</v>
      </c>
      <c r="H2956" s="23">
        <v>0.12042082223316646</v>
      </c>
      <c r="I2956" s="25">
        <f t="shared" si="184"/>
        <v>0</v>
      </c>
      <c r="J2956" s="25">
        <f t="shared" si="185"/>
        <v>0</v>
      </c>
      <c r="K2956" s="25">
        <f t="shared" si="186"/>
        <v>0</v>
      </c>
      <c r="L2956" s="25">
        <f t="shared" si="187"/>
        <v>0</v>
      </c>
      <c r="M2956" s="25">
        <v>0</v>
      </c>
      <c r="N2956" s="25" t="e">
        <v>#N/A</v>
      </c>
      <c r="O2956" s="25" t="e">
        <f>VLOOKUP(A2956,'NFkB target TFs'!$E$10:$E$54,1,FALSE)</f>
        <v>#N/A</v>
      </c>
      <c r="P2956" s="25" t="e">
        <f>VLOOKUP(A2956,'all NFkB targets'!$A$6:$A$571,1,FALSE)</f>
        <v>#N/A</v>
      </c>
    </row>
    <row r="2957" spans="1:16" x14ac:dyDescent="0.25">
      <c r="A2957" s="96" t="s">
        <v>4408</v>
      </c>
      <c r="B2957" s="21" t="s">
        <v>4409</v>
      </c>
      <c r="C2957" s="21"/>
      <c r="D2957" s="22">
        <v>0</v>
      </c>
      <c r="E2957" s="23">
        <v>-2.3432694465122771E-2</v>
      </c>
      <c r="F2957" s="23">
        <v>0.39830786062114315</v>
      </c>
      <c r="G2957" s="23">
        <v>2.3400432580077023E-2</v>
      </c>
      <c r="H2957" s="23">
        <v>0.12032468524500706</v>
      </c>
      <c r="I2957" s="25">
        <f t="shared" si="184"/>
        <v>0</v>
      </c>
      <c r="J2957" s="25">
        <f t="shared" si="185"/>
        <v>0</v>
      </c>
      <c r="K2957" s="25">
        <f t="shared" si="186"/>
        <v>0</v>
      </c>
      <c r="L2957" s="25">
        <f t="shared" si="187"/>
        <v>0</v>
      </c>
      <c r="M2957" s="25">
        <v>0</v>
      </c>
      <c r="N2957" s="25" t="e">
        <v>#N/A</v>
      </c>
      <c r="O2957" s="25" t="e">
        <f>VLOOKUP(A2957,'NFkB target TFs'!$E$10:$E$54,1,FALSE)</f>
        <v>#N/A</v>
      </c>
      <c r="P2957" s="25" t="e">
        <f>VLOOKUP(A2957,'all NFkB targets'!$A$6:$A$571,1,FALSE)</f>
        <v>#N/A</v>
      </c>
    </row>
    <row r="2958" spans="1:16" x14ac:dyDescent="0.25">
      <c r="A2958" s="96" t="s">
        <v>401</v>
      </c>
      <c r="B2958" s="21" t="s">
        <v>402</v>
      </c>
      <c r="C2958" s="21"/>
      <c r="D2958" s="22">
        <v>0</v>
      </c>
      <c r="E2958" s="23">
        <v>-0.44217175964728411</v>
      </c>
      <c r="F2958" s="23">
        <v>0.17704195808682521</v>
      </c>
      <c r="G2958" s="23">
        <v>0.17337979623556238</v>
      </c>
      <c r="H2958" s="23">
        <v>0.1203070930463306</v>
      </c>
      <c r="I2958" s="25">
        <f t="shared" si="184"/>
        <v>0</v>
      </c>
      <c r="J2958" s="25">
        <f t="shared" si="185"/>
        <v>0</v>
      </c>
      <c r="K2958" s="25">
        <f t="shared" si="186"/>
        <v>0</v>
      </c>
      <c r="L2958" s="25">
        <f t="shared" si="187"/>
        <v>0</v>
      </c>
      <c r="M2958" s="25">
        <v>0</v>
      </c>
      <c r="N2958" s="25" t="e">
        <v>#N/A</v>
      </c>
      <c r="O2958" s="25" t="e">
        <f>VLOOKUP(A2958,'NFkB target TFs'!$E$10:$E$54,1,FALSE)</f>
        <v>#N/A</v>
      </c>
      <c r="P2958" s="25" t="e">
        <f>VLOOKUP(A2958,'all NFkB targets'!$A$6:$A$571,1,FALSE)</f>
        <v>#N/A</v>
      </c>
    </row>
    <row r="2959" spans="1:16" x14ac:dyDescent="0.25">
      <c r="A2959" s="96" t="s">
        <v>2337</v>
      </c>
      <c r="B2959" s="21" t="s">
        <v>2338</v>
      </c>
      <c r="C2959" s="21"/>
      <c r="D2959" s="22">
        <v>0</v>
      </c>
      <c r="E2959" s="23">
        <v>0.34074303605513245</v>
      </c>
      <c r="F2959" s="23">
        <v>0.36581300301123004</v>
      </c>
      <c r="G2959" s="23">
        <v>4.1639110782444658E-2</v>
      </c>
      <c r="H2959" s="23">
        <v>0.12030455441792882</v>
      </c>
      <c r="I2959" s="25">
        <f t="shared" si="184"/>
        <v>0</v>
      </c>
      <c r="J2959" s="25">
        <f t="shared" si="185"/>
        <v>0</v>
      </c>
      <c r="K2959" s="25">
        <f t="shared" si="186"/>
        <v>0</v>
      </c>
      <c r="L2959" s="25">
        <f t="shared" si="187"/>
        <v>0</v>
      </c>
      <c r="M2959" s="25">
        <v>0</v>
      </c>
      <c r="N2959" s="25" t="e">
        <v>#N/A</v>
      </c>
      <c r="O2959" s="25" t="e">
        <f>VLOOKUP(A2959,'NFkB target TFs'!$E$10:$E$54,1,FALSE)</f>
        <v>#N/A</v>
      </c>
      <c r="P2959" s="25" t="e">
        <f>VLOOKUP(A2959,'all NFkB targets'!$A$6:$A$571,1,FALSE)</f>
        <v>#N/A</v>
      </c>
    </row>
    <row r="2960" spans="1:16" x14ac:dyDescent="0.25">
      <c r="A2960" s="96" t="s">
        <v>9593</v>
      </c>
      <c r="B2960" s="21" t="s">
        <v>9594</v>
      </c>
      <c r="C2960" s="21"/>
      <c r="D2960" s="22">
        <v>0</v>
      </c>
      <c r="E2960" s="23">
        <v>0.1656214196178448</v>
      </c>
      <c r="F2960" s="23">
        <v>0.10719431397180836</v>
      </c>
      <c r="G2960" s="23">
        <v>7.7966376892389961E-3</v>
      </c>
      <c r="H2960" s="23">
        <v>0.12015076209109919</v>
      </c>
      <c r="I2960" s="25">
        <f t="shared" si="184"/>
        <v>0</v>
      </c>
      <c r="J2960" s="25">
        <f t="shared" si="185"/>
        <v>0</v>
      </c>
      <c r="K2960" s="25">
        <f t="shared" si="186"/>
        <v>0</v>
      </c>
      <c r="L2960" s="25">
        <f t="shared" si="187"/>
        <v>0</v>
      </c>
      <c r="M2960" s="25">
        <v>0</v>
      </c>
      <c r="N2960" s="25" t="e">
        <v>#N/A</v>
      </c>
      <c r="O2960" s="25" t="e">
        <f>VLOOKUP(A2960,'NFkB target TFs'!$E$10:$E$54,1,FALSE)</f>
        <v>#N/A</v>
      </c>
      <c r="P2960" s="25" t="e">
        <f>VLOOKUP(A2960,'all NFkB targets'!$A$6:$A$571,1,FALSE)</f>
        <v>#N/A</v>
      </c>
    </row>
    <row r="2961" spans="1:16" x14ac:dyDescent="0.25">
      <c r="A2961" s="96" t="s">
        <v>4458</v>
      </c>
      <c r="B2961" s="21" t="s">
        <v>4459</v>
      </c>
      <c r="C2961" s="21"/>
      <c r="D2961" s="22">
        <v>0</v>
      </c>
      <c r="E2961" s="23">
        <v>-0.3767597444256553</v>
      </c>
      <c r="F2961" s="23">
        <v>-0.234733195056501</v>
      </c>
      <c r="G2961" s="23">
        <v>0.16865246742947604</v>
      </c>
      <c r="H2961" s="23">
        <v>0.12002577938362774</v>
      </c>
      <c r="I2961" s="25">
        <f t="shared" si="184"/>
        <v>0</v>
      </c>
      <c r="J2961" s="25">
        <f t="shared" si="185"/>
        <v>0</v>
      </c>
      <c r="K2961" s="25">
        <f t="shared" si="186"/>
        <v>0</v>
      </c>
      <c r="L2961" s="25">
        <f t="shared" si="187"/>
        <v>0</v>
      </c>
      <c r="M2961" s="25">
        <v>0</v>
      </c>
      <c r="N2961" s="25" t="e">
        <v>#N/A</v>
      </c>
      <c r="O2961" s="25" t="e">
        <f>VLOOKUP(A2961,'NFkB target TFs'!$E$10:$E$54,1,FALSE)</f>
        <v>#N/A</v>
      </c>
      <c r="P2961" s="25" t="e">
        <f>VLOOKUP(A2961,'all NFkB targets'!$A$6:$A$571,1,FALSE)</f>
        <v>#N/A</v>
      </c>
    </row>
    <row r="2962" spans="1:16" x14ac:dyDescent="0.25">
      <c r="A2962" s="96" t="s">
        <v>7492</v>
      </c>
      <c r="B2962" s="21" t="s">
        <v>7493</v>
      </c>
      <c r="C2962" s="21"/>
      <c r="D2962" s="22">
        <v>0</v>
      </c>
      <c r="E2962" s="23">
        <v>0.13717884837084679</v>
      </c>
      <c r="F2962" s="23">
        <v>0.16819442704495816</v>
      </c>
      <c r="G2962" s="23">
        <v>0.30344703262649414</v>
      </c>
      <c r="H2962" s="23">
        <v>0.11999331190760049</v>
      </c>
      <c r="I2962" s="25">
        <f t="shared" si="184"/>
        <v>0</v>
      </c>
      <c r="J2962" s="25">
        <f t="shared" si="185"/>
        <v>0</v>
      </c>
      <c r="K2962" s="25">
        <f t="shared" si="186"/>
        <v>0</v>
      </c>
      <c r="L2962" s="25">
        <f t="shared" si="187"/>
        <v>0</v>
      </c>
      <c r="M2962" s="25">
        <v>0</v>
      </c>
      <c r="N2962" s="25" t="e">
        <v>#N/A</v>
      </c>
      <c r="O2962" s="25" t="e">
        <f>VLOOKUP(A2962,'NFkB target TFs'!$E$10:$E$54,1,FALSE)</f>
        <v>#N/A</v>
      </c>
      <c r="P2962" s="25" t="e">
        <f>VLOOKUP(A2962,'all NFkB targets'!$A$6:$A$571,1,FALSE)</f>
        <v>#N/A</v>
      </c>
    </row>
    <row r="2963" spans="1:16" x14ac:dyDescent="0.25">
      <c r="A2963" s="96" t="s">
        <v>12174</v>
      </c>
      <c r="B2963" s="21" t="s">
        <v>12175</v>
      </c>
      <c r="C2963" s="21"/>
      <c r="D2963" s="22">
        <v>0</v>
      </c>
      <c r="E2963" s="24">
        <v>-0.84907869124591318</v>
      </c>
      <c r="F2963" s="28">
        <v>0.13978058069189592</v>
      </c>
      <c r="G2963" s="24">
        <v>-0.26371297662217957</v>
      </c>
      <c r="H2963" s="28">
        <v>0.11993773609835978</v>
      </c>
      <c r="I2963" s="25">
        <f t="shared" si="184"/>
        <v>1</v>
      </c>
      <c r="J2963" s="25">
        <f t="shared" si="185"/>
        <v>0</v>
      </c>
      <c r="K2963" s="25">
        <f t="shared" si="186"/>
        <v>0</v>
      </c>
      <c r="L2963" s="25">
        <f t="shared" si="187"/>
        <v>0</v>
      </c>
      <c r="M2963" s="25">
        <v>1</v>
      </c>
      <c r="N2963" s="25" t="e">
        <v>#N/A</v>
      </c>
      <c r="O2963" s="25" t="e">
        <f>VLOOKUP(A2963,'NFkB target TFs'!$E$10:$E$54,1,FALSE)</f>
        <v>#N/A</v>
      </c>
      <c r="P2963" s="25" t="e">
        <f>VLOOKUP(A2963,'all NFkB targets'!$A$6:$A$571,1,FALSE)</f>
        <v>#N/A</v>
      </c>
    </row>
    <row r="2964" spans="1:16" x14ac:dyDescent="0.25">
      <c r="A2964" s="96" t="s">
        <v>11867</v>
      </c>
      <c r="B2964" s="21" t="s">
        <v>941</v>
      </c>
      <c r="C2964" s="21"/>
      <c r="D2964" s="22">
        <v>0</v>
      </c>
      <c r="E2964" s="23">
        <v>4.8580180445061558E-2</v>
      </c>
      <c r="F2964" s="23">
        <v>0.39055995396822757</v>
      </c>
      <c r="G2964" s="23">
        <v>0.44903644727491865</v>
      </c>
      <c r="H2964" s="23">
        <v>0.11992704535920024</v>
      </c>
      <c r="I2964" s="25">
        <f t="shared" si="184"/>
        <v>0</v>
      </c>
      <c r="J2964" s="25">
        <f t="shared" si="185"/>
        <v>0</v>
      </c>
      <c r="K2964" s="25">
        <f t="shared" si="186"/>
        <v>0</v>
      </c>
      <c r="L2964" s="25">
        <f t="shared" si="187"/>
        <v>0</v>
      </c>
      <c r="M2964" s="25">
        <v>0</v>
      </c>
      <c r="N2964" s="25" t="e">
        <v>#N/A</v>
      </c>
      <c r="O2964" s="25" t="e">
        <f>VLOOKUP(A2964,'NFkB target TFs'!$E$10:$E$54,1,FALSE)</f>
        <v>#N/A</v>
      </c>
      <c r="P2964" s="25" t="e">
        <f>VLOOKUP(A2964,'all NFkB targets'!$A$6:$A$571,1,FALSE)</f>
        <v>#N/A</v>
      </c>
    </row>
    <row r="2965" spans="1:16" x14ac:dyDescent="0.25">
      <c r="A2965" s="96" t="s">
        <v>1006</v>
      </c>
      <c r="B2965" s="21" t="s">
        <v>1007</v>
      </c>
      <c r="C2965" s="21"/>
      <c r="D2965" s="22">
        <v>0</v>
      </c>
      <c r="E2965" s="23">
        <v>-8.0067067997925456E-2</v>
      </c>
      <c r="F2965" s="23">
        <v>0.41476035106151082</v>
      </c>
      <c r="G2965" s="23">
        <v>0.44869204109227295</v>
      </c>
      <c r="H2965" s="23">
        <v>0.11952375260498684</v>
      </c>
      <c r="I2965" s="25">
        <f t="shared" si="184"/>
        <v>0</v>
      </c>
      <c r="J2965" s="25">
        <f t="shared" si="185"/>
        <v>0</v>
      </c>
      <c r="K2965" s="25">
        <f t="shared" si="186"/>
        <v>0</v>
      </c>
      <c r="L2965" s="25">
        <f t="shared" si="187"/>
        <v>0</v>
      </c>
      <c r="M2965" s="25">
        <v>0</v>
      </c>
      <c r="N2965" s="25" t="e">
        <v>#N/A</v>
      </c>
      <c r="O2965" s="25" t="e">
        <f>VLOOKUP(A2965,'NFkB target TFs'!$E$10:$E$54,1,FALSE)</f>
        <v>#N/A</v>
      </c>
      <c r="P2965" s="25" t="e">
        <f>VLOOKUP(A2965,'all NFkB targets'!$A$6:$A$571,1,FALSE)</f>
        <v>#N/A</v>
      </c>
    </row>
    <row r="2966" spans="1:16" x14ac:dyDescent="0.25">
      <c r="A2966" s="96" t="s">
        <v>4832</v>
      </c>
      <c r="B2966" s="21" t="s">
        <v>4833</v>
      </c>
      <c r="C2966" s="21"/>
      <c r="D2966" s="22">
        <v>0</v>
      </c>
      <c r="E2966" s="23">
        <v>-0.33765607656655455</v>
      </c>
      <c r="F2966" s="23">
        <v>3.0668763528115241E-2</v>
      </c>
      <c r="G2966" s="23">
        <v>-2.126126100003271E-2</v>
      </c>
      <c r="H2966" s="23">
        <v>0.11942441800040539</v>
      </c>
      <c r="I2966" s="25">
        <f t="shared" si="184"/>
        <v>0</v>
      </c>
      <c r="J2966" s="25">
        <f t="shared" si="185"/>
        <v>0</v>
      </c>
      <c r="K2966" s="25">
        <f t="shared" si="186"/>
        <v>0</v>
      </c>
      <c r="L2966" s="25">
        <f t="shared" si="187"/>
        <v>0</v>
      </c>
      <c r="M2966" s="25">
        <v>0</v>
      </c>
      <c r="N2966" s="25" t="e">
        <v>#N/A</v>
      </c>
      <c r="O2966" s="25" t="e">
        <f>VLOOKUP(A2966,'NFkB target TFs'!$E$10:$E$54,1,FALSE)</f>
        <v>#N/A</v>
      </c>
      <c r="P2966" s="25" t="e">
        <f>VLOOKUP(A2966,'all NFkB targets'!$A$6:$A$571,1,FALSE)</f>
        <v>#N/A</v>
      </c>
    </row>
    <row r="2967" spans="1:16" x14ac:dyDescent="0.25">
      <c r="A2967" s="96" t="s">
        <v>2167</v>
      </c>
      <c r="B2967" s="21" t="s">
        <v>2168</v>
      </c>
      <c r="C2967" s="21"/>
      <c r="D2967" s="22">
        <v>0</v>
      </c>
      <c r="E2967" s="23">
        <v>0.16245050552744617</v>
      </c>
      <c r="F2967" s="23">
        <v>0.27519125114187548</v>
      </c>
      <c r="G2967" s="23">
        <v>0.24264852043664653</v>
      </c>
      <c r="H2967" s="23">
        <v>0.11940612248027449</v>
      </c>
      <c r="I2967" s="25">
        <f t="shared" si="184"/>
        <v>0</v>
      </c>
      <c r="J2967" s="25">
        <f t="shared" si="185"/>
        <v>0</v>
      </c>
      <c r="K2967" s="25">
        <f t="shared" si="186"/>
        <v>0</v>
      </c>
      <c r="L2967" s="25">
        <f t="shared" si="187"/>
        <v>0</v>
      </c>
      <c r="M2967" s="25">
        <v>0</v>
      </c>
      <c r="N2967" s="25" t="e">
        <v>#N/A</v>
      </c>
      <c r="O2967" s="25" t="e">
        <f>VLOOKUP(A2967,'NFkB target TFs'!$E$10:$E$54,1,FALSE)</f>
        <v>#N/A</v>
      </c>
      <c r="P2967" s="25" t="e">
        <f>VLOOKUP(A2967,'all NFkB targets'!$A$6:$A$571,1,FALSE)</f>
        <v>#N/A</v>
      </c>
    </row>
    <row r="2968" spans="1:16" x14ac:dyDescent="0.25">
      <c r="A2968" s="96" t="s">
        <v>11022</v>
      </c>
      <c r="B2968" s="21" t="s">
        <v>11023</v>
      </c>
      <c r="C2968" s="21"/>
      <c r="D2968" s="22">
        <v>0</v>
      </c>
      <c r="E2968" s="23">
        <v>-4.7007638186393995E-2</v>
      </c>
      <c r="F2968" s="23">
        <v>2.6419594491960748E-2</v>
      </c>
      <c r="G2968" s="23">
        <v>-3.8231994051061112E-2</v>
      </c>
      <c r="H2968" s="23">
        <v>0.11934255576806697</v>
      </c>
      <c r="I2968" s="25">
        <f t="shared" si="184"/>
        <v>0</v>
      </c>
      <c r="J2968" s="25">
        <f t="shared" si="185"/>
        <v>0</v>
      </c>
      <c r="K2968" s="25">
        <f t="shared" si="186"/>
        <v>0</v>
      </c>
      <c r="L2968" s="25">
        <f t="shared" si="187"/>
        <v>0</v>
      </c>
      <c r="M2968" s="25">
        <v>0</v>
      </c>
      <c r="N2968" s="25" t="e">
        <v>#N/A</v>
      </c>
      <c r="O2968" s="25" t="e">
        <f>VLOOKUP(A2968,'NFkB target TFs'!$E$10:$E$54,1,FALSE)</f>
        <v>#N/A</v>
      </c>
      <c r="P2968" s="25" t="e">
        <f>VLOOKUP(A2968,'all NFkB targets'!$A$6:$A$571,1,FALSE)</f>
        <v>#N/A</v>
      </c>
    </row>
    <row r="2969" spans="1:16" x14ac:dyDescent="0.25">
      <c r="A2969" s="96" t="s">
        <v>3836</v>
      </c>
      <c r="B2969" s="21" t="s">
        <v>3837</v>
      </c>
      <c r="C2969" s="21"/>
      <c r="D2969" s="22">
        <v>0</v>
      </c>
      <c r="E2969" s="23">
        <v>1.3143287250050945E-2</v>
      </c>
      <c r="F2969" s="23">
        <v>-0.39328233800266926</v>
      </c>
      <c r="G2969" s="23">
        <v>3.3610378293073534E-2</v>
      </c>
      <c r="H2969" s="23">
        <v>0.11923790090614751</v>
      </c>
      <c r="I2969" s="25">
        <f t="shared" si="184"/>
        <v>0</v>
      </c>
      <c r="J2969" s="25">
        <f t="shared" si="185"/>
        <v>0</v>
      </c>
      <c r="K2969" s="25">
        <f t="shared" si="186"/>
        <v>0</v>
      </c>
      <c r="L2969" s="25">
        <f t="shared" si="187"/>
        <v>0</v>
      </c>
      <c r="M2969" s="25">
        <v>0</v>
      </c>
      <c r="N2969" s="25" t="e">
        <v>#N/A</v>
      </c>
      <c r="O2969" s="25" t="e">
        <f>VLOOKUP(A2969,'NFkB target TFs'!$E$10:$E$54,1,FALSE)</f>
        <v>#N/A</v>
      </c>
      <c r="P2969" s="25" t="e">
        <f>VLOOKUP(A2969,'all NFkB targets'!$A$6:$A$571,1,FALSE)</f>
        <v>#N/A</v>
      </c>
    </row>
    <row r="2970" spans="1:16" x14ac:dyDescent="0.25">
      <c r="A2970" s="96" t="s">
        <v>10427</v>
      </c>
      <c r="B2970" s="21" t="s">
        <v>10428</v>
      </c>
      <c r="C2970" s="21"/>
      <c r="D2970" s="22">
        <v>0</v>
      </c>
      <c r="E2970" s="23">
        <v>6.2726553139175661E-2</v>
      </c>
      <c r="F2970" s="23">
        <v>0.26861966545072047</v>
      </c>
      <c r="G2970" s="23">
        <v>0.21219472953667429</v>
      </c>
      <c r="H2970" s="23">
        <v>0.11887164594933204</v>
      </c>
      <c r="I2970" s="25">
        <f t="shared" si="184"/>
        <v>0</v>
      </c>
      <c r="J2970" s="25">
        <f t="shared" si="185"/>
        <v>0</v>
      </c>
      <c r="K2970" s="25">
        <f t="shared" si="186"/>
        <v>0</v>
      </c>
      <c r="L2970" s="25">
        <f t="shared" si="187"/>
        <v>0</v>
      </c>
      <c r="M2970" s="25">
        <v>0</v>
      </c>
      <c r="N2970" s="25" t="e">
        <v>#N/A</v>
      </c>
      <c r="O2970" s="25" t="e">
        <f>VLOOKUP(A2970,'NFkB target TFs'!$E$10:$E$54,1,FALSE)</f>
        <v>#N/A</v>
      </c>
      <c r="P2970" s="25" t="e">
        <f>VLOOKUP(A2970,'all NFkB targets'!$A$6:$A$571,1,FALSE)</f>
        <v>#N/A</v>
      </c>
    </row>
    <row r="2971" spans="1:16" x14ac:dyDescent="0.25">
      <c r="A2971" s="96" t="s">
        <v>14520</v>
      </c>
      <c r="B2971" s="21" t="s">
        <v>14521</v>
      </c>
      <c r="C2971" s="21"/>
      <c r="D2971" s="22">
        <v>0</v>
      </c>
      <c r="E2971" s="28">
        <v>0.19465711832578986</v>
      </c>
      <c r="F2971" s="28">
        <v>0.90796860886118647</v>
      </c>
      <c r="G2971" s="28">
        <v>0.66998340506673515</v>
      </c>
      <c r="H2971" s="28">
        <v>0.11881160645068051</v>
      </c>
      <c r="I2971" s="25">
        <f t="shared" si="184"/>
        <v>0</v>
      </c>
      <c r="J2971" s="25">
        <f t="shared" si="185"/>
        <v>1</v>
      </c>
      <c r="K2971" s="25">
        <f t="shared" si="186"/>
        <v>1</v>
      </c>
      <c r="L2971" s="25">
        <f t="shared" si="187"/>
        <v>0</v>
      </c>
      <c r="M2971" s="25">
        <v>1</v>
      </c>
      <c r="N2971" s="25" t="e">
        <v>#N/A</v>
      </c>
      <c r="O2971" s="25" t="e">
        <f>VLOOKUP(A2971,'NFkB target TFs'!$E$10:$E$54,1,FALSE)</f>
        <v>#N/A</v>
      </c>
      <c r="P2971" s="25" t="e">
        <f>VLOOKUP(A2971,'all NFkB targets'!$A$6:$A$571,1,FALSE)</f>
        <v>#N/A</v>
      </c>
    </row>
    <row r="2972" spans="1:16" x14ac:dyDescent="0.25">
      <c r="A2972" s="96" t="s">
        <v>3624</v>
      </c>
      <c r="B2972" s="21" t="s">
        <v>3625</v>
      </c>
      <c r="C2972" s="21"/>
      <c r="D2972" s="22">
        <v>0</v>
      </c>
      <c r="E2972" s="23">
        <v>0.18400111247487411</v>
      </c>
      <c r="F2972" s="23">
        <v>0.36490082900732507</v>
      </c>
      <c r="G2972" s="23">
        <v>9.1466425842013241E-2</v>
      </c>
      <c r="H2972" s="23">
        <v>0.11879392286789899</v>
      </c>
      <c r="I2972" s="25">
        <f t="shared" si="184"/>
        <v>0</v>
      </c>
      <c r="J2972" s="25">
        <f t="shared" si="185"/>
        <v>0</v>
      </c>
      <c r="K2972" s="25">
        <f t="shared" si="186"/>
        <v>0</v>
      </c>
      <c r="L2972" s="25">
        <f t="shared" si="187"/>
        <v>0</v>
      </c>
      <c r="M2972" s="25">
        <v>0</v>
      </c>
      <c r="N2972" s="25" t="e">
        <v>#N/A</v>
      </c>
      <c r="O2972" s="25" t="e">
        <f>VLOOKUP(A2972,'NFkB target TFs'!$E$10:$E$54,1,FALSE)</f>
        <v>#N/A</v>
      </c>
      <c r="P2972" s="25" t="e">
        <f>VLOOKUP(A2972,'all NFkB targets'!$A$6:$A$571,1,FALSE)</f>
        <v>#N/A</v>
      </c>
    </row>
    <row r="2973" spans="1:16" x14ac:dyDescent="0.25">
      <c r="A2973" s="96" t="s">
        <v>6790</v>
      </c>
      <c r="B2973" s="21" t="s">
        <v>6791</v>
      </c>
      <c r="C2973" s="21"/>
      <c r="D2973" s="22">
        <v>0</v>
      </c>
      <c r="E2973" s="23">
        <v>0.49029641624308828</v>
      </c>
      <c r="F2973" s="23">
        <v>7.7682998884186227E-2</v>
      </c>
      <c r="G2973" s="23">
        <v>0.36532185486269381</v>
      </c>
      <c r="H2973" s="23">
        <v>0.11875761739470779</v>
      </c>
      <c r="I2973" s="25">
        <f t="shared" si="184"/>
        <v>0</v>
      </c>
      <c r="J2973" s="25">
        <f t="shared" si="185"/>
        <v>0</v>
      </c>
      <c r="K2973" s="25">
        <f t="shared" si="186"/>
        <v>0</v>
      </c>
      <c r="L2973" s="25">
        <f t="shared" si="187"/>
        <v>0</v>
      </c>
      <c r="M2973" s="25">
        <v>0</v>
      </c>
      <c r="N2973" s="25" t="e">
        <v>#N/A</v>
      </c>
      <c r="O2973" s="25" t="e">
        <f>VLOOKUP(A2973,'NFkB target TFs'!$E$10:$E$54,1,FALSE)</f>
        <v>#N/A</v>
      </c>
      <c r="P2973" s="25" t="e">
        <f>VLOOKUP(A2973,'all NFkB targets'!$A$6:$A$571,1,FALSE)</f>
        <v>#N/A</v>
      </c>
    </row>
    <row r="2974" spans="1:16" x14ac:dyDescent="0.25">
      <c r="A2974" s="96" t="s">
        <v>1392</v>
      </c>
      <c r="B2974" s="21" t="s">
        <v>1393</v>
      </c>
      <c r="C2974" s="21"/>
      <c r="D2974" s="22">
        <v>0</v>
      </c>
      <c r="E2974" s="23">
        <v>0.52527109360173019</v>
      </c>
      <c r="F2974" s="23">
        <v>-7.1608949107841574E-2</v>
      </c>
      <c r="G2974" s="23">
        <v>-0.37242460406475203</v>
      </c>
      <c r="H2974" s="23">
        <v>0.11845964442218453</v>
      </c>
      <c r="I2974" s="25">
        <f t="shared" si="184"/>
        <v>0</v>
      </c>
      <c r="J2974" s="25">
        <f t="shared" si="185"/>
        <v>0</v>
      </c>
      <c r="K2974" s="25">
        <f t="shared" si="186"/>
        <v>0</v>
      </c>
      <c r="L2974" s="25">
        <f t="shared" si="187"/>
        <v>0</v>
      </c>
      <c r="M2974" s="25">
        <v>0</v>
      </c>
      <c r="N2974" s="25" t="e">
        <v>#N/A</v>
      </c>
      <c r="O2974" s="25" t="e">
        <f>VLOOKUP(A2974,'NFkB target TFs'!$E$10:$E$54,1,FALSE)</f>
        <v>#N/A</v>
      </c>
      <c r="P2974" s="25" t="e">
        <f>VLOOKUP(A2974,'all NFkB targets'!$A$6:$A$571,1,FALSE)</f>
        <v>#N/A</v>
      </c>
    </row>
    <row r="2975" spans="1:16" x14ac:dyDescent="0.25">
      <c r="A2975" s="96" t="s">
        <v>11012</v>
      </c>
      <c r="B2975" s="21" t="s">
        <v>11013</v>
      </c>
      <c r="C2975" s="21"/>
      <c r="D2975" s="22">
        <v>0</v>
      </c>
      <c r="E2975" s="23">
        <v>0.20859487405890492</v>
      </c>
      <c r="F2975" s="23">
        <v>0.28562369136245813</v>
      </c>
      <c r="G2975" s="23">
        <v>0.252900565704267</v>
      </c>
      <c r="H2975" s="23">
        <v>0.11840992072487734</v>
      </c>
      <c r="I2975" s="25">
        <f t="shared" si="184"/>
        <v>0</v>
      </c>
      <c r="J2975" s="25">
        <f t="shared" si="185"/>
        <v>0</v>
      </c>
      <c r="K2975" s="25">
        <f t="shared" si="186"/>
        <v>0</v>
      </c>
      <c r="L2975" s="25">
        <f t="shared" si="187"/>
        <v>0</v>
      </c>
      <c r="M2975" s="25">
        <v>0</v>
      </c>
      <c r="N2975" s="25" t="e">
        <v>#N/A</v>
      </c>
      <c r="O2975" s="25" t="e">
        <f>VLOOKUP(A2975,'NFkB target TFs'!$E$10:$E$54,1,FALSE)</f>
        <v>#N/A</v>
      </c>
      <c r="P2975" s="25" t="e">
        <f>VLOOKUP(A2975,'all NFkB targets'!$A$6:$A$571,1,FALSE)</f>
        <v>#N/A</v>
      </c>
    </row>
    <row r="2976" spans="1:16" x14ac:dyDescent="0.25">
      <c r="A2976" s="96" t="s">
        <v>12110</v>
      </c>
      <c r="B2976" s="21" t="s">
        <v>12111</v>
      </c>
      <c r="C2976" s="21"/>
      <c r="D2976" s="22">
        <v>0</v>
      </c>
      <c r="E2976" s="28">
        <v>0.645653880293514</v>
      </c>
      <c r="F2976" s="23">
        <v>3.354172484406244E-2</v>
      </c>
      <c r="G2976" s="28">
        <v>0.24500141448395382</v>
      </c>
      <c r="H2976" s="28">
        <v>0.11840198422561252</v>
      </c>
      <c r="I2976" s="25">
        <f t="shared" si="184"/>
        <v>1</v>
      </c>
      <c r="J2976" s="25">
        <f t="shared" si="185"/>
        <v>0</v>
      </c>
      <c r="K2976" s="25">
        <f t="shared" si="186"/>
        <v>0</v>
      </c>
      <c r="L2976" s="25">
        <f t="shared" si="187"/>
        <v>0</v>
      </c>
      <c r="M2976" s="25">
        <v>1</v>
      </c>
      <c r="N2976" s="25" t="e">
        <v>#N/A</v>
      </c>
      <c r="O2976" s="25" t="e">
        <f>VLOOKUP(A2976,'NFkB target TFs'!$E$10:$E$54,1,FALSE)</f>
        <v>#N/A</v>
      </c>
      <c r="P2976" s="25" t="e">
        <f>VLOOKUP(A2976,'all NFkB targets'!$A$6:$A$571,1,FALSE)</f>
        <v>#N/A</v>
      </c>
    </row>
    <row r="2977" spans="1:16" x14ac:dyDescent="0.25">
      <c r="A2977" s="96" t="s">
        <v>4929</v>
      </c>
      <c r="B2977" s="21" t="s">
        <v>4930</v>
      </c>
      <c r="C2977" s="21"/>
      <c r="D2977" s="22">
        <v>0</v>
      </c>
      <c r="E2977" s="23">
        <v>-0.13236022047397528</v>
      </c>
      <c r="F2977" s="23">
        <v>5.3343639198864409E-2</v>
      </c>
      <c r="G2977" s="23">
        <v>0.25570559010518362</v>
      </c>
      <c r="H2977" s="23">
        <v>0.11837916418526243</v>
      </c>
      <c r="I2977" s="25">
        <f t="shared" si="184"/>
        <v>0</v>
      </c>
      <c r="J2977" s="25">
        <f t="shared" si="185"/>
        <v>0</v>
      </c>
      <c r="K2977" s="25">
        <f t="shared" si="186"/>
        <v>0</v>
      </c>
      <c r="L2977" s="25">
        <f t="shared" si="187"/>
        <v>0</v>
      </c>
      <c r="M2977" s="25">
        <v>0</v>
      </c>
      <c r="N2977" s="25" t="e">
        <v>#N/A</v>
      </c>
      <c r="O2977" s="25" t="e">
        <f>VLOOKUP(A2977,'NFkB target TFs'!$E$10:$E$54,1,FALSE)</f>
        <v>#N/A</v>
      </c>
      <c r="P2977" s="25" t="e">
        <f>VLOOKUP(A2977,'all NFkB targets'!$A$6:$A$571,1,FALSE)</f>
        <v>#N/A</v>
      </c>
    </row>
    <row r="2978" spans="1:16" x14ac:dyDescent="0.25">
      <c r="A2978" s="96" t="s">
        <v>7206</v>
      </c>
      <c r="B2978" s="21" t="s">
        <v>7207</v>
      </c>
      <c r="C2978" s="21"/>
      <c r="D2978" s="22">
        <v>0</v>
      </c>
      <c r="E2978" s="23">
        <v>0.21568105770699253</v>
      </c>
      <c r="F2978" s="23">
        <v>0.4705957993449148</v>
      </c>
      <c r="G2978" s="23">
        <v>0.34001855187025837</v>
      </c>
      <c r="H2978" s="23">
        <v>0.11837051283254453</v>
      </c>
      <c r="I2978" s="25">
        <f t="shared" si="184"/>
        <v>0</v>
      </c>
      <c r="J2978" s="25">
        <f t="shared" si="185"/>
        <v>0</v>
      </c>
      <c r="K2978" s="25">
        <f t="shared" si="186"/>
        <v>0</v>
      </c>
      <c r="L2978" s="25">
        <f t="shared" si="187"/>
        <v>0</v>
      </c>
      <c r="M2978" s="25">
        <v>0</v>
      </c>
      <c r="N2978" s="25" t="e">
        <v>#N/A</v>
      </c>
      <c r="O2978" s="25" t="e">
        <f>VLOOKUP(A2978,'NFkB target TFs'!$E$10:$E$54,1,FALSE)</f>
        <v>#N/A</v>
      </c>
      <c r="P2978" s="25" t="e">
        <f>VLOOKUP(A2978,'all NFkB targets'!$A$6:$A$571,1,FALSE)</f>
        <v>#N/A</v>
      </c>
    </row>
    <row r="2979" spans="1:16" x14ac:dyDescent="0.25">
      <c r="A2979" s="96" t="s">
        <v>5559</v>
      </c>
      <c r="B2979" s="21" t="s">
        <v>5560</v>
      </c>
      <c r="C2979" s="21"/>
      <c r="D2979" s="22">
        <v>0</v>
      </c>
      <c r="E2979" s="23">
        <v>0.31218909168709347</v>
      </c>
      <c r="F2979" s="23">
        <v>0.50772524270461439</v>
      </c>
      <c r="G2979" s="23">
        <v>0.31789821785120931</v>
      </c>
      <c r="H2979" s="23">
        <v>0.11834545073211321</v>
      </c>
      <c r="I2979" s="25">
        <f t="shared" si="184"/>
        <v>0</v>
      </c>
      <c r="J2979" s="25">
        <f t="shared" si="185"/>
        <v>0</v>
      </c>
      <c r="K2979" s="25">
        <f t="shared" si="186"/>
        <v>0</v>
      </c>
      <c r="L2979" s="25">
        <f t="shared" si="187"/>
        <v>0</v>
      </c>
      <c r="M2979" s="25">
        <v>0</v>
      </c>
      <c r="N2979" s="25" t="e">
        <v>#N/A</v>
      </c>
      <c r="O2979" s="25" t="e">
        <f>VLOOKUP(A2979,'NFkB target TFs'!$E$10:$E$54,1,FALSE)</f>
        <v>#N/A</v>
      </c>
      <c r="P2979" s="25" t="e">
        <f>VLOOKUP(A2979,'all NFkB targets'!$A$6:$A$571,1,FALSE)</f>
        <v>#N/A</v>
      </c>
    </row>
    <row r="2980" spans="1:16" x14ac:dyDescent="0.25">
      <c r="A2980" s="96" t="s">
        <v>14127</v>
      </c>
      <c r="B2980" s="21" t="s">
        <v>14128</v>
      </c>
      <c r="C2980" s="21"/>
      <c r="D2980" s="22">
        <v>0</v>
      </c>
      <c r="E2980" s="28">
        <v>0.31857808257000952</v>
      </c>
      <c r="F2980" s="28">
        <v>0.2667865406949011</v>
      </c>
      <c r="G2980" s="28">
        <v>0.82312223791592076</v>
      </c>
      <c r="H2980" s="28">
        <v>0.11830697286772618</v>
      </c>
      <c r="I2980" s="25">
        <f t="shared" si="184"/>
        <v>0</v>
      </c>
      <c r="J2980" s="25">
        <f t="shared" si="185"/>
        <v>0</v>
      </c>
      <c r="K2980" s="25">
        <f t="shared" si="186"/>
        <v>1</v>
      </c>
      <c r="L2980" s="25">
        <f t="shared" si="187"/>
        <v>0</v>
      </c>
      <c r="M2980" s="25">
        <v>1</v>
      </c>
      <c r="N2980" s="25" t="e">
        <v>#N/A</v>
      </c>
      <c r="O2980" s="25" t="e">
        <f>VLOOKUP(A2980,'NFkB target TFs'!$E$10:$E$54,1,FALSE)</f>
        <v>#N/A</v>
      </c>
      <c r="P2980" s="25" t="e">
        <f>VLOOKUP(A2980,'all NFkB targets'!$A$6:$A$571,1,FALSE)</f>
        <v>#N/A</v>
      </c>
    </row>
    <row r="2981" spans="1:16" x14ac:dyDescent="0.25">
      <c r="A2981" s="96" t="s">
        <v>2121</v>
      </c>
      <c r="B2981" s="21" t="s">
        <v>2122</v>
      </c>
      <c r="C2981" s="21"/>
      <c r="D2981" s="22">
        <v>0</v>
      </c>
      <c r="E2981" s="23">
        <v>0.25316851112940497</v>
      </c>
      <c r="F2981" s="23">
        <v>1.3094796270100106E-2</v>
      </c>
      <c r="G2981" s="23">
        <v>7.2715339784548735E-2</v>
      </c>
      <c r="H2981" s="23">
        <v>0.1182624035627938</v>
      </c>
      <c r="I2981" s="25">
        <f t="shared" si="184"/>
        <v>0</v>
      </c>
      <c r="J2981" s="25">
        <f t="shared" si="185"/>
        <v>0</v>
      </c>
      <c r="K2981" s="25">
        <f t="shared" si="186"/>
        <v>0</v>
      </c>
      <c r="L2981" s="25">
        <f t="shared" si="187"/>
        <v>0</v>
      </c>
      <c r="M2981" s="25">
        <v>0</v>
      </c>
      <c r="N2981" s="25" t="e">
        <v>#N/A</v>
      </c>
      <c r="O2981" s="25" t="e">
        <f>VLOOKUP(A2981,'NFkB target TFs'!$E$10:$E$54,1,FALSE)</f>
        <v>#N/A</v>
      </c>
      <c r="P2981" s="25" t="e">
        <f>VLOOKUP(A2981,'all NFkB targets'!$A$6:$A$571,1,FALSE)</f>
        <v>#N/A</v>
      </c>
    </row>
    <row r="2982" spans="1:16" x14ac:dyDescent="0.25">
      <c r="A2982" s="96" t="s">
        <v>1999</v>
      </c>
      <c r="B2982" s="21" t="s">
        <v>2000</v>
      </c>
      <c r="C2982" s="21"/>
      <c r="D2982" s="22">
        <v>0</v>
      </c>
      <c r="E2982" s="23">
        <v>0.24986174343073622</v>
      </c>
      <c r="F2982" s="23">
        <v>0.54928913150678049</v>
      </c>
      <c r="G2982" s="23">
        <v>0.45049487974694291</v>
      </c>
      <c r="H2982" s="23">
        <v>0.11824780171858516</v>
      </c>
      <c r="I2982" s="25">
        <f t="shared" si="184"/>
        <v>0</v>
      </c>
      <c r="J2982" s="25">
        <f t="shared" si="185"/>
        <v>0</v>
      </c>
      <c r="K2982" s="25">
        <f t="shared" si="186"/>
        <v>0</v>
      </c>
      <c r="L2982" s="25">
        <f t="shared" si="187"/>
        <v>0</v>
      </c>
      <c r="M2982" s="25">
        <v>0</v>
      </c>
      <c r="N2982" s="25" t="e">
        <v>#N/A</v>
      </c>
      <c r="O2982" s="25" t="e">
        <f>VLOOKUP(A2982,'NFkB target TFs'!$E$10:$E$54,1,FALSE)</f>
        <v>#N/A</v>
      </c>
      <c r="P2982" s="25" t="e">
        <f>VLOOKUP(A2982,'all NFkB targets'!$A$6:$A$571,1,FALSE)</f>
        <v>#N/A</v>
      </c>
    </row>
    <row r="2983" spans="1:16" x14ac:dyDescent="0.25">
      <c r="A2983" s="96" t="s">
        <v>14794</v>
      </c>
      <c r="B2983" s="21" t="s">
        <v>14795</v>
      </c>
      <c r="C2983" s="21"/>
      <c r="D2983" s="22">
        <v>0</v>
      </c>
      <c r="E2983" s="28">
        <v>0.30257534998102603</v>
      </c>
      <c r="F2983" s="28">
        <v>0.58792836562005224</v>
      </c>
      <c r="G2983" s="28">
        <v>0.74439286765324741</v>
      </c>
      <c r="H2983" s="28">
        <v>0.11820902734258742</v>
      </c>
      <c r="I2983" s="25">
        <f t="shared" si="184"/>
        <v>0</v>
      </c>
      <c r="J2983" s="25">
        <f t="shared" si="185"/>
        <v>1</v>
      </c>
      <c r="K2983" s="25">
        <f t="shared" si="186"/>
        <v>1</v>
      </c>
      <c r="L2983" s="25">
        <f t="shared" si="187"/>
        <v>0</v>
      </c>
      <c r="M2983" s="25">
        <v>1</v>
      </c>
      <c r="N2983" s="25" t="e">
        <v>#N/A</v>
      </c>
      <c r="O2983" s="25" t="e">
        <f>VLOOKUP(A2983,'NFkB target TFs'!$E$10:$E$54,1,FALSE)</f>
        <v>#N/A</v>
      </c>
      <c r="P2983" s="25" t="e">
        <f>VLOOKUP(A2983,'all NFkB targets'!$A$6:$A$571,1,FALSE)</f>
        <v>#N/A</v>
      </c>
    </row>
    <row r="2984" spans="1:16" x14ac:dyDescent="0.25">
      <c r="A2984" s="96" t="s">
        <v>12633</v>
      </c>
      <c r="B2984" s="21" t="s">
        <v>12634</v>
      </c>
      <c r="C2984" s="21"/>
      <c r="D2984" s="22">
        <v>0</v>
      </c>
      <c r="E2984" s="28">
        <v>0.51268022764408372</v>
      </c>
      <c r="F2984" s="28">
        <v>0.68317624311951008</v>
      </c>
      <c r="G2984" s="28">
        <v>0.53194057652642457</v>
      </c>
      <c r="H2984" s="28">
        <v>0.11820604524902052</v>
      </c>
      <c r="I2984" s="25">
        <f t="shared" si="184"/>
        <v>0</v>
      </c>
      <c r="J2984" s="25">
        <f t="shared" si="185"/>
        <v>1</v>
      </c>
      <c r="K2984" s="25">
        <f t="shared" si="186"/>
        <v>0</v>
      </c>
      <c r="L2984" s="25">
        <f t="shared" si="187"/>
        <v>0</v>
      </c>
      <c r="M2984" s="25">
        <v>1</v>
      </c>
      <c r="N2984" s="25" t="e">
        <v>#N/A</v>
      </c>
      <c r="O2984" s="25" t="e">
        <f>VLOOKUP(A2984,'NFkB target TFs'!$E$10:$E$54,1,FALSE)</f>
        <v>#N/A</v>
      </c>
      <c r="P2984" s="25" t="e">
        <f>VLOOKUP(A2984,'all NFkB targets'!$A$6:$A$571,1,FALSE)</f>
        <v>#N/A</v>
      </c>
    </row>
    <row r="2985" spans="1:16" x14ac:dyDescent="0.25">
      <c r="A2985" s="96" t="s">
        <v>12657</v>
      </c>
      <c r="B2985" s="21" t="s">
        <v>12658</v>
      </c>
      <c r="C2985" s="21"/>
      <c r="D2985" s="22">
        <v>0</v>
      </c>
      <c r="E2985" s="28">
        <v>0.26414223024452815</v>
      </c>
      <c r="F2985" s="28">
        <v>0.7629530499213395</v>
      </c>
      <c r="G2985" s="28">
        <v>0.56380994805020335</v>
      </c>
      <c r="H2985" s="28">
        <v>0.11809237875996427</v>
      </c>
      <c r="I2985" s="25">
        <f t="shared" si="184"/>
        <v>0</v>
      </c>
      <c r="J2985" s="25">
        <f t="shared" si="185"/>
        <v>1</v>
      </c>
      <c r="K2985" s="25">
        <f t="shared" si="186"/>
        <v>0</v>
      </c>
      <c r="L2985" s="25">
        <f t="shared" si="187"/>
        <v>0</v>
      </c>
      <c r="M2985" s="25">
        <v>1</v>
      </c>
      <c r="N2985" s="25" t="e">
        <v>#N/A</v>
      </c>
      <c r="O2985" s="25" t="e">
        <f>VLOOKUP(A2985,'NFkB target TFs'!$E$10:$E$54,1,FALSE)</f>
        <v>#N/A</v>
      </c>
      <c r="P2985" s="25" t="e">
        <f>VLOOKUP(A2985,'all NFkB targets'!$A$6:$A$571,1,FALSE)</f>
        <v>#N/A</v>
      </c>
    </row>
    <row r="2986" spans="1:16" x14ac:dyDescent="0.25">
      <c r="A2986" s="96" t="s">
        <v>12485</v>
      </c>
      <c r="B2986" s="21" t="s">
        <v>12486</v>
      </c>
      <c r="C2986" s="21"/>
      <c r="D2986" s="22">
        <v>0</v>
      </c>
      <c r="E2986" s="28">
        <v>0.37706179979274229</v>
      </c>
      <c r="F2986" s="28">
        <v>0.66128200856752439</v>
      </c>
      <c r="G2986" s="24">
        <v>-0.46631328095843866</v>
      </c>
      <c r="H2986" s="28">
        <v>0.1179872392251705</v>
      </c>
      <c r="I2986" s="25">
        <f t="shared" si="184"/>
        <v>0</v>
      </c>
      <c r="J2986" s="25">
        <f t="shared" si="185"/>
        <v>1</v>
      </c>
      <c r="K2986" s="25">
        <f t="shared" si="186"/>
        <v>0</v>
      </c>
      <c r="L2986" s="25">
        <f t="shared" si="187"/>
        <v>0</v>
      </c>
      <c r="M2986" s="25">
        <v>1</v>
      </c>
      <c r="N2986" s="25" t="e">
        <v>#N/A</v>
      </c>
      <c r="O2986" s="25" t="e">
        <f>VLOOKUP(A2986,'NFkB target TFs'!$E$10:$E$54,1,FALSE)</f>
        <v>#N/A</v>
      </c>
      <c r="P2986" s="25" t="e">
        <f>VLOOKUP(A2986,'all NFkB targets'!$A$6:$A$571,1,FALSE)</f>
        <v>#N/A</v>
      </c>
    </row>
    <row r="2987" spans="1:16" x14ac:dyDescent="0.25">
      <c r="A2987" s="96" t="s">
        <v>1969</v>
      </c>
      <c r="B2987" s="21" t="s">
        <v>1970</v>
      </c>
      <c r="C2987" s="21"/>
      <c r="D2987" s="22">
        <v>0</v>
      </c>
      <c r="E2987" s="23">
        <v>-0.15683449738227992</v>
      </c>
      <c r="F2987" s="23">
        <v>6.9595353543726882E-2</v>
      </c>
      <c r="G2987" s="23">
        <v>7.7408838057025434E-3</v>
      </c>
      <c r="H2987" s="23">
        <v>0.11789655139042134</v>
      </c>
      <c r="I2987" s="25">
        <f t="shared" si="184"/>
        <v>0</v>
      </c>
      <c r="J2987" s="25">
        <f t="shared" si="185"/>
        <v>0</v>
      </c>
      <c r="K2987" s="25">
        <f t="shared" si="186"/>
        <v>0</v>
      </c>
      <c r="L2987" s="25">
        <f t="shared" si="187"/>
        <v>0</v>
      </c>
      <c r="M2987" s="25">
        <v>0</v>
      </c>
      <c r="N2987" s="25" t="e">
        <v>#N/A</v>
      </c>
      <c r="O2987" s="25" t="e">
        <f>VLOOKUP(A2987,'NFkB target TFs'!$E$10:$E$54,1,FALSE)</f>
        <v>#N/A</v>
      </c>
      <c r="P2987" s="25" t="e">
        <f>VLOOKUP(A2987,'all NFkB targets'!$A$6:$A$571,1,FALSE)</f>
        <v>#N/A</v>
      </c>
    </row>
    <row r="2988" spans="1:16" x14ac:dyDescent="0.25">
      <c r="A2988" s="96" t="s">
        <v>10150</v>
      </c>
      <c r="B2988" s="21" t="s">
        <v>10151</v>
      </c>
      <c r="C2988" s="21"/>
      <c r="D2988" s="22">
        <v>0</v>
      </c>
      <c r="E2988" s="23">
        <v>0.27173699432114584</v>
      </c>
      <c r="F2988" s="23">
        <v>0.13405934292349467</v>
      </c>
      <c r="G2988" s="23">
        <v>8.7038692439836279E-2</v>
      </c>
      <c r="H2988" s="23">
        <v>0.11775039008848025</v>
      </c>
      <c r="I2988" s="25">
        <f t="shared" si="184"/>
        <v>0</v>
      </c>
      <c r="J2988" s="25">
        <f t="shared" si="185"/>
        <v>0</v>
      </c>
      <c r="K2988" s="25">
        <f t="shared" si="186"/>
        <v>0</v>
      </c>
      <c r="L2988" s="25">
        <f t="shared" si="187"/>
        <v>0</v>
      </c>
      <c r="M2988" s="25">
        <v>0</v>
      </c>
      <c r="N2988" s="25" t="e">
        <v>#N/A</v>
      </c>
      <c r="O2988" s="25" t="e">
        <f>VLOOKUP(A2988,'NFkB target TFs'!$E$10:$E$54,1,FALSE)</f>
        <v>#N/A</v>
      </c>
      <c r="P2988" s="25" t="e">
        <f>VLOOKUP(A2988,'all NFkB targets'!$A$6:$A$571,1,FALSE)</f>
        <v>#N/A</v>
      </c>
    </row>
    <row r="2989" spans="1:16" x14ac:dyDescent="0.25">
      <c r="A2989" s="96" t="s">
        <v>3895</v>
      </c>
      <c r="B2989" s="21" t="s">
        <v>3896</v>
      </c>
      <c r="C2989" s="21"/>
      <c r="D2989" s="22">
        <v>0</v>
      </c>
      <c r="E2989" s="23">
        <v>0.15135628065420328</v>
      </c>
      <c r="F2989" s="23">
        <v>-0.20552075550576493</v>
      </c>
      <c r="G2989" s="23">
        <v>-3.6814246381286442E-2</v>
      </c>
      <c r="H2989" s="23">
        <v>0.11761093305992937</v>
      </c>
      <c r="I2989" s="25">
        <f t="shared" si="184"/>
        <v>0</v>
      </c>
      <c r="J2989" s="25">
        <f t="shared" si="185"/>
        <v>0</v>
      </c>
      <c r="K2989" s="25">
        <f t="shared" si="186"/>
        <v>0</v>
      </c>
      <c r="L2989" s="25">
        <f t="shared" si="187"/>
        <v>0</v>
      </c>
      <c r="M2989" s="25">
        <v>0</v>
      </c>
      <c r="N2989" s="25" t="e">
        <v>#N/A</v>
      </c>
      <c r="O2989" s="25" t="e">
        <f>VLOOKUP(A2989,'NFkB target TFs'!$E$10:$E$54,1,FALSE)</f>
        <v>#N/A</v>
      </c>
      <c r="P2989" s="25" t="e">
        <f>VLOOKUP(A2989,'all NFkB targets'!$A$6:$A$571,1,FALSE)</f>
        <v>#N/A</v>
      </c>
    </row>
    <row r="2990" spans="1:16" x14ac:dyDescent="0.25">
      <c r="A2990" s="96" t="s">
        <v>4626</v>
      </c>
      <c r="B2990" s="21" t="s">
        <v>4627</v>
      </c>
      <c r="C2990" s="21"/>
      <c r="D2990" s="22">
        <v>0</v>
      </c>
      <c r="E2990" s="23">
        <v>4.1468501035938569E-2</v>
      </c>
      <c r="F2990" s="23">
        <v>-0.15094374359640925</v>
      </c>
      <c r="G2990" s="23">
        <v>0.18499150539896048</v>
      </c>
      <c r="H2990" s="23">
        <v>0.11734103540325737</v>
      </c>
      <c r="I2990" s="25">
        <f t="shared" si="184"/>
        <v>0</v>
      </c>
      <c r="J2990" s="25">
        <f t="shared" si="185"/>
        <v>0</v>
      </c>
      <c r="K2990" s="25">
        <f t="shared" si="186"/>
        <v>0</v>
      </c>
      <c r="L2990" s="25">
        <f t="shared" si="187"/>
        <v>0</v>
      </c>
      <c r="M2990" s="25">
        <v>0</v>
      </c>
      <c r="N2990" s="25" t="e">
        <v>#N/A</v>
      </c>
      <c r="O2990" s="25" t="e">
        <f>VLOOKUP(A2990,'NFkB target TFs'!$E$10:$E$54,1,FALSE)</f>
        <v>#N/A</v>
      </c>
      <c r="P2990" s="25" t="e">
        <f>VLOOKUP(A2990,'all NFkB targets'!$A$6:$A$571,1,FALSE)</f>
        <v>#N/A</v>
      </c>
    </row>
    <row r="2991" spans="1:16" x14ac:dyDescent="0.25">
      <c r="A2991" s="96" t="s">
        <v>11411</v>
      </c>
      <c r="B2991" s="21" t="s">
        <v>11412</v>
      </c>
      <c r="C2991" s="21"/>
      <c r="D2991" s="22">
        <v>0</v>
      </c>
      <c r="E2991" s="23">
        <v>9.0871101991980511E-3</v>
      </c>
      <c r="F2991" s="23">
        <v>-4.5332236982021552E-2</v>
      </c>
      <c r="G2991" s="23">
        <v>0.3493342522280139</v>
      </c>
      <c r="H2991" s="23">
        <v>0.11730071373174254</v>
      </c>
      <c r="I2991" s="25">
        <f t="shared" si="184"/>
        <v>0</v>
      </c>
      <c r="J2991" s="25">
        <f t="shared" si="185"/>
        <v>0</v>
      </c>
      <c r="K2991" s="25">
        <f t="shared" si="186"/>
        <v>0</v>
      </c>
      <c r="L2991" s="25">
        <f t="shared" si="187"/>
        <v>0</v>
      </c>
      <c r="M2991" s="25">
        <v>0</v>
      </c>
      <c r="N2991" s="25" t="e">
        <v>#N/A</v>
      </c>
      <c r="O2991" s="25" t="e">
        <f>VLOOKUP(A2991,'NFkB target TFs'!$E$10:$E$54,1,FALSE)</f>
        <v>#N/A</v>
      </c>
      <c r="P2991" s="25" t="e">
        <f>VLOOKUP(A2991,'all NFkB targets'!$A$6:$A$571,1,FALSE)</f>
        <v>#N/A</v>
      </c>
    </row>
    <row r="2992" spans="1:16" x14ac:dyDescent="0.25">
      <c r="A2992" s="96" t="s">
        <v>6648</v>
      </c>
      <c r="B2992" s="21" t="s">
        <v>6649</v>
      </c>
      <c r="C2992" s="21"/>
      <c r="D2992" s="22">
        <v>0</v>
      </c>
      <c r="E2992" s="23">
        <v>0.15298357882150496</v>
      </c>
      <c r="F2992" s="23">
        <v>0.47672813929486252</v>
      </c>
      <c r="G2992" s="23">
        <v>0.46464662132875478</v>
      </c>
      <c r="H2992" s="23">
        <v>0.1171650433488345</v>
      </c>
      <c r="I2992" s="25">
        <f t="shared" si="184"/>
        <v>0</v>
      </c>
      <c r="J2992" s="25">
        <f t="shared" si="185"/>
        <v>0</v>
      </c>
      <c r="K2992" s="25">
        <f t="shared" si="186"/>
        <v>0</v>
      </c>
      <c r="L2992" s="25">
        <f t="shared" si="187"/>
        <v>0</v>
      </c>
      <c r="M2992" s="25">
        <v>0</v>
      </c>
      <c r="N2992" s="25" t="e">
        <v>#N/A</v>
      </c>
      <c r="O2992" s="25" t="e">
        <f>VLOOKUP(A2992,'NFkB target TFs'!$E$10:$E$54,1,FALSE)</f>
        <v>#N/A</v>
      </c>
      <c r="P2992" s="25" t="e">
        <f>VLOOKUP(A2992,'all NFkB targets'!$A$6:$A$571,1,FALSE)</f>
        <v>#N/A</v>
      </c>
    </row>
    <row r="2993" spans="1:16" x14ac:dyDescent="0.25">
      <c r="A2993" s="96" t="s">
        <v>7365</v>
      </c>
      <c r="B2993" s="21" t="s">
        <v>7366</v>
      </c>
      <c r="C2993" s="21"/>
      <c r="D2993" s="22">
        <v>0</v>
      </c>
      <c r="E2993" s="23">
        <v>9.0936057919585825E-2</v>
      </c>
      <c r="F2993" s="23">
        <v>-1.0747470096826721E-2</v>
      </c>
      <c r="G2993" s="23">
        <v>0.17509829699335219</v>
      </c>
      <c r="H2993" s="23">
        <v>0.11715720655333561</v>
      </c>
      <c r="I2993" s="25">
        <f t="shared" si="184"/>
        <v>0</v>
      </c>
      <c r="J2993" s="25">
        <f t="shared" si="185"/>
        <v>0</v>
      </c>
      <c r="K2993" s="25">
        <f t="shared" si="186"/>
        <v>0</v>
      </c>
      <c r="L2993" s="25">
        <f t="shared" si="187"/>
        <v>0</v>
      </c>
      <c r="M2993" s="25">
        <v>0</v>
      </c>
      <c r="N2993" s="25" t="e">
        <v>#N/A</v>
      </c>
      <c r="O2993" s="25" t="e">
        <f>VLOOKUP(A2993,'NFkB target TFs'!$E$10:$E$54,1,FALSE)</f>
        <v>#N/A</v>
      </c>
      <c r="P2993" s="25" t="e">
        <f>VLOOKUP(A2993,'all NFkB targets'!$A$6:$A$571,1,FALSE)</f>
        <v>#N/A</v>
      </c>
    </row>
    <row r="2994" spans="1:16" x14ac:dyDescent="0.25">
      <c r="A2994" s="96" t="s">
        <v>12061</v>
      </c>
      <c r="B2994" s="21" t="s">
        <v>12062</v>
      </c>
      <c r="C2994" s="21"/>
      <c r="D2994" s="22">
        <v>0</v>
      </c>
      <c r="E2994" s="28">
        <v>0.85779661337246316</v>
      </c>
      <c r="F2994" s="24">
        <v>-0.34486919720891962</v>
      </c>
      <c r="G2994" s="23">
        <v>8.7522144304129856E-2</v>
      </c>
      <c r="H2994" s="28">
        <v>0.11709829115125728</v>
      </c>
      <c r="I2994" s="25">
        <f t="shared" si="184"/>
        <v>1</v>
      </c>
      <c r="J2994" s="25">
        <f t="shared" si="185"/>
        <v>0</v>
      </c>
      <c r="K2994" s="25">
        <f t="shared" si="186"/>
        <v>0</v>
      </c>
      <c r="L2994" s="25">
        <f t="shared" si="187"/>
        <v>0</v>
      </c>
      <c r="M2994" s="25">
        <v>1</v>
      </c>
      <c r="N2994" s="25" t="e">
        <v>#N/A</v>
      </c>
      <c r="O2994" s="25" t="e">
        <f>VLOOKUP(A2994,'NFkB target TFs'!$E$10:$E$54,1,FALSE)</f>
        <v>#N/A</v>
      </c>
      <c r="P2994" s="25" t="e">
        <f>VLOOKUP(A2994,'all NFkB targets'!$A$6:$A$571,1,FALSE)</f>
        <v>#N/A</v>
      </c>
    </row>
    <row r="2995" spans="1:16" x14ac:dyDescent="0.25">
      <c r="A2995" s="96" t="s">
        <v>519</v>
      </c>
      <c r="B2995" s="21" t="s">
        <v>520</v>
      </c>
      <c r="C2995" s="21"/>
      <c r="D2995" s="22">
        <v>0</v>
      </c>
      <c r="E2995" s="23">
        <v>4.803543895908439E-3</v>
      </c>
      <c r="F2995" s="23">
        <v>-0.11895523240983667</v>
      </c>
      <c r="G2995" s="23">
        <v>0.33422660190134473</v>
      </c>
      <c r="H2995" s="23">
        <v>0.11707254563479018</v>
      </c>
      <c r="I2995" s="25">
        <f t="shared" si="184"/>
        <v>0</v>
      </c>
      <c r="J2995" s="25">
        <f t="shared" si="185"/>
        <v>0</v>
      </c>
      <c r="K2995" s="25">
        <f t="shared" si="186"/>
        <v>0</v>
      </c>
      <c r="L2995" s="25">
        <f t="shared" si="187"/>
        <v>0</v>
      </c>
      <c r="M2995" s="25">
        <v>0</v>
      </c>
      <c r="N2995" s="25" t="e">
        <v>#N/A</v>
      </c>
      <c r="O2995" s="25" t="e">
        <f>VLOOKUP(A2995,'NFkB target TFs'!$E$10:$E$54,1,FALSE)</f>
        <v>#N/A</v>
      </c>
      <c r="P2995" s="25" t="e">
        <f>VLOOKUP(A2995,'all NFkB targets'!$A$6:$A$571,1,FALSE)</f>
        <v>#N/A</v>
      </c>
    </row>
    <row r="2996" spans="1:16" x14ac:dyDescent="0.25">
      <c r="A2996" s="96" t="s">
        <v>4976</v>
      </c>
      <c r="B2996" s="21" t="s">
        <v>4977</v>
      </c>
      <c r="C2996" s="21"/>
      <c r="D2996" s="22">
        <v>0</v>
      </c>
      <c r="E2996" s="23">
        <v>-1.9842985275343415E-3</v>
      </c>
      <c r="F2996" s="23">
        <v>6.9032816237028172E-2</v>
      </c>
      <c r="G2996" s="23">
        <v>0.41152633172740138</v>
      </c>
      <c r="H2996" s="23">
        <v>0.1168474124871874</v>
      </c>
      <c r="I2996" s="25">
        <f t="shared" si="184"/>
        <v>0</v>
      </c>
      <c r="J2996" s="25">
        <f t="shared" si="185"/>
        <v>0</v>
      </c>
      <c r="K2996" s="25">
        <f t="shared" si="186"/>
        <v>0</v>
      </c>
      <c r="L2996" s="25">
        <f t="shared" si="187"/>
        <v>0</v>
      </c>
      <c r="M2996" s="25">
        <v>0</v>
      </c>
      <c r="N2996" s="25" t="e">
        <v>#N/A</v>
      </c>
      <c r="O2996" s="25" t="e">
        <f>VLOOKUP(A2996,'NFkB target TFs'!$E$10:$E$54,1,FALSE)</f>
        <v>#N/A</v>
      </c>
      <c r="P2996" s="25" t="e">
        <f>VLOOKUP(A2996,'all NFkB targets'!$A$6:$A$571,1,FALSE)</f>
        <v>#N/A</v>
      </c>
    </row>
    <row r="2997" spans="1:16" x14ac:dyDescent="0.25">
      <c r="A2997" s="96" t="s">
        <v>7925</v>
      </c>
      <c r="B2997" s="21" t="s">
        <v>7926</v>
      </c>
      <c r="C2997" s="21"/>
      <c r="D2997" s="22">
        <v>0</v>
      </c>
      <c r="E2997" s="23">
        <v>0.50922749096870423</v>
      </c>
      <c r="F2997" s="23">
        <v>0.2648996849733482</v>
      </c>
      <c r="G2997" s="23">
        <v>0.44715976463036466</v>
      </c>
      <c r="H2997" s="23">
        <v>0.11682760200014877</v>
      </c>
      <c r="I2997" s="25">
        <f t="shared" si="184"/>
        <v>0</v>
      </c>
      <c r="J2997" s="25">
        <f t="shared" si="185"/>
        <v>0</v>
      </c>
      <c r="K2997" s="25">
        <f t="shared" si="186"/>
        <v>0</v>
      </c>
      <c r="L2997" s="25">
        <f t="shared" si="187"/>
        <v>0</v>
      </c>
      <c r="M2997" s="25">
        <v>0</v>
      </c>
      <c r="N2997" s="25" t="e">
        <v>#N/A</v>
      </c>
      <c r="O2997" s="25" t="e">
        <f>VLOOKUP(A2997,'NFkB target TFs'!$E$10:$E$54,1,FALSE)</f>
        <v>#N/A</v>
      </c>
      <c r="P2997" s="25" t="e">
        <f>VLOOKUP(A2997,'all NFkB targets'!$A$6:$A$571,1,FALSE)</f>
        <v>#N/A</v>
      </c>
    </row>
    <row r="2998" spans="1:16" x14ac:dyDescent="0.25">
      <c r="A2998" s="96" t="s">
        <v>329</v>
      </c>
      <c r="B2998" s="21" t="s">
        <v>330</v>
      </c>
      <c r="C2998" s="21"/>
      <c r="D2998" s="22">
        <v>0</v>
      </c>
      <c r="E2998" s="23">
        <v>-0.317582188274733</v>
      </c>
      <c r="F2998" s="23">
        <v>0.19168679491753196</v>
      </c>
      <c r="G2998" s="23">
        <v>0.19022006469601785</v>
      </c>
      <c r="H2998" s="23">
        <v>0.11681844692111415</v>
      </c>
      <c r="I2998" s="25">
        <f t="shared" si="184"/>
        <v>0</v>
      </c>
      <c r="J2998" s="25">
        <f t="shared" si="185"/>
        <v>0</v>
      </c>
      <c r="K2998" s="25">
        <f t="shared" si="186"/>
        <v>0</v>
      </c>
      <c r="L2998" s="25">
        <f t="shared" si="187"/>
        <v>0</v>
      </c>
      <c r="M2998" s="25">
        <v>0</v>
      </c>
      <c r="N2998" s="25" t="e">
        <v>#N/A</v>
      </c>
      <c r="O2998" s="25" t="e">
        <f>VLOOKUP(A2998,'NFkB target TFs'!$E$10:$E$54,1,FALSE)</f>
        <v>#N/A</v>
      </c>
      <c r="P2998" s="25" t="e">
        <f>VLOOKUP(A2998,'all NFkB targets'!$A$6:$A$571,1,FALSE)</f>
        <v>#N/A</v>
      </c>
    </row>
    <row r="2999" spans="1:16" x14ac:dyDescent="0.25">
      <c r="A2999" s="96" t="s">
        <v>2892</v>
      </c>
      <c r="B2999" s="21" t="s">
        <v>2893</v>
      </c>
      <c r="C2999" s="21"/>
      <c r="D2999" s="22">
        <v>0</v>
      </c>
      <c r="E2999" s="23">
        <v>0.39110657412330185</v>
      </c>
      <c r="F2999" s="23">
        <v>-4.4363351098155191E-3</v>
      </c>
      <c r="G2999" s="23">
        <v>-0.21394464059419105</v>
      </c>
      <c r="H2999" s="23">
        <v>0.11677744104042086</v>
      </c>
      <c r="I2999" s="25">
        <f t="shared" ref="I2999:I3062" si="188">IF(ABS(E2999)&gt;0.585,1,0)</f>
        <v>0</v>
      </c>
      <c r="J2999" s="25">
        <f t="shared" ref="J2999:J3062" si="189">IF(ABS(F2999)&gt;0.585,1,0)</f>
        <v>0</v>
      </c>
      <c r="K2999" s="25">
        <f t="shared" ref="K2999:K3062" si="190">IF(ABS(G2999)&gt;0.585,1,0)</f>
        <v>0</v>
      </c>
      <c r="L2999" s="25">
        <f t="shared" ref="L2999:L3062" si="191">IF(ABS(H2999)&gt;0.585,1,0)</f>
        <v>0</v>
      </c>
      <c r="M2999" s="25">
        <v>0</v>
      </c>
      <c r="N2999" s="25" t="e">
        <v>#N/A</v>
      </c>
      <c r="O2999" s="25" t="e">
        <f>VLOOKUP(A2999,'NFkB target TFs'!$E$10:$E$54,1,FALSE)</f>
        <v>#N/A</v>
      </c>
      <c r="P2999" s="25" t="e">
        <f>VLOOKUP(A2999,'all NFkB targets'!$A$6:$A$571,1,FALSE)</f>
        <v>#N/A</v>
      </c>
    </row>
    <row r="3000" spans="1:16" x14ac:dyDescent="0.25">
      <c r="A3000" s="96" t="s">
        <v>7150</v>
      </c>
      <c r="B3000" s="21" t="s">
        <v>7151</v>
      </c>
      <c r="C3000" s="21"/>
      <c r="D3000" s="22">
        <v>0</v>
      </c>
      <c r="E3000" s="23">
        <v>0.22698347159837345</v>
      </c>
      <c r="F3000" s="23">
        <v>-7.2865731157597688E-2</v>
      </c>
      <c r="G3000" s="23">
        <v>-0.11954234164582411</v>
      </c>
      <c r="H3000" s="23">
        <v>0.11676105519285855</v>
      </c>
      <c r="I3000" s="25">
        <f t="shared" si="188"/>
        <v>0</v>
      </c>
      <c r="J3000" s="25">
        <f t="shared" si="189"/>
        <v>0</v>
      </c>
      <c r="K3000" s="25">
        <f t="shared" si="190"/>
        <v>0</v>
      </c>
      <c r="L3000" s="25">
        <f t="shared" si="191"/>
        <v>0</v>
      </c>
      <c r="M3000" s="25">
        <v>0</v>
      </c>
      <c r="N3000" s="25" t="e">
        <v>#N/A</v>
      </c>
      <c r="O3000" s="25" t="e">
        <f>VLOOKUP(A3000,'NFkB target TFs'!$E$10:$E$54,1,FALSE)</f>
        <v>#N/A</v>
      </c>
      <c r="P3000" s="25" t="e">
        <f>VLOOKUP(A3000,'all NFkB targets'!$A$6:$A$571,1,FALSE)</f>
        <v>#N/A</v>
      </c>
    </row>
    <row r="3001" spans="1:16" x14ac:dyDescent="0.25">
      <c r="A3001" s="96" t="s">
        <v>11725</v>
      </c>
      <c r="B3001" s="21" t="s">
        <v>11726</v>
      </c>
      <c r="C3001" s="21"/>
      <c r="D3001" s="22">
        <v>0</v>
      </c>
      <c r="E3001" s="23">
        <v>-0.21791672425270234</v>
      </c>
      <c r="F3001" s="23">
        <v>0.22283859268402417</v>
      </c>
      <c r="G3001" s="23">
        <v>0.44293296711086833</v>
      </c>
      <c r="H3001" s="23">
        <v>0.11653957130554062</v>
      </c>
      <c r="I3001" s="25">
        <f t="shared" si="188"/>
        <v>0</v>
      </c>
      <c r="J3001" s="25">
        <f t="shared" si="189"/>
        <v>0</v>
      </c>
      <c r="K3001" s="25">
        <f t="shared" si="190"/>
        <v>0</v>
      </c>
      <c r="L3001" s="25">
        <f t="shared" si="191"/>
        <v>0</v>
      </c>
      <c r="M3001" s="25">
        <v>0</v>
      </c>
      <c r="N3001" s="25" t="e">
        <v>#N/A</v>
      </c>
      <c r="O3001" s="25" t="e">
        <f>VLOOKUP(A3001,'NFkB target TFs'!$E$10:$E$54,1,FALSE)</f>
        <v>#N/A</v>
      </c>
      <c r="P3001" s="25" t="e">
        <f>VLOOKUP(A3001,'all NFkB targets'!$A$6:$A$571,1,FALSE)</f>
        <v>#N/A</v>
      </c>
    </row>
    <row r="3002" spans="1:16" x14ac:dyDescent="0.25">
      <c r="A3002" s="96" t="s">
        <v>11547</v>
      </c>
      <c r="B3002" s="21" t="s">
        <v>11548</v>
      </c>
      <c r="C3002" s="21"/>
      <c r="D3002" s="22">
        <v>0</v>
      </c>
      <c r="E3002" s="23">
        <v>0.34202525031807041</v>
      </c>
      <c r="F3002" s="23">
        <v>0.14054199186642993</v>
      </c>
      <c r="G3002" s="23">
        <v>-0.41652027294675326</v>
      </c>
      <c r="H3002" s="23">
        <v>0.11652539366017199</v>
      </c>
      <c r="I3002" s="25">
        <f t="shared" si="188"/>
        <v>0</v>
      </c>
      <c r="J3002" s="25">
        <f t="shared" si="189"/>
        <v>0</v>
      </c>
      <c r="K3002" s="25">
        <f t="shared" si="190"/>
        <v>0</v>
      </c>
      <c r="L3002" s="25">
        <f t="shared" si="191"/>
        <v>0</v>
      </c>
      <c r="M3002" s="25">
        <v>0</v>
      </c>
      <c r="N3002" s="25" t="e">
        <v>#N/A</v>
      </c>
      <c r="O3002" s="25" t="e">
        <f>VLOOKUP(A3002,'NFkB target TFs'!$E$10:$E$54,1,FALSE)</f>
        <v>#N/A</v>
      </c>
      <c r="P3002" s="25" t="e">
        <f>VLOOKUP(A3002,'all NFkB targets'!$A$6:$A$571,1,FALSE)</f>
        <v>#N/A</v>
      </c>
    </row>
    <row r="3003" spans="1:16" x14ac:dyDescent="0.25">
      <c r="A3003" s="96" t="s">
        <v>904</v>
      </c>
      <c r="B3003" s="21" t="s">
        <v>905</v>
      </c>
      <c r="C3003" s="21"/>
      <c r="D3003" s="22">
        <v>0</v>
      </c>
      <c r="E3003" s="23">
        <v>9.7650193801567073E-2</v>
      </c>
      <c r="F3003" s="23">
        <v>-1.5031131006214815E-2</v>
      </c>
      <c r="G3003" s="23">
        <v>-5.8441133925342136E-2</v>
      </c>
      <c r="H3003" s="23">
        <v>0.11652055609295665</v>
      </c>
      <c r="I3003" s="25">
        <f t="shared" si="188"/>
        <v>0</v>
      </c>
      <c r="J3003" s="25">
        <f t="shared" si="189"/>
        <v>0</v>
      </c>
      <c r="K3003" s="25">
        <f t="shared" si="190"/>
        <v>0</v>
      </c>
      <c r="L3003" s="25">
        <f t="shared" si="191"/>
        <v>0</v>
      </c>
      <c r="M3003" s="25">
        <v>0</v>
      </c>
      <c r="N3003" s="25" t="e">
        <v>#N/A</v>
      </c>
      <c r="O3003" s="25" t="e">
        <f>VLOOKUP(A3003,'NFkB target TFs'!$E$10:$E$54,1,FALSE)</f>
        <v>#N/A</v>
      </c>
      <c r="P3003" s="25" t="e">
        <f>VLOOKUP(A3003,'all NFkB targets'!$A$6:$A$571,1,FALSE)</f>
        <v>#N/A</v>
      </c>
    </row>
    <row r="3004" spans="1:16" x14ac:dyDescent="0.25">
      <c r="A3004" s="96" t="s">
        <v>2909</v>
      </c>
      <c r="B3004" s="21" t="s">
        <v>2910</v>
      </c>
      <c r="C3004" s="21"/>
      <c r="D3004" s="22">
        <v>0</v>
      </c>
      <c r="E3004" s="23">
        <v>0.11409580727814692</v>
      </c>
      <c r="F3004" s="23">
        <v>-4.5116177452293182E-2</v>
      </c>
      <c r="G3004" s="23">
        <v>-9.8806755204113556E-2</v>
      </c>
      <c r="H3004" s="23">
        <v>0.11648251124893577</v>
      </c>
      <c r="I3004" s="25">
        <f t="shared" si="188"/>
        <v>0</v>
      </c>
      <c r="J3004" s="25">
        <f t="shared" si="189"/>
        <v>0</v>
      </c>
      <c r="K3004" s="25">
        <f t="shared" si="190"/>
        <v>0</v>
      </c>
      <c r="L3004" s="25">
        <f t="shared" si="191"/>
        <v>0</v>
      </c>
      <c r="M3004" s="25">
        <v>0</v>
      </c>
      <c r="N3004" s="25" t="e">
        <v>#N/A</v>
      </c>
      <c r="O3004" s="25" t="e">
        <f>VLOOKUP(A3004,'NFkB target TFs'!$E$10:$E$54,1,FALSE)</f>
        <v>#N/A</v>
      </c>
      <c r="P3004" s="25" t="e">
        <f>VLOOKUP(A3004,'all NFkB targets'!$A$6:$A$571,1,FALSE)</f>
        <v>#N/A</v>
      </c>
    </row>
    <row r="3005" spans="1:16" x14ac:dyDescent="0.25">
      <c r="A3005" s="96" t="s">
        <v>12517</v>
      </c>
      <c r="B3005" s="21" t="s">
        <v>12518</v>
      </c>
      <c r="C3005" s="21"/>
      <c r="D3005" s="22">
        <v>0</v>
      </c>
      <c r="E3005" s="23">
        <v>-2.2472919461507175E-3</v>
      </c>
      <c r="F3005" s="28">
        <v>0.73723059712655969</v>
      </c>
      <c r="G3005" s="24">
        <v>-0.24502631570478378</v>
      </c>
      <c r="H3005" s="28">
        <v>0.11636613858540465</v>
      </c>
      <c r="I3005" s="25">
        <f t="shared" si="188"/>
        <v>0</v>
      </c>
      <c r="J3005" s="25">
        <f t="shared" si="189"/>
        <v>1</v>
      </c>
      <c r="K3005" s="25">
        <f t="shared" si="190"/>
        <v>0</v>
      </c>
      <c r="L3005" s="25">
        <f t="shared" si="191"/>
        <v>0</v>
      </c>
      <c r="M3005" s="25">
        <v>1</v>
      </c>
      <c r="N3005" s="25" t="e">
        <v>#N/A</v>
      </c>
      <c r="O3005" s="25" t="e">
        <f>VLOOKUP(A3005,'NFkB target TFs'!$E$10:$E$54,1,FALSE)</f>
        <v>#N/A</v>
      </c>
      <c r="P3005" s="25" t="e">
        <f>VLOOKUP(A3005,'all NFkB targets'!$A$6:$A$571,1,FALSE)</f>
        <v>#N/A</v>
      </c>
    </row>
    <row r="3006" spans="1:16" x14ac:dyDescent="0.25">
      <c r="A3006" s="96" t="s">
        <v>2836</v>
      </c>
      <c r="B3006" s="21" t="s">
        <v>2837</v>
      </c>
      <c r="C3006" s="21"/>
      <c r="D3006" s="22">
        <v>0</v>
      </c>
      <c r="E3006" s="23">
        <v>0.21109622110365961</v>
      </c>
      <c r="F3006" s="23">
        <v>0.57385742765837067</v>
      </c>
      <c r="G3006" s="23">
        <v>0.43204392458453333</v>
      </c>
      <c r="H3006" s="23">
        <v>0.11634612551876986</v>
      </c>
      <c r="I3006" s="25">
        <f t="shared" si="188"/>
        <v>0</v>
      </c>
      <c r="J3006" s="25">
        <f t="shared" si="189"/>
        <v>0</v>
      </c>
      <c r="K3006" s="25">
        <f t="shared" si="190"/>
        <v>0</v>
      </c>
      <c r="L3006" s="25">
        <f t="shared" si="191"/>
        <v>0</v>
      </c>
      <c r="M3006" s="25">
        <v>0</v>
      </c>
      <c r="N3006" s="25" t="e">
        <v>#N/A</v>
      </c>
      <c r="O3006" s="25" t="e">
        <f>VLOOKUP(A3006,'NFkB target TFs'!$E$10:$E$54,1,FALSE)</f>
        <v>#N/A</v>
      </c>
      <c r="P3006" s="25" t="e">
        <f>VLOOKUP(A3006,'all NFkB targets'!$A$6:$A$571,1,FALSE)</f>
        <v>#N/A</v>
      </c>
    </row>
    <row r="3007" spans="1:16" x14ac:dyDescent="0.25">
      <c r="A3007" s="96" t="s">
        <v>8461</v>
      </c>
      <c r="B3007" s="21" t="s">
        <v>8462</v>
      </c>
      <c r="C3007" s="21"/>
      <c r="D3007" s="22">
        <v>0</v>
      </c>
      <c r="E3007" s="23">
        <v>0.3187388592702613</v>
      </c>
      <c r="F3007" s="23">
        <v>-2.8265949855859267E-2</v>
      </c>
      <c r="G3007" s="23">
        <v>-0.38571103536935791</v>
      </c>
      <c r="H3007" s="23">
        <v>0.11627249356408868</v>
      </c>
      <c r="I3007" s="25">
        <f t="shared" si="188"/>
        <v>0</v>
      </c>
      <c r="J3007" s="25">
        <f t="shared" si="189"/>
        <v>0</v>
      </c>
      <c r="K3007" s="25">
        <f t="shared" si="190"/>
        <v>0</v>
      </c>
      <c r="L3007" s="25">
        <f t="shared" si="191"/>
        <v>0</v>
      </c>
      <c r="M3007" s="25">
        <v>0</v>
      </c>
      <c r="N3007" s="25" t="e">
        <v>#N/A</v>
      </c>
      <c r="O3007" s="25" t="e">
        <f>VLOOKUP(A3007,'NFkB target TFs'!$E$10:$E$54,1,FALSE)</f>
        <v>#N/A</v>
      </c>
      <c r="P3007" s="25" t="e">
        <f>VLOOKUP(A3007,'all NFkB targets'!$A$6:$A$571,1,FALSE)</f>
        <v>#N/A</v>
      </c>
    </row>
    <row r="3008" spans="1:16" x14ac:dyDescent="0.25">
      <c r="A3008" s="96" t="s">
        <v>14872</v>
      </c>
      <c r="B3008" s="21" t="s">
        <v>14873</v>
      </c>
      <c r="C3008" s="21"/>
      <c r="D3008" s="22">
        <v>0</v>
      </c>
      <c r="E3008" s="28">
        <v>0.42941521952227274</v>
      </c>
      <c r="F3008" s="28">
        <v>0.5995743161987046</v>
      </c>
      <c r="G3008" s="28">
        <v>0.8410407201111505</v>
      </c>
      <c r="H3008" s="28">
        <v>0.11620323510764929</v>
      </c>
      <c r="I3008" s="25">
        <f t="shared" si="188"/>
        <v>0</v>
      </c>
      <c r="J3008" s="25">
        <f t="shared" si="189"/>
        <v>1</v>
      </c>
      <c r="K3008" s="25">
        <f t="shared" si="190"/>
        <v>1</v>
      </c>
      <c r="L3008" s="25">
        <f t="shared" si="191"/>
        <v>0</v>
      </c>
      <c r="M3008" s="25">
        <v>1</v>
      </c>
      <c r="N3008" s="25" t="e">
        <v>#N/A</v>
      </c>
      <c r="O3008" s="25" t="e">
        <f>VLOOKUP(A3008,'NFkB target TFs'!$E$10:$E$54,1,FALSE)</f>
        <v>#N/A</v>
      </c>
      <c r="P3008" s="25" t="e">
        <f>VLOOKUP(A3008,'all NFkB targets'!$A$6:$A$571,1,FALSE)</f>
        <v>#N/A</v>
      </c>
    </row>
    <row r="3009" spans="1:16" x14ac:dyDescent="0.25">
      <c r="A3009" s="96" t="s">
        <v>3109</v>
      </c>
      <c r="B3009" s="21" t="s">
        <v>3110</v>
      </c>
      <c r="C3009" s="21"/>
      <c r="D3009" s="22">
        <v>0</v>
      </c>
      <c r="E3009" s="23">
        <v>0.10928266024497225</v>
      </c>
      <c r="F3009" s="23">
        <v>0.25717434897352315</v>
      </c>
      <c r="G3009" s="23">
        <v>0.13540281076359811</v>
      </c>
      <c r="H3009" s="23">
        <v>0.11608340452486905</v>
      </c>
      <c r="I3009" s="25">
        <f t="shared" si="188"/>
        <v>0</v>
      </c>
      <c r="J3009" s="25">
        <f t="shared" si="189"/>
        <v>0</v>
      </c>
      <c r="K3009" s="25">
        <f t="shared" si="190"/>
        <v>0</v>
      </c>
      <c r="L3009" s="25">
        <f t="shared" si="191"/>
        <v>0</v>
      </c>
      <c r="M3009" s="25">
        <v>0</v>
      </c>
      <c r="N3009" s="25" t="e">
        <v>#N/A</v>
      </c>
      <c r="O3009" s="25" t="e">
        <f>VLOOKUP(A3009,'NFkB target TFs'!$E$10:$E$54,1,FALSE)</f>
        <v>#N/A</v>
      </c>
      <c r="P3009" s="25" t="e">
        <f>VLOOKUP(A3009,'all NFkB targets'!$A$6:$A$571,1,FALSE)</f>
        <v>#N/A</v>
      </c>
    </row>
    <row r="3010" spans="1:16" x14ac:dyDescent="0.25">
      <c r="A3010" s="96" t="s">
        <v>2067</v>
      </c>
      <c r="B3010" s="21" t="s">
        <v>2068</v>
      </c>
      <c r="C3010" s="21"/>
      <c r="D3010" s="22">
        <v>0</v>
      </c>
      <c r="E3010" s="23">
        <v>5.0812313780864989E-2</v>
      </c>
      <c r="F3010" s="23">
        <v>0.16528871785836727</v>
      </c>
      <c r="G3010" s="23">
        <v>0.46938613727717499</v>
      </c>
      <c r="H3010" s="23">
        <v>0.11593103782030859</v>
      </c>
      <c r="I3010" s="25">
        <f t="shared" si="188"/>
        <v>0</v>
      </c>
      <c r="J3010" s="25">
        <f t="shared" si="189"/>
        <v>0</v>
      </c>
      <c r="K3010" s="25">
        <f t="shared" si="190"/>
        <v>0</v>
      </c>
      <c r="L3010" s="25">
        <f t="shared" si="191"/>
        <v>0</v>
      </c>
      <c r="M3010" s="25">
        <v>0</v>
      </c>
      <c r="N3010" s="25" t="e">
        <v>#N/A</v>
      </c>
      <c r="O3010" s="25" t="e">
        <f>VLOOKUP(A3010,'NFkB target TFs'!$E$10:$E$54,1,FALSE)</f>
        <v>#N/A</v>
      </c>
      <c r="P3010" s="25" t="e">
        <f>VLOOKUP(A3010,'all NFkB targets'!$A$6:$A$571,1,FALSE)</f>
        <v>#N/A</v>
      </c>
    </row>
    <row r="3011" spans="1:16" x14ac:dyDescent="0.25">
      <c r="A3011" s="96" t="s">
        <v>4580</v>
      </c>
      <c r="B3011" s="21" t="s">
        <v>4581</v>
      </c>
      <c r="C3011" s="21"/>
      <c r="D3011" s="22">
        <v>0</v>
      </c>
      <c r="E3011" s="23">
        <v>-0.10093803397002939</v>
      </c>
      <c r="F3011" s="23">
        <v>0.12720377037908043</v>
      </c>
      <c r="G3011" s="23">
        <v>0.2590633720301832</v>
      </c>
      <c r="H3011" s="23">
        <v>0.11588779939711576</v>
      </c>
      <c r="I3011" s="25">
        <f t="shared" si="188"/>
        <v>0</v>
      </c>
      <c r="J3011" s="25">
        <f t="shared" si="189"/>
        <v>0</v>
      </c>
      <c r="K3011" s="25">
        <f t="shared" si="190"/>
        <v>0</v>
      </c>
      <c r="L3011" s="25">
        <f t="shared" si="191"/>
        <v>0</v>
      </c>
      <c r="M3011" s="25">
        <v>0</v>
      </c>
      <c r="N3011" s="25" t="e">
        <v>#N/A</v>
      </c>
      <c r="O3011" s="25" t="e">
        <f>VLOOKUP(A3011,'NFkB target TFs'!$E$10:$E$54,1,FALSE)</f>
        <v>#N/A</v>
      </c>
      <c r="P3011" s="25" t="e">
        <f>VLOOKUP(A3011,'all NFkB targets'!$A$6:$A$571,1,FALSE)</f>
        <v>#N/A</v>
      </c>
    </row>
    <row r="3012" spans="1:16" x14ac:dyDescent="0.25">
      <c r="A3012" s="96" t="s">
        <v>8207</v>
      </c>
      <c r="B3012" s="21" t="s">
        <v>8208</v>
      </c>
      <c r="C3012" s="21"/>
      <c r="D3012" s="22">
        <v>0</v>
      </c>
      <c r="E3012" s="23">
        <v>7.7644589224930116E-2</v>
      </c>
      <c r="F3012" s="23">
        <v>-0.11262695495905753</v>
      </c>
      <c r="G3012" s="23">
        <v>3.3660640397425393E-4</v>
      </c>
      <c r="H3012" s="23">
        <v>0.11579127625171635</v>
      </c>
      <c r="I3012" s="25">
        <f t="shared" si="188"/>
        <v>0</v>
      </c>
      <c r="J3012" s="25">
        <f t="shared" si="189"/>
        <v>0</v>
      </c>
      <c r="K3012" s="25">
        <f t="shared" si="190"/>
        <v>0</v>
      </c>
      <c r="L3012" s="25">
        <f t="shared" si="191"/>
        <v>0</v>
      </c>
      <c r="M3012" s="25">
        <v>0</v>
      </c>
      <c r="N3012" s="25" t="e">
        <v>#N/A</v>
      </c>
      <c r="O3012" s="25" t="e">
        <f>VLOOKUP(A3012,'NFkB target TFs'!$E$10:$E$54,1,FALSE)</f>
        <v>#N/A</v>
      </c>
      <c r="P3012" s="25" t="e">
        <f>VLOOKUP(A3012,'all NFkB targets'!$A$6:$A$571,1,FALSE)</f>
        <v>#N/A</v>
      </c>
    </row>
    <row r="3013" spans="1:16" x14ac:dyDescent="0.25">
      <c r="A3013" s="96" t="s">
        <v>7884</v>
      </c>
      <c r="B3013" s="21" t="s">
        <v>7885</v>
      </c>
      <c r="C3013" s="21"/>
      <c r="D3013" s="22">
        <v>0</v>
      </c>
      <c r="E3013" s="23">
        <v>-0.13236022047397528</v>
      </c>
      <c r="F3013" s="23">
        <v>-0.1432045976204703</v>
      </c>
      <c r="G3013" s="23">
        <v>0.56594722772962236</v>
      </c>
      <c r="H3013" s="23">
        <v>0.11567975474168729</v>
      </c>
      <c r="I3013" s="25">
        <f t="shared" si="188"/>
        <v>0</v>
      </c>
      <c r="J3013" s="25">
        <f t="shared" si="189"/>
        <v>0</v>
      </c>
      <c r="K3013" s="25">
        <f t="shared" si="190"/>
        <v>0</v>
      </c>
      <c r="L3013" s="25">
        <f t="shared" si="191"/>
        <v>0</v>
      </c>
      <c r="M3013" s="25">
        <v>0</v>
      </c>
      <c r="N3013" s="25" t="e">
        <v>#N/A</v>
      </c>
      <c r="O3013" s="25" t="e">
        <f>VLOOKUP(A3013,'NFkB target TFs'!$E$10:$E$54,1,FALSE)</f>
        <v>#N/A</v>
      </c>
      <c r="P3013" s="25" t="e">
        <f>VLOOKUP(A3013,'all NFkB targets'!$A$6:$A$571,1,FALSE)</f>
        <v>#N/A</v>
      </c>
    </row>
    <row r="3014" spans="1:16" x14ac:dyDescent="0.25">
      <c r="A3014" s="96" t="s">
        <v>662</v>
      </c>
      <c r="B3014" s="21" t="s">
        <v>663</v>
      </c>
      <c r="C3014" s="21"/>
      <c r="D3014" s="22">
        <v>0</v>
      </c>
      <c r="E3014" s="23">
        <v>0.20225779983675299</v>
      </c>
      <c r="F3014" s="23">
        <v>0.15219045550176194</v>
      </c>
      <c r="G3014" s="23">
        <v>0.26087074296978047</v>
      </c>
      <c r="H3014" s="23">
        <v>0.11539213040870733</v>
      </c>
      <c r="I3014" s="25">
        <f t="shared" si="188"/>
        <v>0</v>
      </c>
      <c r="J3014" s="25">
        <f t="shared" si="189"/>
        <v>0</v>
      </c>
      <c r="K3014" s="25">
        <f t="shared" si="190"/>
        <v>0</v>
      </c>
      <c r="L3014" s="25">
        <f t="shared" si="191"/>
        <v>0</v>
      </c>
      <c r="M3014" s="25">
        <v>0</v>
      </c>
      <c r="N3014" s="25" t="e">
        <v>#N/A</v>
      </c>
      <c r="O3014" s="25" t="e">
        <f>VLOOKUP(A3014,'NFkB target TFs'!$E$10:$E$54,1,FALSE)</f>
        <v>#N/A</v>
      </c>
      <c r="P3014" s="25" t="e">
        <f>VLOOKUP(A3014,'all NFkB targets'!$A$6:$A$571,1,FALSE)</f>
        <v>#N/A</v>
      </c>
    </row>
    <row r="3015" spans="1:16" x14ac:dyDescent="0.25">
      <c r="A3015" s="96" t="s">
        <v>11636</v>
      </c>
      <c r="B3015" s="21" t="s">
        <v>11637</v>
      </c>
      <c r="C3015" s="21"/>
      <c r="D3015" s="22">
        <v>0</v>
      </c>
      <c r="E3015" s="23">
        <v>0.30322870415022912</v>
      </c>
      <c r="F3015" s="23">
        <v>-0.14369025120269902</v>
      </c>
      <c r="G3015" s="23">
        <v>-0.22902551366889501</v>
      </c>
      <c r="H3015" s="23">
        <v>0.11531642726304393</v>
      </c>
      <c r="I3015" s="25">
        <f t="shared" si="188"/>
        <v>0</v>
      </c>
      <c r="J3015" s="25">
        <f t="shared" si="189"/>
        <v>0</v>
      </c>
      <c r="K3015" s="25">
        <f t="shared" si="190"/>
        <v>0</v>
      </c>
      <c r="L3015" s="25">
        <f t="shared" si="191"/>
        <v>0</v>
      </c>
      <c r="M3015" s="25">
        <v>0</v>
      </c>
      <c r="N3015" s="25" t="e">
        <v>#N/A</v>
      </c>
      <c r="O3015" s="25" t="e">
        <f>VLOOKUP(A3015,'NFkB target TFs'!$E$10:$E$54,1,FALSE)</f>
        <v>#N/A</v>
      </c>
      <c r="P3015" s="25" t="e">
        <f>VLOOKUP(A3015,'all NFkB targets'!$A$6:$A$571,1,FALSE)</f>
        <v>#N/A</v>
      </c>
    </row>
    <row r="3016" spans="1:16" x14ac:dyDescent="0.25">
      <c r="A3016" s="96" t="s">
        <v>4715</v>
      </c>
      <c r="B3016" s="21" t="s">
        <v>4716</v>
      </c>
      <c r="C3016" s="21"/>
      <c r="D3016" s="22">
        <v>0</v>
      </c>
      <c r="E3016" s="23">
        <v>0.4171122166114507</v>
      </c>
      <c r="F3016" s="23">
        <v>0.33469668562041943</v>
      </c>
      <c r="G3016" s="23">
        <v>0.20468595189991146</v>
      </c>
      <c r="H3016" s="23">
        <v>0.11522058847939665</v>
      </c>
      <c r="I3016" s="25">
        <f t="shared" si="188"/>
        <v>0</v>
      </c>
      <c r="J3016" s="25">
        <f t="shared" si="189"/>
        <v>0</v>
      </c>
      <c r="K3016" s="25">
        <f t="shared" si="190"/>
        <v>0</v>
      </c>
      <c r="L3016" s="25">
        <f t="shared" si="191"/>
        <v>0</v>
      </c>
      <c r="M3016" s="25">
        <v>0</v>
      </c>
      <c r="N3016" s="25" t="e">
        <v>#N/A</v>
      </c>
      <c r="O3016" s="25" t="e">
        <f>VLOOKUP(A3016,'NFkB target TFs'!$E$10:$E$54,1,FALSE)</f>
        <v>#N/A</v>
      </c>
      <c r="P3016" s="25" t="e">
        <f>VLOOKUP(A3016,'all NFkB targets'!$A$6:$A$571,1,FALSE)</f>
        <v>#N/A</v>
      </c>
    </row>
    <row r="3017" spans="1:16" x14ac:dyDescent="0.25">
      <c r="A3017" s="96" t="s">
        <v>1662</v>
      </c>
      <c r="B3017" s="21" t="s">
        <v>1663</v>
      </c>
      <c r="C3017" s="21"/>
      <c r="D3017" s="22">
        <v>0</v>
      </c>
      <c r="E3017" s="23">
        <v>0.28882250715749952</v>
      </c>
      <c r="F3017" s="23">
        <v>6.8557021395473608E-2</v>
      </c>
      <c r="G3017" s="23">
        <v>0.13576453952760814</v>
      </c>
      <c r="H3017" s="23">
        <v>0.11520202016082347</v>
      </c>
      <c r="I3017" s="25">
        <f t="shared" si="188"/>
        <v>0</v>
      </c>
      <c r="J3017" s="25">
        <f t="shared" si="189"/>
        <v>0</v>
      </c>
      <c r="K3017" s="25">
        <f t="shared" si="190"/>
        <v>0</v>
      </c>
      <c r="L3017" s="25">
        <f t="shared" si="191"/>
        <v>0</v>
      </c>
      <c r="M3017" s="25">
        <v>0</v>
      </c>
      <c r="N3017" s="25" t="e">
        <v>#N/A</v>
      </c>
      <c r="O3017" s="25" t="e">
        <f>VLOOKUP(A3017,'NFkB target TFs'!$E$10:$E$54,1,FALSE)</f>
        <v>#N/A</v>
      </c>
      <c r="P3017" s="25" t="e">
        <f>VLOOKUP(A3017,'all NFkB targets'!$A$6:$A$571,1,FALSE)</f>
        <v>#N/A</v>
      </c>
    </row>
    <row r="3018" spans="1:16" x14ac:dyDescent="0.25">
      <c r="A3018" s="96" t="s">
        <v>5004</v>
      </c>
      <c r="B3018" s="21" t="s">
        <v>5005</v>
      </c>
      <c r="C3018" s="21"/>
      <c r="D3018" s="22">
        <v>0</v>
      </c>
      <c r="E3018" s="23">
        <v>2.2922377967433651E-2</v>
      </c>
      <c r="F3018" s="23">
        <v>4.4175830425655899E-2</v>
      </c>
      <c r="G3018" s="23">
        <v>-8.4074104733643379E-2</v>
      </c>
      <c r="H3018" s="23">
        <v>0.11503983082814018</v>
      </c>
      <c r="I3018" s="25">
        <f t="shared" si="188"/>
        <v>0</v>
      </c>
      <c r="J3018" s="25">
        <f t="shared" si="189"/>
        <v>0</v>
      </c>
      <c r="K3018" s="25">
        <f t="shared" si="190"/>
        <v>0</v>
      </c>
      <c r="L3018" s="25">
        <f t="shared" si="191"/>
        <v>0</v>
      </c>
      <c r="M3018" s="25">
        <v>0</v>
      </c>
      <c r="N3018" s="25" t="e">
        <v>#N/A</v>
      </c>
      <c r="O3018" s="25" t="e">
        <f>VLOOKUP(A3018,'NFkB target TFs'!$E$10:$E$54,1,FALSE)</f>
        <v>#N/A</v>
      </c>
      <c r="P3018" s="25" t="e">
        <f>VLOOKUP(A3018,'all NFkB targets'!$A$6:$A$571,1,FALSE)</f>
        <v>#N/A</v>
      </c>
    </row>
    <row r="3019" spans="1:16" x14ac:dyDescent="0.25">
      <c r="A3019" s="96" t="s">
        <v>5147</v>
      </c>
      <c r="B3019" s="21" t="s">
        <v>5148</v>
      </c>
      <c r="C3019" s="21"/>
      <c r="D3019" s="22">
        <v>0</v>
      </c>
      <c r="E3019" s="23">
        <v>-0.16745473066245609</v>
      </c>
      <c r="F3019" s="23">
        <v>9.666789884935735E-2</v>
      </c>
      <c r="G3019" s="23">
        <v>0.25513420263320302</v>
      </c>
      <c r="H3019" s="23">
        <v>0.11495142489466831</v>
      </c>
      <c r="I3019" s="25">
        <f t="shared" si="188"/>
        <v>0</v>
      </c>
      <c r="J3019" s="25">
        <f t="shared" si="189"/>
        <v>0</v>
      </c>
      <c r="K3019" s="25">
        <f t="shared" si="190"/>
        <v>0</v>
      </c>
      <c r="L3019" s="25">
        <f t="shared" si="191"/>
        <v>0</v>
      </c>
      <c r="M3019" s="25">
        <v>0</v>
      </c>
      <c r="N3019" s="25" t="e">
        <v>#N/A</v>
      </c>
      <c r="O3019" s="25" t="e">
        <f>VLOOKUP(A3019,'NFkB target TFs'!$E$10:$E$54,1,FALSE)</f>
        <v>#N/A</v>
      </c>
      <c r="P3019" s="25" t="e">
        <f>VLOOKUP(A3019,'all NFkB targets'!$A$6:$A$571,1,FALSE)</f>
        <v>#N/A</v>
      </c>
    </row>
    <row r="3020" spans="1:16" x14ac:dyDescent="0.25">
      <c r="A3020" s="96" t="s">
        <v>14429</v>
      </c>
      <c r="B3020" s="21" t="s">
        <v>14430</v>
      </c>
      <c r="C3020" s="21"/>
      <c r="D3020" s="22">
        <v>0</v>
      </c>
      <c r="E3020" s="24">
        <v>-2.1876270031757716</v>
      </c>
      <c r="F3020" s="28">
        <v>0.46234321405720047</v>
      </c>
      <c r="G3020" s="24">
        <v>-1.7651060745307074</v>
      </c>
      <c r="H3020" s="28">
        <v>0.11481031505473871</v>
      </c>
      <c r="I3020" s="25">
        <f t="shared" si="188"/>
        <v>1</v>
      </c>
      <c r="J3020" s="25">
        <f t="shared" si="189"/>
        <v>0</v>
      </c>
      <c r="K3020" s="25">
        <f t="shared" si="190"/>
        <v>1</v>
      </c>
      <c r="L3020" s="25">
        <f t="shared" si="191"/>
        <v>0</v>
      </c>
      <c r="M3020" s="25">
        <v>1</v>
      </c>
      <c r="N3020" s="25" t="e">
        <v>#N/A</v>
      </c>
      <c r="O3020" s="25" t="e">
        <f>VLOOKUP(A3020,'NFkB target TFs'!$E$10:$E$54,1,FALSE)</f>
        <v>#N/A</v>
      </c>
      <c r="P3020" s="25" t="e">
        <f>VLOOKUP(A3020,'all NFkB targets'!$A$6:$A$571,1,FALSE)</f>
        <v>#N/A</v>
      </c>
    </row>
    <row r="3021" spans="1:16" x14ac:dyDescent="0.25">
      <c r="A3021" s="96" t="s">
        <v>3063</v>
      </c>
      <c r="B3021" s="21" t="s">
        <v>3064</v>
      </c>
      <c r="C3021" s="21"/>
      <c r="D3021" s="22">
        <v>0</v>
      </c>
      <c r="E3021" s="23">
        <v>7.5777271440133839E-2</v>
      </c>
      <c r="F3021" s="23">
        <v>0.35492261784548523</v>
      </c>
      <c r="G3021" s="23">
        <v>0.43945178452962991</v>
      </c>
      <c r="H3021" s="23">
        <v>0.11480071627469385</v>
      </c>
      <c r="I3021" s="25">
        <f t="shared" si="188"/>
        <v>0</v>
      </c>
      <c r="J3021" s="25">
        <f t="shared" si="189"/>
        <v>0</v>
      </c>
      <c r="K3021" s="25">
        <f t="shared" si="190"/>
        <v>0</v>
      </c>
      <c r="L3021" s="25">
        <f t="shared" si="191"/>
        <v>0</v>
      </c>
      <c r="M3021" s="25">
        <v>0</v>
      </c>
      <c r="N3021" s="25" t="e">
        <v>#N/A</v>
      </c>
      <c r="O3021" s="25" t="e">
        <f>VLOOKUP(A3021,'NFkB target TFs'!$E$10:$E$54,1,FALSE)</f>
        <v>#N/A</v>
      </c>
      <c r="P3021" s="25" t="e">
        <f>VLOOKUP(A3021,'all NFkB targets'!$A$6:$A$571,1,FALSE)</f>
        <v>#N/A</v>
      </c>
    </row>
    <row r="3022" spans="1:16" x14ac:dyDescent="0.25">
      <c r="A3022" s="96" t="s">
        <v>6121</v>
      </c>
      <c r="B3022" s="21" t="s">
        <v>6122</v>
      </c>
      <c r="C3022" s="21"/>
      <c r="D3022" s="22">
        <v>0</v>
      </c>
      <c r="E3022" s="23">
        <v>-0.18144687133753171</v>
      </c>
      <c r="F3022" s="23">
        <v>-3.2599860327245184E-2</v>
      </c>
      <c r="G3022" s="23">
        <v>0.14729024341431959</v>
      </c>
      <c r="H3022" s="23">
        <v>0.11449467055527732</v>
      </c>
      <c r="I3022" s="25">
        <f t="shared" si="188"/>
        <v>0</v>
      </c>
      <c r="J3022" s="25">
        <f t="shared" si="189"/>
        <v>0</v>
      </c>
      <c r="K3022" s="25">
        <f t="shared" si="190"/>
        <v>0</v>
      </c>
      <c r="L3022" s="25">
        <f t="shared" si="191"/>
        <v>0</v>
      </c>
      <c r="M3022" s="25">
        <v>0</v>
      </c>
      <c r="N3022" s="25" t="e">
        <v>#N/A</v>
      </c>
      <c r="O3022" s="25" t="e">
        <f>VLOOKUP(A3022,'NFkB target TFs'!$E$10:$E$54,1,FALSE)</f>
        <v>#N/A</v>
      </c>
      <c r="P3022" s="25" t="e">
        <f>VLOOKUP(A3022,'all NFkB targets'!$A$6:$A$571,1,FALSE)</f>
        <v>#N/A</v>
      </c>
    </row>
    <row r="3023" spans="1:16" x14ac:dyDescent="0.25">
      <c r="A3023" s="96" t="s">
        <v>9381</v>
      </c>
      <c r="B3023" s="21" t="s">
        <v>9382</v>
      </c>
      <c r="C3023" s="21"/>
      <c r="D3023" s="22">
        <v>0</v>
      </c>
      <c r="E3023" s="23">
        <v>-9.3930730752989799E-2</v>
      </c>
      <c r="F3023" s="23">
        <v>2.3568928566932615E-2</v>
      </c>
      <c r="G3023" s="23">
        <v>0.18422923252273596</v>
      </c>
      <c r="H3023" s="23">
        <v>0.11436620191484406</v>
      </c>
      <c r="I3023" s="25">
        <f t="shared" si="188"/>
        <v>0</v>
      </c>
      <c r="J3023" s="25">
        <f t="shared" si="189"/>
        <v>0</v>
      </c>
      <c r="K3023" s="25">
        <f t="shared" si="190"/>
        <v>0</v>
      </c>
      <c r="L3023" s="25">
        <f t="shared" si="191"/>
        <v>0</v>
      </c>
      <c r="M3023" s="25">
        <v>0</v>
      </c>
      <c r="N3023" s="25" t="e">
        <v>#N/A</v>
      </c>
      <c r="O3023" s="25" t="e">
        <f>VLOOKUP(A3023,'NFkB target TFs'!$E$10:$E$54,1,FALSE)</f>
        <v>#N/A</v>
      </c>
      <c r="P3023" s="25" t="e">
        <f>VLOOKUP(A3023,'all NFkB targets'!$A$6:$A$571,1,FALSE)</f>
        <v>#N/A</v>
      </c>
    </row>
    <row r="3024" spans="1:16" x14ac:dyDescent="0.25">
      <c r="A3024" s="96" t="s">
        <v>12571</v>
      </c>
      <c r="B3024" s="21" t="s">
        <v>12572</v>
      </c>
      <c r="C3024" s="21"/>
      <c r="D3024" s="22">
        <v>0</v>
      </c>
      <c r="E3024" s="24">
        <v>-0.52646301281756747</v>
      </c>
      <c r="F3024" s="28">
        <v>0.81173447682877897</v>
      </c>
      <c r="G3024" s="24">
        <v>-0.35256747776184139</v>
      </c>
      <c r="H3024" s="28">
        <v>0.11425328027274652</v>
      </c>
      <c r="I3024" s="25">
        <f t="shared" si="188"/>
        <v>0</v>
      </c>
      <c r="J3024" s="25">
        <f t="shared" si="189"/>
        <v>1</v>
      </c>
      <c r="K3024" s="25">
        <f t="shared" si="190"/>
        <v>0</v>
      </c>
      <c r="L3024" s="25">
        <f t="shared" si="191"/>
        <v>0</v>
      </c>
      <c r="M3024" s="25">
        <v>1</v>
      </c>
      <c r="N3024" s="25" t="e">
        <v>#N/A</v>
      </c>
      <c r="O3024" s="25" t="e">
        <f>VLOOKUP(A3024,'NFkB target TFs'!$E$10:$E$54,1,FALSE)</f>
        <v>#N/A</v>
      </c>
      <c r="P3024" s="25" t="e">
        <f>VLOOKUP(A3024,'all NFkB targets'!$A$6:$A$571,1,FALSE)</f>
        <v>#N/A</v>
      </c>
    </row>
    <row r="3025" spans="1:16" x14ac:dyDescent="0.25">
      <c r="A3025" s="96" t="s">
        <v>11476</v>
      </c>
      <c r="B3025" s="21" t="s">
        <v>11477</v>
      </c>
      <c r="C3025" s="21"/>
      <c r="D3025" s="22">
        <v>0</v>
      </c>
      <c r="E3025" s="23">
        <v>-3.0622114070639233E-2</v>
      </c>
      <c r="F3025" s="23">
        <v>8.6820758796868944E-2</v>
      </c>
      <c r="G3025" s="23">
        <v>0.31658204769579773</v>
      </c>
      <c r="H3025" s="23">
        <v>0.11415280739977998</v>
      </c>
      <c r="I3025" s="25">
        <f t="shared" si="188"/>
        <v>0</v>
      </c>
      <c r="J3025" s="25">
        <f t="shared" si="189"/>
        <v>0</v>
      </c>
      <c r="K3025" s="25">
        <f t="shared" si="190"/>
        <v>0</v>
      </c>
      <c r="L3025" s="25">
        <f t="shared" si="191"/>
        <v>0</v>
      </c>
      <c r="M3025" s="25">
        <v>0</v>
      </c>
      <c r="N3025" s="25" t="e">
        <v>#N/A</v>
      </c>
      <c r="O3025" s="25" t="e">
        <f>VLOOKUP(A3025,'NFkB target TFs'!$E$10:$E$54,1,FALSE)</f>
        <v>#N/A</v>
      </c>
      <c r="P3025" s="25" t="e">
        <f>VLOOKUP(A3025,'all NFkB targets'!$A$6:$A$571,1,FALSE)</f>
        <v>#N/A</v>
      </c>
    </row>
    <row r="3026" spans="1:16" x14ac:dyDescent="0.25">
      <c r="A3026" s="96" t="s">
        <v>3299</v>
      </c>
      <c r="B3026" s="21" t="s">
        <v>3300</v>
      </c>
      <c r="C3026" s="21"/>
      <c r="D3026" s="22">
        <v>0</v>
      </c>
      <c r="E3026" s="23">
        <v>8.7799120737714828E-2</v>
      </c>
      <c r="F3026" s="23">
        <v>0.16239841172324637</v>
      </c>
      <c r="G3026" s="23">
        <v>0.33325170198435583</v>
      </c>
      <c r="H3026" s="23">
        <v>0.11398917593378717</v>
      </c>
      <c r="I3026" s="25">
        <f t="shared" si="188"/>
        <v>0</v>
      </c>
      <c r="J3026" s="25">
        <f t="shared" si="189"/>
        <v>0</v>
      </c>
      <c r="K3026" s="25">
        <f t="shared" si="190"/>
        <v>0</v>
      </c>
      <c r="L3026" s="25">
        <f t="shared" si="191"/>
        <v>0</v>
      </c>
      <c r="M3026" s="25">
        <v>0</v>
      </c>
      <c r="N3026" s="25" t="e">
        <v>#N/A</v>
      </c>
      <c r="O3026" s="25" t="e">
        <f>VLOOKUP(A3026,'NFkB target TFs'!$E$10:$E$54,1,FALSE)</f>
        <v>#N/A</v>
      </c>
      <c r="P3026" s="25" t="e">
        <f>VLOOKUP(A3026,'all NFkB targets'!$A$6:$A$571,1,FALSE)</f>
        <v>#N/A</v>
      </c>
    </row>
    <row r="3027" spans="1:16" x14ac:dyDescent="0.25">
      <c r="A3027" s="96" t="s">
        <v>8880</v>
      </c>
      <c r="B3027" s="21" t="s">
        <v>8881</v>
      </c>
      <c r="C3027" s="21"/>
      <c r="D3027" s="22">
        <v>0</v>
      </c>
      <c r="E3027" s="23">
        <v>0.11299738240780803</v>
      </c>
      <c r="F3027" s="23">
        <v>0.32461565780287893</v>
      </c>
      <c r="G3027" s="23">
        <v>0.43121122780825982</v>
      </c>
      <c r="H3027" s="23">
        <v>0.1139588805030111</v>
      </c>
      <c r="I3027" s="25">
        <f t="shared" si="188"/>
        <v>0</v>
      </c>
      <c r="J3027" s="25">
        <f t="shared" si="189"/>
        <v>0</v>
      </c>
      <c r="K3027" s="25">
        <f t="shared" si="190"/>
        <v>0</v>
      </c>
      <c r="L3027" s="25">
        <f t="shared" si="191"/>
        <v>0</v>
      </c>
      <c r="M3027" s="25">
        <v>0</v>
      </c>
      <c r="N3027" s="25" t="e">
        <v>#N/A</v>
      </c>
      <c r="O3027" s="25" t="e">
        <f>VLOOKUP(A3027,'NFkB target TFs'!$E$10:$E$54,1,FALSE)</f>
        <v>#N/A</v>
      </c>
      <c r="P3027" s="25" t="e">
        <f>VLOOKUP(A3027,'all NFkB targets'!$A$6:$A$571,1,FALSE)</f>
        <v>#N/A</v>
      </c>
    </row>
    <row r="3028" spans="1:16" x14ac:dyDescent="0.25">
      <c r="A3028" s="96" t="s">
        <v>8878</v>
      </c>
      <c r="B3028" s="21" t="s">
        <v>8879</v>
      </c>
      <c r="C3028" s="21"/>
      <c r="D3028" s="22">
        <v>0</v>
      </c>
      <c r="E3028" s="23">
        <v>-1.522328630973885E-2</v>
      </c>
      <c r="F3028" s="23">
        <v>0.38048324755069879</v>
      </c>
      <c r="G3028" s="23">
        <v>0.22712396546693128</v>
      </c>
      <c r="H3028" s="23">
        <v>0.11382163572899975</v>
      </c>
      <c r="I3028" s="25">
        <f t="shared" si="188"/>
        <v>0</v>
      </c>
      <c r="J3028" s="25">
        <f t="shared" si="189"/>
        <v>0</v>
      </c>
      <c r="K3028" s="25">
        <f t="shared" si="190"/>
        <v>0</v>
      </c>
      <c r="L3028" s="25">
        <f t="shared" si="191"/>
        <v>0</v>
      </c>
      <c r="M3028" s="25">
        <v>0</v>
      </c>
      <c r="N3028" s="25" t="e">
        <v>#N/A</v>
      </c>
      <c r="O3028" s="25" t="e">
        <f>VLOOKUP(A3028,'NFkB target TFs'!$E$10:$E$54,1,FALSE)</f>
        <v>#N/A</v>
      </c>
      <c r="P3028" s="25" t="e">
        <f>VLOOKUP(A3028,'all NFkB targets'!$A$6:$A$571,1,FALSE)</f>
        <v>#N/A</v>
      </c>
    </row>
    <row r="3029" spans="1:16" x14ac:dyDescent="0.25">
      <c r="A3029" s="96" t="s">
        <v>1678</v>
      </c>
      <c r="B3029" s="21" t="s">
        <v>1679</v>
      </c>
      <c r="C3029" s="21"/>
      <c r="D3029" s="22">
        <v>0</v>
      </c>
      <c r="E3029" s="23">
        <v>0.39123099754467194</v>
      </c>
      <c r="F3029" s="23">
        <v>0.28853535388500401</v>
      </c>
      <c r="G3029" s="23">
        <v>0.38256688343452022</v>
      </c>
      <c r="H3029" s="23">
        <v>0.11371948343940555</v>
      </c>
      <c r="I3029" s="25">
        <f t="shared" si="188"/>
        <v>0</v>
      </c>
      <c r="J3029" s="25">
        <f t="shared" si="189"/>
        <v>0</v>
      </c>
      <c r="K3029" s="25">
        <f t="shared" si="190"/>
        <v>0</v>
      </c>
      <c r="L3029" s="25">
        <f t="shared" si="191"/>
        <v>0</v>
      </c>
      <c r="M3029" s="25">
        <v>0</v>
      </c>
      <c r="N3029" s="25" t="e">
        <v>#N/A</v>
      </c>
      <c r="O3029" s="25" t="e">
        <f>VLOOKUP(A3029,'NFkB target TFs'!$E$10:$E$54,1,FALSE)</f>
        <v>#N/A</v>
      </c>
      <c r="P3029" s="25" t="e">
        <f>VLOOKUP(A3029,'all NFkB targets'!$A$6:$A$571,1,FALSE)</f>
        <v>#N/A</v>
      </c>
    </row>
    <row r="3030" spans="1:16" x14ac:dyDescent="0.25">
      <c r="A3030" s="96" t="s">
        <v>5098</v>
      </c>
      <c r="B3030" s="21" t="s">
        <v>5099</v>
      </c>
      <c r="C3030" s="21"/>
      <c r="D3030" s="22">
        <v>0</v>
      </c>
      <c r="E3030" s="23">
        <v>0.16726212084414074</v>
      </c>
      <c r="F3030" s="23">
        <v>0.26448832851079163</v>
      </c>
      <c r="G3030" s="23">
        <v>0.16389434647063941</v>
      </c>
      <c r="H3030" s="23">
        <v>0.11364197235173631</v>
      </c>
      <c r="I3030" s="25">
        <f t="shared" si="188"/>
        <v>0</v>
      </c>
      <c r="J3030" s="25">
        <f t="shared" si="189"/>
        <v>0</v>
      </c>
      <c r="K3030" s="25">
        <f t="shared" si="190"/>
        <v>0</v>
      </c>
      <c r="L3030" s="25">
        <f t="shared" si="191"/>
        <v>0</v>
      </c>
      <c r="M3030" s="25">
        <v>0</v>
      </c>
      <c r="N3030" s="25" t="e">
        <v>#N/A</v>
      </c>
      <c r="O3030" s="25" t="e">
        <f>VLOOKUP(A3030,'NFkB target TFs'!$E$10:$E$54,1,FALSE)</f>
        <v>#N/A</v>
      </c>
      <c r="P3030" s="25" t="e">
        <f>VLOOKUP(A3030,'all NFkB targets'!$A$6:$A$571,1,FALSE)</f>
        <v>#N/A</v>
      </c>
    </row>
    <row r="3031" spans="1:16" x14ac:dyDescent="0.25">
      <c r="A3031" s="96" t="s">
        <v>6535</v>
      </c>
      <c r="B3031" s="21" t="s">
        <v>6536</v>
      </c>
      <c r="C3031" s="21"/>
      <c r="D3031" s="22">
        <v>0</v>
      </c>
      <c r="E3031" s="23">
        <v>-4.3978590400003181E-2</v>
      </c>
      <c r="F3031" s="23">
        <v>0.37563026899737817</v>
      </c>
      <c r="G3031" s="23">
        <v>0.33957993000778475</v>
      </c>
      <c r="H3031" s="23">
        <v>0.11358499554673668</v>
      </c>
      <c r="I3031" s="25">
        <f t="shared" si="188"/>
        <v>0</v>
      </c>
      <c r="J3031" s="25">
        <f t="shared" si="189"/>
        <v>0</v>
      </c>
      <c r="K3031" s="25">
        <f t="shared" si="190"/>
        <v>0</v>
      </c>
      <c r="L3031" s="25">
        <f t="shared" si="191"/>
        <v>0</v>
      </c>
      <c r="M3031" s="25">
        <v>0</v>
      </c>
      <c r="N3031" s="25" t="e">
        <v>#N/A</v>
      </c>
      <c r="O3031" s="25" t="e">
        <f>VLOOKUP(A3031,'NFkB target TFs'!$E$10:$E$54,1,FALSE)</f>
        <v>#N/A</v>
      </c>
      <c r="P3031" s="25" t="e">
        <f>VLOOKUP(A3031,'all NFkB targets'!$A$6:$A$571,1,FALSE)</f>
        <v>#N/A</v>
      </c>
    </row>
    <row r="3032" spans="1:16" x14ac:dyDescent="0.25">
      <c r="A3032" s="96" t="s">
        <v>900</v>
      </c>
      <c r="B3032" s="21" t="s">
        <v>901</v>
      </c>
      <c r="C3032" s="21"/>
      <c r="D3032" s="22">
        <v>0</v>
      </c>
      <c r="E3032" s="23">
        <v>0.10278105223935481</v>
      </c>
      <c r="F3032" s="23">
        <v>0.35157309721903002</v>
      </c>
      <c r="G3032" s="23">
        <v>0.29295636947774628</v>
      </c>
      <c r="H3032" s="23">
        <v>0.11341995119522287</v>
      </c>
      <c r="I3032" s="25">
        <f t="shared" si="188"/>
        <v>0</v>
      </c>
      <c r="J3032" s="25">
        <f t="shared" si="189"/>
        <v>0</v>
      </c>
      <c r="K3032" s="25">
        <f t="shared" si="190"/>
        <v>0</v>
      </c>
      <c r="L3032" s="25">
        <f t="shared" si="191"/>
        <v>0</v>
      </c>
      <c r="M3032" s="25">
        <v>0</v>
      </c>
      <c r="N3032" s="25" t="e">
        <v>#N/A</v>
      </c>
      <c r="O3032" s="25" t="e">
        <f>VLOOKUP(A3032,'NFkB target TFs'!$E$10:$E$54,1,FALSE)</f>
        <v>#N/A</v>
      </c>
      <c r="P3032" s="25" t="e">
        <f>VLOOKUP(A3032,'all NFkB targets'!$A$6:$A$571,1,FALSE)</f>
        <v>#N/A</v>
      </c>
    </row>
    <row r="3033" spans="1:16" x14ac:dyDescent="0.25">
      <c r="A3033" s="96" t="s">
        <v>7935</v>
      </c>
      <c r="B3033" s="21" t="s">
        <v>7936</v>
      </c>
      <c r="C3033" s="21"/>
      <c r="D3033" s="22">
        <v>0</v>
      </c>
      <c r="E3033" s="23">
        <v>-4.4167096041508647E-2</v>
      </c>
      <c r="F3033" s="23">
        <v>-8.715051666317937E-2</v>
      </c>
      <c r="G3033" s="23">
        <v>-0.35157445209004945</v>
      </c>
      <c r="H3033" s="23">
        <v>0.11339606066914404</v>
      </c>
      <c r="I3033" s="25">
        <f t="shared" si="188"/>
        <v>0</v>
      </c>
      <c r="J3033" s="25">
        <f t="shared" si="189"/>
        <v>0</v>
      </c>
      <c r="K3033" s="25">
        <f t="shared" si="190"/>
        <v>0</v>
      </c>
      <c r="L3033" s="25">
        <f t="shared" si="191"/>
        <v>0</v>
      </c>
      <c r="M3033" s="25">
        <v>0</v>
      </c>
      <c r="N3033" s="25" t="e">
        <v>#N/A</v>
      </c>
      <c r="O3033" s="25" t="e">
        <f>VLOOKUP(A3033,'NFkB target TFs'!$E$10:$E$54,1,FALSE)</f>
        <v>#N/A</v>
      </c>
      <c r="P3033" s="25" t="e">
        <f>VLOOKUP(A3033,'all NFkB targets'!$A$6:$A$571,1,FALSE)</f>
        <v>#N/A</v>
      </c>
    </row>
    <row r="3034" spans="1:16" x14ac:dyDescent="0.25">
      <c r="A3034" s="96" t="s">
        <v>2466</v>
      </c>
      <c r="B3034" s="21" t="s">
        <v>2467</v>
      </c>
      <c r="C3034" s="21"/>
      <c r="D3034" s="22">
        <v>0</v>
      </c>
      <c r="E3034" s="23">
        <v>0.30400121035498723</v>
      </c>
      <c r="F3034" s="23">
        <v>0.24709789332602342</v>
      </c>
      <c r="G3034" s="23">
        <v>0.47344866300454036</v>
      </c>
      <c r="H3034" s="23">
        <v>0.11336935146636727</v>
      </c>
      <c r="I3034" s="25">
        <f t="shared" si="188"/>
        <v>0</v>
      </c>
      <c r="J3034" s="25">
        <f t="shared" si="189"/>
        <v>0</v>
      </c>
      <c r="K3034" s="25">
        <f t="shared" si="190"/>
        <v>0</v>
      </c>
      <c r="L3034" s="25">
        <f t="shared" si="191"/>
        <v>0</v>
      </c>
      <c r="M3034" s="25">
        <v>0</v>
      </c>
      <c r="N3034" s="25" t="e">
        <v>#N/A</v>
      </c>
      <c r="O3034" s="25" t="e">
        <f>VLOOKUP(A3034,'NFkB target TFs'!$E$10:$E$54,1,FALSE)</f>
        <v>#N/A</v>
      </c>
      <c r="P3034" s="25" t="e">
        <f>VLOOKUP(A3034,'all NFkB targets'!$A$6:$A$571,1,FALSE)</f>
        <v>#N/A</v>
      </c>
    </row>
    <row r="3035" spans="1:16" x14ac:dyDescent="0.25">
      <c r="A3035" s="96" t="s">
        <v>2437</v>
      </c>
      <c r="B3035" s="21" t="s">
        <v>941</v>
      </c>
      <c r="C3035" s="21"/>
      <c r="D3035" s="22">
        <v>0</v>
      </c>
      <c r="E3035" s="23">
        <v>0.21806231576916632</v>
      </c>
      <c r="F3035" s="23">
        <v>0.17967008308693933</v>
      </c>
      <c r="G3035" s="23">
        <v>0.1127989025389413</v>
      </c>
      <c r="H3035" s="23">
        <v>0.11336756019526045</v>
      </c>
      <c r="I3035" s="25">
        <f t="shared" si="188"/>
        <v>0</v>
      </c>
      <c r="J3035" s="25">
        <f t="shared" si="189"/>
        <v>0</v>
      </c>
      <c r="K3035" s="25">
        <f t="shared" si="190"/>
        <v>0</v>
      </c>
      <c r="L3035" s="25">
        <f t="shared" si="191"/>
        <v>0</v>
      </c>
      <c r="M3035" s="25">
        <v>0</v>
      </c>
      <c r="N3035" s="25" t="e">
        <v>#N/A</v>
      </c>
      <c r="O3035" s="25" t="e">
        <f>VLOOKUP(A3035,'NFkB target TFs'!$E$10:$E$54,1,FALSE)</f>
        <v>#N/A</v>
      </c>
      <c r="P3035" s="25" t="e">
        <f>VLOOKUP(A3035,'all NFkB targets'!$A$6:$A$571,1,FALSE)</f>
        <v>#N/A</v>
      </c>
    </row>
    <row r="3036" spans="1:16" x14ac:dyDescent="0.25">
      <c r="A3036" s="96" t="s">
        <v>14206</v>
      </c>
      <c r="B3036" s="21" t="s">
        <v>14207</v>
      </c>
      <c r="C3036" s="21"/>
      <c r="D3036" s="22">
        <v>0</v>
      </c>
      <c r="E3036" s="28">
        <v>0.41489247669306323</v>
      </c>
      <c r="F3036" s="28">
        <v>0.38626082748672891</v>
      </c>
      <c r="G3036" s="28">
        <v>0.58535510895707987</v>
      </c>
      <c r="H3036" s="23">
        <v>0.1130993594226231</v>
      </c>
      <c r="I3036" s="25">
        <f t="shared" si="188"/>
        <v>0</v>
      </c>
      <c r="J3036" s="25">
        <f t="shared" si="189"/>
        <v>0</v>
      </c>
      <c r="K3036" s="25">
        <f t="shared" si="190"/>
        <v>1</v>
      </c>
      <c r="L3036" s="25">
        <f t="shared" si="191"/>
        <v>0</v>
      </c>
      <c r="M3036" s="25">
        <v>1</v>
      </c>
      <c r="N3036" s="25" t="e">
        <v>#N/A</v>
      </c>
      <c r="O3036" s="25" t="e">
        <f>VLOOKUP(A3036,'NFkB target TFs'!$E$10:$E$54,1,FALSE)</f>
        <v>#N/A</v>
      </c>
      <c r="P3036" s="25" t="e">
        <f>VLOOKUP(A3036,'all NFkB targets'!$A$6:$A$571,1,FALSE)</f>
        <v>#N/A</v>
      </c>
    </row>
    <row r="3037" spans="1:16" x14ac:dyDescent="0.25">
      <c r="A3037" s="96" t="s">
        <v>3724</v>
      </c>
      <c r="B3037" s="21" t="s">
        <v>3725</v>
      </c>
      <c r="C3037" s="21"/>
      <c r="D3037" s="22">
        <v>0</v>
      </c>
      <c r="E3037" s="23">
        <v>0.27864939792780979</v>
      </c>
      <c r="F3037" s="23">
        <v>0.37597783916631478</v>
      </c>
      <c r="G3037" s="23">
        <v>0.20212835400437673</v>
      </c>
      <c r="H3037" s="23">
        <v>0.11303475948936609</v>
      </c>
      <c r="I3037" s="25">
        <f t="shared" si="188"/>
        <v>0</v>
      </c>
      <c r="J3037" s="25">
        <f t="shared" si="189"/>
        <v>0</v>
      </c>
      <c r="K3037" s="25">
        <f t="shared" si="190"/>
        <v>0</v>
      </c>
      <c r="L3037" s="25">
        <f t="shared" si="191"/>
        <v>0</v>
      </c>
      <c r="M3037" s="25">
        <v>0</v>
      </c>
      <c r="N3037" s="25" t="e">
        <v>#N/A</v>
      </c>
      <c r="O3037" s="25" t="e">
        <f>VLOOKUP(A3037,'NFkB target TFs'!$E$10:$E$54,1,FALSE)</f>
        <v>#N/A</v>
      </c>
      <c r="P3037" s="25" t="e">
        <f>VLOOKUP(A3037,'all NFkB targets'!$A$6:$A$571,1,FALSE)</f>
        <v>#N/A</v>
      </c>
    </row>
    <row r="3038" spans="1:16" x14ac:dyDescent="0.25">
      <c r="A3038" s="96" t="s">
        <v>9461</v>
      </c>
      <c r="B3038" s="21" t="s">
        <v>9462</v>
      </c>
      <c r="C3038" s="21"/>
      <c r="D3038" s="22">
        <v>0</v>
      </c>
      <c r="E3038" s="23">
        <v>-7.3308295723557237E-2</v>
      </c>
      <c r="F3038" s="23">
        <v>7.2132170045877436E-2</v>
      </c>
      <c r="G3038" s="23">
        <v>-0.11902270990775575</v>
      </c>
      <c r="H3038" s="23">
        <v>0.11290031042752303</v>
      </c>
      <c r="I3038" s="25">
        <f t="shared" si="188"/>
        <v>0</v>
      </c>
      <c r="J3038" s="25">
        <f t="shared" si="189"/>
        <v>0</v>
      </c>
      <c r="K3038" s="25">
        <f t="shared" si="190"/>
        <v>0</v>
      </c>
      <c r="L3038" s="25">
        <f t="shared" si="191"/>
        <v>0</v>
      </c>
      <c r="M3038" s="25">
        <v>0</v>
      </c>
      <c r="N3038" s="25" t="e">
        <v>#N/A</v>
      </c>
      <c r="O3038" s="25" t="e">
        <f>VLOOKUP(A3038,'NFkB target TFs'!$E$10:$E$54,1,FALSE)</f>
        <v>#N/A</v>
      </c>
      <c r="P3038" s="25" t="e">
        <f>VLOOKUP(A3038,'all NFkB targets'!$A$6:$A$571,1,FALSE)</f>
        <v>#N/A</v>
      </c>
    </row>
    <row r="3039" spans="1:16" x14ac:dyDescent="0.25">
      <c r="A3039" s="96" t="s">
        <v>11180</v>
      </c>
      <c r="B3039" s="21" t="s">
        <v>11181</v>
      </c>
      <c r="C3039" s="21"/>
      <c r="D3039" s="22">
        <v>0</v>
      </c>
      <c r="E3039" s="23">
        <v>0.13675426637610169</v>
      </c>
      <c r="F3039" s="23">
        <v>0.29957628894923871</v>
      </c>
      <c r="G3039" s="23">
        <v>0.44070822509210761</v>
      </c>
      <c r="H3039" s="23">
        <v>0.11262848301611479</v>
      </c>
      <c r="I3039" s="25">
        <f t="shared" si="188"/>
        <v>0</v>
      </c>
      <c r="J3039" s="25">
        <f t="shared" si="189"/>
        <v>0</v>
      </c>
      <c r="K3039" s="25">
        <f t="shared" si="190"/>
        <v>0</v>
      </c>
      <c r="L3039" s="25">
        <f t="shared" si="191"/>
        <v>0</v>
      </c>
      <c r="M3039" s="25">
        <v>0</v>
      </c>
      <c r="N3039" s="25" t="e">
        <v>#N/A</v>
      </c>
      <c r="O3039" s="25" t="e">
        <f>VLOOKUP(A3039,'NFkB target TFs'!$E$10:$E$54,1,FALSE)</f>
        <v>#N/A</v>
      </c>
      <c r="P3039" s="25" t="e">
        <f>VLOOKUP(A3039,'all NFkB targets'!$A$6:$A$571,1,FALSE)</f>
        <v>#N/A</v>
      </c>
    </row>
    <row r="3040" spans="1:16" x14ac:dyDescent="0.25">
      <c r="A3040" s="96" t="s">
        <v>13077</v>
      </c>
      <c r="B3040" s="21" t="s">
        <v>13078</v>
      </c>
      <c r="C3040" s="21"/>
      <c r="D3040" s="22">
        <v>0</v>
      </c>
      <c r="E3040" s="28">
        <v>0.62905413114496289</v>
      </c>
      <c r="F3040" s="28">
        <v>0.60383139434170063</v>
      </c>
      <c r="G3040" s="28">
        <v>0.58416759611714109</v>
      </c>
      <c r="H3040" s="23">
        <v>0.11256062842828371</v>
      </c>
      <c r="I3040" s="25">
        <f t="shared" si="188"/>
        <v>1</v>
      </c>
      <c r="J3040" s="25">
        <f t="shared" si="189"/>
        <v>1</v>
      </c>
      <c r="K3040" s="25">
        <f t="shared" si="190"/>
        <v>0</v>
      </c>
      <c r="L3040" s="25">
        <f t="shared" si="191"/>
        <v>0</v>
      </c>
      <c r="M3040" s="25">
        <v>1</v>
      </c>
      <c r="N3040" s="25" t="e">
        <v>#N/A</v>
      </c>
      <c r="O3040" s="25" t="e">
        <f>VLOOKUP(A3040,'NFkB target TFs'!$E$10:$E$54,1,FALSE)</f>
        <v>#N/A</v>
      </c>
      <c r="P3040" s="25" t="e">
        <f>VLOOKUP(A3040,'all NFkB targets'!$A$6:$A$571,1,FALSE)</f>
        <v>#N/A</v>
      </c>
    </row>
    <row r="3041" spans="1:16" x14ac:dyDescent="0.25">
      <c r="A3041" s="96" t="s">
        <v>2679</v>
      </c>
      <c r="B3041" s="21" t="s">
        <v>2680</v>
      </c>
      <c r="C3041" s="21"/>
      <c r="D3041" s="22">
        <v>0</v>
      </c>
      <c r="E3041" s="23">
        <v>-0.10088777771819565</v>
      </c>
      <c r="F3041" s="23">
        <v>0.40186876546047051</v>
      </c>
      <c r="G3041" s="23">
        <v>0.40362902971332199</v>
      </c>
      <c r="H3041" s="23">
        <v>0.11255689573670059</v>
      </c>
      <c r="I3041" s="25">
        <f t="shared" si="188"/>
        <v>0</v>
      </c>
      <c r="J3041" s="25">
        <f t="shared" si="189"/>
        <v>0</v>
      </c>
      <c r="K3041" s="25">
        <f t="shared" si="190"/>
        <v>0</v>
      </c>
      <c r="L3041" s="25">
        <f t="shared" si="191"/>
        <v>0</v>
      </c>
      <c r="M3041" s="25">
        <v>0</v>
      </c>
      <c r="N3041" s="25" t="e">
        <v>#N/A</v>
      </c>
      <c r="O3041" s="25" t="e">
        <f>VLOOKUP(A3041,'NFkB target TFs'!$E$10:$E$54,1,FALSE)</f>
        <v>#N/A</v>
      </c>
      <c r="P3041" s="25" t="e">
        <f>VLOOKUP(A3041,'all NFkB targets'!$A$6:$A$571,1,FALSE)</f>
        <v>#N/A</v>
      </c>
    </row>
    <row r="3042" spans="1:16" x14ac:dyDescent="0.25">
      <c r="A3042" s="96" t="s">
        <v>8583</v>
      </c>
      <c r="B3042" s="21" t="s">
        <v>8584</v>
      </c>
      <c r="C3042" s="21"/>
      <c r="D3042" s="22">
        <v>0</v>
      </c>
      <c r="E3042" s="23">
        <v>0.12490189739348015</v>
      </c>
      <c r="F3042" s="23">
        <v>-3.660608764735046E-2</v>
      </c>
      <c r="G3042" s="23">
        <v>0.22776094902899147</v>
      </c>
      <c r="H3042" s="23">
        <v>0.11252895070382439</v>
      </c>
      <c r="I3042" s="25">
        <f t="shared" si="188"/>
        <v>0</v>
      </c>
      <c r="J3042" s="25">
        <f t="shared" si="189"/>
        <v>0</v>
      </c>
      <c r="K3042" s="25">
        <f t="shared" si="190"/>
        <v>0</v>
      </c>
      <c r="L3042" s="25">
        <f t="shared" si="191"/>
        <v>0</v>
      </c>
      <c r="M3042" s="25">
        <v>0</v>
      </c>
      <c r="N3042" s="25" t="e">
        <v>#N/A</v>
      </c>
      <c r="O3042" s="25" t="e">
        <f>VLOOKUP(A3042,'NFkB target TFs'!$E$10:$E$54,1,FALSE)</f>
        <v>#N/A</v>
      </c>
      <c r="P3042" s="25" t="e">
        <f>VLOOKUP(A3042,'all NFkB targets'!$A$6:$A$571,1,FALSE)</f>
        <v>#N/A</v>
      </c>
    </row>
    <row r="3043" spans="1:16" x14ac:dyDescent="0.25">
      <c r="A3043" s="96" t="s">
        <v>5631</v>
      </c>
      <c r="B3043" s="21" t="s">
        <v>5632</v>
      </c>
      <c r="C3043" s="21"/>
      <c r="D3043" s="22">
        <v>0</v>
      </c>
      <c r="E3043" s="23">
        <v>4.4473460246689897E-2</v>
      </c>
      <c r="F3043" s="23">
        <v>0.38544221283358993</v>
      </c>
      <c r="G3043" s="23">
        <v>0.24078032053495568</v>
      </c>
      <c r="H3043" s="23">
        <v>0.11246031846826393</v>
      </c>
      <c r="I3043" s="25">
        <f t="shared" si="188"/>
        <v>0</v>
      </c>
      <c r="J3043" s="25">
        <f t="shared" si="189"/>
        <v>0</v>
      </c>
      <c r="K3043" s="25">
        <f t="shared" si="190"/>
        <v>0</v>
      </c>
      <c r="L3043" s="25">
        <f t="shared" si="191"/>
        <v>0</v>
      </c>
      <c r="M3043" s="25">
        <v>0</v>
      </c>
      <c r="N3043" s="25" t="e">
        <v>#N/A</v>
      </c>
      <c r="O3043" s="25" t="e">
        <f>VLOOKUP(A3043,'NFkB target TFs'!$E$10:$E$54,1,FALSE)</f>
        <v>#N/A</v>
      </c>
      <c r="P3043" s="25" t="e">
        <f>VLOOKUP(A3043,'all NFkB targets'!$A$6:$A$571,1,FALSE)</f>
        <v>#N/A</v>
      </c>
    </row>
    <row r="3044" spans="1:16" x14ac:dyDescent="0.25">
      <c r="A3044" s="96" t="s">
        <v>8135</v>
      </c>
      <c r="B3044" s="21" t="s">
        <v>8136</v>
      </c>
      <c r="C3044" s="21"/>
      <c r="D3044" s="22">
        <v>0</v>
      </c>
      <c r="E3044" s="23">
        <v>0.23812227724511195</v>
      </c>
      <c r="F3044" s="23">
        <v>0.50304842241101677</v>
      </c>
      <c r="G3044" s="23">
        <v>0.43805689145380816</v>
      </c>
      <c r="H3044" s="23">
        <v>0.11239784418186641</v>
      </c>
      <c r="I3044" s="25">
        <f t="shared" si="188"/>
        <v>0</v>
      </c>
      <c r="J3044" s="25">
        <f t="shared" si="189"/>
        <v>0</v>
      </c>
      <c r="K3044" s="25">
        <f t="shared" si="190"/>
        <v>0</v>
      </c>
      <c r="L3044" s="25">
        <f t="shared" si="191"/>
        <v>0</v>
      </c>
      <c r="M3044" s="25">
        <v>0</v>
      </c>
      <c r="N3044" s="25" t="e">
        <v>#N/A</v>
      </c>
      <c r="O3044" s="25" t="e">
        <f>VLOOKUP(A3044,'NFkB target TFs'!$E$10:$E$54,1,FALSE)</f>
        <v>#N/A</v>
      </c>
      <c r="P3044" s="25" t="e">
        <f>VLOOKUP(A3044,'all NFkB targets'!$A$6:$A$571,1,FALSE)</f>
        <v>#N/A</v>
      </c>
    </row>
    <row r="3045" spans="1:16" x14ac:dyDescent="0.25">
      <c r="A3045" s="96" t="s">
        <v>11503</v>
      </c>
      <c r="B3045" s="21" t="s">
        <v>11504</v>
      </c>
      <c r="C3045" s="21"/>
      <c r="D3045" s="22">
        <v>0</v>
      </c>
      <c r="E3045" s="23">
        <v>-0.14622819837153481</v>
      </c>
      <c r="F3045" s="23">
        <v>9.0050891275899866E-2</v>
      </c>
      <c r="G3045" s="23">
        <v>-0.1062907682927324</v>
      </c>
      <c r="H3045" s="23">
        <v>0.11235705725978522</v>
      </c>
      <c r="I3045" s="25">
        <f t="shared" si="188"/>
        <v>0</v>
      </c>
      <c r="J3045" s="25">
        <f t="shared" si="189"/>
        <v>0</v>
      </c>
      <c r="K3045" s="25">
        <f t="shared" si="190"/>
        <v>0</v>
      </c>
      <c r="L3045" s="25">
        <f t="shared" si="191"/>
        <v>0</v>
      </c>
      <c r="M3045" s="25">
        <v>0</v>
      </c>
      <c r="N3045" s="25" t="e">
        <v>#N/A</v>
      </c>
      <c r="O3045" s="25" t="e">
        <f>VLOOKUP(A3045,'NFkB target TFs'!$E$10:$E$54,1,FALSE)</f>
        <v>#N/A</v>
      </c>
      <c r="P3045" s="25" t="e">
        <f>VLOOKUP(A3045,'all NFkB targets'!$A$6:$A$571,1,FALSE)</f>
        <v>#N/A</v>
      </c>
    </row>
    <row r="3046" spans="1:16" x14ac:dyDescent="0.25">
      <c r="A3046" s="96" t="s">
        <v>5723</v>
      </c>
      <c r="B3046" s="21" t="s">
        <v>5724</v>
      </c>
      <c r="C3046" s="21"/>
      <c r="D3046" s="22">
        <v>0</v>
      </c>
      <c r="E3046" s="23">
        <v>0.12692487828282475</v>
      </c>
      <c r="F3046" s="23">
        <v>0.39011431257543605</v>
      </c>
      <c r="G3046" s="23">
        <v>-5.496645921792874E-2</v>
      </c>
      <c r="H3046" s="23">
        <v>0.11230336954197552</v>
      </c>
      <c r="I3046" s="25">
        <f t="shared" si="188"/>
        <v>0</v>
      </c>
      <c r="J3046" s="25">
        <f t="shared" si="189"/>
        <v>0</v>
      </c>
      <c r="K3046" s="25">
        <f t="shared" si="190"/>
        <v>0</v>
      </c>
      <c r="L3046" s="25">
        <f t="shared" si="191"/>
        <v>0</v>
      </c>
      <c r="M3046" s="25">
        <v>0</v>
      </c>
      <c r="N3046" s="25" t="e">
        <v>#N/A</v>
      </c>
      <c r="O3046" s="25" t="e">
        <f>VLOOKUP(A3046,'NFkB target TFs'!$E$10:$E$54,1,FALSE)</f>
        <v>#N/A</v>
      </c>
      <c r="P3046" s="25" t="e">
        <f>VLOOKUP(A3046,'all NFkB targets'!$A$6:$A$571,1,FALSE)</f>
        <v>#N/A</v>
      </c>
    </row>
    <row r="3047" spans="1:16" x14ac:dyDescent="0.25">
      <c r="A3047" s="96" t="s">
        <v>11176</v>
      </c>
      <c r="B3047" s="21" t="s">
        <v>11177</v>
      </c>
      <c r="C3047" s="21"/>
      <c r="D3047" s="22">
        <v>0</v>
      </c>
      <c r="E3047" s="23">
        <v>0.23768494488459815</v>
      </c>
      <c r="F3047" s="23">
        <v>-5.2851882265735166E-2</v>
      </c>
      <c r="G3047" s="23">
        <v>-0.18519945511694941</v>
      </c>
      <c r="H3047" s="23">
        <v>0.11222025810176052</v>
      </c>
      <c r="I3047" s="25">
        <f t="shared" si="188"/>
        <v>0</v>
      </c>
      <c r="J3047" s="25">
        <f t="shared" si="189"/>
        <v>0</v>
      </c>
      <c r="K3047" s="25">
        <f t="shared" si="190"/>
        <v>0</v>
      </c>
      <c r="L3047" s="25">
        <f t="shared" si="191"/>
        <v>0</v>
      </c>
      <c r="M3047" s="25">
        <v>0</v>
      </c>
      <c r="N3047" s="25" t="e">
        <v>#N/A</v>
      </c>
      <c r="O3047" s="25" t="e">
        <f>VLOOKUP(A3047,'NFkB target TFs'!$E$10:$E$54,1,FALSE)</f>
        <v>#N/A</v>
      </c>
      <c r="P3047" s="25" t="e">
        <f>VLOOKUP(A3047,'all NFkB targets'!$A$6:$A$571,1,FALSE)</f>
        <v>#N/A</v>
      </c>
    </row>
    <row r="3048" spans="1:16" x14ac:dyDescent="0.25">
      <c r="A3048" s="96" t="s">
        <v>13350</v>
      </c>
      <c r="B3048" s="21" t="s">
        <v>941</v>
      </c>
      <c r="C3048" s="21"/>
      <c r="D3048" s="22">
        <v>0</v>
      </c>
      <c r="E3048" s="28">
        <v>0.42227938800634307</v>
      </c>
      <c r="F3048" s="28">
        <v>0.14038785099149903</v>
      </c>
      <c r="G3048" s="28">
        <v>1.0744812394661771</v>
      </c>
      <c r="H3048" s="23">
        <v>0.11216826028443461</v>
      </c>
      <c r="I3048" s="25">
        <f t="shared" si="188"/>
        <v>0</v>
      </c>
      <c r="J3048" s="25">
        <f t="shared" si="189"/>
        <v>0</v>
      </c>
      <c r="K3048" s="25">
        <f t="shared" si="190"/>
        <v>1</v>
      </c>
      <c r="L3048" s="25">
        <f t="shared" si="191"/>
        <v>0</v>
      </c>
      <c r="M3048" s="25">
        <v>1</v>
      </c>
      <c r="N3048" s="25" t="e">
        <v>#N/A</v>
      </c>
      <c r="O3048" s="25" t="e">
        <f>VLOOKUP(A3048,'NFkB target TFs'!$E$10:$E$54,1,FALSE)</f>
        <v>#N/A</v>
      </c>
      <c r="P3048" s="25" t="e">
        <f>VLOOKUP(A3048,'all NFkB targets'!$A$6:$A$571,1,FALSE)</f>
        <v>#N/A</v>
      </c>
    </row>
    <row r="3049" spans="1:16" x14ac:dyDescent="0.25">
      <c r="A3049" s="96" t="s">
        <v>8924</v>
      </c>
      <c r="B3049" s="21" t="s">
        <v>941</v>
      </c>
      <c r="C3049" s="21"/>
      <c r="D3049" s="22">
        <v>0</v>
      </c>
      <c r="E3049" s="23">
        <v>0.38624290836907604</v>
      </c>
      <c r="F3049" s="23">
        <v>0.40683623469354563</v>
      </c>
      <c r="G3049" s="23">
        <v>0.29887522025115448</v>
      </c>
      <c r="H3049" s="23">
        <v>0.1121012572699067</v>
      </c>
      <c r="I3049" s="25">
        <f t="shared" si="188"/>
        <v>0</v>
      </c>
      <c r="J3049" s="25">
        <f t="shared" si="189"/>
        <v>0</v>
      </c>
      <c r="K3049" s="25">
        <f t="shared" si="190"/>
        <v>0</v>
      </c>
      <c r="L3049" s="25">
        <f t="shared" si="191"/>
        <v>0</v>
      </c>
      <c r="M3049" s="25">
        <v>0</v>
      </c>
      <c r="N3049" s="25" t="e">
        <v>#N/A</v>
      </c>
      <c r="O3049" s="25" t="e">
        <f>VLOOKUP(A3049,'NFkB target TFs'!$E$10:$E$54,1,FALSE)</f>
        <v>#N/A</v>
      </c>
      <c r="P3049" s="25" t="e">
        <f>VLOOKUP(A3049,'all NFkB targets'!$A$6:$A$571,1,FALSE)</f>
        <v>#N/A</v>
      </c>
    </row>
    <row r="3050" spans="1:16" x14ac:dyDescent="0.25">
      <c r="A3050" s="96" t="s">
        <v>10780</v>
      </c>
      <c r="B3050" s="21" t="s">
        <v>10781</v>
      </c>
      <c r="C3050" s="21"/>
      <c r="D3050" s="22">
        <v>0</v>
      </c>
      <c r="E3050" s="23">
        <v>-0.19101314802706976</v>
      </c>
      <c r="F3050" s="23">
        <v>-6.234965148306764E-2</v>
      </c>
      <c r="G3050" s="23">
        <v>-0.28566923979838221</v>
      </c>
      <c r="H3050" s="23">
        <v>0.11196409262615724</v>
      </c>
      <c r="I3050" s="25">
        <f t="shared" si="188"/>
        <v>0</v>
      </c>
      <c r="J3050" s="25">
        <f t="shared" si="189"/>
        <v>0</v>
      </c>
      <c r="K3050" s="25">
        <f t="shared" si="190"/>
        <v>0</v>
      </c>
      <c r="L3050" s="25">
        <f t="shared" si="191"/>
        <v>0</v>
      </c>
      <c r="M3050" s="25">
        <v>0</v>
      </c>
      <c r="N3050" s="25" t="e">
        <v>#N/A</v>
      </c>
      <c r="O3050" s="25" t="e">
        <f>VLOOKUP(A3050,'NFkB target TFs'!$E$10:$E$54,1,FALSE)</f>
        <v>#N/A</v>
      </c>
      <c r="P3050" s="25" t="e">
        <f>VLOOKUP(A3050,'all NFkB targets'!$A$6:$A$571,1,FALSE)</f>
        <v>#N/A</v>
      </c>
    </row>
    <row r="3051" spans="1:16" x14ac:dyDescent="0.25">
      <c r="A3051" s="96" t="s">
        <v>2609</v>
      </c>
      <c r="B3051" s="21" t="s">
        <v>2610</v>
      </c>
      <c r="C3051" s="21"/>
      <c r="D3051" s="22">
        <v>0</v>
      </c>
      <c r="E3051" s="23">
        <v>8.8509175822657164E-3</v>
      </c>
      <c r="F3051" s="23">
        <v>0.34706238022037739</v>
      </c>
      <c r="G3051" s="23">
        <v>0.44200217305520523</v>
      </c>
      <c r="H3051" s="23">
        <v>0.11196300107208597</v>
      </c>
      <c r="I3051" s="25">
        <f t="shared" si="188"/>
        <v>0</v>
      </c>
      <c r="J3051" s="25">
        <f t="shared" si="189"/>
        <v>0</v>
      </c>
      <c r="K3051" s="25">
        <f t="shared" si="190"/>
        <v>0</v>
      </c>
      <c r="L3051" s="25">
        <f t="shared" si="191"/>
        <v>0</v>
      </c>
      <c r="M3051" s="25">
        <v>0</v>
      </c>
      <c r="N3051" s="25" t="e">
        <v>#N/A</v>
      </c>
      <c r="O3051" s="25" t="e">
        <f>VLOOKUP(A3051,'NFkB target TFs'!$E$10:$E$54,1,FALSE)</f>
        <v>#N/A</v>
      </c>
      <c r="P3051" s="25" t="e">
        <f>VLOOKUP(A3051,'all NFkB targets'!$A$6:$A$571,1,FALSE)</f>
        <v>#N/A</v>
      </c>
    </row>
    <row r="3052" spans="1:16" x14ac:dyDescent="0.25">
      <c r="A3052" s="96" t="s">
        <v>14276</v>
      </c>
      <c r="B3052" s="21" t="s">
        <v>14277</v>
      </c>
      <c r="C3052" s="21"/>
      <c r="D3052" s="22">
        <v>0</v>
      </c>
      <c r="E3052" s="28">
        <v>0.62285095763721965</v>
      </c>
      <c r="F3052" s="28">
        <v>0.2153039665786311</v>
      </c>
      <c r="G3052" s="28">
        <v>0.81088677615839133</v>
      </c>
      <c r="H3052" s="23">
        <v>0.11180826590051596</v>
      </c>
      <c r="I3052" s="25">
        <f t="shared" si="188"/>
        <v>1</v>
      </c>
      <c r="J3052" s="25">
        <f t="shared" si="189"/>
        <v>0</v>
      </c>
      <c r="K3052" s="25">
        <f t="shared" si="190"/>
        <v>1</v>
      </c>
      <c r="L3052" s="25">
        <f t="shared" si="191"/>
        <v>0</v>
      </c>
      <c r="M3052" s="25">
        <v>1</v>
      </c>
      <c r="N3052" s="25" t="e">
        <v>#N/A</v>
      </c>
      <c r="O3052" s="25" t="e">
        <f>VLOOKUP(A3052,'NFkB target TFs'!$E$10:$E$54,1,FALSE)</f>
        <v>#N/A</v>
      </c>
      <c r="P3052" s="25" t="e">
        <f>VLOOKUP(A3052,'all NFkB targets'!$A$6:$A$571,1,FALSE)</f>
        <v>#N/A</v>
      </c>
    </row>
    <row r="3053" spans="1:16" x14ac:dyDescent="0.25">
      <c r="A3053" s="96" t="s">
        <v>11315</v>
      </c>
      <c r="B3053" s="21" t="s">
        <v>11316</v>
      </c>
      <c r="C3053" s="21"/>
      <c r="D3053" s="22">
        <v>0</v>
      </c>
      <c r="E3053" s="23">
        <v>0.2047294308664849</v>
      </c>
      <c r="F3053" s="23">
        <v>0.54403223666627432</v>
      </c>
      <c r="G3053" s="23">
        <v>0.51507108311628425</v>
      </c>
      <c r="H3053" s="23">
        <v>0.11173231263197998</v>
      </c>
      <c r="I3053" s="25">
        <f t="shared" si="188"/>
        <v>0</v>
      </c>
      <c r="J3053" s="25">
        <f t="shared" si="189"/>
        <v>0</v>
      </c>
      <c r="K3053" s="25">
        <f t="shared" si="190"/>
        <v>0</v>
      </c>
      <c r="L3053" s="25">
        <f t="shared" si="191"/>
        <v>0</v>
      </c>
      <c r="M3053" s="25">
        <v>0</v>
      </c>
      <c r="N3053" s="25" t="e">
        <v>#N/A</v>
      </c>
      <c r="O3053" s="25" t="e">
        <f>VLOOKUP(A3053,'NFkB target TFs'!$E$10:$E$54,1,FALSE)</f>
        <v>#N/A</v>
      </c>
      <c r="P3053" s="25" t="e">
        <f>VLOOKUP(A3053,'all NFkB targets'!$A$6:$A$571,1,FALSE)</f>
        <v>#N/A</v>
      </c>
    </row>
    <row r="3054" spans="1:16" x14ac:dyDescent="0.25">
      <c r="A3054" s="96" t="s">
        <v>2391</v>
      </c>
      <c r="B3054" s="21" t="s">
        <v>941</v>
      </c>
      <c r="C3054" s="21"/>
      <c r="D3054" s="22">
        <v>0</v>
      </c>
      <c r="E3054" s="23">
        <v>-0.12822223248897616</v>
      </c>
      <c r="F3054" s="23">
        <v>-0.36752190880894969</v>
      </c>
      <c r="G3054" s="23">
        <v>-2.7712449742592415E-2</v>
      </c>
      <c r="H3054" s="23">
        <v>0.11171021296252459</v>
      </c>
      <c r="I3054" s="25">
        <f t="shared" si="188"/>
        <v>0</v>
      </c>
      <c r="J3054" s="25">
        <f t="shared" si="189"/>
        <v>0</v>
      </c>
      <c r="K3054" s="25">
        <f t="shared" si="190"/>
        <v>0</v>
      </c>
      <c r="L3054" s="25">
        <f t="shared" si="191"/>
        <v>0</v>
      </c>
      <c r="M3054" s="25">
        <v>0</v>
      </c>
      <c r="N3054" s="25" t="e">
        <v>#N/A</v>
      </c>
      <c r="O3054" s="25" t="e">
        <f>VLOOKUP(A3054,'NFkB target TFs'!$E$10:$E$54,1,FALSE)</f>
        <v>#N/A</v>
      </c>
      <c r="P3054" s="25" t="e">
        <f>VLOOKUP(A3054,'all NFkB targets'!$A$6:$A$571,1,FALSE)</f>
        <v>#N/A</v>
      </c>
    </row>
    <row r="3055" spans="1:16" x14ac:dyDescent="0.25">
      <c r="A3055" s="96" t="s">
        <v>6794</v>
      </c>
      <c r="B3055" s="21" t="s">
        <v>6795</v>
      </c>
      <c r="C3055" s="21"/>
      <c r="D3055" s="22">
        <v>0</v>
      </c>
      <c r="E3055" s="23">
        <v>5.0838377002653312E-2</v>
      </c>
      <c r="F3055" s="23">
        <v>0.24513169228480924</v>
      </c>
      <c r="G3055" s="23">
        <v>0.25257770949832292</v>
      </c>
      <c r="H3055" s="23">
        <v>0.11169650693748302</v>
      </c>
      <c r="I3055" s="25">
        <f t="shared" si="188"/>
        <v>0</v>
      </c>
      <c r="J3055" s="25">
        <f t="shared" si="189"/>
        <v>0</v>
      </c>
      <c r="K3055" s="25">
        <f t="shared" si="190"/>
        <v>0</v>
      </c>
      <c r="L3055" s="25">
        <f t="shared" si="191"/>
        <v>0</v>
      </c>
      <c r="M3055" s="25">
        <v>0</v>
      </c>
      <c r="N3055" s="25" t="e">
        <v>#N/A</v>
      </c>
      <c r="O3055" s="25" t="e">
        <f>VLOOKUP(A3055,'NFkB target TFs'!$E$10:$E$54,1,FALSE)</f>
        <v>#N/A</v>
      </c>
      <c r="P3055" s="25" t="e">
        <f>VLOOKUP(A3055,'all NFkB targets'!$A$6:$A$571,1,FALSE)</f>
        <v>#N/A</v>
      </c>
    </row>
    <row r="3056" spans="1:16" x14ac:dyDescent="0.25">
      <c r="A3056" s="96" t="s">
        <v>2410</v>
      </c>
      <c r="B3056" s="21" t="s">
        <v>941</v>
      </c>
      <c r="C3056" s="21"/>
      <c r="D3056" s="22">
        <v>0</v>
      </c>
      <c r="E3056" s="23">
        <v>6.2731824036360601E-2</v>
      </c>
      <c r="F3056" s="23">
        <v>0.28045236686588237</v>
      </c>
      <c r="G3056" s="23">
        <v>0.12971991041448075</v>
      </c>
      <c r="H3056" s="23">
        <v>0.11167503656316018</v>
      </c>
      <c r="I3056" s="25">
        <f t="shared" si="188"/>
        <v>0</v>
      </c>
      <c r="J3056" s="25">
        <f t="shared" si="189"/>
        <v>0</v>
      </c>
      <c r="K3056" s="25">
        <f t="shared" si="190"/>
        <v>0</v>
      </c>
      <c r="L3056" s="25">
        <f t="shared" si="191"/>
        <v>0</v>
      </c>
      <c r="M3056" s="25">
        <v>0</v>
      </c>
      <c r="N3056" s="25" t="e">
        <v>#N/A</v>
      </c>
      <c r="O3056" s="25" t="e">
        <f>VLOOKUP(A3056,'NFkB target TFs'!$E$10:$E$54,1,FALSE)</f>
        <v>#N/A</v>
      </c>
      <c r="P3056" s="25" t="e">
        <f>VLOOKUP(A3056,'all NFkB targets'!$A$6:$A$571,1,FALSE)</f>
        <v>#N/A</v>
      </c>
    </row>
    <row r="3057" spans="1:16" x14ac:dyDescent="0.25">
      <c r="A3057" s="96" t="s">
        <v>13164</v>
      </c>
      <c r="B3057" s="21" t="s">
        <v>13165</v>
      </c>
      <c r="C3057" s="21"/>
      <c r="D3057" s="22">
        <v>0</v>
      </c>
      <c r="E3057" s="28">
        <v>0.20253580879207228</v>
      </c>
      <c r="F3057" s="28">
        <v>0.53025986860751662</v>
      </c>
      <c r="G3057" s="28">
        <v>0.69460231861148647</v>
      </c>
      <c r="H3057" s="23">
        <v>0.11131353552856775</v>
      </c>
      <c r="I3057" s="25">
        <f t="shared" si="188"/>
        <v>0</v>
      </c>
      <c r="J3057" s="25">
        <f t="shared" si="189"/>
        <v>0</v>
      </c>
      <c r="K3057" s="25">
        <f t="shared" si="190"/>
        <v>1</v>
      </c>
      <c r="L3057" s="25">
        <f t="shared" si="191"/>
        <v>0</v>
      </c>
      <c r="M3057" s="25">
        <v>1</v>
      </c>
      <c r="N3057" s="25" t="e">
        <v>#N/A</v>
      </c>
      <c r="O3057" s="25" t="e">
        <f>VLOOKUP(A3057,'NFkB target TFs'!$E$10:$E$54,1,FALSE)</f>
        <v>#N/A</v>
      </c>
      <c r="P3057" s="25" t="e">
        <f>VLOOKUP(A3057,'all NFkB targets'!$A$6:$A$571,1,FALSE)</f>
        <v>#N/A</v>
      </c>
    </row>
    <row r="3058" spans="1:16" x14ac:dyDescent="0.25">
      <c r="A3058" s="96" t="s">
        <v>2209</v>
      </c>
      <c r="B3058" s="21" t="s">
        <v>2210</v>
      </c>
      <c r="C3058" s="21"/>
      <c r="D3058" s="22">
        <v>0</v>
      </c>
      <c r="E3058" s="23">
        <v>-6.4874574457738671E-2</v>
      </c>
      <c r="F3058" s="23">
        <v>-8.3888783546692228E-2</v>
      </c>
      <c r="G3058" s="23">
        <v>0.18210462243974757</v>
      </c>
      <c r="H3058" s="23">
        <v>0.11127733452132528</v>
      </c>
      <c r="I3058" s="25">
        <f t="shared" si="188"/>
        <v>0</v>
      </c>
      <c r="J3058" s="25">
        <f t="shared" si="189"/>
        <v>0</v>
      </c>
      <c r="K3058" s="25">
        <f t="shared" si="190"/>
        <v>0</v>
      </c>
      <c r="L3058" s="25">
        <f t="shared" si="191"/>
        <v>0</v>
      </c>
      <c r="M3058" s="25">
        <v>0</v>
      </c>
      <c r="N3058" s="25" t="e">
        <v>#N/A</v>
      </c>
      <c r="O3058" s="25" t="e">
        <f>VLOOKUP(A3058,'NFkB target TFs'!$E$10:$E$54,1,FALSE)</f>
        <v>#N/A</v>
      </c>
      <c r="P3058" s="25" t="e">
        <f>VLOOKUP(A3058,'all NFkB targets'!$A$6:$A$571,1,FALSE)</f>
        <v>#N/A</v>
      </c>
    </row>
    <row r="3059" spans="1:16" x14ac:dyDescent="0.25">
      <c r="A3059" s="96" t="s">
        <v>6263</v>
      </c>
      <c r="B3059" s="21" t="s">
        <v>6264</v>
      </c>
      <c r="C3059" s="21"/>
      <c r="D3059" s="22">
        <v>0</v>
      </c>
      <c r="E3059" s="23">
        <v>0.32025586099099795</v>
      </c>
      <c r="F3059" s="23">
        <v>0.46425823572574071</v>
      </c>
      <c r="G3059" s="23">
        <v>0.40137668837783036</v>
      </c>
      <c r="H3059" s="23">
        <v>0.11116723445474218</v>
      </c>
      <c r="I3059" s="25">
        <f t="shared" si="188"/>
        <v>0</v>
      </c>
      <c r="J3059" s="25">
        <f t="shared" si="189"/>
        <v>0</v>
      </c>
      <c r="K3059" s="25">
        <f t="shared" si="190"/>
        <v>0</v>
      </c>
      <c r="L3059" s="25">
        <f t="shared" si="191"/>
        <v>0</v>
      </c>
      <c r="M3059" s="25">
        <v>0</v>
      </c>
      <c r="N3059" s="25" t="e">
        <v>#N/A</v>
      </c>
      <c r="O3059" s="25" t="e">
        <f>VLOOKUP(A3059,'NFkB target TFs'!$E$10:$E$54,1,FALSE)</f>
        <v>#N/A</v>
      </c>
      <c r="P3059" s="25" t="e">
        <f>VLOOKUP(A3059,'all NFkB targets'!$A$6:$A$571,1,FALSE)</f>
        <v>#N/A</v>
      </c>
    </row>
    <row r="3060" spans="1:16" x14ac:dyDescent="0.25">
      <c r="A3060" s="96" t="s">
        <v>14661</v>
      </c>
      <c r="B3060" s="21" t="s">
        <v>14662</v>
      </c>
      <c r="C3060" s="21"/>
      <c r="D3060" s="22">
        <v>0</v>
      </c>
      <c r="E3060" s="24">
        <v>-0.290394019985313</v>
      </c>
      <c r="F3060" s="24">
        <v>-2.6659228660193093</v>
      </c>
      <c r="G3060" s="28">
        <v>1.8882847838104002</v>
      </c>
      <c r="H3060" s="23">
        <v>0.11109047027970306</v>
      </c>
      <c r="I3060" s="25">
        <f t="shared" si="188"/>
        <v>0</v>
      </c>
      <c r="J3060" s="25">
        <f t="shared" si="189"/>
        <v>1</v>
      </c>
      <c r="K3060" s="25">
        <f t="shared" si="190"/>
        <v>1</v>
      </c>
      <c r="L3060" s="25">
        <f t="shared" si="191"/>
        <v>0</v>
      </c>
      <c r="M3060" s="25">
        <v>1</v>
      </c>
      <c r="N3060" s="25" t="e">
        <v>#N/A</v>
      </c>
      <c r="O3060" s="25" t="e">
        <f>VLOOKUP(A3060,'NFkB target TFs'!$E$10:$E$54,1,FALSE)</f>
        <v>#N/A</v>
      </c>
      <c r="P3060" s="25" t="e">
        <f>VLOOKUP(A3060,'all NFkB targets'!$A$6:$A$571,1,FALSE)</f>
        <v>#N/A</v>
      </c>
    </row>
    <row r="3061" spans="1:16" x14ac:dyDescent="0.25">
      <c r="A3061" s="96" t="s">
        <v>10138</v>
      </c>
      <c r="B3061" s="21" t="s">
        <v>10139</v>
      </c>
      <c r="C3061" s="21"/>
      <c r="D3061" s="22">
        <v>0</v>
      </c>
      <c r="E3061" s="23">
        <v>-0.15089727731795932</v>
      </c>
      <c r="F3061" s="23">
        <v>0.23641504817112588</v>
      </c>
      <c r="G3061" s="23">
        <v>0.52630953539841963</v>
      </c>
      <c r="H3061" s="23">
        <v>0.1110520334717093</v>
      </c>
      <c r="I3061" s="25">
        <f t="shared" si="188"/>
        <v>0</v>
      </c>
      <c r="J3061" s="25">
        <f t="shared" si="189"/>
        <v>0</v>
      </c>
      <c r="K3061" s="25">
        <f t="shared" si="190"/>
        <v>0</v>
      </c>
      <c r="L3061" s="25">
        <f t="shared" si="191"/>
        <v>0</v>
      </c>
      <c r="M3061" s="25">
        <v>0</v>
      </c>
      <c r="N3061" s="25" t="e">
        <v>#N/A</v>
      </c>
      <c r="O3061" s="25" t="e">
        <f>VLOOKUP(A3061,'NFkB target TFs'!$E$10:$E$54,1,FALSE)</f>
        <v>#N/A</v>
      </c>
      <c r="P3061" s="25" t="e">
        <f>VLOOKUP(A3061,'all NFkB targets'!$A$6:$A$571,1,FALSE)</f>
        <v>#N/A</v>
      </c>
    </row>
    <row r="3062" spans="1:16" x14ac:dyDescent="0.25">
      <c r="A3062" s="96" t="s">
        <v>8763</v>
      </c>
      <c r="B3062" s="21" t="s">
        <v>8764</v>
      </c>
      <c r="C3062" s="21"/>
      <c r="D3062" s="22">
        <v>0</v>
      </c>
      <c r="E3062" s="23">
        <v>-9.4279548349117698E-2</v>
      </c>
      <c r="F3062" s="23">
        <v>9.9381531231104561E-2</v>
      </c>
      <c r="G3062" s="23">
        <v>4.8254816551735094E-2</v>
      </c>
      <c r="H3062" s="23">
        <v>0.11105193978747516</v>
      </c>
      <c r="I3062" s="25">
        <f t="shared" si="188"/>
        <v>0</v>
      </c>
      <c r="J3062" s="25">
        <f t="shared" si="189"/>
        <v>0</v>
      </c>
      <c r="K3062" s="25">
        <f t="shared" si="190"/>
        <v>0</v>
      </c>
      <c r="L3062" s="25">
        <f t="shared" si="191"/>
        <v>0</v>
      </c>
      <c r="M3062" s="25">
        <v>0</v>
      </c>
      <c r="N3062" s="25" t="e">
        <v>#N/A</v>
      </c>
      <c r="O3062" s="25" t="e">
        <f>VLOOKUP(A3062,'NFkB target TFs'!$E$10:$E$54,1,FALSE)</f>
        <v>#N/A</v>
      </c>
      <c r="P3062" s="25" t="e">
        <f>VLOOKUP(A3062,'all NFkB targets'!$A$6:$A$571,1,FALSE)</f>
        <v>#N/A</v>
      </c>
    </row>
    <row r="3063" spans="1:16" x14ac:dyDescent="0.25">
      <c r="A3063" s="96" t="s">
        <v>3107</v>
      </c>
      <c r="B3063" s="21" t="s">
        <v>3108</v>
      </c>
      <c r="C3063" s="21"/>
      <c r="D3063" s="22">
        <v>0</v>
      </c>
      <c r="E3063" s="23">
        <v>0.14490550492696744</v>
      </c>
      <c r="F3063" s="23">
        <v>1.6863956376818291E-2</v>
      </c>
      <c r="G3063" s="23">
        <v>0.36521377627295276</v>
      </c>
      <c r="H3063" s="23">
        <v>0.11093363478556709</v>
      </c>
      <c r="I3063" s="25">
        <f t="shared" ref="I3063:I3126" si="192">IF(ABS(E3063)&gt;0.585,1,0)</f>
        <v>0</v>
      </c>
      <c r="J3063" s="25">
        <f t="shared" ref="J3063:J3126" si="193">IF(ABS(F3063)&gt;0.585,1,0)</f>
        <v>0</v>
      </c>
      <c r="K3063" s="25">
        <f t="shared" ref="K3063:K3126" si="194">IF(ABS(G3063)&gt;0.585,1,0)</f>
        <v>0</v>
      </c>
      <c r="L3063" s="25">
        <f t="shared" ref="L3063:L3126" si="195">IF(ABS(H3063)&gt;0.585,1,0)</f>
        <v>0</v>
      </c>
      <c r="M3063" s="25">
        <v>0</v>
      </c>
      <c r="N3063" s="25" t="e">
        <v>#N/A</v>
      </c>
      <c r="O3063" s="25" t="e">
        <f>VLOOKUP(A3063,'NFkB target TFs'!$E$10:$E$54,1,FALSE)</f>
        <v>#N/A</v>
      </c>
      <c r="P3063" s="25" t="e">
        <f>VLOOKUP(A3063,'all NFkB targets'!$A$6:$A$571,1,FALSE)</f>
        <v>#N/A</v>
      </c>
    </row>
    <row r="3064" spans="1:16" x14ac:dyDescent="0.25">
      <c r="A3064" s="96" t="s">
        <v>2071</v>
      </c>
      <c r="B3064" s="21" t="s">
        <v>2072</v>
      </c>
      <c r="C3064" s="21"/>
      <c r="D3064" s="22">
        <v>0</v>
      </c>
      <c r="E3064" s="23">
        <v>0.19640806539773831</v>
      </c>
      <c r="F3064" s="23">
        <v>0.12811123591655274</v>
      </c>
      <c r="G3064" s="23">
        <v>0.53306506001912601</v>
      </c>
      <c r="H3064" s="23">
        <v>0.11091055123094913</v>
      </c>
      <c r="I3064" s="25">
        <f t="shared" si="192"/>
        <v>0</v>
      </c>
      <c r="J3064" s="25">
        <f t="shared" si="193"/>
        <v>0</v>
      </c>
      <c r="K3064" s="25">
        <f t="shared" si="194"/>
        <v>0</v>
      </c>
      <c r="L3064" s="25">
        <f t="shared" si="195"/>
        <v>0</v>
      </c>
      <c r="M3064" s="25">
        <v>0</v>
      </c>
      <c r="N3064" s="25" t="e">
        <v>#N/A</v>
      </c>
      <c r="O3064" s="25" t="e">
        <f>VLOOKUP(A3064,'NFkB target TFs'!$E$10:$E$54,1,FALSE)</f>
        <v>#N/A</v>
      </c>
      <c r="P3064" s="25" t="e">
        <f>VLOOKUP(A3064,'all NFkB targets'!$A$6:$A$571,1,FALSE)</f>
        <v>#N/A</v>
      </c>
    </row>
    <row r="3065" spans="1:16" x14ac:dyDescent="0.25">
      <c r="A3065" s="96" t="s">
        <v>9755</v>
      </c>
      <c r="B3065" s="21" t="s">
        <v>9756</v>
      </c>
      <c r="C3065" s="21"/>
      <c r="D3065" s="22">
        <v>0</v>
      </c>
      <c r="E3065" s="23">
        <v>0.22672484213248081</v>
      </c>
      <c r="F3065" s="23">
        <v>0.23569125332065191</v>
      </c>
      <c r="G3065" s="23">
        <v>0.33912761500882271</v>
      </c>
      <c r="H3065" s="23">
        <v>0.11087281736071172</v>
      </c>
      <c r="I3065" s="25">
        <f t="shared" si="192"/>
        <v>0</v>
      </c>
      <c r="J3065" s="25">
        <f t="shared" si="193"/>
        <v>0</v>
      </c>
      <c r="K3065" s="25">
        <f t="shared" si="194"/>
        <v>0</v>
      </c>
      <c r="L3065" s="25">
        <f t="shared" si="195"/>
        <v>0</v>
      </c>
      <c r="M3065" s="25">
        <v>0</v>
      </c>
      <c r="N3065" s="25" t="e">
        <v>#N/A</v>
      </c>
      <c r="O3065" s="25" t="e">
        <f>VLOOKUP(A3065,'NFkB target TFs'!$E$10:$E$54,1,FALSE)</f>
        <v>#N/A</v>
      </c>
      <c r="P3065" s="25" t="e">
        <f>VLOOKUP(A3065,'all NFkB targets'!$A$6:$A$571,1,FALSE)</f>
        <v>#N/A</v>
      </c>
    </row>
    <row r="3066" spans="1:16" x14ac:dyDescent="0.25">
      <c r="A3066" s="96" t="s">
        <v>7724</v>
      </c>
      <c r="B3066" s="21" t="s">
        <v>7725</v>
      </c>
      <c r="C3066" s="21"/>
      <c r="D3066" s="22">
        <v>0</v>
      </c>
      <c r="E3066" s="23">
        <v>-0.2491569425032969</v>
      </c>
      <c r="F3066" s="23">
        <v>0.24028494407968642</v>
      </c>
      <c r="G3066" s="23">
        <v>0.52512695099049944</v>
      </c>
      <c r="H3066" s="23">
        <v>0.11080980358973071</v>
      </c>
      <c r="I3066" s="25">
        <f t="shared" si="192"/>
        <v>0</v>
      </c>
      <c r="J3066" s="25">
        <f t="shared" si="193"/>
        <v>0</v>
      </c>
      <c r="K3066" s="25">
        <f t="shared" si="194"/>
        <v>0</v>
      </c>
      <c r="L3066" s="25">
        <f t="shared" si="195"/>
        <v>0</v>
      </c>
      <c r="M3066" s="25">
        <v>0</v>
      </c>
      <c r="N3066" s="25" t="e">
        <v>#N/A</v>
      </c>
      <c r="O3066" s="25" t="e">
        <f>VLOOKUP(A3066,'NFkB target TFs'!$E$10:$E$54,1,FALSE)</f>
        <v>#N/A</v>
      </c>
      <c r="P3066" s="25" t="e">
        <f>VLOOKUP(A3066,'all NFkB targets'!$A$6:$A$571,1,FALSE)</f>
        <v>#N/A</v>
      </c>
    </row>
    <row r="3067" spans="1:16" x14ac:dyDescent="0.25">
      <c r="A3067" s="96" t="s">
        <v>2638</v>
      </c>
      <c r="B3067" s="21" t="s">
        <v>2639</v>
      </c>
      <c r="C3067" s="21"/>
      <c r="D3067" s="22">
        <v>0</v>
      </c>
      <c r="E3067" s="23">
        <v>0.16376226229382138</v>
      </c>
      <c r="F3067" s="23">
        <v>2.4008464986764688E-2</v>
      </c>
      <c r="G3067" s="23">
        <v>0.19678752234877614</v>
      </c>
      <c r="H3067" s="23">
        <v>0.1104384979378325</v>
      </c>
      <c r="I3067" s="25">
        <f t="shared" si="192"/>
        <v>0</v>
      </c>
      <c r="J3067" s="25">
        <f t="shared" si="193"/>
        <v>0</v>
      </c>
      <c r="K3067" s="25">
        <f t="shared" si="194"/>
        <v>0</v>
      </c>
      <c r="L3067" s="25">
        <f t="shared" si="195"/>
        <v>0</v>
      </c>
      <c r="M3067" s="25">
        <v>0</v>
      </c>
      <c r="N3067" s="25" t="e">
        <v>#N/A</v>
      </c>
      <c r="O3067" s="25" t="e">
        <f>VLOOKUP(A3067,'NFkB target TFs'!$E$10:$E$54,1,FALSE)</f>
        <v>#N/A</v>
      </c>
      <c r="P3067" s="25" t="e">
        <f>VLOOKUP(A3067,'all NFkB targets'!$A$6:$A$571,1,FALSE)</f>
        <v>#N/A</v>
      </c>
    </row>
    <row r="3068" spans="1:16" x14ac:dyDescent="0.25">
      <c r="A3068" s="96" t="s">
        <v>11745</v>
      </c>
      <c r="B3068" s="21" t="s">
        <v>11746</v>
      </c>
      <c r="C3068" s="21"/>
      <c r="D3068" s="22">
        <v>0</v>
      </c>
      <c r="E3068" s="23">
        <v>2.0972171455723582E-2</v>
      </c>
      <c r="F3068" s="23">
        <v>4.8999098385945586E-2</v>
      </c>
      <c r="G3068" s="23">
        <v>3.4421298803755211E-2</v>
      </c>
      <c r="H3068" s="23">
        <v>0.11038038510059657</v>
      </c>
      <c r="I3068" s="25">
        <f t="shared" si="192"/>
        <v>0</v>
      </c>
      <c r="J3068" s="25">
        <f t="shared" si="193"/>
        <v>0</v>
      </c>
      <c r="K3068" s="25">
        <f t="shared" si="194"/>
        <v>0</v>
      </c>
      <c r="L3068" s="25">
        <f t="shared" si="195"/>
        <v>0</v>
      </c>
      <c r="M3068" s="25">
        <v>0</v>
      </c>
      <c r="N3068" s="25" t="e">
        <v>#N/A</v>
      </c>
      <c r="O3068" s="25" t="e">
        <f>VLOOKUP(A3068,'NFkB target TFs'!$E$10:$E$54,1,FALSE)</f>
        <v>#N/A</v>
      </c>
      <c r="P3068" s="25" t="e">
        <f>VLOOKUP(A3068,'all NFkB targets'!$A$6:$A$571,1,FALSE)</f>
        <v>#N/A</v>
      </c>
    </row>
    <row r="3069" spans="1:16" x14ac:dyDescent="0.25">
      <c r="A3069" s="96" t="s">
        <v>5401</v>
      </c>
      <c r="B3069" s="21" t="s">
        <v>5402</v>
      </c>
      <c r="C3069" s="21"/>
      <c r="D3069" s="22">
        <v>0</v>
      </c>
      <c r="E3069" s="23">
        <v>0.10628858484218165</v>
      </c>
      <c r="F3069" s="23">
        <v>0.18775246121241776</v>
      </c>
      <c r="G3069" s="23">
        <v>-0.26831840410742702</v>
      </c>
      <c r="H3069" s="23">
        <v>0.11036852977245187</v>
      </c>
      <c r="I3069" s="25">
        <f t="shared" si="192"/>
        <v>0</v>
      </c>
      <c r="J3069" s="25">
        <f t="shared" si="193"/>
        <v>0</v>
      </c>
      <c r="K3069" s="25">
        <f t="shared" si="194"/>
        <v>0</v>
      </c>
      <c r="L3069" s="25">
        <f t="shared" si="195"/>
        <v>0</v>
      </c>
      <c r="M3069" s="25">
        <v>0</v>
      </c>
      <c r="N3069" s="25" t="e">
        <v>#N/A</v>
      </c>
      <c r="O3069" s="25" t="e">
        <f>VLOOKUP(A3069,'NFkB target TFs'!$E$10:$E$54,1,FALSE)</f>
        <v>#N/A</v>
      </c>
      <c r="P3069" s="25" t="e">
        <f>VLOOKUP(A3069,'all NFkB targets'!$A$6:$A$571,1,FALSE)</f>
        <v>#N/A</v>
      </c>
    </row>
    <row r="3070" spans="1:16" x14ac:dyDescent="0.25">
      <c r="A3070" s="96" t="s">
        <v>5633</v>
      </c>
      <c r="B3070" s="21" t="s">
        <v>5634</v>
      </c>
      <c r="C3070" s="21"/>
      <c r="D3070" s="22">
        <v>0</v>
      </c>
      <c r="E3070" s="23">
        <v>2.189901607317422E-2</v>
      </c>
      <c r="F3070" s="23">
        <v>0.18430586662781107</v>
      </c>
      <c r="G3070" s="23">
        <v>0.2294275666148452</v>
      </c>
      <c r="H3070" s="23">
        <v>0.11029036441583624</v>
      </c>
      <c r="I3070" s="25">
        <f t="shared" si="192"/>
        <v>0</v>
      </c>
      <c r="J3070" s="25">
        <f t="shared" si="193"/>
        <v>0</v>
      </c>
      <c r="K3070" s="25">
        <f t="shared" si="194"/>
        <v>0</v>
      </c>
      <c r="L3070" s="25">
        <f t="shared" si="195"/>
        <v>0</v>
      </c>
      <c r="M3070" s="25">
        <v>0</v>
      </c>
      <c r="N3070" s="25" t="e">
        <v>#N/A</v>
      </c>
      <c r="O3070" s="25" t="e">
        <f>VLOOKUP(A3070,'NFkB target TFs'!$E$10:$E$54,1,FALSE)</f>
        <v>#N/A</v>
      </c>
      <c r="P3070" s="25" t="e">
        <f>VLOOKUP(A3070,'all NFkB targets'!$A$6:$A$571,1,FALSE)</f>
        <v>#N/A</v>
      </c>
    </row>
    <row r="3071" spans="1:16" x14ac:dyDescent="0.25">
      <c r="A3071" s="96" t="s">
        <v>14113</v>
      </c>
      <c r="B3071" s="21" t="s">
        <v>14114</v>
      </c>
      <c r="C3071" s="21"/>
      <c r="D3071" s="22">
        <v>0</v>
      </c>
      <c r="E3071" s="24">
        <v>-0.14693210389762809</v>
      </c>
      <c r="F3071" s="23">
        <v>6.24976696702981E-2</v>
      </c>
      <c r="G3071" s="28">
        <v>0.62104980095906881</v>
      </c>
      <c r="H3071" s="23">
        <v>0.11027539802743441</v>
      </c>
      <c r="I3071" s="25">
        <f t="shared" si="192"/>
        <v>0</v>
      </c>
      <c r="J3071" s="25">
        <f t="shared" si="193"/>
        <v>0</v>
      </c>
      <c r="K3071" s="25">
        <f t="shared" si="194"/>
        <v>1</v>
      </c>
      <c r="L3071" s="25">
        <f t="shared" si="195"/>
        <v>0</v>
      </c>
      <c r="M3071" s="25">
        <v>1</v>
      </c>
      <c r="N3071" s="25" t="e">
        <v>#N/A</v>
      </c>
      <c r="O3071" s="25" t="e">
        <f>VLOOKUP(A3071,'NFkB target TFs'!$E$10:$E$54,1,FALSE)</f>
        <v>#N/A</v>
      </c>
      <c r="P3071" s="25" t="e">
        <f>VLOOKUP(A3071,'all NFkB targets'!$A$6:$A$571,1,FALSE)</f>
        <v>#N/A</v>
      </c>
    </row>
    <row r="3072" spans="1:16" x14ac:dyDescent="0.25">
      <c r="A3072" s="96" t="s">
        <v>5964</v>
      </c>
      <c r="B3072" s="21" t="s">
        <v>5965</v>
      </c>
      <c r="C3072" s="21"/>
      <c r="D3072" s="22">
        <v>0</v>
      </c>
      <c r="E3072" s="23">
        <v>-0.1725198707358524</v>
      </c>
      <c r="F3072" s="23">
        <v>0.23319917629303089</v>
      </c>
      <c r="G3072" s="23">
        <v>0.26665174087785493</v>
      </c>
      <c r="H3072" s="23">
        <v>0.11011205115606991</v>
      </c>
      <c r="I3072" s="25">
        <f t="shared" si="192"/>
        <v>0</v>
      </c>
      <c r="J3072" s="25">
        <f t="shared" si="193"/>
        <v>0</v>
      </c>
      <c r="K3072" s="25">
        <f t="shared" si="194"/>
        <v>0</v>
      </c>
      <c r="L3072" s="25">
        <f t="shared" si="195"/>
        <v>0</v>
      </c>
      <c r="M3072" s="25">
        <v>0</v>
      </c>
      <c r="N3072" s="25" t="e">
        <v>#N/A</v>
      </c>
      <c r="O3072" s="25" t="e">
        <f>VLOOKUP(A3072,'NFkB target TFs'!$E$10:$E$54,1,FALSE)</f>
        <v>#N/A</v>
      </c>
      <c r="P3072" s="25" t="e">
        <f>VLOOKUP(A3072,'all NFkB targets'!$A$6:$A$571,1,FALSE)</f>
        <v>#N/A</v>
      </c>
    </row>
    <row r="3073" spans="1:16" x14ac:dyDescent="0.25">
      <c r="A3073" s="96" t="s">
        <v>3804</v>
      </c>
      <c r="B3073" s="21" t="s">
        <v>3805</v>
      </c>
      <c r="C3073" s="21"/>
      <c r="D3073" s="22">
        <v>0</v>
      </c>
      <c r="E3073" s="23">
        <v>5.885691962478154E-2</v>
      </c>
      <c r="F3073" s="23">
        <v>-0.13147267313691294</v>
      </c>
      <c r="G3073" s="23">
        <v>0.23278529063029568</v>
      </c>
      <c r="H3073" s="23">
        <v>0.1099857878681884</v>
      </c>
      <c r="I3073" s="25">
        <f t="shared" si="192"/>
        <v>0</v>
      </c>
      <c r="J3073" s="25">
        <f t="shared" si="193"/>
        <v>0</v>
      </c>
      <c r="K3073" s="25">
        <f t="shared" si="194"/>
        <v>0</v>
      </c>
      <c r="L3073" s="25">
        <f t="shared" si="195"/>
        <v>0</v>
      </c>
      <c r="M3073" s="25">
        <v>0</v>
      </c>
      <c r="N3073" s="25" t="e">
        <v>#N/A</v>
      </c>
      <c r="O3073" s="25" t="e">
        <f>VLOOKUP(A3073,'NFkB target TFs'!$E$10:$E$54,1,FALSE)</f>
        <v>#N/A</v>
      </c>
      <c r="P3073" s="25" t="e">
        <f>VLOOKUP(A3073,'all NFkB targets'!$A$6:$A$571,1,FALSE)</f>
        <v>#N/A</v>
      </c>
    </row>
    <row r="3074" spans="1:16" x14ac:dyDescent="0.25">
      <c r="A3074" s="96" t="s">
        <v>10788</v>
      </c>
      <c r="B3074" s="21" t="s">
        <v>10789</v>
      </c>
      <c r="C3074" s="21"/>
      <c r="D3074" s="22">
        <v>0</v>
      </c>
      <c r="E3074" s="23">
        <v>-4.749539385412193E-2</v>
      </c>
      <c r="F3074" s="23">
        <v>-1.9002843733605099E-2</v>
      </c>
      <c r="G3074" s="23">
        <v>0.2082406688564549</v>
      </c>
      <c r="H3074" s="23">
        <v>0.10998276199252639</v>
      </c>
      <c r="I3074" s="25">
        <f t="shared" si="192"/>
        <v>0</v>
      </c>
      <c r="J3074" s="25">
        <f t="shared" si="193"/>
        <v>0</v>
      </c>
      <c r="K3074" s="25">
        <f t="shared" si="194"/>
        <v>0</v>
      </c>
      <c r="L3074" s="25">
        <f t="shared" si="195"/>
        <v>0</v>
      </c>
      <c r="M3074" s="25">
        <v>0</v>
      </c>
      <c r="N3074" s="25" t="e">
        <v>#N/A</v>
      </c>
      <c r="O3074" s="25" t="e">
        <f>VLOOKUP(A3074,'NFkB target TFs'!$E$10:$E$54,1,FALSE)</f>
        <v>#N/A</v>
      </c>
      <c r="P3074" s="25" t="e">
        <f>VLOOKUP(A3074,'all NFkB targets'!$A$6:$A$571,1,FALSE)</f>
        <v>#N/A</v>
      </c>
    </row>
    <row r="3075" spans="1:16" x14ac:dyDescent="0.25">
      <c r="A3075" s="96" t="s">
        <v>4336</v>
      </c>
      <c r="B3075" s="21" t="s">
        <v>4337</v>
      </c>
      <c r="C3075" s="21"/>
      <c r="D3075" s="22">
        <v>0</v>
      </c>
      <c r="E3075" s="23">
        <v>-5.616530826441183E-2</v>
      </c>
      <c r="F3075" s="23">
        <v>3.8872891644290086E-2</v>
      </c>
      <c r="G3075" s="23">
        <v>0.27684020535882392</v>
      </c>
      <c r="H3075" s="23">
        <v>0.10993645186917403</v>
      </c>
      <c r="I3075" s="25">
        <f t="shared" si="192"/>
        <v>0</v>
      </c>
      <c r="J3075" s="25">
        <f t="shared" si="193"/>
        <v>0</v>
      </c>
      <c r="K3075" s="25">
        <f t="shared" si="194"/>
        <v>0</v>
      </c>
      <c r="L3075" s="25">
        <f t="shared" si="195"/>
        <v>0</v>
      </c>
      <c r="M3075" s="25">
        <v>0</v>
      </c>
      <c r="N3075" s="25" t="e">
        <v>#N/A</v>
      </c>
      <c r="O3075" s="25" t="e">
        <f>VLOOKUP(A3075,'NFkB target TFs'!$E$10:$E$54,1,FALSE)</f>
        <v>#N/A</v>
      </c>
      <c r="P3075" s="25" t="e">
        <f>VLOOKUP(A3075,'all NFkB targets'!$A$6:$A$571,1,FALSE)</f>
        <v>#N/A</v>
      </c>
    </row>
    <row r="3076" spans="1:16" x14ac:dyDescent="0.25">
      <c r="A3076" s="96" t="s">
        <v>10646</v>
      </c>
      <c r="B3076" s="21" t="s">
        <v>10647</v>
      </c>
      <c r="C3076" s="21"/>
      <c r="D3076" s="22">
        <v>0</v>
      </c>
      <c r="E3076" s="23">
        <v>0.19390386437675214</v>
      </c>
      <c r="F3076" s="23">
        <v>3.4899495926345454E-2</v>
      </c>
      <c r="G3076" s="23">
        <v>0.17913669831131224</v>
      </c>
      <c r="H3076" s="23">
        <v>0.10978451575167256</v>
      </c>
      <c r="I3076" s="25">
        <f t="shared" si="192"/>
        <v>0</v>
      </c>
      <c r="J3076" s="25">
        <f t="shared" si="193"/>
        <v>0</v>
      </c>
      <c r="K3076" s="25">
        <f t="shared" si="194"/>
        <v>0</v>
      </c>
      <c r="L3076" s="25">
        <f t="shared" si="195"/>
        <v>0</v>
      </c>
      <c r="M3076" s="25">
        <v>0</v>
      </c>
      <c r="N3076" s="25" t="e">
        <v>#N/A</v>
      </c>
      <c r="O3076" s="25" t="e">
        <f>VLOOKUP(A3076,'NFkB target TFs'!$E$10:$E$54,1,FALSE)</f>
        <v>#N/A</v>
      </c>
      <c r="P3076" s="25" t="e">
        <f>VLOOKUP(A3076,'all NFkB targets'!$A$6:$A$571,1,FALSE)</f>
        <v>#N/A</v>
      </c>
    </row>
    <row r="3077" spans="1:16" x14ac:dyDescent="0.25">
      <c r="A3077" s="96" t="s">
        <v>495</v>
      </c>
      <c r="B3077" s="21" t="s">
        <v>496</v>
      </c>
      <c r="C3077" s="21"/>
      <c r="D3077" s="22">
        <v>0</v>
      </c>
      <c r="E3077" s="23">
        <v>-6.8096505526811249E-2</v>
      </c>
      <c r="F3077" s="23">
        <v>0.23841409181924436</v>
      </c>
      <c r="G3077" s="23">
        <v>0.24825463005345139</v>
      </c>
      <c r="H3077" s="23">
        <v>0.10975444440680837</v>
      </c>
      <c r="I3077" s="25">
        <f t="shared" si="192"/>
        <v>0</v>
      </c>
      <c r="J3077" s="25">
        <f t="shared" si="193"/>
        <v>0</v>
      </c>
      <c r="K3077" s="25">
        <f t="shared" si="194"/>
        <v>0</v>
      </c>
      <c r="L3077" s="25">
        <f t="shared" si="195"/>
        <v>0</v>
      </c>
      <c r="M3077" s="25">
        <v>0</v>
      </c>
      <c r="N3077" s="25" t="e">
        <v>#N/A</v>
      </c>
      <c r="O3077" s="25" t="e">
        <f>VLOOKUP(A3077,'NFkB target TFs'!$E$10:$E$54,1,FALSE)</f>
        <v>#N/A</v>
      </c>
      <c r="P3077" s="25" t="e">
        <f>VLOOKUP(A3077,'all NFkB targets'!$A$6:$A$571,1,FALSE)</f>
        <v>#N/A</v>
      </c>
    </row>
    <row r="3078" spans="1:16" x14ac:dyDescent="0.25">
      <c r="A3078" s="96" t="s">
        <v>8908</v>
      </c>
      <c r="B3078" s="21" t="s">
        <v>8909</v>
      </c>
      <c r="C3078" s="21"/>
      <c r="D3078" s="22">
        <v>0</v>
      </c>
      <c r="E3078" s="23">
        <v>8.4449411409019418E-2</v>
      </c>
      <c r="F3078" s="23">
        <v>0.24200078862592661</v>
      </c>
      <c r="G3078" s="23">
        <v>0.27973170820154142</v>
      </c>
      <c r="H3078" s="23">
        <v>0.10961816801382185</v>
      </c>
      <c r="I3078" s="25">
        <f t="shared" si="192"/>
        <v>0</v>
      </c>
      <c r="J3078" s="25">
        <f t="shared" si="193"/>
        <v>0</v>
      </c>
      <c r="K3078" s="25">
        <f t="shared" si="194"/>
        <v>0</v>
      </c>
      <c r="L3078" s="25">
        <f t="shared" si="195"/>
        <v>0</v>
      </c>
      <c r="M3078" s="25">
        <v>0</v>
      </c>
      <c r="N3078" s="25" t="e">
        <v>#N/A</v>
      </c>
      <c r="O3078" s="25" t="e">
        <f>VLOOKUP(A3078,'NFkB target TFs'!$E$10:$E$54,1,FALSE)</f>
        <v>#N/A</v>
      </c>
      <c r="P3078" s="25" t="e">
        <f>VLOOKUP(A3078,'all NFkB targets'!$A$6:$A$571,1,FALSE)</f>
        <v>#N/A</v>
      </c>
    </row>
    <row r="3079" spans="1:16" x14ac:dyDescent="0.25">
      <c r="A3079" s="96" t="s">
        <v>7377</v>
      </c>
      <c r="B3079" s="21" t="s">
        <v>7378</v>
      </c>
      <c r="C3079" s="21"/>
      <c r="D3079" s="22">
        <v>0</v>
      </c>
      <c r="E3079" s="23">
        <v>-0.16710908102596703</v>
      </c>
      <c r="F3079" s="23">
        <v>-0.11557544213517296</v>
      </c>
      <c r="G3079" s="23">
        <v>-0.12000717286555133</v>
      </c>
      <c r="H3079" s="23">
        <v>0.10953412630769387</v>
      </c>
      <c r="I3079" s="25">
        <f t="shared" si="192"/>
        <v>0</v>
      </c>
      <c r="J3079" s="25">
        <f t="shared" si="193"/>
        <v>0</v>
      </c>
      <c r="K3079" s="25">
        <f t="shared" si="194"/>
        <v>0</v>
      </c>
      <c r="L3079" s="25">
        <f t="shared" si="195"/>
        <v>0</v>
      </c>
      <c r="M3079" s="25">
        <v>0</v>
      </c>
      <c r="N3079" s="25" t="e">
        <v>#N/A</v>
      </c>
      <c r="O3079" s="25" t="e">
        <f>VLOOKUP(A3079,'NFkB target TFs'!$E$10:$E$54,1,FALSE)</f>
        <v>#N/A</v>
      </c>
      <c r="P3079" s="25" t="e">
        <f>VLOOKUP(A3079,'all NFkB targets'!$A$6:$A$571,1,FALSE)</f>
        <v>#N/A</v>
      </c>
    </row>
    <row r="3080" spans="1:16" x14ac:dyDescent="0.25">
      <c r="A3080" s="96" t="s">
        <v>13671</v>
      </c>
      <c r="B3080" s="21" t="s">
        <v>13672</v>
      </c>
      <c r="C3080" s="21"/>
      <c r="D3080" s="22">
        <v>0</v>
      </c>
      <c r="E3080" s="23">
        <v>-8.0894354081486999E-2</v>
      </c>
      <c r="F3080" s="28">
        <v>0.15570463582672703</v>
      </c>
      <c r="G3080" s="28">
        <v>0.65714606625808958</v>
      </c>
      <c r="H3080" s="23">
        <v>0.10930643902930011</v>
      </c>
      <c r="I3080" s="25">
        <f t="shared" si="192"/>
        <v>0</v>
      </c>
      <c r="J3080" s="25">
        <f t="shared" si="193"/>
        <v>0</v>
      </c>
      <c r="K3080" s="25">
        <f t="shared" si="194"/>
        <v>1</v>
      </c>
      <c r="L3080" s="25">
        <f t="shared" si="195"/>
        <v>0</v>
      </c>
      <c r="M3080" s="25">
        <v>1</v>
      </c>
      <c r="N3080" s="25" t="e">
        <v>#N/A</v>
      </c>
      <c r="O3080" s="25" t="e">
        <f>VLOOKUP(A3080,'NFkB target TFs'!$E$10:$E$54,1,FALSE)</f>
        <v>#N/A</v>
      </c>
      <c r="P3080" s="25" t="e">
        <f>VLOOKUP(A3080,'all NFkB targets'!$A$6:$A$571,1,FALSE)</f>
        <v>#N/A</v>
      </c>
    </row>
    <row r="3081" spans="1:16" x14ac:dyDescent="0.25">
      <c r="A3081" s="96" t="s">
        <v>874</v>
      </c>
      <c r="B3081" s="21" t="s">
        <v>875</v>
      </c>
      <c r="C3081" s="21"/>
      <c r="D3081" s="22">
        <v>0</v>
      </c>
      <c r="E3081" s="23">
        <v>7.0090585193630277E-3</v>
      </c>
      <c r="F3081" s="23">
        <v>0.18345759160183514</v>
      </c>
      <c r="G3081" s="23">
        <v>0.37244211185346021</v>
      </c>
      <c r="H3081" s="23">
        <v>0.10923659882997305</v>
      </c>
      <c r="I3081" s="25">
        <f t="shared" si="192"/>
        <v>0</v>
      </c>
      <c r="J3081" s="25">
        <f t="shared" si="193"/>
        <v>0</v>
      </c>
      <c r="K3081" s="25">
        <f t="shared" si="194"/>
        <v>0</v>
      </c>
      <c r="L3081" s="25">
        <f t="shared" si="195"/>
        <v>0</v>
      </c>
      <c r="M3081" s="25">
        <v>0</v>
      </c>
      <c r="N3081" s="25" t="e">
        <v>#N/A</v>
      </c>
      <c r="O3081" s="25" t="e">
        <f>VLOOKUP(A3081,'NFkB target TFs'!$E$10:$E$54,1,FALSE)</f>
        <v>#N/A</v>
      </c>
      <c r="P3081" s="25" t="e">
        <f>VLOOKUP(A3081,'all NFkB targets'!$A$6:$A$571,1,FALSE)</f>
        <v>#N/A</v>
      </c>
    </row>
    <row r="3082" spans="1:16" x14ac:dyDescent="0.25">
      <c r="A3082" s="96" t="s">
        <v>10994</v>
      </c>
      <c r="B3082" s="21" t="s">
        <v>10995</v>
      </c>
      <c r="C3082" s="21"/>
      <c r="D3082" s="22">
        <v>0</v>
      </c>
      <c r="E3082" s="23">
        <v>0.14469503981422679</v>
      </c>
      <c r="F3082" s="23">
        <v>-5.0575614709953982E-2</v>
      </c>
      <c r="G3082" s="23">
        <v>0.15342404799790862</v>
      </c>
      <c r="H3082" s="23">
        <v>0.10917029720093054</v>
      </c>
      <c r="I3082" s="25">
        <f t="shared" si="192"/>
        <v>0</v>
      </c>
      <c r="J3082" s="25">
        <f t="shared" si="193"/>
        <v>0</v>
      </c>
      <c r="K3082" s="25">
        <f t="shared" si="194"/>
        <v>0</v>
      </c>
      <c r="L3082" s="25">
        <f t="shared" si="195"/>
        <v>0</v>
      </c>
      <c r="M3082" s="25">
        <v>0</v>
      </c>
      <c r="N3082" s="25" t="e">
        <v>#N/A</v>
      </c>
      <c r="O3082" s="25" t="e">
        <f>VLOOKUP(A3082,'NFkB target TFs'!$E$10:$E$54,1,FALSE)</f>
        <v>#N/A</v>
      </c>
      <c r="P3082" s="25" t="e">
        <f>VLOOKUP(A3082,'all NFkB targets'!$A$6:$A$571,1,FALSE)</f>
        <v>#N/A</v>
      </c>
    </row>
    <row r="3083" spans="1:16" x14ac:dyDescent="0.25">
      <c r="A3083" s="96" t="s">
        <v>10318</v>
      </c>
      <c r="B3083" s="21" t="s">
        <v>10319</v>
      </c>
      <c r="C3083" s="21"/>
      <c r="D3083" s="22">
        <v>0</v>
      </c>
      <c r="E3083" s="23">
        <v>0.17305789092727467</v>
      </c>
      <c r="F3083" s="23">
        <v>-3.6042365360881594E-3</v>
      </c>
      <c r="G3083" s="23">
        <v>0.30162810261349687</v>
      </c>
      <c r="H3083" s="23">
        <v>0.10906720339396946</v>
      </c>
      <c r="I3083" s="25">
        <f t="shared" si="192"/>
        <v>0</v>
      </c>
      <c r="J3083" s="25">
        <f t="shared" si="193"/>
        <v>0</v>
      </c>
      <c r="K3083" s="25">
        <f t="shared" si="194"/>
        <v>0</v>
      </c>
      <c r="L3083" s="25">
        <f t="shared" si="195"/>
        <v>0</v>
      </c>
      <c r="M3083" s="25">
        <v>0</v>
      </c>
      <c r="N3083" s="25" t="e">
        <v>#N/A</v>
      </c>
      <c r="O3083" s="25" t="e">
        <f>VLOOKUP(A3083,'NFkB target TFs'!$E$10:$E$54,1,FALSE)</f>
        <v>#N/A</v>
      </c>
      <c r="P3083" s="25" t="e">
        <f>VLOOKUP(A3083,'all NFkB targets'!$A$6:$A$571,1,FALSE)</f>
        <v>#N/A</v>
      </c>
    </row>
    <row r="3084" spans="1:16" x14ac:dyDescent="0.25">
      <c r="A3084" s="96" t="s">
        <v>2129</v>
      </c>
      <c r="B3084" s="21" t="s">
        <v>2130</v>
      </c>
      <c r="C3084" s="21"/>
      <c r="D3084" s="22">
        <v>0</v>
      </c>
      <c r="E3084" s="23">
        <v>0.39538875545126717</v>
      </c>
      <c r="F3084" s="23">
        <v>0.47852147759474356</v>
      </c>
      <c r="G3084" s="23">
        <v>0.15761608422721599</v>
      </c>
      <c r="H3084" s="23">
        <v>0.10906419050663875</v>
      </c>
      <c r="I3084" s="25">
        <f t="shared" si="192"/>
        <v>0</v>
      </c>
      <c r="J3084" s="25">
        <f t="shared" si="193"/>
        <v>0</v>
      </c>
      <c r="K3084" s="25">
        <f t="shared" si="194"/>
        <v>0</v>
      </c>
      <c r="L3084" s="25">
        <f t="shared" si="195"/>
        <v>0</v>
      </c>
      <c r="M3084" s="25">
        <v>0</v>
      </c>
      <c r="N3084" s="25" t="e">
        <v>#N/A</v>
      </c>
      <c r="O3084" s="25" t="e">
        <f>VLOOKUP(A3084,'NFkB target TFs'!$E$10:$E$54,1,FALSE)</f>
        <v>#N/A</v>
      </c>
      <c r="P3084" s="25" t="e">
        <f>VLOOKUP(A3084,'all NFkB targets'!$A$6:$A$571,1,FALSE)</f>
        <v>#N/A</v>
      </c>
    </row>
    <row r="3085" spans="1:16" x14ac:dyDescent="0.25">
      <c r="A3085" s="96" t="s">
        <v>7357</v>
      </c>
      <c r="B3085" s="21" t="s">
        <v>7358</v>
      </c>
      <c r="C3085" s="21"/>
      <c r="D3085" s="22">
        <v>0</v>
      </c>
      <c r="E3085" s="23">
        <v>0.43219601622451875</v>
      </c>
      <c r="F3085" s="23">
        <v>0.22709094561343723</v>
      </c>
      <c r="G3085" s="23">
        <v>-0.12654335158877314</v>
      </c>
      <c r="H3085" s="23">
        <v>0.10899271889674786</v>
      </c>
      <c r="I3085" s="25">
        <f t="shared" si="192"/>
        <v>0</v>
      </c>
      <c r="J3085" s="25">
        <f t="shared" si="193"/>
        <v>0</v>
      </c>
      <c r="K3085" s="25">
        <f t="shared" si="194"/>
        <v>0</v>
      </c>
      <c r="L3085" s="25">
        <f t="shared" si="195"/>
        <v>0</v>
      </c>
      <c r="M3085" s="25">
        <v>0</v>
      </c>
      <c r="N3085" s="25" t="e">
        <v>#N/A</v>
      </c>
      <c r="O3085" s="25" t="e">
        <f>VLOOKUP(A3085,'NFkB target TFs'!$E$10:$E$54,1,FALSE)</f>
        <v>#N/A</v>
      </c>
      <c r="P3085" s="25" t="e">
        <f>VLOOKUP(A3085,'all NFkB targets'!$A$6:$A$571,1,FALSE)</f>
        <v>#N/A</v>
      </c>
    </row>
    <row r="3086" spans="1:16" x14ac:dyDescent="0.25">
      <c r="A3086" s="96" t="s">
        <v>10846</v>
      </c>
      <c r="B3086" s="21" t="s">
        <v>10847</v>
      </c>
      <c r="C3086" s="21"/>
      <c r="D3086" s="22">
        <v>0</v>
      </c>
      <c r="E3086" s="23">
        <v>-6.5154381369872769E-2</v>
      </c>
      <c r="F3086" s="23">
        <v>1.896527834374687E-2</v>
      </c>
      <c r="G3086" s="23">
        <v>-5.6505671893450682E-2</v>
      </c>
      <c r="H3086" s="23">
        <v>0.10892962629066114</v>
      </c>
      <c r="I3086" s="25">
        <f t="shared" si="192"/>
        <v>0</v>
      </c>
      <c r="J3086" s="25">
        <f t="shared" si="193"/>
        <v>0</v>
      </c>
      <c r="K3086" s="25">
        <f t="shared" si="194"/>
        <v>0</v>
      </c>
      <c r="L3086" s="25">
        <f t="shared" si="195"/>
        <v>0</v>
      </c>
      <c r="M3086" s="25">
        <v>0</v>
      </c>
      <c r="N3086" s="25" t="e">
        <v>#N/A</v>
      </c>
      <c r="O3086" s="25" t="e">
        <f>VLOOKUP(A3086,'NFkB target TFs'!$E$10:$E$54,1,FALSE)</f>
        <v>#N/A</v>
      </c>
      <c r="P3086" s="25" t="e">
        <f>VLOOKUP(A3086,'all NFkB targets'!$A$6:$A$571,1,FALSE)</f>
        <v>#N/A</v>
      </c>
    </row>
    <row r="3087" spans="1:16" x14ac:dyDescent="0.25">
      <c r="A3087" s="96" t="s">
        <v>4921</v>
      </c>
      <c r="B3087" s="21" t="s">
        <v>4922</v>
      </c>
      <c r="C3087" s="21"/>
      <c r="D3087" s="22">
        <v>0</v>
      </c>
      <c r="E3087" s="23">
        <v>0.55839603702208751</v>
      </c>
      <c r="F3087" s="23">
        <v>7.6029268775856973E-2</v>
      </c>
      <c r="G3087" s="23">
        <v>0.2008666742114549</v>
      </c>
      <c r="H3087" s="23">
        <v>0.10878689580671225</v>
      </c>
      <c r="I3087" s="25">
        <f t="shared" si="192"/>
        <v>0</v>
      </c>
      <c r="J3087" s="25">
        <f t="shared" si="193"/>
        <v>0</v>
      </c>
      <c r="K3087" s="25">
        <f t="shared" si="194"/>
        <v>0</v>
      </c>
      <c r="L3087" s="25">
        <f t="shared" si="195"/>
        <v>0</v>
      </c>
      <c r="M3087" s="25">
        <v>0</v>
      </c>
      <c r="N3087" s="25" t="e">
        <v>#N/A</v>
      </c>
      <c r="O3087" s="25" t="e">
        <f>VLOOKUP(A3087,'NFkB target TFs'!$E$10:$E$54,1,FALSE)</f>
        <v>#N/A</v>
      </c>
      <c r="P3087" s="25" t="e">
        <f>VLOOKUP(A3087,'all NFkB targets'!$A$6:$A$571,1,FALSE)</f>
        <v>#N/A</v>
      </c>
    </row>
    <row r="3088" spans="1:16" x14ac:dyDescent="0.25">
      <c r="A3088" s="96" t="s">
        <v>8521</v>
      </c>
      <c r="B3088" s="21" t="s">
        <v>8522</v>
      </c>
      <c r="C3088" s="21"/>
      <c r="D3088" s="22">
        <v>0</v>
      </c>
      <c r="E3088" s="23">
        <v>-0.1877224708230979</v>
      </c>
      <c r="F3088" s="23">
        <v>-4.1361693780315151E-2</v>
      </c>
      <c r="G3088" s="23">
        <v>0.20259848767952379</v>
      </c>
      <c r="H3088" s="23">
        <v>0.10872914835465054</v>
      </c>
      <c r="I3088" s="25">
        <f t="shared" si="192"/>
        <v>0</v>
      </c>
      <c r="J3088" s="25">
        <f t="shared" si="193"/>
        <v>0</v>
      </c>
      <c r="K3088" s="25">
        <f t="shared" si="194"/>
        <v>0</v>
      </c>
      <c r="L3088" s="25">
        <f t="shared" si="195"/>
        <v>0</v>
      </c>
      <c r="M3088" s="25">
        <v>0</v>
      </c>
      <c r="N3088" s="25" t="e">
        <v>#N/A</v>
      </c>
      <c r="O3088" s="25" t="e">
        <f>VLOOKUP(A3088,'NFkB target TFs'!$E$10:$E$54,1,FALSE)</f>
        <v>#N/A</v>
      </c>
      <c r="P3088" s="25" t="e">
        <f>VLOOKUP(A3088,'all NFkB targets'!$A$6:$A$571,1,FALSE)</f>
        <v>#N/A</v>
      </c>
    </row>
    <row r="3089" spans="1:16" x14ac:dyDescent="0.25">
      <c r="A3089" s="96" t="s">
        <v>6453</v>
      </c>
      <c r="B3089" s="21" t="s">
        <v>941</v>
      </c>
      <c r="C3089" s="21"/>
      <c r="D3089" s="22">
        <v>0</v>
      </c>
      <c r="E3089" s="23">
        <v>0.43552130083006513</v>
      </c>
      <c r="F3089" s="23">
        <v>7.7158260341455689E-2</v>
      </c>
      <c r="G3089" s="23">
        <v>-1.5222316457148236E-4</v>
      </c>
      <c r="H3089" s="23">
        <v>0.10869673502407914</v>
      </c>
      <c r="I3089" s="25">
        <f t="shared" si="192"/>
        <v>0</v>
      </c>
      <c r="J3089" s="25">
        <f t="shared" si="193"/>
        <v>0</v>
      </c>
      <c r="K3089" s="25">
        <f t="shared" si="194"/>
        <v>0</v>
      </c>
      <c r="L3089" s="25">
        <f t="shared" si="195"/>
        <v>0</v>
      </c>
      <c r="M3089" s="25">
        <v>0</v>
      </c>
      <c r="N3089" s="25" t="e">
        <v>#N/A</v>
      </c>
      <c r="O3089" s="25" t="e">
        <f>VLOOKUP(A3089,'NFkB target TFs'!$E$10:$E$54,1,FALSE)</f>
        <v>#N/A</v>
      </c>
      <c r="P3089" s="25" t="e">
        <f>VLOOKUP(A3089,'all NFkB targets'!$A$6:$A$571,1,FALSE)</f>
        <v>#N/A</v>
      </c>
    </row>
    <row r="3090" spans="1:16" x14ac:dyDescent="0.25">
      <c r="A3090" s="96" t="s">
        <v>5433</v>
      </c>
      <c r="B3090" s="21" t="s">
        <v>5434</v>
      </c>
      <c r="C3090" s="21"/>
      <c r="D3090" s="22">
        <v>0</v>
      </c>
      <c r="E3090" s="23">
        <v>-2.6657371206436579E-2</v>
      </c>
      <c r="F3090" s="23">
        <v>5.6651954348721972E-2</v>
      </c>
      <c r="G3090" s="23">
        <v>-0.15192956346155348</v>
      </c>
      <c r="H3090" s="23">
        <v>0.10852497232571746</v>
      </c>
      <c r="I3090" s="25">
        <f t="shared" si="192"/>
        <v>0</v>
      </c>
      <c r="J3090" s="25">
        <f t="shared" si="193"/>
        <v>0</v>
      </c>
      <c r="K3090" s="25">
        <f t="shared" si="194"/>
        <v>0</v>
      </c>
      <c r="L3090" s="25">
        <f t="shared" si="195"/>
        <v>0</v>
      </c>
      <c r="M3090" s="25">
        <v>0</v>
      </c>
      <c r="N3090" s="25" t="e">
        <v>#N/A</v>
      </c>
      <c r="O3090" s="25" t="e">
        <f>VLOOKUP(A3090,'NFkB target TFs'!$E$10:$E$54,1,FALSE)</f>
        <v>#N/A</v>
      </c>
      <c r="P3090" s="25" t="e">
        <f>VLOOKUP(A3090,'all NFkB targets'!$A$6:$A$571,1,FALSE)</f>
        <v>#N/A</v>
      </c>
    </row>
    <row r="3091" spans="1:16" x14ac:dyDescent="0.25">
      <c r="A3091" s="96" t="s">
        <v>6496</v>
      </c>
      <c r="B3091" s="21" t="s">
        <v>941</v>
      </c>
      <c r="C3091" s="21"/>
      <c r="D3091" s="22">
        <v>0</v>
      </c>
      <c r="E3091" s="23">
        <v>0.10406894044844815</v>
      </c>
      <c r="F3091" s="23">
        <v>-0.35435776154495296</v>
      </c>
      <c r="G3091" s="23">
        <v>-8.5234709357035629E-2</v>
      </c>
      <c r="H3091" s="23">
        <v>0.10851295312730137</v>
      </c>
      <c r="I3091" s="25">
        <f t="shared" si="192"/>
        <v>0</v>
      </c>
      <c r="J3091" s="25">
        <f t="shared" si="193"/>
        <v>0</v>
      </c>
      <c r="K3091" s="25">
        <f t="shared" si="194"/>
        <v>0</v>
      </c>
      <c r="L3091" s="25">
        <f t="shared" si="195"/>
        <v>0</v>
      </c>
      <c r="M3091" s="25">
        <v>0</v>
      </c>
      <c r="N3091" s="25" t="e">
        <v>#N/A</v>
      </c>
      <c r="O3091" s="25" t="e">
        <f>VLOOKUP(A3091,'NFkB target TFs'!$E$10:$E$54,1,FALSE)</f>
        <v>#N/A</v>
      </c>
      <c r="P3091" s="25" t="e">
        <f>VLOOKUP(A3091,'all NFkB targets'!$A$6:$A$571,1,FALSE)</f>
        <v>#N/A</v>
      </c>
    </row>
    <row r="3092" spans="1:16" x14ac:dyDescent="0.25">
      <c r="A3092" s="96" t="s">
        <v>2591</v>
      </c>
      <c r="B3092" s="21" t="s">
        <v>2592</v>
      </c>
      <c r="C3092" s="21"/>
      <c r="D3092" s="22">
        <v>0</v>
      </c>
      <c r="E3092" s="23">
        <v>0.12917425332465876</v>
      </c>
      <c r="F3092" s="23">
        <v>0.40729354595183503</v>
      </c>
      <c r="G3092" s="23">
        <v>0.40234926223944245</v>
      </c>
      <c r="H3092" s="23">
        <v>0.1084488034022222</v>
      </c>
      <c r="I3092" s="25">
        <f t="shared" si="192"/>
        <v>0</v>
      </c>
      <c r="J3092" s="25">
        <f t="shared" si="193"/>
        <v>0</v>
      </c>
      <c r="K3092" s="25">
        <f t="shared" si="194"/>
        <v>0</v>
      </c>
      <c r="L3092" s="25">
        <f t="shared" si="195"/>
        <v>0</v>
      </c>
      <c r="M3092" s="25">
        <v>0</v>
      </c>
      <c r="N3092" s="25" t="e">
        <v>#N/A</v>
      </c>
      <c r="O3092" s="25" t="e">
        <f>VLOOKUP(A3092,'NFkB target TFs'!$E$10:$E$54,1,FALSE)</f>
        <v>#N/A</v>
      </c>
      <c r="P3092" s="25" t="e">
        <f>VLOOKUP(A3092,'all NFkB targets'!$A$6:$A$571,1,FALSE)</f>
        <v>#N/A</v>
      </c>
    </row>
    <row r="3093" spans="1:16" x14ac:dyDescent="0.25">
      <c r="A3093" s="96" t="s">
        <v>13323</v>
      </c>
      <c r="B3093" s="21" t="s">
        <v>13324</v>
      </c>
      <c r="C3093" s="21"/>
      <c r="D3093" s="22">
        <v>0</v>
      </c>
      <c r="E3093" s="23">
        <v>7.6463419570529906E-2</v>
      </c>
      <c r="F3093" s="28">
        <v>0.29017818478113183</v>
      </c>
      <c r="G3093" s="28">
        <v>0.66393157370682898</v>
      </c>
      <c r="H3093" s="23">
        <v>0.10841595396201711</v>
      </c>
      <c r="I3093" s="25">
        <f t="shared" si="192"/>
        <v>0</v>
      </c>
      <c r="J3093" s="25">
        <f t="shared" si="193"/>
        <v>0</v>
      </c>
      <c r="K3093" s="25">
        <f t="shared" si="194"/>
        <v>1</v>
      </c>
      <c r="L3093" s="25">
        <f t="shared" si="195"/>
        <v>0</v>
      </c>
      <c r="M3093" s="25">
        <v>1</v>
      </c>
      <c r="N3093" s="25" t="e">
        <v>#N/A</v>
      </c>
      <c r="O3093" s="25" t="e">
        <f>VLOOKUP(A3093,'NFkB target TFs'!$E$10:$E$54,1,FALSE)</f>
        <v>#N/A</v>
      </c>
      <c r="P3093" s="25" t="e">
        <f>VLOOKUP(A3093,'all NFkB targets'!$A$6:$A$571,1,FALSE)</f>
        <v>#N/A</v>
      </c>
    </row>
    <row r="3094" spans="1:16" x14ac:dyDescent="0.25">
      <c r="A3094" s="96" t="s">
        <v>14951</v>
      </c>
      <c r="B3094" s="21" t="s">
        <v>14952</v>
      </c>
      <c r="C3094" s="21"/>
      <c r="D3094" s="22">
        <v>0</v>
      </c>
      <c r="E3094" s="28">
        <v>0.89793137967982328</v>
      </c>
      <c r="F3094" s="28">
        <v>1.0176664853964652</v>
      </c>
      <c r="G3094" s="28">
        <v>1.0131998609697161</v>
      </c>
      <c r="H3094" s="23">
        <v>0.1083919394654336</v>
      </c>
      <c r="I3094" s="25">
        <f t="shared" si="192"/>
        <v>1</v>
      </c>
      <c r="J3094" s="25">
        <f t="shared" si="193"/>
        <v>1</v>
      </c>
      <c r="K3094" s="25">
        <f t="shared" si="194"/>
        <v>1</v>
      </c>
      <c r="L3094" s="25">
        <f t="shared" si="195"/>
        <v>0</v>
      </c>
      <c r="M3094" s="25">
        <v>1</v>
      </c>
      <c r="N3094" s="25" t="e">
        <v>#N/A</v>
      </c>
      <c r="O3094" s="25" t="e">
        <f>VLOOKUP(A3094,'NFkB target TFs'!$E$10:$E$54,1,FALSE)</f>
        <v>#N/A</v>
      </c>
      <c r="P3094" s="25" t="e">
        <f>VLOOKUP(A3094,'all NFkB targets'!$A$6:$A$571,1,FALSE)</f>
        <v>#N/A</v>
      </c>
    </row>
    <row r="3095" spans="1:16" x14ac:dyDescent="0.25">
      <c r="A3095" s="96" t="s">
        <v>8531</v>
      </c>
      <c r="B3095" s="21" t="s">
        <v>8532</v>
      </c>
      <c r="C3095" s="21"/>
      <c r="D3095" s="22">
        <v>0</v>
      </c>
      <c r="E3095" s="23">
        <v>-0.1637651005713345</v>
      </c>
      <c r="F3095" s="23">
        <v>2.0715492308792702E-2</v>
      </c>
      <c r="G3095" s="23">
        <v>0.11006601988211839</v>
      </c>
      <c r="H3095" s="23">
        <v>0.10831836911976207</v>
      </c>
      <c r="I3095" s="25">
        <f t="shared" si="192"/>
        <v>0</v>
      </c>
      <c r="J3095" s="25">
        <f t="shared" si="193"/>
        <v>0</v>
      </c>
      <c r="K3095" s="25">
        <f t="shared" si="194"/>
        <v>0</v>
      </c>
      <c r="L3095" s="25">
        <f t="shared" si="195"/>
        <v>0</v>
      </c>
      <c r="M3095" s="25">
        <v>0</v>
      </c>
      <c r="N3095" s="25" t="e">
        <v>#N/A</v>
      </c>
      <c r="O3095" s="25" t="e">
        <f>VLOOKUP(A3095,'NFkB target TFs'!$E$10:$E$54,1,FALSE)</f>
        <v>#N/A</v>
      </c>
      <c r="P3095" s="25" t="e">
        <f>VLOOKUP(A3095,'all NFkB targets'!$A$6:$A$571,1,FALSE)</f>
        <v>#N/A</v>
      </c>
    </row>
    <row r="3096" spans="1:16" x14ac:dyDescent="0.25">
      <c r="A3096" s="96" t="s">
        <v>2884</v>
      </c>
      <c r="B3096" s="21" t="s">
        <v>2885</v>
      </c>
      <c r="C3096" s="21"/>
      <c r="D3096" s="22">
        <v>0</v>
      </c>
      <c r="E3096" s="23">
        <v>-0.16069126093395272</v>
      </c>
      <c r="F3096" s="23">
        <v>3.63010395995986E-2</v>
      </c>
      <c r="G3096" s="23">
        <v>5.5328736688283189E-3</v>
      </c>
      <c r="H3096" s="23">
        <v>0.10826813295472101</v>
      </c>
      <c r="I3096" s="25">
        <f t="shared" si="192"/>
        <v>0</v>
      </c>
      <c r="J3096" s="25">
        <f t="shared" si="193"/>
        <v>0</v>
      </c>
      <c r="K3096" s="25">
        <f t="shared" si="194"/>
        <v>0</v>
      </c>
      <c r="L3096" s="25">
        <f t="shared" si="195"/>
        <v>0</v>
      </c>
      <c r="M3096" s="25">
        <v>0</v>
      </c>
      <c r="N3096" s="25" t="e">
        <v>#N/A</v>
      </c>
      <c r="O3096" s="25" t="e">
        <f>VLOOKUP(A3096,'NFkB target TFs'!$E$10:$E$54,1,FALSE)</f>
        <v>#N/A</v>
      </c>
      <c r="P3096" s="25" t="e">
        <f>VLOOKUP(A3096,'all NFkB targets'!$A$6:$A$571,1,FALSE)</f>
        <v>#N/A</v>
      </c>
    </row>
    <row r="3097" spans="1:16" x14ac:dyDescent="0.25">
      <c r="A3097" s="96" t="s">
        <v>132</v>
      </c>
      <c r="B3097" s="21" t="s">
        <v>133</v>
      </c>
      <c r="C3097" s="21"/>
      <c r="D3097" s="22">
        <v>0</v>
      </c>
      <c r="E3097" s="23">
        <v>0.11291824044870585</v>
      </c>
      <c r="F3097" s="23">
        <v>4.9410226146155985E-2</v>
      </c>
      <c r="G3097" s="23">
        <v>0.10502510674282735</v>
      </c>
      <c r="H3097" s="23">
        <v>0.10825140959078455</v>
      </c>
      <c r="I3097" s="25">
        <f t="shared" si="192"/>
        <v>0</v>
      </c>
      <c r="J3097" s="25">
        <f t="shared" si="193"/>
        <v>0</v>
      </c>
      <c r="K3097" s="25">
        <f t="shared" si="194"/>
        <v>0</v>
      </c>
      <c r="L3097" s="25">
        <f t="shared" si="195"/>
        <v>0</v>
      </c>
      <c r="M3097" s="25">
        <v>0</v>
      </c>
      <c r="N3097" s="25" t="e">
        <v>#N/A</v>
      </c>
      <c r="O3097" s="25" t="e">
        <f>VLOOKUP(A3097,'NFkB target TFs'!$E$10:$E$54,1,FALSE)</f>
        <v>#N/A</v>
      </c>
      <c r="P3097" s="25" t="e">
        <f>VLOOKUP(A3097,'all NFkB targets'!$A$6:$A$571,1,FALSE)</f>
        <v>#N/A</v>
      </c>
    </row>
    <row r="3098" spans="1:16" x14ac:dyDescent="0.25">
      <c r="A3098" s="96" t="s">
        <v>3524</v>
      </c>
      <c r="B3098" s="21" t="s">
        <v>3525</v>
      </c>
      <c r="C3098" s="21"/>
      <c r="D3098" s="22">
        <v>0</v>
      </c>
      <c r="E3098" s="23">
        <v>4.2459500434718307E-2</v>
      </c>
      <c r="F3098" s="23">
        <v>0.38176589152409168</v>
      </c>
      <c r="G3098" s="23">
        <v>0.24565143864797381</v>
      </c>
      <c r="H3098" s="23">
        <v>0.10823657549251633</v>
      </c>
      <c r="I3098" s="25">
        <f t="shared" si="192"/>
        <v>0</v>
      </c>
      <c r="J3098" s="25">
        <f t="shared" si="193"/>
        <v>0</v>
      </c>
      <c r="K3098" s="25">
        <f t="shared" si="194"/>
        <v>0</v>
      </c>
      <c r="L3098" s="25">
        <f t="shared" si="195"/>
        <v>0</v>
      </c>
      <c r="M3098" s="25">
        <v>0</v>
      </c>
      <c r="N3098" s="25" t="e">
        <v>#N/A</v>
      </c>
      <c r="O3098" s="25" t="e">
        <f>VLOOKUP(A3098,'NFkB target TFs'!$E$10:$E$54,1,FALSE)</f>
        <v>#N/A</v>
      </c>
      <c r="P3098" s="25" t="e">
        <f>VLOOKUP(A3098,'all NFkB targets'!$A$6:$A$571,1,FALSE)</f>
        <v>#N/A</v>
      </c>
    </row>
    <row r="3099" spans="1:16" x14ac:dyDescent="0.25">
      <c r="A3099" s="96" t="s">
        <v>5260</v>
      </c>
      <c r="B3099" s="21" t="s">
        <v>5261</v>
      </c>
      <c r="C3099" s="21"/>
      <c r="D3099" s="22">
        <v>0</v>
      </c>
      <c r="E3099" s="23">
        <v>0.36158754873764526</v>
      </c>
      <c r="F3099" s="23">
        <v>-0.48034392687701588</v>
      </c>
      <c r="G3099" s="23">
        <v>3.3480410491154903E-3</v>
      </c>
      <c r="H3099" s="23">
        <v>0.10820996834900425</v>
      </c>
      <c r="I3099" s="25">
        <f t="shared" si="192"/>
        <v>0</v>
      </c>
      <c r="J3099" s="25">
        <f t="shared" si="193"/>
        <v>0</v>
      </c>
      <c r="K3099" s="25">
        <f t="shared" si="194"/>
        <v>0</v>
      </c>
      <c r="L3099" s="25">
        <f t="shared" si="195"/>
        <v>0</v>
      </c>
      <c r="M3099" s="25">
        <v>0</v>
      </c>
      <c r="N3099" s="25" t="e">
        <v>#N/A</v>
      </c>
      <c r="O3099" s="25" t="e">
        <f>VLOOKUP(A3099,'NFkB target TFs'!$E$10:$E$54,1,FALSE)</f>
        <v>#N/A</v>
      </c>
      <c r="P3099" s="25" t="e">
        <f>VLOOKUP(A3099,'all NFkB targets'!$A$6:$A$571,1,FALSE)</f>
        <v>#N/A</v>
      </c>
    </row>
    <row r="3100" spans="1:16" x14ac:dyDescent="0.25">
      <c r="A3100" s="96" t="s">
        <v>14591</v>
      </c>
      <c r="B3100" s="21" t="s">
        <v>14592</v>
      </c>
      <c r="C3100" s="21"/>
      <c r="D3100" s="22">
        <v>0</v>
      </c>
      <c r="E3100" s="28">
        <v>0.19505291445273132</v>
      </c>
      <c r="F3100" s="28">
        <v>0.67266967064637018</v>
      </c>
      <c r="G3100" s="28">
        <v>0.6730166421292626</v>
      </c>
      <c r="H3100" s="23">
        <v>0.10818006589917081</v>
      </c>
      <c r="I3100" s="25">
        <f t="shared" si="192"/>
        <v>0</v>
      </c>
      <c r="J3100" s="25">
        <f t="shared" si="193"/>
        <v>1</v>
      </c>
      <c r="K3100" s="25">
        <f t="shared" si="194"/>
        <v>1</v>
      </c>
      <c r="L3100" s="25">
        <f t="shared" si="195"/>
        <v>0</v>
      </c>
      <c r="M3100" s="25">
        <v>1</v>
      </c>
      <c r="N3100" s="25" t="e">
        <v>#N/A</v>
      </c>
      <c r="O3100" s="25" t="e">
        <f>VLOOKUP(A3100,'NFkB target TFs'!$E$10:$E$54,1,FALSE)</f>
        <v>#N/A</v>
      </c>
      <c r="P3100" s="25" t="e">
        <f>VLOOKUP(A3100,'all NFkB targets'!$A$6:$A$571,1,FALSE)</f>
        <v>#N/A</v>
      </c>
    </row>
    <row r="3101" spans="1:16" x14ac:dyDescent="0.25">
      <c r="A3101" s="96" t="s">
        <v>9006</v>
      </c>
      <c r="B3101" s="21" t="s">
        <v>941</v>
      </c>
      <c r="C3101" s="21"/>
      <c r="D3101" s="22">
        <v>0</v>
      </c>
      <c r="E3101" s="23">
        <v>-0.25522011418576568</v>
      </c>
      <c r="F3101" s="23">
        <v>-2.8685503262674387E-2</v>
      </c>
      <c r="G3101" s="23">
        <v>-0.12093787668647543</v>
      </c>
      <c r="H3101" s="23">
        <v>0.10812686137549385</v>
      </c>
      <c r="I3101" s="25">
        <f t="shared" si="192"/>
        <v>0</v>
      </c>
      <c r="J3101" s="25">
        <f t="shared" si="193"/>
        <v>0</v>
      </c>
      <c r="K3101" s="25">
        <f t="shared" si="194"/>
        <v>0</v>
      </c>
      <c r="L3101" s="25">
        <f t="shared" si="195"/>
        <v>0</v>
      </c>
      <c r="M3101" s="25">
        <v>0</v>
      </c>
      <c r="N3101" s="25" t="e">
        <v>#N/A</v>
      </c>
      <c r="O3101" s="25" t="e">
        <f>VLOOKUP(A3101,'NFkB target TFs'!$E$10:$E$54,1,FALSE)</f>
        <v>#N/A</v>
      </c>
      <c r="P3101" s="25" t="e">
        <f>VLOOKUP(A3101,'all NFkB targets'!$A$6:$A$571,1,FALSE)</f>
        <v>#N/A</v>
      </c>
    </row>
    <row r="3102" spans="1:16" x14ac:dyDescent="0.25">
      <c r="A3102" s="96" t="s">
        <v>5583</v>
      </c>
      <c r="B3102" s="21" t="s">
        <v>5584</v>
      </c>
      <c r="C3102" s="21"/>
      <c r="D3102" s="22">
        <v>0</v>
      </c>
      <c r="E3102" s="23">
        <v>9.0261474603012856E-2</v>
      </c>
      <c r="F3102" s="23">
        <v>0.46903311892015553</v>
      </c>
      <c r="G3102" s="23">
        <v>0.30272645819484023</v>
      </c>
      <c r="H3102" s="23">
        <v>0.10812447114983172</v>
      </c>
      <c r="I3102" s="25">
        <f t="shared" si="192"/>
        <v>0</v>
      </c>
      <c r="J3102" s="25">
        <f t="shared" si="193"/>
        <v>0</v>
      </c>
      <c r="K3102" s="25">
        <f t="shared" si="194"/>
        <v>0</v>
      </c>
      <c r="L3102" s="25">
        <f t="shared" si="195"/>
        <v>0</v>
      </c>
      <c r="M3102" s="25">
        <v>0</v>
      </c>
      <c r="N3102" s="25" t="e">
        <v>#N/A</v>
      </c>
      <c r="O3102" s="25" t="e">
        <f>VLOOKUP(A3102,'NFkB target TFs'!$E$10:$E$54,1,FALSE)</f>
        <v>#N/A</v>
      </c>
      <c r="P3102" s="25" t="e">
        <f>VLOOKUP(A3102,'all NFkB targets'!$A$6:$A$571,1,FALSE)</f>
        <v>#N/A</v>
      </c>
    </row>
    <row r="3103" spans="1:16" x14ac:dyDescent="0.25">
      <c r="A3103" s="96" t="s">
        <v>6425</v>
      </c>
      <c r="B3103" s="21" t="s">
        <v>941</v>
      </c>
      <c r="C3103" s="21"/>
      <c r="D3103" s="22">
        <v>0</v>
      </c>
      <c r="E3103" s="23">
        <v>0.26145394735086114</v>
      </c>
      <c r="F3103" s="23">
        <v>0.27691835996979658</v>
      </c>
      <c r="G3103" s="23">
        <v>0.27382499496271506</v>
      </c>
      <c r="H3103" s="23">
        <v>0.10806649146908051</v>
      </c>
      <c r="I3103" s="25">
        <f t="shared" si="192"/>
        <v>0</v>
      </c>
      <c r="J3103" s="25">
        <f t="shared" si="193"/>
        <v>0</v>
      </c>
      <c r="K3103" s="25">
        <f t="shared" si="194"/>
        <v>0</v>
      </c>
      <c r="L3103" s="25">
        <f t="shared" si="195"/>
        <v>0</v>
      </c>
      <c r="M3103" s="25">
        <v>0</v>
      </c>
      <c r="N3103" s="25" t="e">
        <v>#N/A</v>
      </c>
      <c r="O3103" s="25" t="e">
        <f>VLOOKUP(A3103,'NFkB target TFs'!$E$10:$E$54,1,FALSE)</f>
        <v>#N/A</v>
      </c>
      <c r="P3103" s="25" t="e">
        <f>VLOOKUP(A3103,'all NFkB targets'!$A$6:$A$571,1,FALSE)</f>
        <v>#N/A</v>
      </c>
    </row>
    <row r="3104" spans="1:16" x14ac:dyDescent="0.25">
      <c r="A3104" s="96" t="s">
        <v>2015</v>
      </c>
      <c r="B3104" s="21" t="s">
        <v>2016</v>
      </c>
      <c r="C3104" s="21"/>
      <c r="D3104" s="22">
        <v>0</v>
      </c>
      <c r="E3104" s="23">
        <v>0.19615253294028409</v>
      </c>
      <c r="F3104" s="23">
        <v>0.57456245663191952</v>
      </c>
      <c r="G3104" s="23">
        <v>0.24296403125795471</v>
      </c>
      <c r="H3104" s="23">
        <v>0.1080226900634155</v>
      </c>
      <c r="I3104" s="25">
        <f t="shared" si="192"/>
        <v>0</v>
      </c>
      <c r="J3104" s="25">
        <f t="shared" si="193"/>
        <v>0</v>
      </c>
      <c r="K3104" s="25">
        <f t="shared" si="194"/>
        <v>0</v>
      </c>
      <c r="L3104" s="25">
        <f t="shared" si="195"/>
        <v>0</v>
      </c>
      <c r="M3104" s="25">
        <v>0</v>
      </c>
      <c r="N3104" s="25" t="e">
        <v>#N/A</v>
      </c>
      <c r="O3104" s="25" t="e">
        <f>VLOOKUP(A3104,'NFkB target TFs'!$E$10:$E$54,1,FALSE)</f>
        <v>#N/A</v>
      </c>
      <c r="P3104" s="25" t="e">
        <f>VLOOKUP(A3104,'all NFkB targets'!$A$6:$A$571,1,FALSE)</f>
        <v>#N/A</v>
      </c>
    </row>
    <row r="3105" spans="1:16" x14ac:dyDescent="0.25">
      <c r="A3105" s="96" t="s">
        <v>5986</v>
      </c>
      <c r="B3105" s="21" t="s">
        <v>5987</v>
      </c>
      <c r="C3105" s="21"/>
      <c r="D3105" s="22">
        <v>0</v>
      </c>
      <c r="E3105" s="23">
        <v>0.20734452527245506</v>
      </c>
      <c r="F3105" s="23">
        <v>6.5553025167779291E-2</v>
      </c>
      <c r="G3105" s="23">
        <v>-0.28728693526786658</v>
      </c>
      <c r="H3105" s="23">
        <v>0.10791647512268453</v>
      </c>
      <c r="I3105" s="25">
        <f t="shared" si="192"/>
        <v>0</v>
      </c>
      <c r="J3105" s="25">
        <f t="shared" si="193"/>
        <v>0</v>
      </c>
      <c r="K3105" s="25">
        <f t="shared" si="194"/>
        <v>0</v>
      </c>
      <c r="L3105" s="25">
        <f t="shared" si="195"/>
        <v>0</v>
      </c>
      <c r="M3105" s="25">
        <v>0</v>
      </c>
      <c r="N3105" s="25" t="e">
        <v>#N/A</v>
      </c>
      <c r="O3105" s="25" t="e">
        <f>VLOOKUP(A3105,'NFkB target TFs'!$E$10:$E$54,1,FALSE)</f>
        <v>#N/A</v>
      </c>
      <c r="P3105" s="25" t="e">
        <f>VLOOKUP(A3105,'all NFkB targets'!$A$6:$A$571,1,FALSE)</f>
        <v>#N/A</v>
      </c>
    </row>
    <row r="3106" spans="1:16" x14ac:dyDescent="0.25">
      <c r="A3106" s="96" t="s">
        <v>618</v>
      </c>
      <c r="B3106" s="21" t="s">
        <v>619</v>
      </c>
      <c r="C3106" s="21"/>
      <c r="D3106" s="22">
        <v>0</v>
      </c>
      <c r="E3106" s="23">
        <v>-0.23412676616863162</v>
      </c>
      <c r="F3106" s="23">
        <v>9.0245273852019567E-2</v>
      </c>
      <c r="G3106" s="23">
        <v>8.3656819168371352E-2</v>
      </c>
      <c r="H3106" s="23">
        <v>0.10781390322303487</v>
      </c>
      <c r="I3106" s="25">
        <f t="shared" si="192"/>
        <v>0</v>
      </c>
      <c r="J3106" s="25">
        <f t="shared" si="193"/>
        <v>0</v>
      </c>
      <c r="K3106" s="25">
        <f t="shared" si="194"/>
        <v>0</v>
      </c>
      <c r="L3106" s="25">
        <f t="shared" si="195"/>
        <v>0</v>
      </c>
      <c r="M3106" s="25">
        <v>0</v>
      </c>
      <c r="N3106" s="25" t="e">
        <v>#N/A</v>
      </c>
      <c r="O3106" s="25" t="e">
        <f>VLOOKUP(A3106,'NFkB target TFs'!$E$10:$E$54,1,FALSE)</f>
        <v>#N/A</v>
      </c>
      <c r="P3106" s="25" t="e">
        <f>VLOOKUP(A3106,'all NFkB targets'!$A$6:$A$571,1,FALSE)</f>
        <v>#N/A</v>
      </c>
    </row>
    <row r="3107" spans="1:16" x14ac:dyDescent="0.25">
      <c r="A3107" s="96" t="s">
        <v>11851</v>
      </c>
      <c r="B3107" s="21" t="s">
        <v>941</v>
      </c>
      <c r="C3107" s="21"/>
      <c r="D3107" s="22">
        <v>0</v>
      </c>
      <c r="E3107" s="23">
        <v>0.47835725384545169</v>
      </c>
      <c r="F3107" s="23">
        <v>0.14797602860866757</v>
      </c>
      <c r="G3107" s="23">
        <v>0.28861180831901895</v>
      </c>
      <c r="H3107" s="23">
        <v>0.10776118628628839</v>
      </c>
      <c r="I3107" s="25">
        <f t="shared" si="192"/>
        <v>0</v>
      </c>
      <c r="J3107" s="25">
        <f t="shared" si="193"/>
        <v>0</v>
      </c>
      <c r="K3107" s="25">
        <f t="shared" si="194"/>
        <v>0</v>
      </c>
      <c r="L3107" s="25">
        <f t="shared" si="195"/>
        <v>0</v>
      </c>
      <c r="M3107" s="25">
        <v>0</v>
      </c>
      <c r="N3107" s="25" t="e">
        <v>#N/A</v>
      </c>
      <c r="O3107" s="25" t="e">
        <f>VLOOKUP(A3107,'NFkB target TFs'!$E$10:$E$54,1,FALSE)</f>
        <v>#N/A</v>
      </c>
      <c r="P3107" s="25" t="e">
        <f>VLOOKUP(A3107,'all NFkB targets'!$A$6:$A$571,1,FALSE)</f>
        <v>#N/A</v>
      </c>
    </row>
    <row r="3108" spans="1:16" x14ac:dyDescent="0.25">
      <c r="A3108" s="96" t="s">
        <v>1072</v>
      </c>
      <c r="B3108" s="21" t="s">
        <v>1073</v>
      </c>
      <c r="C3108" s="21"/>
      <c r="D3108" s="22">
        <v>0</v>
      </c>
      <c r="E3108" s="23">
        <v>-0.15204760836103851</v>
      </c>
      <c r="F3108" s="23">
        <v>0.16657356271282811</v>
      </c>
      <c r="G3108" s="23">
        <v>0.22441543456523716</v>
      </c>
      <c r="H3108" s="23">
        <v>0.10773658792293239</v>
      </c>
      <c r="I3108" s="25">
        <f t="shared" si="192"/>
        <v>0</v>
      </c>
      <c r="J3108" s="25">
        <f t="shared" si="193"/>
        <v>0</v>
      </c>
      <c r="K3108" s="25">
        <f t="shared" si="194"/>
        <v>0</v>
      </c>
      <c r="L3108" s="25">
        <f t="shared" si="195"/>
        <v>0</v>
      </c>
      <c r="M3108" s="25">
        <v>0</v>
      </c>
      <c r="N3108" s="25" t="e">
        <v>#N/A</v>
      </c>
      <c r="O3108" s="25" t="e">
        <f>VLOOKUP(A3108,'NFkB target TFs'!$E$10:$E$54,1,FALSE)</f>
        <v>#N/A</v>
      </c>
      <c r="P3108" s="25" t="e">
        <f>VLOOKUP(A3108,'all NFkB targets'!$A$6:$A$571,1,FALSE)</f>
        <v>#N/A</v>
      </c>
    </row>
    <row r="3109" spans="1:16" x14ac:dyDescent="0.25">
      <c r="A3109" s="96" t="s">
        <v>12197</v>
      </c>
      <c r="B3109" s="21" t="s">
        <v>12198</v>
      </c>
      <c r="C3109" s="21"/>
      <c r="D3109" s="22">
        <v>0</v>
      </c>
      <c r="E3109" s="24">
        <v>-0.92086405397448812</v>
      </c>
      <c r="F3109" s="23">
        <v>-1.6899738484779513E-3</v>
      </c>
      <c r="G3109" s="24">
        <v>-0.17886379924213097</v>
      </c>
      <c r="H3109" s="23">
        <v>0.10737720522589687</v>
      </c>
      <c r="I3109" s="25">
        <f t="shared" si="192"/>
        <v>1</v>
      </c>
      <c r="J3109" s="25">
        <f t="shared" si="193"/>
        <v>0</v>
      </c>
      <c r="K3109" s="25">
        <f t="shared" si="194"/>
        <v>0</v>
      </c>
      <c r="L3109" s="25">
        <f t="shared" si="195"/>
        <v>0</v>
      </c>
      <c r="M3109" s="25">
        <v>1</v>
      </c>
      <c r="N3109" s="25" t="e">
        <v>#N/A</v>
      </c>
      <c r="O3109" s="25" t="e">
        <f>VLOOKUP(A3109,'NFkB target TFs'!$E$10:$E$54,1,FALSE)</f>
        <v>#N/A</v>
      </c>
      <c r="P3109" s="25" t="e">
        <f>VLOOKUP(A3109,'all NFkB targets'!$A$6:$A$571,1,FALSE)</f>
        <v>#N/A</v>
      </c>
    </row>
    <row r="3110" spans="1:16" x14ac:dyDescent="0.25">
      <c r="A3110" s="96" t="s">
        <v>4462</v>
      </c>
      <c r="B3110" s="21" t="s">
        <v>4463</v>
      </c>
      <c r="C3110" s="21"/>
      <c r="D3110" s="22">
        <v>0</v>
      </c>
      <c r="E3110" s="23">
        <v>0.37952586933338828</v>
      </c>
      <c r="F3110" s="23">
        <v>0.32651640647234359</v>
      </c>
      <c r="G3110" s="23">
        <v>0.47970917993937823</v>
      </c>
      <c r="H3110" s="23">
        <v>0.10737495929547679</v>
      </c>
      <c r="I3110" s="25">
        <f t="shared" si="192"/>
        <v>0</v>
      </c>
      <c r="J3110" s="25">
        <f t="shared" si="193"/>
        <v>0</v>
      </c>
      <c r="K3110" s="25">
        <f t="shared" si="194"/>
        <v>0</v>
      </c>
      <c r="L3110" s="25">
        <f t="shared" si="195"/>
        <v>0</v>
      </c>
      <c r="M3110" s="25">
        <v>0</v>
      </c>
      <c r="N3110" s="25" t="e">
        <v>#N/A</v>
      </c>
      <c r="O3110" s="25" t="e">
        <f>VLOOKUP(A3110,'NFkB target TFs'!$E$10:$E$54,1,FALSE)</f>
        <v>#N/A</v>
      </c>
      <c r="P3110" s="25" t="e">
        <f>VLOOKUP(A3110,'all NFkB targets'!$A$6:$A$571,1,FALSE)</f>
        <v>#N/A</v>
      </c>
    </row>
    <row r="3111" spans="1:16" x14ac:dyDescent="0.25">
      <c r="A3111" s="96" t="s">
        <v>6261</v>
      </c>
      <c r="B3111" s="21" t="s">
        <v>6262</v>
      </c>
      <c r="C3111" s="21"/>
      <c r="D3111" s="22">
        <v>0</v>
      </c>
      <c r="E3111" s="23">
        <v>9.145248865702145E-2</v>
      </c>
      <c r="F3111" s="23">
        <v>0.26807104527909548</v>
      </c>
      <c r="G3111" s="23">
        <v>-7.3330097562560273E-2</v>
      </c>
      <c r="H3111" s="23">
        <v>0.10731856279004617</v>
      </c>
      <c r="I3111" s="25">
        <f t="shared" si="192"/>
        <v>0</v>
      </c>
      <c r="J3111" s="25">
        <f t="shared" si="193"/>
        <v>0</v>
      </c>
      <c r="K3111" s="25">
        <f t="shared" si="194"/>
        <v>0</v>
      </c>
      <c r="L3111" s="25">
        <f t="shared" si="195"/>
        <v>0</v>
      </c>
      <c r="M3111" s="25">
        <v>0</v>
      </c>
      <c r="N3111" s="25" t="e">
        <v>#N/A</v>
      </c>
      <c r="O3111" s="25" t="e">
        <f>VLOOKUP(A3111,'NFkB target TFs'!$E$10:$E$54,1,FALSE)</f>
        <v>#N/A</v>
      </c>
      <c r="P3111" s="25" t="e">
        <f>VLOOKUP(A3111,'all NFkB targets'!$A$6:$A$571,1,FALSE)</f>
        <v>#N/A</v>
      </c>
    </row>
    <row r="3112" spans="1:16" x14ac:dyDescent="0.25">
      <c r="A3112" s="96" t="s">
        <v>8533</v>
      </c>
      <c r="B3112" s="21" t="s">
        <v>8534</v>
      </c>
      <c r="C3112" s="21"/>
      <c r="D3112" s="22">
        <v>0</v>
      </c>
      <c r="E3112" s="23">
        <v>0.10188865461172555</v>
      </c>
      <c r="F3112" s="23">
        <v>1.8315853101517791E-2</v>
      </c>
      <c r="G3112" s="23">
        <v>5.500089253528493E-2</v>
      </c>
      <c r="H3112" s="23">
        <v>0.10717181794442796</v>
      </c>
      <c r="I3112" s="25">
        <f t="shared" si="192"/>
        <v>0</v>
      </c>
      <c r="J3112" s="25">
        <f t="shared" si="193"/>
        <v>0</v>
      </c>
      <c r="K3112" s="25">
        <f t="shared" si="194"/>
        <v>0</v>
      </c>
      <c r="L3112" s="25">
        <f t="shared" si="195"/>
        <v>0</v>
      </c>
      <c r="M3112" s="25">
        <v>0</v>
      </c>
      <c r="N3112" s="25" t="e">
        <v>#N/A</v>
      </c>
      <c r="O3112" s="25" t="e">
        <f>VLOOKUP(A3112,'NFkB target TFs'!$E$10:$E$54,1,FALSE)</f>
        <v>#N/A</v>
      </c>
      <c r="P3112" s="25" t="e">
        <f>VLOOKUP(A3112,'all NFkB targets'!$A$6:$A$571,1,FALSE)</f>
        <v>#N/A</v>
      </c>
    </row>
    <row r="3113" spans="1:16" x14ac:dyDescent="0.25">
      <c r="A3113" s="96" t="s">
        <v>2536</v>
      </c>
      <c r="B3113" s="21" t="s">
        <v>2537</v>
      </c>
      <c r="C3113" s="21"/>
      <c r="D3113" s="22">
        <v>0</v>
      </c>
      <c r="E3113" s="23">
        <v>0.23028496175943017</v>
      </c>
      <c r="F3113" s="23">
        <v>0.40738007198422732</v>
      </c>
      <c r="G3113" s="23">
        <v>3.9790651337536474E-2</v>
      </c>
      <c r="H3113" s="23">
        <v>0.10714446330003527</v>
      </c>
      <c r="I3113" s="25">
        <f t="shared" si="192"/>
        <v>0</v>
      </c>
      <c r="J3113" s="25">
        <f t="shared" si="193"/>
        <v>0</v>
      </c>
      <c r="K3113" s="25">
        <f t="shared" si="194"/>
        <v>0</v>
      </c>
      <c r="L3113" s="25">
        <f t="shared" si="195"/>
        <v>0</v>
      </c>
      <c r="M3113" s="25">
        <v>0</v>
      </c>
      <c r="N3113" s="25" t="e">
        <v>#N/A</v>
      </c>
      <c r="O3113" s="25" t="e">
        <f>VLOOKUP(A3113,'NFkB target TFs'!$E$10:$E$54,1,FALSE)</f>
        <v>#N/A</v>
      </c>
      <c r="P3113" s="25" t="e">
        <f>VLOOKUP(A3113,'all NFkB targets'!$A$6:$A$571,1,FALSE)</f>
        <v>#N/A</v>
      </c>
    </row>
    <row r="3114" spans="1:16" x14ac:dyDescent="0.25">
      <c r="A3114" s="96" t="s">
        <v>12830</v>
      </c>
      <c r="B3114" s="21" t="s">
        <v>12831</v>
      </c>
      <c r="C3114" s="21"/>
      <c r="D3114" s="22">
        <v>0</v>
      </c>
      <c r="E3114" s="28">
        <v>0.44258828551080592</v>
      </c>
      <c r="F3114" s="28">
        <v>0.61363110395212528</v>
      </c>
      <c r="G3114" s="28">
        <v>0.36997653714305018</v>
      </c>
      <c r="H3114" s="23">
        <v>0.10691170738520553</v>
      </c>
      <c r="I3114" s="25">
        <f t="shared" si="192"/>
        <v>0</v>
      </c>
      <c r="J3114" s="25">
        <f t="shared" si="193"/>
        <v>1</v>
      </c>
      <c r="K3114" s="25">
        <f t="shared" si="194"/>
        <v>0</v>
      </c>
      <c r="L3114" s="25">
        <f t="shared" si="195"/>
        <v>0</v>
      </c>
      <c r="M3114" s="25">
        <v>1</v>
      </c>
      <c r="N3114" s="25" t="e">
        <v>#N/A</v>
      </c>
      <c r="O3114" s="25" t="e">
        <f>VLOOKUP(A3114,'NFkB target TFs'!$E$10:$E$54,1,FALSE)</f>
        <v>#N/A</v>
      </c>
      <c r="P3114" s="25" t="e">
        <f>VLOOKUP(A3114,'all NFkB targets'!$A$6:$A$571,1,FALSE)</f>
        <v>#N/A</v>
      </c>
    </row>
    <row r="3115" spans="1:16" x14ac:dyDescent="0.25">
      <c r="A3115" s="96" t="s">
        <v>3877</v>
      </c>
      <c r="B3115" s="21" t="s">
        <v>3878</v>
      </c>
      <c r="C3115" s="21"/>
      <c r="D3115" s="22">
        <v>0</v>
      </c>
      <c r="E3115" s="23">
        <v>0.15617667354434481</v>
      </c>
      <c r="F3115" s="23">
        <v>-8.976558953716858E-2</v>
      </c>
      <c r="G3115" s="23">
        <v>-0.36266683150417711</v>
      </c>
      <c r="H3115" s="23">
        <v>0.10686284766642734</v>
      </c>
      <c r="I3115" s="25">
        <f t="shared" si="192"/>
        <v>0</v>
      </c>
      <c r="J3115" s="25">
        <f t="shared" si="193"/>
        <v>0</v>
      </c>
      <c r="K3115" s="25">
        <f t="shared" si="194"/>
        <v>0</v>
      </c>
      <c r="L3115" s="25">
        <f t="shared" si="195"/>
        <v>0</v>
      </c>
      <c r="M3115" s="25">
        <v>0</v>
      </c>
      <c r="N3115" s="25" t="e">
        <v>#N/A</v>
      </c>
      <c r="O3115" s="25" t="e">
        <f>VLOOKUP(A3115,'NFkB target TFs'!$E$10:$E$54,1,FALSE)</f>
        <v>#N/A</v>
      </c>
      <c r="P3115" s="25" t="e">
        <f>VLOOKUP(A3115,'all NFkB targets'!$A$6:$A$571,1,FALSE)</f>
        <v>#N/A</v>
      </c>
    </row>
    <row r="3116" spans="1:16" x14ac:dyDescent="0.25">
      <c r="A3116" s="96" t="s">
        <v>2273</v>
      </c>
      <c r="B3116" s="21" t="s">
        <v>2274</v>
      </c>
      <c r="C3116" s="21"/>
      <c r="D3116" s="22">
        <v>0</v>
      </c>
      <c r="E3116" s="23">
        <v>-7.879821829296188E-2</v>
      </c>
      <c r="F3116" s="23">
        <v>-0.14729983893614049</v>
      </c>
      <c r="G3116" s="23">
        <v>0.16060371169631263</v>
      </c>
      <c r="H3116" s="23">
        <v>0.10667845959099791</v>
      </c>
      <c r="I3116" s="25">
        <f t="shared" si="192"/>
        <v>0</v>
      </c>
      <c r="J3116" s="25">
        <f t="shared" si="193"/>
        <v>0</v>
      </c>
      <c r="K3116" s="25">
        <f t="shared" si="194"/>
        <v>0</v>
      </c>
      <c r="L3116" s="25">
        <f t="shared" si="195"/>
        <v>0</v>
      </c>
      <c r="M3116" s="25">
        <v>0</v>
      </c>
      <c r="N3116" s="25" t="e">
        <v>#N/A</v>
      </c>
      <c r="O3116" s="25" t="e">
        <f>VLOOKUP(A3116,'NFkB target TFs'!$E$10:$E$54,1,FALSE)</f>
        <v>#N/A</v>
      </c>
      <c r="P3116" s="25" t="e">
        <f>VLOOKUP(A3116,'all NFkB targets'!$A$6:$A$571,1,FALSE)</f>
        <v>#N/A</v>
      </c>
    </row>
    <row r="3117" spans="1:16" x14ac:dyDescent="0.25">
      <c r="A3117" s="96" t="s">
        <v>6010</v>
      </c>
      <c r="B3117" s="21" t="s">
        <v>6011</v>
      </c>
      <c r="C3117" s="21"/>
      <c r="D3117" s="22">
        <v>0</v>
      </c>
      <c r="E3117" s="23">
        <v>-7.8958019654559786E-2</v>
      </c>
      <c r="F3117" s="23">
        <v>0.51714781247417863</v>
      </c>
      <c r="G3117" s="23">
        <v>5.5032522757351189E-2</v>
      </c>
      <c r="H3117" s="23">
        <v>0.10666289308194031</v>
      </c>
      <c r="I3117" s="25">
        <f t="shared" si="192"/>
        <v>0</v>
      </c>
      <c r="J3117" s="25">
        <f t="shared" si="193"/>
        <v>0</v>
      </c>
      <c r="K3117" s="25">
        <f t="shared" si="194"/>
        <v>0</v>
      </c>
      <c r="L3117" s="25">
        <f t="shared" si="195"/>
        <v>0</v>
      </c>
      <c r="M3117" s="25">
        <v>0</v>
      </c>
      <c r="N3117" s="25" t="e">
        <v>#N/A</v>
      </c>
      <c r="O3117" s="25" t="e">
        <f>VLOOKUP(A3117,'NFkB target TFs'!$E$10:$E$54,1,FALSE)</f>
        <v>#N/A</v>
      </c>
      <c r="P3117" s="25" t="e">
        <f>VLOOKUP(A3117,'all NFkB targets'!$A$6:$A$571,1,FALSE)</f>
        <v>#N/A</v>
      </c>
    </row>
    <row r="3118" spans="1:16" x14ac:dyDescent="0.25">
      <c r="A3118" s="96" t="s">
        <v>8987</v>
      </c>
      <c r="B3118" s="21" t="s">
        <v>941</v>
      </c>
      <c r="C3118" s="21"/>
      <c r="D3118" s="22">
        <v>0</v>
      </c>
      <c r="E3118" s="23">
        <v>0.30586064227987336</v>
      </c>
      <c r="F3118" s="23">
        <v>0.12003505366340472</v>
      </c>
      <c r="G3118" s="23">
        <v>0.26349451654236578</v>
      </c>
      <c r="H3118" s="23">
        <v>0.1064307000063248</v>
      </c>
      <c r="I3118" s="25">
        <f t="shared" si="192"/>
        <v>0</v>
      </c>
      <c r="J3118" s="25">
        <f t="shared" si="193"/>
        <v>0</v>
      </c>
      <c r="K3118" s="25">
        <f t="shared" si="194"/>
        <v>0</v>
      </c>
      <c r="L3118" s="25">
        <f t="shared" si="195"/>
        <v>0</v>
      </c>
      <c r="M3118" s="25">
        <v>0</v>
      </c>
      <c r="N3118" s="25" t="e">
        <v>#N/A</v>
      </c>
      <c r="O3118" s="25" t="e">
        <f>VLOOKUP(A3118,'NFkB target TFs'!$E$10:$E$54,1,FALSE)</f>
        <v>#N/A</v>
      </c>
      <c r="P3118" s="25" t="e">
        <f>VLOOKUP(A3118,'all NFkB targets'!$A$6:$A$571,1,FALSE)</f>
        <v>#N/A</v>
      </c>
    </row>
    <row r="3119" spans="1:16" x14ac:dyDescent="0.25">
      <c r="A3119" s="96" t="s">
        <v>6558</v>
      </c>
      <c r="B3119" s="21" t="s">
        <v>6559</v>
      </c>
      <c r="C3119" s="21"/>
      <c r="D3119" s="22">
        <v>0</v>
      </c>
      <c r="E3119" s="23">
        <v>0.19020791010493857</v>
      </c>
      <c r="F3119" s="23">
        <v>0.4135465930710665</v>
      </c>
      <c r="G3119" s="23">
        <v>0.3344857660884562</v>
      </c>
      <c r="H3119" s="23">
        <v>0.106400484297286</v>
      </c>
      <c r="I3119" s="25">
        <f t="shared" si="192"/>
        <v>0</v>
      </c>
      <c r="J3119" s="25">
        <f t="shared" si="193"/>
        <v>0</v>
      </c>
      <c r="K3119" s="25">
        <f t="shared" si="194"/>
        <v>0</v>
      </c>
      <c r="L3119" s="25">
        <f t="shared" si="195"/>
        <v>0</v>
      </c>
      <c r="M3119" s="25">
        <v>0</v>
      </c>
      <c r="N3119" s="25" t="e">
        <v>#N/A</v>
      </c>
      <c r="O3119" s="25" t="e">
        <f>VLOOKUP(A3119,'NFkB target TFs'!$E$10:$E$54,1,FALSE)</f>
        <v>#N/A</v>
      </c>
      <c r="P3119" s="25" t="e">
        <f>VLOOKUP(A3119,'all NFkB targets'!$A$6:$A$571,1,FALSE)</f>
        <v>#N/A</v>
      </c>
    </row>
    <row r="3120" spans="1:16" x14ac:dyDescent="0.25">
      <c r="A3120" s="96" t="s">
        <v>6321</v>
      </c>
      <c r="B3120" s="21" t="s">
        <v>6322</v>
      </c>
      <c r="C3120" s="21"/>
      <c r="D3120" s="22">
        <v>0</v>
      </c>
      <c r="E3120" s="23">
        <v>0.34472100268555383</v>
      </c>
      <c r="F3120" s="23">
        <v>0.16014273734671108</v>
      </c>
      <c r="G3120" s="23">
        <v>0.23825112393432196</v>
      </c>
      <c r="H3120" s="23">
        <v>0.10638263529169432</v>
      </c>
      <c r="I3120" s="25">
        <f t="shared" si="192"/>
        <v>0</v>
      </c>
      <c r="J3120" s="25">
        <f t="shared" si="193"/>
        <v>0</v>
      </c>
      <c r="K3120" s="25">
        <f t="shared" si="194"/>
        <v>0</v>
      </c>
      <c r="L3120" s="25">
        <f t="shared" si="195"/>
        <v>0</v>
      </c>
      <c r="M3120" s="25">
        <v>0</v>
      </c>
      <c r="N3120" s="25" t="e">
        <v>#N/A</v>
      </c>
      <c r="O3120" s="25" t="e">
        <f>VLOOKUP(A3120,'NFkB target TFs'!$E$10:$E$54,1,FALSE)</f>
        <v>#N/A</v>
      </c>
      <c r="P3120" s="25" t="e">
        <f>VLOOKUP(A3120,'all NFkB targets'!$A$6:$A$571,1,FALSE)</f>
        <v>#N/A</v>
      </c>
    </row>
    <row r="3121" spans="1:16" x14ac:dyDescent="0.25">
      <c r="A3121" s="96" t="s">
        <v>1382</v>
      </c>
      <c r="B3121" s="21" t="s">
        <v>1383</v>
      </c>
      <c r="C3121" s="21"/>
      <c r="D3121" s="22">
        <v>0</v>
      </c>
      <c r="E3121" s="23">
        <v>2.064264729725393E-2</v>
      </c>
      <c r="F3121" s="23">
        <v>0.30588111852981376</v>
      </c>
      <c r="G3121" s="23">
        <v>0.50186212108020434</v>
      </c>
      <c r="H3121" s="23">
        <v>0.10633496159334759</v>
      </c>
      <c r="I3121" s="25">
        <f t="shared" si="192"/>
        <v>0</v>
      </c>
      <c r="J3121" s="25">
        <f t="shared" si="193"/>
        <v>0</v>
      </c>
      <c r="K3121" s="25">
        <f t="shared" si="194"/>
        <v>0</v>
      </c>
      <c r="L3121" s="25">
        <f t="shared" si="195"/>
        <v>0</v>
      </c>
      <c r="M3121" s="25">
        <v>0</v>
      </c>
      <c r="N3121" s="25" t="e">
        <v>#N/A</v>
      </c>
      <c r="O3121" s="25" t="e">
        <f>VLOOKUP(A3121,'NFkB target TFs'!$E$10:$E$54,1,FALSE)</f>
        <v>#N/A</v>
      </c>
      <c r="P3121" s="25" t="e">
        <f>VLOOKUP(A3121,'all NFkB targets'!$A$6:$A$571,1,FALSE)</f>
        <v>#N/A</v>
      </c>
    </row>
    <row r="3122" spans="1:16" x14ac:dyDescent="0.25">
      <c r="A3122" s="96" t="s">
        <v>2898</v>
      </c>
      <c r="B3122" s="21" t="s">
        <v>2899</v>
      </c>
      <c r="C3122" s="21"/>
      <c r="D3122" s="22">
        <v>0</v>
      </c>
      <c r="E3122" s="23">
        <v>-0.21745882833133323</v>
      </c>
      <c r="F3122" s="23">
        <v>0.20783592360685124</v>
      </c>
      <c r="G3122" s="23">
        <v>0.29420293449182094</v>
      </c>
      <c r="H3122" s="23">
        <v>0.10617541318123337</v>
      </c>
      <c r="I3122" s="25">
        <f t="shared" si="192"/>
        <v>0</v>
      </c>
      <c r="J3122" s="25">
        <f t="shared" si="193"/>
        <v>0</v>
      </c>
      <c r="K3122" s="25">
        <f t="shared" si="194"/>
        <v>0</v>
      </c>
      <c r="L3122" s="25">
        <f t="shared" si="195"/>
        <v>0</v>
      </c>
      <c r="M3122" s="25">
        <v>0</v>
      </c>
      <c r="N3122" s="25" t="e">
        <v>#N/A</v>
      </c>
      <c r="O3122" s="25" t="e">
        <f>VLOOKUP(A3122,'NFkB target TFs'!$E$10:$E$54,1,FALSE)</f>
        <v>#N/A</v>
      </c>
      <c r="P3122" s="25" t="e">
        <f>VLOOKUP(A3122,'all NFkB targets'!$A$6:$A$571,1,FALSE)</f>
        <v>#N/A</v>
      </c>
    </row>
    <row r="3123" spans="1:16" x14ac:dyDescent="0.25">
      <c r="A3123" s="96" t="s">
        <v>10201</v>
      </c>
      <c r="B3123" s="21" t="s">
        <v>10202</v>
      </c>
      <c r="C3123" s="21"/>
      <c r="D3123" s="22">
        <v>0</v>
      </c>
      <c r="E3123" s="23">
        <v>1.4103433532334127E-2</v>
      </c>
      <c r="F3123" s="23">
        <v>0.33317128610570207</v>
      </c>
      <c r="G3123" s="23">
        <v>0.26480586487386304</v>
      </c>
      <c r="H3123" s="23">
        <v>0.10610002515634624</v>
      </c>
      <c r="I3123" s="25">
        <f t="shared" si="192"/>
        <v>0</v>
      </c>
      <c r="J3123" s="25">
        <f t="shared" si="193"/>
        <v>0</v>
      </c>
      <c r="K3123" s="25">
        <f t="shared" si="194"/>
        <v>0</v>
      </c>
      <c r="L3123" s="25">
        <f t="shared" si="195"/>
        <v>0</v>
      </c>
      <c r="M3123" s="25">
        <v>0</v>
      </c>
      <c r="N3123" s="25" t="e">
        <v>#N/A</v>
      </c>
      <c r="O3123" s="25" t="e">
        <f>VLOOKUP(A3123,'NFkB target TFs'!$E$10:$E$54,1,FALSE)</f>
        <v>#N/A</v>
      </c>
      <c r="P3123" s="25" t="e">
        <f>VLOOKUP(A3123,'all NFkB targets'!$A$6:$A$571,1,FALSE)</f>
        <v>#N/A</v>
      </c>
    </row>
    <row r="3124" spans="1:16" x14ac:dyDescent="0.25">
      <c r="A3124" s="96" t="s">
        <v>1030</v>
      </c>
      <c r="B3124" s="21" t="s">
        <v>1031</v>
      </c>
      <c r="C3124" s="21"/>
      <c r="D3124" s="22">
        <v>0</v>
      </c>
      <c r="E3124" s="23">
        <v>-0.30703484915675094</v>
      </c>
      <c r="F3124" s="23">
        <v>-4.4405833170355763E-3</v>
      </c>
      <c r="G3124" s="23">
        <v>0.45287372011269211</v>
      </c>
      <c r="H3124" s="23">
        <v>0.10600118052236526</v>
      </c>
      <c r="I3124" s="25">
        <f t="shared" si="192"/>
        <v>0</v>
      </c>
      <c r="J3124" s="25">
        <f t="shared" si="193"/>
        <v>0</v>
      </c>
      <c r="K3124" s="25">
        <f t="shared" si="194"/>
        <v>0</v>
      </c>
      <c r="L3124" s="25">
        <f t="shared" si="195"/>
        <v>0</v>
      </c>
      <c r="M3124" s="25">
        <v>0</v>
      </c>
      <c r="N3124" s="25" t="e">
        <v>#N/A</v>
      </c>
      <c r="O3124" s="25" t="e">
        <f>VLOOKUP(A3124,'NFkB target TFs'!$E$10:$E$54,1,FALSE)</f>
        <v>#N/A</v>
      </c>
      <c r="P3124" s="25" t="e">
        <f>VLOOKUP(A3124,'all NFkB targets'!$A$6:$A$571,1,FALSE)</f>
        <v>#N/A</v>
      </c>
    </row>
    <row r="3125" spans="1:16" x14ac:dyDescent="0.25">
      <c r="A3125" s="96" t="s">
        <v>14097</v>
      </c>
      <c r="B3125" s="21" t="s">
        <v>14098</v>
      </c>
      <c r="C3125" s="21"/>
      <c r="D3125" s="22">
        <v>0</v>
      </c>
      <c r="E3125" s="23">
        <v>-0.11233887587153409</v>
      </c>
      <c r="F3125" s="28">
        <v>0.30608568016660631</v>
      </c>
      <c r="G3125" s="28">
        <v>0.61355944743088431</v>
      </c>
      <c r="H3125" s="23">
        <v>0.10590534105471047</v>
      </c>
      <c r="I3125" s="25">
        <f t="shared" si="192"/>
        <v>0</v>
      </c>
      <c r="J3125" s="25">
        <f t="shared" si="193"/>
        <v>0</v>
      </c>
      <c r="K3125" s="25">
        <f t="shared" si="194"/>
        <v>1</v>
      </c>
      <c r="L3125" s="25">
        <f t="shared" si="195"/>
        <v>0</v>
      </c>
      <c r="M3125" s="25">
        <v>1</v>
      </c>
      <c r="N3125" s="25" t="e">
        <v>#N/A</v>
      </c>
      <c r="O3125" s="25" t="e">
        <f>VLOOKUP(A3125,'NFkB target TFs'!$E$10:$E$54,1,FALSE)</f>
        <v>#N/A</v>
      </c>
      <c r="P3125" s="25" t="e">
        <f>VLOOKUP(A3125,'all NFkB targets'!$A$6:$A$571,1,FALSE)</f>
        <v>#N/A</v>
      </c>
    </row>
    <row r="3126" spans="1:16" x14ac:dyDescent="0.25">
      <c r="A3126" s="96" t="s">
        <v>2079</v>
      </c>
      <c r="B3126" s="21" t="s">
        <v>2080</v>
      </c>
      <c r="C3126" s="21"/>
      <c r="D3126" s="22">
        <v>0</v>
      </c>
      <c r="E3126" s="23">
        <v>-5.4419312092829839E-2</v>
      </c>
      <c r="F3126" s="23">
        <v>0.40014401967250629</v>
      </c>
      <c r="G3126" s="23">
        <v>0.53118096353654021</v>
      </c>
      <c r="H3126" s="23">
        <v>0.10587744623719092</v>
      </c>
      <c r="I3126" s="25">
        <f t="shared" si="192"/>
        <v>0</v>
      </c>
      <c r="J3126" s="25">
        <f t="shared" si="193"/>
        <v>0</v>
      </c>
      <c r="K3126" s="25">
        <f t="shared" si="194"/>
        <v>0</v>
      </c>
      <c r="L3126" s="25">
        <f t="shared" si="195"/>
        <v>0</v>
      </c>
      <c r="M3126" s="25">
        <v>0</v>
      </c>
      <c r="N3126" s="25" t="e">
        <v>#N/A</v>
      </c>
      <c r="O3126" s="25" t="e">
        <f>VLOOKUP(A3126,'NFkB target TFs'!$E$10:$E$54,1,FALSE)</f>
        <v>#N/A</v>
      </c>
      <c r="P3126" s="25" t="e">
        <f>VLOOKUP(A3126,'all NFkB targets'!$A$6:$A$571,1,FALSE)</f>
        <v>#N/A</v>
      </c>
    </row>
    <row r="3127" spans="1:16" x14ac:dyDescent="0.25">
      <c r="A3127" s="96" t="s">
        <v>1538</v>
      </c>
      <c r="B3127" s="21" t="s">
        <v>1539</v>
      </c>
      <c r="C3127" s="21"/>
      <c r="D3127" s="22">
        <v>0</v>
      </c>
      <c r="E3127" s="23">
        <v>-4.5479518280222835E-2</v>
      </c>
      <c r="F3127" s="23">
        <v>0.31153512173487091</v>
      </c>
      <c r="G3127" s="23">
        <v>0.44354067607682895</v>
      </c>
      <c r="H3127" s="23">
        <v>0.10554748757626028</v>
      </c>
      <c r="I3127" s="25">
        <f t="shared" ref="I3127:I3190" si="196">IF(ABS(E3127)&gt;0.585,1,0)</f>
        <v>0</v>
      </c>
      <c r="J3127" s="25">
        <f t="shared" ref="J3127:J3190" si="197">IF(ABS(F3127)&gt;0.585,1,0)</f>
        <v>0</v>
      </c>
      <c r="K3127" s="25">
        <f t="shared" ref="K3127:K3190" si="198">IF(ABS(G3127)&gt;0.585,1,0)</f>
        <v>0</v>
      </c>
      <c r="L3127" s="25">
        <f t="shared" ref="L3127:L3190" si="199">IF(ABS(H3127)&gt;0.585,1,0)</f>
        <v>0</v>
      </c>
      <c r="M3127" s="25">
        <v>0</v>
      </c>
      <c r="N3127" s="25" t="e">
        <v>#N/A</v>
      </c>
      <c r="O3127" s="25" t="e">
        <f>VLOOKUP(A3127,'NFkB target TFs'!$E$10:$E$54,1,FALSE)</f>
        <v>#N/A</v>
      </c>
      <c r="P3127" s="25" t="e">
        <f>VLOOKUP(A3127,'all NFkB targets'!$A$6:$A$571,1,FALSE)</f>
        <v>#N/A</v>
      </c>
    </row>
    <row r="3128" spans="1:16" x14ac:dyDescent="0.25">
      <c r="A3128" s="96" t="s">
        <v>5977</v>
      </c>
      <c r="B3128" s="21" t="s">
        <v>5978</v>
      </c>
      <c r="C3128" s="21"/>
      <c r="D3128" s="22">
        <v>0</v>
      </c>
      <c r="E3128" s="23">
        <v>-0.20221205624276861</v>
      </c>
      <c r="F3128" s="23">
        <v>0.11158621575759016</v>
      </c>
      <c r="G3128" s="23">
        <v>1.1533148458779344E-2</v>
      </c>
      <c r="H3128" s="23">
        <v>0.10539385352108355</v>
      </c>
      <c r="I3128" s="25">
        <f t="shared" si="196"/>
        <v>0</v>
      </c>
      <c r="J3128" s="25">
        <f t="shared" si="197"/>
        <v>0</v>
      </c>
      <c r="K3128" s="25">
        <f t="shared" si="198"/>
        <v>0</v>
      </c>
      <c r="L3128" s="25">
        <f t="shared" si="199"/>
        <v>0</v>
      </c>
      <c r="M3128" s="25">
        <v>0</v>
      </c>
      <c r="N3128" s="25" t="e">
        <v>#N/A</v>
      </c>
      <c r="O3128" s="25" t="e">
        <f>VLOOKUP(A3128,'NFkB target TFs'!$E$10:$E$54,1,FALSE)</f>
        <v>#N/A</v>
      </c>
      <c r="P3128" s="25" t="e">
        <f>VLOOKUP(A3128,'all NFkB targets'!$A$6:$A$571,1,FALSE)</f>
        <v>#N/A</v>
      </c>
    </row>
    <row r="3129" spans="1:16" x14ac:dyDescent="0.25">
      <c r="A3129" s="96" t="s">
        <v>1210</v>
      </c>
      <c r="B3129" s="21" t="s">
        <v>1211</v>
      </c>
      <c r="C3129" s="21"/>
      <c r="D3129" s="22">
        <v>0</v>
      </c>
      <c r="E3129" s="23">
        <v>0.19469123698794011</v>
      </c>
      <c r="F3129" s="23">
        <v>0.27407340908216193</v>
      </c>
      <c r="G3129" s="23">
        <v>0.39046065118609574</v>
      </c>
      <c r="H3129" s="23">
        <v>0.10523280042942727</v>
      </c>
      <c r="I3129" s="25">
        <f t="shared" si="196"/>
        <v>0</v>
      </c>
      <c r="J3129" s="25">
        <f t="shared" si="197"/>
        <v>0</v>
      </c>
      <c r="K3129" s="25">
        <f t="shared" si="198"/>
        <v>0</v>
      </c>
      <c r="L3129" s="25">
        <f t="shared" si="199"/>
        <v>0</v>
      </c>
      <c r="M3129" s="25">
        <v>0</v>
      </c>
      <c r="N3129" s="25" t="e">
        <v>#N/A</v>
      </c>
      <c r="O3129" s="25" t="e">
        <f>VLOOKUP(A3129,'NFkB target TFs'!$E$10:$E$54,1,FALSE)</f>
        <v>#N/A</v>
      </c>
      <c r="P3129" s="25" t="e">
        <f>VLOOKUP(A3129,'all NFkB targets'!$A$6:$A$571,1,FALSE)</f>
        <v>#N/A</v>
      </c>
    </row>
    <row r="3130" spans="1:16" x14ac:dyDescent="0.25">
      <c r="A3130" s="96" t="s">
        <v>10972</v>
      </c>
      <c r="B3130" s="21" t="s">
        <v>10973</v>
      </c>
      <c r="C3130" s="21"/>
      <c r="D3130" s="22">
        <v>0</v>
      </c>
      <c r="E3130" s="23">
        <v>0.18136310925015811</v>
      </c>
      <c r="F3130" s="23">
        <v>8.7599326020993323E-2</v>
      </c>
      <c r="G3130" s="23">
        <v>-0.1109134433204292</v>
      </c>
      <c r="H3130" s="23">
        <v>0.10515777590706361</v>
      </c>
      <c r="I3130" s="25">
        <f t="shared" si="196"/>
        <v>0</v>
      </c>
      <c r="J3130" s="25">
        <f t="shared" si="197"/>
        <v>0</v>
      </c>
      <c r="K3130" s="25">
        <f t="shared" si="198"/>
        <v>0</v>
      </c>
      <c r="L3130" s="25">
        <f t="shared" si="199"/>
        <v>0</v>
      </c>
      <c r="M3130" s="25">
        <v>0</v>
      </c>
      <c r="N3130" s="25" t="e">
        <v>#N/A</v>
      </c>
      <c r="O3130" s="25" t="e">
        <f>VLOOKUP(A3130,'NFkB target TFs'!$E$10:$E$54,1,FALSE)</f>
        <v>#N/A</v>
      </c>
      <c r="P3130" s="25" t="e">
        <f>VLOOKUP(A3130,'all NFkB targets'!$A$6:$A$571,1,FALSE)</f>
        <v>#N/A</v>
      </c>
    </row>
    <row r="3131" spans="1:16" x14ac:dyDescent="0.25">
      <c r="A3131" s="96" t="s">
        <v>9011</v>
      </c>
      <c r="B3131" s="21" t="s">
        <v>941</v>
      </c>
      <c r="C3131" s="21"/>
      <c r="D3131" s="22">
        <v>0</v>
      </c>
      <c r="E3131" s="23">
        <v>-3.2976683617113679E-2</v>
      </c>
      <c r="F3131" s="23">
        <v>8.8872207504000753E-2</v>
      </c>
      <c r="G3131" s="23">
        <v>0.19416878346078481</v>
      </c>
      <c r="H3131" s="23">
        <v>0.10515563754333142</v>
      </c>
      <c r="I3131" s="25">
        <f t="shared" si="196"/>
        <v>0</v>
      </c>
      <c r="J3131" s="25">
        <f t="shared" si="197"/>
        <v>0</v>
      </c>
      <c r="K3131" s="25">
        <f t="shared" si="198"/>
        <v>0</v>
      </c>
      <c r="L3131" s="25">
        <f t="shared" si="199"/>
        <v>0</v>
      </c>
      <c r="M3131" s="25">
        <v>0</v>
      </c>
      <c r="N3131" s="25" t="e">
        <v>#N/A</v>
      </c>
      <c r="O3131" s="25" t="e">
        <f>VLOOKUP(A3131,'NFkB target TFs'!$E$10:$E$54,1,FALSE)</f>
        <v>#N/A</v>
      </c>
      <c r="P3131" s="25" t="e">
        <f>VLOOKUP(A3131,'all NFkB targets'!$A$6:$A$571,1,FALSE)</f>
        <v>#N/A</v>
      </c>
    </row>
    <row r="3132" spans="1:16" x14ac:dyDescent="0.25">
      <c r="A3132" s="96" t="s">
        <v>13162</v>
      </c>
      <c r="B3132" s="21" t="s">
        <v>13163</v>
      </c>
      <c r="C3132" s="21"/>
      <c r="D3132" s="22">
        <v>0</v>
      </c>
      <c r="E3132" s="28">
        <v>0.15657348674852148</v>
      </c>
      <c r="F3132" s="28">
        <v>0.29445396223125458</v>
      </c>
      <c r="G3132" s="28">
        <v>1.2071341628970802</v>
      </c>
      <c r="H3132" s="23">
        <v>0.10503174723103975</v>
      </c>
      <c r="I3132" s="25">
        <f t="shared" si="196"/>
        <v>0</v>
      </c>
      <c r="J3132" s="25">
        <f t="shared" si="197"/>
        <v>0</v>
      </c>
      <c r="K3132" s="25">
        <f t="shared" si="198"/>
        <v>1</v>
      </c>
      <c r="L3132" s="25">
        <f t="shared" si="199"/>
        <v>0</v>
      </c>
      <c r="M3132" s="25">
        <v>1</v>
      </c>
      <c r="N3132" s="25" t="e">
        <v>#N/A</v>
      </c>
      <c r="O3132" s="25" t="e">
        <f>VLOOKUP(A3132,'NFkB target TFs'!$E$10:$E$54,1,FALSE)</f>
        <v>#N/A</v>
      </c>
      <c r="P3132" s="25" t="e">
        <f>VLOOKUP(A3132,'all NFkB targets'!$A$6:$A$571,1,FALSE)</f>
        <v>#N/A</v>
      </c>
    </row>
    <row r="3133" spans="1:16" x14ac:dyDescent="0.25">
      <c r="A3133" s="96" t="s">
        <v>12439</v>
      </c>
      <c r="B3133" s="21" t="s">
        <v>12440</v>
      </c>
      <c r="C3133" s="21"/>
      <c r="D3133" s="22">
        <v>0</v>
      </c>
      <c r="E3133" s="24">
        <v>-0.37931179656096486</v>
      </c>
      <c r="F3133" s="28">
        <v>0.59482548902357379</v>
      </c>
      <c r="G3133" s="24">
        <v>-0.23464247801423604</v>
      </c>
      <c r="H3133" s="23">
        <v>0.1049506278745317</v>
      </c>
      <c r="I3133" s="25">
        <f t="shared" si="196"/>
        <v>0</v>
      </c>
      <c r="J3133" s="25">
        <f t="shared" si="197"/>
        <v>1</v>
      </c>
      <c r="K3133" s="25">
        <f t="shared" si="198"/>
        <v>0</v>
      </c>
      <c r="L3133" s="25">
        <f t="shared" si="199"/>
        <v>0</v>
      </c>
      <c r="M3133" s="25">
        <v>1</v>
      </c>
      <c r="N3133" s="25" t="e">
        <v>#N/A</v>
      </c>
      <c r="O3133" s="25" t="e">
        <f>VLOOKUP(A3133,'NFkB target TFs'!$E$10:$E$54,1,FALSE)</f>
        <v>#N/A</v>
      </c>
      <c r="P3133" s="25" t="e">
        <f>VLOOKUP(A3133,'all NFkB targets'!$A$6:$A$571,1,FALSE)</f>
        <v>#N/A</v>
      </c>
    </row>
    <row r="3134" spans="1:16" x14ac:dyDescent="0.25">
      <c r="A3134" s="96" t="s">
        <v>6881</v>
      </c>
      <c r="B3134" s="21" t="s">
        <v>6882</v>
      </c>
      <c r="C3134" s="21"/>
      <c r="D3134" s="22">
        <v>0</v>
      </c>
      <c r="E3134" s="23">
        <v>0.22874262849998117</v>
      </c>
      <c r="F3134" s="23">
        <v>0.23729502868052318</v>
      </c>
      <c r="G3134" s="23">
        <v>0.20405768636145841</v>
      </c>
      <c r="H3134" s="23">
        <v>0.10494235364378708</v>
      </c>
      <c r="I3134" s="25">
        <f t="shared" si="196"/>
        <v>0</v>
      </c>
      <c r="J3134" s="25">
        <f t="shared" si="197"/>
        <v>0</v>
      </c>
      <c r="K3134" s="25">
        <f t="shared" si="198"/>
        <v>0</v>
      </c>
      <c r="L3134" s="25">
        <f t="shared" si="199"/>
        <v>0</v>
      </c>
      <c r="M3134" s="25">
        <v>0</v>
      </c>
      <c r="N3134" s="25" t="e">
        <v>#N/A</v>
      </c>
      <c r="O3134" s="25" t="e">
        <f>VLOOKUP(A3134,'NFkB target TFs'!$E$10:$E$54,1,FALSE)</f>
        <v>#N/A</v>
      </c>
      <c r="P3134" s="25" t="e">
        <f>VLOOKUP(A3134,'all NFkB targets'!$A$6:$A$571,1,FALSE)</f>
        <v>#N/A</v>
      </c>
    </row>
    <row r="3135" spans="1:16" x14ac:dyDescent="0.25">
      <c r="A3135" s="96" t="s">
        <v>12366</v>
      </c>
      <c r="B3135" s="21" t="s">
        <v>12367</v>
      </c>
      <c r="C3135" s="21"/>
      <c r="D3135" s="22">
        <v>0</v>
      </c>
      <c r="E3135" s="24">
        <v>-0.94869623159731797</v>
      </c>
      <c r="F3135" s="23">
        <v>9.3770354056760263E-2</v>
      </c>
      <c r="G3135" s="24">
        <v>-0.55794724977879262</v>
      </c>
      <c r="H3135" s="23">
        <v>0.10471738595101293</v>
      </c>
      <c r="I3135" s="25">
        <f t="shared" si="196"/>
        <v>1</v>
      </c>
      <c r="J3135" s="25">
        <f t="shared" si="197"/>
        <v>0</v>
      </c>
      <c r="K3135" s="25">
        <f t="shared" si="198"/>
        <v>0</v>
      </c>
      <c r="L3135" s="25">
        <f t="shared" si="199"/>
        <v>0</v>
      </c>
      <c r="M3135" s="25">
        <v>1</v>
      </c>
      <c r="N3135" s="25" t="e">
        <v>#N/A</v>
      </c>
      <c r="O3135" s="25" t="e">
        <f>VLOOKUP(A3135,'NFkB target TFs'!$E$10:$E$54,1,FALSE)</f>
        <v>#N/A</v>
      </c>
      <c r="P3135" s="25" t="e">
        <f>VLOOKUP(A3135,'all NFkB targets'!$A$6:$A$571,1,FALSE)</f>
        <v>#N/A</v>
      </c>
    </row>
    <row r="3136" spans="1:16" x14ac:dyDescent="0.25">
      <c r="A3136" s="96" t="s">
        <v>583</v>
      </c>
      <c r="B3136" s="21" t="s">
        <v>584</v>
      </c>
      <c r="C3136" s="21"/>
      <c r="D3136" s="22">
        <v>0</v>
      </c>
      <c r="E3136" s="23">
        <v>-9.0182054639958667E-2</v>
      </c>
      <c r="F3136" s="23">
        <v>0.30282600618436295</v>
      </c>
      <c r="G3136" s="23">
        <v>0.3042599989940864</v>
      </c>
      <c r="H3136" s="23">
        <v>0.10469850679732681</v>
      </c>
      <c r="I3136" s="25">
        <f t="shared" si="196"/>
        <v>0</v>
      </c>
      <c r="J3136" s="25">
        <f t="shared" si="197"/>
        <v>0</v>
      </c>
      <c r="K3136" s="25">
        <f t="shared" si="198"/>
        <v>0</v>
      </c>
      <c r="L3136" s="25">
        <f t="shared" si="199"/>
        <v>0</v>
      </c>
      <c r="M3136" s="25">
        <v>0</v>
      </c>
      <c r="N3136" s="25" t="e">
        <v>#N/A</v>
      </c>
      <c r="O3136" s="25" t="e">
        <f>VLOOKUP(A3136,'NFkB target TFs'!$E$10:$E$54,1,FALSE)</f>
        <v>#N/A</v>
      </c>
      <c r="P3136" s="25" t="e">
        <f>VLOOKUP(A3136,'all NFkB targets'!$A$6:$A$571,1,FALSE)</f>
        <v>#N/A</v>
      </c>
    </row>
    <row r="3137" spans="1:16" x14ac:dyDescent="0.25">
      <c r="A3137" s="96" t="s">
        <v>7331</v>
      </c>
      <c r="B3137" s="21" t="s">
        <v>7332</v>
      </c>
      <c r="C3137" s="21"/>
      <c r="D3137" s="22">
        <v>0</v>
      </c>
      <c r="E3137" s="23">
        <v>0.18535724272999643</v>
      </c>
      <c r="F3137" s="23">
        <v>0.38941606317278543</v>
      </c>
      <c r="G3137" s="23">
        <v>0.47612772574017148</v>
      </c>
      <c r="H3137" s="23">
        <v>0.10468493688211564</v>
      </c>
      <c r="I3137" s="25">
        <f t="shared" si="196"/>
        <v>0</v>
      </c>
      <c r="J3137" s="25">
        <f t="shared" si="197"/>
        <v>0</v>
      </c>
      <c r="K3137" s="25">
        <f t="shared" si="198"/>
        <v>0</v>
      </c>
      <c r="L3137" s="25">
        <f t="shared" si="199"/>
        <v>0</v>
      </c>
      <c r="M3137" s="25">
        <v>0</v>
      </c>
      <c r="N3137" s="25" t="e">
        <v>#N/A</v>
      </c>
      <c r="O3137" s="25" t="e">
        <f>VLOOKUP(A3137,'NFkB target TFs'!$E$10:$E$54,1,FALSE)</f>
        <v>#N/A</v>
      </c>
      <c r="P3137" s="25" t="e">
        <f>VLOOKUP(A3137,'all NFkB targets'!$A$6:$A$571,1,FALSE)</f>
        <v>#N/A</v>
      </c>
    </row>
    <row r="3138" spans="1:16" x14ac:dyDescent="0.25">
      <c r="A3138" s="96" t="s">
        <v>2876</v>
      </c>
      <c r="B3138" s="21" t="s">
        <v>2877</v>
      </c>
      <c r="C3138" s="21"/>
      <c r="D3138" s="22">
        <v>0</v>
      </c>
      <c r="E3138" s="23">
        <v>-0.11708467724182181</v>
      </c>
      <c r="F3138" s="23">
        <v>0.22424092601221524</v>
      </c>
      <c r="G3138" s="23">
        <v>8.2188005529744798E-2</v>
      </c>
      <c r="H3138" s="23">
        <v>0.10467898043946577</v>
      </c>
      <c r="I3138" s="25">
        <f t="shared" si="196"/>
        <v>0</v>
      </c>
      <c r="J3138" s="25">
        <f t="shared" si="197"/>
        <v>0</v>
      </c>
      <c r="K3138" s="25">
        <f t="shared" si="198"/>
        <v>0</v>
      </c>
      <c r="L3138" s="25">
        <f t="shared" si="199"/>
        <v>0</v>
      </c>
      <c r="M3138" s="25">
        <v>0</v>
      </c>
      <c r="N3138" s="25" t="e">
        <v>#N/A</v>
      </c>
      <c r="O3138" s="25" t="e">
        <f>VLOOKUP(A3138,'NFkB target TFs'!$E$10:$E$54,1,FALSE)</f>
        <v>#N/A</v>
      </c>
      <c r="P3138" s="25" t="e">
        <f>VLOOKUP(A3138,'all NFkB targets'!$A$6:$A$571,1,FALSE)</f>
        <v>#N/A</v>
      </c>
    </row>
    <row r="3139" spans="1:16" x14ac:dyDescent="0.25">
      <c r="A3139" s="96" t="s">
        <v>4340</v>
      </c>
      <c r="B3139" s="21" t="s">
        <v>4341</v>
      </c>
      <c r="C3139" s="21"/>
      <c r="D3139" s="22">
        <v>0</v>
      </c>
      <c r="E3139" s="23">
        <v>-0.19722450689588239</v>
      </c>
      <c r="F3139" s="23">
        <v>-0.18734337958172093</v>
      </c>
      <c r="G3139" s="23">
        <v>1.7950224173887159E-2</v>
      </c>
      <c r="H3139" s="23">
        <v>0.10467448540092875</v>
      </c>
      <c r="I3139" s="25">
        <f t="shared" si="196"/>
        <v>0</v>
      </c>
      <c r="J3139" s="25">
        <f t="shared" si="197"/>
        <v>0</v>
      </c>
      <c r="K3139" s="25">
        <f t="shared" si="198"/>
        <v>0</v>
      </c>
      <c r="L3139" s="25">
        <f t="shared" si="199"/>
        <v>0</v>
      </c>
      <c r="M3139" s="25">
        <v>0</v>
      </c>
      <c r="N3139" s="25" t="e">
        <v>#N/A</v>
      </c>
      <c r="O3139" s="25" t="e">
        <f>VLOOKUP(A3139,'NFkB target TFs'!$E$10:$E$54,1,FALSE)</f>
        <v>#N/A</v>
      </c>
      <c r="P3139" s="25" t="e">
        <f>VLOOKUP(A3139,'all NFkB targets'!$A$6:$A$571,1,FALSE)</f>
        <v>#N/A</v>
      </c>
    </row>
    <row r="3140" spans="1:16" x14ac:dyDescent="0.25">
      <c r="A3140" s="96" t="s">
        <v>12328</v>
      </c>
      <c r="B3140" s="21" t="s">
        <v>12329</v>
      </c>
      <c r="C3140" s="21"/>
      <c r="D3140" s="22">
        <v>0</v>
      </c>
      <c r="E3140" s="28">
        <v>0.63890831177544005</v>
      </c>
      <c r="F3140" s="28">
        <v>0.43340475225290659</v>
      </c>
      <c r="G3140" s="23">
        <v>-2.3945028769140897E-2</v>
      </c>
      <c r="H3140" s="23">
        <v>0.1045794698899659</v>
      </c>
      <c r="I3140" s="25">
        <f t="shared" si="196"/>
        <v>1</v>
      </c>
      <c r="J3140" s="25">
        <f t="shared" si="197"/>
        <v>0</v>
      </c>
      <c r="K3140" s="25">
        <f t="shared" si="198"/>
        <v>0</v>
      </c>
      <c r="L3140" s="25">
        <f t="shared" si="199"/>
        <v>0</v>
      </c>
      <c r="M3140" s="25">
        <v>1</v>
      </c>
      <c r="N3140" s="25" t="e">
        <v>#N/A</v>
      </c>
      <c r="O3140" s="25" t="e">
        <f>VLOOKUP(A3140,'NFkB target TFs'!$E$10:$E$54,1,FALSE)</f>
        <v>#N/A</v>
      </c>
      <c r="P3140" s="25" t="e">
        <f>VLOOKUP(A3140,'all NFkB targets'!$A$6:$A$571,1,FALSE)</f>
        <v>#N/A</v>
      </c>
    </row>
    <row r="3141" spans="1:16" x14ac:dyDescent="0.25">
      <c r="A3141" s="96" t="s">
        <v>8455</v>
      </c>
      <c r="B3141" s="21" t="s">
        <v>8456</v>
      </c>
      <c r="C3141" s="21"/>
      <c r="D3141" s="22">
        <v>0</v>
      </c>
      <c r="E3141" s="23">
        <v>5.7234465131878257E-2</v>
      </c>
      <c r="F3141" s="23">
        <v>0.19579156428869632</v>
      </c>
      <c r="G3141" s="23">
        <v>0.50949941115846398</v>
      </c>
      <c r="H3141" s="23">
        <v>0.10451594618897968</v>
      </c>
      <c r="I3141" s="25">
        <f t="shared" si="196"/>
        <v>0</v>
      </c>
      <c r="J3141" s="25">
        <f t="shared" si="197"/>
        <v>0</v>
      </c>
      <c r="K3141" s="25">
        <f t="shared" si="198"/>
        <v>0</v>
      </c>
      <c r="L3141" s="25">
        <f t="shared" si="199"/>
        <v>0</v>
      </c>
      <c r="M3141" s="25">
        <v>0</v>
      </c>
      <c r="N3141" s="25" t="e">
        <v>#N/A</v>
      </c>
      <c r="O3141" s="25" t="e">
        <f>VLOOKUP(A3141,'NFkB target TFs'!$E$10:$E$54,1,FALSE)</f>
        <v>#N/A</v>
      </c>
      <c r="P3141" s="25" t="e">
        <f>VLOOKUP(A3141,'all NFkB targets'!$A$6:$A$571,1,FALSE)</f>
        <v>#N/A</v>
      </c>
    </row>
    <row r="3142" spans="1:16" x14ac:dyDescent="0.25">
      <c r="A3142" s="96" t="s">
        <v>7551</v>
      </c>
      <c r="B3142" s="21" t="s">
        <v>7552</v>
      </c>
      <c r="C3142" s="21"/>
      <c r="D3142" s="22">
        <v>0</v>
      </c>
      <c r="E3142" s="23">
        <v>-5.5270985876766779E-2</v>
      </c>
      <c r="F3142" s="23">
        <v>0.11251322114195141</v>
      </c>
      <c r="G3142" s="23">
        <v>0.26736698529773817</v>
      </c>
      <c r="H3142" s="23">
        <v>0.10448327940344251</v>
      </c>
      <c r="I3142" s="25">
        <f t="shared" si="196"/>
        <v>0</v>
      </c>
      <c r="J3142" s="25">
        <f t="shared" si="197"/>
        <v>0</v>
      </c>
      <c r="K3142" s="25">
        <f t="shared" si="198"/>
        <v>0</v>
      </c>
      <c r="L3142" s="25">
        <f t="shared" si="199"/>
        <v>0</v>
      </c>
      <c r="M3142" s="25">
        <v>0</v>
      </c>
      <c r="N3142" s="25" t="e">
        <v>#N/A</v>
      </c>
      <c r="O3142" s="25" t="e">
        <f>VLOOKUP(A3142,'NFkB target TFs'!$E$10:$E$54,1,FALSE)</f>
        <v>#N/A</v>
      </c>
      <c r="P3142" s="25" t="e">
        <f>VLOOKUP(A3142,'all NFkB targets'!$A$6:$A$571,1,FALSE)</f>
        <v>#N/A</v>
      </c>
    </row>
    <row r="3143" spans="1:16" x14ac:dyDescent="0.25">
      <c r="A3143" s="96" t="s">
        <v>6014</v>
      </c>
      <c r="B3143" s="21" t="s">
        <v>6015</v>
      </c>
      <c r="C3143" s="21"/>
      <c r="D3143" s="22">
        <v>0</v>
      </c>
      <c r="E3143" s="23">
        <v>0.23154064461725704</v>
      </c>
      <c r="F3143" s="23">
        <v>0.34861914034512415</v>
      </c>
      <c r="G3143" s="23">
        <v>0.29959075071041963</v>
      </c>
      <c r="H3143" s="23">
        <v>0.10444652084440212</v>
      </c>
      <c r="I3143" s="25">
        <f t="shared" si="196"/>
        <v>0</v>
      </c>
      <c r="J3143" s="25">
        <f t="shared" si="197"/>
        <v>0</v>
      </c>
      <c r="K3143" s="25">
        <f t="shared" si="198"/>
        <v>0</v>
      </c>
      <c r="L3143" s="25">
        <f t="shared" si="199"/>
        <v>0</v>
      </c>
      <c r="M3143" s="25">
        <v>0</v>
      </c>
      <c r="N3143" s="25" t="e">
        <v>#N/A</v>
      </c>
      <c r="O3143" s="25" t="e">
        <f>VLOOKUP(A3143,'NFkB target TFs'!$E$10:$E$54,1,FALSE)</f>
        <v>#N/A</v>
      </c>
      <c r="P3143" s="25" t="e">
        <f>VLOOKUP(A3143,'all NFkB targets'!$A$6:$A$571,1,FALSE)</f>
        <v>#N/A</v>
      </c>
    </row>
    <row r="3144" spans="1:16" x14ac:dyDescent="0.25">
      <c r="A3144" s="96" t="s">
        <v>5872</v>
      </c>
      <c r="B3144" s="21" t="s">
        <v>5873</v>
      </c>
      <c r="C3144" s="21"/>
      <c r="D3144" s="22">
        <v>0</v>
      </c>
      <c r="E3144" s="23">
        <v>-4.0596039527010783E-2</v>
      </c>
      <c r="F3144" s="23">
        <v>0.1811394288317813</v>
      </c>
      <c r="G3144" s="23">
        <v>2.1172680413018498E-3</v>
      </c>
      <c r="H3144" s="23">
        <v>0.10436359563329267</v>
      </c>
      <c r="I3144" s="25">
        <f t="shared" si="196"/>
        <v>0</v>
      </c>
      <c r="J3144" s="25">
        <f t="shared" si="197"/>
        <v>0</v>
      </c>
      <c r="K3144" s="25">
        <f t="shared" si="198"/>
        <v>0</v>
      </c>
      <c r="L3144" s="25">
        <f t="shared" si="199"/>
        <v>0</v>
      </c>
      <c r="M3144" s="25">
        <v>0</v>
      </c>
      <c r="N3144" s="25" t="e">
        <v>#N/A</v>
      </c>
      <c r="O3144" s="25" t="e">
        <f>VLOOKUP(A3144,'NFkB target TFs'!$E$10:$E$54,1,FALSE)</f>
        <v>#N/A</v>
      </c>
      <c r="P3144" s="25" t="e">
        <f>VLOOKUP(A3144,'all NFkB targets'!$A$6:$A$571,1,FALSE)</f>
        <v>#N/A</v>
      </c>
    </row>
    <row r="3145" spans="1:16" x14ac:dyDescent="0.25">
      <c r="A3145" s="96" t="s">
        <v>7578</v>
      </c>
      <c r="B3145" s="21" t="s">
        <v>7579</v>
      </c>
      <c r="C3145" s="21"/>
      <c r="D3145" s="22">
        <v>0</v>
      </c>
      <c r="E3145" s="23">
        <v>0.21519139447148702</v>
      </c>
      <c r="F3145" s="23">
        <v>0.18740416476111721</v>
      </c>
      <c r="G3145" s="23">
        <v>0.41643941908286036</v>
      </c>
      <c r="H3145" s="23">
        <v>0.10412284967102794</v>
      </c>
      <c r="I3145" s="25">
        <f t="shared" si="196"/>
        <v>0</v>
      </c>
      <c r="J3145" s="25">
        <f t="shared" si="197"/>
        <v>0</v>
      </c>
      <c r="K3145" s="25">
        <f t="shared" si="198"/>
        <v>0</v>
      </c>
      <c r="L3145" s="25">
        <f t="shared" si="199"/>
        <v>0</v>
      </c>
      <c r="M3145" s="25">
        <v>0</v>
      </c>
      <c r="N3145" s="25" t="e">
        <v>#N/A</v>
      </c>
      <c r="O3145" s="25" t="e">
        <f>VLOOKUP(A3145,'NFkB target TFs'!$E$10:$E$54,1,FALSE)</f>
        <v>#N/A</v>
      </c>
      <c r="P3145" s="25" t="e">
        <f>VLOOKUP(A3145,'all NFkB targets'!$A$6:$A$571,1,FALSE)</f>
        <v>#N/A</v>
      </c>
    </row>
    <row r="3146" spans="1:16" x14ac:dyDescent="0.25">
      <c r="A3146" s="96" t="s">
        <v>9945</v>
      </c>
      <c r="B3146" s="21" t="s">
        <v>9946</v>
      </c>
      <c r="C3146" s="21"/>
      <c r="D3146" s="22">
        <v>0</v>
      </c>
      <c r="E3146" s="23">
        <v>0.20552603425835167</v>
      </c>
      <c r="F3146" s="23">
        <v>0.51914137784476022</v>
      </c>
      <c r="G3146" s="23">
        <v>0.58425491571462895</v>
      </c>
      <c r="H3146" s="23">
        <v>0.10407755510123624</v>
      </c>
      <c r="I3146" s="25">
        <f t="shared" si="196"/>
        <v>0</v>
      </c>
      <c r="J3146" s="25">
        <f t="shared" si="197"/>
        <v>0</v>
      </c>
      <c r="K3146" s="25">
        <f t="shared" si="198"/>
        <v>0</v>
      </c>
      <c r="L3146" s="25">
        <f t="shared" si="199"/>
        <v>0</v>
      </c>
      <c r="M3146" s="25">
        <v>0</v>
      </c>
      <c r="N3146" s="25" t="e">
        <v>#N/A</v>
      </c>
      <c r="O3146" s="25" t="e">
        <f>VLOOKUP(A3146,'NFkB target TFs'!$E$10:$E$54,1,FALSE)</f>
        <v>#N/A</v>
      </c>
      <c r="P3146" s="25" t="e">
        <f>VLOOKUP(A3146,'all NFkB targets'!$A$6:$A$571,1,FALSE)</f>
        <v>#N/A</v>
      </c>
    </row>
    <row r="3147" spans="1:16" x14ac:dyDescent="0.25">
      <c r="A3147" s="96" t="s">
        <v>7255</v>
      </c>
      <c r="B3147" s="21" t="s">
        <v>7256</v>
      </c>
      <c r="C3147" s="21"/>
      <c r="D3147" s="22">
        <v>0</v>
      </c>
      <c r="E3147" s="23">
        <v>0.1707841465152389</v>
      </c>
      <c r="F3147" s="23">
        <v>0.25365135378616394</v>
      </c>
      <c r="G3147" s="23">
        <v>0.33811610306981743</v>
      </c>
      <c r="H3147" s="23">
        <v>0.10402267262812064</v>
      </c>
      <c r="I3147" s="25">
        <f t="shared" si="196"/>
        <v>0</v>
      </c>
      <c r="J3147" s="25">
        <f t="shared" si="197"/>
        <v>0</v>
      </c>
      <c r="K3147" s="25">
        <f t="shared" si="198"/>
        <v>0</v>
      </c>
      <c r="L3147" s="25">
        <f t="shared" si="199"/>
        <v>0</v>
      </c>
      <c r="M3147" s="25">
        <v>0</v>
      </c>
      <c r="N3147" s="25" t="e">
        <v>#N/A</v>
      </c>
      <c r="O3147" s="25" t="e">
        <f>VLOOKUP(A3147,'NFkB target TFs'!$E$10:$E$54,1,FALSE)</f>
        <v>#N/A</v>
      </c>
      <c r="P3147" s="25" t="e">
        <f>VLOOKUP(A3147,'all NFkB targets'!$A$6:$A$571,1,FALSE)</f>
        <v>#N/A</v>
      </c>
    </row>
    <row r="3148" spans="1:16" x14ac:dyDescent="0.25">
      <c r="A3148" s="96" t="s">
        <v>7874</v>
      </c>
      <c r="B3148" s="21" t="s">
        <v>7875</v>
      </c>
      <c r="C3148" s="21"/>
      <c r="D3148" s="22">
        <v>0</v>
      </c>
      <c r="E3148" s="23">
        <v>0.11762235056496047</v>
      </c>
      <c r="F3148" s="23">
        <v>0.19704821998218389</v>
      </c>
      <c r="G3148" s="23">
        <v>0.23121959413336873</v>
      </c>
      <c r="H3148" s="23">
        <v>0.10395696430525879</v>
      </c>
      <c r="I3148" s="25">
        <f t="shared" si="196"/>
        <v>0</v>
      </c>
      <c r="J3148" s="25">
        <f t="shared" si="197"/>
        <v>0</v>
      </c>
      <c r="K3148" s="25">
        <f t="shared" si="198"/>
        <v>0</v>
      </c>
      <c r="L3148" s="25">
        <f t="shared" si="199"/>
        <v>0</v>
      </c>
      <c r="M3148" s="25">
        <v>0</v>
      </c>
      <c r="N3148" s="25" t="e">
        <v>#N/A</v>
      </c>
      <c r="O3148" s="25" t="e">
        <f>VLOOKUP(A3148,'NFkB target TFs'!$E$10:$E$54,1,FALSE)</f>
        <v>#N/A</v>
      </c>
      <c r="P3148" s="25" t="e">
        <f>VLOOKUP(A3148,'all NFkB targets'!$A$6:$A$571,1,FALSE)</f>
        <v>#N/A</v>
      </c>
    </row>
    <row r="3149" spans="1:16" x14ac:dyDescent="0.25">
      <c r="A3149" s="96" t="s">
        <v>7780</v>
      </c>
      <c r="B3149" s="21" t="s">
        <v>7781</v>
      </c>
      <c r="C3149" s="21"/>
      <c r="D3149" s="22">
        <v>0</v>
      </c>
      <c r="E3149" s="23">
        <v>0.33147773612459164</v>
      </c>
      <c r="F3149" s="23">
        <v>0.20630370123257372</v>
      </c>
      <c r="G3149" s="23">
        <v>0.14564638439305191</v>
      </c>
      <c r="H3149" s="23">
        <v>0.1038761656545393</v>
      </c>
      <c r="I3149" s="25">
        <f t="shared" si="196"/>
        <v>0</v>
      </c>
      <c r="J3149" s="25">
        <f t="shared" si="197"/>
        <v>0</v>
      </c>
      <c r="K3149" s="25">
        <f t="shared" si="198"/>
        <v>0</v>
      </c>
      <c r="L3149" s="25">
        <f t="shared" si="199"/>
        <v>0</v>
      </c>
      <c r="M3149" s="25">
        <v>0</v>
      </c>
      <c r="N3149" s="25" t="e">
        <v>#N/A</v>
      </c>
      <c r="O3149" s="25" t="e">
        <f>VLOOKUP(A3149,'NFkB target TFs'!$E$10:$E$54,1,FALSE)</f>
        <v>#N/A</v>
      </c>
      <c r="P3149" s="25" t="e">
        <f>VLOOKUP(A3149,'all NFkB targets'!$A$6:$A$571,1,FALSE)</f>
        <v>#N/A</v>
      </c>
    </row>
    <row r="3150" spans="1:16" x14ac:dyDescent="0.25">
      <c r="A3150" s="96" t="s">
        <v>12018</v>
      </c>
      <c r="B3150" s="21" t="s">
        <v>12019</v>
      </c>
      <c r="C3150" s="21"/>
      <c r="D3150" s="22">
        <v>0</v>
      </c>
      <c r="E3150" s="24">
        <v>-0.69122791517014059</v>
      </c>
      <c r="F3150" s="24">
        <v>-0.4331913704635002</v>
      </c>
      <c r="G3150" s="28">
        <v>0.16754403537408133</v>
      </c>
      <c r="H3150" s="23">
        <v>0.10383786787630721</v>
      </c>
      <c r="I3150" s="25">
        <f t="shared" si="196"/>
        <v>1</v>
      </c>
      <c r="J3150" s="25">
        <f t="shared" si="197"/>
        <v>0</v>
      </c>
      <c r="K3150" s="25">
        <f t="shared" si="198"/>
        <v>0</v>
      </c>
      <c r="L3150" s="25">
        <f t="shared" si="199"/>
        <v>0</v>
      </c>
      <c r="M3150" s="25">
        <v>1</v>
      </c>
      <c r="N3150" s="25" t="e">
        <v>#N/A</v>
      </c>
      <c r="O3150" s="25" t="e">
        <f>VLOOKUP(A3150,'NFkB target TFs'!$E$10:$E$54,1,FALSE)</f>
        <v>#N/A</v>
      </c>
      <c r="P3150" s="25" t="e">
        <f>VLOOKUP(A3150,'all NFkB targets'!$A$6:$A$571,1,FALSE)</f>
        <v>#N/A</v>
      </c>
    </row>
    <row r="3151" spans="1:16" x14ac:dyDescent="0.25">
      <c r="A3151" s="96" t="s">
        <v>5693</v>
      </c>
      <c r="B3151" s="21" t="s">
        <v>5694</v>
      </c>
      <c r="C3151" s="21"/>
      <c r="D3151" s="22">
        <v>0</v>
      </c>
      <c r="E3151" s="23">
        <v>0.43902041104926837</v>
      </c>
      <c r="F3151" s="23">
        <v>0.21027497196418724</v>
      </c>
      <c r="G3151" s="23">
        <v>-0.20859448800358227</v>
      </c>
      <c r="H3151" s="23">
        <v>0.10383316444905007</v>
      </c>
      <c r="I3151" s="25">
        <f t="shared" si="196"/>
        <v>0</v>
      </c>
      <c r="J3151" s="25">
        <f t="shared" si="197"/>
        <v>0</v>
      </c>
      <c r="K3151" s="25">
        <f t="shared" si="198"/>
        <v>0</v>
      </c>
      <c r="L3151" s="25">
        <f t="shared" si="199"/>
        <v>0</v>
      </c>
      <c r="M3151" s="25">
        <v>0</v>
      </c>
      <c r="N3151" s="25" t="e">
        <v>#N/A</v>
      </c>
      <c r="O3151" s="25" t="e">
        <f>VLOOKUP(A3151,'NFkB target TFs'!$E$10:$E$54,1,FALSE)</f>
        <v>#N/A</v>
      </c>
      <c r="P3151" s="25" t="e">
        <f>VLOOKUP(A3151,'all NFkB targets'!$A$6:$A$571,1,FALSE)</f>
        <v>#N/A</v>
      </c>
    </row>
    <row r="3152" spans="1:16" x14ac:dyDescent="0.25">
      <c r="A3152" s="96" t="s">
        <v>5996</v>
      </c>
      <c r="B3152" s="21" t="s">
        <v>5997</v>
      </c>
      <c r="C3152" s="21"/>
      <c r="D3152" s="22">
        <v>0</v>
      </c>
      <c r="E3152" s="23">
        <v>0.13352384009911733</v>
      </c>
      <c r="F3152" s="23">
        <v>0.20704959793541544</v>
      </c>
      <c r="G3152" s="23">
        <v>0.25678493436966698</v>
      </c>
      <c r="H3152" s="23">
        <v>0.10377889916116209</v>
      </c>
      <c r="I3152" s="25">
        <f t="shared" si="196"/>
        <v>0</v>
      </c>
      <c r="J3152" s="25">
        <f t="shared" si="197"/>
        <v>0</v>
      </c>
      <c r="K3152" s="25">
        <f t="shared" si="198"/>
        <v>0</v>
      </c>
      <c r="L3152" s="25">
        <f t="shared" si="199"/>
        <v>0</v>
      </c>
      <c r="M3152" s="25">
        <v>0</v>
      </c>
      <c r="N3152" s="25" t="e">
        <v>#N/A</v>
      </c>
      <c r="O3152" s="25" t="e">
        <f>VLOOKUP(A3152,'NFkB target TFs'!$E$10:$E$54,1,FALSE)</f>
        <v>#N/A</v>
      </c>
      <c r="P3152" s="25" t="e">
        <f>VLOOKUP(A3152,'all NFkB targets'!$A$6:$A$571,1,FALSE)</f>
        <v>#N/A</v>
      </c>
    </row>
    <row r="3153" spans="1:16" x14ac:dyDescent="0.25">
      <c r="A3153" s="96" t="s">
        <v>13824</v>
      </c>
      <c r="B3153" s="21" t="s">
        <v>13825</v>
      </c>
      <c r="C3153" s="21"/>
      <c r="D3153" s="22">
        <v>0</v>
      </c>
      <c r="E3153" s="23">
        <v>-5.9842865254187069E-2</v>
      </c>
      <c r="F3153" s="28">
        <v>0.20022259788398597</v>
      </c>
      <c r="G3153" s="28">
        <v>0.7670910518438766</v>
      </c>
      <c r="H3153" s="23">
        <v>0.10351637568652591</v>
      </c>
      <c r="I3153" s="25">
        <f t="shared" si="196"/>
        <v>0</v>
      </c>
      <c r="J3153" s="25">
        <f t="shared" si="197"/>
        <v>0</v>
      </c>
      <c r="K3153" s="25">
        <f t="shared" si="198"/>
        <v>1</v>
      </c>
      <c r="L3153" s="25">
        <f t="shared" si="199"/>
        <v>0</v>
      </c>
      <c r="M3153" s="25">
        <v>1</v>
      </c>
      <c r="N3153" s="25" t="e">
        <v>#N/A</v>
      </c>
      <c r="O3153" s="25" t="e">
        <f>VLOOKUP(A3153,'NFkB target TFs'!$E$10:$E$54,1,FALSE)</f>
        <v>#N/A</v>
      </c>
      <c r="P3153" s="25" t="e">
        <f>VLOOKUP(A3153,'all NFkB targets'!$A$6:$A$571,1,FALSE)</f>
        <v>#N/A</v>
      </c>
    </row>
    <row r="3154" spans="1:16" x14ac:dyDescent="0.25">
      <c r="A3154" s="96" t="s">
        <v>15029</v>
      </c>
      <c r="B3154" s="21" t="s">
        <v>941</v>
      </c>
      <c r="C3154" s="21"/>
      <c r="D3154" s="22">
        <v>0</v>
      </c>
      <c r="E3154" s="28">
        <v>0.63888690543763327</v>
      </c>
      <c r="F3154" s="28">
        <v>0.85082849733811272</v>
      </c>
      <c r="G3154" s="28">
        <v>0.95477730263883021</v>
      </c>
      <c r="H3154" s="23">
        <v>0.10350394544053476</v>
      </c>
      <c r="I3154" s="25">
        <f t="shared" si="196"/>
        <v>1</v>
      </c>
      <c r="J3154" s="25">
        <f t="shared" si="197"/>
        <v>1</v>
      </c>
      <c r="K3154" s="25">
        <f t="shared" si="198"/>
        <v>1</v>
      </c>
      <c r="L3154" s="25">
        <f t="shared" si="199"/>
        <v>0</v>
      </c>
      <c r="M3154" s="25">
        <v>1</v>
      </c>
      <c r="N3154" s="25" t="e">
        <v>#N/A</v>
      </c>
      <c r="O3154" s="25" t="e">
        <f>VLOOKUP(A3154,'NFkB target TFs'!$E$10:$E$54,1,FALSE)</f>
        <v>#N/A</v>
      </c>
      <c r="P3154" s="25" t="e">
        <f>VLOOKUP(A3154,'all NFkB targets'!$A$6:$A$571,1,FALSE)</f>
        <v>#N/A</v>
      </c>
    </row>
    <row r="3155" spans="1:16" x14ac:dyDescent="0.25">
      <c r="A3155" s="96" t="s">
        <v>1008</v>
      </c>
      <c r="B3155" s="21" t="s">
        <v>1009</v>
      </c>
      <c r="C3155" s="21"/>
      <c r="D3155" s="22">
        <v>0</v>
      </c>
      <c r="E3155" s="23">
        <v>0.22802795600588066</v>
      </c>
      <c r="F3155" s="23">
        <v>0.2745662887393574</v>
      </c>
      <c r="G3155" s="23">
        <v>0.28527505809173431</v>
      </c>
      <c r="H3155" s="23">
        <v>0.1034794596027668</v>
      </c>
      <c r="I3155" s="25">
        <f t="shared" si="196"/>
        <v>0</v>
      </c>
      <c r="J3155" s="25">
        <f t="shared" si="197"/>
        <v>0</v>
      </c>
      <c r="K3155" s="25">
        <f t="shared" si="198"/>
        <v>0</v>
      </c>
      <c r="L3155" s="25">
        <f t="shared" si="199"/>
        <v>0</v>
      </c>
      <c r="M3155" s="25">
        <v>0</v>
      </c>
      <c r="N3155" s="25" t="e">
        <v>#N/A</v>
      </c>
      <c r="O3155" s="25" t="e">
        <f>VLOOKUP(A3155,'NFkB target TFs'!$E$10:$E$54,1,FALSE)</f>
        <v>#N/A</v>
      </c>
      <c r="P3155" s="25" t="e">
        <f>VLOOKUP(A3155,'all NFkB targets'!$A$6:$A$571,1,FALSE)</f>
        <v>#N/A</v>
      </c>
    </row>
    <row r="3156" spans="1:16" x14ac:dyDescent="0.25">
      <c r="A3156" s="96" t="s">
        <v>5100</v>
      </c>
      <c r="B3156" s="21" t="s">
        <v>941</v>
      </c>
      <c r="C3156" s="21"/>
      <c r="D3156" s="22">
        <v>0</v>
      </c>
      <c r="E3156" s="23">
        <v>0.22324309794119865</v>
      </c>
      <c r="F3156" s="23">
        <v>2.2898375261360394E-2</v>
      </c>
      <c r="G3156" s="23">
        <v>7.3652431525951731E-2</v>
      </c>
      <c r="H3156" s="23">
        <v>0.10344836167977615</v>
      </c>
      <c r="I3156" s="25">
        <f t="shared" si="196"/>
        <v>0</v>
      </c>
      <c r="J3156" s="25">
        <f t="shared" si="197"/>
        <v>0</v>
      </c>
      <c r="K3156" s="25">
        <f t="shared" si="198"/>
        <v>0</v>
      </c>
      <c r="L3156" s="25">
        <f t="shared" si="199"/>
        <v>0</v>
      </c>
      <c r="M3156" s="25">
        <v>0</v>
      </c>
      <c r="N3156" s="25" t="e">
        <v>#N/A</v>
      </c>
      <c r="O3156" s="25" t="e">
        <f>VLOOKUP(A3156,'NFkB target TFs'!$E$10:$E$54,1,FALSE)</f>
        <v>#N/A</v>
      </c>
      <c r="P3156" s="25" t="e">
        <f>VLOOKUP(A3156,'all NFkB targets'!$A$6:$A$571,1,FALSE)</f>
        <v>#N/A</v>
      </c>
    </row>
    <row r="3157" spans="1:16" x14ac:dyDescent="0.25">
      <c r="A3157" s="96" t="s">
        <v>1066</v>
      </c>
      <c r="B3157" s="21" t="s">
        <v>1067</v>
      </c>
      <c r="C3157" s="21"/>
      <c r="D3157" s="22">
        <v>0</v>
      </c>
      <c r="E3157" s="23">
        <v>-7.678579101756991E-2</v>
      </c>
      <c r="F3157" s="23">
        <v>-1.8955991613826127E-2</v>
      </c>
      <c r="G3157" s="23">
        <v>0.31368297900187414</v>
      </c>
      <c r="H3157" s="23">
        <v>0.10344039907985124</v>
      </c>
      <c r="I3157" s="25">
        <f t="shared" si="196"/>
        <v>0</v>
      </c>
      <c r="J3157" s="25">
        <f t="shared" si="197"/>
        <v>0</v>
      </c>
      <c r="K3157" s="25">
        <f t="shared" si="198"/>
        <v>0</v>
      </c>
      <c r="L3157" s="25">
        <f t="shared" si="199"/>
        <v>0</v>
      </c>
      <c r="M3157" s="25">
        <v>0</v>
      </c>
      <c r="N3157" s="25" t="e">
        <v>#N/A</v>
      </c>
      <c r="O3157" s="25" t="e">
        <f>VLOOKUP(A3157,'NFkB target TFs'!$E$10:$E$54,1,FALSE)</f>
        <v>#N/A</v>
      </c>
      <c r="P3157" s="25" t="e">
        <f>VLOOKUP(A3157,'all NFkB targets'!$A$6:$A$571,1,FALSE)</f>
        <v>#N/A</v>
      </c>
    </row>
    <row r="3158" spans="1:16" x14ac:dyDescent="0.25">
      <c r="A3158" s="96" t="s">
        <v>1294</v>
      </c>
      <c r="B3158" s="21" t="s">
        <v>1295</v>
      </c>
      <c r="C3158" s="21"/>
      <c r="D3158" s="22">
        <v>0</v>
      </c>
      <c r="E3158" s="23">
        <v>7.4489207749345962E-2</v>
      </c>
      <c r="F3158" s="23">
        <v>-0.37296843286663434</v>
      </c>
      <c r="G3158" s="23">
        <v>-0.11766973245245962</v>
      </c>
      <c r="H3158" s="23">
        <v>0.10343036234419946</v>
      </c>
      <c r="I3158" s="25">
        <f t="shared" si="196"/>
        <v>0</v>
      </c>
      <c r="J3158" s="25">
        <f t="shared" si="197"/>
        <v>0</v>
      </c>
      <c r="K3158" s="25">
        <f t="shared" si="198"/>
        <v>0</v>
      </c>
      <c r="L3158" s="25">
        <f t="shared" si="199"/>
        <v>0</v>
      </c>
      <c r="M3158" s="25">
        <v>0</v>
      </c>
      <c r="N3158" s="25" t="e">
        <v>#N/A</v>
      </c>
      <c r="O3158" s="25" t="e">
        <f>VLOOKUP(A3158,'NFkB target TFs'!$E$10:$E$54,1,FALSE)</f>
        <v>#N/A</v>
      </c>
      <c r="P3158" s="25" t="e">
        <f>VLOOKUP(A3158,'all NFkB targets'!$A$6:$A$571,1,FALSE)</f>
        <v>#N/A</v>
      </c>
    </row>
    <row r="3159" spans="1:16" x14ac:dyDescent="0.25">
      <c r="A3159" s="96" t="s">
        <v>1338</v>
      </c>
      <c r="B3159" s="21" t="s">
        <v>1339</v>
      </c>
      <c r="C3159" s="21"/>
      <c r="D3159" s="22">
        <v>0</v>
      </c>
      <c r="E3159" s="23">
        <v>0.32725999770530462</v>
      </c>
      <c r="F3159" s="23">
        <v>-6.3940261791664482E-2</v>
      </c>
      <c r="G3159" s="23">
        <v>-2.3137010952761394E-2</v>
      </c>
      <c r="H3159" s="23">
        <v>0.10326071527110534</v>
      </c>
      <c r="I3159" s="25">
        <f t="shared" si="196"/>
        <v>0</v>
      </c>
      <c r="J3159" s="25">
        <f t="shared" si="197"/>
        <v>0</v>
      </c>
      <c r="K3159" s="25">
        <f t="shared" si="198"/>
        <v>0</v>
      </c>
      <c r="L3159" s="25">
        <f t="shared" si="199"/>
        <v>0</v>
      </c>
      <c r="M3159" s="25">
        <v>0</v>
      </c>
      <c r="N3159" s="25" t="e">
        <v>#N/A</v>
      </c>
      <c r="O3159" s="25" t="e">
        <f>VLOOKUP(A3159,'NFkB target TFs'!$E$10:$E$54,1,FALSE)</f>
        <v>#N/A</v>
      </c>
      <c r="P3159" s="25" t="e">
        <f>VLOOKUP(A3159,'all NFkB targets'!$A$6:$A$571,1,FALSE)</f>
        <v>#N/A</v>
      </c>
    </row>
    <row r="3160" spans="1:16" x14ac:dyDescent="0.25">
      <c r="A3160" s="96" t="s">
        <v>9135</v>
      </c>
      <c r="B3160" s="21" t="s">
        <v>9136</v>
      </c>
      <c r="C3160" s="21"/>
      <c r="D3160" s="22">
        <v>0</v>
      </c>
      <c r="E3160" s="23">
        <v>0.23069816594266832</v>
      </c>
      <c r="F3160" s="23">
        <v>0.29479813451859666</v>
      </c>
      <c r="G3160" s="23">
        <v>0.16668585087971513</v>
      </c>
      <c r="H3160" s="23">
        <v>0.10324056200687694</v>
      </c>
      <c r="I3160" s="25">
        <f t="shared" si="196"/>
        <v>0</v>
      </c>
      <c r="J3160" s="25">
        <f t="shared" si="197"/>
        <v>0</v>
      </c>
      <c r="K3160" s="25">
        <f t="shared" si="198"/>
        <v>0</v>
      </c>
      <c r="L3160" s="25">
        <f t="shared" si="199"/>
        <v>0</v>
      </c>
      <c r="M3160" s="25">
        <v>0</v>
      </c>
      <c r="N3160" s="25" t="e">
        <v>#N/A</v>
      </c>
      <c r="O3160" s="25" t="e">
        <f>VLOOKUP(A3160,'NFkB target TFs'!$E$10:$E$54,1,FALSE)</f>
        <v>#N/A</v>
      </c>
      <c r="P3160" s="25" t="e">
        <f>VLOOKUP(A3160,'all NFkB targets'!$A$6:$A$571,1,FALSE)</f>
        <v>#N/A</v>
      </c>
    </row>
    <row r="3161" spans="1:16" x14ac:dyDescent="0.25">
      <c r="A3161" s="96" t="s">
        <v>14261</v>
      </c>
      <c r="B3161" s="21" t="s">
        <v>14262</v>
      </c>
      <c r="C3161" s="21"/>
      <c r="D3161" s="22">
        <v>0</v>
      </c>
      <c r="E3161" s="24">
        <v>-0.60130459306887074</v>
      </c>
      <c r="F3161" s="24">
        <v>-0.31776850069330959</v>
      </c>
      <c r="G3161" s="24">
        <v>-0.69899308117394132</v>
      </c>
      <c r="H3161" s="23">
        <v>0.10323624259198301</v>
      </c>
      <c r="I3161" s="25">
        <f t="shared" si="196"/>
        <v>1</v>
      </c>
      <c r="J3161" s="25">
        <f t="shared" si="197"/>
        <v>0</v>
      </c>
      <c r="K3161" s="25">
        <f t="shared" si="198"/>
        <v>1</v>
      </c>
      <c r="L3161" s="25">
        <f t="shared" si="199"/>
        <v>0</v>
      </c>
      <c r="M3161" s="25">
        <v>1</v>
      </c>
      <c r="N3161" s="25" t="e">
        <v>#N/A</v>
      </c>
      <c r="O3161" s="25" t="e">
        <f>VLOOKUP(A3161,'NFkB target TFs'!$E$10:$E$54,1,FALSE)</f>
        <v>#N/A</v>
      </c>
      <c r="P3161" s="25" t="e">
        <f>VLOOKUP(A3161,'all NFkB targets'!$A$6:$A$571,1,FALSE)</f>
        <v>#N/A</v>
      </c>
    </row>
    <row r="3162" spans="1:16" x14ac:dyDescent="0.25">
      <c r="A3162" s="96" t="s">
        <v>14730</v>
      </c>
      <c r="B3162" s="21" t="s">
        <v>14731</v>
      </c>
      <c r="C3162" s="21"/>
      <c r="D3162" s="22">
        <v>0</v>
      </c>
      <c r="E3162" s="28">
        <v>0.3044428308910071</v>
      </c>
      <c r="F3162" s="28">
        <v>2.0199105429132591</v>
      </c>
      <c r="G3162" s="28">
        <v>0.98120086076316992</v>
      </c>
      <c r="H3162" s="23">
        <v>0.1032248293068017</v>
      </c>
      <c r="I3162" s="25">
        <f t="shared" si="196"/>
        <v>0</v>
      </c>
      <c r="J3162" s="25">
        <f t="shared" si="197"/>
        <v>1</v>
      </c>
      <c r="K3162" s="25">
        <f t="shared" si="198"/>
        <v>1</v>
      </c>
      <c r="L3162" s="25">
        <f t="shared" si="199"/>
        <v>0</v>
      </c>
      <c r="M3162" s="25">
        <v>1</v>
      </c>
      <c r="N3162" s="25" t="e">
        <v>#N/A</v>
      </c>
      <c r="O3162" s="25" t="e">
        <f>VLOOKUP(A3162,'NFkB target TFs'!$E$10:$E$54,1,FALSE)</f>
        <v>#N/A</v>
      </c>
      <c r="P3162" s="25" t="e">
        <f>VLOOKUP(A3162,'all NFkB targets'!$A$6:$A$571,1,FALSE)</f>
        <v>#N/A</v>
      </c>
    </row>
    <row r="3163" spans="1:16" x14ac:dyDescent="0.25">
      <c r="A3163" s="96" t="s">
        <v>13110</v>
      </c>
      <c r="B3163" s="21" t="s">
        <v>13111</v>
      </c>
      <c r="C3163" s="21"/>
      <c r="D3163" s="22">
        <v>0</v>
      </c>
      <c r="E3163" s="24">
        <v>-0.78054744371383544</v>
      </c>
      <c r="F3163" s="24">
        <v>-2.067650466051465</v>
      </c>
      <c r="G3163" s="28">
        <v>0.35737074688370984</v>
      </c>
      <c r="H3163" s="23">
        <v>0.10317137128183186</v>
      </c>
      <c r="I3163" s="25">
        <f t="shared" si="196"/>
        <v>1</v>
      </c>
      <c r="J3163" s="25">
        <f t="shared" si="197"/>
        <v>1</v>
      </c>
      <c r="K3163" s="25">
        <f t="shared" si="198"/>
        <v>0</v>
      </c>
      <c r="L3163" s="25">
        <f t="shared" si="199"/>
        <v>0</v>
      </c>
      <c r="M3163" s="25">
        <v>1</v>
      </c>
      <c r="N3163" s="25" t="e">
        <v>#N/A</v>
      </c>
      <c r="O3163" s="25" t="e">
        <f>VLOOKUP(A3163,'NFkB target TFs'!$E$10:$E$54,1,FALSE)</f>
        <v>#N/A</v>
      </c>
      <c r="P3163" s="25" t="e">
        <f>VLOOKUP(A3163,'all NFkB targets'!$A$6:$A$571,1,FALSE)</f>
        <v>#N/A</v>
      </c>
    </row>
    <row r="3164" spans="1:16" x14ac:dyDescent="0.25">
      <c r="A3164" s="96" t="s">
        <v>491</v>
      </c>
      <c r="B3164" s="21" t="s">
        <v>492</v>
      </c>
      <c r="C3164" s="21"/>
      <c r="D3164" s="22">
        <v>0</v>
      </c>
      <c r="E3164" s="23">
        <v>-2.1468123446114016E-2</v>
      </c>
      <c r="F3164" s="23">
        <v>0.36576001095527311</v>
      </c>
      <c r="G3164" s="23">
        <v>0.22053262692869038</v>
      </c>
      <c r="H3164" s="23">
        <v>0.10316288843994353</v>
      </c>
      <c r="I3164" s="25">
        <f t="shared" si="196"/>
        <v>0</v>
      </c>
      <c r="J3164" s="25">
        <f t="shared" si="197"/>
        <v>0</v>
      </c>
      <c r="K3164" s="25">
        <f t="shared" si="198"/>
        <v>0</v>
      </c>
      <c r="L3164" s="25">
        <f t="shared" si="199"/>
        <v>0</v>
      </c>
      <c r="M3164" s="25">
        <v>0</v>
      </c>
      <c r="N3164" s="25" t="e">
        <v>#N/A</v>
      </c>
      <c r="O3164" s="25" t="e">
        <f>VLOOKUP(A3164,'NFkB target TFs'!$E$10:$E$54,1,FALSE)</f>
        <v>#N/A</v>
      </c>
      <c r="P3164" s="25" t="e">
        <f>VLOOKUP(A3164,'all NFkB targets'!$A$6:$A$571,1,FALSE)</f>
        <v>#N/A</v>
      </c>
    </row>
    <row r="3165" spans="1:16" x14ac:dyDescent="0.25">
      <c r="A3165" s="96" t="s">
        <v>269</v>
      </c>
      <c r="B3165" s="21" t="s">
        <v>270</v>
      </c>
      <c r="C3165" s="21"/>
      <c r="D3165" s="22">
        <v>0</v>
      </c>
      <c r="E3165" s="23">
        <v>0.18539080695067908</v>
      </c>
      <c r="F3165" s="23">
        <v>0.25536309365634685</v>
      </c>
      <c r="G3165" s="23">
        <v>0.17484922541566209</v>
      </c>
      <c r="H3165" s="23">
        <v>0.10306342355504929</v>
      </c>
      <c r="I3165" s="25">
        <f t="shared" si="196"/>
        <v>0</v>
      </c>
      <c r="J3165" s="25">
        <f t="shared" si="197"/>
        <v>0</v>
      </c>
      <c r="K3165" s="25">
        <f t="shared" si="198"/>
        <v>0</v>
      </c>
      <c r="L3165" s="25">
        <f t="shared" si="199"/>
        <v>0</v>
      </c>
      <c r="M3165" s="25">
        <v>0</v>
      </c>
      <c r="N3165" s="25" t="e">
        <v>#N/A</v>
      </c>
      <c r="O3165" s="25" t="e">
        <f>VLOOKUP(A3165,'NFkB target TFs'!$E$10:$E$54,1,FALSE)</f>
        <v>#N/A</v>
      </c>
      <c r="P3165" s="25" t="e">
        <f>VLOOKUP(A3165,'all NFkB targets'!$A$6:$A$571,1,FALSE)</f>
        <v>#N/A</v>
      </c>
    </row>
    <row r="3166" spans="1:16" x14ac:dyDescent="0.25">
      <c r="A3166" s="96" t="s">
        <v>2784</v>
      </c>
      <c r="B3166" s="21" t="s">
        <v>2785</v>
      </c>
      <c r="C3166" s="21"/>
      <c r="D3166" s="22">
        <v>0</v>
      </c>
      <c r="E3166" s="23">
        <v>0.17307679976000215</v>
      </c>
      <c r="F3166" s="23">
        <v>0.56046042470992441</v>
      </c>
      <c r="G3166" s="23">
        <v>0.45983174073933286</v>
      </c>
      <c r="H3166" s="23">
        <v>0.10292018074556923</v>
      </c>
      <c r="I3166" s="25">
        <f t="shared" si="196"/>
        <v>0</v>
      </c>
      <c r="J3166" s="25">
        <f t="shared" si="197"/>
        <v>0</v>
      </c>
      <c r="K3166" s="25">
        <f t="shared" si="198"/>
        <v>0</v>
      </c>
      <c r="L3166" s="25">
        <f t="shared" si="199"/>
        <v>0</v>
      </c>
      <c r="M3166" s="25">
        <v>0</v>
      </c>
      <c r="N3166" s="25" t="e">
        <v>#N/A</v>
      </c>
      <c r="O3166" s="25" t="e">
        <f>VLOOKUP(A3166,'NFkB target TFs'!$E$10:$E$54,1,FALSE)</f>
        <v>#N/A</v>
      </c>
      <c r="P3166" s="25" t="e">
        <f>VLOOKUP(A3166,'all NFkB targets'!$A$6:$A$571,1,FALSE)</f>
        <v>#N/A</v>
      </c>
    </row>
    <row r="3167" spans="1:16" x14ac:dyDescent="0.25">
      <c r="A3167" s="96" t="s">
        <v>5320</v>
      </c>
      <c r="B3167" s="21" t="s">
        <v>5321</v>
      </c>
      <c r="C3167" s="21"/>
      <c r="D3167" s="22">
        <v>0</v>
      </c>
      <c r="E3167" s="23">
        <v>0.19556225353789608</v>
      </c>
      <c r="F3167" s="23">
        <v>0.26726926107917381</v>
      </c>
      <c r="G3167" s="23">
        <v>0.52686220854847143</v>
      </c>
      <c r="H3167" s="23">
        <v>0.10289900728371232</v>
      </c>
      <c r="I3167" s="25">
        <f t="shared" si="196"/>
        <v>0</v>
      </c>
      <c r="J3167" s="25">
        <f t="shared" si="197"/>
        <v>0</v>
      </c>
      <c r="K3167" s="25">
        <f t="shared" si="198"/>
        <v>0</v>
      </c>
      <c r="L3167" s="25">
        <f t="shared" si="199"/>
        <v>0</v>
      </c>
      <c r="M3167" s="25">
        <v>0</v>
      </c>
      <c r="N3167" s="25" t="e">
        <v>#N/A</v>
      </c>
      <c r="O3167" s="25" t="e">
        <f>VLOOKUP(A3167,'NFkB target TFs'!$E$10:$E$54,1,FALSE)</f>
        <v>#N/A</v>
      </c>
      <c r="P3167" s="25" t="e">
        <f>VLOOKUP(A3167,'all NFkB targets'!$A$6:$A$571,1,FALSE)</f>
        <v>#N/A</v>
      </c>
    </row>
    <row r="3168" spans="1:16" x14ac:dyDescent="0.25">
      <c r="A3168" s="96" t="s">
        <v>2880</v>
      </c>
      <c r="B3168" s="21" t="s">
        <v>2881</v>
      </c>
      <c r="C3168" s="21"/>
      <c r="D3168" s="22">
        <v>0</v>
      </c>
      <c r="E3168" s="23">
        <v>0.44661832721981265</v>
      </c>
      <c r="F3168" s="23">
        <v>-0.23396636325122613</v>
      </c>
      <c r="G3168" s="23">
        <v>0.30923888923478748</v>
      </c>
      <c r="H3168" s="23">
        <v>0.10285590930037981</v>
      </c>
      <c r="I3168" s="25">
        <f t="shared" si="196"/>
        <v>0</v>
      </c>
      <c r="J3168" s="25">
        <f t="shared" si="197"/>
        <v>0</v>
      </c>
      <c r="K3168" s="25">
        <f t="shared" si="198"/>
        <v>0</v>
      </c>
      <c r="L3168" s="25">
        <f t="shared" si="199"/>
        <v>0</v>
      </c>
      <c r="M3168" s="25">
        <v>0</v>
      </c>
      <c r="N3168" s="25" t="e">
        <v>#N/A</v>
      </c>
      <c r="O3168" s="25" t="e">
        <f>VLOOKUP(A3168,'NFkB target TFs'!$E$10:$E$54,1,FALSE)</f>
        <v>#N/A</v>
      </c>
      <c r="P3168" s="25" t="e">
        <f>VLOOKUP(A3168,'all NFkB targets'!$A$6:$A$571,1,FALSE)</f>
        <v>#N/A</v>
      </c>
    </row>
    <row r="3169" spans="1:16" x14ac:dyDescent="0.25">
      <c r="A3169" s="96" t="s">
        <v>6734</v>
      </c>
      <c r="B3169" s="21" t="s">
        <v>6735</v>
      </c>
      <c r="C3169" s="21"/>
      <c r="D3169" s="22">
        <v>0</v>
      </c>
      <c r="E3169" s="23">
        <v>0.30140097693504847</v>
      </c>
      <c r="F3169" s="23">
        <v>0.31945306418788089</v>
      </c>
      <c r="G3169" s="23">
        <v>0.20537826715136709</v>
      </c>
      <c r="H3169" s="23">
        <v>0.1028441870070301</v>
      </c>
      <c r="I3169" s="25">
        <f t="shared" si="196"/>
        <v>0</v>
      </c>
      <c r="J3169" s="25">
        <f t="shared" si="197"/>
        <v>0</v>
      </c>
      <c r="K3169" s="25">
        <f t="shared" si="198"/>
        <v>0</v>
      </c>
      <c r="L3169" s="25">
        <f t="shared" si="199"/>
        <v>0</v>
      </c>
      <c r="M3169" s="25">
        <v>0</v>
      </c>
      <c r="N3169" s="25" t="e">
        <v>#N/A</v>
      </c>
      <c r="O3169" s="25" t="e">
        <f>VLOOKUP(A3169,'NFkB target TFs'!$E$10:$E$54,1,FALSE)</f>
        <v>#N/A</v>
      </c>
      <c r="P3169" s="25" t="e">
        <f>VLOOKUP(A3169,'all NFkB targets'!$A$6:$A$571,1,FALSE)</f>
        <v>#N/A</v>
      </c>
    </row>
    <row r="3170" spans="1:16" x14ac:dyDescent="0.25">
      <c r="A3170" s="96" t="s">
        <v>1422</v>
      </c>
      <c r="B3170" s="21" t="s">
        <v>1423</v>
      </c>
      <c r="C3170" s="21"/>
      <c r="D3170" s="22">
        <v>0</v>
      </c>
      <c r="E3170" s="23">
        <v>7.4846679658159915E-2</v>
      </c>
      <c r="F3170" s="23">
        <v>-0.34257475585938574</v>
      </c>
      <c r="G3170" s="23">
        <v>-0.25243213076145699</v>
      </c>
      <c r="H3170" s="23">
        <v>0.10278082754949672</v>
      </c>
      <c r="I3170" s="25">
        <f t="shared" si="196"/>
        <v>0</v>
      </c>
      <c r="J3170" s="25">
        <f t="shared" si="197"/>
        <v>0</v>
      </c>
      <c r="K3170" s="25">
        <f t="shared" si="198"/>
        <v>0</v>
      </c>
      <c r="L3170" s="25">
        <f t="shared" si="199"/>
        <v>0</v>
      </c>
      <c r="M3170" s="25">
        <v>0</v>
      </c>
      <c r="N3170" s="25" t="e">
        <v>#N/A</v>
      </c>
      <c r="O3170" s="25" t="e">
        <f>VLOOKUP(A3170,'NFkB target TFs'!$E$10:$E$54,1,FALSE)</f>
        <v>#N/A</v>
      </c>
      <c r="P3170" s="25" t="e">
        <f>VLOOKUP(A3170,'all NFkB targets'!$A$6:$A$571,1,FALSE)</f>
        <v>#N/A</v>
      </c>
    </row>
    <row r="3171" spans="1:16" x14ac:dyDescent="0.25">
      <c r="A3171" s="96" t="s">
        <v>7419</v>
      </c>
      <c r="B3171" s="21" t="s">
        <v>7420</v>
      </c>
      <c r="C3171" s="21"/>
      <c r="D3171" s="22">
        <v>0</v>
      </c>
      <c r="E3171" s="23">
        <v>-0.20807370004369058</v>
      </c>
      <c r="F3171" s="23">
        <v>0.36844421655334436</v>
      </c>
      <c r="G3171" s="23">
        <v>2.6975894121103135E-2</v>
      </c>
      <c r="H3171" s="23">
        <v>0.10274974709482129</v>
      </c>
      <c r="I3171" s="25">
        <f t="shared" si="196"/>
        <v>0</v>
      </c>
      <c r="J3171" s="25">
        <f t="shared" si="197"/>
        <v>0</v>
      </c>
      <c r="K3171" s="25">
        <f t="shared" si="198"/>
        <v>0</v>
      </c>
      <c r="L3171" s="25">
        <f t="shared" si="199"/>
        <v>0</v>
      </c>
      <c r="M3171" s="25">
        <v>0</v>
      </c>
      <c r="N3171" s="25" t="e">
        <v>#N/A</v>
      </c>
      <c r="O3171" s="25" t="e">
        <f>VLOOKUP(A3171,'NFkB target TFs'!$E$10:$E$54,1,FALSE)</f>
        <v>#N/A</v>
      </c>
      <c r="P3171" s="25" t="e">
        <f>VLOOKUP(A3171,'all NFkB targets'!$A$6:$A$571,1,FALSE)</f>
        <v>#N/A</v>
      </c>
    </row>
    <row r="3172" spans="1:16" x14ac:dyDescent="0.25">
      <c r="A3172" s="96" t="s">
        <v>11884</v>
      </c>
      <c r="B3172" s="21" t="s">
        <v>941</v>
      </c>
      <c r="C3172" s="21"/>
      <c r="D3172" s="22">
        <v>0</v>
      </c>
      <c r="E3172" s="23">
        <v>0.21005133396678885</v>
      </c>
      <c r="F3172" s="23">
        <v>0.40910725326361191</v>
      </c>
      <c r="G3172" s="23">
        <v>0.36193214214641678</v>
      </c>
      <c r="H3172" s="23">
        <v>0.10266696832410184</v>
      </c>
      <c r="I3172" s="25">
        <f t="shared" si="196"/>
        <v>0</v>
      </c>
      <c r="J3172" s="25">
        <f t="shared" si="197"/>
        <v>0</v>
      </c>
      <c r="K3172" s="25">
        <f t="shared" si="198"/>
        <v>0</v>
      </c>
      <c r="L3172" s="25">
        <f t="shared" si="199"/>
        <v>0</v>
      </c>
      <c r="M3172" s="25">
        <v>0</v>
      </c>
      <c r="N3172" s="25" t="e">
        <v>#N/A</v>
      </c>
      <c r="O3172" s="25" t="e">
        <f>VLOOKUP(A3172,'NFkB target TFs'!$E$10:$E$54,1,FALSE)</f>
        <v>#N/A</v>
      </c>
      <c r="P3172" s="25" t="e">
        <f>VLOOKUP(A3172,'all NFkB targets'!$A$6:$A$571,1,FALSE)</f>
        <v>#N/A</v>
      </c>
    </row>
    <row r="3173" spans="1:16" x14ac:dyDescent="0.25">
      <c r="A3173" s="96" t="s">
        <v>1991</v>
      </c>
      <c r="B3173" s="21" t="s">
        <v>1992</v>
      </c>
      <c r="C3173" s="21"/>
      <c r="D3173" s="22">
        <v>0</v>
      </c>
      <c r="E3173" s="23">
        <v>0.12039524509817602</v>
      </c>
      <c r="F3173" s="23">
        <v>6.1370080745208846E-2</v>
      </c>
      <c r="G3173" s="23">
        <v>7.1211945539737198E-2</v>
      </c>
      <c r="H3173" s="23">
        <v>0.10260640606056859</v>
      </c>
      <c r="I3173" s="25">
        <f t="shared" si="196"/>
        <v>0</v>
      </c>
      <c r="J3173" s="25">
        <f t="shared" si="197"/>
        <v>0</v>
      </c>
      <c r="K3173" s="25">
        <f t="shared" si="198"/>
        <v>0</v>
      </c>
      <c r="L3173" s="25">
        <f t="shared" si="199"/>
        <v>0</v>
      </c>
      <c r="M3173" s="25">
        <v>0</v>
      </c>
      <c r="N3173" s="25" t="e">
        <v>#N/A</v>
      </c>
      <c r="O3173" s="25" t="e">
        <f>VLOOKUP(A3173,'NFkB target TFs'!$E$10:$E$54,1,FALSE)</f>
        <v>#N/A</v>
      </c>
      <c r="P3173" s="25" t="e">
        <f>VLOOKUP(A3173,'all NFkB targets'!$A$6:$A$571,1,FALSE)</f>
        <v>#N/A</v>
      </c>
    </row>
    <row r="3174" spans="1:16" x14ac:dyDescent="0.25">
      <c r="A3174" s="96" t="s">
        <v>2557</v>
      </c>
      <c r="B3174" s="21" t="s">
        <v>2558</v>
      </c>
      <c r="C3174" s="21"/>
      <c r="D3174" s="22">
        <v>0</v>
      </c>
      <c r="E3174" s="23">
        <v>-8.7578987944317621E-2</v>
      </c>
      <c r="F3174" s="23">
        <v>-0.25877301910074629</v>
      </c>
      <c r="G3174" s="23">
        <v>0.17702619818978235</v>
      </c>
      <c r="H3174" s="23">
        <v>0.10255680390652371</v>
      </c>
      <c r="I3174" s="25">
        <f t="shared" si="196"/>
        <v>0</v>
      </c>
      <c r="J3174" s="25">
        <f t="shared" si="197"/>
        <v>0</v>
      </c>
      <c r="K3174" s="25">
        <f t="shared" si="198"/>
        <v>0</v>
      </c>
      <c r="L3174" s="25">
        <f t="shared" si="199"/>
        <v>0</v>
      </c>
      <c r="M3174" s="25">
        <v>0</v>
      </c>
      <c r="N3174" s="25" t="e">
        <v>#N/A</v>
      </c>
      <c r="O3174" s="25" t="e">
        <f>VLOOKUP(A3174,'NFkB target TFs'!$E$10:$E$54,1,FALSE)</f>
        <v>#N/A</v>
      </c>
      <c r="P3174" s="25" t="e">
        <f>VLOOKUP(A3174,'all NFkB targets'!$A$6:$A$571,1,FALSE)</f>
        <v>#N/A</v>
      </c>
    </row>
    <row r="3175" spans="1:16" x14ac:dyDescent="0.25">
      <c r="A3175" s="96" t="s">
        <v>1542</v>
      </c>
      <c r="B3175" s="21" t="s">
        <v>1543</v>
      </c>
      <c r="C3175" s="21"/>
      <c r="D3175" s="22">
        <v>0</v>
      </c>
      <c r="E3175" s="23">
        <v>0.28618497802335618</v>
      </c>
      <c r="F3175" s="23">
        <v>0.20767305117841753</v>
      </c>
      <c r="G3175" s="23">
        <v>0.17517341255548174</v>
      </c>
      <c r="H3175" s="23">
        <v>0.10247499255091562</v>
      </c>
      <c r="I3175" s="25">
        <f t="shared" si="196"/>
        <v>0</v>
      </c>
      <c r="J3175" s="25">
        <f t="shared" si="197"/>
        <v>0</v>
      </c>
      <c r="K3175" s="25">
        <f t="shared" si="198"/>
        <v>0</v>
      </c>
      <c r="L3175" s="25">
        <f t="shared" si="199"/>
        <v>0</v>
      </c>
      <c r="M3175" s="25">
        <v>0</v>
      </c>
      <c r="N3175" s="25" t="e">
        <v>#N/A</v>
      </c>
      <c r="O3175" s="25" t="e">
        <f>VLOOKUP(A3175,'NFkB target TFs'!$E$10:$E$54,1,FALSE)</f>
        <v>#N/A</v>
      </c>
      <c r="P3175" s="25" t="e">
        <f>VLOOKUP(A3175,'all NFkB targets'!$A$6:$A$571,1,FALSE)</f>
        <v>#N/A</v>
      </c>
    </row>
    <row r="3176" spans="1:16" x14ac:dyDescent="0.25">
      <c r="A3176" s="96" t="s">
        <v>12922</v>
      </c>
      <c r="B3176" s="21" t="s">
        <v>12923</v>
      </c>
      <c r="C3176" s="21"/>
      <c r="D3176" s="22">
        <v>0</v>
      </c>
      <c r="E3176" s="24">
        <v>-0.87798574376675653</v>
      </c>
      <c r="F3176" s="24">
        <v>-2.2842015404777829</v>
      </c>
      <c r="G3176" s="24">
        <v>-0.29346029202042251</v>
      </c>
      <c r="H3176" s="23">
        <v>0.10232079997745283</v>
      </c>
      <c r="I3176" s="25">
        <f t="shared" si="196"/>
        <v>1</v>
      </c>
      <c r="J3176" s="25">
        <f t="shared" si="197"/>
        <v>1</v>
      </c>
      <c r="K3176" s="25">
        <f t="shared" si="198"/>
        <v>0</v>
      </c>
      <c r="L3176" s="25">
        <f t="shared" si="199"/>
        <v>0</v>
      </c>
      <c r="M3176" s="25">
        <v>1</v>
      </c>
      <c r="N3176" s="25" t="e">
        <v>#N/A</v>
      </c>
      <c r="O3176" s="25" t="e">
        <f>VLOOKUP(A3176,'NFkB target TFs'!$E$10:$E$54,1,FALSE)</f>
        <v>#N/A</v>
      </c>
      <c r="P3176" s="25" t="e">
        <f>VLOOKUP(A3176,'all NFkB targets'!$A$6:$A$571,1,FALSE)</f>
        <v>#N/A</v>
      </c>
    </row>
    <row r="3177" spans="1:16" x14ac:dyDescent="0.25">
      <c r="A3177" s="96" t="s">
        <v>1260</v>
      </c>
      <c r="B3177" s="21" t="s">
        <v>1261</v>
      </c>
      <c r="C3177" s="21"/>
      <c r="D3177" s="22">
        <v>0</v>
      </c>
      <c r="E3177" s="23">
        <v>0.18943563722233023</v>
      </c>
      <c r="F3177" s="23">
        <v>0.25902558815931026</v>
      </c>
      <c r="G3177" s="23">
        <v>0.31529869521660892</v>
      </c>
      <c r="H3177" s="23">
        <v>0.10226864883017805</v>
      </c>
      <c r="I3177" s="25">
        <f t="shared" si="196"/>
        <v>0</v>
      </c>
      <c r="J3177" s="25">
        <f t="shared" si="197"/>
        <v>0</v>
      </c>
      <c r="K3177" s="25">
        <f t="shared" si="198"/>
        <v>0</v>
      </c>
      <c r="L3177" s="25">
        <f t="shared" si="199"/>
        <v>0</v>
      </c>
      <c r="M3177" s="25">
        <v>0</v>
      </c>
      <c r="N3177" s="25" t="e">
        <v>#N/A</v>
      </c>
      <c r="O3177" s="25" t="e">
        <f>VLOOKUP(A3177,'NFkB target TFs'!$E$10:$E$54,1,FALSE)</f>
        <v>#N/A</v>
      </c>
      <c r="P3177" s="25" t="e">
        <f>VLOOKUP(A3177,'all NFkB targets'!$A$6:$A$571,1,FALSE)</f>
        <v>#N/A</v>
      </c>
    </row>
    <row r="3178" spans="1:16" x14ac:dyDescent="0.25">
      <c r="A3178" s="96" t="s">
        <v>13287</v>
      </c>
      <c r="B3178" s="21" t="s">
        <v>13288</v>
      </c>
      <c r="C3178" s="21"/>
      <c r="D3178" s="22">
        <v>0</v>
      </c>
      <c r="E3178" s="28">
        <v>0.16172467794625128</v>
      </c>
      <c r="F3178" s="28">
        <v>0.52515178862586909</v>
      </c>
      <c r="G3178" s="28">
        <v>0.70730976831603309</v>
      </c>
      <c r="H3178" s="23">
        <v>0.10208871480109696</v>
      </c>
      <c r="I3178" s="25">
        <f t="shared" si="196"/>
        <v>0</v>
      </c>
      <c r="J3178" s="25">
        <f t="shared" si="197"/>
        <v>0</v>
      </c>
      <c r="K3178" s="25">
        <f t="shared" si="198"/>
        <v>1</v>
      </c>
      <c r="L3178" s="25">
        <f t="shared" si="199"/>
        <v>0</v>
      </c>
      <c r="M3178" s="25">
        <v>1</v>
      </c>
      <c r="N3178" s="25" t="e">
        <v>#N/A</v>
      </c>
      <c r="O3178" s="25" t="e">
        <f>VLOOKUP(A3178,'NFkB target TFs'!$E$10:$E$54,1,FALSE)</f>
        <v>#N/A</v>
      </c>
      <c r="P3178" s="25" t="e">
        <f>VLOOKUP(A3178,'all NFkB targets'!$A$6:$A$571,1,FALSE)</f>
        <v>#N/A</v>
      </c>
    </row>
    <row r="3179" spans="1:16" x14ac:dyDescent="0.25">
      <c r="A3179" s="96" t="s">
        <v>803</v>
      </c>
      <c r="B3179" s="21" t="s">
        <v>804</v>
      </c>
      <c r="C3179" s="21"/>
      <c r="D3179" s="22">
        <v>0</v>
      </c>
      <c r="E3179" s="23">
        <v>0.12620789808875871</v>
      </c>
      <c r="F3179" s="23">
        <v>0.24939368764692205</v>
      </c>
      <c r="G3179" s="23">
        <v>0.42360218800919747</v>
      </c>
      <c r="H3179" s="23">
        <v>0.10191690272094507</v>
      </c>
      <c r="I3179" s="25">
        <f t="shared" si="196"/>
        <v>0</v>
      </c>
      <c r="J3179" s="25">
        <f t="shared" si="197"/>
        <v>0</v>
      </c>
      <c r="K3179" s="25">
        <f t="shared" si="198"/>
        <v>0</v>
      </c>
      <c r="L3179" s="25">
        <f t="shared" si="199"/>
        <v>0</v>
      </c>
      <c r="M3179" s="25">
        <v>0</v>
      </c>
      <c r="N3179" s="25" t="e">
        <v>#N/A</v>
      </c>
      <c r="O3179" s="25" t="e">
        <f>VLOOKUP(A3179,'NFkB target TFs'!$E$10:$E$54,1,FALSE)</f>
        <v>#N/A</v>
      </c>
      <c r="P3179" s="25" t="e">
        <f>VLOOKUP(A3179,'all NFkB targets'!$A$6:$A$571,1,FALSE)</f>
        <v>#N/A</v>
      </c>
    </row>
    <row r="3180" spans="1:16" x14ac:dyDescent="0.25">
      <c r="A3180" s="96" t="s">
        <v>2981</v>
      </c>
      <c r="B3180" s="21" t="s">
        <v>2982</v>
      </c>
      <c r="C3180" s="21"/>
      <c r="D3180" s="22">
        <v>0</v>
      </c>
      <c r="E3180" s="23">
        <v>-6.5089433247021586E-2</v>
      </c>
      <c r="F3180" s="23">
        <v>-6.9573328387740234E-3</v>
      </c>
      <c r="G3180" s="23">
        <v>0.51550859077142397</v>
      </c>
      <c r="H3180" s="23">
        <v>0.10180232858431298</v>
      </c>
      <c r="I3180" s="25">
        <f t="shared" si="196"/>
        <v>0</v>
      </c>
      <c r="J3180" s="25">
        <f t="shared" si="197"/>
        <v>0</v>
      </c>
      <c r="K3180" s="25">
        <f t="shared" si="198"/>
        <v>0</v>
      </c>
      <c r="L3180" s="25">
        <f t="shared" si="199"/>
        <v>0</v>
      </c>
      <c r="M3180" s="25">
        <v>0</v>
      </c>
      <c r="N3180" s="25" t="e">
        <v>#N/A</v>
      </c>
      <c r="O3180" s="25" t="e">
        <f>VLOOKUP(A3180,'NFkB target TFs'!$E$10:$E$54,1,FALSE)</f>
        <v>#N/A</v>
      </c>
      <c r="P3180" s="25" t="e">
        <f>VLOOKUP(A3180,'all NFkB targets'!$A$6:$A$571,1,FALSE)</f>
        <v>#N/A</v>
      </c>
    </row>
    <row r="3181" spans="1:16" x14ac:dyDescent="0.25">
      <c r="A3181" s="96" t="s">
        <v>974</v>
      </c>
      <c r="B3181" s="21" t="s">
        <v>975</v>
      </c>
      <c r="C3181" s="21"/>
      <c r="D3181" s="22">
        <v>0</v>
      </c>
      <c r="E3181" s="23">
        <v>0.15779455467552922</v>
      </c>
      <c r="F3181" s="23">
        <v>0.50281964447358174</v>
      </c>
      <c r="G3181" s="23">
        <v>0.38256846793287458</v>
      </c>
      <c r="H3181" s="23">
        <v>0.10177831830215613</v>
      </c>
      <c r="I3181" s="25">
        <f t="shared" si="196"/>
        <v>0</v>
      </c>
      <c r="J3181" s="25">
        <f t="shared" si="197"/>
        <v>0</v>
      </c>
      <c r="K3181" s="25">
        <f t="shared" si="198"/>
        <v>0</v>
      </c>
      <c r="L3181" s="25">
        <f t="shared" si="199"/>
        <v>0</v>
      </c>
      <c r="M3181" s="25">
        <v>0</v>
      </c>
      <c r="N3181" s="25" t="e">
        <v>#N/A</v>
      </c>
      <c r="O3181" s="25" t="e">
        <f>VLOOKUP(A3181,'NFkB target TFs'!$E$10:$E$54,1,FALSE)</f>
        <v>#N/A</v>
      </c>
      <c r="P3181" s="25" t="e">
        <f>VLOOKUP(A3181,'all NFkB targets'!$A$6:$A$571,1,FALSE)</f>
        <v>#N/A</v>
      </c>
    </row>
    <row r="3182" spans="1:16" x14ac:dyDescent="0.25">
      <c r="A3182" s="96" t="s">
        <v>10142</v>
      </c>
      <c r="B3182" s="21" t="s">
        <v>10143</v>
      </c>
      <c r="C3182" s="21"/>
      <c r="D3182" s="22">
        <v>0</v>
      </c>
      <c r="E3182" s="23">
        <v>-2.9282961328733526E-2</v>
      </c>
      <c r="F3182" s="23">
        <v>-0.10507452154311167</v>
      </c>
      <c r="G3182" s="23">
        <v>0.26998280675047553</v>
      </c>
      <c r="H3182" s="23">
        <v>0.10172813989567689</v>
      </c>
      <c r="I3182" s="25">
        <f t="shared" si="196"/>
        <v>0</v>
      </c>
      <c r="J3182" s="25">
        <f t="shared" si="197"/>
        <v>0</v>
      </c>
      <c r="K3182" s="25">
        <f t="shared" si="198"/>
        <v>0</v>
      </c>
      <c r="L3182" s="25">
        <f t="shared" si="199"/>
        <v>0</v>
      </c>
      <c r="M3182" s="25">
        <v>0</v>
      </c>
      <c r="N3182" s="25" t="e">
        <v>#N/A</v>
      </c>
      <c r="O3182" s="25" t="e">
        <f>VLOOKUP(A3182,'NFkB target TFs'!$E$10:$E$54,1,FALSE)</f>
        <v>#N/A</v>
      </c>
      <c r="P3182" s="25" t="e">
        <f>VLOOKUP(A3182,'all NFkB targets'!$A$6:$A$571,1,FALSE)</f>
        <v>#N/A</v>
      </c>
    </row>
    <row r="3183" spans="1:16" x14ac:dyDescent="0.25">
      <c r="A3183" s="96" t="s">
        <v>4596</v>
      </c>
      <c r="B3183" s="21" t="s">
        <v>4597</v>
      </c>
      <c r="C3183" s="21"/>
      <c r="D3183" s="22">
        <v>0</v>
      </c>
      <c r="E3183" s="23">
        <v>-0.5006495045973558</v>
      </c>
      <c r="F3183" s="23">
        <v>6.3017515464791923E-2</v>
      </c>
      <c r="G3183" s="23">
        <v>-0.15256357463164386</v>
      </c>
      <c r="H3183" s="23">
        <v>0.10171682493058118</v>
      </c>
      <c r="I3183" s="25">
        <f t="shared" si="196"/>
        <v>0</v>
      </c>
      <c r="J3183" s="25">
        <f t="shared" si="197"/>
        <v>0</v>
      </c>
      <c r="K3183" s="25">
        <f t="shared" si="198"/>
        <v>0</v>
      </c>
      <c r="L3183" s="25">
        <f t="shared" si="199"/>
        <v>0</v>
      </c>
      <c r="M3183" s="25">
        <v>0</v>
      </c>
      <c r="N3183" s="25" t="e">
        <v>#N/A</v>
      </c>
      <c r="O3183" s="25" t="e">
        <f>VLOOKUP(A3183,'NFkB target TFs'!$E$10:$E$54,1,FALSE)</f>
        <v>#N/A</v>
      </c>
      <c r="P3183" s="25" t="e">
        <f>VLOOKUP(A3183,'all NFkB targets'!$A$6:$A$571,1,FALSE)</f>
        <v>#N/A</v>
      </c>
    </row>
    <row r="3184" spans="1:16" x14ac:dyDescent="0.25">
      <c r="A3184" s="96" t="s">
        <v>186</v>
      </c>
      <c r="B3184" s="21" t="s">
        <v>187</v>
      </c>
      <c r="C3184" s="21"/>
      <c r="D3184" s="22">
        <v>0</v>
      </c>
      <c r="E3184" s="23">
        <v>-0.27369060950866725</v>
      </c>
      <c r="F3184" s="23">
        <v>-0.21914582941683783</v>
      </c>
      <c r="G3184" s="23">
        <v>0.50373228513423052</v>
      </c>
      <c r="H3184" s="23">
        <v>0.10168912291483434</v>
      </c>
      <c r="I3184" s="25">
        <f t="shared" si="196"/>
        <v>0</v>
      </c>
      <c r="J3184" s="25">
        <f t="shared" si="197"/>
        <v>0</v>
      </c>
      <c r="K3184" s="25">
        <f t="shared" si="198"/>
        <v>0</v>
      </c>
      <c r="L3184" s="25">
        <f t="shared" si="199"/>
        <v>0</v>
      </c>
      <c r="M3184" s="25">
        <v>0</v>
      </c>
      <c r="N3184" s="25" t="e">
        <v>#N/A</v>
      </c>
      <c r="O3184" s="25" t="e">
        <f>VLOOKUP(A3184,'NFkB target TFs'!$E$10:$E$54,1,FALSE)</f>
        <v>#N/A</v>
      </c>
      <c r="P3184" s="25" t="str">
        <f>VLOOKUP(A3184,'all NFkB targets'!$A$6:$A$571,1,FALSE)</f>
        <v>TPMT</v>
      </c>
    </row>
    <row r="3185" spans="1:16" x14ac:dyDescent="0.25">
      <c r="A3185" s="96" t="s">
        <v>8665</v>
      </c>
      <c r="B3185" s="21" t="s">
        <v>8666</v>
      </c>
      <c r="C3185" s="21"/>
      <c r="D3185" s="22">
        <v>0</v>
      </c>
      <c r="E3185" s="23">
        <v>9.8205898474767225E-2</v>
      </c>
      <c r="F3185" s="23">
        <v>0.17796731858883899</v>
      </c>
      <c r="G3185" s="23">
        <v>0.50594726776614696</v>
      </c>
      <c r="H3185" s="23">
        <v>0.10167268898681824</v>
      </c>
      <c r="I3185" s="25">
        <f t="shared" si="196"/>
        <v>0</v>
      </c>
      <c r="J3185" s="25">
        <f t="shared" si="197"/>
        <v>0</v>
      </c>
      <c r="K3185" s="25">
        <f t="shared" si="198"/>
        <v>0</v>
      </c>
      <c r="L3185" s="25">
        <f t="shared" si="199"/>
        <v>0</v>
      </c>
      <c r="M3185" s="25">
        <v>0</v>
      </c>
      <c r="N3185" s="25" t="e">
        <v>#N/A</v>
      </c>
      <c r="O3185" s="25" t="e">
        <f>VLOOKUP(A3185,'NFkB target TFs'!$E$10:$E$54,1,FALSE)</f>
        <v>#N/A</v>
      </c>
      <c r="P3185" s="25" t="e">
        <f>VLOOKUP(A3185,'all NFkB targets'!$A$6:$A$571,1,FALSE)</f>
        <v>#N/A</v>
      </c>
    </row>
    <row r="3186" spans="1:16" x14ac:dyDescent="0.25">
      <c r="A3186" s="96" t="s">
        <v>8795</v>
      </c>
      <c r="B3186" s="21" t="s">
        <v>8796</v>
      </c>
      <c r="C3186" s="21"/>
      <c r="D3186" s="22">
        <v>0</v>
      </c>
      <c r="E3186" s="23">
        <v>0.50310368961361684</v>
      </c>
      <c r="F3186" s="23">
        <v>1.2256999026398742E-2</v>
      </c>
      <c r="G3186" s="23">
        <v>0.37886353254322241</v>
      </c>
      <c r="H3186" s="23">
        <v>0.10156045236494385</v>
      </c>
      <c r="I3186" s="25">
        <f t="shared" si="196"/>
        <v>0</v>
      </c>
      <c r="J3186" s="25">
        <f t="shared" si="197"/>
        <v>0</v>
      </c>
      <c r="K3186" s="25">
        <f t="shared" si="198"/>
        <v>0</v>
      </c>
      <c r="L3186" s="25">
        <f t="shared" si="199"/>
        <v>0</v>
      </c>
      <c r="M3186" s="25">
        <v>0</v>
      </c>
      <c r="N3186" s="25" t="e">
        <v>#N/A</v>
      </c>
      <c r="O3186" s="25" t="e">
        <f>VLOOKUP(A3186,'NFkB target TFs'!$E$10:$E$54,1,FALSE)</f>
        <v>#N/A</v>
      </c>
      <c r="P3186" s="25" t="e">
        <f>VLOOKUP(A3186,'all NFkB targets'!$A$6:$A$571,1,FALSE)</f>
        <v>#N/A</v>
      </c>
    </row>
    <row r="3187" spans="1:16" x14ac:dyDescent="0.25">
      <c r="A3187" s="96" t="s">
        <v>2476</v>
      </c>
      <c r="B3187" s="21" t="s">
        <v>2477</v>
      </c>
      <c r="C3187" s="21"/>
      <c r="D3187" s="22">
        <v>0</v>
      </c>
      <c r="E3187" s="23">
        <v>0.16064050414648806</v>
      </c>
      <c r="F3187" s="23">
        <v>0.25236246556959296</v>
      </c>
      <c r="G3187" s="23">
        <v>-8.3404044996605572E-2</v>
      </c>
      <c r="H3187" s="23">
        <v>0.10139490113906328</v>
      </c>
      <c r="I3187" s="25">
        <f t="shared" si="196"/>
        <v>0</v>
      </c>
      <c r="J3187" s="25">
        <f t="shared" si="197"/>
        <v>0</v>
      </c>
      <c r="K3187" s="25">
        <f t="shared" si="198"/>
        <v>0</v>
      </c>
      <c r="L3187" s="25">
        <f t="shared" si="199"/>
        <v>0</v>
      </c>
      <c r="M3187" s="25">
        <v>0</v>
      </c>
      <c r="N3187" s="25" t="e">
        <v>#N/A</v>
      </c>
      <c r="O3187" s="25" t="e">
        <f>VLOOKUP(A3187,'NFkB target TFs'!$E$10:$E$54,1,FALSE)</f>
        <v>#N/A</v>
      </c>
      <c r="P3187" s="25" t="e">
        <f>VLOOKUP(A3187,'all NFkB targets'!$A$6:$A$571,1,FALSE)</f>
        <v>#N/A</v>
      </c>
    </row>
    <row r="3188" spans="1:16" x14ac:dyDescent="0.25">
      <c r="A3188" s="96" t="s">
        <v>8994</v>
      </c>
      <c r="B3188" s="21" t="s">
        <v>941</v>
      </c>
      <c r="C3188" s="21"/>
      <c r="D3188" s="22">
        <v>0</v>
      </c>
      <c r="E3188" s="23">
        <v>0.24388276913290663</v>
      </c>
      <c r="F3188" s="23">
        <v>-5.0616963335135191E-2</v>
      </c>
      <c r="G3188" s="23">
        <v>-0.21018152797118331</v>
      </c>
      <c r="H3188" s="23">
        <v>0.10126501219826917</v>
      </c>
      <c r="I3188" s="25">
        <f t="shared" si="196"/>
        <v>0</v>
      </c>
      <c r="J3188" s="25">
        <f t="shared" si="197"/>
        <v>0</v>
      </c>
      <c r="K3188" s="25">
        <f t="shared" si="198"/>
        <v>0</v>
      </c>
      <c r="L3188" s="25">
        <f t="shared" si="199"/>
        <v>0</v>
      </c>
      <c r="M3188" s="25">
        <v>0</v>
      </c>
      <c r="N3188" s="25" t="e">
        <v>#N/A</v>
      </c>
      <c r="O3188" s="25" t="e">
        <f>VLOOKUP(A3188,'NFkB target TFs'!$E$10:$E$54,1,FALSE)</f>
        <v>#N/A</v>
      </c>
      <c r="P3188" s="25" t="e">
        <f>VLOOKUP(A3188,'all NFkB targets'!$A$6:$A$571,1,FALSE)</f>
        <v>#N/A</v>
      </c>
    </row>
    <row r="3189" spans="1:16" x14ac:dyDescent="0.25">
      <c r="A3189" s="96" t="s">
        <v>4448</v>
      </c>
      <c r="B3189" s="21" t="s">
        <v>4449</v>
      </c>
      <c r="C3189" s="21"/>
      <c r="D3189" s="22">
        <v>0</v>
      </c>
      <c r="E3189" s="23">
        <v>0.32553442455747922</v>
      </c>
      <c r="F3189" s="23">
        <v>0.48729481436737065</v>
      </c>
      <c r="G3189" s="23">
        <v>0.46309204833786188</v>
      </c>
      <c r="H3189" s="23">
        <v>0.10120315855820178</v>
      </c>
      <c r="I3189" s="25">
        <f t="shared" si="196"/>
        <v>0</v>
      </c>
      <c r="J3189" s="25">
        <f t="shared" si="197"/>
        <v>0</v>
      </c>
      <c r="K3189" s="25">
        <f t="shared" si="198"/>
        <v>0</v>
      </c>
      <c r="L3189" s="25">
        <f t="shared" si="199"/>
        <v>0</v>
      </c>
      <c r="M3189" s="25">
        <v>0</v>
      </c>
      <c r="N3189" s="25" t="e">
        <v>#N/A</v>
      </c>
      <c r="O3189" s="25" t="e">
        <f>VLOOKUP(A3189,'NFkB target TFs'!$E$10:$E$54,1,FALSE)</f>
        <v>#N/A</v>
      </c>
      <c r="P3189" s="25" t="e">
        <f>VLOOKUP(A3189,'all NFkB targets'!$A$6:$A$571,1,FALSE)</f>
        <v>#N/A</v>
      </c>
    </row>
    <row r="3190" spans="1:16" x14ac:dyDescent="0.25">
      <c r="A3190" s="96" t="s">
        <v>485</v>
      </c>
      <c r="B3190" s="21" t="s">
        <v>486</v>
      </c>
      <c r="C3190" s="21"/>
      <c r="D3190" s="22">
        <v>0</v>
      </c>
      <c r="E3190" s="23">
        <v>0.11284924555211504</v>
      </c>
      <c r="F3190" s="23">
        <v>0.25978755722508656</v>
      </c>
      <c r="G3190" s="23">
        <v>0.37427183223687333</v>
      </c>
      <c r="H3190" s="23">
        <v>0.1011243455585383</v>
      </c>
      <c r="I3190" s="25">
        <f t="shared" si="196"/>
        <v>0</v>
      </c>
      <c r="J3190" s="25">
        <f t="shared" si="197"/>
        <v>0</v>
      </c>
      <c r="K3190" s="25">
        <f t="shared" si="198"/>
        <v>0</v>
      </c>
      <c r="L3190" s="25">
        <f t="shared" si="199"/>
        <v>0</v>
      </c>
      <c r="M3190" s="25">
        <v>0</v>
      </c>
      <c r="N3190" s="25" t="e">
        <v>#N/A</v>
      </c>
      <c r="O3190" s="25" t="e">
        <f>VLOOKUP(A3190,'NFkB target TFs'!$E$10:$E$54,1,FALSE)</f>
        <v>#N/A</v>
      </c>
      <c r="P3190" s="25" t="e">
        <f>VLOOKUP(A3190,'all NFkB targets'!$A$6:$A$571,1,FALSE)</f>
        <v>#N/A</v>
      </c>
    </row>
    <row r="3191" spans="1:16" x14ac:dyDescent="0.25">
      <c r="A3191" s="96" t="s">
        <v>2215</v>
      </c>
      <c r="B3191" s="21" t="s">
        <v>2216</v>
      </c>
      <c r="C3191" s="21"/>
      <c r="D3191" s="22">
        <v>0</v>
      </c>
      <c r="E3191" s="23">
        <v>-0.37765136278873684</v>
      </c>
      <c r="F3191" s="23">
        <v>-0.22826933317878967</v>
      </c>
      <c r="G3191" s="23">
        <v>3.8702740730140801E-2</v>
      </c>
      <c r="H3191" s="23">
        <v>0.10112065179257905</v>
      </c>
      <c r="I3191" s="25">
        <f t="shared" ref="I3191:I3254" si="200">IF(ABS(E3191)&gt;0.585,1,0)</f>
        <v>0</v>
      </c>
      <c r="J3191" s="25">
        <f t="shared" ref="J3191:J3254" si="201">IF(ABS(F3191)&gt;0.585,1,0)</f>
        <v>0</v>
      </c>
      <c r="K3191" s="25">
        <f t="shared" ref="K3191:K3254" si="202">IF(ABS(G3191)&gt;0.585,1,0)</f>
        <v>0</v>
      </c>
      <c r="L3191" s="25">
        <f t="shared" ref="L3191:L3254" si="203">IF(ABS(H3191)&gt;0.585,1,0)</f>
        <v>0</v>
      </c>
      <c r="M3191" s="25">
        <v>0</v>
      </c>
      <c r="N3191" s="25" t="e">
        <v>#N/A</v>
      </c>
      <c r="O3191" s="25" t="e">
        <f>VLOOKUP(A3191,'NFkB target TFs'!$E$10:$E$54,1,FALSE)</f>
        <v>#N/A</v>
      </c>
      <c r="P3191" s="25" t="e">
        <f>VLOOKUP(A3191,'all NFkB targets'!$A$6:$A$571,1,FALSE)</f>
        <v>#N/A</v>
      </c>
    </row>
    <row r="3192" spans="1:16" x14ac:dyDescent="0.25">
      <c r="A3192" s="96" t="s">
        <v>8073</v>
      </c>
      <c r="B3192" s="21" t="s">
        <v>8074</v>
      </c>
      <c r="C3192" s="21"/>
      <c r="D3192" s="22">
        <v>0</v>
      </c>
      <c r="E3192" s="23">
        <v>0.10840614892188315</v>
      </c>
      <c r="F3192" s="23">
        <v>0.29153715242235567</v>
      </c>
      <c r="G3192" s="23">
        <v>3.6801435112010006E-2</v>
      </c>
      <c r="H3192" s="23">
        <v>0.10081710744167602</v>
      </c>
      <c r="I3192" s="25">
        <f t="shared" si="200"/>
        <v>0</v>
      </c>
      <c r="J3192" s="25">
        <f t="shared" si="201"/>
        <v>0</v>
      </c>
      <c r="K3192" s="25">
        <f t="shared" si="202"/>
        <v>0</v>
      </c>
      <c r="L3192" s="25">
        <f t="shared" si="203"/>
        <v>0</v>
      </c>
      <c r="M3192" s="25">
        <v>0</v>
      </c>
      <c r="N3192" s="25" t="e">
        <v>#N/A</v>
      </c>
      <c r="O3192" s="25" t="e">
        <f>VLOOKUP(A3192,'NFkB target TFs'!$E$10:$E$54,1,FALSE)</f>
        <v>#N/A</v>
      </c>
      <c r="P3192" s="25" t="e">
        <f>VLOOKUP(A3192,'all NFkB targets'!$A$6:$A$571,1,FALSE)</f>
        <v>#N/A</v>
      </c>
    </row>
    <row r="3193" spans="1:16" x14ac:dyDescent="0.25">
      <c r="A3193" s="96" t="s">
        <v>4023</v>
      </c>
      <c r="B3193" s="21" t="s">
        <v>4024</v>
      </c>
      <c r="C3193" s="21"/>
      <c r="D3193" s="22">
        <v>0</v>
      </c>
      <c r="E3193" s="23">
        <v>-8.564362563367868E-2</v>
      </c>
      <c r="F3193" s="23">
        <v>4.1968030682292878E-2</v>
      </c>
      <c r="G3193" s="23">
        <v>-0.10276234958323063</v>
      </c>
      <c r="H3193" s="23">
        <v>0.10076468944711611</v>
      </c>
      <c r="I3193" s="25">
        <f t="shared" si="200"/>
        <v>0</v>
      </c>
      <c r="J3193" s="25">
        <f t="shared" si="201"/>
        <v>0</v>
      </c>
      <c r="K3193" s="25">
        <f t="shared" si="202"/>
        <v>0</v>
      </c>
      <c r="L3193" s="25">
        <f t="shared" si="203"/>
        <v>0</v>
      </c>
      <c r="M3193" s="25">
        <v>0</v>
      </c>
      <c r="N3193" s="25" t="e">
        <v>#N/A</v>
      </c>
      <c r="O3193" s="25" t="e">
        <f>VLOOKUP(A3193,'NFkB target TFs'!$E$10:$E$54,1,FALSE)</f>
        <v>#N/A</v>
      </c>
      <c r="P3193" s="25" t="e">
        <f>VLOOKUP(A3193,'all NFkB targets'!$A$6:$A$571,1,FALSE)</f>
        <v>#N/A</v>
      </c>
    </row>
    <row r="3194" spans="1:16" x14ac:dyDescent="0.25">
      <c r="A3194" s="96" t="s">
        <v>8295</v>
      </c>
      <c r="B3194" s="21" t="s">
        <v>8296</v>
      </c>
      <c r="C3194" s="21"/>
      <c r="D3194" s="22">
        <v>0</v>
      </c>
      <c r="E3194" s="23">
        <v>8.7624632776906825E-2</v>
      </c>
      <c r="F3194" s="23">
        <v>0.53062579210976346</v>
      </c>
      <c r="G3194" s="23">
        <v>0.11646838374457492</v>
      </c>
      <c r="H3194" s="23">
        <v>0.10066330625133252</v>
      </c>
      <c r="I3194" s="25">
        <f t="shared" si="200"/>
        <v>0</v>
      </c>
      <c r="J3194" s="25">
        <f t="shared" si="201"/>
        <v>0</v>
      </c>
      <c r="K3194" s="25">
        <f t="shared" si="202"/>
        <v>0</v>
      </c>
      <c r="L3194" s="25">
        <f t="shared" si="203"/>
        <v>0</v>
      </c>
      <c r="M3194" s="25">
        <v>0</v>
      </c>
      <c r="N3194" s="25" t="e">
        <v>#N/A</v>
      </c>
      <c r="O3194" s="25" t="e">
        <f>VLOOKUP(A3194,'NFkB target TFs'!$E$10:$E$54,1,FALSE)</f>
        <v>#N/A</v>
      </c>
      <c r="P3194" s="25" t="e">
        <f>VLOOKUP(A3194,'all NFkB targets'!$A$6:$A$571,1,FALSE)</f>
        <v>#N/A</v>
      </c>
    </row>
    <row r="3195" spans="1:16" x14ac:dyDescent="0.25">
      <c r="A3195" s="96" t="s">
        <v>6371</v>
      </c>
      <c r="B3195" s="21" t="s">
        <v>6372</v>
      </c>
      <c r="C3195" s="21"/>
      <c r="D3195" s="22">
        <v>0</v>
      </c>
      <c r="E3195" s="23">
        <v>8.4038684007601117E-2</v>
      </c>
      <c r="F3195" s="23">
        <v>8.8722668428212678E-2</v>
      </c>
      <c r="G3195" s="23">
        <v>0.31764717962041183</v>
      </c>
      <c r="H3195" s="23">
        <v>0.10045635703725911</v>
      </c>
      <c r="I3195" s="25">
        <f t="shared" si="200"/>
        <v>0</v>
      </c>
      <c r="J3195" s="25">
        <f t="shared" si="201"/>
        <v>0</v>
      </c>
      <c r="K3195" s="25">
        <f t="shared" si="202"/>
        <v>0</v>
      </c>
      <c r="L3195" s="25">
        <f t="shared" si="203"/>
        <v>0</v>
      </c>
      <c r="M3195" s="25">
        <v>0</v>
      </c>
      <c r="N3195" s="25" t="e">
        <v>#N/A</v>
      </c>
      <c r="O3195" s="25" t="e">
        <f>VLOOKUP(A3195,'NFkB target TFs'!$E$10:$E$54,1,FALSE)</f>
        <v>#N/A</v>
      </c>
      <c r="P3195" s="25" t="e">
        <f>VLOOKUP(A3195,'all NFkB targets'!$A$6:$A$571,1,FALSE)</f>
        <v>#N/A</v>
      </c>
    </row>
    <row r="3196" spans="1:16" x14ac:dyDescent="0.25">
      <c r="A3196" s="96" t="s">
        <v>7989</v>
      </c>
      <c r="B3196" s="21" t="s">
        <v>7990</v>
      </c>
      <c r="C3196" s="21"/>
      <c r="D3196" s="22">
        <v>0</v>
      </c>
      <c r="E3196" s="23">
        <v>-0.24698345840702915</v>
      </c>
      <c r="F3196" s="23">
        <v>1.5557290570717336E-2</v>
      </c>
      <c r="G3196" s="23">
        <v>0.14194198285306039</v>
      </c>
      <c r="H3196" s="23">
        <v>0.10044900970231325</v>
      </c>
      <c r="I3196" s="25">
        <f t="shared" si="200"/>
        <v>0</v>
      </c>
      <c r="J3196" s="25">
        <f t="shared" si="201"/>
        <v>0</v>
      </c>
      <c r="K3196" s="25">
        <f t="shared" si="202"/>
        <v>0</v>
      </c>
      <c r="L3196" s="25">
        <f t="shared" si="203"/>
        <v>0</v>
      </c>
      <c r="M3196" s="25">
        <v>0</v>
      </c>
      <c r="N3196" s="25" t="e">
        <v>#N/A</v>
      </c>
      <c r="O3196" s="25" t="e">
        <f>VLOOKUP(A3196,'NFkB target TFs'!$E$10:$E$54,1,FALSE)</f>
        <v>#N/A</v>
      </c>
      <c r="P3196" s="25" t="e">
        <f>VLOOKUP(A3196,'all NFkB targets'!$A$6:$A$571,1,FALSE)</f>
        <v>#N/A</v>
      </c>
    </row>
    <row r="3197" spans="1:16" x14ac:dyDescent="0.25">
      <c r="A3197" s="96" t="s">
        <v>3881</v>
      </c>
      <c r="B3197" s="21" t="s">
        <v>3882</v>
      </c>
      <c r="C3197" s="21"/>
      <c r="D3197" s="22">
        <v>0</v>
      </c>
      <c r="E3197" s="23">
        <v>0.2344155389609934</v>
      </c>
      <c r="F3197" s="23">
        <v>0.3238151248084099</v>
      </c>
      <c r="G3197" s="23">
        <v>0.25403605055354733</v>
      </c>
      <c r="H3197" s="23">
        <v>0.1003767239795791</v>
      </c>
      <c r="I3197" s="25">
        <f t="shared" si="200"/>
        <v>0</v>
      </c>
      <c r="J3197" s="25">
        <f t="shared" si="201"/>
        <v>0</v>
      </c>
      <c r="K3197" s="25">
        <f t="shared" si="202"/>
        <v>0</v>
      </c>
      <c r="L3197" s="25">
        <f t="shared" si="203"/>
        <v>0</v>
      </c>
      <c r="M3197" s="25">
        <v>0</v>
      </c>
      <c r="N3197" s="25" t="e">
        <v>#N/A</v>
      </c>
      <c r="O3197" s="25" t="e">
        <f>VLOOKUP(A3197,'NFkB target TFs'!$E$10:$E$54,1,FALSE)</f>
        <v>#N/A</v>
      </c>
      <c r="P3197" s="25" t="e">
        <f>VLOOKUP(A3197,'all NFkB targets'!$A$6:$A$571,1,FALSE)</f>
        <v>#N/A</v>
      </c>
    </row>
    <row r="3198" spans="1:16" x14ac:dyDescent="0.25">
      <c r="A3198" s="96" t="s">
        <v>4296</v>
      </c>
      <c r="B3198" s="21" t="s">
        <v>4297</v>
      </c>
      <c r="C3198" s="21"/>
      <c r="D3198" s="22">
        <v>0</v>
      </c>
      <c r="E3198" s="23">
        <v>0.21424022557298891</v>
      </c>
      <c r="F3198" s="23">
        <v>6.4379993460479831E-2</v>
      </c>
      <c r="G3198" s="23">
        <v>0.1712178033775803</v>
      </c>
      <c r="H3198" s="23">
        <v>0.1003210308688303</v>
      </c>
      <c r="I3198" s="25">
        <f t="shared" si="200"/>
        <v>0</v>
      </c>
      <c r="J3198" s="25">
        <f t="shared" si="201"/>
        <v>0</v>
      </c>
      <c r="K3198" s="25">
        <f t="shared" si="202"/>
        <v>0</v>
      </c>
      <c r="L3198" s="25">
        <f t="shared" si="203"/>
        <v>0</v>
      </c>
      <c r="M3198" s="25">
        <v>0</v>
      </c>
      <c r="N3198" s="25" t="e">
        <v>#N/A</v>
      </c>
      <c r="O3198" s="25" t="e">
        <f>VLOOKUP(A3198,'NFkB target TFs'!$E$10:$E$54,1,FALSE)</f>
        <v>#N/A</v>
      </c>
      <c r="P3198" s="25" t="e">
        <f>VLOOKUP(A3198,'all NFkB targets'!$A$6:$A$571,1,FALSE)</f>
        <v>#N/A</v>
      </c>
    </row>
    <row r="3199" spans="1:16" x14ac:dyDescent="0.25">
      <c r="A3199" s="96" t="s">
        <v>5292</v>
      </c>
      <c r="B3199" s="21" t="s">
        <v>5293</v>
      </c>
      <c r="C3199" s="21"/>
      <c r="D3199" s="22">
        <v>0</v>
      </c>
      <c r="E3199" s="23">
        <v>-2.4816682865585131E-2</v>
      </c>
      <c r="F3199" s="23">
        <v>-0.4928989365061745</v>
      </c>
      <c r="G3199" s="23">
        <v>0.10109388242204148</v>
      </c>
      <c r="H3199" s="23">
        <v>0.1003044676336569</v>
      </c>
      <c r="I3199" s="25">
        <f t="shared" si="200"/>
        <v>0</v>
      </c>
      <c r="J3199" s="25">
        <f t="shared" si="201"/>
        <v>0</v>
      </c>
      <c r="K3199" s="25">
        <f t="shared" si="202"/>
        <v>0</v>
      </c>
      <c r="L3199" s="25">
        <f t="shared" si="203"/>
        <v>0</v>
      </c>
      <c r="M3199" s="25">
        <v>0</v>
      </c>
      <c r="N3199" s="25" t="e">
        <v>#N/A</v>
      </c>
      <c r="O3199" s="25" t="e">
        <f>VLOOKUP(A3199,'NFkB target TFs'!$E$10:$E$54,1,FALSE)</f>
        <v>#N/A</v>
      </c>
      <c r="P3199" s="25" t="e">
        <f>VLOOKUP(A3199,'all NFkB targets'!$A$6:$A$571,1,FALSE)</f>
        <v>#N/A</v>
      </c>
    </row>
    <row r="3200" spans="1:16" x14ac:dyDescent="0.25">
      <c r="A3200" s="96" t="s">
        <v>1837</v>
      </c>
      <c r="B3200" s="21" t="s">
        <v>1838</v>
      </c>
      <c r="C3200" s="21"/>
      <c r="D3200" s="22">
        <v>0</v>
      </c>
      <c r="E3200" s="23">
        <v>0.5530601075518633</v>
      </c>
      <c r="F3200" s="23">
        <v>0.42353610610363207</v>
      </c>
      <c r="G3200" s="23">
        <v>0.28350175832029545</v>
      </c>
      <c r="H3200" s="23">
        <v>0.10023822965070768</v>
      </c>
      <c r="I3200" s="25">
        <f t="shared" si="200"/>
        <v>0</v>
      </c>
      <c r="J3200" s="25">
        <f t="shared" si="201"/>
        <v>0</v>
      </c>
      <c r="K3200" s="25">
        <f t="shared" si="202"/>
        <v>0</v>
      </c>
      <c r="L3200" s="25">
        <f t="shared" si="203"/>
        <v>0</v>
      </c>
      <c r="M3200" s="25">
        <v>0</v>
      </c>
      <c r="N3200" s="25" t="e">
        <v>#N/A</v>
      </c>
      <c r="O3200" s="25" t="e">
        <f>VLOOKUP(A3200,'NFkB target TFs'!$E$10:$E$54,1,FALSE)</f>
        <v>#N/A</v>
      </c>
      <c r="P3200" s="25" t="e">
        <f>VLOOKUP(A3200,'all NFkB targets'!$A$6:$A$571,1,FALSE)</f>
        <v>#N/A</v>
      </c>
    </row>
    <row r="3201" spans="1:16" x14ac:dyDescent="0.25">
      <c r="A3201" s="96" t="s">
        <v>3119</v>
      </c>
      <c r="B3201" s="21" t="s">
        <v>3120</v>
      </c>
      <c r="C3201" s="21"/>
      <c r="D3201" s="22">
        <v>0</v>
      </c>
      <c r="E3201" s="23">
        <v>-7.7227443463003115E-2</v>
      </c>
      <c r="F3201" s="23">
        <v>0.32481360530306014</v>
      </c>
      <c r="G3201" s="23">
        <v>-0.29079810616327284</v>
      </c>
      <c r="H3201" s="23">
        <v>0.10022462622375286</v>
      </c>
      <c r="I3201" s="25">
        <f t="shared" si="200"/>
        <v>0</v>
      </c>
      <c r="J3201" s="25">
        <f t="shared" si="201"/>
        <v>0</v>
      </c>
      <c r="K3201" s="25">
        <f t="shared" si="202"/>
        <v>0</v>
      </c>
      <c r="L3201" s="25">
        <f t="shared" si="203"/>
        <v>0</v>
      </c>
      <c r="M3201" s="25">
        <v>0</v>
      </c>
      <c r="N3201" s="25" t="e">
        <v>#N/A</v>
      </c>
      <c r="O3201" s="25" t="e">
        <f>VLOOKUP(A3201,'NFkB target TFs'!$E$10:$E$54,1,FALSE)</f>
        <v>#N/A</v>
      </c>
      <c r="P3201" s="25" t="e">
        <f>VLOOKUP(A3201,'all NFkB targets'!$A$6:$A$571,1,FALSE)</f>
        <v>#N/A</v>
      </c>
    </row>
    <row r="3202" spans="1:16" x14ac:dyDescent="0.25">
      <c r="A3202" s="96" t="s">
        <v>3453</v>
      </c>
      <c r="B3202" s="21" t="s">
        <v>3454</v>
      </c>
      <c r="C3202" s="21"/>
      <c r="D3202" s="22">
        <v>0</v>
      </c>
      <c r="E3202" s="23">
        <v>0.21430532520576231</v>
      </c>
      <c r="F3202" s="23">
        <v>0.44639431345906694</v>
      </c>
      <c r="G3202" s="23">
        <v>-0.27230188093751517</v>
      </c>
      <c r="H3202" s="23">
        <v>0.10021407555092317</v>
      </c>
      <c r="I3202" s="25">
        <f t="shared" si="200"/>
        <v>0</v>
      </c>
      <c r="J3202" s="25">
        <f t="shared" si="201"/>
        <v>0</v>
      </c>
      <c r="K3202" s="25">
        <f t="shared" si="202"/>
        <v>0</v>
      </c>
      <c r="L3202" s="25">
        <f t="shared" si="203"/>
        <v>0</v>
      </c>
      <c r="M3202" s="25">
        <v>0</v>
      </c>
      <c r="N3202" s="25" t="e">
        <v>#N/A</v>
      </c>
      <c r="O3202" s="25" t="e">
        <f>VLOOKUP(A3202,'NFkB target TFs'!$E$10:$E$54,1,FALSE)</f>
        <v>#N/A</v>
      </c>
      <c r="P3202" s="25" t="e">
        <f>VLOOKUP(A3202,'all NFkB targets'!$A$6:$A$571,1,FALSE)</f>
        <v>#N/A</v>
      </c>
    </row>
    <row r="3203" spans="1:16" x14ac:dyDescent="0.25">
      <c r="A3203" s="96" t="s">
        <v>1963</v>
      </c>
      <c r="B3203" s="21" t="s">
        <v>1964</v>
      </c>
      <c r="C3203" s="21"/>
      <c r="D3203" s="22">
        <v>0</v>
      </c>
      <c r="E3203" s="23">
        <v>-0.23235800669139706</v>
      </c>
      <c r="F3203" s="23">
        <v>6.7071019959836003E-3</v>
      </c>
      <c r="G3203" s="23">
        <v>0.43394417049673978</v>
      </c>
      <c r="H3203" s="23">
        <v>0.10019882917780099</v>
      </c>
      <c r="I3203" s="25">
        <f t="shared" si="200"/>
        <v>0</v>
      </c>
      <c r="J3203" s="25">
        <f t="shared" si="201"/>
        <v>0</v>
      </c>
      <c r="K3203" s="25">
        <f t="shared" si="202"/>
        <v>0</v>
      </c>
      <c r="L3203" s="25">
        <f t="shared" si="203"/>
        <v>0</v>
      </c>
      <c r="M3203" s="25">
        <v>0</v>
      </c>
      <c r="N3203" s="25" t="e">
        <v>#N/A</v>
      </c>
      <c r="O3203" s="25" t="e">
        <f>VLOOKUP(A3203,'NFkB target TFs'!$E$10:$E$54,1,FALSE)</f>
        <v>#N/A</v>
      </c>
      <c r="P3203" s="25" t="e">
        <f>VLOOKUP(A3203,'all NFkB targets'!$A$6:$A$571,1,FALSE)</f>
        <v>#N/A</v>
      </c>
    </row>
    <row r="3204" spans="1:16" x14ac:dyDescent="0.25">
      <c r="A3204" s="96" t="s">
        <v>9280</v>
      </c>
      <c r="B3204" s="21" t="s">
        <v>9281</v>
      </c>
      <c r="C3204" s="21"/>
      <c r="D3204" s="22">
        <v>0</v>
      </c>
      <c r="E3204" s="23">
        <v>-0.1197631709517752</v>
      </c>
      <c r="F3204" s="23">
        <v>0.51760320444696195</v>
      </c>
      <c r="G3204" s="23">
        <v>3.969048924903084E-2</v>
      </c>
      <c r="H3204" s="23">
        <v>0.10019265656061785</v>
      </c>
      <c r="I3204" s="25">
        <f t="shared" si="200"/>
        <v>0</v>
      </c>
      <c r="J3204" s="25">
        <f t="shared" si="201"/>
        <v>0</v>
      </c>
      <c r="K3204" s="25">
        <f t="shared" si="202"/>
        <v>0</v>
      </c>
      <c r="L3204" s="25">
        <f t="shared" si="203"/>
        <v>0</v>
      </c>
      <c r="M3204" s="25">
        <v>0</v>
      </c>
      <c r="N3204" s="25" t="e">
        <v>#N/A</v>
      </c>
      <c r="O3204" s="25" t="e">
        <f>VLOOKUP(A3204,'NFkB target TFs'!$E$10:$E$54,1,FALSE)</f>
        <v>#N/A</v>
      </c>
      <c r="P3204" s="25" t="e">
        <f>VLOOKUP(A3204,'all NFkB targets'!$A$6:$A$571,1,FALSE)</f>
        <v>#N/A</v>
      </c>
    </row>
    <row r="3205" spans="1:16" x14ac:dyDescent="0.25">
      <c r="A3205" s="96" t="s">
        <v>4512</v>
      </c>
      <c r="B3205" s="21" t="s">
        <v>4513</v>
      </c>
      <c r="C3205" s="21"/>
      <c r="D3205" s="22">
        <v>0</v>
      </c>
      <c r="E3205" s="23">
        <v>5.3034762321868142E-2</v>
      </c>
      <c r="F3205" s="23">
        <v>0.36373523863621537</v>
      </c>
      <c r="G3205" s="23">
        <v>0.47626429852929042</v>
      </c>
      <c r="H3205" s="23">
        <v>0.10014417723491323</v>
      </c>
      <c r="I3205" s="25">
        <f t="shared" si="200"/>
        <v>0</v>
      </c>
      <c r="J3205" s="25">
        <f t="shared" si="201"/>
        <v>0</v>
      </c>
      <c r="K3205" s="25">
        <f t="shared" si="202"/>
        <v>0</v>
      </c>
      <c r="L3205" s="25">
        <f t="shared" si="203"/>
        <v>0</v>
      </c>
      <c r="M3205" s="25">
        <v>0</v>
      </c>
      <c r="N3205" s="25" t="e">
        <v>#N/A</v>
      </c>
      <c r="O3205" s="25" t="e">
        <f>VLOOKUP(A3205,'NFkB target TFs'!$E$10:$E$54,1,FALSE)</f>
        <v>#N/A</v>
      </c>
      <c r="P3205" s="25" t="e">
        <f>VLOOKUP(A3205,'all NFkB targets'!$A$6:$A$571,1,FALSE)</f>
        <v>#N/A</v>
      </c>
    </row>
    <row r="3206" spans="1:16" x14ac:dyDescent="0.25">
      <c r="A3206" s="96" t="s">
        <v>10304</v>
      </c>
      <c r="B3206" s="21" t="s">
        <v>10305</v>
      </c>
      <c r="C3206" s="21"/>
      <c r="D3206" s="22">
        <v>0</v>
      </c>
      <c r="E3206" s="23">
        <v>7.2448850069692441E-2</v>
      </c>
      <c r="F3206" s="23">
        <v>9.4655715818146933E-4</v>
      </c>
      <c r="G3206" s="23">
        <v>0.15434055010924874</v>
      </c>
      <c r="H3206" s="23">
        <v>0.10003640267897208</v>
      </c>
      <c r="I3206" s="25">
        <f t="shared" si="200"/>
        <v>0</v>
      </c>
      <c r="J3206" s="25">
        <f t="shared" si="201"/>
        <v>0</v>
      </c>
      <c r="K3206" s="25">
        <f t="shared" si="202"/>
        <v>0</v>
      </c>
      <c r="L3206" s="25">
        <f t="shared" si="203"/>
        <v>0</v>
      </c>
      <c r="M3206" s="25">
        <v>0</v>
      </c>
      <c r="N3206" s="25" t="e">
        <v>#N/A</v>
      </c>
      <c r="O3206" s="25" t="e">
        <f>VLOOKUP(A3206,'NFkB target TFs'!$E$10:$E$54,1,FALSE)</f>
        <v>#N/A</v>
      </c>
      <c r="P3206" s="25" t="e">
        <f>VLOOKUP(A3206,'all NFkB targets'!$A$6:$A$571,1,FALSE)</f>
        <v>#N/A</v>
      </c>
    </row>
    <row r="3207" spans="1:16" x14ac:dyDescent="0.25">
      <c r="A3207" s="96" t="s">
        <v>9205</v>
      </c>
      <c r="B3207" s="21" t="s">
        <v>9206</v>
      </c>
      <c r="C3207" s="21"/>
      <c r="D3207" s="22">
        <v>0</v>
      </c>
      <c r="E3207" s="23">
        <v>0.16431607169687323</v>
      </c>
      <c r="F3207" s="23">
        <v>-2.8183671286705285E-2</v>
      </c>
      <c r="G3207" s="23">
        <v>-0.25504924255576944</v>
      </c>
      <c r="H3207" s="23">
        <v>0.10001699259817791</v>
      </c>
      <c r="I3207" s="25">
        <f t="shared" si="200"/>
        <v>0</v>
      </c>
      <c r="J3207" s="25">
        <f t="shared" si="201"/>
        <v>0</v>
      </c>
      <c r="K3207" s="25">
        <f t="shared" si="202"/>
        <v>0</v>
      </c>
      <c r="L3207" s="25">
        <f t="shared" si="203"/>
        <v>0</v>
      </c>
      <c r="M3207" s="25">
        <v>0</v>
      </c>
      <c r="N3207" s="25" t="e">
        <v>#N/A</v>
      </c>
      <c r="O3207" s="25" t="e">
        <f>VLOOKUP(A3207,'NFkB target TFs'!$E$10:$E$54,1,FALSE)</f>
        <v>#N/A</v>
      </c>
      <c r="P3207" s="25" t="e">
        <f>VLOOKUP(A3207,'all NFkB targets'!$A$6:$A$571,1,FALSE)</f>
        <v>#N/A</v>
      </c>
    </row>
    <row r="3208" spans="1:16" x14ac:dyDescent="0.25">
      <c r="A3208" s="96" t="s">
        <v>5675</v>
      </c>
      <c r="B3208" s="21" t="s">
        <v>5676</v>
      </c>
      <c r="C3208" s="21"/>
      <c r="D3208" s="22">
        <v>0</v>
      </c>
      <c r="E3208" s="23">
        <v>0.21265962996795407</v>
      </c>
      <c r="F3208" s="23">
        <v>0.14957821007949409</v>
      </c>
      <c r="G3208" s="23">
        <v>0.11105450702922996</v>
      </c>
      <c r="H3208" s="23">
        <v>0.10001088018903598</v>
      </c>
      <c r="I3208" s="25">
        <f t="shared" si="200"/>
        <v>0</v>
      </c>
      <c r="J3208" s="25">
        <f t="shared" si="201"/>
        <v>0</v>
      </c>
      <c r="K3208" s="25">
        <f t="shared" si="202"/>
        <v>0</v>
      </c>
      <c r="L3208" s="25">
        <f t="shared" si="203"/>
        <v>0</v>
      </c>
      <c r="M3208" s="25">
        <v>0</v>
      </c>
      <c r="N3208" s="25" t="e">
        <v>#N/A</v>
      </c>
      <c r="O3208" s="25" t="e">
        <f>VLOOKUP(A3208,'NFkB target TFs'!$E$10:$E$54,1,FALSE)</f>
        <v>#N/A</v>
      </c>
      <c r="P3208" s="25" t="e">
        <f>VLOOKUP(A3208,'all NFkB targets'!$A$6:$A$571,1,FALSE)</f>
        <v>#N/A</v>
      </c>
    </row>
    <row r="3209" spans="1:16" x14ac:dyDescent="0.25">
      <c r="A3209" s="96" t="s">
        <v>409</v>
      </c>
      <c r="B3209" s="21" t="s">
        <v>410</v>
      </c>
      <c r="C3209" s="21"/>
      <c r="D3209" s="22">
        <v>0</v>
      </c>
      <c r="E3209" s="23">
        <v>-0.17296827505466036</v>
      </c>
      <c r="F3209" s="23">
        <v>-0.17227852272572475</v>
      </c>
      <c r="G3209" s="23">
        <v>-0.12977511520725982</v>
      </c>
      <c r="H3209" s="23">
        <v>9.997904874103225E-2</v>
      </c>
      <c r="I3209" s="25">
        <f t="shared" si="200"/>
        <v>0</v>
      </c>
      <c r="J3209" s="25">
        <f t="shared" si="201"/>
        <v>0</v>
      </c>
      <c r="K3209" s="25">
        <f t="shared" si="202"/>
        <v>0</v>
      </c>
      <c r="L3209" s="25">
        <f t="shared" si="203"/>
        <v>0</v>
      </c>
      <c r="M3209" s="25">
        <v>0</v>
      </c>
      <c r="N3209" s="25" t="e">
        <v>#N/A</v>
      </c>
      <c r="O3209" s="25" t="e">
        <f>VLOOKUP(A3209,'NFkB target TFs'!$E$10:$E$54,1,FALSE)</f>
        <v>#N/A</v>
      </c>
      <c r="P3209" s="25" t="e">
        <f>VLOOKUP(A3209,'all NFkB targets'!$A$6:$A$571,1,FALSE)</f>
        <v>#N/A</v>
      </c>
    </row>
    <row r="3210" spans="1:16" x14ac:dyDescent="0.25">
      <c r="A3210" s="96" t="s">
        <v>5946</v>
      </c>
      <c r="B3210" s="21" t="s">
        <v>5947</v>
      </c>
      <c r="C3210" s="21"/>
      <c r="D3210" s="22">
        <v>0</v>
      </c>
      <c r="E3210" s="23">
        <v>0.10464247871407814</v>
      </c>
      <c r="F3210" s="23">
        <v>0.3765485284426634</v>
      </c>
      <c r="G3210" s="23">
        <v>0.12307902131812556</v>
      </c>
      <c r="H3210" s="23">
        <v>9.9792840467534893E-2</v>
      </c>
      <c r="I3210" s="25">
        <f t="shared" si="200"/>
        <v>0</v>
      </c>
      <c r="J3210" s="25">
        <f t="shared" si="201"/>
        <v>0</v>
      </c>
      <c r="K3210" s="25">
        <f t="shared" si="202"/>
        <v>0</v>
      </c>
      <c r="L3210" s="25">
        <f t="shared" si="203"/>
        <v>0</v>
      </c>
      <c r="M3210" s="25">
        <v>0</v>
      </c>
      <c r="N3210" s="25" t="e">
        <v>#N/A</v>
      </c>
      <c r="O3210" s="25" t="e">
        <f>VLOOKUP(A3210,'NFkB target TFs'!$E$10:$E$54,1,FALSE)</f>
        <v>#N/A</v>
      </c>
      <c r="P3210" s="25" t="e">
        <f>VLOOKUP(A3210,'all NFkB targets'!$A$6:$A$571,1,FALSE)</f>
        <v>#N/A</v>
      </c>
    </row>
    <row r="3211" spans="1:16" x14ac:dyDescent="0.25">
      <c r="A3211" s="96" t="s">
        <v>14746</v>
      </c>
      <c r="B3211" s="21" t="s">
        <v>14747</v>
      </c>
      <c r="C3211" s="21"/>
      <c r="D3211" s="22">
        <v>0</v>
      </c>
      <c r="E3211" s="28">
        <v>0.44025471912433117</v>
      </c>
      <c r="F3211" s="28">
        <v>0.95603724408948698</v>
      </c>
      <c r="G3211" s="28">
        <v>0.9113490708616403</v>
      </c>
      <c r="H3211" s="23">
        <v>9.9769911290599977E-2</v>
      </c>
      <c r="I3211" s="25">
        <f t="shared" si="200"/>
        <v>0</v>
      </c>
      <c r="J3211" s="25">
        <f t="shared" si="201"/>
        <v>1</v>
      </c>
      <c r="K3211" s="25">
        <f t="shared" si="202"/>
        <v>1</v>
      </c>
      <c r="L3211" s="25">
        <f t="shared" si="203"/>
        <v>0</v>
      </c>
      <c r="M3211" s="25">
        <v>1</v>
      </c>
      <c r="N3211" s="25" t="e">
        <v>#N/A</v>
      </c>
      <c r="O3211" s="25" t="e">
        <f>VLOOKUP(A3211,'NFkB target TFs'!$E$10:$E$54,1,FALSE)</f>
        <v>#N/A</v>
      </c>
      <c r="P3211" s="25" t="e">
        <f>VLOOKUP(A3211,'all NFkB targets'!$A$6:$A$571,1,FALSE)</f>
        <v>#N/A</v>
      </c>
    </row>
    <row r="3212" spans="1:16" x14ac:dyDescent="0.25">
      <c r="A3212" s="96" t="s">
        <v>3732</v>
      </c>
      <c r="B3212" s="21" t="s">
        <v>3733</v>
      </c>
      <c r="C3212" s="21"/>
      <c r="D3212" s="22">
        <v>0</v>
      </c>
      <c r="E3212" s="23">
        <v>-0.27774406145130809</v>
      </c>
      <c r="F3212" s="23">
        <v>-0.12526026344134245</v>
      </c>
      <c r="G3212" s="23">
        <v>5.7243263046151599E-2</v>
      </c>
      <c r="H3212" s="23">
        <v>9.972049465326753E-2</v>
      </c>
      <c r="I3212" s="25">
        <f t="shared" si="200"/>
        <v>0</v>
      </c>
      <c r="J3212" s="25">
        <f t="shared" si="201"/>
        <v>0</v>
      </c>
      <c r="K3212" s="25">
        <f t="shared" si="202"/>
        <v>0</v>
      </c>
      <c r="L3212" s="25">
        <f t="shared" si="203"/>
        <v>0</v>
      </c>
      <c r="M3212" s="25">
        <v>0</v>
      </c>
      <c r="N3212" s="25" t="e">
        <v>#N/A</v>
      </c>
      <c r="O3212" s="25" t="e">
        <f>VLOOKUP(A3212,'NFkB target TFs'!$E$10:$E$54,1,FALSE)</f>
        <v>#N/A</v>
      </c>
      <c r="P3212" s="25" t="e">
        <f>VLOOKUP(A3212,'all NFkB targets'!$A$6:$A$571,1,FALSE)</f>
        <v>#N/A</v>
      </c>
    </row>
    <row r="3213" spans="1:16" x14ac:dyDescent="0.25">
      <c r="A3213" s="96" t="s">
        <v>11821</v>
      </c>
      <c r="B3213" s="21" t="s">
        <v>11822</v>
      </c>
      <c r="C3213" s="21"/>
      <c r="D3213" s="22">
        <v>0</v>
      </c>
      <c r="E3213" s="23">
        <v>0.36619039506340545</v>
      </c>
      <c r="F3213" s="23">
        <v>-4.7200776238821518E-2</v>
      </c>
      <c r="G3213" s="23">
        <v>0.33793514880479508</v>
      </c>
      <c r="H3213" s="23">
        <v>9.9696639614564278E-2</v>
      </c>
      <c r="I3213" s="25">
        <f t="shared" si="200"/>
        <v>0</v>
      </c>
      <c r="J3213" s="25">
        <f t="shared" si="201"/>
        <v>0</v>
      </c>
      <c r="K3213" s="25">
        <f t="shared" si="202"/>
        <v>0</v>
      </c>
      <c r="L3213" s="25">
        <f t="shared" si="203"/>
        <v>0</v>
      </c>
      <c r="M3213" s="25">
        <v>0</v>
      </c>
      <c r="N3213" s="25" t="e">
        <v>#N/A</v>
      </c>
      <c r="O3213" s="25" t="e">
        <f>VLOOKUP(A3213,'NFkB target TFs'!$E$10:$E$54,1,FALSE)</f>
        <v>#N/A</v>
      </c>
      <c r="P3213" s="25" t="e">
        <f>VLOOKUP(A3213,'all NFkB targets'!$A$6:$A$571,1,FALSE)</f>
        <v>#N/A</v>
      </c>
    </row>
    <row r="3214" spans="1:16" x14ac:dyDescent="0.25">
      <c r="A3214" s="96" t="s">
        <v>3887</v>
      </c>
      <c r="B3214" s="21" t="s">
        <v>3888</v>
      </c>
      <c r="C3214" s="21"/>
      <c r="D3214" s="22">
        <v>0</v>
      </c>
      <c r="E3214" s="23">
        <v>-0.20987177069096266</v>
      </c>
      <c r="F3214" s="23">
        <v>0.12168918281734908</v>
      </c>
      <c r="G3214" s="23">
        <v>-2.4052358458466839E-3</v>
      </c>
      <c r="H3214" s="23">
        <v>9.9603714217216421E-2</v>
      </c>
      <c r="I3214" s="25">
        <f t="shared" si="200"/>
        <v>0</v>
      </c>
      <c r="J3214" s="25">
        <f t="shared" si="201"/>
        <v>0</v>
      </c>
      <c r="K3214" s="25">
        <f t="shared" si="202"/>
        <v>0</v>
      </c>
      <c r="L3214" s="25">
        <f t="shared" si="203"/>
        <v>0</v>
      </c>
      <c r="M3214" s="25">
        <v>0</v>
      </c>
      <c r="N3214" s="25" t="e">
        <v>#N/A</v>
      </c>
      <c r="O3214" s="25" t="e">
        <f>VLOOKUP(A3214,'NFkB target TFs'!$E$10:$E$54,1,FALSE)</f>
        <v>#N/A</v>
      </c>
      <c r="P3214" s="25" t="e">
        <f>VLOOKUP(A3214,'all NFkB targets'!$A$6:$A$571,1,FALSE)</f>
        <v>#N/A</v>
      </c>
    </row>
    <row r="3215" spans="1:16" x14ac:dyDescent="0.25">
      <c r="A3215" s="96" t="s">
        <v>888</v>
      </c>
      <c r="B3215" s="21" t="s">
        <v>889</v>
      </c>
      <c r="C3215" s="21"/>
      <c r="D3215" s="22">
        <v>0</v>
      </c>
      <c r="E3215" s="23">
        <v>0.13894701544934707</v>
      </c>
      <c r="F3215" s="23">
        <v>0.11117248025471829</v>
      </c>
      <c r="G3215" s="23">
        <v>0.14998755269486547</v>
      </c>
      <c r="H3215" s="23">
        <v>9.9602045756541066E-2</v>
      </c>
      <c r="I3215" s="25">
        <f t="shared" si="200"/>
        <v>0</v>
      </c>
      <c r="J3215" s="25">
        <f t="shared" si="201"/>
        <v>0</v>
      </c>
      <c r="K3215" s="25">
        <f t="shared" si="202"/>
        <v>0</v>
      </c>
      <c r="L3215" s="25">
        <f t="shared" si="203"/>
        <v>0</v>
      </c>
      <c r="M3215" s="25">
        <v>0</v>
      </c>
      <c r="N3215" s="25" t="e">
        <v>#N/A</v>
      </c>
      <c r="O3215" s="25" t="e">
        <f>VLOOKUP(A3215,'NFkB target TFs'!$E$10:$E$54,1,FALSE)</f>
        <v>#N/A</v>
      </c>
      <c r="P3215" s="25" t="e">
        <f>VLOOKUP(A3215,'all NFkB targets'!$A$6:$A$571,1,FALSE)</f>
        <v>#N/A</v>
      </c>
    </row>
    <row r="3216" spans="1:16" x14ac:dyDescent="0.25">
      <c r="A3216" s="96" t="s">
        <v>9590</v>
      </c>
      <c r="B3216" s="21" t="s">
        <v>9591</v>
      </c>
      <c r="C3216" s="21"/>
      <c r="D3216" s="22">
        <v>0</v>
      </c>
      <c r="E3216" s="23">
        <v>-6.668127911383652E-2</v>
      </c>
      <c r="F3216" s="23">
        <v>0.23539362497697602</v>
      </c>
      <c r="G3216" s="23">
        <v>0.17122849150973274</v>
      </c>
      <c r="H3216" s="23">
        <v>9.9568676676417139E-2</v>
      </c>
      <c r="I3216" s="25">
        <f t="shared" si="200"/>
        <v>0</v>
      </c>
      <c r="J3216" s="25">
        <f t="shared" si="201"/>
        <v>0</v>
      </c>
      <c r="K3216" s="25">
        <f t="shared" si="202"/>
        <v>0</v>
      </c>
      <c r="L3216" s="25">
        <f t="shared" si="203"/>
        <v>0</v>
      </c>
      <c r="M3216" s="25">
        <v>0</v>
      </c>
      <c r="N3216" s="25" t="e">
        <v>#N/A</v>
      </c>
      <c r="O3216" s="25" t="e">
        <f>VLOOKUP(A3216,'NFkB target TFs'!$E$10:$E$54,1,FALSE)</f>
        <v>#N/A</v>
      </c>
      <c r="P3216" s="25" t="e">
        <f>VLOOKUP(A3216,'all NFkB targets'!$A$6:$A$571,1,FALSE)</f>
        <v>#N/A</v>
      </c>
    </row>
    <row r="3217" spans="1:16" x14ac:dyDescent="0.25">
      <c r="A3217" s="96" t="s">
        <v>11771</v>
      </c>
      <c r="B3217" s="21" t="s">
        <v>11772</v>
      </c>
      <c r="C3217" s="21"/>
      <c r="D3217" s="22">
        <v>0</v>
      </c>
      <c r="E3217" s="23">
        <v>1.1176973921941301E-2</v>
      </c>
      <c r="F3217" s="23">
        <v>0.32639454019982128</v>
      </c>
      <c r="G3217" s="23">
        <v>0.34057225981580946</v>
      </c>
      <c r="H3217" s="23">
        <v>9.9519280883789585E-2</v>
      </c>
      <c r="I3217" s="25">
        <f t="shared" si="200"/>
        <v>0</v>
      </c>
      <c r="J3217" s="25">
        <f t="shared" si="201"/>
        <v>0</v>
      </c>
      <c r="K3217" s="25">
        <f t="shared" si="202"/>
        <v>0</v>
      </c>
      <c r="L3217" s="25">
        <f t="shared" si="203"/>
        <v>0</v>
      </c>
      <c r="M3217" s="25">
        <v>0</v>
      </c>
      <c r="N3217" s="25" t="e">
        <v>#N/A</v>
      </c>
      <c r="O3217" s="25" t="e">
        <f>VLOOKUP(A3217,'NFkB target TFs'!$E$10:$E$54,1,FALSE)</f>
        <v>#N/A</v>
      </c>
      <c r="P3217" s="25" t="e">
        <f>VLOOKUP(A3217,'all NFkB targets'!$A$6:$A$571,1,FALSE)</f>
        <v>#N/A</v>
      </c>
    </row>
    <row r="3218" spans="1:16" x14ac:dyDescent="0.25">
      <c r="A3218" s="96" t="s">
        <v>2339</v>
      </c>
      <c r="B3218" s="21" t="s">
        <v>2340</v>
      </c>
      <c r="C3218" s="21"/>
      <c r="D3218" s="22">
        <v>0</v>
      </c>
      <c r="E3218" s="23">
        <v>0.22295796232404622</v>
      </c>
      <c r="F3218" s="23">
        <v>0.35823299240072681</v>
      </c>
      <c r="G3218" s="23">
        <v>1.8027094207689304E-2</v>
      </c>
      <c r="H3218" s="23">
        <v>9.9493062581529734E-2</v>
      </c>
      <c r="I3218" s="25">
        <f t="shared" si="200"/>
        <v>0</v>
      </c>
      <c r="J3218" s="25">
        <f t="shared" si="201"/>
        <v>0</v>
      </c>
      <c r="K3218" s="25">
        <f t="shared" si="202"/>
        <v>0</v>
      </c>
      <c r="L3218" s="25">
        <f t="shared" si="203"/>
        <v>0</v>
      </c>
      <c r="M3218" s="25">
        <v>0</v>
      </c>
      <c r="N3218" s="25" t="e">
        <v>#N/A</v>
      </c>
      <c r="O3218" s="25" t="e">
        <f>VLOOKUP(A3218,'NFkB target TFs'!$E$10:$E$54,1,FALSE)</f>
        <v>#N/A</v>
      </c>
      <c r="P3218" s="25" t="e">
        <f>VLOOKUP(A3218,'all NFkB targets'!$A$6:$A$571,1,FALSE)</f>
        <v>#N/A</v>
      </c>
    </row>
    <row r="3219" spans="1:16" x14ac:dyDescent="0.25">
      <c r="A3219" s="96" t="s">
        <v>14726</v>
      </c>
      <c r="B3219" s="21" t="s">
        <v>14727</v>
      </c>
      <c r="C3219" s="21"/>
      <c r="D3219" s="22">
        <v>0</v>
      </c>
      <c r="E3219" s="23">
        <v>-6.6609837535095306E-2</v>
      </c>
      <c r="F3219" s="24">
        <v>-0.68374529944371121</v>
      </c>
      <c r="G3219" s="24">
        <v>-0.82415443446398262</v>
      </c>
      <c r="H3219" s="23">
        <v>9.9444100859965301E-2</v>
      </c>
      <c r="I3219" s="25">
        <f t="shared" si="200"/>
        <v>0</v>
      </c>
      <c r="J3219" s="25">
        <f t="shared" si="201"/>
        <v>1</v>
      </c>
      <c r="K3219" s="25">
        <f t="shared" si="202"/>
        <v>1</v>
      </c>
      <c r="L3219" s="25">
        <f t="shared" si="203"/>
        <v>0</v>
      </c>
      <c r="M3219" s="25">
        <v>1</v>
      </c>
      <c r="N3219" s="25" t="e">
        <v>#N/A</v>
      </c>
      <c r="O3219" s="25" t="e">
        <f>VLOOKUP(A3219,'NFkB target TFs'!$E$10:$E$54,1,FALSE)</f>
        <v>#N/A</v>
      </c>
      <c r="P3219" s="25" t="e">
        <f>VLOOKUP(A3219,'all NFkB targets'!$A$6:$A$571,1,FALSE)</f>
        <v>#N/A</v>
      </c>
    </row>
    <row r="3220" spans="1:16" x14ac:dyDescent="0.25">
      <c r="A3220" s="96" t="s">
        <v>7</v>
      </c>
      <c r="B3220" s="21" t="s">
        <v>2721</v>
      </c>
      <c r="C3220" s="21"/>
      <c r="D3220" s="22">
        <v>0</v>
      </c>
      <c r="E3220" s="23">
        <v>-0.39439312112149316</v>
      </c>
      <c r="F3220" s="23">
        <v>-0.22499703486370687</v>
      </c>
      <c r="G3220" s="23">
        <v>-7.848646577342637E-2</v>
      </c>
      <c r="H3220" s="23">
        <v>9.9438040848299755E-2</v>
      </c>
      <c r="I3220" s="25">
        <f t="shared" si="200"/>
        <v>0</v>
      </c>
      <c r="J3220" s="25">
        <f t="shared" si="201"/>
        <v>0</v>
      </c>
      <c r="K3220" s="25">
        <f t="shared" si="202"/>
        <v>0</v>
      </c>
      <c r="L3220" s="25">
        <f t="shared" si="203"/>
        <v>0</v>
      </c>
      <c r="M3220" s="25">
        <v>0</v>
      </c>
      <c r="N3220" s="33" t="s">
        <v>7</v>
      </c>
      <c r="O3220" s="25" t="e">
        <f>VLOOKUP(A3220,'NFkB target TFs'!$E$10:$E$54,1,FALSE)</f>
        <v>#N/A</v>
      </c>
      <c r="P3220" s="25" t="e">
        <f>VLOOKUP(A3220,'all NFkB targets'!$A$6:$A$571,1,FALSE)</f>
        <v>#N/A</v>
      </c>
    </row>
    <row r="3221" spans="1:16" x14ac:dyDescent="0.25">
      <c r="A3221" s="96" t="s">
        <v>4200</v>
      </c>
      <c r="B3221" s="21" t="s">
        <v>4201</v>
      </c>
      <c r="C3221" s="21"/>
      <c r="D3221" s="22">
        <v>0</v>
      </c>
      <c r="E3221" s="23">
        <v>7.0840789287199779E-2</v>
      </c>
      <c r="F3221" s="23">
        <v>0.19182745534137402</v>
      </c>
      <c r="G3221" s="23">
        <v>0.19295114019264514</v>
      </c>
      <c r="H3221" s="23">
        <v>9.943462725272724E-2</v>
      </c>
      <c r="I3221" s="25">
        <f t="shared" si="200"/>
        <v>0</v>
      </c>
      <c r="J3221" s="25">
        <f t="shared" si="201"/>
        <v>0</v>
      </c>
      <c r="K3221" s="25">
        <f t="shared" si="202"/>
        <v>0</v>
      </c>
      <c r="L3221" s="25">
        <f t="shared" si="203"/>
        <v>0</v>
      </c>
      <c r="M3221" s="25">
        <v>0</v>
      </c>
      <c r="N3221" s="25" t="e">
        <v>#N/A</v>
      </c>
      <c r="O3221" s="25" t="e">
        <f>VLOOKUP(A3221,'NFkB target TFs'!$E$10:$E$54,1,FALSE)</f>
        <v>#N/A</v>
      </c>
      <c r="P3221" s="25" t="e">
        <f>VLOOKUP(A3221,'all NFkB targets'!$A$6:$A$571,1,FALSE)</f>
        <v>#N/A</v>
      </c>
    </row>
    <row r="3222" spans="1:16" x14ac:dyDescent="0.25">
      <c r="A3222" s="96" t="s">
        <v>8749</v>
      </c>
      <c r="B3222" s="21" t="s">
        <v>8750</v>
      </c>
      <c r="C3222" s="21"/>
      <c r="D3222" s="22">
        <v>0</v>
      </c>
      <c r="E3222" s="23">
        <v>0.24034984560685749</v>
      </c>
      <c r="F3222" s="23">
        <v>9.0134648356097163E-2</v>
      </c>
      <c r="G3222" s="23">
        <v>-0.21827345434138989</v>
      </c>
      <c r="H3222" s="23">
        <v>9.9338505429760374E-2</v>
      </c>
      <c r="I3222" s="25">
        <f t="shared" si="200"/>
        <v>0</v>
      </c>
      <c r="J3222" s="25">
        <f t="shared" si="201"/>
        <v>0</v>
      </c>
      <c r="K3222" s="25">
        <f t="shared" si="202"/>
        <v>0</v>
      </c>
      <c r="L3222" s="25">
        <f t="shared" si="203"/>
        <v>0</v>
      </c>
      <c r="M3222" s="25">
        <v>0</v>
      </c>
      <c r="N3222" s="25" t="e">
        <v>#N/A</v>
      </c>
      <c r="O3222" s="25" t="e">
        <f>VLOOKUP(A3222,'NFkB target TFs'!$E$10:$E$54,1,FALSE)</f>
        <v>#N/A</v>
      </c>
      <c r="P3222" s="25" t="e">
        <f>VLOOKUP(A3222,'all NFkB targets'!$A$6:$A$571,1,FALSE)</f>
        <v>#N/A</v>
      </c>
    </row>
    <row r="3223" spans="1:16" x14ac:dyDescent="0.25">
      <c r="A3223" s="96" t="s">
        <v>7999</v>
      </c>
      <c r="B3223" s="21" t="s">
        <v>8000</v>
      </c>
      <c r="C3223" s="21"/>
      <c r="D3223" s="22">
        <v>0</v>
      </c>
      <c r="E3223" s="23">
        <v>0.1691196371495991</v>
      </c>
      <c r="F3223" s="23">
        <v>0.36493876988963969</v>
      </c>
      <c r="G3223" s="23">
        <v>0.50238799247706845</v>
      </c>
      <c r="H3223" s="23">
        <v>9.9244512343261718E-2</v>
      </c>
      <c r="I3223" s="25">
        <f t="shared" si="200"/>
        <v>0</v>
      </c>
      <c r="J3223" s="25">
        <f t="shared" si="201"/>
        <v>0</v>
      </c>
      <c r="K3223" s="25">
        <f t="shared" si="202"/>
        <v>0</v>
      </c>
      <c r="L3223" s="25">
        <f t="shared" si="203"/>
        <v>0</v>
      </c>
      <c r="M3223" s="25">
        <v>0</v>
      </c>
      <c r="N3223" s="25" t="e">
        <v>#N/A</v>
      </c>
      <c r="O3223" s="25" t="e">
        <f>VLOOKUP(A3223,'NFkB target TFs'!$E$10:$E$54,1,FALSE)</f>
        <v>#N/A</v>
      </c>
      <c r="P3223" s="25" t="e">
        <f>VLOOKUP(A3223,'all NFkB targets'!$A$6:$A$571,1,FALSE)</f>
        <v>#N/A</v>
      </c>
    </row>
    <row r="3224" spans="1:16" x14ac:dyDescent="0.25">
      <c r="A3224" s="96" t="s">
        <v>14850</v>
      </c>
      <c r="B3224" s="21" t="s">
        <v>14851</v>
      </c>
      <c r="C3224" s="21"/>
      <c r="D3224" s="22">
        <v>0</v>
      </c>
      <c r="E3224" s="28">
        <v>0.29633016626195902</v>
      </c>
      <c r="F3224" s="28">
        <v>0.59015392424628188</v>
      </c>
      <c r="G3224" s="28">
        <v>1.0126294507219131</v>
      </c>
      <c r="H3224" s="23">
        <v>9.9176345902480159E-2</v>
      </c>
      <c r="I3224" s="25">
        <f t="shared" si="200"/>
        <v>0</v>
      </c>
      <c r="J3224" s="25">
        <f t="shared" si="201"/>
        <v>1</v>
      </c>
      <c r="K3224" s="25">
        <f t="shared" si="202"/>
        <v>1</v>
      </c>
      <c r="L3224" s="25">
        <f t="shared" si="203"/>
        <v>0</v>
      </c>
      <c r="M3224" s="25">
        <v>1</v>
      </c>
      <c r="N3224" s="25" t="e">
        <v>#N/A</v>
      </c>
      <c r="O3224" s="25" t="e">
        <f>VLOOKUP(A3224,'NFkB target TFs'!$E$10:$E$54,1,FALSE)</f>
        <v>#N/A</v>
      </c>
      <c r="P3224" s="25" t="e">
        <f>VLOOKUP(A3224,'all NFkB targets'!$A$6:$A$571,1,FALSE)</f>
        <v>#N/A</v>
      </c>
    </row>
    <row r="3225" spans="1:16" x14ac:dyDescent="0.25">
      <c r="A3225" s="96" t="s">
        <v>7927</v>
      </c>
      <c r="B3225" s="21" t="s">
        <v>7928</v>
      </c>
      <c r="C3225" s="21"/>
      <c r="D3225" s="22">
        <v>0</v>
      </c>
      <c r="E3225" s="23">
        <v>-0.18106624275829325</v>
      </c>
      <c r="F3225" s="23">
        <v>4.6296910425927998E-2</v>
      </c>
      <c r="G3225" s="23">
        <v>-4.4473460246690077E-2</v>
      </c>
      <c r="H3225" s="23">
        <v>9.9141165474799467E-2</v>
      </c>
      <c r="I3225" s="25">
        <f t="shared" si="200"/>
        <v>0</v>
      </c>
      <c r="J3225" s="25">
        <f t="shared" si="201"/>
        <v>0</v>
      </c>
      <c r="K3225" s="25">
        <f t="shared" si="202"/>
        <v>0</v>
      </c>
      <c r="L3225" s="25">
        <f t="shared" si="203"/>
        <v>0</v>
      </c>
      <c r="M3225" s="25">
        <v>0</v>
      </c>
      <c r="N3225" s="25" t="e">
        <v>#N/A</v>
      </c>
      <c r="O3225" s="25" t="e">
        <f>VLOOKUP(A3225,'NFkB target TFs'!$E$10:$E$54,1,FALSE)</f>
        <v>#N/A</v>
      </c>
      <c r="P3225" s="25" t="e">
        <f>VLOOKUP(A3225,'all NFkB targets'!$A$6:$A$571,1,FALSE)</f>
        <v>#N/A</v>
      </c>
    </row>
    <row r="3226" spans="1:16" x14ac:dyDescent="0.25">
      <c r="A3226" s="96" t="s">
        <v>12842</v>
      </c>
      <c r="B3226" s="21" t="s">
        <v>12843</v>
      </c>
      <c r="C3226" s="21"/>
      <c r="D3226" s="22">
        <v>0</v>
      </c>
      <c r="E3226" s="28">
        <v>0.57658041806295646</v>
      </c>
      <c r="F3226" s="28">
        <v>0.62846189130605179</v>
      </c>
      <c r="G3226" s="28">
        <v>0.5674429144572446</v>
      </c>
      <c r="H3226" s="23">
        <v>9.9099917642797034E-2</v>
      </c>
      <c r="I3226" s="25">
        <f t="shared" si="200"/>
        <v>0</v>
      </c>
      <c r="J3226" s="25">
        <f t="shared" si="201"/>
        <v>1</v>
      </c>
      <c r="K3226" s="25">
        <f t="shared" si="202"/>
        <v>0</v>
      </c>
      <c r="L3226" s="25">
        <f t="shared" si="203"/>
        <v>0</v>
      </c>
      <c r="M3226" s="25">
        <v>1</v>
      </c>
      <c r="N3226" s="25" t="e">
        <v>#N/A</v>
      </c>
      <c r="O3226" s="25" t="e">
        <f>VLOOKUP(A3226,'NFkB target TFs'!$E$10:$E$54,1,FALSE)</f>
        <v>#N/A</v>
      </c>
      <c r="P3226" s="25" t="e">
        <f>VLOOKUP(A3226,'all NFkB targets'!$A$6:$A$571,1,FALSE)</f>
        <v>#N/A</v>
      </c>
    </row>
    <row r="3227" spans="1:16" x14ac:dyDescent="0.25">
      <c r="A3227" s="96" t="s">
        <v>11405</v>
      </c>
      <c r="B3227" s="21" t="s">
        <v>11406</v>
      </c>
      <c r="C3227" s="21"/>
      <c r="D3227" s="22">
        <v>0</v>
      </c>
      <c r="E3227" s="23">
        <v>0.38553676620673544</v>
      </c>
      <c r="F3227" s="23">
        <v>0.41050130605545104</v>
      </c>
      <c r="G3227" s="23">
        <v>8.6388208023080462E-2</v>
      </c>
      <c r="H3227" s="23">
        <v>9.8844324759664148E-2</v>
      </c>
      <c r="I3227" s="25">
        <f t="shared" si="200"/>
        <v>0</v>
      </c>
      <c r="J3227" s="25">
        <f t="shared" si="201"/>
        <v>0</v>
      </c>
      <c r="K3227" s="25">
        <f t="shared" si="202"/>
        <v>0</v>
      </c>
      <c r="L3227" s="25">
        <f t="shared" si="203"/>
        <v>0</v>
      </c>
      <c r="M3227" s="25">
        <v>0</v>
      </c>
      <c r="N3227" s="25" t="e">
        <v>#N/A</v>
      </c>
      <c r="O3227" s="25" t="e">
        <f>VLOOKUP(A3227,'NFkB target TFs'!$E$10:$E$54,1,FALSE)</f>
        <v>#N/A</v>
      </c>
      <c r="P3227" s="25" t="e">
        <f>VLOOKUP(A3227,'all NFkB targets'!$A$6:$A$571,1,FALSE)</f>
        <v>#N/A</v>
      </c>
    </row>
    <row r="3228" spans="1:16" x14ac:dyDescent="0.25">
      <c r="A3228" s="96" t="s">
        <v>11836</v>
      </c>
      <c r="B3228" s="21" t="s">
        <v>941</v>
      </c>
      <c r="C3228" s="21"/>
      <c r="D3228" s="22">
        <v>0</v>
      </c>
      <c r="E3228" s="23">
        <v>6.8925796663782748E-2</v>
      </c>
      <c r="F3228" s="23">
        <v>0.1922338920486098</v>
      </c>
      <c r="G3228" s="23">
        <v>0.2553288813215574</v>
      </c>
      <c r="H3228" s="23">
        <v>9.8590815039228619E-2</v>
      </c>
      <c r="I3228" s="25">
        <f t="shared" si="200"/>
        <v>0</v>
      </c>
      <c r="J3228" s="25">
        <f t="shared" si="201"/>
        <v>0</v>
      </c>
      <c r="K3228" s="25">
        <f t="shared" si="202"/>
        <v>0</v>
      </c>
      <c r="L3228" s="25">
        <f t="shared" si="203"/>
        <v>0</v>
      </c>
      <c r="M3228" s="25">
        <v>0</v>
      </c>
      <c r="N3228" s="25" t="e">
        <v>#N/A</v>
      </c>
      <c r="O3228" s="25" t="e">
        <f>VLOOKUP(A3228,'NFkB target TFs'!$E$10:$E$54,1,FALSE)</f>
        <v>#N/A</v>
      </c>
      <c r="P3228" s="25" t="e">
        <f>VLOOKUP(A3228,'all NFkB targets'!$A$6:$A$571,1,FALSE)</f>
        <v>#N/A</v>
      </c>
    </row>
    <row r="3229" spans="1:16" x14ac:dyDescent="0.25">
      <c r="A3229" s="96" t="s">
        <v>1052</v>
      </c>
      <c r="B3229" s="21" t="s">
        <v>1053</v>
      </c>
      <c r="C3229" s="21"/>
      <c r="D3229" s="22">
        <v>0</v>
      </c>
      <c r="E3229" s="23">
        <v>1.5024806814191688E-2</v>
      </c>
      <c r="F3229" s="23">
        <v>0.32624077329675594</v>
      </c>
      <c r="G3229" s="23">
        <v>0.44385317002773772</v>
      </c>
      <c r="H3229" s="23">
        <v>9.8556343455386108E-2</v>
      </c>
      <c r="I3229" s="25">
        <f t="shared" si="200"/>
        <v>0</v>
      </c>
      <c r="J3229" s="25">
        <f t="shared" si="201"/>
        <v>0</v>
      </c>
      <c r="K3229" s="25">
        <f t="shared" si="202"/>
        <v>0</v>
      </c>
      <c r="L3229" s="25">
        <f t="shared" si="203"/>
        <v>0</v>
      </c>
      <c r="M3229" s="25">
        <v>0</v>
      </c>
      <c r="N3229" s="25" t="e">
        <v>#N/A</v>
      </c>
      <c r="O3229" s="25" t="e">
        <f>VLOOKUP(A3229,'NFkB target TFs'!$E$10:$E$54,1,FALSE)</f>
        <v>#N/A</v>
      </c>
      <c r="P3229" s="25" t="e">
        <f>VLOOKUP(A3229,'all NFkB targets'!$A$6:$A$571,1,FALSE)</f>
        <v>#N/A</v>
      </c>
    </row>
    <row r="3230" spans="1:16" x14ac:dyDescent="0.25">
      <c r="A3230" s="96" t="s">
        <v>13376</v>
      </c>
      <c r="B3230" s="21" t="s">
        <v>13377</v>
      </c>
      <c r="C3230" s="21"/>
      <c r="D3230" s="22">
        <v>0</v>
      </c>
      <c r="E3230" s="28">
        <v>0.16223860853811303</v>
      </c>
      <c r="F3230" s="28">
        <v>0.56929353727198073</v>
      </c>
      <c r="G3230" s="28">
        <v>0.65154220175909405</v>
      </c>
      <c r="H3230" s="23">
        <v>9.855369695224149E-2</v>
      </c>
      <c r="I3230" s="25">
        <f t="shared" si="200"/>
        <v>0</v>
      </c>
      <c r="J3230" s="25">
        <f t="shared" si="201"/>
        <v>0</v>
      </c>
      <c r="K3230" s="25">
        <f t="shared" si="202"/>
        <v>1</v>
      </c>
      <c r="L3230" s="25">
        <f t="shared" si="203"/>
        <v>0</v>
      </c>
      <c r="M3230" s="25">
        <v>1</v>
      </c>
      <c r="N3230" s="25" t="e">
        <v>#N/A</v>
      </c>
      <c r="O3230" s="25" t="e">
        <f>VLOOKUP(A3230,'NFkB target TFs'!$E$10:$E$54,1,FALSE)</f>
        <v>#N/A</v>
      </c>
      <c r="P3230" s="25" t="e">
        <f>VLOOKUP(A3230,'all NFkB targets'!$A$6:$A$571,1,FALSE)</f>
        <v>#N/A</v>
      </c>
    </row>
    <row r="3231" spans="1:16" x14ac:dyDescent="0.25">
      <c r="A3231" s="96" t="s">
        <v>8065</v>
      </c>
      <c r="B3231" s="21" t="s">
        <v>8066</v>
      </c>
      <c r="C3231" s="21"/>
      <c r="D3231" s="22">
        <v>0</v>
      </c>
      <c r="E3231" s="23">
        <v>2.4948238639278565E-2</v>
      </c>
      <c r="F3231" s="23">
        <v>0.19307649793559445</v>
      </c>
      <c r="G3231" s="23">
        <v>-3.8202368568705319E-2</v>
      </c>
      <c r="H3231" s="23">
        <v>9.8494523100414122E-2</v>
      </c>
      <c r="I3231" s="25">
        <f t="shared" si="200"/>
        <v>0</v>
      </c>
      <c r="J3231" s="25">
        <f t="shared" si="201"/>
        <v>0</v>
      </c>
      <c r="K3231" s="25">
        <f t="shared" si="202"/>
        <v>0</v>
      </c>
      <c r="L3231" s="25">
        <f t="shared" si="203"/>
        <v>0</v>
      </c>
      <c r="M3231" s="25">
        <v>0</v>
      </c>
      <c r="N3231" s="25" t="e">
        <v>#N/A</v>
      </c>
      <c r="O3231" s="25" t="e">
        <f>VLOOKUP(A3231,'NFkB target TFs'!$E$10:$E$54,1,FALSE)</f>
        <v>#N/A</v>
      </c>
      <c r="P3231" s="25" t="e">
        <f>VLOOKUP(A3231,'all NFkB targets'!$A$6:$A$571,1,FALSE)</f>
        <v>#N/A</v>
      </c>
    </row>
    <row r="3232" spans="1:16" x14ac:dyDescent="0.25">
      <c r="A3232" s="96" t="s">
        <v>1118</v>
      </c>
      <c r="B3232" s="21" t="s">
        <v>1119</v>
      </c>
      <c r="C3232" s="21"/>
      <c r="D3232" s="22">
        <v>0</v>
      </c>
      <c r="E3232" s="23">
        <v>-0.20103719023964145</v>
      </c>
      <c r="F3232" s="23">
        <v>0.18382994343409742</v>
      </c>
      <c r="G3232" s="23">
        <v>0.23178285864123796</v>
      </c>
      <c r="H3232" s="23">
        <v>9.8418135969546419E-2</v>
      </c>
      <c r="I3232" s="25">
        <f t="shared" si="200"/>
        <v>0</v>
      </c>
      <c r="J3232" s="25">
        <f t="shared" si="201"/>
        <v>0</v>
      </c>
      <c r="K3232" s="25">
        <f t="shared" si="202"/>
        <v>0</v>
      </c>
      <c r="L3232" s="25">
        <f t="shared" si="203"/>
        <v>0</v>
      </c>
      <c r="M3232" s="25">
        <v>0</v>
      </c>
      <c r="N3232" s="25" t="e">
        <v>#N/A</v>
      </c>
      <c r="O3232" s="25" t="e">
        <f>VLOOKUP(A3232,'NFkB target TFs'!$E$10:$E$54,1,FALSE)</f>
        <v>#N/A</v>
      </c>
      <c r="P3232" s="25" t="e">
        <f>VLOOKUP(A3232,'all NFkB targets'!$A$6:$A$571,1,FALSE)</f>
        <v>#N/A</v>
      </c>
    </row>
    <row r="3233" spans="1:16" x14ac:dyDescent="0.25">
      <c r="A3233" s="96" t="s">
        <v>12404</v>
      </c>
      <c r="B3233" s="21" t="s">
        <v>12405</v>
      </c>
      <c r="C3233" s="21"/>
      <c r="D3233" s="22">
        <v>0</v>
      </c>
      <c r="E3233" s="24">
        <v>-0.13893781475750386</v>
      </c>
      <c r="F3233" s="28">
        <v>0.74948699107945493</v>
      </c>
      <c r="G3233" s="23">
        <v>-2.5270538528284798E-4</v>
      </c>
      <c r="H3233" s="23">
        <v>9.8317441318321735E-2</v>
      </c>
      <c r="I3233" s="25">
        <f t="shared" si="200"/>
        <v>0</v>
      </c>
      <c r="J3233" s="25">
        <f t="shared" si="201"/>
        <v>1</v>
      </c>
      <c r="K3233" s="25">
        <f t="shared" si="202"/>
        <v>0</v>
      </c>
      <c r="L3233" s="25">
        <f t="shared" si="203"/>
        <v>0</v>
      </c>
      <c r="M3233" s="25">
        <v>1</v>
      </c>
      <c r="N3233" s="25" t="e">
        <v>#N/A</v>
      </c>
      <c r="O3233" s="25" t="e">
        <f>VLOOKUP(A3233,'NFkB target TFs'!$E$10:$E$54,1,FALSE)</f>
        <v>#N/A</v>
      </c>
      <c r="P3233" s="25" t="e">
        <f>VLOOKUP(A3233,'all NFkB targets'!$A$6:$A$571,1,FALSE)</f>
        <v>#N/A</v>
      </c>
    </row>
    <row r="3234" spans="1:16" x14ac:dyDescent="0.25">
      <c r="A3234" s="96" t="s">
        <v>2933</v>
      </c>
      <c r="B3234" s="21" t="s">
        <v>2934</v>
      </c>
      <c r="C3234" s="21"/>
      <c r="D3234" s="22">
        <v>0</v>
      </c>
      <c r="E3234" s="23">
        <v>0.47092928587028338</v>
      </c>
      <c r="F3234" s="23">
        <v>0.19224802412376504</v>
      </c>
      <c r="G3234" s="23">
        <v>0.22664791094448472</v>
      </c>
      <c r="H3234" s="23">
        <v>9.8279270559211415E-2</v>
      </c>
      <c r="I3234" s="25">
        <f t="shared" si="200"/>
        <v>0</v>
      </c>
      <c r="J3234" s="25">
        <f t="shared" si="201"/>
        <v>0</v>
      </c>
      <c r="K3234" s="25">
        <f t="shared" si="202"/>
        <v>0</v>
      </c>
      <c r="L3234" s="25">
        <f t="shared" si="203"/>
        <v>0</v>
      </c>
      <c r="M3234" s="25">
        <v>0</v>
      </c>
      <c r="N3234" s="25" t="e">
        <v>#N/A</v>
      </c>
      <c r="O3234" s="25" t="e">
        <f>VLOOKUP(A3234,'NFkB target TFs'!$E$10:$E$54,1,FALSE)</f>
        <v>#N/A</v>
      </c>
      <c r="P3234" s="25" t="e">
        <f>VLOOKUP(A3234,'all NFkB targets'!$A$6:$A$571,1,FALSE)</f>
        <v>#N/A</v>
      </c>
    </row>
    <row r="3235" spans="1:16" x14ac:dyDescent="0.25">
      <c r="A3235" s="96" t="s">
        <v>12619</v>
      </c>
      <c r="B3235" s="21" t="s">
        <v>12620</v>
      </c>
      <c r="C3235" s="21"/>
      <c r="D3235" s="22">
        <v>0</v>
      </c>
      <c r="E3235" s="24">
        <v>-0.23719074885736133</v>
      </c>
      <c r="F3235" s="28">
        <v>0.87608271166934493</v>
      </c>
      <c r="G3235" s="23">
        <v>-5.6360510915143408E-2</v>
      </c>
      <c r="H3235" s="23">
        <v>9.8065151791466132E-2</v>
      </c>
      <c r="I3235" s="25">
        <f t="shared" si="200"/>
        <v>0</v>
      </c>
      <c r="J3235" s="25">
        <f t="shared" si="201"/>
        <v>1</v>
      </c>
      <c r="K3235" s="25">
        <f t="shared" si="202"/>
        <v>0</v>
      </c>
      <c r="L3235" s="25">
        <f t="shared" si="203"/>
        <v>0</v>
      </c>
      <c r="M3235" s="25">
        <v>1</v>
      </c>
      <c r="N3235" s="25" t="e">
        <v>#N/A</v>
      </c>
      <c r="O3235" s="25" t="e">
        <f>VLOOKUP(A3235,'NFkB target TFs'!$E$10:$E$54,1,FALSE)</f>
        <v>#N/A</v>
      </c>
      <c r="P3235" s="25" t="e">
        <f>VLOOKUP(A3235,'all NFkB targets'!$A$6:$A$571,1,FALSE)</f>
        <v>#N/A</v>
      </c>
    </row>
    <row r="3236" spans="1:16" x14ac:dyDescent="0.25">
      <c r="A3236" s="96" t="s">
        <v>7596</v>
      </c>
      <c r="B3236" s="21" t="s">
        <v>7597</v>
      </c>
      <c r="C3236" s="21"/>
      <c r="D3236" s="22">
        <v>0</v>
      </c>
      <c r="E3236" s="23">
        <v>-0.16734668547185388</v>
      </c>
      <c r="F3236" s="23">
        <v>3.5840613778071344E-2</v>
      </c>
      <c r="G3236" s="23">
        <v>0.43979138381801575</v>
      </c>
      <c r="H3236" s="23">
        <v>9.8047013615555789E-2</v>
      </c>
      <c r="I3236" s="25">
        <f t="shared" si="200"/>
        <v>0</v>
      </c>
      <c r="J3236" s="25">
        <f t="shared" si="201"/>
        <v>0</v>
      </c>
      <c r="K3236" s="25">
        <f t="shared" si="202"/>
        <v>0</v>
      </c>
      <c r="L3236" s="25">
        <f t="shared" si="203"/>
        <v>0</v>
      </c>
      <c r="M3236" s="25">
        <v>0</v>
      </c>
      <c r="N3236" s="25" t="e">
        <v>#N/A</v>
      </c>
      <c r="O3236" s="25" t="e">
        <f>VLOOKUP(A3236,'NFkB target TFs'!$E$10:$E$54,1,FALSE)</f>
        <v>#N/A</v>
      </c>
      <c r="P3236" s="25" t="e">
        <f>VLOOKUP(A3236,'all NFkB targets'!$A$6:$A$571,1,FALSE)</f>
        <v>#N/A</v>
      </c>
    </row>
    <row r="3237" spans="1:16" x14ac:dyDescent="0.25">
      <c r="A3237" s="96" t="s">
        <v>2802</v>
      </c>
      <c r="B3237" s="21" t="s">
        <v>2803</v>
      </c>
      <c r="C3237" s="21"/>
      <c r="D3237" s="22">
        <v>0</v>
      </c>
      <c r="E3237" s="23">
        <v>6.8190845476860842E-2</v>
      </c>
      <c r="F3237" s="23">
        <v>0.11102185599996743</v>
      </c>
      <c r="G3237" s="23">
        <v>0.3913288032578453</v>
      </c>
      <c r="H3237" s="23">
        <v>9.8029143883146472E-2</v>
      </c>
      <c r="I3237" s="25">
        <f t="shared" si="200"/>
        <v>0</v>
      </c>
      <c r="J3237" s="25">
        <f t="shared" si="201"/>
        <v>0</v>
      </c>
      <c r="K3237" s="25">
        <f t="shared" si="202"/>
        <v>0</v>
      </c>
      <c r="L3237" s="25">
        <f t="shared" si="203"/>
        <v>0</v>
      </c>
      <c r="M3237" s="25">
        <v>0</v>
      </c>
      <c r="N3237" s="25" t="e">
        <v>#N/A</v>
      </c>
      <c r="O3237" s="25" t="e">
        <f>VLOOKUP(A3237,'NFkB target TFs'!$E$10:$E$54,1,FALSE)</f>
        <v>#N/A</v>
      </c>
      <c r="P3237" s="25" t="e">
        <f>VLOOKUP(A3237,'all NFkB targets'!$A$6:$A$571,1,FALSE)</f>
        <v>#N/A</v>
      </c>
    </row>
    <row r="3238" spans="1:16" x14ac:dyDescent="0.25">
      <c r="A3238" s="96" t="s">
        <v>10882</v>
      </c>
      <c r="B3238" s="21" t="s">
        <v>10883</v>
      </c>
      <c r="C3238" s="21"/>
      <c r="D3238" s="22">
        <v>0</v>
      </c>
      <c r="E3238" s="23">
        <v>0.24325446587937066</v>
      </c>
      <c r="F3238" s="23">
        <v>0.22043225804209168</v>
      </c>
      <c r="G3238" s="23">
        <v>9.9156700401313469E-2</v>
      </c>
      <c r="H3238" s="23">
        <v>9.8023859167606642E-2</v>
      </c>
      <c r="I3238" s="25">
        <f t="shared" si="200"/>
        <v>0</v>
      </c>
      <c r="J3238" s="25">
        <f t="shared" si="201"/>
        <v>0</v>
      </c>
      <c r="K3238" s="25">
        <f t="shared" si="202"/>
        <v>0</v>
      </c>
      <c r="L3238" s="25">
        <f t="shared" si="203"/>
        <v>0</v>
      </c>
      <c r="M3238" s="25">
        <v>0</v>
      </c>
      <c r="N3238" s="25" t="e">
        <v>#N/A</v>
      </c>
      <c r="O3238" s="25" t="e">
        <f>VLOOKUP(A3238,'NFkB target TFs'!$E$10:$E$54,1,FALSE)</f>
        <v>#N/A</v>
      </c>
      <c r="P3238" s="25" t="e">
        <f>VLOOKUP(A3238,'all NFkB targets'!$A$6:$A$571,1,FALSE)</f>
        <v>#N/A</v>
      </c>
    </row>
    <row r="3239" spans="1:16" x14ac:dyDescent="0.25">
      <c r="A3239" s="96" t="s">
        <v>7614</v>
      </c>
      <c r="B3239" s="21" t="s">
        <v>7615</v>
      </c>
      <c r="C3239" s="21"/>
      <c r="D3239" s="22">
        <v>0</v>
      </c>
      <c r="E3239" s="23">
        <v>0.24808147698630623</v>
      </c>
      <c r="F3239" s="23">
        <v>0.4120359640031554</v>
      </c>
      <c r="G3239" s="23">
        <v>0.35076012594534306</v>
      </c>
      <c r="H3239" s="23">
        <v>9.8022861411431322E-2</v>
      </c>
      <c r="I3239" s="25">
        <f t="shared" si="200"/>
        <v>0</v>
      </c>
      <c r="J3239" s="25">
        <f t="shared" si="201"/>
        <v>0</v>
      </c>
      <c r="K3239" s="25">
        <f t="shared" si="202"/>
        <v>0</v>
      </c>
      <c r="L3239" s="25">
        <f t="shared" si="203"/>
        <v>0</v>
      </c>
      <c r="M3239" s="25">
        <v>0</v>
      </c>
      <c r="N3239" s="25" t="e">
        <v>#N/A</v>
      </c>
      <c r="O3239" s="25" t="e">
        <f>VLOOKUP(A3239,'NFkB target TFs'!$E$10:$E$54,1,FALSE)</f>
        <v>#N/A</v>
      </c>
      <c r="P3239" s="25" t="e">
        <f>VLOOKUP(A3239,'all NFkB targets'!$A$6:$A$571,1,FALSE)</f>
        <v>#N/A</v>
      </c>
    </row>
    <row r="3240" spans="1:16" x14ac:dyDescent="0.25">
      <c r="A3240" s="96" t="s">
        <v>10776</v>
      </c>
      <c r="B3240" s="21" t="s">
        <v>10777</v>
      </c>
      <c r="C3240" s="21"/>
      <c r="D3240" s="22">
        <v>0</v>
      </c>
      <c r="E3240" s="23">
        <v>0.17121328519575413</v>
      </c>
      <c r="F3240" s="23">
        <v>0.44798095238891561</v>
      </c>
      <c r="G3240" s="23">
        <v>-0.5727126815040402</v>
      </c>
      <c r="H3240" s="23">
        <v>9.7988014960760053E-2</v>
      </c>
      <c r="I3240" s="25">
        <f t="shared" si="200"/>
        <v>0</v>
      </c>
      <c r="J3240" s="25">
        <f t="shared" si="201"/>
        <v>0</v>
      </c>
      <c r="K3240" s="25">
        <f t="shared" si="202"/>
        <v>0</v>
      </c>
      <c r="L3240" s="25">
        <f t="shared" si="203"/>
        <v>0</v>
      </c>
      <c r="M3240" s="25">
        <v>0</v>
      </c>
      <c r="N3240" s="25" t="e">
        <v>#N/A</v>
      </c>
      <c r="O3240" s="25" t="e">
        <f>VLOOKUP(A3240,'NFkB target TFs'!$E$10:$E$54,1,FALSE)</f>
        <v>#N/A</v>
      </c>
      <c r="P3240" s="25" t="e">
        <f>VLOOKUP(A3240,'all NFkB targets'!$A$6:$A$571,1,FALSE)</f>
        <v>#N/A</v>
      </c>
    </row>
    <row r="3241" spans="1:16" x14ac:dyDescent="0.25">
      <c r="A3241" s="96" t="s">
        <v>7148</v>
      </c>
      <c r="B3241" s="21" t="s">
        <v>7149</v>
      </c>
      <c r="C3241" s="21"/>
      <c r="D3241" s="22">
        <v>0</v>
      </c>
      <c r="E3241" s="23">
        <v>-0.17634368520429247</v>
      </c>
      <c r="F3241" s="23">
        <v>0.48175743695552581</v>
      </c>
      <c r="G3241" s="23">
        <v>0.50600628403071846</v>
      </c>
      <c r="H3241" s="23">
        <v>9.7918204606519121E-2</v>
      </c>
      <c r="I3241" s="25">
        <f t="shared" si="200"/>
        <v>0</v>
      </c>
      <c r="J3241" s="25">
        <f t="shared" si="201"/>
        <v>0</v>
      </c>
      <c r="K3241" s="25">
        <f t="shared" si="202"/>
        <v>0</v>
      </c>
      <c r="L3241" s="25">
        <f t="shared" si="203"/>
        <v>0</v>
      </c>
      <c r="M3241" s="25">
        <v>0</v>
      </c>
      <c r="N3241" s="25" t="e">
        <v>#N/A</v>
      </c>
      <c r="O3241" s="25" t="e">
        <f>VLOOKUP(A3241,'NFkB target TFs'!$E$10:$E$54,1,FALSE)</f>
        <v>#N/A</v>
      </c>
      <c r="P3241" s="25" t="e">
        <f>VLOOKUP(A3241,'all NFkB targets'!$A$6:$A$571,1,FALSE)</f>
        <v>#N/A</v>
      </c>
    </row>
    <row r="3242" spans="1:16" x14ac:dyDescent="0.25">
      <c r="A3242" s="96" t="s">
        <v>2703</v>
      </c>
      <c r="B3242" s="21" t="s">
        <v>2704</v>
      </c>
      <c r="C3242" s="21"/>
      <c r="D3242" s="22">
        <v>0</v>
      </c>
      <c r="E3242" s="23">
        <v>3.1806387066607988E-2</v>
      </c>
      <c r="F3242" s="23">
        <v>-4.7294792758674188E-2</v>
      </c>
      <c r="G3242" s="23">
        <v>0.33798602367436875</v>
      </c>
      <c r="H3242" s="23">
        <v>9.7870056074343473E-2</v>
      </c>
      <c r="I3242" s="25">
        <f t="shared" si="200"/>
        <v>0</v>
      </c>
      <c r="J3242" s="25">
        <f t="shared" si="201"/>
        <v>0</v>
      </c>
      <c r="K3242" s="25">
        <f t="shared" si="202"/>
        <v>0</v>
      </c>
      <c r="L3242" s="25">
        <f t="shared" si="203"/>
        <v>0</v>
      </c>
      <c r="M3242" s="25">
        <v>0</v>
      </c>
      <c r="N3242" s="25" t="e">
        <v>#N/A</v>
      </c>
      <c r="O3242" s="25" t="e">
        <f>VLOOKUP(A3242,'NFkB target TFs'!$E$10:$E$54,1,FALSE)</f>
        <v>#N/A</v>
      </c>
      <c r="P3242" s="25" t="e">
        <f>VLOOKUP(A3242,'all NFkB targets'!$A$6:$A$571,1,FALSE)</f>
        <v>#N/A</v>
      </c>
    </row>
    <row r="3243" spans="1:16" x14ac:dyDescent="0.25">
      <c r="A3243" s="96" t="s">
        <v>10345</v>
      </c>
      <c r="B3243" s="21" t="s">
        <v>10346</v>
      </c>
      <c r="C3243" s="21"/>
      <c r="D3243" s="22">
        <v>0</v>
      </c>
      <c r="E3243" s="23">
        <v>8.2622420212072847E-2</v>
      </c>
      <c r="F3243" s="23">
        <v>6.9163202164278278E-2</v>
      </c>
      <c r="G3243" s="23">
        <v>-3.8377090808695349E-2</v>
      </c>
      <c r="H3243" s="23">
        <v>9.7802106535712294E-2</v>
      </c>
      <c r="I3243" s="25">
        <f t="shared" si="200"/>
        <v>0</v>
      </c>
      <c r="J3243" s="25">
        <f t="shared" si="201"/>
        <v>0</v>
      </c>
      <c r="K3243" s="25">
        <f t="shared" si="202"/>
        <v>0</v>
      </c>
      <c r="L3243" s="25">
        <f t="shared" si="203"/>
        <v>0</v>
      </c>
      <c r="M3243" s="25">
        <v>0</v>
      </c>
      <c r="N3243" s="25" t="e">
        <v>#N/A</v>
      </c>
      <c r="O3243" s="25" t="e">
        <f>VLOOKUP(A3243,'NFkB target TFs'!$E$10:$E$54,1,FALSE)</f>
        <v>#N/A</v>
      </c>
      <c r="P3243" s="25" t="e">
        <f>VLOOKUP(A3243,'all NFkB targets'!$A$6:$A$571,1,FALSE)</f>
        <v>#N/A</v>
      </c>
    </row>
    <row r="3244" spans="1:16" x14ac:dyDescent="0.25">
      <c r="A3244" s="96" t="s">
        <v>8988</v>
      </c>
      <c r="B3244" s="21" t="s">
        <v>941</v>
      </c>
      <c r="C3244" s="21"/>
      <c r="D3244" s="22">
        <v>0</v>
      </c>
      <c r="E3244" s="23">
        <v>0.13744936519078224</v>
      </c>
      <c r="F3244" s="23">
        <v>7.311014322954304E-2</v>
      </c>
      <c r="G3244" s="23">
        <v>0.27614819889846859</v>
      </c>
      <c r="H3244" s="23">
        <v>9.7785110395929256E-2</v>
      </c>
      <c r="I3244" s="25">
        <f t="shared" si="200"/>
        <v>0</v>
      </c>
      <c r="J3244" s="25">
        <f t="shared" si="201"/>
        <v>0</v>
      </c>
      <c r="K3244" s="25">
        <f t="shared" si="202"/>
        <v>0</v>
      </c>
      <c r="L3244" s="25">
        <f t="shared" si="203"/>
        <v>0</v>
      </c>
      <c r="M3244" s="25">
        <v>0</v>
      </c>
      <c r="N3244" s="25" t="e">
        <v>#N/A</v>
      </c>
      <c r="O3244" s="25" t="e">
        <f>VLOOKUP(A3244,'NFkB target TFs'!$E$10:$E$54,1,FALSE)</f>
        <v>#N/A</v>
      </c>
      <c r="P3244" s="25" t="e">
        <f>VLOOKUP(A3244,'all NFkB targets'!$A$6:$A$571,1,FALSE)</f>
        <v>#N/A</v>
      </c>
    </row>
    <row r="3245" spans="1:16" x14ac:dyDescent="0.25">
      <c r="A3245" s="96" t="s">
        <v>9741</v>
      </c>
      <c r="B3245" s="21" t="s">
        <v>9742</v>
      </c>
      <c r="C3245" s="21"/>
      <c r="D3245" s="22">
        <v>0</v>
      </c>
      <c r="E3245" s="23">
        <v>0.16952736918125705</v>
      </c>
      <c r="F3245" s="23">
        <v>2.0284421878077025E-2</v>
      </c>
      <c r="G3245" s="23">
        <v>0.12818007983240515</v>
      </c>
      <c r="H3245" s="23">
        <v>9.7773201085433609E-2</v>
      </c>
      <c r="I3245" s="25">
        <f t="shared" si="200"/>
        <v>0</v>
      </c>
      <c r="J3245" s="25">
        <f t="shared" si="201"/>
        <v>0</v>
      </c>
      <c r="K3245" s="25">
        <f t="shared" si="202"/>
        <v>0</v>
      </c>
      <c r="L3245" s="25">
        <f t="shared" si="203"/>
        <v>0</v>
      </c>
      <c r="M3245" s="25">
        <v>0</v>
      </c>
      <c r="N3245" s="25" t="e">
        <v>#N/A</v>
      </c>
      <c r="O3245" s="25" t="e">
        <f>VLOOKUP(A3245,'NFkB target TFs'!$E$10:$E$54,1,FALSE)</f>
        <v>#N/A</v>
      </c>
      <c r="P3245" s="25" t="e">
        <f>VLOOKUP(A3245,'all NFkB targets'!$A$6:$A$571,1,FALSE)</f>
        <v>#N/A</v>
      </c>
    </row>
    <row r="3246" spans="1:16" x14ac:dyDescent="0.25">
      <c r="A3246" s="96" t="s">
        <v>11275</v>
      </c>
      <c r="B3246" s="21" t="s">
        <v>11276</v>
      </c>
      <c r="C3246" s="21"/>
      <c r="D3246" s="22">
        <v>0</v>
      </c>
      <c r="E3246" s="23">
        <v>0.14034491481324801</v>
      </c>
      <c r="F3246" s="23">
        <v>0.17110253467248804</v>
      </c>
      <c r="G3246" s="23">
        <v>6.8781635610608835E-2</v>
      </c>
      <c r="H3246" s="23">
        <v>9.7766570900277336E-2</v>
      </c>
      <c r="I3246" s="25">
        <f t="shared" si="200"/>
        <v>0</v>
      </c>
      <c r="J3246" s="25">
        <f t="shared" si="201"/>
        <v>0</v>
      </c>
      <c r="K3246" s="25">
        <f t="shared" si="202"/>
        <v>0</v>
      </c>
      <c r="L3246" s="25">
        <f t="shared" si="203"/>
        <v>0</v>
      </c>
      <c r="M3246" s="25">
        <v>0</v>
      </c>
      <c r="N3246" s="25" t="e">
        <v>#N/A</v>
      </c>
      <c r="O3246" s="25" t="e">
        <f>VLOOKUP(A3246,'NFkB target TFs'!$E$10:$E$54,1,FALSE)</f>
        <v>#N/A</v>
      </c>
      <c r="P3246" s="25" t="e">
        <f>VLOOKUP(A3246,'all NFkB targets'!$A$6:$A$571,1,FALSE)</f>
        <v>#N/A</v>
      </c>
    </row>
    <row r="3247" spans="1:16" x14ac:dyDescent="0.25">
      <c r="A3247" s="96" t="s">
        <v>14065</v>
      </c>
      <c r="B3247" s="21" t="s">
        <v>14066</v>
      </c>
      <c r="C3247" s="21"/>
      <c r="D3247" s="22">
        <v>0</v>
      </c>
      <c r="E3247" s="24">
        <v>-0.25171356967212521</v>
      </c>
      <c r="F3247" s="23">
        <v>3.8148574884421561E-2</v>
      </c>
      <c r="G3247" s="28">
        <v>0.72997554877687776</v>
      </c>
      <c r="H3247" s="23">
        <v>9.7727559916414977E-2</v>
      </c>
      <c r="I3247" s="25">
        <f t="shared" si="200"/>
        <v>0</v>
      </c>
      <c r="J3247" s="25">
        <f t="shared" si="201"/>
        <v>0</v>
      </c>
      <c r="K3247" s="25">
        <f t="shared" si="202"/>
        <v>1</v>
      </c>
      <c r="L3247" s="25">
        <f t="shared" si="203"/>
        <v>0</v>
      </c>
      <c r="M3247" s="25">
        <v>1</v>
      </c>
      <c r="N3247" s="25" t="e">
        <v>#N/A</v>
      </c>
      <c r="O3247" s="25" t="e">
        <f>VLOOKUP(A3247,'NFkB target TFs'!$E$10:$E$54,1,FALSE)</f>
        <v>#N/A</v>
      </c>
      <c r="P3247" s="25" t="e">
        <f>VLOOKUP(A3247,'all NFkB targets'!$A$6:$A$571,1,FALSE)</f>
        <v>#N/A</v>
      </c>
    </row>
    <row r="3248" spans="1:16" x14ac:dyDescent="0.25">
      <c r="A3248" s="96" t="s">
        <v>1758</v>
      </c>
      <c r="B3248" s="21" t="s">
        <v>1759</v>
      </c>
      <c r="C3248" s="21"/>
      <c r="D3248" s="22">
        <v>0</v>
      </c>
      <c r="E3248" s="23">
        <v>0.28523876845241058</v>
      </c>
      <c r="F3248" s="23">
        <v>0.2102963075406834</v>
      </c>
      <c r="G3248" s="23">
        <v>0.26389726174521388</v>
      </c>
      <c r="H3248" s="23">
        <v>9.7690073165913591E-2</v>
      </c>
      <c r="I3248" s="25">
        <f t="shared" si="200"/>
        <v>0</v>
      </c>
      <c r="J3248" s="25">
        <f t="shared" si="201"/>
        <v>0</v>
      </c>
      <c r="K3248" s="25">
        <f t="shared" si="202"/>
        <v>0</v>
      </c>
      <c r="L3248" s="25">
        <f t="shared" si="203"/>
        <v>0</v>
      </c>
      <c r="M3248" s="25">
        <v>0</v>
      </c>
      <c r="N3248" s="25" t="e">
        <v>#N/A</v>
      </c>
      <c r="O3248" s="25" t="e">
        <f>VLOOKUP(A3248,'NFkB target TFs'!$E$10:$E$54,1,FALSE)</f>
        <v>#N/A</v>
      </c>
      <c r="P3248" s="25" t="e">
        <f>VLOOKUP(A3248,'all NFkB targets'!$A$6:$A$571,1,FALSE)</f>
        <v>#N/A</v>
      </c>
    </row>
    <row r="3249" spans="1:16" x14ac:dyDescent="0.25">
      <c r="A3249" s="96" t="s">
        <v>7069</v>
      </c>
      <c r="B3249" s="21" t="s">
        <v>7070</v>
      </c>
      <c r="C3249" s="21"/>
      <c r="D3249" s="22">
        <v>0</v>
      </c>
      <c r="E3249" s="23">
        <v>0.18056360185811771</v>
      </c>
      <c r="F3249" s="23">
        <v>8.887827294286145E-2</v>
      </c>
      <c r="G3249" s="23">
        <v>0.25144904436520127</v>
      </c>
      <c r="H3249" s="23">
        <v>9.7616628584749635E-2</v>
      </c>
      <c r="I3249" s="25">
        <f t="shared" si="200"/>
        <v>0</v>
      </c>
      <c r="J3249" s="25">
        <f t="shared" si="201"/>
        <v>0</v>
      </c>
      <c r="K3249" s="25">
        <f t="shared" si="202"/>
        <v>0</v>
      </c>
      <c r="L3249" s="25">
        <f t="shared" si="203"/>
        <v>0</v>
      </c>
      <c r="M3249" s="25">
        <v>0</v>
      </c>
      <c r="N3249" s="25" t="e">
        <v>#N/A</v>
      </c>
      <c r="O3249" s="25" t="e">
        <f>VLOOKUP(A3249,'NFkB target TFs'!$E$10:$E$54,1,FALSE)</f>
        <v>#N/A</v>
      </c>
      <c r="P3249" s="25" t="e">
        <f>VLOOKUP(A3249,'all NFkB targets'!$A$6:$A$571,1,FALSE)</f>
        <v>#N/A</v>
      </c>
    </row>
    <row r="3250" spans="1:16" x14ac:dyDescent="0.25">
      <c r="A3250" s="96" t="s">
        <v>4931</v>
      </c>
      <c r="B3250" s="21" t="s">
        <v>4932</v>
      </c>
      <c r="C3250" s="21"/>
      <c r="D3250" s="22">
        <v>0</v>
      </c>
      <c r="E3250" s="23">
        <v>9.2574548225180117E-2</v>
      </c>
      <c r="F3250" s="23">
        <v>1.0768942306167933E-2</v>
      </c>
      <c r="G3250" s="23">
        <v>0.12514970179347054</v>
      </c>
      <c r="H3250" s="23">
        <v>9.7614969451257125E-2</v>
      </c>
      <c r="I3250" s="25">
        <f t="shared" si="200"/>
        <v>0</v>
      </c>
      <c r="J3250" s="25">
        <f t="shared" si="201"/>
        <v>0</v>
      </c>
      <c r="K3250" s="25">
        <f t="shared" si="202"/>
        <v>0</v>
      </c>
      <c r="L3250" s="25">
        <f t="shared" si="203"/>
        <v>0</v>
      </c>
      <c r="M3250" s="25">
        <v>0</v>
      </c>
      <c r="N3250" s="25" t="e">
        <v>#N/A</v>
      </c>
      <c r="O3250" s="25" t="e">
        <f>VLOOKUP(A3250,'NFkB target TFs'!$E$10:$E$54,1,FALSE)</f>
        <v>#N/A</v>
      </c>
      <c r="P3250" s="25" t="e">
        <f>VLOOKUP(A3250,'all NFkB targets'!$A$6:$A$571,1,FALSE)</f>
        <v>#N/A</v>
      </c>
    </row>
    <row r="3251" spans="1:16" x14ac:dyDescent="0.25">
      <c r="A3251" s="96" t="s">
        <v>7468</v>
      </c>
      <c r="B3251" s="21" t="s">
        <v>7469</v>
      </c>
      <c r="C3251" s="21"/>
      <c r="D3251" s="22">
        <v>0</v>
      </c>
      <c r="E3251" s="23">
        <v>0.51625373249018758</v>
      </c>
      <c r="F3251" s="23">
        <v>0.36957796585673042</v>
      </c>
      <c r="G3251" s="23">
        <v>0.28069877062043808</v>
      </c>
      <c r="H3251" s="23">
        <v>9.7497691458600003E-2</v>
      </c>
      <c r="I3251" s="25">
        <f t="shared" si="200"/>
        <v>0</v>
      </c>
      <c r="J3251" s="25">
        <f t="shared" si="201"/>
        <v>0</v>
      </c>
      <c r="K3251" s="25">
        <f t="shared" si="202"/>
        <v>0</v>
      </c>
      <c r="L3251" s="25">
        <f t="shared" si="203"/>
        <v>0</v>
      </c>
      <c r="M3251" s="25">
        <v>0</v>
      </c>
      <c r="N3251" s="25" t="e">
        <v>#N/A</v>
      </c>
      <c r="O3251" s="25" t="e">
        <f>VLOOKUP(A3251,'NFkB target TFs'!$E$10:$E$54,1,FALSE)</f>
        <v>#N/A</v>
      </c>
      <c r="P3251" s="25" t="e">
        <f>VLOOKUP(A3251,'all NFkB targets'!$A$6:$A$571,1,FALSE)</f>
        <v>#N/A</v>
      </c>
    </row>
    <row r="3252" spans="1:16" x14ac:dyDescent="0.25">
      <c r="A3252" s="96" t="s">
        <v>3690</v>
      </c>
      <c r="B3252" s="21" t="s">
        <v>3691</v>
      </c>
      <c r="C3252" s="21"/>
      <c r="D3252" s="22">
        <v>0</v>
      </c>
      <c r="E3252" s="23">
        <v>0.16932896960533303</v>
      </c>
      <c r="F3252" s="23">
        <v>0.23613869478057692</v>
      </c>
      <c r="G3252" s="23">
        <v>0.46723176942096772</v>
      </c>
      <c r="H3252" s="23">
        <v>9.7434935366562572E-2</v>
      </c>
      <c r="I3252" s="25">
        <f t="shared" si="200"/>
        <v>0</v>
      </c>
      <c r="J3252" s="25">
        <f t="shared" si="201"/>
        <v>0</v>
      </c>
      <c r="K3252" s="25">
        <f t="shared" si="202"/>
        <v>0</v>
      </c>
      <c r="L3252" s="25">
        <f t="shared" si="203"/>
        <v>0</v>
      </c>
      <c r="M3252" s="25">
        <v>0</v>
      </c>
      <c r="N3252" s="25" t="e">
        <v>#N/A</v>
      </c>
      <c r="O3252" s="25" t="e">
        <f>VLOOKUP(A3252,'NFkB target TFs'!$E$10:$E$54,1,FALSE)</f>
        <v>#N/A</v>
      </c>
      <c r="P3252" s="25" t="e">
        <f>VLOOKUP(A3252,'all NFkB targets'!$A$6:$A$571,1,FALSE)</f>
        <v>#N/A</v>
      </c>
    </row>
    <row r="3253" spans="1:16" x14ac:dyDescent="0.25">
      <c r="A3253" s="96" t="s">
        <v>12271</v>
      </c>
      <c r="B3253" s="21" t="s">
        <v>941</v>
      </c>
      <c r="C3253" s="21"/>
      <c r="D3253" s="22">
        <v>0</v>
      </c>
      <c r="E3253" s="24">
        <v>-0.64274354095772379</v>
      </c>
      <c r="F3253" s="24">
        <v>-0.1803186444269374</v>
      </c>
      <c r="G3253" s="28">
        <v>0.5096660021785151</v>
      </c>
      <c r="H3253" s="23">
        <v>9.7328994373571412E-2</v>
      </c>
      <c r="I3253" s="25">
        <f t="shared" si="200"/>
        <v>1</v>
      </c>
      <c r="J3253" s="25">
        <f t="shared" si="201"/>
        <v>0</v>
      </c>
      <c r="K3253" s="25">
        <f t="shared" si="202"/>
        <v>0</v>
      </c>
      <c r="L3253" s="25">
        <f t="shared" si="203"/>
        <v>0</v>
      </c>
      <c r="M3253" s="25">
        <v>1</v>
      </c>
      <c r="N3253" s="25" t="e">
        <v>#N/A</v>
      </c>
      <c r="O3253" s="25" t="e">
        <f>VLOOKUP(A3253,'NFkB target TFs'!$E$10:$E$54,1,FALSE)</f>
        <v>#N/A</v>
      </c>
      <c r="P3253" s="25" t="e">
        <f>VLOOKUP(A3253,'all NFkB targets'!$A$6:$A$571,1,FALSE)</f>
        <v>#N/A</v>
      </c>
    </row>
    <row r="3254" spans="1:16" x14ac:dyDescent="0.25">
      <c r="A3254" s="96" t="s">
        <v>4960</v>
      </c>
      <c r="B3254" s="21" t="s">
        <v>4961</v>
      </c>
      <c r="C3254" s="21"/>
      <c r="D3254" s="22">
        <v>0</v>
      </c>
      <c r="E3254" s="23">
        <v>0.11937097666645088</v>
      </c>
      <c r="F3254" s="23">
        <v>-2.5887231795837266E-3</v>
      </c>
      <c r="G3254" s="23">
        <v>1.9226494830356052E-2</v>
      </c>
      <c r="H3254" s="23">
        <v>9.7318454052703354E-2</v>
      </c>
      <c r="I3254" s="25">
        <f t="shared" si="200"/>
        <v>0</v>
      </c>
      <c r="J3254" s="25">
        <f t="shared" si="201"/>
        <v>0</v>
      </c>
      <c r="K3254" s="25">
        <f t="shared" si="202"/>
        <v>0</v>
      </c>
      <c r="L3254" s="25">
        <f t="shared" si="203"/>
        <v>0</v>
      </c>
      <c r="M3254" s="25">
        <v>0</v>
      </c>
      <c r="N3254" s="25" t="e">
        <v>#N/A</v>
      </c>
      <c r="O3254" s="25" t="e">
        <f>VLOOKUP(A3254,'NFkB target TFs'!$E$10:$E$54,1,FALSE)</f>
        <v>#N/A</v>
      </c>
      <c r="P3254" s="25" t="e">
        <f>VLOOKUP(A3254,'all NFkB targets'!$A$6:$A$571,1,FALSE)</f>
        <v>#N/A</v>
      </c>
    </row>
    <row r="3255" spans="1:16" x14ac:dyDescent="0.25">
      <c r="A3255" s="96" t="s">
        <v>9531</v>
      </c>
      <c r="B3255" s="21" t="s">
        <v>9532</v>
      </c>
      <c r="C3255" s="21"/>
      <c r="D3255" s="22">
        <v>0</v>
      </c>
      <c r="E3255" s="23">
        <v>0.20313004950169058</v>
      </c>
      <c r="F3255" s="23">
        <v>0.17775045507223586</v>
      </c>
      <c r="G3255" s="23">
        <v>0.10763068364542767</v>
      </c>
      <c r="H3255" s="23">
        <v>9.7292044389764756E-2</v>
      </c>
      <c r="I3255" s="25">
        <f t="shared" ref="I3255:I3318" si="204">IF(ABS(E3255)&gt;0.585,1,0)</f>
        <v>0</v>
      </c>
      <c r="J3255" s="25">
        <f t="shared" ref="J3255:J3318" si="205">IF(ABS(F3255)&gt;0.585,1,0)</f>
        <v>0</v>
      </c>
      <c r="K3255" s="25">
        <f t="shared" ref="K3255:K3318" si="206">IF(ABS(G3255)&gt;0.585,1,0)</f>
        <v>0</v>
      </c>
      <c r="L3255" s="25">
        <f t="shared" ref="L3255:L3318" si="207">IF(ABS(H3255)&gt;0.585,1,0)</f>
        <v>0</v>
      </c>
      <c r="M3255" s="25">
        <v>0</v>
      </c>
      <c r="N3255" s="25" t="e">
        <v>#N/A</v>
      </c>
      <c r="O3255" s="25" t="e">
        <f>VLOOKUP(A3255,'NFkB target TFs'!$E$10:$E$54,1,FALSE)</f>
        <v>#N/A</v>
      </c>
      <c r="P3255" s="25" t="e">
        <f>VLOOKUP(A3255,'all NFkB targets'!$A$6:$A$571,1,FALSE)</f>
        <v>#N/A</v>
      </c>
    </row>
    <row r="3256" spans="1:16" x14ac:dyDescent="0.25">
      <c r="A3256" s="96" t="s">
        <v>3520</v>
      </c>
      <c r="B3256" s="21" t="s">
        <v>3521</v>
      </c>
      <c r="C3256" s="21"/>
      <c r="D3256" s="22">
        <v>0</v>
      </c>
      <c r="E3256" s="23">
        <v>0.23057777518175568</v>
      </c>
      <c r="F3256" s="23">
        <v>0.3435845851759084</v>
      </c>
      <c r="G3256" s="23">
        <v>0.30331655733268842</v>
      </c>
      <c r="H3256" s="23">
        <v>9.7009489645085517E-2</v>
      </c>
      <c r="I3256" s="25">
        <f t="shared" si="204"/>
        <v>0</v>
      </c>
      <c r="J3256" s="25">
        <f t="shared" si="205"/>
        <v>0</v>
      </c>
      <c r="K3256" s="25">
        <f t="shared" si="206"/>
        <v>0</v>
      </c>
      <c r="L3256" s="25">
        <f t="shared" si="207"/>
        <v>0</v>
      </c>
      <c r="M3256" s="25">
        <v>0</v>
      </c>
      <c r="N3256" s="25" t="e">
        <v>#N/A</v>
      </c>
      <c r="O3256" s="25" t="e">
        <f>VLOOKUP(A3256,'NFkB target TFs'!$E$10:$E$54,1,FALSE)</f>
        <v>#N/A</v>
      </c>
      <c r="P3256" s="25" t="e">
        <f>VLOOKUP(A3256,'all NFkB targets'!$A$6:$A$571,1,FALSE)</f>
        <v>#N/A</v>
      </c>
    </row>
    <row r="3257" spans="1:16" x14ac:dyDescent="0.25">
      <c r="A3257" s="96" t="s">
        <v>2043</v>
      </c>
      <c r="B3257" s="21" t="s">
        <v>2044</v>
      </c>
      <c r="C3257" s="21"/>
      <c r="D3257" s="22">
        <v>0</v>
      </c>
      <c r="E3257" s="23">
        <v>0.15555154696567769</v>
      </c>
      <c r="F3257" s="23">
        <v>0.24203150526486927</v>
      </c>
      <c r="G3257" s="23">
        <v>0.30433021158901757</v>
      </c>
      <c r="H3257" s="23">
        <v>9.6921739777362403E-2</v>
      </c>
      <c r="I3257" s="25">
        <f t="shared" si="204"/>
        <v>0</v>
      </c>
      <c r="J3257" s="25">
        <f t="shared" si="205"/>
        <v>0</v>
      </c>
      <c r="K3257" s="25">
        <f t="shared" si="206"/>
        <v>0</v>
      </c>
      <c r="L3257" s="25">
        <f t="shared" si="207"/>
        <v>0</v>
      </c>
      <c r="M3257" s="25">
        <v>0</v>
      </c>
      <c r="N3257" s="25" t="e">
        <v>#N/A</v>
      </c>
      <c r="O3257" s="25" t="e">
        <f>VLOOKUP(A3257,'NFkB target TFs'!$E$10:$E$54,1,FALSE)</f>
        <v>#N/A</v>
      </c>
      <c r="P3257" s="25" t="e">
        <f>VLOOKUP(A3257,'all NFkB targets'!$A$6:$A$571,1,FALSE)</f>
        <v>#N/A</v>
      </c>
    </row>
    <row r="3258" spans="1:16" x14ac:dyDescent="0.25">
      <c r="A3258" s="96" t="s">
        <v>9358</v>
      </c>
      <c r="B3258" s="21" t="s">
        <v>9359</v>
      </c>
      <c r="C3258" s="21"/>
      <c r="D3258" s="22">
        <v>0</v>
      </c>
      <c r="E3258" s="23">
        <v>0.23411783422512111</v>
      </c>
      <c r="F3258" s="23">
        <v>6.097390114753734E-2</v>
      </c>
      <c r="G3258" s="23">
        <v>0.18682644788699565</v>
      </c>
      <c r="H3258" s="23">
        <v>9.6920351549161829E-2</v>
      </c>
      <c r="I3258" s="25">
        <f t="shared" si="204"/>
        <v>0</v>
      </c>
      <c r="J3258" s="25">
        <f t="shared" si="205"/>
        <v>0</v>
      </c>
      <c r="K3258" s="25">
        <f t="shared" si="206"/>
        <v>0</v>
      </c>
      <c r="L3258" s="25">
        <f t="shared" si="207"/>
        <v>0</v>
      </c>
      <c r="M3258" s="25">
        <v>0</v>
      </c>
      <c r="N3258" s="25" t="e">
        <v>#N/A</v>
      </c>
      <c r="O3258" s="25" t="e">
        <f>VLOOKUP(A3258,'NFkB target TFs'!$E$10:$E$54,1,FALSE)</f>
        <v>#N/A</v>
      </c>
      <c r="P3258" s="25" t="e">
        <f>VLOOKUP(A3258,'all NFkB targets'!$A$6:$A$571,1,FALSE)</f>
        <v>#N/A</v>
      </c>
    </row>
    <row r="3259" spans="1:16" x14ac:dyDescent="0.25">
      <c r="A3259" s="96" t="s">
        <v>12388</v>
      </c>
      <c r="B3259" s="21" t="s">
        <v>12389</v>
      </c>
      <c r="C3259" s="21"/>
      <c r="D3259" s="22">
        <v>0</v>
      </c>
      <c r="E3259" s="28">
        <v>0.30204962932823898</v>
      </c>
      <c r="F3259" s="28">
        <v>0.60415951065754236</v>
      </c>
      <c r="G3259" s="28">
        <v>0.41300157695049766</v>
      </c>
      <c r="H3259" s="23">
        <v>9.689512448409085E-2</v>
      </c>
      <c r="I3259" s="25">
        <f t="shared" si="204"/>
        <v>0</v>
      </c>
      <c r="J3259" s="25">
        <f t="shared" si="205"/>
        <v>1</v>
      </c>
      <c r="K3259" s="25">
        <f t="shared" si="206"/>
        <v>0</v>
      </c>
      <c r="L3259" s="25">
        <f t="shared" si="207"/>
        <v>0</v>
      </c>
      <c r="M3259" s="25">
        <v>1</v>
      </c>
      <c r="N3259" s="25" t="e">
        <v>#N/A</v>
      </c>
      <c r="O3259" s="25" t="e">
        <f>VLOOKUP(A3259,'NFkB target TFs'!$E$10:$E$54,1,FALSE)</f>
        <v>#N/A</v>
      </c>
      <c r="P3259" s="25" t="e">
        <f>VLOOKUP(A3259,'all NFkB targets'!$A$6:$A$571,1,FALSE)</f>
        <v>#N/A</v>
      </c>
    </row>
    <row r="3260" spans="1:16" x14ac:dyDescent="0.25">
      <c r="A3260" s="96" t="s">
        <v>8995</v>
      </c>
      <c r="B3260" s="21" t="s">
        <v>941</v>
      </c>
      <c r="C3260" s="21"/>
      <c r="D3260" s="22">
        <v>0</v>
      </c>
      <c r="E3260" s="23">
        <v>-5.7530385788819194E-2</v>
      </c>
      <c r="F3260" s="23">
        <v>0.28064961003076111</v>
      </c>
      <c r="G3260" s="23">
        <v>0.29175201017392005</v>
      </c>
      <c r="H3260" s="23">
        <v>9.6840925142994111E-2</v>
      </c>
      <c r="I3260" s="25">
        <f t="shared" si="204"/>
        <v>0</v>
      </c>
      <c r="J3260" s="25">
        <f t="shared" si="205"/>
        <v>0</v>
      </c>
      <c r="K3260" s="25">
        <f t="shared" si="206"/>
        <v>0</v>
      </c>
      <c r="L3260" s="25">
        <f t="shared" si="207"/>
        <v>0</v>
      </c>
      <c r="M3260" s="25">
        <v>0</v>
      </c>
      <c r="N3260" s="25" t="e">
        <v>#N/A</v>
      </c>
      <c r="O3260" s="25" t="e">
        <f>VLOOKUP(A3260,'NFkB target TFs'!$E$10:$E$54,1,FALSE)</f>
        <v>#N/A</v>
      </c>
      <c r="P3260" s="25" t="e">
        <f>VLOOKUP(A3260,'all NFkB targets'!$A$6:$A$571,1,FALSE)</f>
        <v>#N/A</v>
      </c>
    </row>
    <row r="3261" spans="1:16" x14ac:dyDescent="0.25">
      <c r="A3261" s="96" t="s">
        <v>8075</v>
      </c>
      <c r="B3261" s="21" t="s">
        <v>8076</v>
      </c>
      <c r="C3261" s="21"/>
      <c r="D3261" s="22">
        <v>0</v>
      </c>
      <c r="E3261" s="23">
        <v>5.8205935360746038E-2</v>
      </c>
      <c r="F3261" s="23">
        <v>0.26731258409148728</v>
      </c>
      <c r="G3261" s="23">
        <v>0.10931345077051917</v>
      </c>
      <c r="H3261" s="23">
        <v>9.672238953893704E-2</v>
      </c>
      <c r="I3261" s="25">
        <f t="shared" si="204"/>
        <v>0</v>
      </c>
      <c r="J3261" s="25">
        <f t="shared" si="205"/>
        <v>0</v>
      </c>
      <c r="K3261" s="25">
        <f t="shared" si="206"/>
        <v>0</v>
      </c>
      <c r="L3261" s="25">
        <f t="shared" si="207"/>
        <v>0</v>
      </c>
      <c r="M3261" s="25">
        <v>0</v>
      </c>
      <c r="N3261" s="25" t="e">
        <v>#N/A</v>
      </c>
      <c r="O3261" s="25" t="e">
        <f>VLOOKUP(A3261,'NFkB target TFs'!$E$10:$E$54,1,FALSE)</f>
        <v>#N/A</v>
      </c>
      <c r="P3261" s="25" t="e">
        <f>VLOOKUP(A3261,'all NFkB targets'!$A$6:$A$571,1,FALSE)</f>
        <v>#N/A</v>
      </c>
    </row>
    <row r="3262" spans="1:16" x14ac:dyDescent="0.25">
      <c r="A3262" s="96" t="s">
        <v>3634</v>
      </c>
      <c r="B3262" s="21" t="s">
        <v>3635</v>
      </c>
      <c r="C3262" s="21"/>
      <c r="D3262" s="22">
        <v>0</v>
      </c>
      <c r="E3262" s="23">
        <v>-0.25619608104652269</v>
      </c>
      <c r="F3262" s="23">
        <v>-0.23925258697733415</v>
      </c>
      <c r="G3262" s="23">
        <v>-0.36436146316762807</v>
      </c>
      <c r="H3262" s="23">
        <v>9.6686930194500101E-2</v>
      </c>
      <c r="I3262" s="25">
        <f t="shared" si="204"/>
        <v>0</v>
      </c>
      <c r="J3262" s="25">
        <f t="shared" si="205"/>
        <v>0</v>
      </c>
      <c r="K3262" s="25">
        <f t="shared" si="206"/>
        <v>0</v>
      </c>
      <c r="L3262" s="25">
        <f t="shared" si="207"/>
        <v>0</v>
      </c>
      <c r="M3262" s="25">
        <v>0</v>
      </c>
      <c r="N3262" s="25" t="e">
        <v>#N/A</v>
      </c>
      <c r="O3262" s="25" t="e">
        <f>VLOOKUP(A3262,'NFkB target TFs'!$E$10:$E$54,1,FALSE)</f>
        <v>#N/A</v>
      </c>
      <c r="P3262" s="25" t="e">
        <f>VLOOKUP(A3262,'all NFkB targets'!$A$6:$A$571,1,FALSE)</f>
        <v>#N/A</v>
      </c>
    </row>
    <row r="3263" spans="1:16" x14ac:dyDescent="0.25">
      <c r="A3263" s="96" t="s">
        <v>1460</v>
      </c>
      <c r="B3263" s="21" t="s">
        <v>1461</v>
      </c>
      <c r="C3263" s="21"/>
      <c r="D3263" s="22">
        <v>0</v>
      </c>
      <c r="E3263" s="23">
        <v>0.28949575463175997</v>
      </c>
      <c r="F3263" s="23">
        <v>1.7364863900829357E-2</v>
      </c>
      <c r="G3263" s="23">
        <v>-6.4199765443138282E-2</v>
      </c>
      <c r="H3263" s="23">
        <v>9.6575702491286206E-2</v>
      </c>
      <c r="I3263" s="25">
        <f t="shared" si="204"/>
        <v>0</v>
      </c>
      <c r="J3263" s="25">
        <f t="shared" si="205"/>
        <v>0</v>
      </c>
      <c r="K3263" s="25">
        <f t="shared" si="206"/>
        <v>0</v>
      </c>
      <c r="L3263" s="25">
        <f t="shared" si="207"/>
        <v>0</v>
      </c>
      <c r="M3263" s="25">
        <v>0</v>
      </c>
      <c r="N3263" s="25" t="e">
        <v>#N/A</v>
      </c>
      <c r="O3263" s="25" t="e">
        <f>VLOOKUP(A3263,'NFkB target TFs'!$E$10:$E$54,1,FALSE)</f>
        <v>#N/A</v>
      </c>
      <c r="P3263" s="25" t="e">
        <f>VLOOKUP(A3263,'all NFkB targets'!$A$6:$A$571,1,FALSE)</f>
        <v>#N/A</v>
      </c>
    </row>
    <row r="3264" spans="1:16" x14ac:dyDescent="0.25">
      <c r="A3264" s="96" t="s">
        <v>4294</v>
      </c>
      <c r="B3264" s="21" t="s">
        <v>4295</v>
      </c>
      <c r="C3264" s="21"/>
      <c r="D3264" s="22">
        <v>0</v>
      </c>
      <c r="E3264" s="23">
        <v>0.12708563018078753</v>
      </c>
      <c r="F3264" s="23">
        <v>0.2265426350116132</v>
      </c>
      <c r="G3264" s="23">
        <v>0.29025469713940166</v>
      </c>
      <c r="H3264" s="23">
        <v>9.6528016328057936E-2</v>
      </c>
      <c r="I3264" s="25">
        <f t="shared" si="204"/>
        <v>0</v>
      </c>
      <c r="J3264" s="25">
        <f t="shared" si="205"/>
        <v>0</v>
      </c>
      <c r="K3264" s="25">
        <f t="shared" si="206"/>
        <v>0</v>
      </c>
      <c r="L3264" s="25">
        <f t="shared" si="207"/>
        <v>0</v>
      </c>
      <c r="M3264" s="25">
        <v>0</v>
      </c>
      <c r="N3264" s="25" t="e">
        <v>#N/A</v>
      </c>
      <c r="O3264" s="25" t="e">
        <f>VLOOKUP(A3264,'NFkB target TFs'!$E$10:$E$54,1,FALSE)</f>
        <v>#N/A</v>
      </c>
      <c r="P3264" s="25" t="e">
        <f>VLOOKUP(A3264,'all NFkB targets'!$A$6:$A$571,1,FALSE)</f>
        <v>#N/A</v>
      </c>
    </row>
    <row r="3265" spans="1:16" x14ac:dyDescent="0.25">
      <c r="A3265" s="96" t="s">
        <v>13822</v>
      </c>
      <c r="B3265" s="21" t="s">
        <v>13823</v>
      </c>
      <c r="C3265" s="21"/>
      <c r="D3265" s="22">
        <v>0</v>
      </c>
      <c r="E3265" s="23">
        <v>2.8835534618223892E-2</v>
      </c>
      <c r="F3265" s="28">
        <v>0.36661301410062147</v>
      </c>
      <c r="G3265" s="28">
        <v>0.73348013657527544</v>
      </c>
      <c r="H3265" s="23">
        <v>9.6495000148201032E-2</v>
      </c>
      <c r="I3265" s="25">
        <f t="shared" si="204"/>
        <v>0</v>
      </c>
      <c r="J3265" s="25">
        <f t="shared" si="205"/>
        <v>0</v>
      </c>
      <c r="K3265" s="25">
        <f t="shared" si="206"/>
        <v>1</v>
      </c>
      <c r="L3265" s="25">
        <f t="shared" si="207"/>
        <v>0</v>
      </c>
      <c r="M3265" s="25">
        <v>1</v>
      </c>
      <c r="N3265" s="25" t="e">
        <v>#N/A</v>
      </c>
      <c r="O3265" s="25" t="e">
        <f>VLOOKUP(A3265,'NFkB target TFs'!$E$10:$E$54,1,FALSE)</f>
        <v>#N/A</v>
      </c>
      <c r="P3265" s="25" t="e">
        <f>VLOOKUP(A3265,'all NFkB targets'!$A$6:$A$571,1,FALSE)</f>
        <v>#N/A</v>
      </c>
    </row>
    <row r="3266" spans="1:16" x14ac:dyDescent="0.25">
      <c r="A3266" s="96" t="s">
        <v>7666</v>
      </c>
      <c r="B3266" s="21" t="s">
        <v>7667</v>
      </c>
      <c r="C3266" s="21"/>
      <c r="D3266" s="22">
        <v>0</v>
      </c>
      <c r="E3266" s="23">
        <v>-7.5904615038686174E-2</v>
      </c>
      <c r="F3266" s="23">
        <v>0.38419938374903223</v>
      </c>
      <c r="G3266" s="23">
        <v>0.36749476551785232</v>
      </c>
      <c r="H3266" s="23">
        <v>9.6395553249723168E-2</v>
      </c>
      <c r="I3266" s="25">
        <f t="shared" si="204"/>
        <v>0</v>
      </c>
      <c r="J3266" s="25">
        <f t="shared" si="205"/>
        <v>0</v>
      </c>
      <c r="K3266" s="25">
        <f t="shared" si="206"/>
        <v>0</v>
      </c>
      <c r="L3266" s="25">
        <f t="shared" si="207"/>
        <v>0</v>
      </c>
      <c r="M3266" s="25">
        <v>0</v>
      </c>
      <c r="N3266" s="25" t="e">
        <v>#N/A</v>
      </c>
      <c r="O3266" s="25" t="e">
        <f>VLOOKUP(A3266,'NFkB target TFs'!$E$10:$E$54,1,FALSE)</f>
        <v>#N/A</v>
      </c>
      <c r="P3266" s="25" t="e">
        <f>VLOOKUP(A3266,'all NFkB targets'!$A$6:$A$571,1,FALSE)</f>
        <v>#N/A</v>
      </c>
    </row>
    <row r="3267" spans="1:16" x14ac:dyDescent="0.25">
      <c r="A3267" s="96" t="s">
        <v>6703</v>
      </c>
      <c r="B3267" s="21" t="s">
        <v>6704</v>
      </c>
      <c r="C3267" s="21"/>
      <c r="D3267" s="22">
        <v>0</v>
      </c>
      <c r="E3267" s="23">
        <v>-0.22760922553280047</v>
      </c>
      <c r="F3267" s="23">
        <v>-2.6775717009739675E-2</v>
      </c>
      <c r="G3267" s="23">
        <v>5.800003268436528E-2</v>
      </c>
      <c r="H3267" s="23">
        <v>9.6344338865056001E-2</v>
      </c>
      <c r="I3267" s="25">
        <f t="shared" si="204"/>
        <v>0</v>
      </c>
      <c r="J3267" s="25">
        <f t="shared" si="205"/>
        <v>0</v>
      </c>
      <c r="K3267" s="25">
        <f t="shared" si="206"/>
        <v>0</v>
      </c>
      <c r="L3267" s="25">
        <f t="shared" si="207"/>
        <v>0</v>
      </c>
      <c r="M3267" s="25">
        <v>0</v>
      </c>
      <c r="N3267" s="25" t="e">
        <v>#N/A</v>
      </c>
      <c r="O3267" s="25" t="e">
        <f>VLOOKUP(A3267,'NFkB target TFs'!$E$10:$E$54,1,FALSE)</f>
        <v>#N/A</v>
      </c>
      <c r="P3267" s="25" t="e">
        <f>VLOOKUP(A3267,'all NFkB targets'!$A$6:$A$571,1,FALSE)</f>
        <v>#N/A</v>
      </c>
    </row>
    <row r="3268" spans="1:16" x14ac:dyDescent="0.25">
      <c r="A3268" s="96" t="s">
        <v>15037</v>
      </c>
      <c r="B3268" s="21" t="s">
        <v>15038</v>
      </c>
      <c r="C3268" s="21"/>
      <c r="D3268" s="22">
        <v>0</v>
      </c>
      <c r="E3268" s="24">
        <v>-1.6498136450711238</v>
      </c>
      <c r="F3268" s="24">
        <v>-0.87903461236193348</v>
      </c>
      <c r="G3268" s="28">
        <v>1.5982593233346141</v>
      </c>
      <c r="H3268" s="23">
        <v>9.6340992596791492E-2</v>
      </c>
      <c r="I3268" s="25">
        <f t="shared" si="204"/>
        <v>1</v>
      </c>
      <c r="J3268" s="25">
        <f t="shared" si="205"/>
        <v>1</v>
      </c>
      <c r="K3268" s="25">
        <f t="shared" si="206"/>
        <v>1</v>
      </c>
      <c r="L3268" s="25">
        <f t="shared" si="207"/>
        <v>0</v>
      </c>
      <c r="M3268" s="25">
        <v>1</v>
      </c>
      <c r="N3268" s="25" t="e">
        <v>#N/A</v>
      </c>
      <c r="O3268" s="25" t="e">
        <f>VLOOKUP(A3268,'NFkB target TFs'!$E$10:$E$54,1,FALSE)</f>
        <v>#N/A</v>
      </c>
      <c r="P3268" s="25" t="e">
        <f>VLOOKUP(A3268,'all NFkB targets'!$A$6:$A$571,1,FALSE)</f>
        <v>#N/A</v>
      </c>
    </row>
    <row r="3269" spans="1:16" x14ac:dyDescent="0.25">
      <c r="A3269" s="96" t="s">
        <v>10552</v>
      </c>
      <c r="B3269" s="21" t="s">
        <v>10553</v>
      </c>
      <c r="C3269" s="21"/>
      <c r="D3269" s="22">
        <v>0</v>
      </c>
      <c r="E3269" s="23">
        <v>-0.27724026725409789</v>
      </c>
      <c r="F3269" s="23">
        <v>4.8602816595767227E-2</v>
      </c>
      <c r="G3269" s="23">
        <v>0.21665660419363761</v>
      </c>
      <c r="H3269" s="23">
        <v>9.6267059275599823E-2</v>
      </c>
      <c r="I3269" s="25">
        <f t="shared" si="204"/>
        <v>0</v>
      </c>
      <c r="J3269" s="25">
        <f t="shared" si="205"/>
        <v>0</v>
      </c>
      <c r="K3269" s="25">
        <f t="shared" si="206"/>
        <v>0</v>
      </c>
      <c r="L3269" s="25">
        <f t="shared" si="207"/>
        <v>0</v>
      </c>
      <c r="M3269" s="25">
        <v>0</v>
      </c>
      <c r="N3269" s="25" t="e">
        <v>#N/A</v>
      </c>
      <c r="O3269" s="25" t="e">
        <f>VLOOKUP(A3269,'NFkB target TFs'!$E$10:$E$54,1,FALSE)</f>
        <v>#N/A</v>
      </c>
      <c r="P3269" s="25" t="e">
        <f>VLOOKUP(A3269,'all NFkB targets'!$A$6:$A$571,1,FALSE)</f>
        <v>#N/A</v>
      </c>
    </row>
    <row r="3270" spans="1:16" x14ac:dyDescent="0.25">
      <c r="A3270" s="96" t="s">
        <v>9189</v>
      </c>
      <c r="B3270" s="21" t="s">
        <v>9190</v>
      </c>
      <c r="C3270" s="21"/>
      <c r="D3270" s="22">
        <v>0</v>
      </c>
      <c r="E3270" s="23">
        <v>-0.11143468916933505</v>
      </c>
      <c r="F3270" s="23">
        <v>-4.1767209735932745E-2</v>
      </c>
      <c r="G3270" s="23">
        <v>-0.12701145650182433</v>
      </c>
      <c r="H3270" s="23">
        <v>9.6240173890129704E-2</v>
      </c>
      <c r="I3270" s="25">
        <f t="shared" si="204"/>
        <v>0</v>
      </c>
      <c r="J3270" s="25">
        <f t="shared" si="205"/>
        <v>0</v>
      </c>
      <c r="K3270" s="25">
        <f t="shared" si="206"/>
        <v>0</v>
      </c>
      <c r="L3270" s="25">
        <f t="shared" si="207"/>
        <v>0</v>
      </c>
      <c r="M3270" s="25">
        <v>0</v>
      </c>
      <c r="N3270" s="25" t="e">
        <v>#N/A</v>
      </c>
      <c r="O3270" s="25" t="e">
        <f>VLOOKUP(A3270,'NFkB target TFs'!$E$10:$E$54,1,FALSE)</f>
        <v>#N/A</v>
      </c>
      <c r="P3270" s="25" t="e">
        <f>VLOOKUP(A3270,'all NFkB targets'!$A$6:$A$571,1,FALSE)</f>
        <v>#N/A</v>
      </c>
    </row>
    <row r="3271" spans="1:16" x14ac:dyDescent="0.25">
      <c r="A3271" s="96" t="s">
        <v>6719</v>
      </c>
      <c r="B3271" s="21" t="s">
        <v>6720</v>
      </c>
      <c r="C3271" s="21"/>
      <c r="D3271" s="22">
        <v>0</v>
      </c>
      <c r="E3271" s="23">
        <v>0.10766894519798428</v>
      </c>
      <c r="F3271" s="23">
        <v>0.49615234771461297</v>
      </c>
      <c r="G3271" s="23">
        <v>0.22013319441859844</v>
      </c>
      <c r="H3271" s="23">
        <v>9.6201153595461913E-2</v>
      </c>
      <c r="I3271" s="25">
        <f t="shared" si="204"/>
        <v>0</v>
      </c>
      <c r="J3271" s="25">
        <f t="shared" si="205"/>
        <v>0</v>
      </c>
      <c r="K3271" s="25">
        <f t="shared" si="206"/>
        <v>0</v>
      </c>
      <c r="L3271" s="25">
        <f t="shared" si="207"/>
        <v>0</v>
      </c>
      <c r="M3271" s="25">
        <v>0</v>
      </c>
      <c r="N3271" s="25" t="e">
        <v>#N/A</v>
      </c>
      <c r="O3271" s="25" t="e">
        <f>VLOOKUP(A3271,'NFkB target TFs'!$E$10:$E$54,1,FALSE)</f>
        <v>#N/A</v>
      </c>
      <c r="P3271" s="25" t="e">
        <f>VLOOKUP(A3271,'all NFkB targets'!$A$6:$A$571,1,FALSE)</f>
        <v>#N/A</v>
      </c>
    </row>
    <row r="3272" spans="1:16" x14ac:dyDescent="0.25">
      <c r="A3272" s="96" t="s">
        <v>11761</v>
      </c>
      <c r="B3272" s="21" t="s">
        <v>11762</v>
      </c>
      <c r="C3272" s="21"/>
      <c r="D3272" s="22">
        <v>0</v>
      </c>
      <c r="E3272" s="23">
        <v>0.23128178962224213</v>
      </c>
      <c r="F3272" s="23">
        <v>0.2396639710774281</v>
      </c>
      <c r="G3272" s="23">
        <v>4.0475942490811261E-2</v>
      </c>
      <c r="H3272" s="23">
        <v>9.6173031850403115E-2</v>
      </c>
      <c r="I3272" s="25">
        <f t="shared" si="204"/>
        <v>0</v>
      </c>
      <c r="J3272" s="25">
        <f t="shared" si="205"/>
        <v>0</v>
      </c>
      <c r="K3272" s="25">
        <f t="shared" si="206"/>
        <v>0</v>
      </c>
      <c r="L3272" s="25">
        <f t="shared" si="207"/>
        <v>0</v>
      </c>
      <c r="M3272" s="25">
        <v>0</v>
      </c>
      <c r="N3272" s="25" t="e">
        <v>#N/A</v>
      </c>
      <c r="O3272" s="25" t="e">
        <f>VLOOKUP(A3272,'NFkB target TFs'!$E$10:$E$54,1,FALSE)</f>
        <v>#N/A</v>
      </c>
      <c r="P3272" s="25" t="e">
        <f>VLOOKUP(A3272,'all NFkB targets'!$A$6:$A$571,1,FALSE)</f>
        <v>#N/A</v>
      </c>
    </row>
    <row r="3273" spans="1:16" x14ac:dyDescent="0.25">
      <c r="A3273" s="96" t="s">
        <v>11605</v>
      </c>
      <c r="B3273" s="21" t="s">
        <v>11606</v>
      </c>
      <c r="C3273" s="21"/>
      <c r="D3273" s="22">
        <v>0</v>
      </c>
      <c r="E3273" s="23">
        <v>-7.9155021653004032E-2</v>
      </c>
      <c r="F3273" s="23">
        <v>0.15227878521750912</v>
      </c>
      <c r="G3273" s="23">
        <v>0.41819645618118456</v>
      </c>
      <c r="H3273" s="23">
        <v>9.6150228049343575E-2</v>
      </c>
      <c r="I3273" s="25">
        <f t="shared" si="204"/>
        <v>0</v>
      </c>
      <c r="J3273" s="25">
        <f t="shared" si="205"/>
        <v>0</v>
      </c>
      <c r="K3273" s="25">
        <f t="shared" si="206"/>
        <v>0</v>
      </c>
      <c r="L3273" s="25">
        <f t="shared" si="207"/>
        <v>0</v>
      </c>
      <c r="M3273" s="25">
        <v>0</v>
      </c>
      <c r="N3273" s="25" t="e">
        <v>#N/A</v>
      </c>
      <c r="O3273" s="25" t="e">
        <f>VLOOKUP(A3273,'NFkB target TFs'!$E$10:$E$54,1,FALSE)</f>
        <v>#N/A</v>
      </c>
      <c r="P3273" s="25" t="e">
        <f>VLOOKUP(A3273,'all NFkB targets'!$A$6:$A$571,1,FALSE)</f>
        <v>#N/A</v>
      </c>
    </row>
    <row r="3274" spans="1:16" x14ac:dyDescent="0.25">
      <c r="A3274" s="96" t="s">
        <v>12523</v>
      </c>
      <c r="B3274" s="21" t="s">
        <v>12524</v>
      </c>
      <c r="C3274" s="21"/>
      <c r="D3274" s="22">
        <v>0</v>
      </c>
      <c r="E3274" s="24">
        <v>-0.1372126871314942</v>
      </c>
      <c r="F3274" s="28">
        <v>0.72497584083385358</v>
      </c>
      <c r="G3274" s="23">
        <v>-0.1023180687456068</v>
      </c>
      <c r="H3274" s="23">
        <v>9.5989359996904666E-2</v>
      </c>
      <c r="I3274" s="25">
        <f t="shared" si="204"/>
        <v>0</v>
      </c>
      <c r="J3274" s="25">
        <f t="shared" si="205"/>
        <v>1</v>
      </c>
      <c r="K3274" s="25">
        <f t="shared" si="206"/>
        <v>0</v>
      </c>
      <c r="L3274" s="25">
        <f t="shared" si="207"/>
        <v>0</v>
      </c>
      <c r="M3274" s="25">
        <v>1</v>
      </c>
      <c r="N3274" s="25" t="e">
        <v>#N/A</v>
      </c>
      <c r="O3274" s="25" t="e">
        <f>VLOOKUP(A3274,'NFkB target TFs'!$E$10:$E$54,1,FALSE)</f>
        <v>#N/A</v>
      </c>
      <c r="P3274" s="25" t="e">
        <f>VLOOKUP(A3274,'all NFkB targets'!$A$6:$A$571,1,FALSE)</f>
        <v>#N/A</v>
      </c>
    </row>
    <row r="3275" spans="1:16" x14ac:dyDescent="0.25">
      <c r="A3275" s="96" t="s">
        <v>10694</v>
      </c>
      <c r="B3275" s="21" t="s">
        <v>10695</v>
      </c>
      <c r="C3275" s="21"/>
      <c r="D3275" s="22">
        <v>0</v>
      </c>
      <c r="E3275" s="23">
        <v>0.3510796932670136</v>
      </c>
      <c r="F3275" s="23">
        <v>0.30433655290451522</v>
      </c>
      <c r="G3275" s="23">
        <v>0.29411780016339051</v>
      </c>
      <c r="H3275" s="23">
        <v>9.5708292344672194E-2</v>
      </c>
      <c r="I3275" s="25">
        <f t="shared" si="204"/>
        <v>0</v>
      </c>
      <c r="J3275" s="25">
        <f t="shared" si="205"/>
        <v>0</v>
      </c>
      <c r="K3275" s="25">
        <f t="shared" si="206"/>
        <v>0</v>
      </c>
      <c r="L3275" s="25">
        <f t="shared" si="207"/>
        <v>0</v>
      </c>
      <c r="M3275" s="25">
        <v>0</v>
      </c>
      <c r="N3275" s="25" t="e">
        <v>#N/A</v>
      </c>
      <c r="O3275" s="25" t="e">
        <f>VLOOKUP(A3275,'NFkB target TFs'!$E$10:$E$54,1,FALSE)</f>
        <v>#N/A</v>
      </c>
      <c r="P3275" s="25" t="e">
        <f>VLOOKUP(A3275,'all NFkB targets'!$A$6:$A$571,1,FALSE)</f>
        <v>#N/A</v>
      </c>
    </row>
    <row r="3276" spans="1:16" x14ac:dyDescent="0.25">
      <c r="A3276" s="96" t="s">
        <v>6870</v>
      </c>
      <c r="B3276" s="21" t="s">
        <v>6871</v>
      </c>
      <c r="C3276" s="21"/>
      <c r="D3276" s="22">
        <v>0</v>
      </c>
      <c r="E3276" s="23">
        <v>0.25256622008257495</v>
      </c>
      <c r="F3276" s="23">
        <v>-0.209579819842072</v>
      </c>
      <c r="G3276" s="23">
        <v>-0.12194451567111236</v>
      </c>
      <c r="H3276" s="23">
        <v>9.5697677883746723E-2</v>
      </c>
      <c r="I3276" s="25">
        <f t="shared" si="204"/>
        <v>0</v>
      </c>
      <c r="J3276" s="25">
        <f t="shared" si="205"/>
        <v>0</v>
      </c>
      <c r="K3276" s="25">
        <f t="shared" si="206"/>
        <v>0</v>
      </c>
      <c r="L3276" s="25">
        <f t="shared" si="207"/>
        <v>0</v>
      </c>
      <c r="M3276" s="25">
        <v>0</v>
      </c>
      <c r="N3276" s="25" t="e">
        <v>#N/A</v>
      </c>
      <c r="O3276" s="25" t="e">
        <f>VLOOKUP(A3276,'NFkB target TFs'!$E$10:$E$54,1,FALSE)</f>
        <v>#N/A</v>
      </c>
      <c r="P3276" s="25" t="e">
        <f>VLOOKUP(A3276,'all NFkB targets'!$A$6:$A$571,1,FALSE)</f>
        <v>#N/A</v>
      </c>
    </row>
    <row r="3277" spans="1:16" x14ac:dyDescent="0.25">
      <c r="A3277" s="96" t="s">
        <v>8369</v>
      </c>
      <c r="B3277" s="21" t="s">
        <v>8370</v>
      </c>
      <c r="C3277" s="21"/>
      <c r="D3277" s="22">
        <v>0</v>
      </c>
      <c r="E3277" s="23">
        <v>0.12639323378154296</v>
      </c>
      <c r="F3277" s="23">
        <v>0.12823874548795111</v>
      </c>
      <c r="G3277" s="23">
        <v>0.49308797720285086</v>
      </c>
      <c r="H3277" s="23">
        <v>9.5693681872242892E-2</v>
      </c>
      <c r="I3277" s="25">
        <f t="shared" si="204"/>
        <v>0</v>
      </c>
      <c r="J3277" s="25">
        <f t="shared" si="205"/>
        <v>0</v>
      </c>
      <c r="K3277" s="25">
        <f t="shared" si="206"/>
        <v>0</v>
      </c>
      <c r="L3277" s="25">
        <f t="shared" si="207"/>
        <v>0</v>
      </c>
      <c r="M3277" s="25">
        <v>0</v>
      </c>
      <c r="N3277" s="25" t="e">
        <v>#N/A</v>
      </c>
      <c r="O3277" s="25" t="e">
        <f>VLOOKUP(A3277,'NFkB target TFs'!$E$10:$E$54,1,FALSE)</f>
        <v>#N/A</v>
      </c>
      <c r="P3277" s="25" t="e">
        <f>VLOOKUP(A3277,'all NFkB targets'!$A$6:$A$571,1,FALSE)</f>
        <v>#N/A</v>
      </c>
    </row>
    <row r="3278" spans="1:16" x14ac:dyDescent="0.25">
      <c r="A3278" s="96" t="s">
        <v>2754</v>
      </c>
      <c r="B3278" s="21" t="s">
        <v>2755</v>
      </c>
      <c r="C3278" s="21"/>
      <c r="D3278" s="22">
        <v>0</v>
      </c>
      <c r="E3278" s="23">
        <v>0.36704583109879241</v>
      </c>
      <c r="F3278" s="23">
        <v>-0.19512180823460859</v>
      </c>
      <c r="G3278" s="23">
        <v>7.0154877217902256E-2</v>
      </c>
      <c r="H3278" s="23">
        <v>9.5618500351886668E-2</v>
      </c>
      <c r="I3278" s="25">
        <f t="shared" si="204"/>
        <v>0</v>
      </c>
      <c r="J3278" s="25">
        <f t="shared" si="205"/>
        <v>0</v>
      </c>
      <c r="K3278" s="25">
        <f t="shared" si="206"/>
        <v>0</v>
      </c>
      <c r="L3278" s="25">
        <f t="shared" si="207"/>
        <v>0</v>
      </c>
      <c r="M3278" s="25">
        <v>0</v>
      </c>
      <c r="N3278" s="25" t="e">
        <v>#N/A</v>
      </c>
      <c r="O3278" s="25" t="e">
        <f>VLOOKUP(A3278,'NFkB target TFs'!$E$10:$E$54,1,FALSE)</f>
        <v>#N/A</v>
      </c>
      <c r="P3278" s="25" t="e">
        <f>VLOOKUP(A3278,'all NFkB targets'!$A$6:$A$571,1,FALSE)</f>
        <v>#N/A</v>
      </c>
    </row>
    <row r="3279" spans="1:16" x14ac:dyDescent="0.25">
      <c r="A3279" s="96" t="s">
        <v>3303</v>
      </c>
      <c r="B3279" s="21" t="s">
        <v>3304</v>
      </c>
      <c r="C3279" s="21"/>
      <c r="D3279" s="22">
        <v>0</v>
      </c>
      <c r="E3279" s="23">
        <v>1.019608176839858E-2</v>
      </c>
      <c r="F3279" s="23">
        <v>0.37455628537781571</v>
      </c>
      <c r="G3279" s="23">
        <v>0.1175238992965985</v>
      </c>
      <c r="H3279" s="23">
        <v>9.5582003835857285E-2</v>
      </c>
      <c r="I3279" s="25">
        <f t="shared" si="204"/>
        <v>0</v>
      </c>
      <c r="J3279" s="25">
        <f t="shared" si="205"/>
        <v>0</v>
      </c>
      <c r="K3279" s="25">
        <f t="shared" si="206"/>
        <v>0</v>
      </c>
      <c r="L3279" s="25">
        <f t="shared" si="207"/>
        <v>0</v>
      </c>
      <c r="M3279" s="25">
        <v>0</v>
      </c>
      <c r="N3279" s="25" t="e">
        <v>#N/A</v>
      </c>
      <c r="O3279" s="25" t="e">
        <f>VLOOKUP(A3279,'NFkB target TFs'!$E$10:$E$54,1,FALSE)</f>
        <v>#N/A</v>
      </c>
      <c r="P3279" s="25" t="e">
        <f>VLOOKUP(A3279,'all NFkB targets'!$A$6:$A$571,1,FALSE)</f>
        <v>#N/A</v>
      </c>
    </row>
    <row r="3280" spans="1:16" x14ac:dyDescent="0.25">
      <c r="A3280" s="96" t="s">
        <v>9785</v>
      </c>
      <c r="B3280" s="21" t="s">
        <v>9786</v>
      </c>
      <c r="C3280" s="21"/>
      <c r="D3280" s="22">
        <v>0</v>
      </c>
      <c r="E3280" s="23">
        <v>1.0622826462159982E-2</v>
      </c>
      <c r="F3280" s="23">
        <v>4.7035029688927893E-2</v>
      </c>
      <c r="G3280" s="23">
        <v>1.9177055704586856E-2</v>
      </c>
      <c r="H3280" s="23">
        <v>9.5513931176211112E-2</v>
      </c>
      <c r="I3280" s="25">
        <f t="shared" si="204"/>
        <v>0</v>
      </c>
      <c r="J3280" s="25">
        <f t="shared" si="205"/>
        <v>0</v>
      </c>
      <c r="K3280" s="25">
        <f t="shared" si="206"/>
        <v>0</v>
      </c>
      <c r="L3280" s="25">
        <f t="shared" si="207"/>
        <v>0</v>
      </c>
      <c r="M3280" s="25">
        <v>0</v>
      </c>
      <c r="N3280" s="25" t="e">
        <v>#N/A</v>
      </c>
      <c r="O3280" s="25" t="e">
        <f>VLOOKUP(A3280,'NFkB target TFs'!$E$10:$E$54,1,FALSE)</f>
        <v>#N/A</v>
      </c>
      <c r="P3280" s="25" t="e">
        <f>VLOOKUP(A3280,'all NFkB targets'!$A$6:$A$571,1,FALSE)</f>
        <v>#N/A</v>
      </c>
    </row>
    <row r="3281" spans="1:16" x14ac:dyDescent="0.25">
      <c r="A3281" s="96" t="s">
        <v>6808</v>
      </c>
      <c r="B3281" s="21" t="s">
        <v>6809</v>
      </c>
      <c r="C3281" s="21"/>
      <c r="D3281" s="22">
        <v>0</v>
      </c>
      <c r="E3281" s="23">
        <v>0.3597957474934762</v>
      </c>
      <c r="F3281" s="23">
        <v>0.48072864061339399</v>
      </c>
      <c r="G3281" s="23">
        <v>0.13371329069595858</v>
      </c>
      <c r="H3281" s="23">
        <v>9.5461314448341161E-2</v>
      </c>
      <c r="I3281" s="25">
        <f t="shared" si="204"/>
        <v>0</v>
      </c>
      <c r="J3281" s="25">
        <f t="shared" si="205"/>
        <v>0</v>
      </c>
      <c r="K3281" s="25">
        <f t="shared" si="206"/>
        <v>0</v>
      </c>
      <c r="L3281" s="25">
        <f t="shared" si="207"/>
        <v>0</v>
      </c>
      <c r="M3281" s="25">
        <v>0</v>
      </c>
      <c r="N3281" s="25" t="e">
        <v>#N/A</v>
      </c>
      <c r="O3281" s="25" t="e">
        <f>VLOOKUP(A3281,'NFkB target TFs'!$E$10:$E$54,1,FALSE)</f>
        <v>#N/A</v>
      </c>
      <c r="P3281" s="25" t="e">
        <f>VLOOKUP(A3281,'all NFkB targets'!$A$6:$A$571,1,FALSE)</f>
        <v>#N/A</v>
      </c>
    </row>
    <row r="3282" spans="1:16" x14ac:dyDescent="0.25">
      <c r="A3282" s="96" t="s">
        <v>2151</v>
      </c>
      <c r="B3282" s="21" t="s">
        <v>2152</v>
      </c>
      <c r="C3282" s="21"/>
      <c r="D3282" s="22">
        <v>0</v>
      </c>
      <c r="E3282" s="23">
        <v>0.13495135710809264</v>
      </c>
      <c r="F3282" s="23">
        <v>1.2994901512866752E-2</v>
      </c>
      <c r="G3282" s="23">
        <v>-0.30310422059570713</v>
      </c>
      <c r="H3282" s="23">
        <v>9.540641149691563E-2</v>
      </c>
      <c r="I3282" s="25">
        <f t="shared" si="204"/>
        <v>0</v>
      </c>
      <c r="J3282" s="25">
        <f t="shared" si="205"/>
        <v>0</v>
      </c>
      <c r="K3282" s="25">
        <f t="shared" si="206"/>
        <v>0</v>
      </c>
      <c r="L3282" s="25">
        <f t="shared" si="207"/>
        <v>0</v>
      </c>
      <c r="M3282" s="25">
        <v>0</v>
      </c>
      <c r="N3282" s="25" t="e">
        <v>#N/A</v>
      </c>
      <c r="O3282" s="25" t="e">
        <f>VLOOKUP(A3282,'NFkB target TFs'!$E$10:$E$54,1,FALSE)</f>
        <v>#N/A</v>
      </c>
      <c r="P3282" s="25" t="e">
        <f>VLOOKUP(A3282,'all NFkB targets'!$A$6:$A$571,1,FALSE)</f>
        <v>#N/A</v>
      </c>
    </row>
    <row r="3283" spans="1:16" x14ac:dyDescent="0.25">
      <c r="A3283" s="96" t="s">
        <v>11184</v>
      </c>
      <c r="B3283" s="21" t="s">
        <v>11185</v>
      </c>
      <c r="C3283" s="21"/>
      <c r="D3283" s="22">
        <v>0</v>
      </c>
      <c r="E3283" s="23">
        <v>-0.44701914563649808</v>
      </c>
      <c r="F3283" s="23">
        <v>7.4745862670569305E-2</v>
      </c>
      <c r="G3283" s="23">
        <v>0.17805927681120184</v>
      </c>
      <c r="H3283" s="23">
        <v>9.5346660128171709E-2</v>
      </c>
      <c r="I3283" s="25">
        <f t="shared" si="204"/>
        <v>0</v>
      </c>
      <c r="J3283" s="25">
        <f t="shared" si="205"/>
        <v>0</v>
      </c>
      <c r="K3283" s="25">
        <f t="shared" si="206"/>
        <v>0</v>
      </c>
      <c r="L3283" s="25">
        <f t="shared" si="207"/>
        <v>0</v>
      </c>
      <c r="M3283" s="25">
        <v>0</v>
      </c>
      <c r="N3283" s="25" t="e">
        <v>#N/A</v>
      </c>
      <c r="O3283" s="25" t="e">
        <f>VLOOKUP(A3283,'NFkB target TFs'!$E$10:$E$54,1,FALSE)</f>
        <v>#N/A</v>
      </c>
      <c r="P3283" s="25" t="e">
        <f>VLOOKUP(A3283,'all NFkB targets'!$A$6:$A$571,1,FALSE)</f>
        <v>#N/A</v>
      </c>
    </row>
    <row r="3284" spans="1:16" x14ac:dyDescent="0.25">
      <c r="A3284" s="96" t="s">
        <v>7505</v>
      </c>
      <c r="B3284" s="21" t="s">
        <v>7506</v>
      </c>
      <c r="C3284" s="21"/>
      <c r="D3284" s="22">
        <v>0</v>
      </c>
      <c r="E3284" s="23">
        <v>0.22108690220120333</v>
      </c>
      <c r="F3284" s="23">
        <v>-0.29678853260885452</v>
      </c>
      <c r="G3284" s="23">
        <v>0.14584262250592511</v>
      </c>
      <c r="H3284" s="23">
        <v>9.5341740736022834E-2</v>
      </c>
      <c r="I3284" s="25">
        <f t="shared" si="204"/>
        <v>0</v>
      </c>
      <c r="J3284" s="25">
        <f t="shared" si="205"/>
        <v>0</v>
      </c>
      <c r="K3284" s="25">
        <f t="shared" si="206"/>
        <v>0</v>
      </c>
      <c r="L3284" s="25">
        <f t="shared" si="207"/>
        <v>0</v>
      </c>
      <c r="M3284" s="25">
        <v>0</v>
      </c>
      <c r="N3284" s="25" t="e">
        <v>#N/A</v>
      </c>
      <c r="O3284" s="25" t="e">
        <f>VLOOKUP(A3284,'NFkB target TFs'!$E$10:$E$54,1,FALSE)</f>
        <v>#N/A</v>
      </c>
      <c r="P3284" s="25" t="e">
        <f>VLOOKUP(A3284,'all NFkB targets'!$A$6:$A$571,1,FALSE)</f>
        <v>#N/A</v>
      </c>
    </row>
    <row r="3285" spans="1:16" x14ac:dyDescent="0.25">
      <c r="A3285" s="96" t="s">
        <v>5647</v>
      </c>
      <c r="B3285" s="21" t="s">
        <v>5648</v>
      </c>
      <c r="C3285" s="21"/>
      <c r="D3285" s="22">
        <v>0</v>
      </c>
      <c r="E3285" s="23">
        <v>0.21237346221952341</v>
      </c>
      <c r="F3285" s="23">
        <v>0.35019234289247947</v>
      </c>
      <c r="G3285" s="23">
        <v>0.17983793988719021</v>
      </c>
      <c r="H3285" s="23">
        <v>9.5284435829155315E-2</v>
      </c>
      <c r="I3285" s="25">
        <f t="shared" si="204"/>
        <v>0</v>
      </c>
      <c r="J3285" s="25">
        <f t="shared" si="205"/>
        <v>0</v>
      </c>
      <c r="K3285" s="25">
        <f t="shared" si="206"/>
        <v>0</v>
      </c>
      <c r="L3285" s="25">
        <f t="shared" si="207"/>
        <v>0</v>
      </c>
      <c r="M3285" s="25">
        <v>0</v>
      </c>
      <c r="N3285" s="25" t="e">
        <v>#N/A</v>
      </c>
      <c r="O3285" s="25" t="e">
        <f>VLOOKUP(A3285,'NFkB target TFs'!$E$10:$E$54,1,FALSE)</f>
        <v>#N/A</v>
      </c>
      <c r="P3285" s="25" t="e">
        <f>VLOOKUP(A3285,'all NFkB targets'!$A$6:$A$571,1,FALSE)</f>
        <v>#N/A</v>
      </c>
    </row>
    <row r="3286" spans="1:16" x14ac:dyDescent="0.25">
      <c r="A3286" s="96" t="s">
        <v>4043</v>
      </c>
      <c r="B3286" s="21" t="s">
        <v>4044</v>
      </c>
      <c r="C3286" s="21"/>
      <c r="D3286" s="22">
        <v>0</v>
      </c>
      <c r="E3286" s="23">
        <v>0.16146342269411604</v>
      </c>
      <c r="F3286" s="23">
        <v>0.15557766177742965</v>
      </c>
      <c r="G3286" s="23">
        <v>0.10462660702696651</v>
      </c>
      <c r="H3286" s="23">
        <v>9.5244801894099368E-2</v>
      </c>
      <c r="I3286" s="25">
        <f t="shared" si="204"/>
        <v>0</v>
      </c>
      <c r="J3286" s="25">
        <f t="shared" si="205"/>
        <v>0</v>
      </c>
      <c r="K3286" s="25">
        <f t="shared" si="206"/>
        <v>0</v>
      </c>
      <c r="L3286" s="25">
        <f t="shared" si="207"/>
        <v>0</v>
      </c>
      <c r="M3286" s="25">
        <v>0</v>
      </c>
      <c r="N3286" s="25" t="e">
        <v>#N/A</v>
      </c>
      <c r="O3286" s="25" t="e">
        <f>VLOOKUP(A3286,'NFkB target TFs'!$E$10:$E$54,1,FALSE)</f>
        <v>#N/A</v>
      </c>
      <c r="P3286" s="25" t="e">
        <f>VLOOKUP(A3286,'all NFkB targets'!$A$6:$A$571,1,FALSE)</f>
        <v>#N/A</v>
      </c>
    </row>
    <row r="3287" spans="1:16" x14ac:dyDescent="0.25">
      <c r="A3287" s="96" t="s">
        <v>4480</v>
      </c>
      <c r="B3287" s="21" t="s">
        <v>4481</v>
      </c>
      <c r="C3287" s="21"/>
      <c r="D3287" s="22">
        <v>0</v>
      </c>
      <c r="E3287" s="23">
        <v>-0.25062631790824624</v>
      </c>
      <c r="F3287" s="23">
        <v>-5.9185260404781309E-2</v>
      </c>
      <c r="G3287" s="23">
        <v>0.38225979083588268</v>
      </c>
      <c r="H3287" s="23">
        <v>9.5135221711842827E-2</v>
      </c>
      <c r="I3287" s="25">
        <f t="shared" si="204"/>
        <v>0</v>
      </c>
      <c r="J3287" s="25">
        <f t="shared" si="205"/>
        <v>0</v>
      </c>
      <c r="K3287" s="25">
        <f t="shared" si="206"/>
        <v>0</v>
      </c>
      <c r="L3287" s="25">
        <f t="shared" si="207"/>
        <v>0</v>
      </c>
      <c r="M3287" s="25">
        <v>0</v>
      </c>
      <c r="N3287" s="25" t="e">
        <v>#N/A</v>
      </c>
      <c r="O3287" s="25" t="e">
        <f>VLOOKUP(A3287,'NFkB target TFs'!$E$10:$E$54,1,FALSE)</f>
        <v>#N/A</v>
      </c>
      <c r="P3287" s="25" t="e">
        <f>VLOOKUP(A3287,'all NFkB targets'!$A$6:$A$571,1,FALSE)</f>
        <v>#N/A</v>
      </c>
    </row>
    <row r="3288" spans="1:16" x14ac:dyDescent="0.25">
      <c r="A3288" s="96" t="s">
        <v>13513</v>
      </c>
      <c r="B3288" s="21" t="s">
        <v>13514</v>
      </c>
      <c r="C3288" s="21"/>
      <c r="D3288" s="22">
        <v>0</v>
      </c>
      <c r="E3288" s="23">
        <v>4.1606479016110365E-2</v>
      </c>
      <c r="F3288" s="28">
        <v>0.53086654144028234</v>
      </c>
      <c r="G3288" s="28">
        <v>0.84394610976012074</v>
      </c>
      <c r="H3288" s="23">
        <v>9.5123803229927473E-2</v>
      </c>
      <c r="I3288" s="25">
        <f t="shared" si="204"/>
        <v>0</v>
      </c>
      <c r="J3288" s="25">
        <f t="shared" si="205"/>
        <v>0</v>
      </c>
      <c r="K3288" s="25">
        <f t="shared" si="206"/>
        <v>1</v>
      </c>
      <c r="L3288" s="25">
        <f t="shared" si="207"/>
        <v>0</v>
      </c>
      <c r="M3288" s="25">
        <v>1</v>
      </c>
      <c r="N3288" s="25" t="e">
        <v>#N/A</v>
      </c>
      <c r="O3288" s="25" t="e">
        <f>VLOOKUP(A3288,'NFkB target TFs'!$E$10:$E$54,1,FALSE)</f>
        <v>#N/A</v>
      </c>
      <c r="P3288" s="25" t="e">
        <f>VLOOKUP(A3288,'all NFkB targets'!$A$6:$A$571,1,FALSE)</f>
        <v>#N/A</v>
      </c>
    </row>
    <row r="3289" spans="1:16" x14ac:dyDescent="0.25">
      <c r="A3289" s="96" t="s">
        <v>5713</v>
      </c>
      <c r="B3289" s="21" t="s">
        <v>5714</v>
      </c>
      <c r="C3289" s="21"/>
      <c r="D3289" s="22">
        <v>0</v>
      </c>
      <c r="E3289" s="23">
        <v>0.29203531119469522</v>
      </c>
      <c r="F3289" s="23">
        <v>4.7732457874137067E-2</v>
      </c>
      <c r="G3289" s="23">
        <v>-7.6914824684214235E-3</v>
      </c>
      <c r="H3289" s="23">
        <v>9.5087741329066514E-2</v>
      </c>
      <c r="I3289" s="25">
        <f t="shared" si="204"/>
        <v>0</v>
      </c>
      <c r="J3289" s="25">
        <f t="shared" si="205"/>
        <v>0</v>
      </c>
      <c r="K3289" s="25">
        <f t="shared" si="206"/>
        <v>0</v>
      </c>
      <c r="L3289" s="25">
        <f t="shared" si="207"/>
        <v>0</v>
      </c>
      <c r="M3289" s="25">
        <v>0</v>
      </c>
      <c r="N3289" s="25" t="e">
        <v>#N/A</v>
      </c>
      <c r="O3289" s="25" t="e">
        <f>VLOOKUP(A3289,'NFkB target TFs'!$E$10:$E$54,1,FALSE)</f>
        <v>#N/A</v>
      </c>
      <c r="P3289" s="25" t="e">
        <f>VLOOKUP(A3289,'all NFkB targets'!$A$6:$A$571,1,FALSE)</f>
        <v>#N/A</v>
      </c>
    </row>
    <row r="3290" spans="1:16" x14ac:dyDescent="0.25">
      <c r="A3290" s="96" t="s">
        <v>4861</v>
      </c>
      <c r="B3290" s="21" t="s">
        <v>4862</v>
      </c>
      <c r="C3290" s="21"/>
      <c r="D3290" s="22">
        <v>0</v>
      </c>
      <c r="E3290" s="23">
        <v>0.19552008329534443</v>
      </c>
      <c r="F3290" s="23">
        <v>0.27860365981603596</v>
      </c>
      <c r="G3290" s="23">
        <v>7.7758804970018955E-2</v>
      </c>
      <c r="H3290" s="23">
        <v>9.4878371104416506E-2</v>
      </c>
      <c r="I3290" s="25">
        <f t="shared" si="204"/>
        <v>0</v>
      </c>
      <c r="J3290" s="25">
        <f t="shared" si="205"/>
        <v>0</v>
      </c>
      <c r="K3290" s="25">
        <f t="shared" si="206"/>
        <v>0</v>
      </c>
      <c r="L3290" s="25">
        <f t="shared" si="207"/>
        <v>0</v>
      </c>
      <c r="M3290" s="25">
        <v>0</v>
      </c>
      <c r="N3290" s="25" t="e">
        <v>#N/A</v>
      </c>
      <c r="O3290" s="25" t="e">
        <f>VLOOKUP(A3290,'NFkB target TFs'!$E$10:$E$54,1,FALSE)</f>
        <v>#N/A</v>
      </c>
      <c r="P3290" s="25" t="e">
        <f>VLOOKUP(A3290,'all NFkB targets'!$A$6:$A$571,1,FALSE)</f>
        <v>#N/A</v>
      </c>
    </row>
    <row r="3291" spans="1:16" x14ac:dyDescent="0.25">
      <c r="A3291" s="96" t="s">
        <v>4250</v>
      </c>
      <c r="B3291" s="21" t="s">
        <v>4251</v>
      </c>
      <c r="C3291" s="21"/>
      <c r="D3291" s="22">
        <v>0</v>
      </c>
      <c r="E3291" s="23">
        <v>0.4889947082882522</v>
      </c>
      <c r="F3291" s="23">
        <v>3.4462286911394892E-2</v>
      </c>
      <c r="G3291" s="23">
        <v>0.35447970559391229</v>
      </c>
      <c r="H3291" s="23">
        <v>9.4666751774774183E-2</v>
      </c>
      <c r="I3291" s="25">
        <f t="shared" si="204"/>
        <v>0</v>
      </c>
      <c r="J3291" s="25">
        <f t="shared" si="205"/>
        <v>0</v>
      </c>
      <c r="K3291" s="25">
        <f t="shared" si="206"/>
        <v>0</v>
      </c>
      <c r="L3291" s="25">
        <f t="shared" si="207"/>
        <v>0</v>
      </c>
      <c r="M3291" s="25">
        <v>0</v>
      </c>
      <c r="N3291" s="25" t="e">
        <v>#N/A</v>
      </c>
      <c r="O3291" s="25" t="e">
        <f>VLOOKUP(A3291,'NFkB target TFs'!$E$10:$E$54,1,FALSE)</f>
        <v>#N/A</v>
      </c>
      <c r="P3291" s="25" t="e">
        <f>VLOOKUP(A3291,'all NFkB targets'!$A$6:$A$571,1,FALSE)</f>
        <v>#N/A</v>
      </c>
    </row>
    <row r="3292" spans="1:16" x14ac:dyDescent="0.25">
      <c r="A3292" s="96" t="s">
        <v>7608</v>
      </c>
      <c r="B3292" s="21" t="s">
        <v>7609</v>
      </c>
      <c r="C3292" s="21"/>
      <c r="D3292" s="22">
        <v>0</v>
      </c>
      <c r="E3292" s="23">
        <v>-9.2354776360986338E-2</v>
      </c>
      <c r="F3292" s="23">
        <v>-7.6512541689798513E-2</v>
      </c>
      <c r="G3292" s="23">
        <v>0.13892184479717148</v>
      </c>
      <c r="H3292" s="23">
        <v>9.4656574814407618E-2</v>
      </c>
      <c r="I3292" s="25">
        <f t="shared" si="204"/>
        <v>0</v>
      </c>
      <c r="J3292" s="25">
        <f t="shared" si="205"/>
        <v>0</v>
      </c>
      <c r="K3292" s="25">
        <f t="shared" si="206"/>
        <v>0</v>
      </c>
      <c r="L3292" s="25">
        <f t="shared" si="207"/>
        <v>0</v>
      </c>
      <c r="M3292" s="25">
        <v>0</v>
      </c>
      <c r="N3292" s="25" t="e">
        <v>#N/A</v>
      </c>
      <c r="O3292" s="25" t="e">
        <f>VLOOKUP(A3292,'NFkB target TFs'!$E$10:$E$54,1,FALSE)</f>
        <v>#N/A</v>
      </c>
      <c r="P3292" s="25" t="e">
        <f>VLOOKUP(A3292,'all NFkB targets'!$A$6:$A$571,1,FALSE)</f>
        <v>#N/A</v>
      </c>
    </row>
    <row r="3293" spans="1:16" x14ac:dyDescent="0.25">
      <c r="A3293" s="96" t="s">
        <v>1702</v>
      </c>
      <c r="B3293" s="21" t="s">
        <v>1703</v>
      </c>
      <c r="C3293" s="21"/>
      <c r="D3293" s="22">
        <v>0</v>
      </c>
      <c r="E3293" s="23">
        <v>0.52770364745434573</v>
      </c>
      <c r="F3293" s="23">
        <v>-3.5857348366836794E-2</v>
      </c>
      <c r="G3293" s="23">
        <v>0.34975053928537747</v>
      </c>
      <c r="H3293" s="23">
        <v>9.4530242524761054E-2</v>
      </c>
      <c r="I3293" s="25">
        <f t="shared" si="204"/>
        <v>0</v>
      </c>
      <c r="J3293" s="25">
        <f t="shared" si="205"/>
        <v>0</v>
      </c>
      <c r="K3293" s="25">
        <f t="shared" si="206"/>
        <v>0</v>
      </c>
      <c r="L3293" s="25">
        <f t="shared" si="207"/>
        <v>0</v>
      </c>
      <c r="M3293" s="25">
        <v>0</v>
      </c>
      <c r="N3293" s="25" t="e">
        <v>#N/A</v>
      </c>
      <c r="O3293" s="25" t="e">
        <f>VLOOKUP(A3293,'NFkB target TFs'!$E$10:$E$54,1,FALSE)</f>
        <v>#N/A</v>
      </c>
      <c r="P3293" s="25" t="e">
        <f>VLOOKUP(A3293,'all NFkB targets'!$A$6:$A$571,1,FALSE)</f>
        <v>#N/A</v>
      </c>
    </row>
    <row r="3294" spans="1:16" x14ac:dyDescent="0.25">
      <c r="A3294" s="96" t="s">
        <v>8121</v>
      </c>
      <c r="B3294" s="21" t="s">
        <v>8122</v>
      </c>
      <c r="C3294" s="21"/>
      <c r="D3294" s="22">
        <v>0</v>
      </c>
      <c r="E3294" s="23">
        <v>9.6280122328765441E-2</v>
      </c>
      <c r="F3294" s="23">
        <v>-0.25230927171161999</v>
      </c>
      <c r="G3294" s="23">
        <v>0.23316943460275719</v>
      </c>
      <c r="H3294" s="23">
        <v>9.4507219564777076E-2</v>
      </c>
      <c r="I3294" s="25">
        <f t="shared" si="204"/>
        <v>0</v>
      </c>
      <c r="J3294" s="25">
        <f t="shared" si="205"/>
        <v>0</v>
      </c>
      <c r="K3294" s="25">
        <f t="shared" si="206"/>
        <v>0</v>
      </c>
      <c r="L3294" s="25">
        <f t="shared" si="207"/>
        <v>0</v>
      </c>
      <c r="M3294" s="25">
        <v>0</v>
      </c>
      <c r="N3294" s="25" t="e">
        <v>#N/A</v>
      </c>
      <c r="O3294" s="25" t="e">
        <f>VLOOKUP(A3294,'NFkB target TFs'!$E$10:$E$54,1,FALSE)</f>
        <v>#N/A</v>
      </c>
      <c r="P3294" s="25" t="e">
        <f>VLOOKUP(A3294,'all NFkB targets'!$A$6:$A$571,1,FALSE)</f>
        <v>#N/A</v>
      </c>
    </row>
    <row r="3295" spans="1:16" x14ac:dyDescent="0.25">
      <c r="A3295" s="96" t="s">
        <v>3897</v>
      </c>
      <c r="B3295" s="21" t="s">
        <v>3898</v>
      </c>
      <c r="C3295" s="21"/>
      <c r="D3295" s="22">
        <v>0</v>
      </c>
      <c r="E3295" s="23">
        <v>-0.42398617076332995</v>
      </c>
      <c r="F3295" s="23">
        <v>-0.20223686851004455</v>
      </c>
      <c r="G3295" s="23">
        <v>5.8942838421211702E-2</v>
      </c>
      <c r="H3295" s="23">
        <v>9.4243499867222191E-2</v>
      </c>
      <c r="I3295" s="25">
        <f t="shared" si="204"/>
        <v>0</v>
      </c>
      <c r="J3295" s="25">
        <f t="shared" si="205"/>
        <v>0</v>
      </c>
      <c r="K3295" s="25">
        <f t="shared" si="206"/>
        <v>0</v>
      </c>
      <c r="L3295" s="25">
        <f t="shared" si="207"/>
        <v>0</v>
      </c>
      <c r="M3295" s="25">
        <v>0</v>
      </c>
      <c r="N3295" s="25" t="e">
        <v>#N/A</v>
      </c>
      <c r="O3295" s="25" t="e">
        <f>VLOOKUP(A3295,'NFkB target TFs'!$E$10:$E$54,1,FALSE)</f>
        <v>#N/A</v>
      </c>
      <c r="P3295" s="25" t="e">
        <f>VLOOKUP(A3295,'all NFkB targets'!$A$6:$A$571,1,FALSE)</f>
        <v>#N/A</v>
      </c>
    </row>
    <row r="3296" spans="1:16" x14ac:dyDescent="0.25">
      <c r="A3296" s="96" t="s">
        <v>8872</v>
      </c>
      <c r="B3296" s="21" t="s">
        <v>8873</v>
      </c>
      <c r="C3296" s="21"/>
      <c r="D3296" s="22">
        <v>0</v>
      </c>
      <c r="E3296" s="23">
        <v>0.21581080603837605</v>
      </c>
      <c r="F3296" s="23">
        <v>-0.20767866440731853</v>
      </c>
      <c r="G3296" s="23">
        <v>0.26530927079772088</v>
      </c>
      <c r="H3296" s="23">
        <v>9.4140019343700615E-2</v>
      </c>
      <c r="I3296" s="25">
        <f t="shared" si="204"/>
        <v>0</v>
      </c>
      <c r="J3296" s="25">
        <f t="shared" si="205"/>
        <v>0</v>
      </c>
      <c r="K3296" s="25">
        <f t="shared" si="206"/>
        <v>0</v>
      </c>
      <c r="L3296" s="25">
        <f t="shared" si="207"/>
        <v>0</v>
      </c>
      <c r="M3296" s="25">
        <v>0</v>
      </c>
      <c r="N3296" s="25" t="e">
        <v>#N/A</v>
      </c>
      <c r="O3296" s="25" t="e">
        <f>VLOOKUP(A3296,'NFkB target TFs'!$E$10:$E$54,1,FALSE)</f>
        <v>#N/A</v>
      </c>
      <c r="P3296" s="25" t="e">
        <f>VLOOKUP(A3296,'all NFkB targets'!$A$6:$A$571,1,FALSE)</f>
        <v>#N/A</v>
      </c>
    </row>
    <row r="3297" spans="1:16" x14ac:dyDescent="0.25">
      <c r="A3297" s="96" t="s">
        <v>7584</v>
      </c>
      <c r="B3297" s="21" t="s">
        <v>7585</v>
      </c>
      <c r="C3297" s="21"/>
      <c r="D3297" s="22">
        <v>0</v>
      </c>
      <c r="E3297" s="23">
        <v>-0.33984742044793798</v>
      </c>
      <c r="F3297" s="23">
        <v>-3.3388200103146234E-2</v>
      </c>
      <c r="G3297" s="23">
        <v>-9.9519883008188301E-2</v>
      </c>
      <c r="H3297" s="23">
        <v>9.4017100888850472E-2</v>
      </c>
      <c r="I3297" s="25">
        <f t="shared" si="204"/>
        <v>0</v>
      </c>
      <c r="J3297" s="25">
        <f t="shared" si="205"/>
        <v>0</v>
      </c>
      <c r="K3297" s="25">
        <f t="shared" si="206"/>
        <v>0</v>
      </c>
      <c r="L3297" s="25">
        <f t="shared" si="207"/>
        <v>0</v>
      </c>
      <c r="M3297" s="25">
        <v>0</v>
      </c>
      <c r="N3297" s="25" t="e">
        <v>#N/A</v>
      </c>
      <c r="O3297" s="25" t="e">
        <f>VLOOKUP(A3297,'NFkB target TFs'!$E$10:$E$54,1,FALSE)</f>
        <v>#N/A</v>
      </c>
      <c r="P3297" s="25" t="e">
        <f>VLOOKUP(A3297,'all NFkB targets'!$A$6:$A$571,1,FALSE)</f>
        <v>#N/A</v>
      </c>
    </row>
    <row r="3298" spans="1:16" x14ac:dyDescent="0.25">
      <c r="A3298" s="96" t="s">
        <v>6866</v>
      </c>
      <c r="B3298" s="21" t="s">
        <v>6867</v>
      </c>
      <c r="C3298" s="21"/>
      <c r="D3298" s="22">
        <v>0</v>
      </c>
      <c r="E3298" s="23">
        <v>-1.6518270859954949E-2</v>
      </c>
      <c r="F3298" s="23">
        <v>0.32965913772126126</v>
      </c>
      <c r="G3298" s="23">
        <v>7.2199182688253788E-2</v>
      </c>
      <c r="H3298" s="23">
        <v>9.3840224520208182E-2</v>
      </c>
      <c r="I3298" s="25">
        <f t="shared" si="204"/>
        <v>0</v>
      </c>
      <c r="J3298" s="25">
        <f t="shared" si="205"/>
        <v>0</v>
      </c>
      <c r="K3298" s="25">
        <f t="shared" si="206"/>
        <v>0</v>
      </c>
      <c r="L3298" s="25">
        <f t="shared" si="207"/>
        <v>0</v>
      </c>
      <c r="M3298" s="25">
        <v>0</v>
      </c>
      <c r="N3298" s="25" t="e">
        <v>#N/A</v>
      </c>
      <c r="O3298" s="25" t="e">
        <f>VLOOKUP(A3298,'NFkB target TFs'!$E$10:$E$54,1,FALSE)</f>
        <v>#N/A</v>
      </c>
      <c r="P3298" s="25" t="e">
        <f>VLOOKUP(A3298,'all NFkB targets'!$A$6:$A$571,1,FALSE)</f>
        <v>#N/A</v>
      </c>
    </row>
    <row r="3299" spans="1:16" x14ac:dyDescent="0.25">
      <c r="A3299" s="96" t="s">
        <v>2402</v>
      </c>
      <c r="B3299" s="21" t="s">
        <v>941</v>
      </c>
      <c r="C3299" s="21"/>
      <c r="D3299" s="22">
        <v>0</v>
      </c>
      <c r="E3299" s="23">
        <v>5.7150658183441278E-3</v>
      </c>
      <c r="F3299" s="23">
        <v>0.37694952304468876</v>
      </c>
      <c r="G3299" s="23">
        <v>-2.1804370318348448E-2</v>
      </c>
      <c r="H3299" s="23">
        <v>9.3719696738191027E-2</v>
      </c>
      <c r="I3299" s="25">
        <f t="shared" si="204"/>
        <v>0</v>
      </c>
      <c r="J3299" s="25">
        <f t="shared" si="205"/>
        <v>0</v>
      </c>
      <c r="K3299" s="25">
        <f t="shared" si="206"/>
        <v>0</v>
      </c>
      <c r="L3299" s="25">
        <f t="shared" si="207"/>
        <v>0</v>
      </c>
      <c r="M3299" s="25">
        <v>0</v>
      </c>
      <c r="N3299" s="25" t="e">
        <v>#N/A</v>
      </c>
      <c r="O3299" s="25" t="e">
        <f>VLOOKUP(A3299,'NFkB target TFs'!$E$10:$E$54,1,FALSE)</f>
        <v>#N/A</v>
      </c>
      <c r="P3299" s="25" t="e">
        <f>VLOOKUP(A3299,'all NFkB targets'!$A$6:$A$571,1,FALSE)</f>
        <v>#N/A</v>
      </c>
    </row>
    <row r="3300" spans="1:16" x14ac:dyDescent="0.25">
      <c r="A3300" s="96" t="s">
        <v>8985</v>
      </c>
      <c r="B3300" s="21" t="s">
        <v>941</v>
      </c>
      <c r="C3300" s="21"/>
      <c r="D3300" s="22">
        <v>0</v>
      </c>
      <c r="E3300" s="23">
        <v>0.3887148704794009</v>
      </c>
      <c r="F3300" s="23">
        <v>-3.6631599302787768E-2</v>
      </c>
      <c r="G3300" s="23">
        <v>2.0190602444732267E-2</v>
      </c>
      <c r="H3300" s="23">
        <v>9.370112230509102E-2</v>
      </c>
      <c r="I3300" s="25">
        <f t="shared" si="204"/>
        <v>0</v>
      </c>
      <c r="J3300" s="25">
        <f t="shared" si="205"/>
        <v>0</v>
      </c>
      <c r="K3300" s="25">
        <f t="shared" si="206"/>
        <v>0</v>
      </c>
      <c r="L3300" s="25">
        <f t="shared" si="207"/>
        <v>0</v>
      </c>
      <c r="M3300" s="25">
        <v>0</v>
      </c>
      <c r="N3300" s="25" t="e">
        <v>#N/A</v>
      </c>
      <c r="O3300" s="25" t="e">
        <f>VLOOKUP(A3300,'NFkB target TFs'!$E$10:$E$54,1,FALSE)</f>
        <v>#N/A</v>
      </c>
      <c r="P3300" s="25" t="e">
        <f>VLOOKUP(A3300,'all NFkB targets'!$A$6:$A$571,1,FALSE)</f>
        <v>#N/A</v>
      </c>
    </row>
    <row r="3301" spans="1:16" x14ac:dyDescent="0.25">
      <c r="A3301" s="96" t="s">
        <v>10718</v>
      </c>
      <c r="B3301" s="21" t="s">
        <v>10719</v>
      </c>
      <c r="C3301" s="21"/>
      <c r="D3301" s="22">
        <v>0</v>
      </c>
      <c r="E3301" s="23">
        <v>-0.30797061102193701</v>
      </c>
      <c r="F3301" s="23">
        <v>0.15943031472566316</v>
      </c>
      <c r="G3301" s="23">
        <v>-0.34844912892208363</v>
      </c>
      <c r="H3301" s="23">
        <v>9.3678174662501917E-2</v>
      </c>
      <c r="I3301" s="25">
        <f t="shared" si="204"/>
        <v>0</v>
      </c>
      <c r="J3301" s="25">
        <f t="shared" si="205"/>
        <v>0</v>
      </c>
      <c r="K3301" s="25">
        <f t="shared" si="206"/>
        <v>0</v>
      </c>
      <c r="L3301" s="25">
        <f t="shared" si="207"/>
        <v>0</v>
      </c>
      <c r="M3301" s="25">
        <v>0</v>
      </c>
      <c r="N3301" s="25" t="e">
        <v>#N/A</v>
      </c>
      <c r="O3301" s="25" t="e">
        <f>VLOOKUP(A3301,'NFkB target TFs'!$E$10:$E$54,1,FALSE)</f>
        <v>#N/A</v>
      </c>
      <c r="P3301" s="25" t="e">
        <f>VLOOKUP(A3301,'all NFkB targets'!$A$6:$A$571,1,FALSE)</f>
        <v>#N/A</v>
      </c>
    </row>
    <row r="3302" spans="1:16" x14ac:dyDescent="0.25">
      <c r="A3302" s="96" t="s">
        <v>6768</v>
      </c>
      <c r="B3302" s="21" t="s">
        <v>6769</v>
      </c>
      <c r="C3302" s="21"/>
      <c r="D3302" s="22">
        <v>0</v>
      </c>
      <c r="E3302" s="23">
        <v>-0.23918458876394452</v>
      </c>
      <c r="F3302" s="23">
        <v>0.23133406403917109</v>
      </c>
      <c r="G3302" s="23">
        <v>0.43685981903502968</v>
      </c>
      <c r="H3302" s="23">
        <v>9.3460251880839076E-2</v>
      </c>
      <c r="I3302" s="25">
        <f t="shared" si="204"/>
        <v>0</v>
      </c>
      <c r="J3302" s="25">
        <f t="shared" si="205"/>
        <v>0</v>
      </c>
      <c r="K3302" s="25">
        <f t="shared" si="206"/>
        <v>0</v>
      </c>
      <c r="L3302" s="25">
        <f t="shared" si="207"/>
        <v>0</v>
      </c>
      <c r="M3302" s="25">
        <v>0</v>
      </c>
      <c r="N3302" s="25" t="e">
        <v>#N/A</v>
      </c>
      <c r="O3302" s="25" t="e">
        <f>VLOOKUP(A3302,'NFkB target TFs'!$E$10:$E$54,1,FALSE)</f>
        <v>#N/A</v>
      </c>
      <c r="P3302" s="25" t="e">
        <f>VLOOKUP(A3302,'all NFkB targets'!$A$6:$A$571,1,FALSE)</f>
        <v>#N/A</v>
      </c>
    </row>
    <row r="3303" spans="1:16" x14ac:dyDescent="0.25">
      <c r="A3303" s="96" t="s">
        <v>10134</v>
      </c>
      <c r="B3303" s="21" t="s">
        <v>10135</v>
      </c>
      <c r="C3303" s="21"/>
      <c r="D3303" s="22">
        <v>0</v>
      </c>
      <c r="E3303" s="23">
        <v>-0.12105865201262164</v>
      </c>
      <c r="F3303" s="23">
        <v>0.27181308628175377</v>
      </c>
      <c r="G3303" s="23">
        <v>0.14263738226222528</v>
      </c>
      <c r="H3303" s="23">
        <v>9.3293034206557143E-2</v>
      </c>
      <c r="I3303" s="25">
        <f t="shared" si="204"/>
        <v>0</v>
      </c>
      <c r="J3303" s="25">
        <f t="shared" si="205"/>
        <v>0</v>
      </c>
      <c r="K3303" s="25">
        <f t="shared" si="206"/>
        <v>0</v>
      </c>
      <c r="L3303" s="25">
        <f t="shared" si="207"/>
        <v>0</v>
      </c>
      <c r="M3303" s="25">
        <v>0</v>
      </c>
      <c r="N3303" s="25" t="e">
        <v>#N/A</v>
      </c>
      <c r="O3303" s="25" t="e">
        <f>VLOOKUP(A3303,'NFkB target TFs'!$E$10:$E$54,1,FALSE)</f>
        <v>#N/A</v>
      </c>
      <c r="P3303" s="25" t="e">
        <f>VLOOKUP(A3303,'all NFkB targets'!$A$6:$A$571,1,FALSE)</f>
        <v>#N/A</v>
      </c>
    </row>
    <row r="3304" spans="1:16" x14ac:dyDescent="0.25">
      <c r="A3304" s="96" t="s">
        <v>6062</v>
      </c>
      <c r="B3304" s="21" t="s">
        <v>6063</v>
      </c>
      <c r="C3304" s="21"/>
      <c r="D3304" s="22">
        <v>0</v>
      </c>
      <c r="E3304" s="23">
        <v>-0.54582906707742873</v>
      </c>
      <c r="F3304" s="23">
        <v>-2.7849133631790087E-2</v>
      </c>
      <c r="G3304" s="23">
        <v>-8.394401389678173E-2</v>
      </c>
      <c r="H3304" s="23">
        <v>9.3084157007350718E-2</v>
      </c>
      <c r="I3304" s="25">
        <f t="shared" si="204"/>
        <v>0</v>
      </c>
      <c r="J3304" s="25">
        <f t="shared" si="205"/>
        <v>0</v>
      </c>
      <c r="K3304" s="25">
        <f t="shared" si="206"/>
        <v>0</v>
      </c>
      <c r="L3304" s="25">
        <f t="shared" si="207"/>
        <v>0</v>
      </c>
      <c r="M3304" s="25">
        <v>0</v>
      </c>
      <c r="N3304" s="25" t="e">
        <v>#N/A</v>
      </c>
      <c r="O3304" s="25" t="e">
        <f>VLOOKUP(A3304,'NFkB target TFs'!$E$10:$E$54,1,FALSE)</f>
        <v>#N/A</v>
      </c>
      <c r="P3304" s="25" t="e">
        <f>VLOOKUP(A3304,'all NFkB targets'!$A$6:$A$571,1,FALSE)</f>
        <v>#N/A</v>
      </c>
    </row>
    <row r="3305" spans="1:16" x14ac:dyDescent="0.25">
      <c r="A3305" s="96" t="s">
        <v>6598</v>
      </c>
      <c r="B3305" s="21" t="s">
        <v>6599</v>
      </c>
      <c r="C3305" s="21"/>
      <c r="D3305" s="22">
        <v>0</v>
      </c>
      <c r="E3305" s="23">
        <v>0.23955164994836703</v>
      </c>
      <c r="F3305" s="23">
        <v>0.26927549756914249</v>
      </c>
      <c r="G3305" s="23">
        <v>0.19568705349583415</v>
      </c>
      <c r="H3305" s="23">
        <v>9.3047236419012025E-2</v>
      </c>
      <c r="I3305" s="25">
        <f t="shared" si="204"/>
        <v>0</v>
      </c>
      <c r="J3305" s="25">
        <f t="shared" si="205"/>
        <v>0</v>
      </c>
      <c r="K3305" s="25">
        <f t="shared" si="206"/>
        <v>0</v>
      </c>
      <c r="L3305" s="25">
        <f t="shared" si="207"/>
        <v>0</v>
      </c>
      <c r="M3305" s="25">
        <v>0</v>
      </c>
      <c r="N3305" s="25" t="e">
        <v>#N/A</v>
      </c>
      <c r="O3305" s="25" t="e">
        <f>VLOOKUP(A3305,'NFkB target TFs'!$E$10:$E$54,1,FALSE)</f>
        <v>#N/A</v>
      </c>
      <c r="P3305" s="25" t="e">
        <f>VLOOKUP(A3305,'all NFkB targets'!$A$6:$A$571,1,FALSE)</f>
        <v>#N/A</v>
      </c>
    </row>
    <row r="3306" spans="1:16" x14ac:dyDescent="0.25">
      <c r="A3306" s="96" t="s">
        <v>489</v>
      </c>
      <c r="B3306" s="21" t="s">
        <v>490</v>
      </c>
      <c r="C3306" s="21"/>
      <c r="D3306" s="22">
        <v>0</v>
      </c>
      <c r="E3306" s="23">
        <v>0.13552568065006657</v>
      </c>
      <c r="F3306" s="23">
        <v>0.19524992944010808</v>
      </c>
      <c r="G3306" s="23">
        <v>0.56086041369434159</v>
      </c>
      <c r="H3306" s="23">
        <v>9.2946202479006368E-2</v>
      </c>
      <c r="I3306" s="25">
        <f t="shared" si="204"/>
        <v>0</v>
      </c>
      <c r="J3306" s="25">
        <f t="shared" si="205"/>
        <v>0</v>
      </c>
      <c r="K3306" s="25">
        <f t="shared" si="206"/>
        <v>0</v>
      </c>
      <c r="L3306" s="25">
        <f t="shared" si="207"/>
        <v>0</v>
      </c>
      <c r="M3306" s="25">
        <v>0</v>
      </c>
      <c r="N3306" s="25" t="e">
        <v>#N/A</v>
      </c>
      <c r="O3306" s="25" t="e">
        <f>VLOOKUP(A3306,'NFkB target TFs'!$E$10:$E$54,1,FALSE)</f>
        <v>#N/A</v>
      </c>
      <c r="P3306" s="25" t="e">
        <f>VLOOKUP(A3306,'all NFkB targets'!$A$6:$A$571,1,FALSE)</f>
        <v>#N/A</v>
      </c>
    </row>
    <row r="3307" spans="1:16" x14ac:dyDescent="0.25">
      <c r="A3307" s="96" t="s">
        <v>5445</v>
      </c>
      <c r="B3307" s="21" t="s">
        <v>5446</v>
      </c>
      <c r="C3307" s="21"/>
      <c r="D3307" s="30">
        <v>0</v>
      </c>
      <c r="E3307" s="23">
        <v>-0.20216785206090257</v>
      </c>
      <c r="F3307" s="23">
        <v>-0.56224586419312927</v>
      </c>
      <c r="G3307" s="23">
        <v>9.7175791334150385E-2</v>
      </c>
      <c r="H3307" s="23">
        <v>9.2920427076231535E-2</v>
      </c>
      <c r="I3307" s="25">
        <f t="shared" si="204"/>
        <v>0</v>
      </c>
      <c r="J3307" s="25">
        <f t="shared" si="205"/>
        <v>0</v>
      </c>
      <c r="K3307" s="25">
        <f t="shared" si="206"/>
        <v>0</v>
      </c>
      <c r="L3307" s="25">
        <f t="shared" si="207"/>
        <v>0</v>
      </c>
      <c r="M3307" s="25">
        <v>0</v>
      </c>
      <c r="N3307" s="25" t="e">
        <v>#N/A</v>
      </c>
      <c r="O3307" s="25" t="e">
        <f>VLOOKUP(A3307,'NFkB target TFs'!$E$10:$E$54,1,FALSE)</f>
        <v>#N/A</v>
      </c>
      <c r="P3307" s="25" t="e">
        <f>VLOOKUP(A3307,'all NFkB targets'!$A$6:$A$571,1,FALSE)</f>
        <v>#N/A</v>
      </c>
    </row>
    <row r="3308" spans="1:16" x14ac:dyDescent="0.25">
      <c r="A3308" s="96" t="s">
        <v>1694</v>
      </c>
      <c r="B3308" s="21" t="s">
        <v>1695</v>
      </c>
      <c r="C3308" s="21"/>
      <c r="D3308" s="22">
        <v>0</v>
      </c>
      <c r="E3308" s="23">
        <v>-0.36681272371841406</v>
      </c>
      <c r="F3308" s="23">
        <v>-0.29529600474868917</v>
      </c>
      <c r="G3308" s="23">
        <v>-0.11715177073456243</v>
      </c>
      <c r="H3308" s="23">
        <v>9.2847802756073614E-2</v>
      </c>
      <c r="I3308" s="25">
        <f t="shared" si="204"/>
        <v>0</v>
      </c>
      <c r="J3308" s="25">
        <f t="shared" si="205"/>
        <v>0</v>
      </c>
      <c r="K3308" s="25">
        <f t="shared" si="206"/>
        <v>0</v>
      </c>
      <c r="L3308" s="25">
        <f t="shared" si="207"/>
        <v>0</v>
      </c>
      <c r="M3308" s="25">
        <v>0</v>
      </c>
      <c r="N3308" s="25" t="e">
        <v>#N/A</v>
      </c>
      <c r="O3308" s="25" t="e">
        <f>VLOOKUP(A3308,'NFkB target TFs'!$E$10:$E$54,1,FALSE)</f>
        <v>#N/A</v>
      </c>
      <c r="P3308" s="25" t="e">
        <f>VLOOKUP(A3308,'all NFkB targets'!$A$6:$A$571,1,FALSE)</f>
        <v>#N/A</v>
      </c>
    </row>
    <row r="3309" spans="1:16" x14ac:dyDescent="0.25">
      <c r="A3309" s="96" t="s">
        <v>9837</v>
      </c>
      <c r="B3309" s="21" t="s">
        <v>9838</v>
      </c>
      <c r="C3309" s="21"/>
      <c r="D3309" s="22">
        <v>0</v>
      </c>
      <c r="E3309" s="23">
        <v>-0.55410462058430321</v>
      </c>
      <c r="F3309" s="23">
        <v>-7.2603074191886621E-2</v>
      </c>
      <c r="G3309" s="23">
        <v>5.6722692370409257E-3</v>
      </c>
      <c r="H3309" s="23">
        <v>9.2821882272555223E-2</v>
      </c>
      <c r="I3309" s="25">
        <f t="shared" si="204"/>
        <v>0</v>
      </c>
      <c r="J3309" s="25">
        <f t="shared" si="205"/>
        <v>0</v>
      </c>
      <c r="K3309" s="25">
        <f t="shared" si="206"/>
        <v>0</v>
      </c>
      <c r="L3309" s="25">
        <f t="shared" si="207"/>
        <v>0</v>
      </c>
      <c r="M3309" s="25">
        <v>0</v>
      </c>
      <c r="N3309" s="25" t="e">
        <v>#N/A</v>
      </c>
      <c r="O3309" s="25" t="e">
        <f>VLOOKUP(A3309,'NFkB target TFs'!$E$10:$E$54,1,FALSE)</f>
        <v>#N/A</v>
      </c>
      <c r="P3309" s="25" t="e">
        <f>VLOOKUP(A3309,'all NFkB targets'!$A$6:$A$571,1,FALSE)</f>
        <v>#N/A</v>
      </c>
    </row>
    <row r="3310" spans="1:16" x14ac:dyDescent="0.25">
      <c r="A3310" s="96" t="s">
        <v>3385</v>
      </c>
      <c r="B3310" s="21" t="s">
        <v>3386</v>
      </c>
      <c r="C3310" s="21"/>
      <c r="D3310" s="22">
        <v>0</v>
      </c>
      <c r="E3310" s="23">
        <v>9.7799683262691263E-3</v>
      </c>
      <c r="F3310" s="23">
        <v>0.2966474933422007</v>
      </c>
      <c r="G3310" s="23">
        <v>0.42306938673401651</v>
      </c>
      <c r="H3310" s="23">
        <v>9.2790925766996435E-2</v>
      </c>
      <c r="I3310" s="25">
        <f t="shared" si="204"/>
        <v>0</v>
      </c>
      <c r="J3310" s="25">
        <f t="shared" si="205"/>
        <v>0</v>
      </c>
      <c r="K3310" s="25">
        <f t="shared" si="206"/>
        <v>0</v>
      </c>
      <c r="L3310" s="25">
        <f t="shared" si="207"/>
        <v>0</v>
      </c>
      <c r="M3310" s="25">
        <v>0</v>
      </c>
      <c r="N3310" s="25" t="e">
        <v>#N/A</v>
      </c>
      <c r="O3310" s="25" t="e">
        <f>VLOOKUP(A3310,'NFkB target TFs'!$E$10:$E$54,1,FALSE)</f>
        <v>#N/A</v>
      </c>
      <c r="P3310" s="25" t="e">
        <f>VLOOKUP(A3310,'all NFkB targets'!$A$6:$A$571,1,FALSE)</f>
        <v>#N/A</v>
      </c>
    </row>
    <row r="3311" spans="1:16" x14ac:dyDescent="0.25">
      <c r="A3311" s="96" t="s">
        <v>311</v>
      </c>
      <c r="B3311" s="21" t="s">
        <v>312</v>
      </c>
      <c r="C3311" s="21"/>
      <c r="D3311" s="22">
        <v>0</v>
      </c>
      <c r="E3311" s="23">
        <v>0.13889085090275896</v>
      </c>
      <c r="F3311" s="23">
        <v>0.14846769336101776</v>
      </c>
      <c r="G3311" s="23">
        <v>0.47042979066696827</v>
      </c>
      <c r="H3311" s="23">
        <v>9.2606512328104573E-2</v>
      </c>
      <c r="I3311" s="25">
        <f t="shared" si="204"/>
        <v>0</v>
      </c>
      <c r="J3311" s="25">
        <f t="shared" si="205"/>
        <v>0</v>
      </c>
      <c r="K3311" s="25">
        <f t="shared" si="206"/>
        <v>0</v>
      </c>
      <c r="L3311" s="25">
        <f t="shared" si="207"/>
        <v>0</v>
      </c>
      <c r="M3311" s="25">
        <v>0</v>
      </c>
      <c r="N3311" s="25" t="e">
        <v>#N/A</v>
      </c>
      <c r="O3311" s="25" t="e">
        <f>VLOOKUP(A3311,'NFkB target TFs'!$E$10:$E$54,1,FALSE)</f>
        <v>#N/A</v>
      </c>
      <c r="P3311" s="25" t="e">
        <f>VLOOKUP(A3311,'all NFkB targets'!$A$6:$A$571,1,FALSE)</f>
        <v>#N/A</v>
      </c>
    </row>
    <row r="3312" spans="1:16" x14ac:dyDescent="0.25">
      <c r="A3312" s="96" t="s">
        <v>2263</v>
      </c>
      <c r="B3312" s="21" t="s">
        <v>2264</v>
      </c>
      <c r="C3312" s="21"/>
      <c r="D3312" s="22">
        <v>0</v>
      </c>
      <c r="E3312" s="23">
        <v>-4.0855478505658641E-2</v>
      </c>
      <c r="F3312" s="23">
        <v>0.22025509495903123</v>
      </c>
      <c r="G3312" s="23">
        <v>-0.12973504000962516</v>
      </c>
      <c r="H3312" s="23">
        <v>9.2537634408449101E-2</v>
      </c>
      <c r="I3312" s="25">
        <f t="shared" si="204"/>
        <v>0</v>
      </c>
      <c r="J3312" s="25">
        <f t="shared" si="205"/>
        <v>0</v>
      </c>
      <c r="K3312" s="25">
        <f t="shared" si="206"/>
        <v>0</v>
      </c>
      <c r="L3312" s="25">
        <f t="shared" si="207"/>
        <v>0</v>
      </c>
      <c r="M3312" s="25">
        <v>0</v>
      </c>
      <c r="N3312" s="25" t="e">
        <v>#N/A</v>
      </c>
      <c r="O3312" s="25" t="e">
        <f>VLOOKUP(A3312,'NFkB target TFs'!$E$10:$E$54,1,FALSE)</f>
        <v>#N/A</v>
      </c>
      <c r="P3312" s="25" t="e">
        <f>VLOOKUP(A3312,'all NFkB targets'!$A$6:$A$571,1,FALSE)</f>
        <v>#N/A</v>
      </c>
    </row>
    <row r="3313" spans="1:16" x14ac:dyDescent="0.25">
      <c r="A3313" s="96" t="s">
        <v>5367</v>
      </c>
      <c r="B3313" s="21" t="s">
        <v>5368</v>
      </c>
      <c r="C3313" s="21"/>
      <c r="D3313" s="22">
        <v>0</v>
      </c>
      <c r="E3313" s="23">
        <v>5.6432941753748543E-2</v>
      </c>
      <c r="F3313" s="23">
        <v>0.35779974138196013</v>
      </c>
      <c r="G3313" s="23">
        <v>0.50997208623392476</v>
      </c>
      <c r="H3313" s="23">
        <v>9.2533117927867101E-2</v>
      </c>
      <c r="I3313" s="25">
        <f t="shared" si="204"/>
        <v>0</v>
      </c>
      <c r="J3313" s="25">
        <f t="shared" si="205"/>
        <v>0</v>
      </c>
      <c r="K3313" s="25">
        <f t="shared" si="206"/>
        <v>0</v>
      </c>
      <c r="L3313" s="25">
        <f t="shared" si="207"/>
        <v>0</v>
      </c>
      <c r="M3313" s="25">
        <v>0</v>
      </c>
      <c r="N3313" s="25" t="e">
        <v>#N/A</v>
      </c>
      <c r="O3313" s="25" t="e">
        <f>VLOOKUP(A3313,'NFkB target TFs'!$E$10:$E$54,1,FALSE)</f>
        <v>#N/A</v>
      </c>
      <c r="P3313" s="25" t="e">
        <f>VLOOKUP(A3313,'all NFkB targets'!$A$6:$A$571,1,FALSE)</f>
        <v>#N/A</v>
      </c>
    </row>
    <row r="3314" spans="1:16" x14ac:dyDescent="0.25">
      <c r="A3314" s="96" t="s">
        <v>2816</v>
      </c>
      <c r="B3314" s="21" t="s">
        <v>2817</v>
      </c>
      <c r="C3314" s="21"/>
      <c r="D3314" s="22">
        <v>0</v>
      </c>
      <c r="E3314" s="23">
        <v>0.33204431310895599</v>
      </c>
      <c r="F3314" s="23">
        <v>-5.9024918523889892E-2</v>
      </c>
      <c r="G3314" s="23">
        <v>0.22205284382731544</v>
      </c>
      <c r="H3314" s="23">
        <v>9.2425873298834657E-2</v>
      </c>
      <c r="I3314" s="25">
        <f t="shared" si="204"/>
        <v>0</v>
      </c>
      <c r="J3314" s="25">
        <f t="shared" si="205"/>
        <v>0</v>
      </c>
      <c r="K3314" s="25">
        <f t="shared" si="206"/>
        <v>0</v>
      </c>
      <c r="L3314" s="25">
        <f t="shared" si="207"/>
        <v>0</v>
      </c>
      <c r="M3314" s="25">
        <v>0</v>
      </c>
      <c r="N3314" s="25" t="e">
        <v>#N/A</v>
      </c>
      <c r="O3314" s="25" t="e">
        <f>VLOOKUP(A3314,'NFkB target TFs'!$E$10:$E$54,1,FALSE)</f>
        <v>#N/A</v>
      </c>
      <c r="P3314" s="25" t="e">
        <f>VLOOKUP(A3314,'all NFkB targets'!$A$6:$A$571,1,FALSE)</f>
        <v>#N/A</v>
      </c>
    </row>
    <row r="3315" spans="1:16" x14ac:dyDescent="0.25">
      <c r="A3315" s="96" t="s">
        <v>7127</v>
      </c>
      <c r="B3315" s="21" t="s">
        <v>941</v>
      </c>
      <c r="C3315" s="21"/>
      <c r="D3315" s="22">
        <v>0</v>
      </c>
      <c r="E3315" s="23">
        <v>0.31828176557061871</v>
      </c>
      <c r="F3315" s="23">
        <v>5.8847264861108277E-3</v>
      </c>
      <c r="G3315" s="23">
        <v>-7.5334674292465695E-2</v>
      </c>
      <c r="H3315" s="23">
        <v>9.2335672472786831E-2</v>
      </c>
      <c r="I3315" s="25">
        <f t="shared" si="204"/>
        <v>0</v>
      </c>
      <c r="J3315" s="25">
        <f t="shared" si="205"/>
        <v>0</v>
      </c>
      <c r="K3315" s="25">
        <f t="shared" si="206"/>
        <v>0</v>
      </c>
      <c r="L3315" s="25">
        <f t="shared" si="207"/>
        <v>0</v>
      </c>
      <c r="M3315" s="25">
        <v>0</v>
      </c>
      <c r="N3315" s="25" t="e">
        <v>#N/A</v>
      </c>
      <c r="O3315" s="25" t="e">
        <f>VLOOKUP(A3315,'NFkB target TFs'!$E$10:$E$54,1,FALSE)</f>
        <v>#N/A</v>
      </c>
      <c r="P3315" s="25" t="e">
        <f>VLOOKUP(A3315,'all NFkB targets'!$A$6:$A$571,1,FALSE)</f>
        <v>#N/A</v>
      </c>
    </row>
    <row r="3316" spans="1:16" x14ac:dyDescent="0.25">
      <c r="A3316" s="96" t="s">
        <v>13525</v>
      </c>
      <c r="B3316" s="21" t="s">
        <v>13526</v>
      </c>
      <c r="C3316" s="21"/>
      <c r="D3316" s="22">
        <v>0</v>
      </c>
      <c r="E3316" s="23">
        <v>-7.9028021516978145E-2</v>
      </c>
      <c r="F3316" s="28">
        <v>0.37574939915482131</v>
      </c>
      <c r="G3316" s="28">
        <v>0.65812667214601017</v>
      </c>
      <c r="H3316" s="23">
        <v>9.2324809997497273E-2</v>
      </c>
      <c r="I3316" s="25">
        <f t="shared" si="204"/>
        <v>0</v>
      </c>
      <c r="J3316" s="25">
        <f t="shared" si="205"/>
        <v>0</v>
      </c>
      <c r="K3316" s="25">
        <f t="shared" si="206"/>
        <v>1</v>
      </c>
      <c r="L3316" s="25">
        <f t="shared" si="207"/>
        <v>0</v>
      </c>
      <c r="M3316" s="25">
        <v>1</v>
      </c>
      <c r="N3316" s="25" t="e">
        <v>#N/A</v>
      </c>
      <c r="O3316" s="25" t="e">
        <f>VLOOKUP(A3316,'NFkB target TFs'!$E$10:$E$54,1,FALSE)</f>
        <v>#N/A</v>
      </c>
      <c r="P3316" s="25" t="e">
        <f>VLOOKUP(A3316,'all NFkB targets'!$A$6:$A$571,1,FALSE)</f>
        <v>#N/A</v>
      </c>
    </row>
    <row r="3317" spans="1:16" x14ac:dyDescent="0.25">
      <c r="A3317" s="96" t="s">
        <v>2748</v>
      </c>
      <c r="B3317" s="21" t="s">
        <v>2749</v>
      </c>
      <c r="C3317" s="21"/>
      <c r="D3317" s="22">
        <v>0</v>
      </c>
      <c r="E3317" s="23">
        <v>2.7396625185801805E-2</v>
      </c>
      <c r="F3317" s="23">
        <v>0.21960432666055338</v>
      </c>
      <c r="G3317" s="23">
        <v>4.3664879994250838E-2</v>
      </c>
      <c r="H3317" s="23">
        <v>9.2291362545908431E-2</v>
      </c>
      <c r="I3317" s="25">
        <f t="shared" si="204"/>
        <v>0</v>
      </c>
      <c r="J3317" s="25">
        <f t="shared" si="205"/>
        <v>0</v>
      </c>
      <c r="K3317" s="25">
        <f t="shared" si="206"/>
        <v>0</v>
      </c>
      <c r="L3317" s="25">
        <f t="shared" si="207"/>
        <v>0</v>
      </c>
      <c r="M3317" s="25">
        <v>0</v>
      </c>
      <c r="N3317" s="25" t="e">
        <v>#N/A</v>
      </c>
      <c r="O3317" s="25" t="e">
        <f>VLOOKUP(A3317,'NFkB target TFs'!$E$10:$E$54,1,FALSE)</f>
        <v>#N/A</v>
      </c>
      <c r="P3317" s="25" t="e">
        <f>VLOOKUP(A3317,'all NFkB targets'!$A$6:$A$571,1,FALSE)</f>
        <v>#N/A</v>
      </c>
    </row>
    <row r="3318" spans="1:16" x14ac:dyDescent="0.25">
      <c r="A3318" s="96" t="s">
        <v>1670</v>
      </c>
      <c r="B3318" s="21" t="s">
        <v>1671</v>
      </c>
      <c r="C3318" s="21"/>
      <c r="D3318" s="22">
        <v>0</v>
      </c>
      <c r="E3318" s="23">
        <v>0.1514085704162248</v>
      </c>
      <c r="F3318" s="23">
        <v>-0.12697845285503209</v>
      </c>
      <c r="G3318" s="23">
        <v>5.1813598636257889E-2</v>
      </c>
      <c r="H3318" s="23">
        <v>9.2064544851168759E-2</v>
      </c>
      <c r="I3318" s="25">
        <f t="shared" si="204"/>
        <v>0</v>
      </c>
      <c r="J3318" s="25">
        <f t="shared" si="205"/>
        <v>0</v>
      </c>
      <c r="K3318" s="25">
        <f t="shared" si="206"/>
        <v>0</v>
      </c>
      <c r="L3318" s="25">
        <f t="shared" si="207"/>
        <v>0</v>
      </c>
      <c r="M3318" s="25">
        <v>0</v>
      </c>
      <c r="N3318" s="25" t="e">
        <v>#N/A</v>
      </c>
      <c r="O3318" s="25" t="e">
        <f>VLOOKUP(A3318,'NFkB target TFs'!$E$10:$E$54,1,FALSE)</f>
        <v>#N/A</v>
      </c>
      <c r="P3318" s="25" t="e">
        <f>VLOOKUP(A3318,'all NFkB targets'!$A$6:$A$571,1,FALSE)</f>
        <v>#N/A</v>
      </c>
    </row>
    <row r="3319" spans="1:16" x14ac:dyDescent="0.25">
      <c r="A3319" s="96" t="s">
        <v>14934</v>
      </c>
      <c r="B3319" s="21" t="s">
        <v>941</v>
      </c>
      <c r="C3319" s="21"/>
      <c r="D3319" s="22">
        <v>0</v>
      </c>
      <c r="E3319" s="28">
        <v>0.16479936899002395</v>
      </c>
      <c r="F3319" s="28">
        <v>0.61065246799831385</v>
      </c>
      <c r="G3319" s="28">
        <v>0.72291114959908254</v>
      </c>
      <c r="H3319" s="23">
        <v>9.1994802365402029E-2</v>
      </c>
      <c r="I3319" s="25">
        <f t="shared" ref="I3319:I3382" si="208">IF(ABS(E3319)&gt;0.585,1,0)</f>
        <v>0</v>
      </c>
      <c r="J3319" s="25">
        <f t="shared" ref="J3319:J3382" si="209">IF(ABS(F3319)&gt;0.585,1,0)</f>
        <v>1</v>
      </c>
      <c r="K3319" s="25">
        <f t="shared" ref="K3319:K3382" si="210">IF(ABS(G3319)&gt;0.585,1,0)</f>
        <v>1</v>
      </c>
      <c r="L3319" s="25">
        <f t="shared" ref="L3319:L3382" si="211">IF(ABS(H3319)&gt;0.585,1,0)</f>
        <v>0</v>
      </c>
      <c r="M3319" s="25">
        <v>1</v>
      </c>
      <c r="N3319" s="25" t="e">
        <v>#N/A</v>
      </c>
      <c r="O3319" s="25" t="e">
        <f>VLOOKUP(A3319,'NFkB target TFs'!$E$10:$E$54,1,FALSE)</f>
        <v>#N/A</v>
      </c>
      <c r="P3319" s="25" t="e">
        <f>VLOOKUP(A3319,'all NFkB targets'!$A$6:$A$571,1,FALSE)</f>
        <v>#N/A</v>
      </c>
    </row>
    <row r="3320" spans="1:16" x14ac:dyDescent="0.25">
      <c r="A3320" s="96" t="s">
        <v>12382</v>
      </c>
      <c r="B3320" s="21" t="s">
        <v>12383</v>
      </c>
      <c r="C3320" s="21"/>
      <c r="D3320" s="22">
        <v>0</v>
      </c>
      <c r="E3320" s="28">
        <v>0.31074069932205078</v>
      </c>
      <c r="F3320" s="28">
        <v>0.60381240164100869</v>
      </c>
      <c r="G3320" s="28">
        <v>0.21799854819456016</v>
      </c>
      <c r="H3320" s="23">
        <v>9.1910781986627277E-2</v>
      </c>
      <c r="I3320" s="25">
        <f t="shared" si="208"/>
        <v>0</v>
      </c>
      <c r="J3320" s="25">
        <f t="shared" si="209"/>
        <v>1</v>
      </c>
      <c r="K3320" s="25">
        <f t="shared" si="210"/>
        <v>0</v>
      </c>
      <c r="L3320" s="25">
        <f t="shared" si="211"/>
        <v>0</v>
      </c>
      <c r="M3320" s="25">
        <v>1</v>
      </c>
      <c r="N3320" s="25" t="e">
        <v>#N/A</v>
      </c>
      <c r="O3320" s="25" t="e">
        <f>VLOOKUP(A3320,'NFkB target TFs'!$E$10:$E$54,1,FALSE)</f>
        <v>#N/A</v>
      </c>
      <c r="P3320" s="25" t="e">
        <f>VLOOKUP(A3320,'all NFkB targets'!$A$6:$A$571,1,FALSE)</f>
        <v>#N/A</v>
      </c>
    </row>
    <row r="3321" spans="1:16" x14ac:dyDescent="0.25">
      <c r="A3321" s="96" t="s">
        <v>11644</v>
      </c>
      <c r="B3321" s="21" t="s">
        <v>11645</v>
      </c>
      <c r="C3321" s="21"/>
      <c r="D3321" s="22">
        <v>0</v>
      </c>
      <c r="E3321" s="23">
        <v>-0.14328810922741661</v>
      </c>
      <c r="F3321" s="23">
        <v>5.2283659431062508E-2</v>
      </c>
      <c r="G3321" s="23">
        <v>0.22355373109962084</v>
      </c>
      <c r="H3321" s="23">
        <v>9.18837569767047E-2</v>
      </c>
      <c r="I3321" s="25">
        <f t="shared" si="208"/>
        <v>0</v>
      </c>
      <c r="J3321" s="25">
        <f t="shared" si="209"/>
        <v>0</v>
      </c>
      <c r="K3321" s="25">
        <f t="shared" si="210"/>
        <v>0</v>
      </c>
      <c r="L3321" s="25">
        <f t="shared" si="211"/>
        <v>0</v>
      </c>
      <c r="M3321" s="25">
        <v>0</v>
      </c>
      <c r="N3321" s="25" t="e">
        <v>#N/A</v>
      </c>
      <c r="O3321" s="25" t="e">
        <f>VLOOKUP(A3321,'NFkB target TFs'!$E$10:$E$54,1,FALSE)</f>
        <v>#N/A</v>
      </c>
      <c r="P3321" s="25" t="e">
        <f>VLOOKUP(A3321,'all NFkB targets'!$A$6:$A$571,1,FALSE)</f>
        <v>#N/A</v>
      </c>
    </row>
    <row r="3322" spans="1:16" x14ac:dyDescent="0.25">
      <c r="A3322" s="96" t="s">
        <v>650</v>
      </c>
      <c r="B3322" s="21" t="s">
        <v>651</v>
      </c>
      <c r="C3322" s="21"/>
      <c r="D3322" s="22">
        <v>0</v>
      </c>
      <c r="E3322" s="23">
        <v>0.15068835650597456</v>
      </c>
      <c r="F3322" s="23">
        <v>0.15696294376510858</v>
      </c>
      <c r="G3322" s="23">
        <v>7.7852679205342015E-2</v>
      </c>
      <c r="H3322" s="23">
        <v>9.1880584172414931E-2</v>
      </c>
      <c r="I3322" s="25">
        <f t="shared" si="208"/>
        <v>0</v>
      </c>
      <c r="J3322" s="25">
        <f t="shared" si="209"/>
        <v>0</v>
      </c>
      <c r="K3322" s="25">
        <f t="shared" si="210"/>
        <v>0</v>
      </c>
      <c r="L3322" s="25">
        <f t="shared" si="211"/>
        <v>0</v>
      </c>
      <c r="M3322" s="25">
        <v>0</v>
      </c>
      <c r="N3322" s="25" t="e">
        <v>#N/A</v>
      </c>
      <c r="O3322" s="25" t="e">
        <f>VLOOKUP(A3322,'NFkB target TFs'!$E$10:$E$54,1,FALSE)</f>
        <v>#N/A</v>
      </c>
      <c r="P3322" s="25" t="e">
        <f>VLOOKUP(A3322,'all NFkB targets'!$A$6:$A$571,1,FALSE)</f>
        <v>#N/A</v>
      </c>
    </row>
    <row r="3323" spans="1:16" x14ac:dyDescent="0.25">
      <c r="A3323" s="96" t="s">
        <v>2917</v>
      </c>
      <c r="B3323" s="21" t="s">
        <v>2918</v>
      </c>
      <c r="C3323" s="21"/>
      <c r="D3323" s="22">
        <v>0</v>
      </c>
      <c r="E3323" s="23">
        <v>4.1545288337203432E-2</v>
      </c>
      <c r="F3323" s="23">
        <v>-0.18007645710782066</v>
      </c>
      <c r="G3323" s="23">
        <v>0.19034270040471526</v>
      </c>
      <c r="H3323" s="23">
        <v>9.1726692400417434E-2</v>
      </c>
      <c r="I3323" s="25">
        <f t="shared" si="208"/>
        <v>0</v>
      </c>
      <c r="J3323" s="25">
        <f t="shared" si="209"/>
        <v>0</v>
      </c>
      <c r="K3323" s="25">
        <f t="shared" si="210"/>
        <v>0</v>
      </c>
      <c r="L3323" s="25">
        <f t="shared" si="211"/>
        <v>0</v>
      </c>
      <c r="M3323" s="25">
        <v>0</v>
      </c>
      <c r="N3323" s="25" t="e">
        <v>#N/A</v>
      </c>
      <c r="O3323" s="25" t="e">
        <f>VLOOKUP(A3323,'NFkB target TFs'!$E$10:$E$54,1,FALSE)</f>
        <v>#N/A</v>
      </c>
      <c r="P3323" s="25" t="e">
        <f>VLOOKUP(A3323,'all NFkB targets'!$A$6:$A$571,1,FALSE)</f>
        <v>#N/A</v>
      </c>
    </row>
    <row r="3324" spans="1:16" x14ac:dyDescent="0.25">
      <c r="A3324" s="96" t="s">
        <v>1586</v>
      </c>
      <c r="B3324" s="21" t="s">
        <v>1587</v>
      </c>
      <c r="C3324" s="21"/>
      <c r="D3324" s="22">
        <v>0</v>
      </c>
      <c r="E3324" s="23">
        <v>0.34987939596320494</v>
      </c>
      <c r="F3324" s="23">
        <v>0.22461662734767474</v>
      </c>
      <c r="G3324" s="23">
        <v>0.25065183252765189</v>
      </c>
      <c r="H3324" s="23">
        <v>9.1696162309382614E-2</v>
      </c>
      <c r="I3324" s="25">
        <f t="shared" si="208"/>
        <v>0</v>
      </c>
      <c r="J3324" s="25">
        <f t="shared" si="209"/>
        <v>0</v>
      </c>
      <c r="K3324" s="25">
        <f t="shared" si="210"/>
        <v>0</v>
      </c>
      <c r="L3324" s="25">
        <f t="shared" si="211"/>
        <v>0</v>
      </c>
      <c r="M3324" s="25">
        <v>0</v>
      </c>
      <c r="N3324" s="25" t="e">
        <v>#N/A</v>
      </c>
      <c r="O3324" s="25" t="e">
        <f>VLOOKUP(A3324,'NFkB target TFs'!$E$10:$E$54,1,FALSE)</f>
        <v>#N/A</v>
      </c>
      <c r="P3324" s="25" t="e">
        <f>VLOOKUP(A3324,'all NFkB targets'!$A$6:$A$571,1,FALSE)</f>
        <v>#N/A</v>
      </c>
    </row>
    <row r="3325" spans="1:16" x14ac:dyDescent="0.25">
      <c r="A3325" s="96" t="s">
        <v>654</v>
      </c>
      <c r="B3325" s="21" t="s">
        <v>655</v>
      </c>
      <c r="C3325" s="21"/>
      <c r="D3325" s="22">
        <v>0</v>
      </c>
      <c r="E3325" s="23">
        <v>4.44417666906156E-2</v>
      </c>
      <c r="F3325" s="23">
        <v>0.22563425233571149</v>
      </c>
      <c r="G3325" s="23">
        <v>0.39174576407932477</v>
      </c>
      <c r="H3325" s="23">
        <v>9.1685553763647787E-2</v>
      </c>
      <c r="I3325" s="25">
        <f t="shared" si="208"/>
        <v>0</v>
      </c>
      <c r="J3325" s="25">
        <f t="shared" si="209"/>
        <v>0</v>
      </c>
      <c r="K3325" s="25">
        <f t="shared" si="210"/>
        <v>0</v>
      </c>
      <c r="L3325" s="25">
        <f t="shared" si="211"/>
        <v>0</v>
      </c>
      <c r="M3325" s="25">
        <v>0</v>
      </c>
      <c r="N3325" s="25" t="e">
        <v>#N/A</v>
      </c>
      <c r="O3325" s="25" t="e">
        <f>VLOOKUP(A3325,'NFkB target TFs'!$E$10:$E$54,1,FALSE)</f>
        <v>#N/A</v>
      </c>
      <c r="P3325" s="25" t="e">
        <f>VLOOKUP(A3325,'all NFkB targets'!$A$6:$A$571,1,FALSE)</f>
        <v>#N/A</v>
      </c>
    </row>
    <row r="3326" spans="1:16" x14ac:dyDescent="0.25">
      <c r="A3326" s="96" t="s">
        <v>1987</v>
      </c>
      <c r="B3326" s="21" t="s">
        <v>1988</v>
      </c>
      <c r="C3326" s="21"/>
      <c r="D3326" s="22">
        <v>0</v>
      </c>
      <c r="E3326" s="23">
        <v>0.21319021255510531</v>
      </c>
      <c r="F3326" s="23">
        <v>1.5052469114246226E-2</v>
      </c>
      <c r="G3326" s="23">
        <v>-2.2179953013035081E-4</v>
      </c>
      <c r="H3326" s="23">
        <v>9.1469298879049629E-2</v>
      </c>
      <c r="I3326" s="25">
        <f t="shared" si="208"/>
        <v>0</v>
      </c>
      <c r="J3326" s="25">
        <f t="shared" si="209"/>
        <v>0</v>
      </c>
      <c r="K3326" s="25">
        <f t="shared" si="210"/>
        <v>0</v>
      </c>
      <c r="L3326" s="25">
        <f t="shared" si="211"/>
        <v>0</v>
      </c>
      <c r="M3326" s="25">
        <v>0</v>
      </c>
      <c r="N3326" s="25" t="e">
        <v>#N/A</v>
      </c>
      <c r="O3326" s="25" t="e">
        <f>VLOOKUP(A3326,'NFkB target TFs'!$E$10:$E$54,1,FALSE)</f>
        <v>#N/A</v>
      </c>
      <c r="P3326" s="25" t="e">
        <f>VLOOKUP(A3326,'all NFkB targets'!$A$6:$A$571,1,FALSE)</f>
        <v>#N/A</v>
      </c>
    </row>
    <row r="3327" spans="1:16" x14ac:dyDescent="0.25">
      <c r="A3327" s="96" t="s">
        <v>886</v>
      </c>
      <c r="B3327" s="21" t="s">
        <v>887</v>
      </c>
      <c r="C3327" s="21"/>
      <c r="D3327" s="22">
        <v>0</v>
      </c>
      <c r="E3327" s="23">
        <v>-0.26367932986817627</v>
      </c>
      <c r="F3327" s="23">
        <v>0.15965367187930535</v>
      </c>
      <c r="G3327" s="23">
        <v>9.0676223844117901E-2</v>
      </c>
      <c r="H3327" s="23">
        <v>9.145028361208439E-2</v>
      </c>
      <c r="I3327" s="25">
        <f t="shared" si="208"/>
        <v>0</v>
      </c>
      <c r="J3327" s="25">
        <f t="shared" si="209"/>
        <v>0</v>
      </c>
      <c r="K3327" s="25">
        <f t="shared" si="210"/>
        <v>0</v>
      </c>
      <c r="L3327" s="25">
        <f t="shared" si="211"/>
        <v>0</v>
      </c>
      <c r="M3327" s="25">
        <v>0</v>
      </c>
      <c r="N3327" s="25" t="e">
        <v>#N/A</v>
      </c>
      <c r="O3327" s="25" t="e">
        <f>VLOOKUP(A3327,'NFkB target TFs'!$E$10:$E$54,1,FALSE)</f>
        <v>#N/A</v>
      </c>
      <c r="P3327" s="25" t="e">
        <f>VLOOKUP(A3327,'all NFkB targets'!$A$6:$A$571,1,FALSE)</f>
        <v>#N/A</v>
      </c>
    </row>
    <row r="3328" spans="1:16" x14ac:dyDescent="0.25">
      <c r="A3328" s="96" t="s">
        <v>4632</v>
      </c>
      <c r="B3328" s="21" t="s">
        <v>4633</v>
      </c>
      <c r="C3328" s="21"/>
      <c r="D3328" s="22">
        <v>0</v>
      </c>
      <c r="E3328" s="23">
        <v>0.32434422419113063</v>
      </c>
      <c r="F3328" s="23">
        <v>0.40850088127502698</v>
      </c>
      <c r="G3328" s="23">
        <v>0.17869839422124947</v>
      </c>
      <c r="H3328" s="23">
        <v>9.1214976111446841E-2</v>
      </c>
      <c r="I3328" s="25">
        <f t="shared" si="208"/>
        <v>0</v>
      </c>
      <c r="J3328" s="25">
        <f t="shared" si="209"/>
        <v>0</v>
      </c>
      <c r="K3328" s="25">
        <f t="shared" si="210"/>
        <v>0</v>
      </c>
      <c r="L3328" s="25">
        <f t="shared" si="211"/>
        <v>0</v>
      </c>
      <c r="M3328" s="25">
        <v>0</v>
      </c>
      <c r="N3328" s="25" t="e">
        <v>#N/A</v>
      </c>
      <c r="O3328" s="25" t="e">
        <f>VLOOKUP(A3328,'NFkB target TFs'!$E$10:$E$54,1,FALSE)</f>
        <v>#N/A</v>
      </c>
      <c r="P3328" s="25" t="e">
        <f>VLOOKUP(A3328,'all NFkB targets'!$A$6:$A$571,1,FALSE)</f>
        <v>#N/A</v>
      </c>
    </row>
    <row r="3329" spans="1:16" x14ac:dyDescent="0.25">
      <c r="A3329" s="96" t="s">
        <v>12585</v>
      </c>
      <c r="B3329" s="21" t="s">
        <v>12586</v>
      </c>
      <c r="C3329" s="21"/>
      <c r="D3329" s="22">
        <v>0</v>
      </c>
      <c r="E3329" s="23">
        <v>-1.371267299478845E-2</v>
      </c>
      <c r="F3329" s="28">
        <v>0.64076690585148433</v>
      </c>
      <c r="G3329" s="23">
        <v>9.412027692542943E-3</v>
      </c>
      <c r="H3329" s="23">
        <v>9.1133062827976605E-2</v>
      </c>
      <c r="I3329" s="25">
        <f t="shared" si="208"/>
        <v>0</v>
      </c>
      <c r="J3329" s="25">
        <f t="shared" si="209"/>
        <v>1</v>
      </c>
      <c r="K3329" s="25">
        <f t="shared" si="210"/>
        <v>0</v>
      </c>
      <c r="L3329" s="25">
        <f t="shared" si="211"/>
        <v>0</v>
      </c>
      <c r="M3329" s="25">
        <v>1</v>
      </c>
      <c r="N3329" s="25" t="e">
        <v>#N/A</v>
      </c>
      <c r="O3329" s="25" t="e">
        <f>VLOOKUP(A3329,'NFkB target TFs'!$E$10:$E$54,1,FALSE)</f>
        <v>#N/A</v>
      </c>
      <c r="P3329" s="25" t="e">
        <f>VLOOKUP(A3329,'all NFkB targets'!$A$6:$A$571,1,FALSE)</f>
        <v>#N/A</v>
      </c>
    </row>
    <row r="3330" spans="1:16" x14ac:dyDescent="0.25">
      <c r="A3330" s="96" t="s">
        <v>4668</v>
      </c>
      <c r="B3330" s="21" t="s">
        <v>4669</v>
      </c>
      <c r="C3330" s="21"/>
      <c r="D3330" s="22">
        <v>0</v>
      </c>
      <c r="E3330" s="23">
        <v>0.25733687217414591</v>
      </c>
      <c r="F3330" s="23">
        <v>-1.1473541692848786E-2</v>
      </c>
      <c r="G3330" s="23">
        <v>-0.16860046243229762</v>
      </c>
      <c r="H3330" s="23">
        <v>9.1126362687089429E-2</v>
      </c>
      <c r="I3330" s="25">
        <f t="shared" si="208"/>
        <v>0</v>
      </c>
      <c r="J3330" s="25">
        <f t="shared" si="209"/>
        <v>0</v>
      </c>
      <c r="K3330" s="25">
        <f t="shared" si="210"/>
        <v>0</v>
      </c>
      <c r="L3330" s="25">
        <f t="shared" si="211"/>
        <v>0</v>
      </c>
      <c r="M3330" s="25">
        <v>0</v>
      </c>
      <c r="N3330" s="25" t="e">
        <v>#N/A</v>
      </c>
      <c r="O3330" s="25" t="e">
        <f>VLOOKUP(A3330,'NFkB target TFs'!$E$10:$E$54,1,FALSE)</f>
        <v>#N/A</v>
      </c>
      <c r="P3330" s="25" t="e">
        <f>VLOOKUP(A3330,'all NFkB targets'!$A$6:$A$571,1,FALSE)</f>
        <v>#N/A</v>
      </c>
    </row>
    <row r="3331" spans="1:16" x14ac:dyDescent="0.25">
      <c r="A3331" s="96" t="s">
        <v>11150</v>
      </c>
      <c r="B3331" s="21" t="s">
        <v>11151</v>
      </c>
      <c r="C3331" s="21"/>
      <c r="D3331" s="22">
        <v>0</v>
      </c>
      <c r="E3331" s="23">
        <v>0.25139257641461249</v>
      </c>
      <c r="F3331" s="23">
        <v>0.42144570641546725</v>
      </c>
      <c r="G3331" s="23">
        <v>-8.5722465198421569E-2</v>
      </c>
      <c r="H3331" s="23">
        <v>9.1101435882532569E-2</v>
      </c>
      <c r="I3331" s="25">
        <f t="shared" si="208"/>
        <v>0</v>
      </c>
      <c r="J3331" s="25">
        <f t="shared" si="209"/>
        <v>0</v>
      </c>
      <c r="K3331" s="25">
        <f t="shared" si="210"/>
        <v>0</v>
      </c>
      <c r="L3331" s="25">
        <f t="shared" si="211"/>
        <v>0</v>
      </c>
      <c r="M3331" s="25">
        <v>0</v>
      </c>
      <c r="N3331" s="25" t="e">
        <v>#N/A</v>
      </c>
      <c r="O3331" s="25" t="e">
        <f>VLOOKUP(A3331,'NFkB target TFs'!$E$10:$E$54,1,FALSE)</f>
        <v>#N/A</v>
      </c>
      <c r="P3331" s="25" t="e">
        <f>VLOOKUP(A3331,'all NFkB targets'!$A$6:$A$571,1,FALSE)</f>
        <v>#N/A</v>
      </c>
    </row>
    <row r="3332" spans="1:16" x14ac:dyDescent="0.25">
      <c r="A3332" s="96" t="s">
        <v>5896</v>
      </c>
      <c r="B3332" s="21" t="s">
        <v>5897</v>
      </c>
      <c r="C3332" s="21"/>
      <c r="D3332" s="22">
        <v>0</v>
      </c>
      <c r="E3332" s="23">
        <v>0.33973041528298731</v>
      </c>
      <c r="F3332" s="23">
        <v>5.4403531467604328E-2</v>
      </c>
      <c r="G3332" s="23">
        <v>0.20642689829298083</v>
      </c>
      <c r="H3332" s="23">
        <v>9.1096840161602369E-2</v>
      </c>
      <c r="I3332" s="25">
        <f t="shared" si="208"/>
        <v>0</v>
      </c>
      <c r="J3332" s="25">
        <f t="shared" si="209"/>
        <v>0</v>
      </c>
      <c r="K3332" s="25">
        <f t="shared" si="210"/>
        <v>0</v>
      </c>
      <c r="L3332" s="25">
        <f t="shared" si="211"/>
        <v>0</v>
      </c>
      <c r="M3332" s="25">
        <v>0</v>
      </c>
      <c r="N3332" s="25" t="e">
        <v>#N/A</v>
      </c>
      <c r="O3332" s="25" t="e">
        <f>VLOOKUP(A3332,'NFkB target TFs'!$E$10:$E$54,1,FALSE)</f>
        <v>#N/A</v>
      </c>
      <c r="P3332" s="25" t="e">
        <f>VLOOKUP(A3332,'all NFkB targets'!$A$6:$A$571,1,FALSE)</f>
        <v>#N/A</v>
      </c>
    </row>
    <row r="3333" spans="1:16" x14ac:dyDescent="0.25">
      <c r="A3333" s="96" t="s">
        <v>14285</v>
      </c>
      <c r="B3333" s="21" t="s">
        <v>14286</v>
      </c>
      <c r="C3333" s="21"/>
      <c r="D3333" s="22">
        <v>0</v>
      </c>
      <c r="E3333" s="28">
        <v>0.84624848783572126</v>
      </c>
      <c r="F3333" s="24">
        <v>-0.54830004738788174</v>
      </c>
      <c r="G3333" s="28">
        <v>0.59402628655759104</v>
      </c>
      <c r="H3333" s="23">
        <v>9.1049797299736848E-2</v>
      </c>
      <c r="I3333" s="25">
        <f t="shared" si="208"/>
        <v>1</v>
      </c>
      <c r="J3333" s="25">
        <f t="shared" si="209"/>
        <v>0</v>
      </c>
      <c r="K3333" s="25">
        <f t="shared" si="210"/>
        <v>1</v>
      </c>
      <c r="L3333" s="25">
        <f t="shared" si="211"/>
        <v>0</v>
      </c>
      <c r="M3333" s="25">
        <v>1</v>
      </c>
      <c r="N3333" s="25" t="e">
        <v>#N/A</v>
      </c>
      <c r="O3333" s="25" t="e">
        <f>VLOOKUP(A3333,'NFkB target TFs'!$E$10:$E$54,1,FALSE)</f>
        <v>#N/A</v>
      </c>
      <c r="P3333" s="25" t="e">
        <f>VLOOKUP(A3333,'all NFkB targets'!$A$6:$A$571,1,FALSE)</f>
        <v>#N/A</v>
      </c>
    </row>
    <row r="3334" spans="1:16" x14ac:dyDescent="0.25">
      <c r="A3334" s="96" t="s">
        <v>11527</v>
      </c>
      <c r="B3334" s="21" t="s">
        <v>11528</v>
      </c>
      <c r="C3334" s="21"/>
      <c r="D3334" s="22">
        <v>0</v>
      </c>
      <c r="E3334" s="23">
        <v>0.14538385894603192</v>
      </c>
      <c r="F3334" s="23">
        <v>0.11849321017836129</v>
      </c>
      <c r="G3334" s="23">
        <v>0.2612245619235698</v>
      </c>
      <c r="H3334" s="23">
        <v>9.0953179575972043E-2</v>
      </c>
      <c r="I3334" s="25">
        <f t="shared" si="208"/>
        <v>0</v>
      </c>
      <c r="J3334" s="25">
        <f t="shared" si="209"/>
        <v>0</v>
      </c>
      <c r="K3334" s="25">
        <f t="shared" si="210"/>
        <v>0</v>
      </c>
      <c r="L3334" s="25">
        <f t="shared" si="211"/>
        <v>0</v>
      </c>
      <c r="M3334" s="25">
        <v>0</v>
      </c>
      <c r="N3334" s="25" t="e">
        <v>#N/A</v>
      </c>
      <c r="O3334" s="25" t="e">
        <f>VLOOKUP(A3334,'NFkB target TFs'!$E$10:$E$54,1,FALSE)</f>
        <v>#N/A</v>
      </c>
      <c r="P3334" s="25" t="e">
        <f>VLOOKUP(A3334,'all NFkB targets'!$A$6:$A$571,1,FALSE)</f>
        <v>#N/A</v>
      </c>
    </row>
    <row r="3335" spans="1:16" x14ac:dyDescent="0.25">
      <c r="A3335" s="96" t="s">
        <v>7309</v>
      </c>
      <c r="B3335" s="21" t="s">
        <v>7310</v>
      </c>
      <c r="C3335" s="21"/>
      <c r="D3335" s="22">
        <v>0</v>
      </c>
      <c r="E3335" s="23">
        <v>0.11957502640409245</v>
      </c>
      <c r="F3335" s="23">
        <v>0.11381204663841639</v>
      </c>
      <c r="G3335" s="23">
        <v>-8.8121155220643496E-2</v>
      </c>
      <c r="H3335" s="23">
        <v>9.0929371807297391E-2</v>
      </c>
      <c r="I3335" s="25">
        <f t="shared" si="208"/>
        <v>0</v>
      </c>
      <c r="J3335" s="25">
        <f t="shared" si="209"/>
        <v>0</v>
      </c>
      <c r="K3335" s="25">
        <f t="shared" si="210"/>
        <v>0</v>
      </c>
      <c r="L3335" s="25">
        <f t="shared" si="211"/>
        <v>0</v>
      </c>
      <c r="M3335" s="25">
        <v>0</v>
      </c>
      <c r="N3335" s="25" t="e">
        <v>#N/A</v>
      </c>
      <c r="O3335" s="25" t="e">
        <f>VLOOKUP(A3335,'NFkB target TFs'!$E$10:$E$54,1,FALSE)</f>
        <v>#N/A</v>
      </c>
      <c r="P3335" s="25" t="e">
        <f>VLOOKUP(A3335,'all NFkB targets'!$A$6:$A$571,1,FALSE)</f>
        <v>#N/A</v>
      </c>
    </row>
    <row r="3336" spans="1:16" x14ac:dyDescent="0.25">
      <c r="A3336" s="96" t="s">
        <v>14609</v>
      </c>
      <c r="B3336" s="21" t="s">
        <v>14610</v>
      </c>
      <c r="C3336" s="21"/>
      <c r="D3336" s="22">
        <v>0</v>
      </c>
      <c r="E3336" s="24">
        <v>-0.13868325234684264</v>
      </c>
      <c r="F3336" s="28">
        <v>1.4837868296973822</v>
      </c>
      <c r="G3336" s="28">
        <v>1.00708687660925</v>
      </c>
      <c r="H3336" s="23">
        <v>9.0923965285416741E-2</v>
      </c>
      <c r="I3336" s="25">
        <f t="shared" si="208"/>
        <v>0</v>
      </c>
      <c r="J3336" s="25">
        <f t="shared" si="209"/>
        <v>1</v>
      </c>
      <c r="K3336" s="25">
        <f t="shared" si="210"/>
        <v>1</v>
      </c>
      <c r="L3336" s="25">
        <f t="shared" si="211"/>
        <v>0</v>
      </c>
      <c r="M3336" s="25">
        <v>1</v>
      </c>
      <c r="N3336" s="25" t="e">
        <v>#N/A</v>
      </c>
      <c r="O3336" s="25" t="e">
        <f>VLOOKUP(A3336,'NFkB target TFs'!$E$10:$E$54,1,FALSE)</f>
        <v>#N/A</v>
      </c>
      <c r="P3336" s="25" t="e">
        <f>VLOOKUP(A3336,'all NFkB targets'!$A$6:$A$571,1,FALSE)</f>
        <v>#N/A</v>
      </c>
    </row>
    <row r="3337" spans="1:16" x14ac:dyDescent="0.25">
      <c r="A3337" s="96" t="s">
        <v>7706</v>
      </c>
      <c r="B3337" s="21" t="s">
        <v>7707</v>
      </c>
      <c r="C3337" s="21"/>
      <c r="D3337" s="22">
        <v>0</v>
      </c>
      <c r="E3337" s="23">
        <v>5.4227171583550685E-2</v>
      </c>
      <c r="F3337" s="23">
        <v>-1.8033922830261329E-2</v>
      </c>
      <c r="G3337" s="23">
        <v>0.3318979461775568</v>
      </c>
      <c r="H3337" s="23">
        <v>9.0726380811176566E-2</v>
      </c>
      <c r="I3337" s="25">
        <f t="shared" si="208"/>
        <v>0</v>
      </c>
      <c r="J3337" s="25">
        <f t="shared" si="209"/>
        <v>0</v>
      </c>
      <c r="K3337" s="25">
        <f t="shared" si="210"/>
        <v>0</v>
      </c>
      <c r="L3337" s="25">
        <f t="shared" si="211"/>
        <v>0</v>
      </c>
      <c r="M3337" s="25">
        <v>0</v>
      </c>
      <c r="N3337" s="25" t="e">
        <v>#N/A</v>
      </c>
      <c r="O3337" s="25" t="e">
        <f>VLOOKUP(A3337,'NFkB target TFs'!$E$10:$E$54,1,FALSE)</f>
        <v>#N/A</v>
      </c>
      <c r="P3337" s="25" t="e">
        <f>VLOOKUP(A3337,'all NFkB targets'!$A$6:$A$571,1,FALSE)</f>
        <v>#N/A</v>
      </c>
    </row>
    <row r="3338" spans="1:16" x14ac:dyDescent="0.25">
      <c r="A3338" s="96" t="s">
        <v>13476</v>
      </c>
      <c r="B3338" s="21" t="s">
        <v>13477</v>
      </c>
      <c r="C3338" s="21"/>
      <c r="D3338" s="22">
        <v>0</v>
      </c>
      <c r="E3338" s="23">
        <v>7.0476766604166782E-2</v>
      </c>
      <c r="F3338" s="28">
        <v>0.14312674951035245</v>
      </c>
      <c r="G3338" s="28">
        <v>0.71880396907212118</v>
      </c>
      <c r="H3338" s="23">
        <v>9.0676371740206457E-2</v>
      </c>
      <c r="I3338" s="25">
        <f t="shared" si="208"/>
        <v>0</v>
      </c>
      <c r="J3338" s="25">
        <f t="shared" si="209"/>
        <v>0</v>
      </c>
      <c r="K3338" s="25">
        <f t="shared" si="210"/>
        <v>1</v>
      </c>
      <c r="L3338" s="25">
        <f t="shared" si="211"/>
        <v>0</v>
      </c>
      <c r="M3338" s="25">
        <v>1</v>
      </c>
      <c r="N3338" s="25" t="e">
        <v>#N/A</v>
      </c>
      <c r="O3338" s="25" t="e">
        <f>VLOOKUP(A3338,'NFkB target TFs'!$E$10:$E$54,1,FALSE)</f>
        <v>#N/A</v>
      </c>
      <c r="P3338" s="25" t="e">
        <f>VLOOKUP(A3338,'all NFkB targets'!$A$6:$A$571,1,FALSE)</f>
        <v>#N/A</v>
      </c>
    </row>
    <row r="3339" spans="1:16" x14ac:dyDescent="0.25">
      <c r="A3339" s="96" t="s">
        <v>6085</v>
      </c>
      <c r="B3339" s="21" t="s">
        <v>6086</v>
      </c>
      <c r="C3339" s="21"/>
      <c r="D3339" s="22">
        <v>0</v>
      </c>
      <c r="E3339" s="23">
        <v>-0.32099924919119693</v>
      </c>
      <c r="F3339" s="23">
        <v>-4.1819950753313002E-3</v>
      </c>
      <c r="G3339" s="23">
        <v>0.1443278741766458</v>
      </c>
      <c r="H3339" s="23">
        <v>9.0671641317807569E-2</v>
      </c>
      <c r="I3339" s="25">
        <f t="shared" si="208"/>
        <v>0</v>
      </c>
      <c r="J3339" s="25">
        <f t="shared" si="209"/>
        <v>0</v>
      </c>
      <c r="K3339" s="25">
        <f t="shared" si="210"/>
        <v>0</v>
      </c>
      <c r="L3339" s="25">
        <f t="shared" si="211"/>
        <v>0</v>
      </c>
      <c r="M3339" s="25">
        <v>0</v>
      </c>
      <c r="N3339" s="25" t="e">
        <v>#N/A</v>
      </c>
      <c r="O3339" s="25" t="e">
        <f>VLOOKUP(A3339,'NFkB target TFs'!$E$10:$E$54,1,FALSE)</f>
        <v>#N/A</v>
      </c>
      <c r="P3339" s="25" t="e">
        <f>VLOOKUP(A3339,'all NFkB targets'!$A$6:$A$571,1,FALSE)</f>
        <v>#N/A</v>
      </c>
    </row>
    <row r="3340" spans="1:16" x14ac:dyDescent="0.25">
      <c r="A3340" s="96" t="s">
        <v>4361</v>
      </c>
      <c r="B3340" s="21" t="s">
        <v>4362</v>
      </c>
      <c r="C3340" s="21"/>
      <c r="D3340" s="22">
        <v>0</v>
      </c>
      <c r="E3340" s="23">
        <v>-0.1794654285302929</v>
      </c>
      <c r="F3340" s="23">
        <v>-0.28014606857108282</v>
      </c>
      <c r="G3340" s="23">
        <v>-9.9407599065421307E-2</v>
      </c>
      <c r="H3340" s="23">
        <v>9.0543829899284223E-2</v>
      </c>
      <c r="I3340" s="25">
        <f t="shared" si="208"/>
        <v>0</v>
      </c>
      <c r="J3340" s="25">
        <f t="shared" si="209"/>
        <v>0</v>
      </c>
      <c r="K3340" s="25">
        <f t="shared" si="210"/>
        <v>0</v>
      </c>
      <c r="L3340" s="25">
        <f t="shared" si="211"/>
        <v>0</v>
      </c>
      <c r="M3340" s="25">
        <v>0</v>
      </c>
      <c r="N3340" s="25" t="e">
        <v>#N/A</v>
      </c>
      <c r="O3340" s="25" t="e">
        <f>VLOOKUP(A3340,'NFkB target TFs'!$E$10:$E$54,1,FALSE)</f>
        <v>#N/A</v>
      </c>
      <c r="P3340" s="25" t="e">
        <f>VLOOKUP(A3340,'all NFkB targets'!$A$6:$A$571,1,FALSE)</f>
        <v>#N/A</v>
      </c>
    </row>
    <row r="3341" spans="1:16" x14ac:dyDescent="0.25">
      <c r="A3341" s="96" t="s">
        <v>2207</v>
      </c>
      <c r="B3341" s="21" t="s">
        <v>2208</v>
      </c>
      <c r="C3341" s="21"/>
      <c r="D3341" s="22">
        <v>0</v>
      </c>
      <c r="E3341" s="23">
        <v>0.10264604854129786</v>
      </c>
      <c r="F3341" s="23">
        <v>-2.9725646284740028E-2</v>
      </c>
      <c r="G3341" s="23">
        <v>-7.6119132966855851E-2</v>
      </c>
      <c r="H3341" s="23">
        <v>9.0538441194798813E-2</v>
      </c>
      <c r="I3341" s="25">
        <f t="shared" si="208"/>
        <v>0</v>
      </c>
      <c r="J3341" s="25">
        <f t="shared" si="209"/>
        <v>0</v>
      </c>
      <c r="K3341" s="25">
        <f t="shared" si="210"/>
        <v>0</v>
      </c>
      <c r="L3341" s="25">
        <f t="shared" si="211"/>
        <v>0</v>
      </c>
      <c r="M3341" s="25">
        <v>0</v>
      </c>
      <c r="N3341" s="25" t="e">
        <v>#N/A</v>
      </c>
      <c r="O3341" s="25" t="e">
        <f>VLOOKUP(A3341,'NFkB target TFs'!$E$10:$E$54,1,FALSE)</f>
        <v>#N/A</v>
      </c>
      <c r="P3341" s="25" t="e">
        <f>VLOOKUP(A3341,'all NFkB targets'!$A$6:$A$571,1,FALSE)</f>
        <v>#N/A</v>
      </c>
    </row>
    <row r="3342" spans="1:16" x14ac:dyDescent="0.25">
      <c r="A3342" s="96" t="s">
        <v>5876</v>
      </c>
      <c r="B3342" s="21" t="s">
        <v>5877</v>
      </c>
      <c r="C3342" s="21"/>
      <c r="D3342" s="22">
        <v>0</v>
      </c>
      <c r="E3342" s="23">
        <v>-0.50680071632321</v>
      </c>
      <c r="F3342" s="23">
        <v>-0.18823304040500891</v>
      </c>
      <c r="G3342" s="23">
        <v>0.21775330181773161</v>
      </c>
      <c r="H3342" s="23">
        <v>9.0372742469059658E-2</v>
      </c>
      <c r="I3342" s="25">
        <f t="shared" si="208"/>
        <v>0</v>
      </c>
      <c r="J3342" s="25">
        <f t="shared" si="209"/>
        <v>0</v>
      </c>
      <c r="K3342" s="25">
        <f t="shared" si="210"/>
        <v>0</v>
      </c>
      <c r="L3342" s="25">
        <f t="shared" si="211"/>
        <v>0</v>
      </c>
      <c r="M3342" s="25">
        <v>0</v>
      </c>
      <c r="N3342" s="25" t="e">
        <v>#N/A</v>
      </c>
      <c r="O3342" s="25" t="e">
        <f>VLOOKUP(A3342,'NFkB target TFs'!$E$10:$E$54,1,FALSE)</f>
        <v>#N/A</v>
      </c>
      <c r="P3342" s="25" t="e">
        <f>VLOOKUP(A3342,'all NFkB targets'!$A$6:$A$571,1,FALSE)</f>
        <v>#N/A</v>
      </c>
    </row>
    <row r="3343" spans="1:16" x14ac:dyDescent="0.25">
      <c r="A3343" s="96" t="s">
        <v>3167</v>
      </c>
      <c r="B3343" s="21" t="s">
        <v>3168</v>
      </c>
      <c r="C3343" s="21"/>
      <c r="D3343" s="22">
        <v>0</v>
      </c>
      <c r="E3343" s="23">
        <v>3.3527132395278159E-2</v>
      </c>
      <c r="F3343" s="23">
        <v>-8.2559686372873031E-2</v>
      </c>
      <c r="G3343" s="23">
        <v>-0.15699512278880412</v>
      </c>
      <c r="H3343" s="23">
        <v>9.03117148894403E-2</v>
      </c>
      <c r="I3343" s="25">
        <f t="shared" si="208"/>
        <v>0</v>
      </c>
      <c r="J3343" s="25">
        <f t="shared" si="209"/>
        <v>0</v>
      </c>
      <c r="K3343" s="25">
        <f t="shared" si="210"/>
        <v>0</v>
      </c>
      <c r="L3343" s="25">
        <f t="shared" si="211"/>
        <v>0</v>
      </c>
      <c r="M3343" s="25">
        <v>0</v>
      </c>
      <c r="N3343" s="25" t="e">
        <v>#N/A</v>
      </c>
      <c r="O3343" s="25" t="e">
        <f>VLOOKUP(A3343,'NFkB target TFs'!$E$10:$E$54,1,FALSE)</f>
        <v>#N/A</v>
      </c>
      <c r="P3343" s="25" t="e">
        <f>VLOOKUP(A3343,'all NFkB targets'!$A$6:$A$571,1,FALSE)</f>
        <v>#N/A</v>
      </c>
    </row>
    <row r="3344" spans="1:16" x14ac:dyDescent="0.25">
      <c r="A3344" s="96" t="s">
        <v>5006</v>
      </c>
      <c r="B3344" s="21" t="s">
        <v>5007</v>
      </c>
      <c r="C3344" s="21"/>
      <c r="D3344" s="22">
        <v>0</v>
      </c>
      <c r="E3344" s="23">
        <v>0.34379259966313352</v>
      </c>
      <c r="F3344" s="23">
        <v>0.11956651532310479</v>
      </c>
      <c r="G3344" s="23">
        <v>0.22431605923085052</v>
      </c>
      <c r="H3344" s="23">
        <v>9.0302720621863855E-2</v>
      </c>
      <c r="I3344" s="25">
        <f t="shared" si="208"/>
        <v>0</v>
      </c>
      <c r="J3344" s="25">
        <f t="shared" si="209"/>
        <v>0</v>
      </c>
      <c r="K3344" s="25">
        <f t="shared" si="210"/>
        <v>0</v>
      </c>
      <c r="L3344" s="25">
        <f t="shared" si="211"/>
        <v>0</v>
      </c>
      <c r="M3344" s="25">
        <v>0</v>
      </c>
      <c r="N3344" s="25" t="e">
        <v>#N/A</v>
      </c>
      <c r="O3344" s="25" t="e">
        <f>VLOOKUP(A3344,'NFkB target TFs'!$E$10:$E$54,1,FALSE)</f>
        <v>#N/A</v>
      </c>
      <c r="P3344" s="25" t="e">
        <f>VLOOKUP(A3344,'all NFkB targets'!$A$6:$A$571,1,FALSE)</f>
        <v>#N/A</v>
      </c>
    </row>
    <row r="3345" spans="1:16" x14ac:dyDescent="0.25">
      <c r="A3345" s="96" t="s">
        <v>5717</v>
      </c>
      <c r="B3345" s="21" t="s">
        <v>5718</v>
      </c>
      <c r="C3345" s="21"/>
      <c r="D3345" s="22">
        <v>0</v>
      </c>
      <c r="E3345" s="23">
        <v>2.5520236872047884E-2</v>
      </c>
      <c r="F3345" s="23">
        <v>-7.6786631180832537E-2</v>
      </c>
      <c r="G3345" s="23">
        <v>-0.34570364536104004</v>
      </c>
      <c r="H3345" s="23">
        <v>9.0295203982659791E-2</v>
      </c>
      <c r="I3345" s="25">
        <f t="shared" si="208"/>
        <v>0</v>
      </c>
      <c r="J3345" s="25">
        <f t="shared" si="209"/>
        <v>0</v>
      </c>
      <c r="K3345" s="25">
        <f t="shared" si="210"/>
        <v>0</v>
      </c>
      <c r="L3345" s="25">
        <f t="shared" si="211"/>
        <v>0</v>
      </c>
      <c r="M3345" s="25">
        <v>0</v>
      </c>
      <c r="N3345" s="25" t="e">
        <v>#N/A</v>
      </c>
      <c r="O3345" s="25" t="e">
        <f>VLOOKUP(A3345,'NFkB target TFs'!$E$10:$E$54,1,FALSE)</f>
        <v>#N/A</v>
      </c>
      <c r="P3345" s="25" t="e">
        <f>VLOOKUP(A3345,'all NFkB targets'!$A$6:$A$571,1,FALSE)</f>
        <v>#N/A</v>
      </c>
    </row>
    <row r="3346" spans="1:16" x14ac:dyDescent="0.25">
      <c r="A3346" s="96" t="s">
        <v>11277</v>
      </c>
      <c r="B3346" s="21" t="s">
        <v>11278</v>
      </c>
      <c r="C3346" s="21"/>
      <c r="D3346" s="22">
        <v>0</v>
      </c>
      <c r="E3346" s="23">
        <v>8.2270762481403095E-2</v>
      </c>
      <c r="F3346" s="23">
        <v>9.6055592947348986E-2</v>
      </c>
      <c r="G3346" s="23">
        <v>0.22714599469362948</v>
      </c>
      <c r="H3346" s="23">
        <v>9.0267960175167708E-2</v>
      </c>
      <c r="I3346" s="25">
        <f t="shared" si="208"/>
        <v>0</v>
      </c>
      <c r="J3346" s="25">
        <f t="shared" si="209"/>
        <v>0</v>
      </c>
      <c r="K3346" s="25">
        <f t="shared" si="210"/>
        <v>0</v>
      </c>
      <c r="L3346" s="25">
        <f t="shared" si="211"/>
        <v>0</v>
      </c>
      <c r="M3346" s="25">
        <v>0</v>
      </c>
      <c r="N3346" s="25" t="e">
        <v>#N/A</v>
      </c>
      <c r="O3346" s="25" t="e">
        <f>VLOOKUP(A3346,'NFkB target TFs'!$E$10:$E$54,1,FALSE)</f>
        <v>#N/A</v>
      </c>
      <c r="P3346" s="25" t="e">
        <f>VLOOKUP(A3346,'all NFkB targets'!$A$6:$A$571,1,FALSE)</f>
        <v>#N/A</v>
      </c>
    </row>
    <row r="3347" spans="1:16" x14ac:dyDescent="0.25">
      <c r="A3347" s="96" t="s">
        <v>9869</v>
      </c>
      <c r="B3347" s="21" t="s">
        <v>9870</v>
      </c>
      <c r="C3347" s="21"/>
      <c r="D3347" s="22">
        <v>0</v>
      </c>
      <c r="E3347" s="23">
        <v>8.6250429790955416E-2</v>
      </c>
      <c r="F3347" s="23">
        <v>2.3029366563788293E-2</v>
      </c>
      <c r="G3347" s="23">
        <v>0.13493080113976391</v>
      </c>
      <c r="H3347" s="23">
        <v>9.010477615849205E-2</v>
      </c>
      <c r="I3347" s="25">
        <f t="shared" si="208"/>
        <v>0</v>
      </c>
      <c r="J3347" s="25">
        <f t="shared" si="209"/>
        <v>0</v>
      </c>
      <c r="K3347" s="25">
        <f t="shared" si="210"/>
        <v>0</v>
      </c>
      <c r="L3347" s="25">
        <f t="shared" si="211"/>
        <v>0</v>
      </c>
      <c r="M3347" s="25">
        <v>0</v>
      </c>
      <c r="N3347" s="25" t="e">
        <v>#N/A</v>
      </c>
      <c r="O3347" s="25" t="e">
        <f>VLOOKUP(A3347,'NFkB target TFs'!$E$10:$E$54,1,FALSE)</f>
        <v>#N/A</v>
      </c>
      <c r="P3347" s="25" t="e">
        <f>VLOOKUP(A3347,'all NFkB targets'!$A$6:$A$571,1,FALSE)</f>
        <v>#N/A</v>
      </c>
    </row>
    <row r="3348" spans="1:16" x14ac:dyDescent="0.25">
      <c r="A3348" s="96" t="s">
        <v>3893</v>
      </c>
      <c r="B3348" s="21" t="s">
        <v>3894</v>
      </c>
      <c r="C3348" s="21"/>
      <c r="D3348" s="22">
        <v>0</v>
      </c>
      <c r="E3348" s="23">
        <v>-0.10720177569466749</v>
      </c>
      <c r="F3348" s="23">
        <v>-2.4925918379902809E-2</v>
      </c>
      <c r="G3348" s="23">
        <v>0.27677840410313537</v>
      </c>
      <c r="H3348" s="23">
        <v>9.0072413307684562E-2</v>
      </c>
      <c r="I3348" s="25">
        <f t="shared" si="208"/>
        <v>0</v>
      </c>
      <c r="J3348" s="25">
        <f t="shared" si="209"/>
        <v>0</v>
      </c>
      <c r="K3348" s="25">
        <f t="shared" si="210"/>
        <v>0</v>
      </c>
      <c r="L3348" s="25">
        <f t="shared" si="211"/>
        <v>0</v>
      </c>
      <c r="M3348" s="25">
        <v>0</v>
      </c>
      <c r="N3348" s="25" t="e">
        <v>#N/A</v>
      </c>
      <c r="O3348" s="25" t="e">
        <f>VLOOKUP(A3348,'NFkB target TFs'!$E$10:$E$54,1,FALSE)</f>
        <v>#N/A</v>
      </c>
      <c r="P3348" s="25" t="e">
        <f>VLOOKUP(A3348,'all NFkB targets'!$A$6:$A$571,1,FALSE)</f>
        <v>#N/A</v>
      </c>
    </row>
    <row r="3349" spans="1:16" x14ac:dyDescent="0.25">
      <c r="A3349" s="96" t="s">
        <v>11589</v>
      </c>
      <c r="B3349" s="21" t="s">
        <v>11590</v>
      </c>
      <c r="C3349" s="21"/>
      <c r="D3349" s="22">
        <v>0</v>
      </c>
      <c r="E3349" s="23">
        <v>0.17077935325326407</v>
      </c>
      <c r="F3349" s="23">
        <v>0.21419642105383724</v>
      </c>
      <c r="G3349" s="23">
        <v>-1.6023898877657181E-2</v>
      </c>
      <c r="H3349" s="23">
        <v>8.9965937553685746E-2</v>
      </c>
      <c r="I3349" s="25">
        <f t="shared" si="208"/>
        <v>0</v>
      </c>
      <c r="J3349" s="25">
        <f t="shared" si="209"/>
        <v>0</v>
      </c>
      <c r="K3349" s="25">
        <f t="shared" si="210"/>
        <v>0</v>
      </c>
      <c r="L3349" s="25">
        <f t="shared" si="211"/>
        <v>0</v>
      </c>
      <c r="M3349" s="25">
        <v>0</v>
      </c>
      <c r="N3349" s="25" t="e">
        <v>#N/A</v>
      </c>
      <c r="O3349" s="25" t="e">
        <f>VLOOKUP(A3349,'NFkB target TFs'!$E$10:$E$54,1,FALSE)</f>
        <v>#N/A</v>
      </c>
      <c r="P3349" s="25" t="e">
        <f>VLOOKUP(A3349,'all NFkB targets'!$A$6:$A$571,1,FALSE)</f>
        <v>#N/A</v>
      </c>
    </row>
    <row r="3350" spans="1:16" x14ac:dyDescent="0.25">
      <c r="A3350" s="96" t="s">
        <v>7854</v>
      </c>
      <c r="B3350" s="21" t="s">
        <v>7855</v>
      </c>
      <c r="C3350" s="21"/>
      <c r="D3350" s="22">
        <v>0</v>
      </c>
      <c r="E3350" s="23">
        <v>0.2420902135443988</v>
      </c>
      <c r="F3350" s="23">
        <v>0.25914704735951549</v>
      </c>
      <c r="G3350" s="23">
        <v>0.42495756922877198</v>
      </c>
      <c r="H3350" s="23">
        <v>8.9898952247130348E-2</v>
      </c>
      <c r="I3350" s="25">
        <f t="shared" si="208"/>
        <v>0</v>
      </c>
      <c r="J3350" s="25">
        <f t="shared" si="209"/>
        <v>0</v>
      </c>
      <c r="K3350" s="25">
        <f t="shared" si="210"/>
        <v>0</v>
      </c>
      <c r="L3350" s="25">
        <f t="shared" si="211"/>
        <v>0</v>
      </c>
      <c r="M3350" s="25">
        <v>0</v>
      </c>
      <c r="N3350" s="25" t="e">
        <v>#N/A</v>
      </c>
      <c r="O3350" s="25" t="e">
        <f>VLOOKUP(A3350,'NFkB target TFs'!$E$10:$E$54,1,FALSE)</f>
        <v>#N/A</v>
      </c>
      <c r="P3350" s="25" t="e">
        <f>VLOOKUP(A3350,'all NFkB targets'!$A$6:$A$571,1,FALSE)</f>
        <v>#N/A</v>
      </c>
    </row>
    <row r="3351" spans="1:16" x14ac:dyDescent="0.25">
      <c r="A3351" s="96" t="s">
        <v>14522</v>
      </c>
      <c r="B3351" s="21" t="s">
        <v>14523</v>
      </c>
      <c r="C3351" s="21"/>
      <c r="D3351" s="22">
        <v>0</v>
      </c>
      <c r="E3351" s="23">
        <v>-1.7975809865024384E-2</v>
      </c>
      <c r="F3351" s="28">
        <v>0.59880791185372129</v>
      </c>
      <c r="G3351" s="28">
        <v>0.62640956917080437</v>
      </c>
      <c r="H3351" s="23">
        <v>8.9852104671026653E-2</v>
      </c>
      <c r="I3351" s="25">
        <f t="shared" si="208"/>
        <v>0</v>
      </c>
      <c r="J3351" s="25">
        <f t="shared" si="209"/>
        <v>1</v>
      </c>
      <c r="K3351" s="25">
        <f t="shared" si="210"/>
        <v>1</v>
      </c>
      <c r="L3351" s="25">
        <f t="shared" si="211"/>
        <v>0</v>
      </c>
      <c r="M3351" s="25">
        <v>1</v>
      </c>
      <c r="N3351" s="25" t="e">
        <v>#N/A</v>
      </c>
      <c r="O3351" s="25" t="e">
        <f>VLOOKUP(A3351,'NFkB target TFs'!$E$10:$E$54,1,FALSE)</f>
        <v>#N/A</v>
      </c>
      <c r="P3351" s="25" t="e">
        <f>VLOOKUP(A3351,'all NFkB targets'!$A$6:$A$571,1,FALSE)</f>
        <v>#N/A</v>
      </c>
    </row>
    <row r="3352" spans="1:16" x14ac:dyDescent="0.25">
      <c r="A3352" s="96" t="s">
        <v>379</v>
      </c>
      <c r="B3352" s="21" t="s">
        <v>380</v>
      </c>
      <c r="C3352" s="21"/>
      <c r="D3352" s="22">
        <v>0</v>
      </c>
      <c r="E3352" s="23">
        <v>0.34405000125957669</v>
      </c>
      <c r="F3352" s="23">
        <v>0.27320803550318601</v>
      </c>
      <c r="G3352" s="23">
        <v>0.12664875091864536</v>
      </c>
      <c r="H3352" s="23">
        <v>8.9755127995877787E-2</v>
      </c>
      <c r="I3352" s="25">
        <f t="shared" si="208"/>
        <v>0</v>
      </c>
      <c r="J3352" s="25">
        <f t="shared" si="209"/>
        <v>0</v>
      </c>
      <c r="K3352" s="25">
        <f t="shared" si="210"/>
        <v>0</v>
      </c>
      <c r="L3352" s="25">
        <f t="shared" si="211"/>
        <v>0</v>
      </c>
      <c r="M3352" s="25">
        <v>0</v>
      </c>
      <c r="N3352" s="25" t="e">
        <v>#N/A</v>
      </c>
      <c r="O3352" s="25" t="e">
        <f>VLOOKUP(A3352,'NFkB target TFs'!$E$10:$E$54,1,FALSE)</f>
        <v>#N/A</v>
      </c>
      <c r="P3352" s="25" t="e">
        <f>VLOOKUP(A3352,'all NFkB targets'!$A$6:$A$571,1,FALSE)</f>
        <v>#N/A</v>
      </c>
    </row>
    <row r="3353" spans="1:16" x14ac:dyDescent="0.25">
      <c r="A3353" s="96" t="s">
        <v>523</v>
      </c>
      <c r="B3353" s="21" t="s">
        <v>524</v>
      </c>
      <c r="C3353" s="21"/>
      <c r="D3353" s="22">
        <v>0</v>
      </c>
      <c r="E3353" s="23">
        <v>5.2205930549818202E-2</v>
      </c>
      <c r="F3353" s="23">
        <v>-7.1079854647104618E-2</v>
      </c>
      <c r="G3353" s="23">
        <v>0.17049580067464021</v>
      </c>
      <c r="H3353" s="23">
        <v>8.9656884507201079E-2</v>
      </c>
      <c r="I3353" s="25">
        <f t="shared" si="208"/>
        <v>0</v>
      </c>
      <c r="J3353" s="25">
        <f t="shared" si="209"/>
        <v>0</v>
      </c>
      <c r="K3353" s="25">
        <f t="shared" si="210"/>
        <v>0</v>
      </c>
      <c r="L3353" s="25">
        <f t="shared" si="211"/>
        <v>0</v>
      </c>
      <c r="M3353" s="25">
        <v>0</v>
      </c>
      <c r="N3353" s="25" t="e">
        <v>#N/A</v>
      </c>
      <c r="O3353" s="25" t="e">
        <f>VLOOKUP(A3353,'NFkB target TFs'!$E$10:$E$54,1,FALSE)</f>
        <v>#N/A</v>
      </c>
      <c r="P3353" s="25" t="e">
        <f>VLOOKUP(A3353,'all NFkB targets'!$A$6:$A$571,1,FALSE)</f>
        <v>#N/A</v>
      </c>
    </row>
    <row r="3354" spans="1:16" x14ac:dyDescent="0.25">
      <c r="A3354" s="96" t="s">
        <v>11215</v>
      </c>
      <c r="B3354" s="21" t="s">
        <v>11216</v>
      </c>
      <c r="C3354" s="21"/>
      <c r="D3354" s="22">
        <v>0</v>
      </c>
      <c r="E3354" s="23">
        <v>3.2226522911829834E-2</v>
      </c>
      <c r="F3354" s="23">
        <v>-3.4270362856225318E-2</v>
      </c>
      <c r="G3354" s="23">
        <v>-3.7081351723826102E-2</v>
      </c>
      <c r="H3354" s="23">
        <v>8.9654307448506623E-2</v>
      </c>
      <c r="I3354" s="25">
        <f t="shared" si="208"/>
        <v>0</v>
      </c>
      <c r="J3354" s="25">
        <f t="shared" si="209"/>
        <v>0</v>
      </c>
      <c r="K3354" s="25">
        <f t="shared" si="210"/>
        <v>0</v>
      </c>
      <c r="L3354" s="25">
        <f t="shared" si="211"/>
        <v>0</v>
      </c>
      <c r="M3354" s="25">
        <v>0</v>
      </c>
      <c r="N3354" s="25" t="e">
        <v>#N/A</v>
      </c>
      <c r="O3354" s="25" t="e">
        <f>VLOOKUP(A3354,'NFkB target TFs'!$E$10:$E$54,1,FALSE)</f>
        <v>#N/A</v>
      </c>
      <c r="P3354" s="25" t="e">
        <f>VLOOKUP(A3354,'all NFkB targets'!$A$6:$A$571,1,FALSE)</f>
        <v>#N/A</v>
      </c>
    </row>
    <row r="3355" spans="1:16" x14ac:dyDescent="0.25">
      <c r="A3355" s="96" t="s">
        <v>12145</v>
      </c>
      <c r="B3355" s="21" t="s">
        <v>12146</v>
      </c>
      <c r="C3355" s="21"/>
      <c r="D3355" s="22">
        <v>0</v>
      </c>
      <c r="E3355" s="24">
        <v>-0.73400751893942096</v>
      </c>
      <c r="F3355" s="23">
        <v>-4.4775700592563687E-2</v>
      </c>
      <c r="G3355" s="24">
        <v>-0.12221111151881128</v>
      </c>
      <c r="H3355" s="23">
        <v>8.9566291591571465E-2</v>
      </c>
      <c r="I3355" s="25">
        <f t="shared" si="208"/>
        <v>1</v>
      </c>
      <c r="J3355" s="25">
        <f t="shared" si="209"/>
        <v>0</v>
      </c>
      <c r="K3355" s="25">
        <f t="shared" si="210"/>
        <v>0</v>
      </c>
      <c r="L3355" s="25">
        <f t="shared" si="211"/>
        <v>0</v>
      </c>
      <c r="M3355" s="25">
        <v>1</v>
      </c>
      <c r="N3355" s="25" t="e">
        <v>#N/A</v>
      </c>
      <c r="O3355" s="25" t="e">
        <f>VLOOKUP(A3355,'NFkB target TFs'!$E$10:$E$54,1,FALSE)</f>
        <v>#N/A</v>
      </c>
      <c r="P3355" s="25" t="e">
        <f>VLOOKUP(A3355,'all NFkB targets'!$A$6:$A$571,1,FALSE)</f>
        <v>#N/A</v>
      </c>
    </row>
    <row r="3356" spans="1:16" x14ac:dyDescent="0.25">
      <c r="A3356" s="96" t="s">
        <v>25</v>
      </c>
      <c r="B3356" s="21" t="s">
        <v>684</v>
      </c>
      <c r="C3356" s="21"/>
      <c r="D3356" s="22">
        <v>0</v>
      </c>
      <c r="E3356" s="23">
        <v>4.0616938438965099E-3</v>
      </c>
      <c r="F3356" s="23">
        <v>7.3394253538922205E-2</v>
      </c>
      <c r="G3356" s="23">
        <v>-2.5195027627239269E-2</v>
      </c>
      <c r="H3356" s="23">
        <v>8.9419299974607916E-2</v>
      </c>
      <c r="I3356" s="25">
        <f t="shared" si="208"/>
        <v>0</v>
      </c>
      <c r="J3356" s="25">
        <f t="shared" si="209"/>
        <v>0</v>
      </c>
      <c r="K3356" s="25">
        <f t="shared" si="210"/>
        <v>0</v>
      </c>
      <c r="L3356" s="25">
        <f t="shared" si="211"/>
        <v>0</v>
      </c>
      <c r="M3356" s="25">
        <v>0</v>
      </c>
      <c r="N3356" s="33" t="s">
        <v>25</v>
      </c>
      <c r="O3356" s="25" t="e">
        <f>VLOOKUP(A3356,'NFkB target TFs'!$E$10:$E$54,1,FALSE)</f>
        <v>#N/A</v>
      </c>
      <c r="P3356" s="25" t="e">
        <f>VLOOKUP(A3356,'all NFkB targets'!$A$6:$A$571,1,FALSE)</f>
        <v>#N/A</v>
      </c>
    </row>
    <row r="3357" spans="1:16" x14ac:dyDescent="0.25">
      <c r="A3357" s="96" t="s">
        <v>13873</v>
      </c>
      <c r="B3357" s="21" t="s">
        <v>13874</v>
      </c>
      <c r="C3357" s="21"/>
      <c r="D3357" s="22">
        <v>0</v>
      </c>
      <c r="E3357" s="23">
        <v>4.9022640239745834E-2</v>
      </c>
      <c r="F3357" s="28">
        <v>0.43183973702907236</v>
      </c>
      <c r="G3357" s="28">
        <v>0.73009233180471234</v>
      </c>
      <c r="H3357" s="23">
        <v>8.9372703499252276E-2</v>
      </c>
      <c r="I3357" s="25">
        <f t="shared" si="208"/>
        <v>0</v>
      </c>
      <c r="J3357" s="25">
        <f t="shared" si="209"/>
        <v>0</v>
      </c>
      <c r="K3357" s="25">
        <f t="shared" si="210"/>
        <v>1</v>
      </c>
      <c r="L3357" s="25">
        <f t="shared" si="211"/>
        <v>0</v>
      </c>
      <c r="M3357" s="25">
        <v>1</v>
      </c>
      <c r="N3357" s="25" t="e">
        <v>#N/A</v>
      </c>
      <c r="O3357" s="25" t="e">
        <f>VLOOKUP(A3357,'NFkB target TFs'!$E$10:$E$54,1,FALSE)</f>
        <v>#N/A</v>
      </c>
      <c r="P3357" s="25" t="e">
        <f>VLOOKUP(A3357,'all NFkB targets'!$A$6:$A$571,1,FALSE)</f>
        <v>#N/A</v>
      </c>
    </row>
    <row r="3358" spans="1:16" x14ac:dyDescent="0.25">
      <c r="A3358" s="96" t="s">
        <v>14864</v>
      </c>
      <c r="B3358" s="21" t="s">
        <v>14865</v>
      </c>
      <c r="C3358" s="21"/>
      <c r="D3358" s="22">
        <v>0</v>
      </c>
      <c r="E3358" s="28">
        <v>0.36369202695009439</v>
      </c>
      <c r="F3358" s="28">
        <v>0.64862356409875388</v>
      </c>
      <c r="G3358" s="28">
        <v>0.59964903787619239</v>
      </c>
      <c r="H3358" s="23">
        <v>8.9278278823283375E-2</v>
      </c>
      <c r="I3358" s="25">
        <f t="shared" si="208"/>
        <v>0</v>
      </c>
      <c r="J3358" s="25">
        <f t="shared" si="209"/>
        <v>1</v>
      </c>
      <c r="K3358" s="25">
        <f t="shared" si="210"/>
        <v>1</v>
      </c>
      <c r="L3358" s="25">
        <f t="shared" si="211"/>
        <v>0</v>
      </c>
      <c r="M3358" s="25">
        <v>1</v>
      </c>
      <c r="N3358" s="25" t="e">
        <v>#N/A</v>
      </c>
      <c r="O3358" s="25" t="e">
        <f>VLOOKUP(A3358,'NFkB target TFs'!$E$10:$E$54,1,FALSE)</f>
        <v>#N/A</v>
      </c>
      <c r="P3358" s="25" t="e">
        <f>VLOOKUP(A3358,'all NFkB targets'!$A$6:$A$571,1,FALSE)</f>
        <v>#N/A</v>
      </c>
    </row>
    <row r="3359" spans="1:16" x14ac:dyDescent="0.25">
      <c r="A3359" s="96" t="s">
        <v>1182</v>
      </c>
      <c r="B3359" s="21" t="s">
        <v>1183</v>
      </c>
      <c r="C3359" s="21"/>
      <c r="D3359" s="22">
        <v>0</v>
      </c>
      <c r="E3359" s="23">
        <v>0.10967898836499125</v>
      </c>
      <c r="F3359" s="23">
        <v>0.17087160739896345</v>
      </c>
      <c r="G3359" s="23">
        <v>0.20692710426068861</v>
      </c>
      <c r="H3359" s="23">
        <v>8.9253896776327404E-2</v>
      </c>
      <c r="I3359" s="25">
        <f t="shared" si="208"/>
        <v>0</v>
      </c>
      <c r="J3359" s="25">
        <f t="shared" si="209"/>
        <v>0</v>
      </c>
      <c r="K3359" s="25">
        <f t="shared" si="210"/>
        <v>0</v>
      </c>
      <c r="L3359" s="25">
        <f t="shared" si="211"/>
        <v>0</v>
      </c>
      <c r="M3359" s="25">
        <v>0</v>
      </c>
      <c r="N3359" s="25" t="e">
        <v>#N/A</v>
      </c>
      <c r="O3359" s="25" t="e">
        <f>VLOOKUP(A3359,'NFkB target TFs'!$E$10:$E$54,1,FALSE)</f>
        <v>#N/A</v>
      </c>
      <c r="P3359" s="25" t="e">
        <f>VLOOKUP(A3359,'all NFkB targets'!$A$6:$A$571,1,FALSE)</f>
        <v>#N/A</v>
      </c>
    </row>
    <row r="3360" spans="1:16" x14ac:dyDescent="0.25">
      <c r="A3360" s="96" t="s">
        <v>9513</v>
      </c>
      <c r="B3360" s="21" t="s">
        <v>9514</v>
      </c>
      <c r="C3360" s="21"/>
      <c r="D3360" s="22">
        <v>0</v>
      </c>
      <c r="E3360" s="23">
        <v>0.13958383419098222</v>
      </c>
      <c r="F3360" s="23">
        <v>-4.3342876554114541E-2</v>
      </c>
      <c r="G3360" s="23">
        <v>-0.17071834489969157</v>
      </c>
      <c r="H3360" s="23">
        <v>8.9043146449119231E-2</v>
      </c>
      <c r="I3360" s="25">
        <f t="shared" si="208"/>
        <v>0</v>
      </c>
      <c r="J3360" s="25">
        <f t="shared" si="209"/>
        <v>0</v>
      </c>
      <c r="K3360" s="25">
        <f t="shared" si="210"/>
        <v>0</v>
      </c>
      <c r="L3360" s="25">
        <f t="shared" si="211"/>
        <v>0</v>
      </c>
      <c r="M3360" s="25">
        <v>0</v>
      </c>
      <c r="N3360" s="25" t="e">
        <v>#N/A</v>
      </c>
      <c r="O3360" s="25" t="e">
        <f>VLOOKUP(A3360,'NFkB target TFs'!$E$10:$E$54,1,FALSE)</f>
        <v>#N/A</v>
      </c>
      <c r="P3360" s="25" t="e">
        <f>VLOOKUP(A3360,'all NFkB targets'!$A$6:$A$571,1,FALSE)</f>
        <v>#N/A</v>
      </c>
    </row>
    <row r="3361" spans="1:16" x14ac:dyDescent="0.25">
      <c r="A3361" s="96" t="s">
        <v>7367</v>
      </c>
      <c r="B3361" s="21" t="s">
        <v>7368</v>
      </c>
      <c r="C3361" s="21"/>
      <c r="D3361" s="22">
        <v>0</v>
      </c>
      <c r="E3361" s="23">
        <v>-2.7043917516133078E-2</v>
      </c>
      <c r="F3361" s="23">
        <v>7.8151275121927752E-2</v>
      </c>
      <c r="G3361" s="23">
        <v>-5.4599896101041497E-3</v>
      </c>
      <c r="H3361" s="23">
        <v>8.8917639072953164E-2</v>
      </c>
      <c r="I3361" s="25">
        <f t="shared" si="208"/>
        <v>0</v>
      </c>
      <c r="J3361" s="25">
        <f t="shared" si="209"/>
        <v>0</v>
      </c>
      <c r="K3361" s="25">
        <f t="shared" si="210"/>
        <v>0</v>
      </c>
      <c r="L3361" s="25">
        <f t="shared" si="211"/>
        <v>0</v>
      </c>
      <c r="M3361" s="25">
        <v>0</v>
      </c>
      <c r="N3361" s="25" t="e">
        <v>#N/A</v>
      </c>
      <c r="O3361" s="25" t="e">
        <f>VLOOKUP(A3361,'NFkB target TFs'!$E$10:$E$54,1,FALSE)</f>
        <v>#N/A</v>
      </c>
      <c r="P3361" s="25" t="e">
        <f>VLOOKUP(A3361,'all NFkB targets'!$A$6:$A$571,1,FALSE)</f>
        <v>#N/A</v>
      </c>
    </row>
    <row r="3362" spans="1:16" x14ac:dyDescent="0.25">
      <c r="A3362" s="96" t="s">
        <v>4570</v>
      </c>
      <c r="B3362" s="21" t="s">
        <v>4571</v>
      </c>
      <c r="C3362" s="21"/>
      <c r="D3362" s="22">
        <v>0</v>
      </c>
      <c r="E3362" s="23">
        <v>0.46052130278399317</v>
      </c>
      <c r="F3362" s="23">
        <v>1.7542899709022175E-2</v>
      </c>
      <c r="G3362" s="23">
        <v>6.3201748790698925E-2</v>
      </c>
      <c r="H3362" s="23">
        <v>8.8899396296123617E-2</v>
      </c>
      <c r="I3362" s="25">
        <f t="shared" si="208"/>
        <v>0</v>
      </c>
      <c r="J3362" s="25">
        <f t="shared" si="209"/>
        <v>0</v>
      </c>
      <c r="K3362" s="25">
        <f t="shared" si="210"/>
        <v>0</v>
      </c>
      <c r="L3362" s="25">
        <f t="shared" si="211"/>
        <v>0</v>
      </c>
      <c r="M3362" s="25">
        <v>0</v>
      </c>
      <c r="N3362" s="25" t="e">
        <v>#N/A</v>
      </c>
      <c r="O3362" s="25" t="e">
        <f>VLOOKUP(A3362,'NFkB target TFs'!$E$10:$E$54,1,FALSE)</f>
        <v>#N/A</v>
      </c>
      <c r="P3362" s="25" t="e">
        <f>VLOOKUP(A3362,'all NFkB targets'!$A$6:$A$571,1,FALSE)</f>
        <v>#N/A</v>
      </c>
    </row>
    <row r="3363" spans="1:16" x14ac:dyDescent="0.25">
      <c r="A3363" s="96" t="s">
        <v>4602</v>
      </c>
      <c r="B3363" s="21" t="s">
        <v>4603</v>
      </c>
      <c r="C3363" s="21"/>
      <c r="D3363" s="22">
        <v>0</v>
      </c>
      <c r="E3363" s="23">
        <v>2.5473433202910657E-2</v>
      </c>
      <c r="F3363" s="23">
        <v>-6.3853728969846715E-2</v>
      </c>
      <c r="G3363" s="23">
        <v>-0.25823477314495985</v>
      </c>
      <c r="H3363" s="23">
        <v>8.8666419272526414E-2</v>
      </c>
      <c r="I3363" s="25">
        <f t="shared" si="208"/>
        <v>0</v>
      </c>
      <c r="J3363" s="25">
        <f t="shared" si="209"/>
        <v>0</v>
      </c>
      <c r="K3363" s="25">
        <f t="shared" si="210"/>
        <v>0</v>
      </c>
      <c r="L3363" s="25">
        <f t="shared" si="211"/>
        <v>0</v>
      </c>
      <c r="M3363" s="25">
        <v>0</v>
      </c>
      <c r="N3363" s="25" t="e">
        <v>#N/A</v>
      </c>
      <c r="O3363" s="25" t="e">
        <f>VLOOKUP(A3363,'NFkB target TFs'!$E$10:$E$54,1,FALSE)</f>
        <v>#N/A</v>
      </c>
      <c r="P3363" s="25" t="e">
        <f>VLOOKUP(A3363,'all NFkB targets'!$A$6:$A$571,1,FALSE)</f>
        <v>#N/A</v>
      </c>
    </row>
    <row r="3364" spans="1:16" x14ac:dyDescent="0.25">
      <c r="A3364" s="96" t="s">
        <v>14301</v>
      </c>
      <c r="B3364" s="21" t="s">
        <v>14302</v>
      </c>
      <c r="C3364" s="21"/>
      <c r="D3364" s="22">
        <v>0</v>
      </c>
      <c r="E3364" s="24">
        <v>-0.94974868440901083</v>
      </c>
      <c r="F3364" s="28">
        <v>0.33868953117105466</v>
      </c>
      <c r="G3364" s="24">
        <v>-0.7939140264031751</v>
      </c>
      <c r="H3364" s="23">
        <v>8.8651109796088381E-2</v>
      </c>
      <c r="I3364" s="25">
        <f t="shared" si="208"/>
        <v>1</v>
      </c>
      <c r="J3364" s="25">
        <f t="shared" si="209"/>
        <v>0</v>
      </c>
      <c r="K3364" s="25">
        <f t="shared" si="210"/>
        <v>1</v>
      </c>
      <c r="L3364" s="25">
        <f t="shared" si="211"/>
        <v>0</v>
      </c>
      <c r="M3364" s="25">
        <v>1</v>
      </c>
      <c r="N3364" s="25" t="e">
        <v>#N/A</v>
      </c>
      <c r="O3364" s="25" t="e">
        <f>VLOOKUP(A3364,'NFkB target TFs'!$E$10:$E$54,1,FALSE)</f>
        <v>#N/A</v>
      </c>
      <c r="P3364" s="25" t="e">
        <f>VLOOKUP(A3364,'all NFkB targets'!$A$6:$A$571,1,FALSE)</f>
        <v>#N/A</v>
      </c>
    </row>
    <row r="3365" spans="1:16" x14ac:dyDescent="0.25">
      <c r="A3365" s="96" t="s">
        <v>5141</v>
      </c>
      <c r="B3365" s="21" t="s">
        <v>5142</v>
      </c>
      <c r="C3365" s="21"/>
      <c r="D3365" s="22">
        <v>0</v>
      </c>
      <c r="E3365" s="23">
        <v>6.1686992603313159E-2</v>
      </c>
      <c r="F3365" s="23">
        <v>2.9072808132587707E-2</v>
      </c>
      <c r="G3365" s="23">
        <v>0.19326896569894808</v>
      </c>
      <c r="H3365" s="23">
        <v>8.8585425313808613E-2</v>
      </c>
      <c r="I3365" s="25">
        <f t="shared" si="208"/>
        <v>0</v>
      </c>
      <c r="J3365" s="25">
        <f t="shared" si="209"/>
        <v>0</v>
      </c>
      <c r="K3365" s="25">
        <f t="shared" si="210"/>
        <v>0</v>
      </c>
      <c r="L3365" s="25">
        <f t="shared" si="211"/>
        <v>0</v>
      </c>
      <c r="M3365" s="25">
        <v>0</v>
      </c>
      <c r="N3365" s="25" t="e">
        <v>#N/A</v>
      </c>
      <c r="O3365" s="25" t="e">
        <f>VLOOKUP(A3365,'NFkB target TFs'!$E$10:$E$54,1,FALSE)</f>
        <v>#N/A</v>
      </c>
      <c r="P3365" s="25" t="e">
        <f>VLOOKUP(A3365,'all NFkB targets'!$A$6:$A$571,1,FALSE)</f>
        <v>#N/A</v>
      </c>
    </row>
    <row r="3366" spans="1:16" x14ac:dyDescent="0.25">
      <c r="A3366" s="96" t="s">
        <v>4956</v>
      </c>
      <c r="B3366" s="21" t="s">
        <v>4957</v>
      </c>
      <c r="C3366" s="21"/>
      <c r="D3366" s="22">
        <v>0</v>
      </c>
      <c r="E3366" s="23">
        <v>-0.19594597721805976</v>
      </c>
      <c r="F3366" s="23">
        <v>0.12398393752018717</v>
      </c>
      <c r="G3366" s="23">
        <v>0.25072473259500622</v>
      </c>
      <c r="H3366" s="23">
        <v>8.8563329217708028E-2</v>
      </c>
      <c r="I3366" s="25">
        <f t="shared" si="208"/>
        <v>0</v>
      </c>
      <c r="J3366" s="25">
        <f t="shared" si="209"/>
        <v>0</v>
      </c>
      <c r="K3366" s="25">
        <f t="shared" si="210"/>
        <v>0</v>
      </c>
      <c r="L3366" s="25">
        <f t="shared" si="211"/>
        <v>0</v>
      </c>
      <c r="M3366" s="25">
        <v>0</v>
      </c>
      <c r="N3366" s="25" t="e">
        <v>#N/A</v>
      </c>
      <c r="O3366" s="25" t="e">
        <f>VLOOKUP(A3366,'NFkB target TFs'!$E$10:$E$54,1,FALSE)</f>
        <v>#N/A</v>
      </c>
      <c r="P3366" s="25" t="e">
        <f>VLOOKUP(A3366,'all NFkB targets'!$A$6:$A$571,1,FALSE)</f>
        <v>#N/A</v>
      </c>
    </row>
    <row r="3367" spans="1:16" x14ac:dyDescent="0.25">
      <c r="A3367" s="96" t="s">
        <v>6572</v>
      </c>
      <c r="B3367" s="21" t="s">
        <v>6573</v>
      </c>
      <c r="C3367" s="21"/>
      <c r="D3367" s="22">
        <v>0</v>
      </c>
      <c r="E3367" s="23">
        <v>0.33231743304259459</v>
      </c>
      <c r="F3367" s="23">
        <v>0.38627208125520812</v>
      </c>
      <c r="G3367" s="23">
        <v>-9.5849902551093089E-2</v>
      </c>
      <c r="H3367" s="23">
        <v>8.8460210830946059E-2</v>
      </c>
      <c r="I3367" s="25">
        <f t="shared" si="208"/>
        <v>0</v>
      </c>
      <c r="J3367" s="25">
        <f t="shared" si="209"/>
        <v>0</v>
      </c>
      <c r="K3367" s="25">
        <f t="shared" si="210"/>
        <v>0</v>
      </c>
      <c r="L3367" s="25">
        <f t="shared" si="211"/>
        <v>0</v>
      </c>
      <c r="M3367" s="25">
        <v>0</v>
      </c>
      <c r="N3367" s="25" t="e">
        <v>#N/A</v>
      </c>
      <c r="O3367" s="25" t="e">
        <f>VLOOKUP(A3367,'NFkB target TFs'!$E$10:$E$54,1,FALSE)</f>
        <v>#N/A</v>
      </c>
      <c r="P3367" s="25" t="e">
        <f>VLOOKUP(A3367,'all NFkB targets'!$A$6:$A$571,1,FALSE)</f>
        <v>#N/A</v>
      </c>
    </row>
    <row r="3368" spans="1:16" x14ac:dyDescent="0.25">
      <c r="A3368" s="96" t="s">
        <v>8628</v>
      </c>
      <c r="B3368" s="21" t="s">
        <v>8629</v>
      </c>
      <c r="C3368" s="21"/>
      <c r="D3368" s="22">
        <v>0</v>
      </c>
      <c r="E3368" s="23">
        <v>0.32960106917732873</v>
      </c>
      <c r="F3368" s="23">
        <v>0.16357193642545523</v>
      </c>
      <c r="G3368" s="23">
        <v>0.54826406383932225</v>
      </c>
      <c r="H3368" s="23">
        <v>8.8434256900274233E-2</v>
      </c>
      <c r="I3368" s="25">
        <f t="shared" si="208"/>
        <v>0</v>
      </c>
      <c r="J3368" s="25">
        <f t="shared" si="209"/>
        <v>0</v>
      </c>
      <c r="K3368" s="25">
        <f t="shared" si="210"/>
        <v>0</v>
      </c>
      <c r="L3368" s="25">
        <f t="shared" si="211"/>
        <v>0</v>
      </c>
      <c r="M3368" s="25">
        <v>0</v>
      </c>
      <c r="N3368" s="25" t="e">
        <v>#N/A</v>
      </c>
      <c r="O3368" s="25" t="e">
        <f>VLOOKUP(A3368,'NFkB target TFs'!$E$10:$E$54,1,FALSE)</f>
        <v>#N/A</v>
      </c>
      <c r="P3368" s="25" t="e">
        <f>VLOOKUP(A3368,'all NFkB targets'!$A$6:$A$571,1,FALSE)</f>
        <v>#N/A</v>
      </c>
    </row>
    <row r="3369" spans="1:16" x14ac:dyDescent="0.25">
      <c r="A3369" s="96" t="s">
        <v>5579</v>
      </c>
      <c r="B3369" s="21" t="s">
        <v>5580</v>
      </c>
      <c r="C3369" s="21"/>
      <c r="D3369" s="22">
        <v>0</v>
      </c>
      <c r="E3369" s="23">
        <v>0.10138661687784326</v>
      </c>
      <c r="F3369" s="23">
        <v>0.18078698076802141</v>
      </c>
      <c r="G3369" s="23">
        <v>-6.883403006871755E-2</v>
      </c>
      <c r="H3369" s="23">
        <v>8.832170967671206E-2</v>
      </c>
      <c r="I3369" s="25">
        <f t="shared" si="208"/>
        <v>0</v>
      </c>
      <c r="J3369" s="25">
        <f t="shared" si="209"/>
        <v>0</v>
      </c>
      <c r="K3369" s="25">
        <f t="shared" si="210"/>
        <v>0</v>
      </c>
      <c r="L3369" s="25">
        <f t="shared" si="211"/>
        <v>0</v>
      </c>
      <c r="M3369" s="25">
        <v>0</v>
      </c>
      <c r="N3369" s="25" t="e">
        <v>#N/A</v>
      </c>
      <c r="O3369" s="25" t="e">
        <f>VLOOKUP(A3369,'NFkB target TFs'!$E$10:$E$54,1,FALSE)</f>
        <v>#N/A</v>
      </c>
      <c r="P3369" s="25" t="e">
        <f>VLOOKUP(A3369,'all NFkB targets'!$A$6:$A$571,1,FALSE)</f>
        <v>#N/A</v>
      </c>
    </row>
    <row r="3370" spans="1:16" x14ac:dyDescent="0.25">
      <c r="A3370" s="96" t="s">
        <v>6852</v>
      </c>
      <c r="B3370" s="21" t="s">
        <v>6853</v>
      </c>
      <c r="C3370" s="21"/>
      <c r="D3370" s="22">
        <v>0</v>
      </c>
      <c r="E3370" s="23">
        <v>-7.8381252150116071E-2</v>
      </c>
      <c r="F3370" s="23">
        <v>8.9457122691814911E-2</v>
      </c>
      <c r="G3370" s="23">
        <v>0.31607104847782247</v>
      </c>
      <c r="H3370" s="23">
        <v>8.8302033612716463E-2</v>
      </c>
      <c r="I3370" s="25">
        <f t="shared" si="208"/>
        <v>0</v>
      </c>
      <c r="J3370" s="25">
        <f t="shared" si="209"/>
        <v>0</v>
      </c>
      <c r="K3370" s="25">
        <f t="shared" si="210"/>
        <v>0</v>
      </c>
      <c r="L3370" s="25">
        <f t="shared" si="211"/>
        <v>0</v>
      </c>
      <c r="M3370" s="25">
        <v>0</v>
      </c>
      <c r="N3370" s="25" t="e">
        <v>#N/A</v>
      </c>
      <c r="O3370" s="25" t="e">
        <f>VLOOKUP(A3370,'NFkB target TFs'!$E$10:$E$54,1,FALSE)</f>
        <v>#N/A</v>
      </c>
      <c r="P3370" s="25" t="e">
        <f>VLOOKUP(A3370,'all NFkB targets'!$A$6:$A$571,1,FALSE)</f>
        <v>#N/A</v>
      </c>
    </row>
    <row r="3371" spans="1:16" x14ac:dyDescent="0.25">
      <c r="A3371" s="96" t="s">
        <v>2343</v>
      </c>
      <c r="B3371" s="21" t="s">
        <v>2344</v>
      </c>
      <c r="C3371" s="21"/>
      <c r="D3371" s="22">
        <v>0</v>
      </c>
      <c r="E3371" s="23">
        <v>0.38051986043022135</v>
      </c>
      <c r="F3371" s="23">
        <v>0.47965531787170779</v>
      </c>
      <c r="G3371" s="23">
        <v>0.13082532357225324</v>
      </c>
      <c r="H3371" s="23">
        <v>8.829386984186316E-2</v>
      </c>
      <c r="I3371" s="25">
        <f t="shared" si="208"/>
        <v>0</v>
      </c>
      <c r="J3371" s="25">
        <f t="shared" si="209"/>
        <v>0</v>
      </c>
      <c r="K3371" s="25">
        <f t="shared" si="210"/>
        <v>0</v>
      </c>
      <c r="L3371" s="25">
        <f t="shared" si="211"/>
        <v>0</v>
      </c>
      <c r="M3371" s="25">
        <v>0</v>
      </c>
      <c r="N3371" s="25" t="e">
        <v>#N/A</v>
      </c>
      <c r="O3371" s="25" t="e">
        <f>VLOOKUP(A3371,'NFkB target TFs'!$E$10:$E$54,1,FALSE)</f>
        <v>#N/A</v>
      </c>
      <c r="P3371" s="25" t="e">
        <f>VLOOKUP(A3371,'all NFkB targets'!$A$6:$A$571,1,FALSE)</f>
        <v>#N/A</v>
      </c>
    </row>
    <row r="3372" spans="1:16" x14ac:dyDescent="0.25">
      <c r="A3372" s="96" t="s">
        <v>12541</v>
      </c>
      <c r="B3372" s="21" t="s">
        <v>12542</v>
      </c>
      <c r="C3372" s="21"/>
      <c r="D3372" s="22">
        <v>0</v>
      </c>
      <c r="E3372" s="28">
        <v>0.34827617000905103</v>
      </c>
      <c r="F3372" s="28">
        <v>0.77205865030892118</v>
      </c>
      <c r="G3372" s="28">
        <v>0.41124981535665961</v>
      </c>
      <c r="H3372" s="23">
        <v>8.8255868919186881E-2</v>
      </c>
      <c r="I3372" s="25">
        <f t="shared" si="208"/>
        <v>0</v>
      </c>
      <c r="J3372" s="25">
        <f t="shared" si="209"/>
        <v>1</v>
      </c>
      <c r="K3372" s="25">
        <f t="shared" si="210"/>
        <v>0</v>
      </c>
      <c r="L3372" s="25">
        <f t="shared" si="211"/>
        <v>0</v>
      </c>
      <c r="M3372" s="25">
        <v>1</v>
      </c>
      <c r="N3372" s="25" t="e">
        <v>#N/A</v>
      </c>
      <c r="O3372" s="25" t="e">
        <f>VLOOKUP(A3372,'NFkB target TFs'!$E$10:$E$54,1,FALSE)</f>
        <v>#N/A</v>
      </c>
      <c r="P3372" s="25" t="e">
        <f>VLOOKUP(A3372,'all NFkB targets'!$A$6:$A$571,1,FALSE)</f>
        <v>#N/A</v>
      </c>
    </row>
    <row r="3373" spans="1:16" x14ac:dyDescent="0.25">
      <c r="A3373" s="96" t="s">
        <v>7385</v>
      </c>
      <c r="B3373" s="21" t="s">
        <v>7386</v>
      </c>
      <c r="C3373" s="21"/>
      <c r="D3373" s="22">
        <v>0</v>
      </c>
      <c r="E3373" s="23">
        <v>1.6902455388095053E-2</v>
      </c>
      <c r="F3373" s="23">
        <v>2.4081916305847766E-2</v>
      </c>
      <c r="G3373" s="23">
        <v>-6.7733262185058249E-2</v>
      </c>
      <c r="H3373" s="23">
        <v>8.8199719519429148E-2</v>
      </c>
      <c r="I3373" s="25">
        <f t="shared" si="208"/>
        <v>0</v>
      </c>
      <c r="J3373" s="25">
        <f t="shared" si="209"/>
        <v>0</v>
      </c>
      <c r="K3373" s="25">
        <f t="shared" si="210"/>
        <v>0</v>
      </c>
      <c r="L3373" s="25">
        <f t="shared" si="211"/>
        <v>0</v>
      </c>
      <c r="M3373" s="25">
        <v>0</v>
      </c>
      <c r="N3373" s="25" t="e">
        <v>#N/A</v>
      </c>
      <c r="O3373" s="25" t="e">
        <f>VLOOKUP(A3373,'NFkB target TFs'!$E$10:$E$54,1,FALSE)</f>
        <v>#N/A</v>
      </c>
      <c r="P3373" s="25" t="e">
        <f>VLOOKUP(A3373,'all NFkB targets'!$A$6:$A$571,1,FALSE)</f>
        <v>#N/A</v>
      </c>
    </row>
    <row r="3374" spans="1:16" x14ac:dyDescent="0.25">
      <c r="A3374" s="96" t="s">
        <v>5399</v>
      </c>
      <c r="B3374" s="21" t="s">
        <v>5400</v>
      </c>
      <c r="C3374" s="21"/>
      <c r="D3374" s="22">
        <v>0</v>
      </c>
      <c r="E3374" s="23">
        <v>-0.13490676111783073</v>
      </c>
      <c r="F3374" s="23">
        <v>0.40375694441899573</v>
      </c>
      <c r="G3374" s="23">
        <v>0.57765979307299231</v>
      </c>
      <c r="H3374" s="23">
        <v>8.8171153122548848E-2</v>
      </c>
      <c r="I3374" s="25">
        <f t="shared" si="208"/>
        <v>0</v>
      </c>
      <c r="J3374" s="25">
        <f t="shared" si="209"/>
        <v>0</v>
      </c>
      <c r="K3374" s="25">
        <f t="shared" si="210"/>
        <v>0</v>
      </c>
      <c r="L3374" s="25">
        <f t="shared" si="211"/>
        <v>0</v>
      </c>
      <c r="M3374" s="25">
        <v>0</v>
      </c>
      <c r="N3374" s="25" t="e">
        <v>#N/A</v>
      </c>
      <c r="O3374" s="25" t="e">
        <f>VLOOKUP(A3374,'NFkB target TFs'!$E$10:$E$54,1,FALSE)</f>
        <v>#N/A</v>
      </c>
      <c r="P3374" s="25" t="e">
        <f>VLOOKUP(A3374,'all NFkB targets'!$A$6:$A$571,1,FALSE)</f>
        <v>#N/A</v>
      </c>
    </row>
    <row r="3375" spans="1:16" x14ac:dyDescent="0.25">
      <c r="A3375" s="96" t="s">
        <v>11563</v>
      </c>
      <c r="B3375" s="21" t="s">
        <v>11564</v>
      </c>
      <c r="C3375" s="21"/>
      <c r="D3375" s="22">
        <v>0</v>
      </c>
      <c r="E3375" s="23">
        <v>0.32481060342048368</v>
      </c>
      <c r="F3375" s="23">
        <v>0.1499098827469223</v>
      </c>
      <c r="G3375" s="23">
        <v>0.24329682060074345</v>
      </c>
      <c r="H3375" s="23">
        <v>8.8100948333116685E-2</v>
      </c>
      <c r="I3375" s="25">
        <f t="shared" si="208"/>
        <v>0</v>
      </c>
      <c r="J3375" s="25">
        <f t="shared" si="209"/>
        <v>0</v>
      </c>
      <c r="K3375" s="25">
        <f t="shared" si="210"/>
        <v>0</v>
      </c>
      <c r="L3375" s="25">
        <f t="shared" si="211"/>
        <v>0</v>
      </c>
      <c r="M3375" s="25">
        <v>0</v>
      </c>
      <c r="N3375" s="25" t="e">
        <v>#N/A</v>
      </c>
      <c r="O3375" s="25" t="e">
        <f>VLOOKUP(A3375,'NFkB target TFs'!$E$10:$E$54,1,FALSE)</f>
        <v>#N/A</v>
      </c>
      <c r="P3375" s="25" t="e">
        <f>VLOOKUP(A3375,'all NFkB targets'!$A$6:$A$571,1,FALSE)</f>
        <v>#N/A</v>
      </c>
    </row>
    <row r="3376" spans="1:16" x14ac:dyDescent="0.25">
      <c r="A3376" s="96" t="s">
        <v>7782</v>
      </c>
      <c r="B3376" s="21" t="s">
        <v>7783</v>
      </c>
      <c r="C3376" s="21"/>
      <c r="D3376" s="22">
        <v>0</v>
      </c>
      <c r="E3376" s="23">
        <v>0.15443608054989755</v>
      </c>
      <c r="F3376" s="23">
        <v>0.25766424268286853</v>
      </c>
      <c r="G3376" s="23">
        <v>0.26439319570667935</v>
      </c>
      <c r="H3376" s="23">
        <v>8.8061658264252857E-2</v>
      </c>
      <c r="I3376" s="25">
        <f t="shared" si="208"/>
        <v>0</v>
      </c>
      <c r="J3376" s="25">
        <f t="shared" si="209"/>
        <v>0</v>
      </c>
      <c r="K3376" s="25">
        <f t="shared" si="210"/>
        <v>0</v>
      </c>
      <c r="L3376" s="25">
        <f t="shared" si="211"/>
        <v>0</v>
      </c>
      <c r="M3376" s="25">
        <v>0</v>
      </c>
      <c r="N3376" s="25" t="e">
        <v>#N/A</v>
      </c>
      <c r="O3376" s="25" t="e">
        <f>VLOOKUP(A3376,'NFkB target TFs'!$E$10:$E$54,1,FALSE)</f>
        <v>#N/A</v>
      </c>
      <c r="P3376" s="25" t="e">
        <f>VLOOKUP(A3376,'all NFkB targets'!$A$6:$A$571,1,FALSE)</f>
        <v>#N/A</v>
      </c>
    </row>
    <row r="3377" spans="1:16" x14ac:dyDescent="0.25">
      <c r="A3377" s="96" t="s">
        <v>11046</v>
      </c>
      <c r="B3377" s="21" t="s">
        <v>11047</v>
      </c>
      <c r="C3377" s="21"/>
      <c r="D3377" s="22">
        <v>0</v>
      </c>
      <c r="E3377" s="23">
        <v>0.22354292265394213</v>
      </c>
      <c r="F3377" s="23">
        <v>-0.17834690176387724</v>
      </c>
      <c r="G3377" s="23">
        <v>4.6998652848685922E-2</v>
      </c>
      <c r="H3377" s="23">
        <v>8.8050817589055377E-2</v>
      </c>
      <c r="I3377" s="25">
        <f t="shared" si="208"/>
        <v>0</v>
      </c>
      <c r="J3377" s="25">
        <f t="shared" si="209"/>
        <v>0</v>
      </c>
      <c r="K3377" s="25">
        <f t="shared" si="210"/>
        <v>0</v>
      </c>
      <c r="L3377" s="25">
        <f t="shared" si="211"/>
        <v>0</v>
      </c>
      <c r="M3377" s="25">
        <v>0</v>
      </c>
      <c r="N3377" s="25" t="e">
        <v>#N/A</v>
      </c>
      <c r="O3377" s="25" t="e">
        <f>VLOOKUP(A3377,'NFkB target TFs'!$E$10:$E$54,1,FALSE)</f>
        <v>#N/A</v>
      </c>
      <c r="P3377" s="25" t="e">
        <f>VLOOKUP(A3377,'all NFkB targets'!$A$6:$A$571,1,FALSE)</f>
        <v>#N/A</v>
      </c>
    </row>
    <row r="3378" spans="1:16" x14ac:dyDescent="0.25">
      <c r="A3378" s="96" t="s">
        <v>1993</v>
      </c>
      <c r="B3378" s="21" t="s">
        <v>1994</v>
      </c>
      <c r="C3378" s="21"/>
      <c r="D3378" s="22">
        <v>0</v>
      </c>
      <c r="E3378" s="23">
        <v>9.7775215686477235E-2</v>
      </c>
      <c r="F3378" s="23">
        <v>-4.3058782244835565E-2</v>
      </c>
      <c r="G3378" s="23">
        <v>-3.4290086070025184E-2</v>
      </c>
      <c r="H3378" s="23">
        <v>8.7921121237508448E-2</v>
      </c>
      <c r="I3378" s="25">
        <f t="shared" si="208"/>
        <v>0</v>
      </c>
      <c r="J3378" s="25">
        <f t="shared" si="209"/>
        <v>0</v>
      </c>
      <c r="K3378" s="25">
        <f t="shared" si="210"/>
        <v>0</v>
      </c>
      <c r="L3378" s="25">
        <f t="shared" si="211"/>
        <v>0</v>
      </c>
      <c r="M3378" s="25">
        <v>0</v>
      </c>
      <c r="N3378" s="25" t="e">
        <v>#N/A</v>
      </c>
      <c r="O3378" s="25" t="e">
        <f>VLOOKUP(A3378,'NFkB target TFs'!$E$10:$E$54,1,FALSE)</f>
        <v>#N/A</v>
      </c>
      <c r="P3378" s="25" t="e">
        <f>VLOOKUP(A3378,'all NFkB targets'!$A$6:$A$571,1,FALSE)</f>
        <v>#N/A</v>
      </c>
    </row>
    <row r="3379" spans="1:16" x14ac:dyDescent="0.25">
      <c r="A3379" s="96" t="s">
        <v>10316</v>
      </c>
      <c r="B3379" s="21" t="s">
        <v>10317</v>
      </c>
      <c r="C3379" s="21"/>
      <c r="D3379" s="22">
        <v>0</v>
      </c>
      <c r="E3379" s="23">
        <v>-0.22590324013359919</v>
      </c>
      <c r="F3379" s="23">
        <v>0.22970450524517697</v>
      </c>
      <c r="G3379" s="23">
        <v>-0.12394113532146629</v>
      </c>
      <c r="H3379" s="23">
        <v>8.7823305625043369E-2</v>
      </c>
      <c r="I3379" s="25">
        <f t="shared" si="208"/>
        <v>0</v>
      </c>
      <c r="J3379" s="25">
        <f t="shared" si="209"/>
        <v>0</v>
      </c>
      <c r="K3379" s="25">
        <f t="shared" si="210"/>
        <v>0</v>
      </c>
      <c r="L3379" s="25">
        <f t="shared" si="211"/>
        <v>0</v>
      </c>
      <c r="M3379" s="25">
        <v>0</v>
      </c>
      <c r="N3379" s="25" t="e">
        <v>#N/A</v>
      </c>
      <c r="O3379" s="25" t="e">
        <f>VLOOKUP(A3379,'NFkB target TFs'!$E$10:$E$54,1,FALSE)</f>
        <v>#N/A</v>
      </c>
      <c r="P3379" s="25" t="e">
        <f>VLOOKUP(A3379,'all NFkB targets'!$A$6:$A$571,1,FALSE)</f>
        <v>#N/A</v>
      </c>
    </row>
    <row r="3380" spans="1:16" x14ac:dyDescent="0.25">
      <c r="A3380" s="96" t="s">
        <v>12675</v>
      </c>
      <c r="B3380" s="21" t="s">
        <v>12676</v>
      </c>
      <c r="C3380" s="21"/>
      <c r="D3380" s="22">
        <v>0</v>
      </c>
      <c r="E3380" s="28">
        <v>0.44167417518985169</v>
      </c>
      <c r="F3380" s="28">
        <v>0.6202210004574068</v>
      </c>
      <c r="G3380" s="28">
        <v>0.51775953000288544</v>
      </c>
      <c r="H3380" s="23">
        <v>8.7812450668798919E-2</v>
      </c>
      <c r="I3380" s="25">
        <f t="shared" si="208"/>
        <v>0</v>
      </c>
      <c r="J3380" s="25">
        <f t="shared" si="209"/>
        <v>1</v>
      </c>
      <c r="K3380" s="25">
        <f t="shared" si="210"/>
        <v>0</v>
      </c>
      <c r="L3380" s="25">
        <f t="shared" si="211"/>
        <v>0</v>
      </c>
      <c r="M3380" s="25">
        <v>1</v>
      </c>
      <c r="N3380" s="25" t="e">
        <v>#N/A</v>
      </c>
      <c r="O3380" s="25" t="e">
        <f>VLOOKUP(A3380,'NFkB target TFs'!$E$10:$E$54,1,FALSE)</f>
        <v>#N/A</v>
      </c>
      <c r="P3380" s="25" t="e">
        <f>VLOOKUP(A3380,'all NFkB targets'!$A$6:$A$571,1,FALSE)</f>
        <v>#N/A</v>
      </c>
    </row>
    <row r="3381" spans="1:16" x14ac:dyDescent="0.25">
      <c r="A3381" s="96" t="s">
        <v>10710</v>
      </c>
      <c r="B3381" s="21" t="s">
        <v>10711</v>
      </c>
      <c r="C3381" s="21"/>
      <c r="D3381" s="22">
        <v>0</v>
      </c>
      <c r="E3381" s="23">
        <v>-0.29211516822939049</v>
      </c>
      <c r="F3381" s="23">
        <v>8.8629424208175919E-2</v>
      </c>
      <c r="G3381" s="23">
        <v>6.5513619000127435E-3</v>
      </c>
      <c r="H3381" s="23">
        <v>8.7729959683750761E-2</v>
      </c>
      <c r="I3381" s="25">
        <f t="shared" si="208"/>
        <v>0</v>
      </c>
      <c r="J3381" s="25">
        <f t="shared" si="209"/>
        <v>0</v>
      </c>
      <c r="K3381" s="25">
        <f t="shared" si="210"/>
        <v>0</v>
      </c>
      <c r="L3381" s="25">
        <f t="shared" si="211"/>
        <v>0</v>
      </c>
      <c r="M3381" s="25">
        <v>0</v>
      </c>
      <c r="N3381" s="25" t="e">
        <v>#N/A</v>
      </c>
      <c r="O3381" s="25" t="e">
        <f>VLOOKUP(A3381,'NFkB target TFs'!$E$10:$E$54,1,FALSE)</f>
        <v>#N/A</v>
      </c>
      <c r="P3381" s="25" t="e">
        <f>VLOOKUP(A3381,'all NFkB targets'!$A$6:$A$571,1,FALSE)</f>
        <v>#N/A</v>
      </c>
    </row>
    <row r="3382" spans="1:16" x14ac:dyDescent="0.25">
      <c r="A3382" s="96" t="s">
        <v>6760</v>
      </c>
      <c r="B3382" s="21" t="s">
        <v>6761</v>
      </c>
      <c r="C3382" s="21"/>
      <c r="D3382" s="22">
        <v>0</v>
      </c>
      <c r="E3382" s="23">
        <v>0.18993018007002332</v>
      </c>
      <c r="F3382" s="23">
        <v>-1.0114203857320847E-2</v>
      </c>
      <c r="G3382" s="23">
        <v>0.20258997220276395</v>
      </c>
      <c r="H3382" s="23">
        <v>8.7505709070125351E-2</v>
      </c>
      <c r="I3382" s="25">
        <f t="shared" si="208"/>
        <v>0</v>
      </c>
      <c r="J3382" s="25">
        <f t="shared" si="209"/>
        <v>0</v>
      </c>
      <c r="K3382" s="25">
        <f t="shared" si="210"/>
        <v>0</v>
      </c>
      <c r="L3382" s="25">
        <f t="shared" si="211"/>
        <v>0</v>
      </c>
      <c r="M3382" s="25">
        <v>0</v>
      </c>
      <c r="N3382" s="25" t="e">
        <v>#N/A</v>
      </c>
      <c r="O3382" s="25" t="e">
        <f>VLOOKUP(A3382,'NFkB target TFs'!$E$10:$E$54,1,FALSE)</f>
        <v>#N/A</v>
      </c>
      <c r="P3382" s="25" t="e">
        <f>VLOOKUP(A3382,'all NFkB targets'!$A$6:$A$571,1,FALSE)</f>
        <v>#N/A</v>
      </c>
    </row>
    <row r="3383" spans="1:16" x14ac:dyDescent="0.25">
      <c r="A3383" s="96" t="s">
        <v>8721</v>
      </c>
      <c r="B3383" s="21" t="s">
        <v>8722</v>
      </c>
      <c r="C3383" s="21"/>
      <c r="D3383" s="22">
        <v>0</v>
      </c>
      <c r="E3383" s="23">
        <v>0.19422082580835562</v>
      </c>
      <c r="F3383" s="23">
        <v>1.4074820398383139E-3</v>
      </c>
      <c r="G3383" s="23">
        <v>7.8929080940548887E-2</v>
      </c>
      <c r="H3383" s="23">
        <v>8.7195763056927403E-2</v>
      </c>
      <c r="I3383" s="25">
        <f t="shared" ref="I3383:I3446" si="212">IF(ABS(E3383)&gt;0.585,1,0)</f>
        <v>0</v>
      </c>
      <c r="J3383" s="25">
        <f t="shared" ref="J3383:J3446" si="213">IF(ABS(F3383)&gt;0.585,1,0)</f>
        <v>0</v>
      </c>
      <c r="K3383" s="25">
        <f t="shared" ref="K3383:K3446" si="214">IF(ABS(G3383)&gt;0.585,1,0)</f>
        <v>0</v>
      </c>
      <c r="L3383" s="25">
        <f t="shared" ref="L3383:L3446" si="215">IF(ABS(H3383)&gt;0.585,1,0)</f>
        <v>0</v>
      </c>
      <c r="M3383" s="25">
        <v>0</v>
      </c>
      <c r="N3383" s="25" t="e">
        <v>#N/A</v>
      </c>
      <c r="O3383" s="25" t="e">
        <f>VLOOKUP(A3383,'NFkB target TFs'!$E$10:$E$54,1,FALSE)</f>
        <v>#N/A</v>
      </c>
      <c r="P3383" s="25" t="e">
        <f>VLOOKUP(A3383,'all NFkB targets'!$A$6:$A$571,1,FALSE)</f>
        <v>#N/A</v>
      </c>
    </row>
    <row r="3384" spans="1:16" x14ac:dyDescent="0.25">
      <c r="A3384" s="96" t="s">
        <v>9674</v>
      </c>
      <c r="B3384" s="21" t="s">
        <v>9675</v>
      </c>
      <c r="C3384" s="21"/>
      <c r="D3384" s="22">
        <v>0</v>
      </c>
      <c r="E3384" s="23">
        <v>0.26574879053082989</v>
      </c>
      <c r="F3384" s="23">
        <v>0.23686122961532285</v>
      </c>
      <c r="G3384" s="23">
        <v>0.21354681864587424</v>
      </c>
      <c r="H3384" s="23">
        <v>8.7141443857069734E-2</v>
      </c>
      <c r="I3384" s="25">
        <f t="shared" si="212"/>
        <v>0</v>
      </c>
      <c r="J3384" s="25">
        <f t="shared" si="213"/>
        <v>0</v>
      </c>
      <c r="K3384" s="25">
        <f t="shared" si="214"/>
        <v>0</v>
      </c>
      <c r="L3384" s="25">
        <f t="shared" si="215"/>
        <v>0</v>
      </c>
      <c r="M3384" s="25">
        <v>0</v>
      </c>
      <c r="N3384" s="25" t="e">
        <v>#N/A</v>
      </c>
      <c r="O3384" s="25" t="e">
        <f>VLOOKUP(A3384,'NFkB target TFs'!$E$10:$E$54,1,FALSE)</f>
        <v>#N/A</v>
      </c>
      <c r="P3384" s="25" t="e">
        <f>VLOOKUP(A3384,'all NFkB targets'!$A$6:$A$571,1,FALSE)</f>
        <v>#N/A</v>
      </c>
    </row>
    <row r="3385" spans="1:16" x14ac:dyDescent="0.25">
      <c r="A3385" s="96" t="s">
        <v>8624</v>
      </c>
      <c r="B3385" s="21" t="s">
        <v>8625</v>
      </c>
      <c r="C3385" s="21"/>
      <c r="D3385" s="22">
        <v>0</v>
      </c>
      <c r="E3385" s="23">
        <v>1.3195173239623968E-2</v>
      </c>
      <c r="F3385" s="23">
        <v>2.3368893889441568E-3</v>
      </c>
      <c r="G3385" s="23">
        <v>5.0258162838158045E-2</v>
      </c>
      <c r="H3385" s="23">
        <v>8.714086915380144E-2</v>
      </c>
      <c r="I3385" s="25">
        <f t="shared" si="212"/>
        <v>0</v>
      </c>
      <c r="J3385" s="25">
        <f t="shared" si="213"/>
        <v>0</v>
      </c>
      <c r="K3385" s="25">
        <f t="shared" si="214"/>
        <v>0</v>
      </c>
      <c r="L3385" s="25">
        <f t="shared" si="215"/>
        <v>0</v>
      </c>
      <c r="M3385" s="25">
        <v>0</v>
      </c>
      <c r="N3385" s="25" t="e">
        <v>#N/A</v>
      </c>
      <c r="O3385" s="25" t="e">
        <f>VLOOKUP(A3385,'NFkB target TFs'!$E$10:$E$54,1,FALSE)</f>
        <v>#N/A</v>
      </c>
      <c r="P3385" s="25" t="e">
        <f>VLOOKUP(A3385,'all NFkB targets'!$A$6:$A$571,1,FALSE)</f>
        <v>#N/A</v>
      </c>
    </row>
    <row r="3386" spans="1:16" x14ac:dyDescent="0.25">
      <c r="A3386" s="96" t="s">
        <v>11120</v>
      </c>
      <c r="B3386" s="21" t="s">
        <v>11121</v>
      </c>
      <c r="C3386" s="21"/>
      <c r="D3386" s="22">
        <v>0</v>
      </c>
      <c r="E3386" s="23">
        <v>-0.33767443522962282</v>
      </c>
      <c r="F3386" s="23">
        <v>0.38605843230707781</v>
      </c>
      <c r="G3386" s="23">
        <v>0.18939210014730809</v>
      </c>
      <c r="H3386" s="23">
        <v>8.7067506514933488E-2</v>
      </c>
      <c r="I3386" s="25">
        <f t="shared" si="212"/>
        <v>0</v>
      </c>
      <c r="J3386" s="25">
        <f t="shared" si="213"/>
        <v>0</v>
      </c>
      <c r="K3386" s="25">
        <f t="shared" si="214"/>
        <v>0</v>
      </c>
      <c r="L3386" s="25">
        <f t="shared" si="215"/>
        <v>0</v>
      </c>
      <c r="M3386" s="25">
        <v>0</v>
      </c>
      <c r="N3386" s="25" t="e">
        <v>#N/A</v>
      </c>
      <c r="O3386" s="25" t="e">
        <f>VLOOKUP(A3386,'NFkB target TFs'!$E$10:$E$54,1,FALSE)</f>
        <v>#N/A</v>
      </c>
      <c r="P3386" s="25" t="e">
        <f>VLOOKUP(A3386,'all NFkB targets'!$A$6:$A$571,1,FALSE)</f>
        <v>#N/A</v>
      </c>
    </row>
    <row r="3387" spans="1:16" x14ac:dyDescent="0.25">
      <c r="A3387" s="96" t="s">
        <v>10682</v>
      </c>
      <c r="B3387" s="21" t="s">
        <v>10683</v>
      </c>
      <c r="C3387" s="21"/>
      <c r="D3387" s="22">
        <v>0</v>
      </c>
      <c r="E3387" s="23">
        <v>-0.35538454051424645</v>
      </c>
      <c r="F3387" s="23">
        <v>0.14432260783999348</v>
      </c>
      <c r="G3387" s="23">
        <v>5.4244757066958901E-2</v>
      </c>
      <c r="H3387" s="23">
        <v>8.6902687109580684E-2</v>
      </c>
      <c r="I3387" s="25">
        <f t="shared" si="212"/>
        <v>0</v>
      </c>
      <c r="J3387" s="25">
        <f t="shared" si="213"/>
        <v>0</v>
      </c>
      <c r="K3387" s="25">
        <f t="shared" si="214"/>
        <v>0</v>
      </c>
      <c r="L3387" s="25">
        <f t="shared" si="215"/>
        <v>0</v>
      </c>
      <c r="M3387" s="25">
        <v>0</v>
      </c>
      <c r="N3387" s="25" t="e">
        <v>#N/A</v>
      </c>
      <c r="O3387" s="25" t="e">
        <f>VLOOKUP(A3387,'NFkB target TFs'!$E$10:$E$54,1,FALSE)</f>
        <v>#N/A</v>
      </c>
      <c r="P3387" s="25" t="e">
        <f>VLOOKUP(A3387,'all NFkB targets'!$A$6:$A$571,1,FALSE)</f>
        <v>#N/A</v>
      </c>
    </row>
    <row r="3388" spans="1:16" x14ac:dyDescent="0.25">
      <c r="A3388" s="96" t="s">
        <v>5673</v>
      </c>
      <c r="B3388" s="21" t="s">
        <v>5674</v>
      </c>
      <c r="C3388" s="21"/>
      <c r="D3388" s="22">
        <v>0</v>
      </c>
      <c r="E3388" s="23">
        <v>-0.23595778269341286</v>
      </c>
      <c r="F3388" s="23">
        <v>0.40190444168294864</v>
      </c>
      <c r="G3388" s="23">
        <v>0.46326541365892077</v>
      </c>
      <c r="H3388" s="23">
        <v>8.6895214216650252E-2</v>
      </c>
      <c r="I3388" s="25">
        <f t="shared" si="212"/>
        <v>0</v>
      </c>
      <c r="J3388" s="25">
        <f t="shared" si="213"/>
        <v>0</v>
      </c>
      <c r="K3388" s="25">
        <f t="shared" si="214"/>
        <v>0</v>
      </c>
      <c r="L3388" s="25">
        <f t="shared" si="215"/>
        <v>0</v>
      </c>
      <c r="M3388" s="25">
        <v>0</v>
      </c>
      <c r="N3388" s="25" t="e">
        <v>#N/A</v>
      </c>
      <c r="O3388" s="25" t="e">
        <f>VLOOKUP(A3388,'NFkB target TFs'!$E$10:$E$54,1,FALSE)</f>
        <v>#N/A</v>
      </c>
      <c r="P3388" s="25" t="e">
        <f>VLOOKUP(A3388,'all NFkB targets'!$A$6:$A$571,1,FALSE)</f>
        <v>#N/A</v>
      </c>
    </row>
    <row r="3389" spans="1:16" x14ac:dyDescent="0.25">
      <c r="A3389" s="96" t="s">
        <v>4650</v>
      </c>
      <c r="B3389" s="21" t="s">
        <v>4651</v>
      </c>
      <c r="C3389" s="21"/>
      <c r="D3389" s="22">
        <v>0</v>
      </c>
      <c r="E3389" s="23">
        <v>0.32044926272573271</v>
      </c>
      <c r="F3389" s="23">
        <v>-0.39741768905388369</v>
      </c>
      <c r="G3389" s="23">
        <v>-0.37665093349737438</v>
      </c>
      <c r="H3389" s="23">
        <v>8.6776905166627644E-2</v>
      </c>
      <c r="I3389" s="25">
        <f t="shared" si="212"/>
        <v>0</v>
      </c>
      <c r="J3389" s="25">
        <f t="shared" si="213"/>
        <v>0</v>
      </c>
      <c r="K3389" s="25">
        <f t="shared" si="214"/>
        <v>0</v>
      </c>
      <c r="L3389" s="25">
        <f t="shared" si="215"/>
        <v>0</v>
      </c>
      <c r="M3389" s="25">
        <v>0</v>
      </c>
      <c r="N3389" s="25" t="e">
        <v>#N/A</v>
      </c>
      <c r="O3389" s="25" t="e">
        <f>VLOOKUP(A3389,'NFkB target TFs'!$E$10:$E$54,1,FALSE)</f>
        <v>#N/A</v>
      </c>
      <c r="P3389" s="25" t="e">
        <f>VLOOKUP(A3389,'all NFkB targets'!$A$6:$A$571,1,FALSE)</f>
        <v>#N/A</v>
      </c>
    </row>
    <row r="3390" spans="1:16" x14ac:dyDescent="0.25">
      <c r="A3390" s="96" t="s">
        <v>1484</v>
      </c>
      <c r="B3390" s="21" t="s">
        <v>1485</v>
      </c>
      <c r="C3390" s="21"/>
      <c r="D3390" s="22">
        <v>0</v>
      </c>
      <c r="E3390" s="23">
        <v>-0.15966683014321942</v>
      </c>
      <c r="F3390" s="23">
        <v>0.34560670976970309</v>
      </c>
      <c r="G3390" s="23">
        <v>0.40023877252719381</v>
      </c>
      <c r="H3390" s="23">
        <v>8.6714892633507845E-2</v>
      </c>
      <c r="I3390" s="25">
        <f t="shared" si="212"/>
        <v>0</v>
      </c>
      <c r="J3390" s="25">
        <f t="shared" si="213"/>
        <v>0</v>
      </c>
      <c r="K3390" s="25">
        <f t="shared" si="214"/>
        <v>0</v>
      </c>
      <c r="L3390" s="25">
        <f t="shared" si="215"/>
        <v>0</v>
      </c>
      <c r="M3390" s="25">
        <v>0</v>
      </c>
      <c r="N3390" s="25" t="e">
        <v>#N/A</v>
      </c>
      <c r="O3390" s="25" t="e">
        <f>VLOOKUP(A3390,'NFkB target TFs'!$E$10:$E$54,1,FALSE)</f>
        <v>#N/A</v>
      </c>
      <c r="P3390" s="25" t="e">
        <f>VLOOKUP(A3390,'all NFkB targets'!$A$6:$A$571,1,FALSE)</f>
        <v>#N/A</v>
      </c>
    </row>
    <row r="3391" spans="1:16" x14ac:dyDescent="0.25">
      <c r="A3391" s="96" t="s">
        <v>4065</v>
      </c>
      <c r="B3391" s="21" t="s">
        <v>4066</v>
      </c>
      <c r="C3391" s="21"/>
      <c r="D3391" s="22">
        <v>0</v>
      </c>
      <c r="E3391" s="23">
        <v>0.26934502346076761</v>
      </c>
      <c r="F3391" s="23">
        <v>3.6408094307251997E-2</v>
      </c>
      <c r="G3391" s="23">
        <v>0.14289246560074284</v>
      </c>
      <c r="H3391" s="23">
        <v>8.665585543578791E-2</v>
      </c>
      <c r="I3391" s="25">
        <f t="shared" si="212"/>
        <v>0</v>
      </c>
      <c r="J3391" s="25">
        <f t="shared" si="213"/>
        <v>0</v>
      </c>
      <c r="K3391" s="25">
        <f t="shared" si="214"/>
        <v>0</v>
      </c>
      <c r="L3391" s="25">
        <f t="shared" si="215"/>
        <v>0</v>
      </c>
      <c r="M3391" s="25">
        <v>0</v>
      </c>
      <c r="N3391" s="25" t="e">
        <v>#N/A</v>
      </c>
      <c r="O3391" s="25" t="e">
        <f>VLOOKUP(A3391,'NFkB target TFs'!$E$10:$E$54,1,FALSE)</f>
        <v>#N/A</v>
      </c>
      <c r="P3391" s="25" t="e">
        <f>VLOOKUP(A3391,'all NFkB targets'!$A$6:$A$571,1,FALSE)</f>
        <v>#N/A</v>
      </c>
    </row>
    <row r="3392" spans="1:16" x14ac:dyDescent="0.25">
      <c r="A3392" s="96" t="s">
        <v>2097</v>
      </c>
      <c r="B3392" s="21" t="s">
        <v>2098</v>
      </c>
      <c r="C3392" s="21"/>
      <c r="D3392" s="22">
        <v>0</v>
      </c>
      <c r="E3392" s="23">
        <v>0.1580565385423025</v>
      </c>
      <c r="F3392" s="23">
        <v>0.11150802786488977</v>
      </c>
      <c r="G3392" s="23">
        <v>-6.7356487029705675E-2</v>
      </c>
      <c r="H3392" s="23">
        <v>8.6558711896734211E-2</v>
      </c>
      <c r="I3392" s="25">
        <f t="shared" si="212"/>
        <v>0</v>
      </c>
      <c r="J3392" s="25">
        <f t="shared" si="213"/>
        <v>0</v>
      </c>
      <c r="K3392" s="25">
        <f t="shared" si="214"/>
        <v>0</v>
      </c>
      <c r="L3392" s="25">
        <f t="shared" si="215"/>
        <v>0</v>
      </c>
      <c r="M3392" s="25">
        <v>0</v>
      </c>
      <c r="N3392" s="25" t="e">
        <v>#N/A</v>
      </c>
      <c r="O3392" s="25" t="e">
        <f>VLOOKUP(A3392,'NFkB target TFs'!$E$10:$E$54,1,FALSE)</f>
        <v>#N/A</v>
      </c>
      <c r="P3392" s="25" t="e">
        <f>VLOOKUP(A3392,'all NFkB targets'!$A$6:$A$571,1,FALSE)</f>
        <v>#N/A</v>
      </c>
    </row>
    <row r="3393" spans="1:16" x14ac:dyDescent="0.25">
      <c r="A3393" s="96" t="s">
        <v>5868</v>
      </c>
      <c r="B3393" s="21" t="s">
        <v>5869</v>
      </c>
      <c r="C3393" s="21"/>
      <c r="D3393" s="22">
        <v>0</v>
      </c>
      <c r="E3393" s="23">
        <v>9.487793712991964E-2</v>
      </c>
      <c r="F3393" s="23">
        <v>1.1049140753736565E-2</v>
      </c>
      <c r="G3393" s="23">
        <v>0.31314818095674285</v>
      </c>
      <c r="H3393" s="23">
        <v>8.6405947568566066E-2</v>
      </c>
      <c r="I3393" s="25">
        <f t="shared" si="212"/>
        <v>0</v>
      </c>
      <c r="J3393" s="25">
        <f t="shared" si="213"/>
        <v>0</v>
      </c>
      <c r="K3393" s="25">
        <f t="shared" si="214"/>
        <v>0</v>
      </c>
      <c r="L3393" s="25">
        <f t="shared" si="215"/>
        <v>0</v>
      </c>
      <c r="M3393" s="25">
        <v>0</v>
      </c>
      <c r="N3393" s="25" t="e">
        <v>#N/A</v>
      </c>
      <c r="O3393" s="25" t="e">
        <f>VLOOKUP(A3393,'NFkB target TFs'!$E$10:$E$54,1,FALSE)</f>
        <v>#N/A</v>
      </c>
      <c r="P3393" s="25" t="e">
        <f>VLOOKUP(A3393,'all NFkB targets'!$A$6:$A$571,1,FALSE)</f>
        <v>#N/A</v>
      </c>
    </row>
    <row r="3394" spans="1:16" x14ac:dyDescent="0.25">
      <c r="A3394" s="96" t="s">
        <v>5236</v>
      </c>
      <c r="B3394" s="21" t="s">
        <v>5237</v>
      </c>
      <c r="C3394" s="21"/>
      <c r="D3394" s="22">
        <v>0</v>
      </c>
      <c r="E3394" s="23">
        <v>-0.50196192645719162</v>
      </c>
      <c r="F3394" s="23">
        <v>-2.9634562916825136E-2</v>
      </c>
      <c r="G3394" s="23">
        <v>0.13120728465527204</v>
      </c>
      <c r="H3394" s="23">
        <v>8.6388771347466184E-2</v>
      </c>
      <c r="I3394" s="25">
        <f t="shared" si="212"/>
        <v>0</v>
      </c>
      <c r="J3394" s="25">
        <f t="shared" si="213"/>
        <v>0</v>
      </c>
      <c r="K3394" s="25">
        <f t="shared" si="214"/>
        <v>0</v>
      </c>
      <c r="L3394" s="25">
        <f t="shared" si="215"/>
        <v>0</v>
      </c>
      <c r="M3394" s="25">
        <v>0</v>
      </c>
      <c r="N3394" s="25" t="e">
        <v>#N/A</v>
      </c>
      <c r="O3394" s="25" t="e">
        <f>VLOOKUP(A3394,'NFkB target TFs'!$E$10:$E$54,1,FALSE)</f>
        <v>#N/A</v>
      </c>
      <c r="P3394" s="25" t="e">
        <f>VLOOKUP(A3394,'all NFkB targets'!$A$6:$A$571,1,FALSE)</f>
        <v>#N/A</v>
      </c>
    </row>
    <row r="3395" spans="1:16" x14ac:dyDescent="0.25">
      <c r="A3395" s="96" t="s">
        <v>13202</v>
      </c>
      <c r="B3395" s="21" t="s">
        <v>13203</v>
      </c>
      <c r="C3395" s="21"/>
      <c r="D3395" s="22">
        <v>0</v>
      </c>
      <c r="E3395" s="23">
        <v>4.3917116530207002E-2</v>
      </c>
      <c r="F3395" s="23">
        <v>0.11186215377080304</v>
      </c>
      <c r="G3395" s="28">
        <v>0.61324740603672212</v>
      </c>
      <c r="H3395" s="23">
        <v>8.6368632187393116E-2</v>
      </c>
      <c r="I3395" s="25">
        <f t="shared" si="212"/>
        <v>0</v>
      </c>
      <c r="J3395" s="25">
        <f t="shared" si="213"/>
        <v>0</v>
      </c>
      <c r="K3395" s="25">
        <f t="shared" si="214"/>
        <v>1</v>
      </c>
      <c r="L3395" s="25">
        <f t="shared" si="215"/>
        <v>0</v>
      </c>
      <c r="M3395" s="25">
        <v>1</v>
      </c>
      <c r="N3395" s="25" t="e">
        <v>#N/A</v>
      </c>
      <c r="O3395" s="25" t="e">
        <f>VLOOKUP(A3395,'NFkB target TFs'!$E$10:$E$54,1,FALSE)</f>
        <v>#N/A</v>
      </c>
      <c r="P3395" s="25" t="e">
        <f>VLOOKUP(A3395,'all NFkB targets'!$A$6:$A$571,1,FALSE)</f>
        <v>#N/A</v>
      </c>
    </row>
    <row r="3396" spans="1:16" x14ac:dyDescent="0.25">
      <c r="A3396" s="96" t="s">
        <v>6002</v>
      </c>
      <c r="B3396" s="21" t="s">
        <v>6003</v>
      </c>
      <c r="C3396" s="21"/>
      <c r="D3396" s="22">
        <v>0</v>
      </c>
      <c r="E3396" s="23">
        <v>-0.53912894927562283</v>
      </c>
      <c r="F3396" s="23">
        <v>-6.5842732328224046E-2</v>
      </c>
      <c r="G3396" s="23">
        <v>0.1110076559325241</v>
      </c>
      <c r="H3396" s="23">
        <v>8.6351402853076437E-2</v>
      </c>
      <c r="I3396" s="25">
        <f t="shared" si="212"/>
        <v>0</v>
      </c>
      <c r="J3396" s="25">
        <f t="shared" si="213"/>
        <v>0</v>
      </c>
      <c r="K3396" s="25">
        <f t="shared" si="214"/>
        <v>0</v>
      </c>
      <c r="L3396" s="25">
        <f t="shared" si="215"/>
        <v>0</v>
      </c>
      <c r="M3396" s="25">
        <v>0</v>
      </c>
      <c r="N3396" s="25" t="e">
        <v>#N/A</v>
      </c>
      <c r="O3396" s="25" t="e">
        <f>VLOOKUP(A3396,'NFkB target TFs'!$E$10:$E$54,1,FALSE)</f>
        <v>#N/A</v>
      </c>
      <c r="P3396" s="25" t="e">
        <f>VLOOKUP(A3396,'all NFkB targets'!$A$6:$A$571,1,FALSE)</f>
        <v>#N/A</v>
      </c>
    </row>
    <row r="3397" spans="1:16" x14ac:dyDescent="0.25">
      <c r="A3397" s="96" t="s">
        <v>1690</v>
      </c>
      <c r="B3397" s="21" t="s">
        <v>1691</v>
      </c>
      <c r="C3397" s="21"/>
      <c r="D3397" s="22">
        <v>0</v>
      </c>
      <c r="E3397" s="23">
        <v>0.10997772749387164</v>
      </c>
      <c r="F3397" s="23">
        <v>0.20884079961271734</v>
      </c>
      <c r="G3397" s="23">
        <v>0.31000706929402366</v>
      </c>
      <c r="H3397" s="23">
        <v>8.6305840754550681E-2</v>
      </c>
      <c r="I3397" s="25">
        <f t="shared" si="212"/>
        <v>0</v>
      </c>
      <c r="J3397" s="25">
        <f t="shared" si="213"/>
        <v>0</v>
      </c>
      <c r="K3397" s="25">
        <f t="shared" si="214"/>
        <v>0</v>
      </c>
      <c r="L3397" s="25">
        <f t="shared" si="215"/>
        <v>0</v>
      </c>
      <c r="M3397" s="25">
        <v>0</v>
      </c>
      <c r="N3397" s="25" t="e">
        <v>#N/A</v>
      </c>
      <c r="O3397" s="25" t="e">
        <f>VLOOKUP(A3397,'NFkB target TFs'!$E$10:$E$54,1,FALSE)</f>
        <v>#N/A</v>
      </c>
      <c r="P3397" s="25" t="e">
        <f>VLOOKUP(A3397,'all NFkB targets'!$A$6:$A$571,1,FALSE)</f>
        <v>#N/A</v>
      </c>
    </row>
    <row r="3398" spans="1:16" x14ac:dyDescent="0.25">
      <c r="A3398" s="96" t="s">
        <v>8575</v>
      </c>
      <c r="B3398" s="21" t="s">
        <v>8576</v>
      </c>
      <c r="C3398" s="21"/>
      <c r="D3398" s="22">
        <v>0</v>
      </c>
      <c r="E3398" s="23">
        <v>3.0178270066757891E-2</v>
      </c>
      <c r="F3398" s="23">
        <v>0.29922815889865856</v>
      </c>
      <c r="G3398" s="23">
        <v>5.7843757176997843E-2</v>
      </c>
      <c r="H3398" s="23">
        <v>8.6286520353207566E-2</v>
      </c>
      <c r="I3398" s="25">
        <f t="shared" si="212"/>
        <v>0</v>
      </c>
      <c r="J3398" s="25">
        <f t="shared" si="213"/>
        <v>0</v>
      </c>
      <c r="K3398" s="25">
        <f t="shared" si="214"/>
        <v>0</v>
      </c>
      <c r="L3398" s="25">
        <f t="shared" si="215"/>
        <v>0</v>
      </c>
      <c r="M3398" s="25">
        <v>0</v>
      </c>
      <c r="N3398" s="25" t="e">
        <v>#N/A</v>
      </c>
      <c r="O3398" s="25" t="e">
        <f>VLOOKUP(A3398,'NFkB target TFs'!$E$10:$E$54,1,FALSE)</f>
        <v>#N/A</v>
      </c>
      <c r="P3398" s="25" t="e">
        <f>VLOOKUP(A3398,'all NFkB targets'!$A$6:$A$571,1,FALSE)</f>
        <v>#N/A</v>
      </c>
    </row>
    <row r="3399" spans="1:16" x14ac:dyDescent="0.25">
      <c r="A3399" s="96" t="s">
        <v>11210</v>
      </c>
      <c r="B3399" s="21" t="s">
        <v>11211</v>
      </c>
      <c r="C3399" s="21"/>
      <c r="D3399" s="22">
        <v>0</v>
      </c>
      <c r="E3399" s="23">
        <v>-0.19745482310077725</v>
      </c>
      <c r="F3399" s="23">
        <v>0.12566789480703958</v>
      </c>
      <c r="G3399" s="23">
        <v>-0.12589560102260977</v>
      </c>
      <c r="H3399" s="23">
        <v>8.6273716063458253E-2</v>
      </c>
      <c r="I3399" s="25">
        <f t="shared" si="212"/>
        <v>0</v>
      </c>
      <c r="J3399" s="25">
        <f t="shared" si="213"/>
        <v>0</v>
      </c>
      <c r="K3399" s="25">
        <f t="shared" si="214"/>
        <v>0</v>
      </c>
      <c r="L3399" s="25">
        <f t="shared" si="215"/>
        <v>0</v>
      </c>
      <c r="M3399" s="25">
        <v>0</v>
      </c>
      <c r="N3399" s="25" t="e">
        <v>#N/A</v>
      </c>
      <c r="O3399" s="25" t="e">
        <f>VLOOKUP(A3399,'NFkB target TFs'!$E$10:$E$54,1,FALSE)</f>
        <v>#N/A</v>
      </c>
      <c r="P3399" s="25" t="e">
        <f>VLOOKUP(A3399,'all NFkB targets'!$A$6:$A$571,1,FALSE)</f>
        <v>#N/A</v>
      </c>
    </row>
    <row r="3400" spans="1:16" x14ac:dyDescent="0.25">
      <c r="A3400" s="96" t="s">
        <v>2768</v>
      </c>
      <c r="B3400" s="21" t="s">
        <v>2769</v>
      </c>
      <c r="C3400" s="21"/>
      <c r="D3400" s="22">
        <v>0</v>
      </c>
      <c r="E3400" s="23">
        <v>-0.14875743394139559</v>
      </c>
      <c r="F3400" s="23">
        <v>0.26434608445906888</v>
      </c>
      <c r="G3400" s="23">
        <v>-0.57422545011364512</v>
      </c>
      <c r="H3400" s="23">
        <v>8.6267286650124328E-2</v>
      </c>
      <c r="I3400" s="25">
        <f t="shared" si="212"/>
        <v>0</v>
      </c>
      <c r="J3400" s="25">
        <f t="shared" si="213"/>
        <v>0</v>
      </c>
      <c r="K3400" s="25">
        <f t="shared" si="214"/>
        <v>0</v>
      </c>
      <c r="L3400" s="25">
        <f t="shared" si="215"/>
        <v>0</v>
      </c>
      <c r="M3400" s="25">
        <v>0</v>
      </c>
      <c r="N3400" s="25" t="e">
        <v>#N/A</v>
      </c>
      <c r="O3400" s="25" t="e">
        <f>VLOOKUP(A3400,'NFkB target TFs'!$E$10:$E$54,1,FALSE)</f>
        <v>#N/A</v>
      </c>
      <c r="P3400" s="25" t="e">
        <f>VLOOKUP(A3400,'all NFkB targets'!$A$6:$A$571,1,FALSE)</f>
        <v>#N/A</v>
      </c>
    </row>
    <row r="3401" spans="1:16" x14ac:dyDescent="0.25">
      <c r="A3401" s="96" t="s">
        <v>1282</v>
      </c>
      <c r="B3401" s="21" t="s">
        <v>1283</v>
      </c>
      <c r="C3401" s="21"/>
      <c r="D3401" s="22">
        <v>0</v>
      </c>
      <c r="E3401" s="23">
        <v>0.35709685385075185</v>
      </c>
      <c r="F3401" s="23">
        <v>0.32350073897484305</v>
      </c>
      <c r="G3401" s="23">
        <v>0.36797659822814355</v>
      </c>
      <c r="H3401" s="23">
        <v>8.6120058102497066E-2</v>
      </c>
      <c r="I3401" s="25">
        <f t="shared" si="212"/>
        <v>0</v>
      </c>
      <c r="J3401" s="25">
        <f t="shared" si="213"/>
        <v>0</v>
      </c>
      <c r="K3401" s="25">
        <f t="shared" si="214"/>
        <v>0</v>
      </c>
      <c r="L3401" s="25">
        <f t="shared" si="215"/>
        <v>0</v>
      </c>
      <c r="M3401" s="25">
        <v>0</v>
      </c>
      <c r="N3401" s="25" t="e">
        <v>#N/A</v>
      </c>
      <c r="O3401" s="25" t="e">
        <f>VLOOKUP(A3401,'NFkB target TFs'!$E$10:$E$54,1,FALSE)</f>
        <v>#N/A</v>
      </c>
      <c r="P3401" s="25" t="e">
        <f>VLOOKUP(A3401,'all NFkB targets'!$A$6:$A$571,1,FALSE)</f>
        <v>#N/A</v>
      </c>
    </row>
    <row r="3402" spans="1:16" x14ac:dyDescent="0.25">
      <c r="A3402" s="96" t="s">
        <v>13112</v>
      </c>
      <c r="B3402" s="21" t="s">
        <v>13113</v>
      </c>
      <c r="C3402" s="21"/>
      <c r="D3402" s="22">
        <v>0</v>
      </c>
      <c r="E3402" s="24">
        <v>-0.81535258051471116</v>
      </c>
      <c r="F3402" s="24">
        <v>-0.7162679088873376</v>
      </c>
      <c r="G3402" s="24">
        <v>-0.41217854380004681</v>
      </c>
      <c r="H3402" s="23">
        <v>8.608816155000644E-2</v>
      </c>
      <c r="I3402" s="25">
        <f t="shared" si="212"/>
        <v>1</v>
      </c>
      <c r="J3402" s="25">
        <f t="shared" si="213"/>
        <v>1</v>
      </c>
      <c r="K3402" s="25">
        <f t="shared" si="214"/>
        <v>0</v>
      </c>
      <c r="L3402" s="25">
        <f t="shared" si="215"/>
        <v>0</v>
      </c>
      <c r="M3402" s="25">
        <v>1</v>
      </c>
      <c r="N3402" s="25" t="e">
        <v>#N/A</v>
      </c>
      <c r="O3402" s="25" t="e">
        <f>VLOOKUP(A3402,'NFkB target TFs'!$E$10:$E$54,1,FALSE)</f>
        <v>#N/A</v>
      </c>
      <c r="P3402" s="25" t="e">
        <f>VLOOKUP(A3402,'all NFkB targets'!$A$6:$A$571,1,FALSE)</f>
        <v>#N/A</v>
      </c>
    </row>
    <row r="3403" spans="1:16" x14ac:dyDescent="0.25">
      <c r="A3403" s="96" t="s">
        <v>2428</v>
      </c>
      <c r="B3403" s="21" t="s">
        <v>941</v>
      </c>
      <c r="C3403" s="21"/>
      <c r="D3403" s="22">
        <v>0</v>
      </c>
      <c r="E3403" s="23">
        <v>-0.20720251809966866</v>
      </c>
      <c r="F3403" s="23">
        <v>0.33915400975656795</v>
      </c>
      <c r="G3403" s="23">
        <v>0.5833794822558428</v>
      </c>
      <c r="H3403" s="23">
        <v>8.5961358430454424E-2</v>
      </c>
      <c r="I3403" s="25">
        <f t="shared" si="212"/>
        <v>0</v>
      </c>
      <c r="J3403" s="25">
        <f t="shared" si="213"/>
        <v>0</v>
      </c>
      <c r="K3403" s="25">
        <f t="shared" si="214"/>
        <v>0</v>
      </c>
      <c r="L3403" s="25">
        <f t="shared" si="215"/>
        <v>0</v>
      </c>
      <c r="M3403" s="25">
        <v>0</v>
      </c>
      <c r="N3403" s="25" t="e">
        <v>#N/A</v>
      </c>
      <c r="O3403" s="25" t="e">
        <f>VLOOKUP(A3403,'NFkB target TFs'!$E$10:$E$54,1,FALSE)</f>
        <v>#N/A</v>
      </c>
      <c r="P3403" s="25" t="e">
        <f>VLOOKUP(A3403,'all NFkB targets'!$A$6:$A$571,1,FALSE)</f>
        <v>#N/A</v>
      </c>
    </row>
    <row r="3404" spans="1:16" x14ac:dyDescent="0.25">
      <c r="A3404" s="96" t="s">
        <v>11678</v>
      </c>
      <c r="B3404" s="21" t="s">
        <v>11679</v>
      </c>
      <c r="C3404" s="21"/>
      <c r="D3404" s="22">
        <v>0</v>
      </c>
      <c r="E3404" s="23">
        <v>7.9212483455348426E-2</v>
      </c>
      <c r="F3404" s="23">
        <v>0.35811531751385445</v>
      </c>
      <c r="G3404" s="23">
        <v>0.29144117335598352</v>
      </c>
      <c r="H3404" s="23">
        <v>8.5953299637264891E-2</v>
      </c>
      <c r="I3404" s="25">
        <f t="shared" si="212"/>
        <v>0</v>
      </c>
      <c r="J3404" s="25">
        <f t="shared" si="213"/>
        <v>0</v>
      </c>
      <c r="K3404" s="25">
        <f t="shared" si="214"/>
        <v>0</v>
      </c>
      <c r="L3404" s="25">
        <f t="shared" si="215"/>
        <v>0</v>
      </c>
      <c r="M3404" s="25">
        <v>0</v>
      </c>
      <c r="N3404" s="25" t="e">
        <v>#N/A</v>
      </c>
      <c r="O3404" s="25" t="e">
        <f>VLOOKUP(A3404,'NFkB target TFs'!$E$10:$E$54,1,FALSE)</f>
        <v>#N/A</v>
      </c>
      <c r="P3404" s="25" t="e">
        <f>VLOOKUP(A3404,'all NFkB targets'!$A$6:$A$571,1,FALSE)</f>
        <v>#N/A</v>
      </c>
    </row>
    <row r="3405" spans="1:16" x14ac:dyDescent="0.25">
      <c r="A3405" s="96" t="s">
        <v>5888</v>
      </c>
      <c r="B3405" s="21" t="s">
        <v>5889</v>
      </c>
      <c r="C3405" s="21"/>
      <c r="D3405" s="22">
        <v>0</v>
      </c>
      <c r="E3405" s="23">
        <v>0.29348830195327202</v>
      </c>
      <c r="F3405" s="23">
        <v>0.21591315834063179</v>
      </c>
      <c r="G3405" s="23">
        <v>0.20014113412743839</v>
      </c>
      <c r="H3405" s="23">
        <v>8.5814001872046797E-2</v>
      </c>
      <c r="I3405" s="25">
        <f t="shared" si="212"/>
        <v>0</v>
      </c>
      <c r="J3405" s="25">
        <f t="shared" si="213"/>
        <v>0</v>
      </c>
      <c r="K3405" s="25">
        <f t="shared" si="214"/>
        <v>0</v>
      </c>
      <c r="L3405" s="25">
        <f t="shared" si="215"/>
        <v>0</v>
      </c>
      <c r="M3405" s="25">
        <v>0</v>
      </c>
      <c r="N3405" s="25" t="e">
        <v>#N/A</v>
      </c>
      <c r="O3405" s="25" t="e">
        <f>VLOOKUP(A3405,'NFkB target TFs'!$E$10:$E$54,1,FALSE)</f>
        <v>#N/A</v>
      </c>
      <c r="P3405" s="25" t="e">
        <f>VLOOKUP(A3405,'all NFkB targets'!$A$6:$A$571,1,FALSE)</f>
        <v>#N/A</v>
      </c>
    </row>
    <row r="3406" spans="1:16" x14ac:dyDescent="0.25">
      <c r="A3406" s="96" t="s">
        <v>1578</v>
      </c>
      <c r="B3406" s="21" t="s">
        <v>1579</v>
      </c>
      <c r="C3406" s="21"/>
      <c r="D3406" s="22">
        <v>0</v>
      </c>
      <c r="E3406" s="23">
        <v>-6.3454888551547585E-3</v>
      </c>
      <c r="F3406" s="23">
        <v>0.17826712520531601</v>
      </c>
      <c r="G3406" s="23">
        <v>0.37642034409107356</v>
      </c>
      <c r="H3406" s="23">
        <v>8.5805083265366941E-2</v>
      </c>
      <c r="I3406" s="25">
        <f t="shared" si="212"/>
        <v>0</v>
      </c>
      <c r="J3406" s="25">
        <f t="shared" si="213"/>
        <v>0</v>
      </c>
      <c r="K3406" s="25">
        <f t="shared" si="214"/>
        <v>0</v>
      </c>
      <c r="L3406" s="25">
        <f t="shared" si="215"/>
        <v>0</v>
      </c>
      <c r="M3406" s="25">
        <v>0</v>
      </c>
      <c r="N3406" s="25" t="e">
        <v>#N/A</v>
      </c>
      <c r="O3406" s="25" t="e">
        <f>VLOOKUP(A3406,'NFkB target TFs'!$E$10:$E$54,1,FALSE)</f>
        <v>#N/A</v>
      </c>
      <c r="P3406" s="25" t="e">
        <f>VLOOKUP(A3406,'all NFkB targets'!$A$6:$A$571,1,FALSE)</f>
        <v>#N/A</v>
      </c>
    </row>
    <row r="3407" spans="1:16" x14ac:dyDescent="0.25">
      <c r="A3407" s="96" t="s">
        <v>8950</v>
      </c>
      <c r="B3407" s="21" t="s">
        <v>941</v>
      </c>
      <c r="C3407" s="21"/>
      <c r="D3407" s="22">
        <v>0</v>
      </c>
      <c r="E3407" s="23">
        <v>2.3602383978292781E-2</v>
      </c>
      <c r="F3407" s="23">
        <v>0.20649586257963268</v>
      </c>
      <c r="G3407" s="23">
        <v>-0.14926431030169637</v>
      </c>
      <c r="H3407" s="23">
        <v>8.5790364702982985E-2</v>
      </c>
      <c r="I3407" s="25">
        <f t="shared" si="212"/>
        <v>0</v>
      </c>
      <c r="J3407" s="25">
        <f t="shared" si="213"/>
        <v>0</v>
      </c>
      <c r="K3407" s="25">
        <f t="shared" si="214"/>
        <v>0</v>
      </c>
      <c r="L3407" s="25">
        <f t="shared" si="215"/>
        <v>0</v>
      </c>
      <c r="M3407" s="25">
        <v>0</v>
      </c>
      <c r="N3407" s="25" t="e">
        <v>#N/A</v>
      </c>
      <c r="O3407" s="25" t="e">
        <f>VLOOKUP(A3407,'NFkB target TFs'!$E$10:$E$54,1,FALSE)</f>
        <v>#N/A</v>
      </c>
      <c r="P3407" s="25" t="e">
        <f>VLOOKUP(A3407,'all NFkB targets'!$A$6:$A$571,1,FALSE)</f>
        <v>#N/A</v>
      </c>
    </row>
    <row r="3408" spans="1:16" x14ac:dyDescent="0.25">
      <c r="A3408" s="96" t="s">
        <v>11162</v>
      </c>
      <c r="B3408" s="21" t="s">
        <v>11163</v>
      </c>
      <c r="C3408" s="21"/>
      <c r="D3408" s="22">
        <v>0</v>
      </c>
      <c r="E3408" s="23">
        <v>0.38483129469710348</v>
      </c>
      <c r="F3408" s="23">
        <v>0.21855886272766253</v>
      </c>
      <c r="G3408" s="23">
        <v>0.21914778433462617</v>
      </c>
      <c r="H3408" s="23">
        <v>8.5754312917872777E-2</v>
      </c>
      <c r="I3408" s="25">
        <f t="shared" si="212"/>
        <v>0</v>
      </c>
      <c r="J3408" s="25">
        <f t="shared" si="213"/>
        <v>0</v>
      </c>
      <c r="K3408" s="25">
        <f t="shared" si="214"/>
        <v>0</v>
      </c>
      <c r="L3408" s="25">
        <f t="shared" si="215"/>
        <v>0</v>
      </c>
      <c r="M3408" s="25">
        <v>0</v>
      </c>
      <c r="N3408" s="25" t="e">
        <v>#N/A</v>
      </c>
      <c r="O3408" s="25" t="e">
        <f>VLOOKUP(A3408,'NFkB target TFs'!$E$10:$E$54,1,FALSE)</f>
        <v>#N/A</v>
      </c>
      <c r="P3408" s="25" t="e">
        <f>VLOOKUP(A3408,'all NFkB targets'!$A$6:$A$571,1,FALSE)</f>
        <v>#N/A</v>
      </c>
    </row>
    <row r="3409" spans="1:16" x14ac:dyDescent="0.25">
      <c r="A3409" s="96" t="s">
        <v>1911</v>
      </c>
      <c r="B3409" s="21" t="s">
        <v>1912</v>
      </c>
      <c r="C3409" s="21"/>
      <c r="D3409" s="22">
        <v>0</v>
      </c>
      <c r="E3409" s="23">
        <v>0.47685795693046412</v>
      </c>
      <c r="F3409" s="23">
        <v>0.20880592637076484</v>
      </c>
      <c r="G3409" s="23">
        <v>0.50024577272025139</v>
      </c>
      <c r="H3409" s="23">
        <v>8.575175191717857E-2</v>
      </c>
      <c r="I3409" s="25">
        <f t="shared" si="212"/>
        <v>0</v>
      </c>
      <c r="J3409" s="25">
        <f t="shared" si="213"/>
        <v>0</v>
      </c>
      <c r="K3409" s="25">
        <f t="shared" si="214"/>
        <v>0</v>
      </c>
      <c r="L3409" s="25">
        <f t="shared" si="215"/>
        <v>0</v>
      </c>
      <c r="M3409" s="25">
        <v>0</v>
      </c>
      <c r="N3409" s="25" t="e">
        <v>#N/A</v>
      </c>
      <c r="O3409" s="25" t="e">
        <f>VLOOKUP(A3409,'NFkB target TFs'!$E$10:$E$54,1,FALSE)</f>
        <v>#N/A</v>
      </c>
      <c r="P3409" s="25" t="e">
        <f>VLOOKUP(A3409,'all NFkB targets'!$A$6:$A$571,1,FALSE)</f>
        <v>#N/A</v>
      </c>
    </row>
    <row r="3410" spans="1:16" x14ac:dyDescent="0.25">
      <c r="A3410" s="96" t="s">
        <v>11470</v>
      </c>
      <c r="B3410" s="21" t="s">
        <v>11471</v>
      </c>
      <c r="C3410" s="21"/>
      <c r="D3410" s="22">
        <v>0</v>
      </c>
      <c r="E3410" s="23">
        <v>-0.38840855691585868</v>
      </c>
      <c r="F3410" s="23">
        <v>0.20437682880128524</v>
      </c>
      <c r="G3410" s="23">
        <v>0.4096337007714006</v>
      </c>
      <c r="H3410" s="23">
        <v>8.5716808648066328E-2</v>
      </c>
      <c r="I3410" s="25">
        <f t="shared" si="212"/>
        <v>0</v>
      </c>
      <c r="J3410" s="25">
        <f t="shared" si="213"/>
        <v>0</v>
      </c>
      <c r="K3410" s="25">
        <f t="shared" si="214"/>
        <v>0</v>
      </c>
      <c r="L3410" s="25">
        <f t="shared" si="215"/>
        <v>0</v>
      </c>
      <c r="M3410" s="25">
        <v>0</v>
      </c>
      <c r="N3410" s="25" t="e">
        <v>#N/A</v>
      </c>
      <c r="O3410" s="25" t="e">
        <f>VLOOKUP(A3410,'NFkB target TFs'!$E$10:$E$54,1,FALSE)</f>
        <v>#N/A</v>
      </c>
      <c r="P3410" s="25" t="e">
        <f>VLOOKUP(A3410,'all NFkB targets'!$A$6:$A$571,1,FALSE)</f>
        <v>#N/A</v>
      </c>
    </row>
    <row r="3411" spans="1:16" x14ac:dyDescent="0.25">
      <c r="A3411" s="96" t="s">
        <v>5481</v>
      </c>
      <c r="B3411" s="21" t="s">
        <v>5482</v>
      </c>
      <c r="C3411" s="21"/>
      <c r="D3411" s="22">
        <v>0</v>
      </c>
      <c r="E3411" s="23">
        <v>-0.36340667717030967</v>
      </c>
      <c r="F3411" s="23">
        <v>-0.12116568952245692</v>
      </c>
      <c r="G3411" s="23">
        <v>-0.28641421153834928</v>
      </c>
      <c r="H3411" s="23">
        <v>8.5698150890245989E-2</v>
      </c>
      <c r="I3411" s="25">
        <f t="shared" si="212"/>
        <v>0</v>
      </c>
      <c r="J3411" s="25">
        <f t="shared" si="213"/>
        <v>0</v>
      </c>
      <c r="K3411" s="25">
        <f t="shared" si="214"/>
        <v>0</v>
      </c>
      <c r="L3411" s="25">
        <f t="shared" si="215"/>
        <v>0</v>
      </c>
      <c r="M3411" s="25">
        <v>0</v>
      </c>
      <c r="N3411" s="25" t="e">
        <v>#N/A</v>
      </c>
      <c r="O3411" s="25" t="e">
        <f>VLOOKUP(A3411,'NFkB target TFs'!$E$10:$E$54,1,FALSE)</f>
        <v>#N/A</v>
      </c>
      <c r="P3411" s="25" t="e">
        <f>VLOOKUP(A3411,'all NFkB targets'!$A$6:$A$571,1,FALSE)</f>
        <v>#N/A</v>
      </c>
    </row>
    <row r="3412" spans="1:16" x14ac:dyDescent="0.25">
      <c r="A3412" s="96" t="s">
        <v>12677</v>
      </c>
      <c r="B3412" s="21" t="s">
        <v>12678</v>
      </c>
      <c r="C3412" s="21"/>
      <c r="D3412" s="22">
        <v>0</v>
      </c>
      <c r="E3412" s="28">
        <v>0.48739488796495689</v>
      </c>
      <c r="F3412" s="28">
        <v>0.71315211664367439</v>
      </c>
      <c r="G3412" s="28">
        <v>0.55470352572214821</v>
      </c>
      <c r="H3412" s="23">
        <v>8.5688494689290087E-2</v>
      </c>
      <c r="I3412" s="25">
        <f t="shared" si="212"/>
        <v>0</v>
      </c>
      <c r="J3412" s="25">
        <f t="shared" si="213"/>
        <v>1</v>
      </c>
      <c r="K3412" s="25">
        <f t="shared" si="214"/>
        <v>0</v>
      </c>
      <c r="L3412" s="25">
        <f t="shared" si="215"/>
        <v>0</v>
      </c>
      <c r="M3412" s="25">
        <v>1</v>
      </c>
      <c r="N3412" s="25" t="e">
        <v>#N/A</v>
      </c>
      <c r="O3412" s="25" t="e">
        <f>VLOOKUP(A3412,'NFkB target TFs'!$E$10:$E$54,1,FALSE)</f>
        <v>#N/A</v>
      </c>
      <c r="P3412" s="25" t="e">
        <f>VLOOKUP(A3412,'all NFkB targets'!$A$6:$A$571,1,FALSE)</f>
        <v>#N/A</v>
      </c>
    </row>
    <row r="3413" spans="1:16" x14ac:dyDescent="0.25">
      <c r="A3413" s="96" t="s">
        <v>10278</v>
      </c>
      <c r="B3413" s="21" t="s">
        <v>10279</v>
      </c>
      <c r="C3413" s="21"/>
      <c r="D3413" s="22">
        <v>0</v>
      </c>
      <c r="E3413" s="23">
        <v>3.905904841270056E-2</v>
      </c>
      <c r="F3413" s="23">
        <v>9.4179480041560004E-4</v>
      </c>
      <c r="G3413" s="23">
        <v>0.24194788282884527</v>
      </c>
      <c r="H3413" s="23">
        <v>8.5669461798716762E-2</v>
      </c>
      <c r="I3413" s="25">
        <f t="shared" si="212"/>
        <v>0</v>
      </c>
      <c r="J3413" s="25">
        <f t="shared" si="213"/>
        <v>0</v>
      </c>
      <c r="K3413" s="25">
        <f t="shared" si="214"/>
        <v>0</v>
      </c>
      <c r="L3413" s="25">
        <f t="shared" si="215"/>
        <v>0</v>
      </c>
      <c r="M3413" s="25">
        <v>0</v>
      </c>
      <c r="N3413" s="25" t="e">
        <v>#N/A</v>
      </c>
      <c r="O3413" s="25" t="e">
        <f>VLOOKUP(A3413,'NFkB target TFs'!$E$10:$E$54,1,FALSE)</f>
        <v>#N/A</v>
      </c>
      <c r="P3413" s="25" t="e">
        <f>VLOOKUP(A3413,'all NFkB targets'!$A$6:$A$571,1,FALSE)</f>
        <v>#N/A</v>
      </c>
    </row>
    <row r="3414" spans="1:16" x14ac:dyDescent="0.25">
      <c r="A3414" s="96" t="s">
        <v>2790</v>
      </c>
      <c r="B3414" s="21" t="s">
        <v>2791</v>
      </c>
      <c r="C3414" s="21"/>
      <c r="D3414" s="22">
        <v>0</v>
      </c>
      <c r="E3414" s="23">
        <v>9.0785343059070128E-2</v>
      </c>
      <c r="F3414" s="23">
        <v>0.17957430510934019</v>
      </c>
      <c r="G3414" s="23">
        <v>6.38218165415632E-2</v>
      </c>
      <c r="H3414" s="23">
        <v>8.5641550496933241E-2</v>
      </c>
      <c r="I3414" s="25">
        <f t="shared" si="212"/>
        <v>0</v>
      </c>
      <c r="J3414" s="25">
        <f t="shared" si="213"/>
        <v>0</v>
      </c>
      <c r="K3414" s="25">
        <f t="shared" si="214"/>
        <v>0</v>
      </c>
      <c r="L3414" s="25">
        <f t="shared" si="215"/>
        <v>0</v>
      </c>
      <c r="M3414" s="25">
        <v>0</v>
      </c>
      <c r="N3414" s="25" t="e">
        <v>#N/A</v>
      </c>
      <c r="O3414" s="25" t="e">
        <f>VLOOKUP(A3414,'NFkB target TFs'!$E$10:$E$54,1,FALSE)</f>
        <v>#N/A</v>
      </c>
      <c r="P3414" s="25" t="e">
        <f>VLOOKUP(A3414,'all NFkB targets'!$A$6:$A$571,1,FALSE)</f>
        <v>#N/A</v>
      </c>
    </row>
    <row r="3415" spans="1:16" x14ac:dyDescent="0.25">
      <c r="A3415" s="96" t="s">
        <v>7658</v>
      </c>
      <c r="B3415" s="21" t="s">
        <v>7659</v>
      </c>
      <c r="C3415" s="21"/>
      <c r="D3415" s="22">
        <v>0</v>
      </c>
      <c r="E3415" s="23">
        <v>-7.6486876887862529E-2</v>
      </c>
      <c r="F3415" s="23">
        <v>0.50467295849758076</v>
      </c>
      <c r="G3415" s="23">
        <v>0.16217193531268428</v>
      </c>
      <c r="H3415" s="23">
        <v>8.5556293662220312E-2</v>
      </c>
      <c r="I3415" s="25">
        <f t="shared" si="212"/>
        <v>0</v>
      </c>
      <c r="J3415" s="25">
        <f t="shared" si="213"/>
        <v>0</v>
      </c>
      <c r="K3415" s="25">
        <f t="shared" si="214"/>
        <v>0</v>
      </c>
      <c r="L3415" s="25">
        <f t="shared" si="215"/>
        <v>0</v>
      </c>
      <c r="M3415" s="25">
        <v>0</v>
      </c>
      <c r="N3415" s="25" t="e">
        <v>#N/A</v>
      </c>
      <c r="O3415" s="25" t="e">
        <f>VLOOKUP(A3415,'NFkB target TFs'!$E$10:$E$54,1,FALSE)</f>
        <v>#N/A</v>
      </c>
      <c r="P3415" s="25" t="e">
        <f>VLOOKUP(A3415,'all NFkB targets'!$A$6:$A$571,1,FALSE)</f>
        <v>#N/A</v>
      </c>
    </row>
    <row r="3416" spans="1:16" x14ac:dyDescent="0.25">
      <c r="A3416" s="96" t="s">
        <v>15112</v>
      </c>
      <c r="B3416" s="21" t="s">
        <v>15113</v>
      </c>
      <c r="C3416" s="21"/>
      <c r="D3416" s="22">
        <v>0</v>
      </c>
      <c r="E3416" s="28">
        <v>0.80067646912166002</v>
      </c>
      <c r="F3416" s="28">
        <v>1.0283521154668895</v>
      </c>
      <c r="G3416" s="28">
        <v>0.89658546887486046</v>
      </c>
      <c r="H3416" s="23">
        <v>8.5361035993454668E-2</v>
      </c>
      <c r="I3416" s="25">
        <f t="shared" si="212"/>
        <v>1</v>
      </c>
      <c r="J3416" s="25">
        <f t="shared" si="213"/>
        <v>1</v>
      </c>
      <c r="K3416" s="25">
        <f t="shared" si="214"/>
        <v>1</v>
      </c>
      <c r="L3416" s="25">
        <f t="shared" si="215"/>
        <v>0</v>
      </c>
      <c r="M3416" s="25">
        <v>1</v>
      </c>
      <c r="N3416" s="25" t="e">
        <v>#N/A</v>
      </c>
      <c r="O3416" s="25" t="e">
        <f>VLOOKUP(A3416,'NFkB target TFs'!$E$10:$E$54,1,FALSE)</f>
        <v>#N/A</v>
      </c>
      <c r="P3416" s="25" t="e">
        <f>VLOOKUP(A3416,'all NFkB targets'!$A$6:$A$571,1,FALSE)</f>
        <v>#N/A</v>
      </c>
    </row>
    <row r="3417" spans="1:16" x14ac:dyDescent="0.25">
      <c r="A3417" s="96" t="s">
        <v>261</v>
      </c>
      <c r="B3417" s="21" t="s">
        <v>262</v>
      </c>
      <c r="C3417" s="21"/>
      <c r="D3417" s="22">
        <v>0</v>
      </c>
      <c r="E3417" s="23">
        <v>3.2639177261356907E-2</v>
      </c>
      <c r="F3417" s="23">
        <v>0.10156190570502888</v>
      </c>
      <c r="G3417" s="23">
        <v>0.45663446046830819</v>
      </c>
      <c r="H3417" s="23">
        <v>8.5318828641911329E-2</v>
      </c>
      <c r="I3417" s="25">
        <f t="shared" si="212"/>
        <v>0</v>
      </c>
      <c r="J3417" s="25">
        <f t="shared" si="213"/>
        <v>0</v>
      </c>
      <c r="K3417" s="25">
        <f t="shared" si="214"/>
        <v>0</v>
      </c>
      <c r="L3417" s="25">
        <f t="shared" si="215"/>
        <v>0</v>
      </c>
      <c r="M3417" s="25">
        <v>0</v>
      </c>
      <c r="N3417" s="25" t="e">
        <v>#N/A</v>
      </c>
      <c r="O3417" s="25" t="e">
        <f>VLOOKUP(A3417,'NFkB target TFs'!$E$10:$E$54,1,FALSE)</f>
        <v>#N/A</v>
      </c>
      <c r="P3417" s="25" t="e">
        <f>VLOOKUP(A3417,'all NFkB targets'!$A$6:$A$571,1,FALSE)</f>
        <v>#N/A</v>
      </c>
    </row>
    <row r="3418" spans="1:16" x14ac:dyDescent="0.25">
      <c r="A3418" s="96" t="s">
        <v>6341</v>
      </c>
      <c r="B3418" s="21" t="s">
        <v>6342</v>
      </c>
      <c r="C3418" s="21"/>
      <c r="D3418" s="22">
        <v>0</v>
      </c>
      <c r="E3418" s="23">
        <v>2.818082179995433E-2</v>
      </c>
      <c r="F3418" s="23">
        <v>0.19261188468734369</v>
      </c>
      <c r="G3418" s="23">
        <v>0.26952534876924306</v>
      </c>
      <c r="H3418" s="23">
        <v>8.528291866881095E-2</v>
      </c>
      <c r="I3418" s="25">
        <f t="shared" si="212"/>
        <v>0</v>
      </c>
      <c r="J3418" s="25">
        <f t="shared" si="213"/>
        <v>0</v>
      </c>
      <c r="K3418" s="25">
        <f t="shared" si="214"/>
        <v>0</v>
      </c>
      <c r="L3418" s="25">
        <f t="shared" si="215"/>
        <v>0</v>
      </c>
      <c r="M3418" s="25">
        <v>0</v>
      </c>
      <c r="N3418" s="25" t="e">
        <v>#N/A</v>
      </c>
      <c r="O3418" s="25" t="e">
        <f>VLOOKUP(A3418,'NFkB target TFs'!$E$10:$E$54,1,FALSE)</f>
        <v>#N/A</v>
      </c>
      <c r="P3418" s="25" t="e">
        <f>VLOOKUP(A3418,'all NFkB targets'!$A$6:$A$571,1,FALSE)</f>
        <v>#N/A</v>
      </c>
    </row>
    <row r="3419" spans="1:16" x14ac:dyDescent="0.25">
      <c r="A3419" s="96" t="s">
        <v>12631</v>
      </c>
      <c r="B3419" s="21" t="s">
        <v>12632</v>
      </c>
      <c r="C3419" s="21"/>
      <c r="D3419" s="22">
        <v>0</v>
      </c>
      <c r="E3419" s="28">
        <v>0.49220489126718198</v>
      </c>
      <c r="F3419" s="28">
        <v>0.76424589900407003</v>
      </c>
      <c r="G3419" s="24">
        <v>-0.52601539252352281</v>
      </c>
      <c r="H3419" s="23">
        <v>8.5093378988102764E-2</v>
      </c>
      <c r="I3419" s="25">
        <f t="shared" si="212"/>
        <v>0</v>
      </c>
      <c r="J3419" s="25">
        <f t="shared" si="213"/>
        <v>1</v>
      </c>
      <c r="K3419" s="25">
        <f t="shared" si="214"/>
        <v>0</v>
      </c>
      <c r="L3419" s="25">
        <f t="shared" si="215"/>
        <v>0</v>
      </c>
      <c r="M3419" s="25">
        <v>1</v>
      </c>
      <c r="N3419" s="25" t="e">
        <v>#N/A</v>
      </c>
      <c r="O3419" s="25" t="e">
        <f>VLOOKUP(A3419,'NFkB target TFs'!$E$10:$E$54,1,FALSE)</f>
        <v>#N/A</v>
      </c>
      <c r="P3419" s="25" t="e">
        <f>VLOOKUP(A3419,'all NFkB targets'!$A$6:$A$571,1,FALSE)</f>
        <v>#N/A</v>
      </c>
    </row>
    <row r="3420" spans="1:16" x14ac:dyDescent="0.25">
      <c r="A3420" s="96" t="s">
        <v>2157</v>
      </c>
      <c r="B3420" s="21" t="s">
        <v>2158</v>
      </c>
      <c r="C3420" s="21"/>
      <c r="D3420" s="22">
        <v>0</v>
      </c>
      <c r="E3420" s="23">
        <v>0.12533902158209459</v>
      </c>
      <c r="F3420" s="23">
        <v>0.40199772085997459</v>
      </c>
      <c r="G3420" s="23">
        <v>0.38775663471265398</v>
      </c>
      <c r="H3420" s="23">
        <v>8.5003177304304567E-2</v>
      </c>
      <c r="I3420" s="25">
        <f t="shared" si="212"/>
        <v>0</v>
      </c>
      <c r="J3420" s="25">
        <f t="shared" si="213"/>
        <v>0</v>
      </c>
      <c r="K3420" s="25">
        <f t="shared" si="214"/>
        <v>0</v>
      </c>
      <c r="L3420" s="25">
        <f t="shared" si="215"/>
        <v>0</v>
      </c>
      <c r="M3420" s="25">
        <v>0</v>
      </c>
      <c r="N3420" s="25" t="e">
        <v>#N/A</v>
      </c>
      <c r="O3420" s="25" t="e">
        <f>VLOOKUP(A3420,'NFkB target TFs'!$E$10:$E$54,1,FALSE)</f>
        <v>#N/A</v>
      </c>
      <c r="P3420" s="25" t="e">
        <f>VLOOKUP(A3420,'all NFkB targets'!$A$6:$A$571,1,FALSE)</f>
        <v>#N/A</v>
      </c>
    </row>
    <row r="3421" spans="1:16" x14ac:dyDescent="0.25">
      <c r="A3421" s="96" t="s">
        <v>4300</v>
      </c>
      <c r="B3421" s="21" t="s">
        <v>4301</v>
      </c>
      <c r="C3421" s="21"/>
      <c r="D3421" s="22">
        <v>0</v>
      </c>
      <c r="E3421" s="23">
        <v>0.1812956917163083</v>
      </c>
      <c r="F3421" s="23">
        <v>9.0829810128271168E-2</v>
      </c>
      <c r="G3421" s="23">
        <v>0.32251869222166579</v>
      </c>
      <c r="H3421" s="23">
        <v>8.4997357985372737E-2</v>
      </c>
      <c r="I3421" s="25">
        <f t="shared" si="212"/>
        <v>0</v>
      </c>
      <c r="J3421" s="25">
        <f t="shared" si="213"/>
        <v>0</v>
      </c>
      <c r="K3421" s="25">
        <f t="shared" si="214"/>
        <v>0</v>
      </c>
      <c r="L3421" s="25">
        <f t="shared" si="215"/>
        <v>0</v>
      </c>
      <c r="M3421" s="25">
        <v>0</v>
      </c>
      <c r="N3421" s="25" t="e">
        <v>#N/A</v>
      </c>
      <c r="O3421" s="25" t="e">
        <f>VLOOKUP(A3421,'NFkB target TFs'!$E$10:$E$54,1,FALSE)</f>
        <v>#N/A</v>
      </c>
      <c r="P3421" s="25" t="e">
        <f>VLOOKUP(A3421,'all NFkB targets'!$A$6:$A$571,1,FALSE)</f>
        <v>#N/A</v>
      </c>
    </row>
    <row r="3422" spans="1:16" x14ac:dyDescent="0.25">
      <c r="A3422" s="96" t="s">
        <v>2726</v>
      </c>
      <c r="B3422" s="21" t="s">
        <v>2727</v>
      </c>
      <c r="C3422" s="21"/>
      <c r="D3422" s="22">
        <v>0</v>
      </c>
      <c r="E3422" s="23">
        <v>0.14233076687528554</v>
      </c>
      <c r="F3422" s="23">
        <v>0.2691574126972463</v>
      </c>
      <c r="G3422" s="23">
        <v>0.15962257355172013</v>
      </c>
      <c r="H3422" s="23">
        <v>8.4939762599863328E-2</v>
      </c>
      <c r="I3422" s="25">
        <f t="shared" si="212"/>
        <v>0</v>
      </c>
      <c r="J3422" s="25">
        <f t="shared" si="213"/>
        <v>0</v>
      </c>
      <c r="K3422" s="25">
        <f t="shared" si="214"/>
        <v>0</v>
      </c>
      <c r="L3422" s="25">
        <f t="shared" si="215"/>
        <v>0</v>
      </c>
      <c r="M3422" s="25">
        <v>0</v>
      </c>
      <c r="N3422" s="25" t="e">
        <v>#N/A</v>
      </c>
      <c r="O3422" s="25" t="e">
        <f>VLOOKUP(A3422,'NFkB target TFs'!$E$10:$E$54,1,FALSE)</f>
        <v>#N/A</v>
      </c>
      <c r="P3422" s="25" t="e">
        <f>VLOOKUP(A3422,'all NFkB targets'!$A$6:$A$571,1,FALSE)</f>
        <v>#N/A</v>
      </c>
    </row>
    <row r="3423" spans="1:16" x14ac:dyDescent="0.25">
      <c r="A3423" s="96" t="s">
        <v>11281</v>
      </c>
      <c r="B3423" s="21" t="s">
        <v>11282</v>
      </c>
      <c r="C3423" s="21"/>
      <c r="D3423" s="22">
        <v>0</v>
      </c>
      <c r="E3423" s="23">
        <v>7.1904535901753108E-2</v>
      </c>
      <c r="F3423" s="23">
        <v>0.17681957724796818</v>
      </c>
      <c r="G3423" s="23">
        <v>5.7616290491205646E-2</v>
      </c>
      <c r="H3423" s="23">
        <v>8.480814925281592E-2</v>
      </c>
      <c r="I3423" s="25">
        <f t="shared" si="212"/>
        <v>0</v>
      </c>
      <c r="J3423" s="25">
        <f t="shared" si="213"/>
        <v>0</v>
      </c>
      <c r="K3423" s="25">
        <f t="shared" si="214"/>
        <v>0</v>
      </c>
      <c r="L3423" s="25">
        <f t="shared" si="215"/>
        <v>0</v>
      </c>
      <c r="M3423" s="25">
        <v>0</v>
      </c>
      <c r="N3423" s="25" t="e">
        <v>#N/A</v>
      </c>
      <c r="O3423" s="25" t="e">
        <f>VLOOKUP(A3423,'NFkB target TFs'!$E$10:$E$54,1,FALSE)</f>
        <v>#N/A</v>
      </c>
      <c r="P3423" s="25" t="e">
        <f>VLOOKUP(A3423,'all NFkB targets'!$A$6:$A$571,1,FALSE)</f>
        <v>#N/A</v>
      </c>
    </row>
    <row r="3424" spans="1:16" x14ac:dyDescent="0.25">
      <c r="A3424" s="96" t="s">
        <v>12561</v>
      </c>
      <c r="B3424" s="21" t="s">
        <v>12562</v>
      </c>
      <c r="C3424" s="21"/>
      <c r="D3424" s="22">
        <v>0</v>
      </c>
      <c r="E3424" s="28">
        <v>0.49984782406631184</v>
      </c>
      <c r="F3424" s="28">
        <v>6.5882781154471131</v>
      </c>
      <c r="G3424" s="24">
        <v>-0.36908954160419027</v>
      </c>
      <c r="H3424" s="23">
        <v>8.4752366303102039E-2</v>
      </c>
      <c r="I3424" s="25">
        <f t="shared" si="212"/>
        <v>0</v>
      </c>
      <c r="J3424" s="25">
        <f t="shared" si="213"/>
        <v>1</v>
      </c>
      <c r="K3424" s="25">
        <f t="shared" si="214"/>
        <v>0</v>
      </c>
      <c r="L3424" s="25">
        <f t="shared" si="215"/>
        <v>0</v>
      </c>
      <c r="M3424" s="25">
        <v>1</v>
      </c>
      <c r="N3424" s="25" t="e">
        <v>#N/A</v>
      </c>
      <c r="O3424" s="25" t="e">
        <f>VLOOKUP(A3424,'NFkB target TFs'!$E$10:$E$54,1,FALSE)</f>
        <v>#N/A</v>
      </c>
      <c r="P3424" s="25" t="e">
        <f>VLOOKUP(A3424,'all NFkB targets'!$A$6:$A$571,1,FALSE)</f>
        <v>#N/A</v>
      </c>
    </row>
    <row r="3425" spans="1:16" x14ac:dyDescent="0.25">
      <c r="A3425" s="96" t="s">
        <v>8713</v>
      </c>
      <c r="B3425" s="21" t="s">
        <v>8714</v>
      </c>
      <c r="C3425" s="21"/>
      <c r="D3425" s="22">
        <v>0</v>
      </c>
      <c r="E3425" s="23">
        <v>-0.39712209295710071</v>
      </c>
      <c r="F3425" s="23">
        <v>-0.3175490215160186</v>
      </c>
      <c r="G3425" s="23">
        <v>3.9029177505304428E-2</v>
      </c>
      <c r="H3425" s="23">
        <v>8.4743167814199272E-2</v>
      </c>
      <c r="I3425" s="25">
        <f t="shared" si="212"/>
        <v>0</v>
      </c>
      <c r="J3425" s="25">
        <f t="shared" si="213"/>
        <v>0</v>
      </c>
      <c r="K3425" s="25">
        <f t="shared" si="214"/>
        <v>0</v>
      </c>
      <c r="L3425" s="25">
        <f t="shared" si="215"/>
        <v>0</v>
      </c>
      <c r="M3425" s="25">
        <v>0</v>
      </c>
      <c r="N3425" s="25" t="e">
        <v>#N/A</v>
      </c>
      <c r="O3425" s="25" t="e">
        <f>VLOOKUP(A3425,'NFkB target TFs'!$E$10:$E$54,1,FALSE)</f>
        <v>#N/A</v>
      </c>
      <c r="P3425" s="25" t="e">
        <f>VLOOKUP(A3425,'all NFkB targets'!$A$6:$A$571,1,FALSE)</f>
        <v>#N/A</v>
      </c>
    </row>
    <row r="3426" spans="1:16" x14ac:dyDescent="0.25">
      <c r="A3426" s="96" t="s">
        <v>11642</v>
      </c>
      <c r="B3426" s="21" t="s">
        <v>11643</v>
      </c>
      <c r="C3426" s="21"/>
      <c r="D3426" s="22">
        <v>0</v>
      </c>
      <c r="E3426" s="23">
        <v>0.34864828224693617</v>
      </c>
      <c r="F3426" s="23">
        <v>0.51209490917830991</v>
      </c>
      <c r="G3426" s="23">
        <v>0.19325316859034042</v>
      </c>
      <c r="H3426" s="23">
        <v>8.472624623759574E-2</v>
      </c>
      <c r="I3426" s="25">
        <f t="shared" si="212"/>
        <v>0</v>
      </c>
      <c r="J3426" s="25">
        <f t="shared" si="213"/>
        <v>0</v>
      </c>
      <c r="K3426" s="25">
        <f t="shared" si="214"/>
        <v>0</v>
      </c>
      <c r="L3426" s="25">
        <f t="shared" si="215"/>
        <v>0</v>
      </c>
      <c r="M3426" s="25">
        <v>0</v>
      </c>
      <c r="N3426" s="25" t="e">
        <v>#N/A</v>
      </c>
      <c r="O3426" s="25" t="e">
        <f>VLOOKUP(A3426,'NFkB target TFs'!$E$10:$E$54,1,FALSE)</f>
        <v>#N/A</v>
      </c>
      <c r="P3426" s="25" t="e">
        <f>VLOOKUP(A3426,'all NFkB targets'!$A$6:$A$571,1,FALSE)</f>
        <v>#N/A</v>
      </c>
    </row>
    <row r="3427" spans="1:16" x14ac:dyDescent="0.25">
      <c r="A3427" s="96" t="s">
        <v>851</v>
      </c>
      <c r="B3427" s="21" t="s">
        <v>852</v>
      </c>
      <c r="C3427" s="21"/>
      <c r="D3427" s="22">
        <v>0</v>
      </c>
      <c r="E3427" s="23">
        <v>7.0511130841437328E-2</v>
      </c>
      <c r="F3427" s="23">
        <v>0.54248449792070774</v>
      </c>
      <c r="G3427" s="23">
        <v>0.33068984213290348</v>
      </c>
      <c r="H3427" s="23">
        <v>8.4703843266737022E-2</v>
      </c>
      <c r="I3427" s="25">
        <f t="shared" si="212"/>
        <v>0</v>
      </c>
      <c r="J3427" s="25">
        <f t="shared" si="213"/>
        <v>0</v>
      </c>
      <c r="K3427" s="25">
        <f t="shared" si="214"/>
        <v>0</v>
      </c>
      <c r="L3427" s="25">
        <f t="shared" si="215"/>
        <v>0</v>
      </c>
      <c r="M3427" s="25">
        <v>0</v>
      </c>
      <c r="N3427" s="25" t="e">
        <v>#N/A</v>
      </c>
      <c r="O3427" s="25" t="e">
        <f>VLOOKUP(A3427,'NFkB target TFs'!$E$10:$E$54,1,FALSE)</f>
        <v>#N/A</v>
      </c>
      <c r="P3427" s="25" t="e">
        <f>VLOOKUP(A3427,'all NFkB targets'!$A$6:$A$571,1,FALSE)</f>
        <v>#N/A</v>
      </c>
    </row>
    <row r="3428" spans="1:16" x14ac:dyDescent="0.25">
      <c r="A3428" s="96" t="s">
        <v>5475</v>
      </c>
      <c r="B3428" s="21" t="s">
        <v>5476</v>
      </c>
      <c r="C3428" s="21"/>
      <c r="D3428" s="22">
        <v>0</v>
      </c>
      <c r="E3428" s="23">
        <v>-2.9143508079815174E-2</v>
      </c>
      <c r="F3428" s="23">
        <v>-0.22589517963544012</v>
      </c>
      <c r="G3428" s="23">
        <v>0.38112892075178467</v>
      </c>
      <c r="H3428" s="23">
        <v>8.449652767062231E-2</v>
      </c>
      <c r="I3428" s="25">
        <f t="shared" si="212"/>
        <v>0</v>
      </c>
      <c r="J3428" s="25">
        <f t="shared" si="213"/>
        <v>0</v>
      </c>
      <c r="K3428" s="25">
        <f t="shared" si="214"/>
        <v>0</v>
      </c>
      <c r="L3428" s="25">
        <f t="shared" si="215"/>
        <v>0</v>
      </c>
      <c r="M3428" s="25">
        <v>0</v>
      </c>
      <c r="N3428" s="25" t="e">
        <v>#N/A</v>
      </c>
      <c r="O3428" s="25" t="e">
        <f>VLOOKUP(A3428,'NFkB target TFs'!$E$10:$E$54,1,FALSE)</f>
        <v>#N/A</v>
      </c>
      <c r="P3428" s="25" t="e">
        <f>VLOOKUP(A3428,'all NFkB targets'!$A$6:$A$571,1,FALSE)</f>
        <v>#N/A</v>
      </c>
    </row>
    <row r="3429" spans="1:16" x14ac:dyDescent="0.25">
      <c r="A3429" s="96" t="s">
        <v>4706</v>
      </c>
      <c r="B3429" s="21" t="s">
        <v>4707</v>
      </c>
      <c r="C3429" s="21"/>
      <c r="D3429" s="22">
        <v>0</v>
      </c>
      <c r="E3429" s="23">
        <v>9.8036639690992494E-2</v>
      </c>
      <c r="F3429" s="23">
        <v>0.21766926845330994</v>
      </c>
      <c r="G3429" s="23">
        <v>0.34319725319818661</v>
      </c>
      <c r="H3429" s="23">
        <v>8.4455198282919239E-2</v>
      </c>
      <c r="I3429" s="25">
        <f t="shared" si="212"/>
        <v>0</v>
      </c>
      <c r="J3429" s="25">
        <f t="shared" si="213"/>
        <v>0</v>
      </c>
      <c r="K3429" s="25">
        <f t="shared" si="214"/>
        <v>0</v>
      </c>
      <c r="L3429" s="25">
        <f t="shared" si="215"/>
        <v>0</v>
      </c>
      <c r="M3429" s="25">
        <v>0</v>
      </c>
      <c r="N3429" s="25" t="e">
        <v>#N/A</v>
      </c>
      <c r="O3429" s="25" t="e">
        <f>VLOOKUP(A3429,'NFkB target TFs'!$E$10:$E$54,1,FALSE)</f>
        <v>#N/A</v>
      </c>
      <c r="P3429" s="25" t="e">
        <f>VLOOKUP(A3429,'all NFkB targets'!$A$6:$A$571,1,FALSE)</f>
        <v>#N/A</v>
      </c>
    </row>
    <row r="3430" spans="1:16" x14ac:dyDescent="0.25">
      <c r="A3430" s="96" t="s">
        <v>14156</v>
      </c>
      <c r="B3430" s="21" t="s">
        <v>14157</v>
      </c>
      <c r="C3430" s="21"/>
      <c r="D3430" s="22">
        <v>0</v>
      </c>
      <c r="E3430" s="23">
        <v>1.006743377536249E-2</v>
      </c>
      <c r="F3430" s="28">
        <v>0.45400214055012356</v>
      </c>
      <c r="G3430" s="28">
        <v>0.69494703079220688</v>
      </c>
      <c r="H3430" s="23">
        <v>8.4455001955998046E-2</v>
      </c>
      <c r="I3430" s="25">
        <f t="shared" si="212"/>
        <v>0</v>
      </c>
      <c r="J3430" s="25">
        <f t="shared" si="213"/>
        <v>0</v>
      </c>
      <c r="K3430" s="25">
        <f t="shared" si="214"/>
        <v>1</v>
      </c>
      <c r="L3430" s="25">
        <f t="shared" si="215"/>
        <v>0</v>
      </c>
      <c r="M3430" s="25">
        <v>1</v>
      </c>
      <c r="N3430" s="25" t="e">
        <v>#N/A</v>
      </c>
      <c r="O3430" s="25" t="e">
        <f>VLOOKUP(A3430,'NFkB target TFs'!$E$10:$E$54,1,FALSE)</f>
        <v>#N/A</v>
      </c>
      <c r="P3430" s="25" t="e">
        <f>VLOOKUP(A3430,'all NFkB targets'!$A$6:$A$571,1,FALSE)</f>
        <v>#N/A</v>
      </c>
    </row>
    <row r="3431" spans="1:16" x14ac:dyDescent="0.25">
      <c r="A3431" s="96" t="s">
        <v>8029</v>
      </c>
      <c r="B3431" s="21" t="s">
        <v>8030</v>
      </c>
      <c r="C3431" s="21"/>
      <c r="D3431" s="22">
        <v>0</v>
      </c>
      <c r="E3431" s="23">
        <v>0.22229987266009174</v>
      </c>
      <c r="F3431" s="23">
        <v>0.15681408595137394</v>
      </c>
      <c r="G3431" s="23">
        <v>8.9493185240658274E-2</v>
      </c>
      <c r="H3431" s="23">
        <v>8.4454819213839849E-2</v>
      </c>
      <c r="I3431" s="25">
        <f t="shared" si="212"/>
        <v>0</v>
      </c>
      <c r="J3431" s="25">
        <f t="shared" si="213"/>
        <v>0</v>
      </c>
      <c r="K3431" s="25">
        <f t="shared" si="214"/>
        <v>0</v>
      </c>
      <c r="L3431" s="25">
        <f t="shared" si="215"/>
        <v>0</v>
      </c>
      <c r="M3431" s="25">
        <v>0</v>
      </c>
      <c r="N3431" s="25" t="e">
        <v>#N/A</v>
      </c>
      <c r="O3431" s="25" t="e">
        <f>VLOOKUP(A3431,'NFkB target TFs'!$E$10:$E$54,1,FALSE)</f>
        <v>#N/A</v>
      </c>
      <c r="P3431" s="25" t="e">
        <f>VLOOKUP(A3431,'all NFkB targets'!$A$6:$A$571,1,FALSE)</f>
        <v>#N/A</v>
      </c>
    </row>
    <row r="3432" spans="1:16" x14ac:dyDescent="0.25">
      <c r="A3432" s="96" t="s">
        <v>9915</v>
      </c>
      <c r="B3432" s="21" t="s">
        <v>9916</v>
      </c>
      <c r="C3432" s="21"/>
      <c r="D3432" s="22">
        <v>0</v>
      </c>
      <c r="E3432" s="23">
        <v>0.24725140859286615</v>
      </c>
      <c r="F3432" s="23">
        <v>0.167470366011781</v>
      </c>
      <c r="G3432" s="23">
        <v>0.18321894484160314</v>
      </c>
      <c r="H3432" s="23">
        <v>8.4338658693432267E-2</v>
      </c>
      <c r="I3432" s="25">
        <f t="shared" si="212"/>
        <v>0</v>
      </c>
      <c r="J3432" s="25">
        <f t="shared" si="213"/>
        <v>0</v>
      </c>
      <c r="K3432" s="25">
        <f t="shared" si="214"/>
        <v>0</v>
      </c>
      <c r="L3432" s="25">
        <f t="shared" si="215"/>
        <v>0</v>
      </c>
      <c r="M3432" s="25">
        <v>0</v>
      </c>
      <c r="N3432" s="25" t="e">
        <v>#N/A</v>
      </c>
      <c r="O3432" s="25" t="e">
        <f>VLOOKUP(A3432,'NFkB target TFs'!$E$10:$E$54,1,FALSE)</f>
        <v>#N/A</v>
      </c>
      <c r="P3432" s="25" t="e">
        <f>VLOOKUP(A3432,'all NFkB targets'!$A$6:$A$571,1,FALSE)</f>
        <v>#N/A</v>
      </c>
    </row>
    <row r="3433" spans="1:16" x14ac:dyDescent="0.25">
      <c r="A3433" s="96" t="s">
        <v>11066</v>
      </c>
      <c r="B3433" s="21" t="s">
        <v>11067</v>
      </c>
      <c r="C3433" s="21"/>
      <c r="D3433" s="22">
        <v>0</v>
      </c>
      <c r="E3433" s="23">
        <v>0.12933602699589494</v>
      </c>
      <c r="F3433" s="23">
        <v>6.3642495450813019E-2</v>
      </c>
      <c r="G3433" s="23">
        <v>0.17868728560568012</v>
      </c>
      <c r="H3433" s="23">
        <v>8.4333698598085982E-2</v>
      </c>
      <c r="I3433" s="25">
        <f t="shared" si="212"/>
        <v>0</v>
      </c>
      <c r="J3433" s="25">
        <f t="shared" si="213"/>
        <v>0</v>
      </c>
      <c r="K3433" s="25">
        <f t="shared" si="214"/>
        <v>0</v>
      </c>
      <c r="L3433" s="25">
        <f t="shared" si="215"/>
        <v>0</v>
      </c>
      <c r="M3433" s="25">
        <v>0</v>
      </c>
      <c r="N3433" s="25" t="e">
        <v>#N/A</v>
      </c>
      <c r="O3433" s="25" t="e">
        <f>VLOOKUP(A3433,'NFkB target TFs'!$E$10:$E$54,1,FALSE)</f>
        <v>#N/A</v>
      </c>
      <c r="P3433" s="25" t="e">
        <f>VLOOKUP(A3433,'all NFkB targets'!$A$6:$A$571,1,FALSE)</f>
        <v>#N/A</v>
      </c>
    </row>
    <row r="3434" spans="1:16" x14ac:dyDescent="0.25">
      <c r="A3434" s="96" t="s">
        <v>7325</v>
      </c>
      <c r="B3434" s="21" t="s">
        <v>7326</v>
      </c>
      <c r="C3434" s="21"/>
      <c r="D3434" s="22">
        <v>0</v>
      </c>
      <c r="E3434" s="23">
        <v>-0.15875237265966397</v>
      </c>
      <c r="F3434" s="23">
        <v>7.3597394676498035E-2</v>
      </c>
      <c r="G3434" s="23">
        <v>-0.10821787359322411</v>
      </c>
      <c r="H3434" s="23">
        <v>8.424479911533081E-2</v>
      </c>
      <c r="I3434" s="25">
        <f t="shared" si="212"/>
        <v>0</v>
      </c>
      <c r="J3434" s="25">
        <f t="shared" si="213"/>
        <v>0</v>
      </c>
      <c r="K3434" s="25">
        <f t="shared" si="214"/>
        <v>0</v>
      </c>
      <c r="L3434" s="25">
        <f t="shared" si="215"/>
        <v>0</v>
      </c>
      <c r="M3434" s="25">
        <v>0</v>
      </c>
      <c r="N3434" s="25" t="e">
        <v>#N/A</v>
      </c>
      <c r="O3434" s="25" t="e">
        <f>VLOOKUP(A3434,'NFkB target TFs'!$E$10:$E$54,1,FALSE)</f>
        <v>#N/A</v>
      </c>
      <c r="P3434" s="25" t="e">
        <f>VLOOKUP(A3434,'all NFkB targets'!$A$6:$A$571,1,FALSE)</f>
        <v>#N/A</v>
      </c>
    </row>
    <row r="3435" spans="1:16" x14ac:dyDescent="0.25">
      <c r="A3435" s="96" t="s">
        <v>10684</v>
      </c>
      <c r="B3435" s="21" t="s">
        <v>10685</v>
      </c>
      <c r="C3435" s="21"/>
      <c r="D3435" s="22">
        <v>0</v>
      </c>
      <c r="E3435" s="23">
        <v>-0.40852298364870238</v>
      </c>
      <c r="F3435" s="23">
        <v>-0.15066576099330414</v>
      </c>
      <c r="G3435" s="23">
        <v>0.23375854372041638</v>
      </c>
      <c r="H3435" s="23">
        <v>8.4228037007807857E-2</v>
      </c>
      <c r="I3435" s="25">
        <f t="shared" si="212"/>
        <v>0</v>
      </c>
      <c r="J3435" s="25">
        <f t="shared" si="213"/>
        <v>0</v>
      </c>
      <c r="K3435" s="25">
        <f t="shared" si="214"/>
        <v>0</v>
      </c>
      <c r="L3435" s="25">
        <f t="shared" si="215"/>
        <v>0</v>
      </c>
      <c r="M3435" s="25">
        <v>0</v>
      </c>
      <c r="N3435" s="25" t="e">
        <v>#N/A</v>
      </c>
      <c r="O3435" s="25" t="e">
        <f>VLOOKUP(A3435,'NFkB target TFs'!$E$10:$E$54,1,FALSE)</f>
        <v>#N/A</v>
      </c>
      <c r="P3435" s="25" t="e">
        <f>VLOOKUP(A3435,'all NFkB targets'!$A$6:$A$571,1,FALSE)</f>
        <v>#N/A</v>
      </c>
    </row>
    <row r="3436" spans="1:16" x14ac:dyDescent="0.25">
      <c r="A3436" s="96" t="s">
        <v>1496</v>
      </c>
      <c r="B3436" s="21" t="s">
        <v>1497</v>
      </c>
      <c r="C3436" s="21"/>
      <c r="D3436" s="22">
        <v>0</v>
      </c>
      <c r="E3436" s="23">
        <v>-8.6041630233634397E-2</v>
      </c>
      <c r="F3436" s="23">
        <v>0.417842377678183</v>
      </c>
      <c r="G3436" s="23">
        <v>8.1139731460818806E-2</v>
      </c>
      <c r="H3436" s="23">
        <v>8.4138328830808129E-2</v>
      </c>
      <c r="I3436" s="25">
        <f t="shared" si="212"/>
        <v>0</v>
      </c>
      <c r="J3436" s="25">
        <f t="shared" si="213"/>
        <v>0</v>
      </c>
      <c r="K3436" s="25">
        <f t="shared" si="214"/>
        <v>0</v>
      </c>
      <c r="L3436" s="25">
        <f t="shared" si="215"/>
        <v>0</v>
      </c>
      <c r="M3436" s="25">
        <v>0</v>
      </c>
      <c r="N3436" s="25" t="e">
        <v>#N/A</v>
      </c>
      <c r="O3436" s="25" t="e">
        <f>VLOOKUP(A3436,'NFkB target TFs'!$E$10:$E$54,1,FALSE)</f>
        <v>#N/A</v>
      </c>
      <c r="P3436" s="25" t="e">
        <f>VLOOKUP(A3436,'all NFkB targets'!$A$6:$A$571,1,FALSE)</f>
        <v>#N/A</v>
      </c>
    </row>
    <row r="3437" spans="1:16" x14ac:dyDescent="0.25">
      <c r="A3437" s="96" t="s">
        <v>4230</v>
      </c>
      <c r="B3437" s="21" t="s">
        <v>4231</v>
      </c>
      <c r="C3437" s="21"/>
      <c r="D3437" s="22">
        <v>0</v>
      </c>
      <c r="E3437" s="23">
        <v>-0.17764256857756014</v>
      </c>
      <c r="F3437" s="23">
        <v>0.30014219388671953</v>
      </c>
      <c r="G3437" s="23">
        <v>-0.17873691774860731</v>
      </c>
      <c r="H3437" s="23">
        <v>8.4121734824377306E-2</v>
      </c>
      <c r="I3437" s="25">
        <f t="shared" si="212"/>
        <v>0</v>
      </c>
      <c r="J3437" s="25">
        <f t="shared" si="213"/>
        <v>0</v>
      </c>
      <c r="K3437" s="25">
        <f t="shared" si="214"/>
        <v>0</v>
      </c>
      <c r="L3437" s="25">
        <f t="shared" si="215"/>
        <v>0</v>
      </c>
      <c r="M3437" s="25">
        <v>0</v>
      </c>
      <c r="N3437" s="25" t="e">
        <v>#N/A</v>
      </c>
      <c r="O3437" s="25" t="e">
        <f>VLOOKUP(A3437,'NFkB target TFs'!$E$10:$E$54,1,FALSE)</f>
        <v>#N/A</v>
      </c>
      <c r="P3437" s="25" t="e">
        <f>VLOOKUP(A3437,'all NFkB targets'!$A$6:$A$571,1,FALSE)</f>
        <v>#N/A</v>
      </c>
    </row>
    <row r="3438" spans="1:16" x14ac:dyDescent="0.25">
      <c r="A3438" s="96" t="s">
        <v>13022</v>
      </c>
      <c r="B3438" s="21" t="s">
        <v>941</v>
      </c>
      <c r="C3438" s="21"/>
      <c r="D3438" s="22">
        <v>0</v>
      </c>
      <c r="E3438" s="28">
        <v>0.88935150901733517</v>
      </c>
      <c r="F3438" s="28">
        <v>0.9075042773916232</v>
      </c>
      <c r="G3438" s="28">
        <v>0.20310675056852631</v>
      </c>
      <c r="H3438" s="23">
        <v>8.403882585369303E-2</v>
      </c>
      <c r="I3438" s="25">
        <f t="shared" si="212"/>
        <v>1</v>
      </c>
      <c r="J3438" s="25">
        <f t="shared" si="213"/>
        <v>1</v>
      </c>
      <c r="K3438" s="25">
        <f t="shared" si="214"/>
        <v>0</v>
      </c>
      <c r="L3438" s="25">
        <f t="shared" si="215"/>
        <v>0</v>
      </c>
      <c r="M3438" s="25">
        <v>1</v>
      </c>
      <c r="N3438" s="25" t="e">
        <v>#N/A</v>
      </c>
      <c r="O3438" s="25" t="e">
        <f>VLOOKUP(A3438,'NFkB target TFs'!$E$10:$E$54,1,FALSE)</f>
        <v>#N/A</v>
      </c>
      <c r="P3438" s="25" t="e">
        <f>VLOOKUP(A3438,'all NFkB targets'!$A$6:$A$571,1,FALSE)</f>
        <v>#N/A</v>
      </c>
    </row>
    <row r="3439" spans="1:16" x14ac:dyDescent="0.25">
      <c r="A3439" s="96" t="s">
        <v>5111</v>
      </c>
      <c r="B3439" s="21" t="s">
        <v>5112</v>
      </c>
      <c r="C3439" s="21"/>
      <c r="D3439" s="22">
        <v>0</v>
      </c>
      <c r="E3439" s="23">
        <v>0.13203893721632476</v>
      </c>
      <c r="F3439" s="23">
        <v>-0.40052986647902394</v>
      </c>
      <c r="G3439" s="23">
        <v>0.17484463526908448</v>
      </c>
      <c r="H3439" s="23">
        <v>8.3876770535224798E-2</v>
      </c>
      <c r="I3439" s="25">
        <f t="shared" si="212"/>
        <v>0</v>
      </c>
      <c r="J3439" s="25">
        <f t="shared" si="213"/>
        <v>0</v>
      </c>
      <c r="K3439" s="25">
        <f t="shared" si="214"/>
        <v>0</v>
      </c>
      <c r="L3439" s="25">
        <f t="shared" si="215"/>
        <v>0</v>
      </c>
      <c r="M3439" s="25">
        <v>0</v>
      </c>
      <c r="N3439" s="25" t="e">
        <v>#N/A</v>
      </c>
      <c r="O3439" s="25" t="e">
        <f>VLOOKUP(A3439,'NFkB target TFs'!$E$10:$E$54,1,FALSE)</f>
        <v>#N/A</v>
      </c>
      <c r="P3439" s="25" t="e">
        <f>VLOOKUP(A3439,'all NFkB targets'!$A$6:$A$571,1,FALSE)</f>
        <v>#N/A</v>
      </c>
    </row>
    <row r="3440" spans="1:16" x14ac:dyDescent="0.25">
      <c r="A3440" s="96" t="s">
        <v>11309</v>
      </c>
      <c r="B3440" s="21" t="s">
        <v>11310</v>
      </c>
      <c r="C3440" s="21"/>
      <c r="D3440" s="22">
        <v>0</v>
      </c>
      <c r="E3440" s="23">
        <v>4.6313373676199102E-2</v>
      </c>
      <c r="F3440" s="23">
        <v>0.22924476369107366</v>
      </c>
      <c r="G3440" s="23">
        <v>0.46539635491025999</v>
      </c>
      <c r="H3440" s="23">
        <v>8.3816028181167165E-2</v>
      </c>
      <c r="I3440" s="25">
        <f t="shared" si="212"/>
        <v>0</v>
      </c>
      <c r="J3440" s="25">
        <f t="shared" si="213"/>
        <v>0</v>
      </c>
      <c r="K3440" s="25">
        <f t="shared" si="214"/>
        <v>0</v>
      </c>
      <c r="L3440" s="25">
        <f t="shared" si="215"/>
        <v>0</v>
      </c>
      <c r="M3440" s="25">
        <v>0</v>
      </c>
      <c r="N3440" s="25" t="e">
        <v>#N/A</v>
      </c>
      <c r="O3440" s="25" t="e">
        <f>VLOOKUP(A3440,'NFkB target TFs'!$E$10:$E$54,1,FALSE)</f>
        <v>#N/A</v>
      </c>
      <c r="P3440" s="25" t="e">
        <f>VLOOKUP(A3440,'all NFkB targets'!$A$6:$A$571,1,FALSE)</f>
        <v>#N/A</v>
      </c>
    </row>
    <row r="3441" spans="1:16" x14ac:dyDescent="0.25">
      <c r="A3441" s="96" t="s">
        <v>4011</v>
      </c>
      <c r="B3441" s="21" t="s">
        <v>4012</v>
      </c>
      <c r="C3441" s="21"/>
      <c r="D3441" s="22">
        <v>0</v>
      </c>
      <c r="E3441" s="23">
        <v>3.8975540065132888E-2</v>
      </c>
      <c r="F3441" s="23">
        <v>2.0631654526807021E-2</v>
      </c>
      <c r="G3441" s="23">
        <v>0.22702578143763627</v>
      </c>
      <c r="H3441" s="23">
        <v>8.3623696127456681E-2</v>
      </c>
      <c r="I3441" s="25">
        <f t="shared" si="212"/>
        <v>0</v>
      </c>
      <c r="J3441" s="25">
        <f t="shared" si="213"/>
        <v>0</v>
      </c>
      <c r="K3441" s="25">
        <f t="shared" si="214"/>
        <v>0</v>
      </c>
      <c r="L3441" s="25">
        <f t="shared" si="215"/>
        <v>0</v>
      </c>
      <c r="M3441" s="25">
        <v>0</v>
      </c>
      <c r="N3441" s="25" t="e">
        <v>#N/A</v>
      </c>
      <c r="O3441" s="25" t="e">
        <f>VLOOKUP(A3441,'NFkB target TFs'!$E$10:$E$54,1,FALSE)</f>
        <v>#N/A</v>
      </c>
      <c r="P3441" s="25" t="e">
        <f>VLOOKUP(A3441,'all NFkB targets'!$A$6:$A$571,1,FALSE)</f>
        <v>#N/A</v>
      </c>
    </row>
    <row r="3442" spans="1:16" x14ac:dyDescent="0.25">
      <c r="A3442" s="96" t="s">
        <v>9976</v>
      </c>
      <c r="B3442" s="21" t="s">
        <v>9977</v>
      </c>
      <c r="C3442" s="21"/>
      <c r="D3442" s="22">
        <v>0</v>
      </c>
      <c r="E3442" s="23">
        <v>0.15792746834271937</v>
      </c>
      <c r="F3442" s="23">
        <v>1.3379029801199982E-2</v>
      </c>
      <c r="G3442" s="23">
        <v>0.24489176459448556</v>
      </c>
      <c r="H3442" s="23">
        <v>8.3527133180893012E-2</v>
      </c>
      <c r="I3442" s="25">
        <f t="shared" si="212"/>
        <v>0</v>
      </c>
      <c r="J3442" s="25">
        <f t="shared" si="213"/>
        <v>0</v>
      </c>
      <c r="K3442" s="25">
        <f t="shared" si="214"/>
        <v>0</v>
      </c>
      <c r="L3442" s="25">
        <f t="shared" si="215"/>
        <v>0</v>
      </c>
      <c r="M3442" s="25">
        <v>0</v>
      </c>
      <c r="N3442" s="25" t="e">
        <v>#N/A</v>
      </c>
      <c r="O3442" s="25" t="e">
        <f>VLOOKUP(A3442,'NFkB target TFs'!$E$10:$E$54,1,FALSE)</f>
        <v>#N/A</v>
      </c>
      <c r="P3442" s="25" t="e">
        <f>VLOOKUP(A3442,'all NFkB targets'!$A$6:$A$571,1,FALSE)</f>
        <v>#N/A</v>
      </c>
    </row>
    <row r="3443" spans="1:16" x14ac:dyDescent="0.25">
      <c r="A3443" s="96" t="s">
        <v>3275</v>
      </c>
      <c r="B3443" s="21" t="s">
        <v>3276</v>
      </c>
      <c r="C3443" s="21"/>
      <c r="D3443" s="22">
        <v>0</v>
      </c>
      <c r="E3443" s="23">
        <v>0.45085988184112685</v>
      </c>
      <c r="F3443" s="23">
        <v>0.56378316453224697</v>
      </c>
      <c r="G3443" s="23">
        <v>0.10140571716485459</v>
      </c>
      <c r="H3443" s="23">
        <v>8.3515803993053764E-2</v>
      </c>
      <c r="I3443" s="25">
        <f t="shared" si="212"/>
        <v>0</v>
      </c>
      <c r="J3443" s="25">
        <f t="shared" si="213"/>
        <v>0</v>
      </c>
      <c r="K3443" s="25">
        <f t="shared" si="214"/>
        <v>0</v>
      </c>
      <c r="L3443" s="25">
        <f t="shared" si="215"/>
        <v>0</v>
      </c>
      <c r="M3443" s="25">
        <v>0</v>
      </c>
      <c r="N3443" s="25" t="e">
        <v>#N/A</v>
      </c>
      <c r="O3443" s="25" t="e">
        <f>VLOOKUP(A3443,'NFkB target TFs'!$E$10:$E$54,1,FALSE)</f>
        <v>#N/A</v>
      </c>
      <c r="P3443" s="25" t="e">
        <f>VLOOKUP(A3443,'all NFkB targets'!$A$6:$A$571,1,FALSE)</f>
        <v>#N/A</v>
      </c>
    </row>
    <row r="3444" spans="1:16" x14ac:dyDescent="0.25">
      <c r="A3444" s="96" t="s">
        <v>14228</v>
      </c>
      <c r="B3444" s="21" t="s">
        <v>14229</v>
      </c>
      <c r="C3444" s="21"/>
      <c r="D3444" s="22">
        <v>0</v>
      </c>
      <c r="E3444" s="24">
        <v>-0.21072014089749166</v>
      </c>
      <c r="F3444" s="23">
        <v>3.082708768384005E-2</v>
      </c>
      <c r="G3444" s="28">
        <v>0.60415606595446691</v>
      </c>
      <c r="H3444" s="23">
        <v>8.3458651573551715E-2</v>
      </c>
      <c r="I3444" s="25">
        <f t="shared" si="212"/>
        <v>0</v>
      </c>
      <c r="J3444" s="25">
        <f t="shared" si="213"/>
        <v>0</v>
      </c>
      <c r="K3444" s="25">
        <f t="shared" si="214"/>
        <v>1</v>
      </c>
      <c r="L3444" s="25">
        <f t="shared" si="215"/>
        <v>0</v>
      </c>
      <c r="M3444" s="25">
        <v>1</v>
      </c>
      <c r="N3444" s="25" t="e">
        <v>#N/A</v>
      </c>
      <c r="O3444" s="25" t="e">
        <f>VLOOKUP(A3444,'NFkB target TFs'!$E$10:$E$54,1,FALSE)</f>
        <v>#N/A</v>
      </c>
      <c r="P3444" s="25" t="e">
        <f>VLOOKUP(A3444,'all NFkB targets'!$A$6:$A$571,1,FALSE)</f>
        <v>#N/A</v>
      </c>
    </row>
    <row r="3445" spans="1:16" x14ac:dyDescent="0.25">
      <c r="A3445" s="96" t="s">
        <v>14456</v>
      </c>
      <c r="B3445" s="21" t="s">
        <v>14457</v>
      </c>
      <c r="C3445" s="21"/>
      <c r="D3445" s="22">
        <v>0</v>
      </c>
      <c r="E3445" s="28">
        <v>0.14921280111551924</v>
      </c>
      <c r="F3445" s="28">
        <v>0.84637681088678818</v>
      </c>
      <c r="G3445" s="28">
        <v>0.86565017106086906</v>
      </c>
      <c r="H3445" s="23">
        <v>8.3456841378693608E-2</v>
      </c>
      <c r="I3445" s="25">
        <f t="shared" si="212"/>
        <v>0</v>
      </c>
      <c r="J3445" s="25">
        <f t="shared" si="213"/>
        <v>1</v>
      </c>
      <c r="K3445" s="25">
        <f t="shared" si="214"/>
        <v>1</v>
      </c>
      <c r="L3445" s="25">
        <f t="shared" si="215"/>
        <v>0</v>
      </c>
      <c r="M3445" s="25">
        <v>1</v>
      </c>
      <c r="N3445" s="25" t="e">
        <v>#N/A</v>
      </c>
      <c r="O3445" s="25" t="e">
        <f>VLOOKUP(A3445,'NFkB target TFs'!$E$10:$E$54,1,FALSE)</f>
        <v>#N/A</v>
      </c>
      <c r="P3445" s="25" t="e">
        <f>VLOOKUP(A3445,'all NFkB targets'!$A$6:$A$571,1,FALSE)</f>
        <v>#N/A</v>
      </c>
    </row>
    <row r="3446" spans="1:16" x14ac:dyDescent="0.25">
      <c r="A3446" s="96" t="s">
        <v>405</v>
      </c>
      <c r="B3446" s="21" t="s">
        <v>406</v>
      </c>
      <c r="C3446" s="21"/>
      <c r="D3446" s="22">
        <v>0</v>
      </c>
      <c r="E3446" s="23">
        <v>-0.41503749927884381</v>
      </c>
      <c r="F3446" s="23">
        <v>4.6869290583207386E-2</v>
      </c>
      <c r="G3446" s="23">
        <v>0.38088430458148548</v>
      </c>
      <c r="H3446" s="23">
        <v>8.3381184078614071E-2</v>
      </c>
      <c r="I3446" s="25">
        <f t="shared" si="212"/>
        <v>0</v>
      </c>
      <c r="J3446" s="25">
        <f t="shared" si="213"/>
        <v>0</v>
      </c>
      <c r="K3446" s="25">
        <f t="shared" si="214"/>
        <v>0</v>
      </c>
      <c r="L3446" s="25">
        <f t="shared" si="215"/>
        <v>0</v>
      </c>
      <c r="M3446" s="25">
        <v>0</v>
      </c>
      <c r="N3446" s="25" t="e">
        <v>#N/A</v>
      </c>
      <c r="O3446" s="25" t="e">
        <f>VLOOKUP(A3446,'NFkB target TFs'!$E$10:$E$54,1,FALSE)</f>
        <v>#N/A</v>
      </c>
      <c r="P3446" s="25" t="e">
        <f>VLOOKUP(A3446,'all NFkB targets'!$A$6:$A$571,1,FALSE)</f>
        <v>#N/A</v>
      </c>
    </row>
    <row r="3447" spans="1:16" x14ac:dyDescent="0.25">
      <c r="A3447" s="96" t="s">
        <v>8549</v>
      </c>
      <c r="B3447" s="21" t="s">
        <v>8550</v>
      </c>
      <c r="C3447" s="21"/>
      <c r="D3447" s="22">
        <v>0</v>
      </c>
      <c r="E3447" s="23">
        <v>8.6915224982277009E-2</v>
      </c>
      <c r="F3447" s="23">
        <v>5.9459852859779033E-2</v>
      </c>
      <c r="G3447" s="23">
        <v>-0.17947733618058237</v>
      </c>
      <c r="H3447" s="23">
        <v>8.3325850319901598E-2</v>
      </c>
      <c r="I3447" s="25">
        <f t="shared" ref="I3447:I3510" si="216">IF(ABS(E3447)&gt;0.585,1,0)</f>
        <v>0</v>
      </c>
      <c r="J3447" s="25">
        <f t="shared" ref="J3447:J3510" si="217">IF(ABS(F3447)&gt;0.585,1,0)</f>
        <v>0</v>
      </c>
      <c r="K3447" s="25">
        <f t="shared" ref="K3447:K3510" si="218">IF(ABS(G3447)&gt;0.585,1,0)</f>
        <v>0</v>
      </c>
      <c r="L3447" s="25">
        <f t="shared" ref="L3447:L3510" si="219">IF(ABS(H3447)&gt;0.585,1,0)</f>
        <v>0</v>
      </c>
      <c r="M3447" s="25">
        <v>0</v>
      </c>
      <c r="N3447" s="25" t="e">
        <v>#N/A</v>
      </c>
      <c r="O3447" s="25" t="e">
        <f>VLOOKUP(A3447,'NFkB target TFs'!$E$10:$E$54,1,FALSE)</f>
        <v>#N/A</v>
      </c>
      <c r="P3447" s="25" t="e">
        <f>VLOOKUP(A3447,'all NFkB targets'!$A$6:$A$571,1,FALSE)</f>
        <v>#N/A</v>
      </c>
    </row>
    <row r="3448" spans="1:16" x14ac:dyDescent="0.25">
      <c r="A3448" s="96" t="s">
        <v>9084</v>
      </c>
      <c r="B3448" s="21" t="s">
        <v>9085</v>
      </c>
      <c r="C3448" s="21"/>
      <c r="D3448" s="22">
        <v>0</v>
      </c>
      <c r="E3448" s="23">
        <v>-8.3321209420255046E-2</v>
      </c>
      <c r="F3448" s="23">
        <v>-3.116367897200107E-2</v>
      </c>
      <c r="G3448" s="23">
        <v>8.3724024660176255E-2</v>
      </c>
      <c r="H3448" s="23">
        <v>8.3203828841890801E-2</v>
      </c>
      <c r="I3448" s="25">
        <f t="shared" si="216"/>
        <v>0</v>
      </c>
      <c r="J3448" s="25">
        <f t="shared" si="217"/>
        <v>0</v>
      </c>
      <c r="K3448" s="25">
        <f t="shared" si="218"/>
        <v>0</v>
      </c>
      <c r="L3448" s="25">
        <f t="shared" si="219"/>
        <v>0</v>
      </c>
      <c r="M3448" s="25">
        <v>0</v>
      </c>
      <c r="N3448" s="25" t="e">
        <v>#N/A</v>
      </c>
      <c r="O3448" s="25" t="e">
        <f>VLOOKUP(A3448,'NFkB target TFs'!$E$10:$E$54,1,FALSE)</f>
        <v>#N/A</v>
      </c>
      <c r="P3448" s="25" t="e">
        <f>VLOOKUP(A3448,'all NFkB targets'!$A$6:$A$571,1,FALSE)</f>
        <v>#N/A</v>
      </c>
    </row>
    <row r="3449" spans="1:16" x14ac:dyDescent="0.25">
      <c r="A3449" s="96" t="s">
        <v>11172</v>
      </c>
      <c r="B3449" s="21" t="s">
        <v>11173</v>
      </c>
      <c r="C3449" s="21"/>
      <c r="D3449" s="22">
        <v>0</v>
      </c>
      <c r="E3449" s="23">
        <v>-0.14957350480973869</v>
      </c>
      <c r="F3449" s="23">
        <v>0.17137599248840249</v>
      </c>
      <c r="G3449" s="23">
        <v>0.26853197420511915</v>
      </c>
      <c r="H3449" s="23">
        <v>8.3184548562500418E-2</v>
      </c>
      <c r="I3449" s="25">
        <f t="shared" si="216"/>
        <v>0</v>
      </c>
      <c r="J3449" s="25">
        <f t="shared" si="217"/>
        <v>0</v>
      </c>
      <c r="K3449" s="25">
        <f t="shared" si="218"/>
        <v>0</v>
      </c>
      <c r="L3449" s="25">
        <f t="shared" si="219"/>
        <v>0</v>
      </c>
      <c r="M3449" s="25">
        <v>0</v>
      </c>
      <c r="N3449" s="25" t="e">
        <v>#N/A</v>
      </c>
      <c r="O3449" s="25" t="e">
        <f>VLOOKUP(A3449,'NFkB target TFs'!$E$10:$E$54,1,FALSE)</f>
        <v>#N/A</v>
      </c>
      <c r="P3449" s="25" t="e">
        <f>VLOOKUP(A3449,'all NFkB targets'!$A$6:$A$571,1,FALSE)</f>
        <v>#N/A</v>
      </c>
    </row>
    <row r="3450" spans="1:16" x14ac:dyDescent="0.25">
      <c r="A3450" s="96" t="s">
        <v>471</v>
      </c>
      <c r="B3450" s="21" t="s">
        <v>472</v>
      </c>
      <c r="C3450" s="21"/>
      <c r="D3450" s="22">
        <v>0</v>
      </c>
      <c r="E3450" s="23">
        <v>3.9723137956644193E-2</v>
      </c>
      <c r="F3450" s="23">
        <v>-4.2734853030099912E-2</v>
      </c>
      <c r="G3450" s="23">
        <v>0.27957741907979355</v>
      </c>
      <c r="H3450" s="23">
        <v>8.3071072133181725E-2</v>
      </c>
      <c r="I3450" s="25">
        <f t="shared" si="216"/>
        <v>0</v>
      </c>
      <c r="J3450" s="25">
        <f t="shared" si="217"/>
        <v>0</v>
      </c>
      <c r="K3450" s="25">
        <f t="shared" si="218"/>
        <v>0</v>
      </c>
      <c r="L3450" s="25">
        <f t="shared" si="219"/>
        <v>0</v>
      </c>
      <c r="M3450" s="25">
        <v>0</v>
      </c>
      <c r="N3450" s="25" t="e">
        <v>#N/A</v>
      </c>
      <c r="O3450" s="25" t="e">
        <f>VLOOKUP(A3450,'NFkB target TFs'!$E$10:$E$54,1,FALSE)</f>
        <v>#N/A</v>
      </c>
      <c r="P3450" s="25" t="e">
        <f>VLOOKUP(A3450,'all NFkB targets'!$A$6:$A$571,1,FALSE)</f>
        <v>#N/A</v>
      </c>
    </row>
    <row r="3451" spans="1:16" x14ac:dyDescent="0.25">
      <c r="A3451" s="96" t="s">
        <v>144</v>
      </c>
      <c r="B3451" s="21" t="s">
        <v>145</v>
      </c>
      <c r="C3451" s="21"/>
      <c r="D3451" s="22">
        <v>0</v>
      </c>
      <c r="E3451" s="23">
        <v>-3.4041708514144162E-3</v>
      </c>
      <c r="F3451" s="23">
        <v>9.5399875452309893E-2</v>
      </c>
      <c r="G3451" s="23">
        <v>4.8215900689358715E-2</v>
      </c>
      <c r="H3451" s="23">
        <v>8.2985039335249075E-2</v>
      </c>
      <c r="I3451" s="25">
        <f t="shared" si="216"/>
        <v>0</v>
      </c>
      <c r="J3451" s="25">
        <f t="shared" si="217"/>
        <v>0</v>
      </c>
      <c r="K3451" s="25">
        <f t="shared" si="218"/>
        <v>0</v>
      </c>
      <c r="L3451" s="25">
        <f t="shared" si="219"/>
        <v>0</v>
      </c>
      <c r="M3451" s="25">
        <v>0</v>
      </c>
      <c r="N3451" s="25" t="e">
        <v>#N/A</v>
      </c>
      <c r="O3451" s="25" t="e">
        <f>VLOOKUP(A3451,'NFkB target TFs'!$E$10:$E$54,1,FALSE)</f>
        <v>#N/A</v>
      </c>
      <c r="P3451" s="25" t="e">
        <f>VLOOKUP(A3451,'all NFkB targets'!$A$6:$A$571,1,FALSE)</f>
        <v>#N/A</v>
      </c>
    </row>
    <row r="3452" spans="1:16" x14ac:dyDescent="0.25">
      <c r="A3452" s="96" t="s">
        <v>12777</v>
      </c>
      <c r="B3452" s="21" t="s">
        <v>12778</v>
      </c>
      <c r="C3452" s="21"/>
      <c r="D3452" s="22">
        <v>0</v>
      </c>
      <c r="E3452" s="28">
        <v>0.41914251227333543</v>
      </c>
      <c r="F3452" s="28">
        <v>0.70237332319258239</v>
      </c>
      <c r="G3452" s="28">
        <v>0.5823727153645466</v>
      </c>
      <c r="H3452" s="23">
        <v>8.2934517281401846E-2</v>
      </c>
      <c r="I3452" s="25">
        <f t="shared" si="216"/>
        <v>0</v>
      </c>
      <c r="J3452" s="25">
        <f t="shared" si="217"/>
        <v>1</v>
      </c>
      <c r="K3452" s="25">
        <f t="shared" si="218"/>
        <v>0</v>
      </c>
      <c r="L3452" s="25">
        <f t="shared" si="219"/>
        <v>0</v>
      </c>
      <c r="M3452" s="25">
        <v>1</v>
      </c>
      <c r="N3452" s="25" t="e">
        <v>#N/A</v>
      </c>
      <c r="O3452" s="25" t="e">
        <f>VLOOKUP(A3452,'NFkB target TFs'!$E$10:$E$54,1,FALSE)</f>
        <v>#N/A</v>
      </c>
      <c r="P3452" s="25" t="e">
        <f>VLOOKUP(A3452,'all NFkB targets'!$A$6:$A$571,1,FALSE)</f>
        <v>#N/A</v>
      </c>
    </row>
    <row r="3453" spans="1:16" x14ac:dyDescent="0.25">
      <c r="A3453" s="96" t="s">
        <v>12505</v>
      </c>
      <c r="B3453" s="21" t="s">
        <v>12506</v>
      </c>
      <c r="C3453" s="21"/>
      <c r="D3453" s="22">
        <v>0</v>
      </c>
      <c r="E3453" s="24">
        <v>-0.23984525926977893</v>
      </c>
      <c r="F3453" s="28">
        <v>0.79475667437980313</v>
      </c>
      <c r="G3453" s="28">
        <v>0.46744030979788653</v>
      </c>
      <c r="H3453" s="23">
        <v>8.2863201481957263E-2</v>
      </c>
      <c r="I3453" s="25">
        <f t="shared" si="216"/>
        <v>0</v>
      </c>
      <c r="J3453" s="25">
        <f t="shared" si="217"/>
        <v>1</v>
      </c>
      <c r="K3453" s="25">
        <f t="shared" si="218"/>
        <v>0</v>
      </c>
      <c r="L3453" s="25">
        <f t="shared" si="219"/>
        <v>0</v>
      </c>
      <c r="M3453" s="25">
        <v>1</v>
      </c>
      <c r="N3453" s="25" t="e">
        <v>#N/A</v>
      </c>
      <c r="O3453" s="25" t="e">
        <f>VLOOKUP(A3453,'NFkB target TFs'!$E$10:$E$54,1,FALSE)</f>
        <v>#N/A</v>
      </c>
      <c r="P3453" s="25" t="e">
        <f>VLOOKUP(A3453,'all NFkB targets'!$A$6:$A$571,1,FALSE)</f>
        <v>#N/A</v>
      </c>
    </row>
    <row r="3454" spans="1:16" x14ac:dyDescent="0.25">
      <c r="A3454" s="96" t="s">
        <v>8227</v>
      </c>
      <c r="B3454" s="21" t="s">
        <v>8228</v>
      </c>
      <c r="C3454" s="21"/>
      <c r="D3454" s="22">
        <v>0</v>
      </c>
      <c r="E3454" s="23">
        <v>3.9717082519985646E-2</v>
      </c>
      <c r="F3454" s="23">
        <v>2.7850344503793954E-2</v>
      </c>
      <c r="G3454" s="23">
        <v>9.0700620296574053E-2</v>
      </c>
      <c r="H3454" s="23">
        <v>8.2682657055117015E-2</v>
      </c>
      <c r="I3454" s="25">
        <f t="shared" si="216"/>
        <v>0</v>
      </c>
      <c r="J3454" s="25">
        <f t="shared" si="217"/>
        <v>0</v>
      </c>
      <c r="K3454" s="25">
        <f t="shared" si="218"/>
        <v>0</v>
      </c>
      <c r="L3454" s="25">
        <f t="shared" si="219"/>
        <v>0</v>
      </c>
      <c r="M3454" s="25">
        <v>0</v>
      </c>
      <c r="N3454" s="25" t="e">
        <v>#N/A</v>
      </c>
      <c r="O3454" s="25" t="e">
        <f>VLOOKUP(A3454,'NFkB target TFs'!$E$10:$E$54,1,FALSE)</f>
        <v>#N/A</v>
      </c>
      <c r="P3454" s="25" t="e">
        <f>VLOOKUP(A3454,'all NFkB targets'!$A$6:$A$571,1,FALSE)</f>
        <v>#N/A</v>
      </c>
    </row>
    <row r="3455" spans="1:16" x14ac:dyDescent="0.25">
      <c r="A3455" s="96" t="s">
        <v>598</v>
      </c>
      <c r="B3455" s="21" t="s">
        <v>599</v>
      </c>
      <c r="C3455" s="21"/>
      <c r="D3455" s="22">
        <v>0</v>
      </c>
      <c r="E3455" s="23">
        <v>-1.3964122040787562E-2</v>
      </c>
      <c r="F3455" s="23">
        <v>0.5583066174366994</v>
      </c>
      <c r="G3455" s="23">
        <v>0.43698825403694269</v>
      </c>
      <c r="H3455" s="23">
        <v>8.2606467862186381E-2</v>
      </c>
      <c r="I3455" s="25">
        <f t="shared" si="216"/>
        <v>0</v>
      </c>
      <c r="J3455" s="25">
        <f t="shared" si="217"/>
        <v>0</v>
      </c>
      <c r="K3455" s="25">
        <f t="shared" si="218"/>
        <v>0</v>
      </c>
      <c r="L3455" s="25">
        <f t="shared" si="219"/>
        <v>0</v>
      </c>
      <c r="M3455" s="25">
        <v>0</v>
      </c>
      <c r="N3455" s="25" t="e">
        <v>#N/A</v>
      </c>
      <c r="O3455" s="25" t="e">
        <f>VLOOKUP(A3455,'NFkB target TFs'!$E$10:$E$54,1,FALSE)</f>
        <v>#N/A</v>
      </c>
      <c r="P3455" s="25" t="e">
        <f>VLOOKUP(A3455,'all NFkB targets'!$A$6:$A$571,1,FALSE)</f>
        <v>#N/A</v>
      </c>
    </row>
    <row r="3456" spans="1:16" x14ac:dyDescent="0.25">
      <c r="A3456" s="96" t="s">
        <v>11976</v>
      </c>
      <c r="B3456" s="21" t="s">
        <v>11977</v>
      </c>
      <c r="C3456" s="21"/>
      <c r="D3456" s="22">
        <v>0</v>
      </c>
      <c r="E3456" s="28">
        <v>0.61432741998019502</v>
      </c>
      <c r="F3456" s="28">
        <v>0.42375543797840903</v>
      </c>
      <c r="G3456" s="28">
        <v>0.4993947960057209</v>
      </c>
      <c r="H3456" s="23">
        <v>8.245011604313586E-2</v>
      </c>
      <c r="I3456" s="25">
        <f t="shared" si="216"/>
        <v>1</v>
      </c>
      <c r="J3456" s="25">
        <f t="shared" si="217"/>
        <v>0</v>
      </c>
      <c r="K3456" s="25">
        <f t="shared" si="218"/>
        <v>0</v>
      </c>
      <c r="L3456" s="25">
        <f t="shared" si="219"/>
        <v>0</v>
      </c>
      <c r="M3456" s="25">
        <v>1</v>
      </c>
      <c r="N3456" s="25" t="e">
        <v>#N/A</v>
      </c>
      <c r="O3456" s="25" t="e">
        <f>VLOOKUP(A3456,'NFkB target TFs'!$E$10:$E$54,1,FALSE)</f>
        <v>#N/A</v>
      </c>
      <c r="P3456" s="25" t="e">
        <f>VLOOKUP(A3456,'all NFkB targets'!$A$6:$A$571,1,FALSE)</f>
        <v>#N/A</v>
      </c>
    </row>
    <row r="3457" spans="1:16" x14ac:dyDescent="0.25">
      <c r="A3457" s="96" t="s">
        <v>8993</v>
      </c>
      <c r="B3457" s="21" t="s">
        <v>941</v>
      </c>
      <c r="C3457" s="21"/>
      <c r="D3457" s="22">
        <v>0</v>
      </c>
      <c r="E3457" s="23">
        <v>0.56984294250088063</v>
      </c>
      <c r="F3457" s="23">
        <v>0.10512315960797683</v>
      </c>
      <c r="G3457" s="23">
        <v>0.17222411753190051</v>
      </c>
      <c r="H3457" s="23">
        <v>8.2406030139242553E-2</v>
      </c>
      <c r="I3457" s="25">
        <f t="shared" si="216"/>
        <v>0</v>
      </c>
      <c r="J3457" s="25">
        <f t="shared" si="217"/>
        <v>0</v>
      </c>
      <c r="K3457" s="25">
        <f t="shared" si="218"/>
        <v>0</v>
      </c>
      <c r="L3457" s="25">
        <f t="shared" si="219"/>
        <v>0</v>
      </c>
      <c r="M3457" s="25">
        <v>0</v>
      </c>
      <c r="N3457" s="25" t="e">
        <v>#N/A</v>
      </c>
      <c r="O3457" s="25" t="e">
        <f>VLOOKUP(A3457,'NFkB target TFs'!$E$10:$E$54,1,FALSE)</f>
        <v>#N/A</v>
      </c>
      <c r="P3457" s="25" t="e">
        <f>VLOOKUP(A3457,'all NFkB targets'!$A$6:$A$571,1,FALSE)</f>
        <v>#N/A</v>
      </c>
    </row>
    <row r="3458" spans="1:16" x14ac:dyDescent="0.25">
      <c r="A3458" s="96" t="s">
        <v>12482</v>
      </c>
      <c r="B3458" s="21" t="s">
        <v>12483</v>
      </c>
      <c r="C3458" s="21"/>
      <c r="D3458" s="22">
        <v>0</v>
      </c>
      <c r="E3458" s="28">
        <v>0.34395440121736121</v>
      </c>
      <c r="F3458" s="28">
        <v>0.74440189695106729</v>
      </c>
      <c r="G3458" s="28">
        <v>0.50307670871029664</v>
      </c>
      <c r="H3458" s="23">
        <v>8.2269007288346199E-2</v>
      </c>
      <c r="I3458" s="25">
        <f t="shared" si="216"/>
        <v>0</v>
      </c>
      <c r="J3458" s="25">
        <f t="shared" si="217"/>
        <v>1</v>
      </c>
      <c r="K3458" s="25">
        <f t="shared" si="218"/>
        <v>0</v>
      </c>
      <c r="L3458" s="25">
        <f t="shared" si="219"/>
        <v>0</v>
      </c>
      <c r="M3458" s="25">
        <v>1</v>
      </c>
      <c r="N3458" s="25" t="e">
        <v>#N/A</v>
      </c>
      <c r="O3458" s="25" t="e">
        <f>VLOOKUP(A3458,'NFkB target TFs'!$E$10:$E$54,1,FALSE)</f>
        <v>#N/A</v>
      </c>
      <c r="P3458" s="25" t="e">
        <f>VLOOKUP(A3458,'all NFkB targets'!$A$6:$A$571,1,FALSE)</f>
        <v>#N/A</v>
      </c>
    </row>
    <row r="3459" spans="1:16" x14ac:dyDescent="0.25">
      <c r="A3459" s="96" t="s">
        <v>809</v>
      </c>
      <c r="B3459" s="21" t="s">
        <v>810</v>
      </c>
      <c r="C3459" s="21"/>
      <c r="D3459" s="22">
        <v>0</v>
      </c>
      <c r="E3459" s="23">
        <v>4.9515647555974693E-2</v>
      </c>
      <c r="F3459" s="23">
        <v>0.11402063724768136</v>
      </c>
      <c r="G3459" s="23">
        <v>0.46317997024756979</v>
      </c>
      <c r="H3459" s="23">
        <v>8.2151845058365452E-2</v>
      </c>
      <c r="I3459" s="25">
        <f t="shared" si="216"/>
        <v>0</v>
      </c>
      <c r="J3459" s="25">
        <f t="shared" si="217"/>
        <v>0</v>
      </c>
      <c r="K3459" s="25">
        <f t="shared" si="218"/>
        <v>0</v>
      </c>
      <c r="L3459" s="25">
        <f t="shared" si="219"/>
        <v>0</v>
      </c>
      <c r="M3459" s="25">
        <v>0</v>
      </c>
      <c r="N3459" s="25" t="e">
        <v>#N/A</v>
      </c>
      <c r="O3459" s="25" t="e">
        <f>VLOOKUP(A3459,'NFkB target TFs'!$E$10:$E$54,1,FALSE)</f>
        <v>#N/A</v>
      </c>
      <c r="P3459" s="25" t="e">
        <f>VLOOKUP(A3459,'all NFkB targets'!$A$6:$A$571,1,FALSE)</f>
        <v>#N/A</v>
      </c>
    </row>
    <row r="3460" spans="1:16" x14ac:dyDescent="0.25">
      <c r="A3460" s="96" t="s">
        <v>13584</v>
      </c>
      <c r="B3460" s="21" t="s">
        <v>13585</v>
      </c>
      <c r="C3460" s="21"/>
      <c r="D3460" s="22">
        <v>0</v>
      </c>
      <c r="E3460" s="24">
        <v>-0.2056662733053484</v>
      </c>
      <c r="F3460" s="23">
        <v>7.2047692685620487E-2</v>
      </c>
      <c r="G3460" s="24">
        <v>-0.60584194560010429</v>
      </c>
      <c r="H3460" s="23">
        <v>8.214011773548191E-2</v>
      </c>
      <c r="I3460" s="25">
        <f t="shared" si="216"/>
        <v>0</v>
      </c>
      <c r="J3460" s="25">
        <f t="shared" si="217"/>
        <v>0</v>
      </c>
      <c r="K3460" s="25">
        <f t="shared" si="218"/>
        <v>1</v>
      </c>
      <c r="L3460" s="25">
        <f t="shared" si="219"/>
        <v>0</v>
      </c>
      <c r="M3460" s="25">
        <v>1</v>
      </c>
      <c r="N3460" s="25" t="e">
        <v>#N/A</v>
      </c>
      <c r="O3460" s="25" t="e">
        <f>VLOOKUP(A3460,'NFkB target TFs'!$E$10:$E$54,1,FALSE)</f>
        <v>#N/A</v>
      </c>
      <c r="P3460" s="25" t="e">
        <f>VLOOKUP(A3460,'all NFkB targets'!$A$6:$A$571,1,FALSE)</f>
        <v>#N/A</v>
      </c>
    </row>
    <row r="3461" spans="1:16" x14ac:dyDescent="0.25">
      <c r="A3461" s="96" t="s">
        <v>4324</v>
      </c>
      <c r="B3461" s="21" t="s">
        <v>4325</v>
      </c>
      <c r="C3461" s="21"/>
      <c r="D3461" s="22">
        <v>0</v>
      </c>
      <c r="E3461" s="23">
        <v>-6.9589635107751555E-2</v>
      </c>
      <c r="F3461" s="23">
        <v>9.7309094721011527E-2</v>
      </c>
      <c r="G3461" s="23">
        <v>0.17871150811008693</v>
      </c>
      <c r="H3461" s="23">
        <v>8.2127131598507694E-2</v>
      </c>
      <c r="I3461" s="25">
        <f t="shared" si="216"/>
        <v>0</v>
      </c>
      <c r="J3461" s="25">
        <f t="shared" si="217"/>
        <v>0</v>
      </c>
      <c r="K3461" s="25">
        <f t="shared" si="218"/>
        <v>0</v>
      </c>
      <c r="L3461" s="25">
        <f t="shared" si="219"/>
        <v>0</v>
      </c>
      <c r="M3461" s="25">
        <v>0</v>
      </c>
      <c r="N3461" s="25" t="e">
        <v>#N/A</v>
      </c>
      <c r="O3461" s="25" t="e">
        <f>VLOOKUP(A3461,'NFkB target TFs'!$E$10:$E$54,1,FALSE)</f>
        <v>#N/A</v>
      </c>
      <c r="P3461" s="25" t="e">
        <f>VLOOKUP(A3461,'all NFkB targets'!$A$6:$A$571,1,FALSE)</f>
        <v>#N/A</v>
      </c>
    </row>
    <row r="3462" spans="1:16" x14ac:dyDescent="0.25">
      <c r="A3462" s="96" t="s">
        <v>3410</v>
      </c>
      <c r="B3462" s="21" t="s">
        <v>3411</v>
      </c>
      <c r="C3462" s="21"/>
      <c r="D3462" s="22">
        <v>0</v>
      </c>
      <c r="E3462" s="23">
        <v>0.14258898055837776</v>
      </c>
      <c r="F3462" s="23">
        <v>0.23529274394685246</v>
      </c>
      <c r="G3462" s="23">
        <v>-0.20171776783635723</v>
      </c>
      <c r="H3462" s="23">
        <v>8.2118955671670407E-2</v>
      </c>
      <c r="I3462" s="25">
        <f t="shared" si="216"/>
        <v>0</v>
      </c>
      <c r="J3462" s="25">
        <f t="shared" si="217"/>
        <v>0</v>
      </c>
      <c r="K3462" s="25">
        <f t="shared" si="218"/>
        <v>0</v>
      </c>
      <c r="L3462" s="25">
        <f t="shared" si="219"/>
        <v>0</v>
      </c>
      <c r="M3462" s="25">
        <v>0</v>
      </c>
      <c r="N3462" s="25" t="e">
        <v>#N/A</v>
      </c>
      <c r="O3462" s="25" t="e">
        <f>VLOOKUP(A3462,'NFkB target TFs'!$E$10:$E$54,1,FALSE)</f>
        <v>#N/A</v>
      </c>
      <c r="P3462" s="25" t="e">
        <f>VLOOKUP(A3462,'all NFkB targets'!$A$6:$A$571,1,FALSE)</f>
        <v>#N/A</v>
      </c>
    </row>
    <row r="3463" spans="1:16" x14ac:dyDescent="0.25">
      <c r="A3463" s="96" t="s">
        <v>10349</v>
      </c>
      <c r="B3463" s="21" t="s">
        <v>10350</v>
      </c>
      <c r="C3463" s="21"/>
      <c r="D3463" s="22">
        <v>0</v>
      </c>
      <c r="E3463" s="23">
        <v>-9.4097514119084999E-2</v>
      </c>
      <c r="F3463" s="23">
        <v>0.27614294113513022</v>
      </c>
      <c r="G3463" s="23">
        <v>0.11644681204135267</v>
      </c>
      <c r="H3463" s="23">
        <v>8.1899206185497425E-2</v>
      </c>
      <c r="I3463" s="25">
        <f t="shared" si="216"/>
        <v>0</v>
      </c>
      <c r="J3463" s="25">
        <f t="shared" si="217"/>
        <v>0</v>
      </c>
      <c r="K3463" s="25">
        <f t="shared" si="218"/>
        <v>0</v>
      </c>
      <c r="L3463" s="25">
        <f t="shared" si="219"/>
        <v>0</v>
      </c>
      <c r="M3463" s="25">
        <v>0</v>
      </c>
      <c r="N3463" s="25" t="e">
        <v>#N/A</v>
      </c>
      <c r="O3463" s="25" t="e">
        <f>VLOOKUP(A3463,'NFkB target TFs'!$E$10:$E$54,1,FALSE)</f>
        <v>#N/A</v>
      </c>
      <c r="P3463" s="25" t="e">
        <f>VLOOKUP(A3463,'all NFkB targets'!$A$6:$A$571,1,FALSE)</f>
        <v>#N/A</v>
      </c>
    </row>
    <row r="3464" spans="1:16" x14ac:dyDescent="0.25">
      <c r="A3464" s="96" t="s">
        <v>11850</v>
      </c>
      <c r="B3464" s="21" t="s">
        <v>941</v>
      </c>
      <c r="C3464" s="21"/>
      <c r="D3464" s="22">
        <v>0</v>
      </c>
      <c r="E3464" s="23">
        <v>0.17431654397487606</v>
      </c>
      <c r="F3464" s="23">
        <v>0.45145234993341243</v>
      </c>
      <c r="G3464" s="23">
        <v>0.27524962757338672</v>
      </c>
      <c r="H3464" s="23">
        <v>8.1820288322162774E-2</v>
      </c>
      <c r="I3464" s="25">
        <f t="shared" si="216"/>
        <v>0</v>
      </c>
      <c r="J3464" s="25">
        <f t="shared" si="217"/>
        <v>0</v>
      </c>
      <c r="K3464" s="25">
        <f t="shared" si="218"/>
        <v>0</v>
      </c>
      <c r="L3464" s="25">
        <f t="shared" si="219"/>
        <v>0</v>
      </c>
      <c r="M3464" s="25">
        <v>0</v>
      </c>
      <c r="N3464" s="25" t="e">
        <v>#N/A</v>
      </c>
      <c r="O3464" s="25" t="e">
        <f>VLOOKUP(A3464,'NFkB target TFs'!$E$10:$E$54,1,FALSE)</f>
        <v>#N/A</v>
      </c>
      <c r="P3464" s="25" t="e">
        <f>VLOOKUP(A3464,'all NFkB targets'!$A$6:$A$571,1,FALSE)</f>
        <v>#N/A</v>
      </c>
    </row>
    <row r="3465" spans="1:16" x14ac:dyDescent="0.25">
      <c r="A3465" s="96" t="s">
        <v>8097</v>
      </c>
      <c r="B3465" s="21" t="s">
        <v>8098</v>
      </c>
      <c r="C3465" s="21"/>
      <c r="D3465" s="22">
        <v>0</v>
      </c>
      <c r="E3465" s="23">
        <v>0.20761811426928803</v>
      </c>
      <c r="F3465" s="23">
        <v>2.7579723481674142E-2</v>
      </c>
      <c r="G3465" s="23">
        <v>0.29066038927253385</v>
      </c>
      <c r="H3465" s="23">
        <v>8.168221278522278E-2</v>
      </c>
      <c r="I3465" s="25">
        <f t="shared" si="216"/>
        <v>0</v>
      </c>
      <c r="J3465" s="25">
        <f t="shared" si="217"/>
        <v>0</v>
      </c>
      <c r="K3465" s="25">
        <f t="shared" si="218"/>
        <v>0</v>
      </c>
      <c r="L3465" s="25">
        <f t="shared" si="219"/>
        <v>0</v>
      </c>
      <c r="M3465" s="25">
        <v>0</v>
      </c>
      <c r="N3465" s="25" t="e">
        <v>#N/A</v>
      </c>
      <c r="O3465" s="25" t="e">
        <f>VLOOKUP(A3465,'NFkB target TFs'!$E$10:$E$54,1,FALSE)</f>
        <v>#N/A</v>
      </c>
      <c r="P3465" s="25" t="e">
        <f>VLOOKUP(A3465,'all NFkB targets'!$A$6:$A$571,1,FALSE)</f>
        <v>#N/A</v>
      </c>
    </row>
    <row r="3466" spans="1:16" x14ac:dyDescent="0.25">
      <c r="A3466" s="96" t="s">
        <v>8765</v>
      </c>
      <c r="B3466" s="21" t="s">
        <v>8766</v>
      </c>
      <c r="C3466" s="21"/>
      <c r="D3466" s="22">
        <v>0</v>
      </c>
      <c r="E3466" s="23">
        <v>0.24310919673829401</v>
      </c>
      <c r="F3466" s="23">
        <v>0.36511184143746578</v>
      </c>
      <c r="G3466" s="23">
        <v>0.35476817973342539</v>
      </c>
      <c r="H3466" s="23">
        <v>8.1659066324071786E-2</v>
      </c>
      <c r="I3466" s="25">
        <f t="shared" si="216"/>
        <v>0</v>
      </c>
      <c r="J3466" s="25">
        <f t="shared" si="217"/>
        <v>0</v>
      </c>
      <c r="K3466" s="25">
        <f t="shared" si="218"/>
        <v>0</v>
      </c>
      <c r="L3466" s="25">
        <f t="shared" si="219"/>
        <v>0</v>
      </c>
      <c r="M3466" s="25">
        <v>0</v>
      </c>
      <c r="N3466" s="25" t="e">
        <v>#N/A</v>
      </c>
      <c r="O3466" s="25" t="e">
        <f>VLOOKUP(A3466,'NFkB target TFs'!$E$10:$E$54,1,FALSE)</f>
        <v>#N/A</v>
      </c>
      <c r="P3466" s="25" t="e">
        <f>VLOOKUP(A3466,'all NFkB targets'!$A$6:$A$571,1,FALSE)</f>
        <v>#N/A</v>
      </c>
    </row>
    <row r="3467" spans="1:16" x14ac:dyDescent="0.25">
      <c r="A3467" s="96" t="s">
        <v>9002</v>
      </c>
      <c r="B3467" s="21" t="s">
        <v>941</v>
      </c>
      <c r="C3467" s="21"/>
      <c r="D3467" s="30">
        <v>0</v>
      </c>
      <c r="E3467" s="23">
        <v>-5.9204246592361141E-2</v>
      </c>
      <c r="F3467" s="23">
        <v>-0.31376677435718142</v>
      </c>
      <c r="G3467" s="23">
        <v>9.6364994972388651E-2</v>
      </c>
      <c r="H3467" s="23">
        <v>8.1650792170177969E-2</v>
      </c>
      <c r="I3467" s="25">
        <f t="shared" si="216"/>
        <v>0</v>
      </c>
      <c r="J3467" s="25">
        <f t="shared" si="217"/>
        <v>0</v>
      </c>
      <c r="K3467" s="25">
        <f t="shared" si="218"/>
        <v>0</v>
      </c>
      <c r="L3467" s="25">
        <f t="shared" si="219"/>
        <v>0</v>
      </c>
      <c r="M3467" s="25">
        <v>0</v>
      </c>
      <c r="N3467" s="25" t="e">
        <v>#N/A</v>
      </c>
      <c r="O3467" s="25" t="e">
        <f>VLOOKUP(A3467,'NFkB target TFs'!$E$10:$E$54,1,FALSE)</f>
        <v>#N/A</v>
      </c>
      <c r="P3467" s="25" t="e">
        <f>VLOOKUP(A3467,'all NFkB targets'!$A$6:$A$571,1,FALSE)</f>
        <v>#N/A</v>
      </c>
    </row>
    <row r="3468" spans="1:16" x14ac:dyDescent="0.25">
      <c r="A3468" s="96" t="s">
        <v>3573</v>
      </c>
      <c r="B3468" s="21" t="s">
        <v>3574</v>
      </c>
      <c r="C3468" s="21"/>
      <c r="D3468" s="22">
        <v>0</v>
      </c>
      <c r="E3468" s="23">
        <v>0.38163133470488475</v>
      </c>
      <c r="F3468" s="23">
        <v>0.10467077025014701</v>
      </c>
      <c r="G3468" s="23">
        <v>0.12773949165379975</v>
      </c>
      <c r="H3468" s="23">
        <v>8.1644598220612513E-2</v>
      </c>
      <c r="I3468" s="25">
        <f t="shared" si="216"/>
        <v>0</v>
      </c>
      <c r="J3468" s="25">
        <f t="shared" si="217"/>
        <v>0</v>
      </c>
      <c r="K3468" s="25">
        <f t="shared" si="218"/>
        <v>0</v>
      </c>
      <c r="L3468" s="25">
        <f t="shared" si="219"/>
        <v>0</v>
      </c>
      <c r="M3468" s="25">
        <v>0</v>
      </c>
      <c r="N3468" s="25" t="e">
        <v>#N/A</v>
      </c>
      <c r="O3468" s="25" t="e">
        <f>VLOOKUP(A3468,'NFkB target TFs'!$E$10:$E$54,1,FALSE)</f>
        <v>#N/A</v>
      </c>
      <c r="P3468" s="25" t="e">
        <f>VLOOKUP(A3468,'all NFkB targets'!$A$6:$A$571,1,FALSE)</f>
        <v>#N/A</v>
      </c>
    </row>
    <row r="3469" spans="1:16" x14ac:dyDescent="0.25">
      <c r="A3469" s="96" t="s">
        <v>11688</v>
      </c>
      <c r="B3469" s="21" t="s">
        <v>11689</v>
      </c>
      <c r="C3469" s="21"/>
      <c r="D3469" s="22">
        <v>0</v>
      </c>
      <c r="E3469" s="23">
        <v>-0.16861736632932492</v>
      </c>
      <c r="F3469" s="23">
        <v>-0.26063376822650342</v>
      </c>
      <c r="G3469" s="23">
        <v>-7.448235843165793E-2</v>
      </c>
      <c r="H3469" s="23">
        <v>8.1625050398803467E-2</v>
      </c>
      <c r="I3469" s="25">
        <f t="shared" si="216"/>
        <v>0</v>
      </c>
      <c r="J3469" s="25">
        <f t="shared" si="217"/>
        <v>0</v>
      </c>
      <c r="K3469" s="25">
        <f t="shared" si="218"/>
        <v>0</v>
      </c>
      <c r="L3469" s="25">
        <f t="shared" si="219"/>
        <v>0</v>
      </c>
      <c r="M3469" s="25">
        <v>0</v>
      </c>
      <c r="N3469" s="25" t="e">
        <v>#N/A</v>
      </c>
      <c r="O3469" s="25" t="e">
        <f>VLOOKUP(A3469,'NFkB target TFs'!$E$10:$E$54,1,FALSE)</f>
        <v>#N/A</v>
      </c>
      <c r="P3469" s="25" t="e">
        <f>VLOOKUP(A3469,'all NFkB targets'!$A$6:$A$571,1,FALSE)</f>
        <v>#N/A</v>
      </c>
    </row>
    <row r="3470" spans="1:16" x14ac:dyDescent="0.25">
      <c r="A3470" s="96" t="s">
        <v>1430</v>
      </c>
      <c r="B3470" s="21" t="s">
        <v>1431</v>
      </c>
      <c r="C3470" s="21"/>
      <c r="D3470" s="22">
        <v>0</v>
      </c>
      <c r="E3470" s="23">
        <v>0.15309136433263568</v>
      </c>
      <c r="F3470" s="23">
        <v>0.25526516161386575</v>
      </c>
      <c r="G3470" s="23">
        <v>9.9034734962359677E-2</v>
      </c>
      <c r="H3470" s="23">
        <v>8.1579164073566399E-2</v>
      </c>
      <c r="I3470" s="25">
        <f t="shared" si="216"/>
        <v>0</v>
      </c>
      <c r="J3470" s="25">
        <f t="shared" si="217"/>
        <v>0</v>
      </c>
      <c r="K3470" s="25">
        <f t="shared" si="218"/>
        <v>0</v>
      </c>
      <c r="L3470" s="25">
        <f t="shared" si="219"/>
        <v>0</v>
      </c>
      <c r="M3470" s="25">
        <v>0</v>
      </c>
      <c r="N3470" s="25" t="e">
        <v>#N/A</v>
      </c>
      <c r="O3470" s="25" t="e">
        <f>VLOOKUP(A3470,'NFkB target TFs'!$E$10:$E$54,1,FALSE)</f>
        <v>#N/A</v>
      </c>
      <c r="P3470" s="25" t="e">
        <f>VLOOKUP(A3470,'all NFkB targets'!$A$6:$A$571,1,FALSE)</f>
        <v>#N/A</v>
      </c>
    </row>
    <row r="3471" spans="1:16" x14ac:dyDescent="0.25">
      <c r="A3471" s="96" t="s">
        <v>6255</v>
      </c>
      <c r="B3471" s="21" t="s">
        <v>6256</v>
      </c>
      <c r="C3471" s="21"/>
      <c r="D3471" s="22">
        <v>0</v>
      </c>
      <c r="E3471" s="23">
        <v>0.48650689088596011</v>
      </c>
      <c r="F3471" s="23">
        <v>0.20737023071879523</v>
      </c>
      <c r="G3471" s="23">
        <v>-7.5354935752737842E-2</v>
      </c>
      <c r="H3471" s="23">
        <v>8.1570524022067173E-2</v>
      </c>
      <c r="I3471" s="25">
        <f t="shared" si="216"/>
        <v>0</v>
      </c>
      <c r="J3471" s="25">
        <f t="shared" si="217"/>
        <v>0</v>
      </c>
      <c r="K3471" s="25">
        <f t="shared" si="218"/>
        <v>0</v>
      </c>
      <c r="L3471" s="25">
        <f t="shared" si="219"/>
        <v>0</v>
      </c>
      <c r="M3471" s="25">
        <v>0</v>
      </c>
      <c r="N3471" s="25" t="e">
        <v>#N/A</v>
      </c>
      <c r="O3471" s="25" t="e">
        <f>VLOOKUP(A3471,'NFkB target TFs'!$E$10:$E$54,1,FALSE)</f>
        <v>#N/A</v>
      </c>
      <c r="P3471" s="25" t="e">
        <f>VLOOKUP(A3471,'all NFkB targets'!$A$6:$A$571,1,FALSE)</f>
        <v>#N/A</v>
      </c>
    </row>
    <row r="3472" spans="1:16" x14ac:dyDescent="0.25">
      <c r="A3472" s="96" t="s">
        <v>10300</v>
      </c>
      <c r="B3472" s="21" t="s">
        <v>10301</v>
      </c>
      <c r="C3472" s="21"/>
      <c r="D3472" s="22">
        <v>0</v>
      </c>
      <c r="E3472" s="23">
        <v>-3.1730541510954162E-2</v>
      </c>
      <c r="F3472" s="23">
        <v>0.50905112105966388</v>
      </c>
      <c r="G3472" s="23">
        <v>0.18315384729641748</v>
      </c>
      <c r="H3472" s="23">
        <v>8.155177175628292E-2</v>
      </c>
      <c r="I3472" s="25">
        <f t="shared" si="216"/>
        <v>0</v>
      </c>
      <c r="J3472" s="25">
        <f t="shared" si="217"/>
        <v>0</v>
      </c>
      <c r="K3472" s="25">
        <f t="shared" si="218"/>
        <v>0</v>
      </c>
      <c r="L3472" s="25">
        <f t="shared" si="219"/>
        <v>0</v>
      </c>
      <c r="M3472" s="25">
        <v>0</v>
      </c>
      <c r="N3472" s="25" t="e">
        <v>#N/A</v>
      </c>
      <c r="O3472" s="25" t="e">
        <f>VLOOKUP(A3472,'NFkB target TFs'!$E$10:$E$54,1,FALSE)</f>
        <v>#N/A</v>
      </c>
      <c r="P3472" s="25" t="e">
        <f>VLOOKUP(A3472,'all NFkB targets'!$A$6:$A$571,1,FALSE)</f>
        <v>#N/A</v>
      </c>
    </row>
    <row r="3473" spans="1:16" x14ac:dyDescent="0.25">
      <c r="A3473" s="96" t="s">
        <v>4086</v>
      </c>
      <c r="B3473" s="21" t="s">
        <v>4087</v>
      </c>
      <c r="C3473" s="21"/>
      <c r="D3473" s="22">
        <v>0</v>
      </c>
      <c r="E3473" s="23">
        <v>0.11352487914218842</v>
      </c>
      <c r="F3473" s="23">
        <v>0.25598278306350919</v>
      </c>
      <c r="G3473" s="23">
        <v>0.39812002262209156</v>
      </c>
      <c r="H3473" s="23">
        <v>8.1495291015488719E-2</v>
      </c>
      <c r="I3473" s="25">
        <f t="shared" si="216"/>
        <v>0</v>
      </c>
      <c r="J3473" s="25">
        <f t="shared" si="217"/>
        <v>0</v>
      </c>
      <c r="K3473" s="25">
        <f t="shared" si="218"/>
        <v>0</v>
      </c>
      <c r="L3473" s="25">
        <f t="shared" si="219"/>
        <v>0</v>
      </c>
      <c r="M3473" s="25">
        <v>0</v>
      </c>
      <c r="N3473" s="25" t="e">
        <v>#N/A</v>
      </c>
      <c r="O3473" s="25" t="e">
        <f>VLOOKUP(A3473,'NFkB target TFs'!$E$10:$E$54,1,FALSE)</f>
        <v>#N/A</v>
      </c>
      <c r="P3473" s="25" t="e">
        <f>VLOOKUP(A3473,'all NFkB targets'!$A$6:$A$571,1,FALSE)</f>
        <v>#N/A</v>
      </c>
    </row>
    <row r="3474" spans="1:16" x14ac:dyDescent="0.25">
      <c r="A3474" s="96" t="s">
        <v>10395</v>
      </c>
      <c r="B3474" s="21" t="s">
        <v>10396</v>
      </c>
      <c r="C3474" s="21"/>
      <c r="D3474" s="22">
        <v>0</v>
      </c>
      <c r="E3474" s="23">
        <v>-0.19303513448702378</v>
      </c>
      <c r="F3474" s="23">
        <v>-6.5815783708182973E-2</v>
      </c>
      <c r="G3474" s="23">
        <v>-6.5294678602743017E-2</v>
      </c>
      <c r="H3474" s="23">
        <v>8.1396256323476912E-2</v>
      </c>
      <c r="I3474" s="25">
        <f t="shared" si="216"/>
        <v>0</v>
      </c>
      <c r="J3474" s="25">
        <f t="shared" si="217"/>
        <v>0</v>
      </c>
      <c r="K3474" s="25">
        <f t="shared" si="218"/>
        <v>0</v>
      </c>
      <c r="L3474" s="25">
        <f t="shared" si="219"/>
        <v>0</v>
      </c>
      <c r="M3474" s="25">
        <v>0</v>
      </c>
      <c r="N3474" s="25" t="e">
        <v>#N/A</v>
      </c>
      <c r="O3474" s="25" t="e">
        <f>VLOOKUP(A3474,'NFkB target TFs'!$E$10:$E$54,1,FALSE)</f>
        <v>#N/A</v>
      </c>
      <c r="P3474" s="25" t="e">
        <f>VLOOKUP(A3474,'all NFkB targets'!$A$6:$A$571,1,FALSE)</f>
        <v>#N/A</v>
      </c>
    </row>
    <row r="3475" spans="1:16" x14ac:dyDescent="0.25">
      <c r="A3475" s="96" t="s">
        <v>9970</v>
      </c>
      <c r="B3475" s="21" t="s">
        <v>9971</v>
      </c>
      <c r="C3475" s="21"/>
      <c r="D3475" s="22">
        <v>0</v>
      </c>
      <c r="E3475" s="23">
        <v>0.46653875168542508</v>
      </c>
      <c r="F3475" s="23">
        <v>3.1095487597097782E-2</v>
      </c>
      <c r="G3475" s="23">
        <v>-0.1682150391218378</v>
      </c>
      <c r="H3475" s="23">
        <v>8.1371401075705785E-2</v>
      </c>
      <c r="I3475" s="25">
        <f t="shared" si="216"/>
        <v>0</v>
      </c>
      <c r="J3475" s="25">
        <f t="shared" si="217"/>
        <v>0</v>
      </c>
      <c r="K3475" s="25">
        <f t="shared" si="218"/>
        <v>0</v>
      </c>
      <c r="L3475" s="25">
        <f t="shared" si="219"/>
        <v>0</v>
      </c>
      <c r="M3475" s="25">
        <v>0</v>
      </c>
      <c r="N3475" s="25" t="e">
        <v>#N/A</v>
      </c>
      <c r="O3475" s="25" t="e">
        <f>VLOOKUP(A3475,'NFkB target TFs'!$E$10:$E$54,1,FALSE)</f>
        <v>#N/A</v>
      </c>
      <c r="P3475" s="25" t="e">
        <f>VLOOKUP(A3475,'all NFkB targets'!$A$6:$A$571,1,FALSE)</f>
        <v>#N/A</v>
      </c>
    </row>
    <row r="3476" spans="1:16" x14ac:dyDescent="0.25">
      <c r="A3476" s="96" t="s">
        <v>8834</v>
      </c>
      <c r="B3476" s="21" t="s">
        <v>8835</v>
      </c>
      <c r="C3476" s="21"/>
      <c r="D3476" s="22">
        <v>0</v>
      </c>
      <c r="E3476" s="23">
        <v>0.40631092202072006</v>
      </c>
      <c r="F3476" s="23">
        <v>0.37219124385476776</v>
      </c>
      <c r="G3476" s="23">
        <v>0.53561757065420368</v>
      </c>
      <c r="H3476" s="23">
        <v>8.1336470263885838E-2</v>
      </c>
      <c r="I3476" s="25">
        <f t="shared" si="216"/>
        <v>0</v>
      </c>
      <c r="J3476" s="25">
        <f t="shared" si="217"/>
        <v>0</v>
      </c>
      <c r="K3476" s="25">
        <f t="shared" si="218"/>
        <v>0</v>
      </c>
      <c r="L3476" s="25">
        <f t="shared" si="219"/>
        <v>0</v>
      </c>
      <c r="M3476" s="25">
        <v>0</v>
      </c>
      <c r="N3476" s="25" t="e">
        <v>#N/A</v>
      </c>
      <c r="O3476" s="25" t="e">
        <f>VLOOKUP(A3476,'NFkB target TFs'!$E$10:$E$54,1,FALSE)</f>
        <v>#N/A</v>
      </c>
      <c r="P3476" s="25" t="e">
        <f>VLOOKUP(A3476,'all NFkB targets'!$A$6:$A$571,1,FALSE)</f>
        <v>#N/A</v>
      </c>
    </row>
    <row r="3477" spans="1:16" x14ac:dyDescent="0.25">
      <c r="A3477" s="96" t="s">
        <v>7061</v>
      </c>
      <c r="B3477" s="21" t="s">
        <v>7062</v>
      </c>
      <c r="C3477" s="21"/>
      <c r="D3477" s="22">
        <v>0</v>
      </c>
      <c r="E3477" s="23">
        <v>-1.1831413608959233E-2</v>
      </c>
      <c r="F3477" s="23">
        <v>0.20087582160199902</v>
      </c>
      <c r="G3477" s="23">
        <v>0.25276026671624452</v>
      </c>
      <c r="H3477" s="23">
        <v>8.1271182363208461E-2</v>
      </c>
      <c r="I3477" s="25">
        <f t="shared" si="216"/>
        <v>0</v>
      </c>
      <c r="J3477" s="25">
        <f t="shared" si="217"/>
        <v>0</v>
      </c>
      <c r="K3477" s="25">
        <f t="shared" si="218"/>
        <v>0</v>
      </c>
      <c r="L3477" s="25">
        <f t="shared" si="219"/>
        <v>0</v>
      </c>
      <c r="M3477" s="25">
        <v>0</v>
      </c>
      <c r="N3477" s="25" t="e">
        <v>#N/A</v>
      </c>
      <c r="O3477" s="25" t="e">
        <f>VLOOKUP(A3477,'NFkB target TFs'!$E$10:$E$54,1,FALSE)</f>
        <v>#N/A</v>
      </c>
      <c r="P3477" s="25" t="e">
        <f>VLOOKUP(A3477,'all NFkB targets'!$A$6:$A$571,1,FALSE)</f>
        <v>#N/A</v>
      </c>
    </row>
    <row r="3478" spans="1:16" x14ac:dyDescent="0.25">
      <c r="A3478" s="96" t="s">
        <v>9032</v>
      </c>
      <c r="B3478" s="21" t="s">
        <v>9033</v>
      </c>
      <c r="C3478" s="21"/>
      <c r="D3478" s="22">
        <v>0</v>
      </c>
      <c r="E3478" s="23">
        <v>0.11556977203365768</v>
      </c>
      <c r="F3478" s="23">
        <v>6.4681769034302394E-3</v>
      </c>
      <c r="G3478" s="23">
        <v>0.2451030856513346</v>
      </c>
      <c r="H3478" s="23">
        <v>8.121665322646468E-2</v>
      </c>
      <c r="I3478" s="25">
        <f t="shared" si="216"/>
        <v>0</v>
      </c>
      <c r="J3478" s="25">
        <f t="shared" si="217"/>
        <v>0</v>
      </c>
      <c r="K3478" s="25">
        <f t="shared" si="218"/>
        <v>0</v>
      </c>
      <c r="L3478" s="25">
        <f t="shared" si="219"/>
        <v>0</v>
      </c>
      <c r="M3478" s="25">
        <v>0</v>
      </c>
      <c r="N3478" s="25" t="e">
        <v>#N/A</v>
      </c>
      <c r="O3478" s="25" t="e">
        <f>VLOOKUP(A3478,'NFkB target TFs'!$E$10:$E$54,1,FALSE)</f>
        <v>#N/A</v>
      </c>
      <c r="P3478" s="25" t="e">
        <f>VLOOKUP(A3478,'all NFkB targets'!$A$6:$A$571,1,FALSE)</f>
        <v>#N/A</v>
      </c>
    </row>
    <row r="3479" spans="1:16" x14ac:dyDescent="0.25">
      <c r="A3479" s="96" t="s">
        <v>341</v>
      </c>
      <c r="B3479" s="21" t="s">
        <v>342</v>
      </c>
      <c r="C3479" s="21"/>
      <c r="D3479" s="22">
        <v>0</v>
      </c>
      <c r="E3479" s="23">
        <v>7.1326032295085426E-2</v>
      </c>
      <c r="F3479" s="23">
        <v>-9.2568469163663972E-2</v>
      </c>
      <c r="G3479" s="23">
        <v>-0.1178201755411678</v>
      </c>
      <c r="H3479" s="23">
        <v>8.1099072669197622E-2</v>
      </c>
      <c r="I3479" s="25">
        <f t="shared" si="216"/>
        <v>0</v>
      </c>
      <c r="J3479" s="25">
        <f t="shared" si="217"/>
        <v>0</v>
      </c>
      <c r="K3479" s="25">
        <f t="shared" si="218"/>
        <v>0</v>
      </c>
      <c r="L3479" s="25">
        <f t="shared" si="219"/>
        <v>0</v>
      </c>
      <c r="M3479" s="25">
        <v>0</v>
      </c>
      <c r="N3479" s="25" t="e">
        <v>#N/A</v>
      </c>
      <c r="O3479" s="25" t="e">
        <f>VLOOKUP(A3479,'NFkB target TFs'!$E$10:$E$54,1,FALSE)</f>
        <v>#N/A</v>
      </c>
      <c r="P3479" s="25" t="e">
        <f>VLOOKUP(A3479,'all NFkB targets'!$A$6:$A$571,1,FALSE)</f>
        <v>#N/A</v>
      </c>
    </row>
    <row r="3480" spans="1:16" x14ac:dyDescent="0.25">
      <c r="A3480" s="96" t="s">
        <v>1372</v>
      </c>
      <c r="B3480" s="21" t="s">
        <v>1373</v>
      </c>
      <c r="C3480" s="21"/>
      <c r="D3480" s="22">
        <v>0</v>
      </c>
      <c r="E3480" s="23">
        <v>1.3452587369786176E-2</v>
      </c>
      <c r="F3480" s="23">
        <v>-0.30746149074803786</v>
      </c>
      <c r="G3480" s="23">
        <v>0.29165830761762274</v>
      </c>
      <c r="H3480" s="23">
        <v>8.1055771985541147E-2</v>
      </c>
      <c r="I3480" s="25">
        <f t="shared" si="216"/>
        <v>0</v>
      </c>
      <c r="J3480" s="25">
        <f t="shared" si="217"/>
        <v>0</v>
      </c>
      <c r="K3480" s="25">
        <f t="shared" si="218"/>
        <v>0</v>
      </c>
      <c r="L3480" s="25">
        <f t="shared" si="219"/>
        <v>0</v>
      </c>
      <c r="M3480" s="25">
        <v>0</v>
      </c>
      <c r="N3480" s="25" t="e">
        <v>#N/A</v>
      </c>
      <c r="O3480" s="25" t="e">
        <f>VLOOKUP(A3480,'NFkB target TFs'!$E$10:$E$54,1,FALSE)</f>
        <v>#N/A</v>
      </c>
      <c r="P3480" s="25" t="e">
        <f>VLOOKUP(A3480,'all NFkB targets'!$A$6:$A$571,1,FALSE)</f>
        <v>#N/A</v>
      </c>
    </row>
    <row r="3481" spans="1:16" x14ac:dyDescent="0.25">
      <c r="A3481" s="96" t="s">
        <v>6018</v>
      </c>
      <c r="B3481" s="21" t="s">
        <v>6019</v>
      </c>
      <c r="C3481" s="21"/>
      <c r="D3481" s="22">
        <v>0</v>
      </c>
      <c r="E3481" s="23">
        <v>0.33638243014278624</v>
      </c>
      <c r="F3481" s="23">
        <v>0.16806985223730714</v>
      </c>
      <c r="G3481" s="23">
        <v>0.47731559569807902</v>
      </c>
      <c r="H3481" s="23">
        <v>8.1051957563234467E-2</v>
      </c>
      <c r="I3481" s="25">
        <f t="shared" si="216"/>
        <v>0</v>
      </c>
      <c r="J3481" s="25">
        <f t="shared" si="217"/>
        <v>0</v>
      </c>
      <c r="K3481" s="25">
        <f t="shared" si="218"/>
        <v>0</v>
      </c>
      <c r="L3481" s="25">
        <f t="shared" si="219"/>
        <v>0</v>
      </c>
      <c r="M3481" s="25">
        <v>0</v>
      </c>
      <c r="N3481" s="25" t="e">
        <v>#N/A</v>
      </c>
      <c r="O3481" s="25" t="e">
        <f>VLOOKUP(A3481,'NFkB target TFs'!$E$10:$E$54,1,FALSE)</f>
        <v>#N/A</v>
      </c>
      <c r="P3481" s="25" t="e">
        <f>VLOOKUP(A3481,'all NFkB targets'!$A$6:$A$571,1,FALSE)</f>
        <v>#N/A</v>
      </c>
    </row>
    <row r="3482" spans="1:16" x14ac:dyDescent="0.25">
      <c r="A3482" s="96" t="s">
        <v>11229</v>
      </c>
      <c r="B3482" s="21" t="s">
        <v>11230</v>
      </c>
      <c r="C3482" s="21"/>
      <c r="D3482" s="22">
        <v>0</v>
      </c>
      <c r="E3482" s="23">
        <v>0.11587359103872515</v>
      </c>
      <c r="F3482" s="23">
        <v>0.20426569301928121</v>
      </c>
      <c r="G3482" s="23">
        <v>0.32787232089522367</v>
      </c>
      <c r="H3482" s="23">
        <v>8.1051287087371485E-2</v>
      </c>
      <c r="I3482" s="25">
        <f t="shared" si="216"/>
        <v>0</v>
      </c>
      <c r="J3482" s="25">
        <f t="shared" si="217"/>
        <v>0</v>
      </c>
      <c r="K3482" s="25">
        <f t="shared" si="218"/>
        <v>0</v>
      </c>
      <c r="L3482" s="25">
        <f t="shared" si="219"/>
        <v>0</v>
      </c>
      <c r="M3482" s="25">
        <v>0</v>
      </c>
      <c r="N3482" s="25" t="e">
        <v>#N/A</v>
      </c>
      <c r="O3482" s="25" t="e">
        <f>VLOOKUP(A3482,'NFkB target TFs'!$E$10:$E$54,1,FALSE)</f>
        <v>#N/A</v>
      </c>
      <c r="P3482" s="25" t="e">
        <f>VLOOKUP(A3482,'all NFkB targets'!$A$6:$A$571,1,FALSE)</f>
        <v>#N/A</v>
      </c>
    </row>
    <row r="3483" spans="1:16" x14ac:dyDescent="0.25">
      <c r="A3483" s="96" t="s">
        <v>8886</v>
      </c>
      <c r="B3483" s="21" t="s">
        <v>8887</v>
      </c>
      <c r="C3483" s="21"/>
      <c r="D3483" s="22">
        <v>0</v>
      </c>
      <c r="E3483" s="23">
        <v>-8.4981840389293614E-2</v>
      </c>
      <c r="F3483" s="23">
        <v>-2.9994125890521368E-2</v>
      </c>
      <c r="G3483" s="23">
        <v>-0.11874896844067827</v>
      </c>
      <c r="H3483" s="23">
        <v>8.1019676027298745E-2</v>
      </c>
      <c r="I3483" s="25">
        <f t="shared" si="216"/>
        <v>0</v>
      </c>
      <c r="J3483" s="25">
        <f t="shared" si="217"/>
        <v>0</v>
      </c>
      <c r="K3483" s="25">
        <f t="shared" si="218"/>
        <v>0</v>
      </c>
      <c r="L3483" s="25">
        <f t="shared" si="219"/>
        <v>0</v>
      </c>
      <c r="M3483" s="25">
        <v>0</v>
      </c>
      <c r="N3483" s="25" t="e">
        <v>#N/A</v>
      </c>
      <c r="O3483" s="25" t="e">
        <f>VLOOKUP(A3483,'NFkB target TFs'!$E$10:$E$54,1,FALSE)</f>
        <v>#N/A</v>
      </c>
      <c r="P3483" s="25" t="e">
        <f>VLOOKUP(A3483,'all NFkB targets'!$A$6:$A$571,1,FALSE)</f>
        <v>#N/A</v>
      </c>
    </row>
    <row r="3484" spans="1:16" x14ac:dyDescent="0.25">
      <c r="A3484" s="96" t="s">
        <v>739</v>
      </c>
      <c r="B3484" s="21" t="s">
        <v>740</v>
      </c>
      <c r="C3484" s="21"/>
      <c r="D3484" s="22">
        <v>0</v>
      </c>
      <c r="E3484" s="23">
        <v>4.7277769264685091E-2</v>
      </c>
      <c r="F3484" s="23">
        <v>0.5578837859784278</v>
      </c>
      <c r="G3484" s="23">
        <v>0.27692037652895141</v>
      </c>
      <c r="H3484" s="23">
        <v>8.0922978662452849E-2</v>
      </c>
      <c r="I3484" s="25">
        <f t="shared" si="216"/>
        <v>0</v>
      </c>
      <c r="J3484" s="25">
        <f t="shared" si="217"/>
        <v>0</v>
      </c>
      <c r="K3484" s="25">
        <f t="shared" si="218"/>
        <v>0</v>
      </c>
      <c r="L3484" s="25">
        <f t="shared" si="219"/>
        <v>0</v>
      </c>
      <c r="M3484" s="25">
        <v>0</v>
      </c>
      <c r="N3484" s="25" t="e">
        <v>#N/A</v>
      </c>
      <c r="O3484" s="25" t="e">
        <f>VLOOKUP(A3484,'NFkB target TFs'!$E$10:$E$54,1,FALSE)</f>
        <v>#N/A</v>
      </c>
      <c r="P3484" s="25" t="e">
        <f>VLOOKUP(A3484,'all NFkB targets'!$A$6:$A$571,1,FALSE)</f>
        <v>#N/A</v>
      </c>
    </row>
    <row r="3485" spans="1:16" x14ac:dyDescent="0.25">
      <c r="A3485" s="96" t="s">
        <v>10046</v>
      </c>
      <c r="B3485" s="21" t="s">
        <v>10047</v>
      </c>
      <c r="C3485" s="21"/>
      <c r="D3485" s="22">
        <v>0</v>
      </c>
      <c r="E3485" s="23">
        <v>0.35953743658449422</v>
      </c>
      <c r="F3485" s="23">
        <v>7.1914524348815248E-2</v>
      </c>
      <c r="G3485" s="23">
        <v>-0.36268490250076157</v>
      </c>
      <c r="H3485" s="23">
        <v>8.0885906847086589E-2</v>
      </c>
      <c r="I3485" s="25">
        <f t="shared" si="216"/>
        <v>0</v>
      </c>
      <c r="J3485" s="25">
        <f t="shared" si="217"/>
        <v>0</v>
      </c>
      <c r="K3485" s="25">
        <f t="shared" si="218"/>
        <v>0</v>
      </c>
      <c r="L3485" s="25">
        <f t="shared" si="219"/>
        <v>0</v>
      </c>
      <c r="M3485" s="25">
        <v>0</v>
      </c>
      <c r="N3485" s="25" t="e">
        <v>#N/A</v>
      </c>
      <c r="O3485" s="25" t="e">
        <f>VLOOKUP(A3485,'NFkB target TFs'!$E$10:$E$54,1,FALSE)</f>
        <v>#N/A</v>
      </c>
      <c r="P3485" s="25" t="e">
        <f>VLOOKUP(A3485,'all NFkB targets'!$A$6:$A$571,1,FALSE)</f>
        <v>#N/A</v>
      </c>
    </row>
    <row r="3486" spans="1:16" x14ac:dyDescent="0.25">
      <c r="A3486" s="96" t="s">
        <v>9894</v>
      </c>
      <c r="B3486" s="21" t="s">
        <v>9895</v>
      </c>
      <c r="C3486" s="21"/>
      <c r="D3486" s="22">
        <v>0</v>
      </c>
      <c r="E3486" s="23">
        <v>0.43332012612806386</v>
      </c>
      <c r="F3486" s="23">
        <v>-0.27846121119328338</v>
      </c>
      <c r="G3486" s="23">
        <v>0.15293044380998599</v>
      </c>
      <c r="H3486" s="23">
        <v>8.0792343295910785E-2</v>
      </c>
      <c r="I3486" s="25">
        <f t="shared" si="216"/>
        <v>0</v>
      </c>
      <c r="J3486" s="25">
        <f t="shared" si="217"/>
        <v>0</v>
      </c>
      <c r="K3486" s="25">
        <f t="shared" si="218"/>
        <v>0</v>
      </c>
      <c r="L3486" s="25">
        <f t="shared" si="219"/>
        <v>0</v>
      </c>
      <c r="M3486" s="25">
        <v>0</v>
      </c>
      <c r="N3486" s="25" t="e">
        <v>#N/A</v>
      </c>
      <c r="O3486" s="25" t="e">
        <f>VLOOKUP(A3486,'NFkB target TFs'!$E$10:$E$54,1,FALSE)</f>
        <v>#N/A</v>
      </c>
      <c r="P3486" s="25" t="e">
        <f>VLOOKUP(A3486,'all NFkB targets'!$A$6:$A$571,1,FALSE)</f>
        <v>#N/A</v>
      </c>
    </row>
    <row r="3487" spans="1:16" x14ac:dyDescent="0.25">
      <c r="A3487" s="96" t="s">
        <v>3999</v>
      </c>
      <c r="B3487" s="21" t="s">
        <v>4000</v>
      </c>
      <c r="C3487" s="21"/>
      <c r="D3487" s="22">
        <v>0</v>
      </c>
      <c r="E3487" s="23">
        <v>-0.13238024915612007</v>
      </c>
      <c r="F3487" s="23">
        <v>-2.5900906586211657E-2</v>
      </c>
      <c r="G3487" s="23">
        <v>-0.18467517533484806</v>
      </c>
      <c r="H3487" s="23">
        <v>8.0701445047538692E-2</v>
      </c>
      <c r="I3487" s="25">
        <f t="shared" si="216"/>
        <v>0</v>
      </c>
      <c r="J3487" s="25">
        <f t="shared" si="217"/>
        <v>0</v>
      </c>
      <c r="K3487" s="25">
        <f t="shared" si="218"/>
        <v>0</v>
      </c>
      <c r="L3487" s="25">
        <f t="shared" si="219"/>
        <v>0</v>
      </c>
      <c r="M3487" s="25">
        <v>0</v>
      </c>
      <c r="N3487" s="25" t="e">
        <v>#N/A</v>
      </c>
      <c r="O3487" s="25" t="e">
        <f>VLOOKUP(A3487,'NFkB target TFs'!$E$10:$E$54,1,FALSE)</f>
        <v>#N/A</v>
      </c>
      <c r="P3487" s="25" t="e">
        <f>VLOOKUP(A3487,'all NFkB targets'!$A$6:$A$571,1,FALSE)</f>
        <v>#N/A</v>
      </c>
    </row>
    <row r="3488" spans="1:16" x14ac:dyDescent="0.25">
      <c r="A3488" s="96" t="s">
        <v>7748</v>
      </c>
      <c r="B3488" s="21" t="s">
        <v>7749</v>
      </c>
      <c r="C3488" s="21"/>
      <c r="D3488" s="22">
        <v>0</v>
      </c>
      <c r="E3488" s="23">
        <v>3.2417237846710549E-4</v>
      </c>
      <c r="F3488" s="23">
        <v>-4.1216261815018147E-2</v>
      </c>
      <c r="G3488" s="23">
        <v>-0.28141090609663488</v>
      </c>
      <c r="H3488" s="23">
        <v>8.0700876114932596E-2</v>
      </c>
      <c r="I3488" s="25">
        <f t="shared" si="216"/>
        <v>0</v>
      </c>
      <c r="J3488" s="25">
        <f t="shared" si="217"/>
        <v>0</v>
      </c>
      <c r="K3488" s="25">
        <f t="shared" si="218"/>
        <v>0</v>
      </c>
      <c r="L3488" s="25">
        <f t="shared" si="219"/>
        <v>0</v>
      </c>
      <c r="M3488" s="25">
        <v>0</v>
      </c>
      <c r="N3488" s="25" t="e">
        <v>#N/A</v>
      </c>
      <c r="O3488" s="25" t="e">
        <f>VLOOKUP(A3488,'NFkB target TFs'!$E$10:$E$54,1,FALSE)</f>
        <v>#N/A</v>
      </c>
      <c r="P3488" s="25" t="e">
        <f>VLOOKUP(A3488,'all NFkB targets'!$A$6:$A$571,1,FALSE)</f>
        <v>#N/A</v>
      </c>
    </row>
    <row r="3489" spans="1:16" x14ac:dyDescent="0.25">
      <c r="A3489" s="96" t="s">
        <v>1444</v>
      </c>
      <c r="B3489" s="21" t="s">
        <v>1445</v>
      </c>
      <c r="C3489" s="21"/>
      <c r="D3489" s="22">
        <v>0</v>
      </c>
      <c r="E3489" s="23">
        <v>0.29597107764350655</v>
      </c>
      <c r="F3489" s="23">
        <v>0.42768388299747595</v>
      </c>
      <c r="G3489" s="23">
        <v>0.12115482024846476</v>
      </c>
      <c r="H3489" s="23">
        <v>8.065023974606364E-2</v>
      </c>
      <c r="I3489" s="25">
        <f t="shared" si="216"/>
        <v>0</v>
      </c>
      <c r="J3489" s="25">
        <f t="shared" si="217"/>
        <v>0</v>
      </c>
      <c r="K3489" s="25">
        <f t="shared" si="218"/>
        <v>0</v>
      </c>
      <c r="L3489" s="25">
        <f t="shared" si="219"/>
        <v>0</v>
      </c>
      <c r="M3489" s="25">
        <v>0</v>
      </c>
      <c r="N3489" s="25" t="e">
        <v>#N/A</v>
      </c>
      <c r="O3489" s="25" t="e">
        <f>VLOOKUP(A3489,'NFkB target TFs'!$E$10:$E$54,1,FALSE)</f>
        <v>#N/A</v>
      </c>
      <c r="P3489" s="25" t="e">
        <f>VLOOKUP(A3489,'all NFkB targets'!$A$6:$A$571,1,FALSE)</f>
        <v>#N/A</v>
      </c>
    </row>
    <row r="3490" spans="1:16" x14ac:dyDescent="0.25">
      <c r="A3490" s="96" t="s">
        <v>2559</v>
      </c>
      <c r="B3490" s="21" t="s">
        <v>2560</v>
      </c>
      <c r="C3490" s="21"/>
      <c r="D3490" s="22">
        <v>0</v>
      </c>
      <c r="E3490" s="23">
        <v>-8.8704519261684323E-2</v>
      </c>
      <c r="F3490" s="23">
        <v>8.7589224144591041E-2</v>
      </c>
      <c r="G3490" s="23">
        <v>0.25756966499628586</v>
      </c>
      <c r="H3490" s="23">
        <v>8.0534417481679499E-2</v>
      </c>
      <c r="I3490" s="25">
        <f t="shared" si="216"/>
        <v>0</v>
      </c>
      <c r="J3490" s="25">
        <f t="shared" si="217"/>
        <v>0</v>
      </c>
      <c r="K3490" s="25">
        <f t="shared" si="218"/>
        <v>0</v>
      </c>
      <c r="L3490" s="25">
        <f t="shared" si="219"/>
        <v>0</v>
      </c>
      <c r="M3490" s="25">
        <v>0</v>
      </c>
      <c r="N3490" s="25" t="e">
        <v>#N/A</v>
      </c>
      <c r="O3490" s="25" t="e">
        <f>VLOOKUP(A3490,'NFkB target TFs'!$E$10:$E$54,1,FALSE)</f>
        <v>#N/A</v>
      </c>
      <c r="P3490" s="25" t="e">
        <f>VLOOKUP(A3490,'all NFkB targets'!$A$6:$A$571,1,FALSE)</f>
        <v>#N/A</v>
      </c>
    </row>
    <row r="3491" spans="1:16" x14ac:dyDescent="0.25">
      <c r="A3491" s="96" t="s">
        <v>3089</v>
      </c>
      <c r="B3491" s="21" t="s">
        <v>3090</v>
      </c>
      <c r="C3491" s="21"/>
      <c r="D3491" s="22">
        <v>0</v>
      </c>
      <c r="E3491" s="23">
        <v>0.19713918985053169</v>
      </c>
      <c r="F3491" s="23">
        <v>0.24257629334139069</v>
      </c>
      <c r="G3491" s="23">
        <v>0.31101197469289465</v>
      </c>
      <c r="H3491" s="23">
        <v>8.0531015360447877E-2</v>
      </c>
      <c r="I3491" s="25">
        <f t="shared" si="216"/>
        <v>0</v>
      </c>
      <c r="J3491" s="25">
        <f t="shared" si="217"/>
        <v>0</v>
      </c>
      <c r="K3491" s="25">
        <f t="shared" si="218"/>
        <v>0</v>
      </c>
      <c r="L3491" s="25">
        <f t="shared" si="219"/>
        <v>0</v>
      </c>
      <c r="M3491" s="25">
        <v>0</v>
      </c>
      <c r="N3491" s="25" t="e">
        <v>#N/A</v>
      </c>
      <c r="O3491" s="25" t="e">
        <f>VLOOKUP(A3491,'NFkB target TFs'!$E$10:$E$54,1,FALSE)</f>
        <v>#N/A</v>
      </c>
      <c r="P3491" s="25" t="e">
        <f>VLOOKUP(A3491,'all NFkB targets'!$A$6:$A$571,1,FALSE)</f>
        <v>#N/A</v>
      </c>
    </row>
    <row r="3492" spans="1:16" x14ac:dyDescent="0.25">
      <c r="A3492" s="96" t="s">
        <v>8929</v>
      </c>
      <c r="B3492" s="21" t="s">
        <v>941</v>
      </c>
      <c r="C3492" s="21"/>
      <c r="D3492" s="22">
        <v>0</v>
      </c>
      <c r="E3492" s="23">
        <v>0.42859963804566104</v>
      </c>
      <c r="F3492" s="23">
        <v>-6.2448903834681699E-2</v>
      </c>
      <c r="G3492" s="23">
        <v>5.1410427217123966E-2</v>
      </c>
      <c r="H3492" s="23">
        <v>8.046207876673736E-2</v>
      </c>
      <c r="I3492" s="25">
        <f t="shared" si="216"/>
        <v>0</v>
      </c>
      <c r="J3492" s="25">
        <f t="shared" si="217"/>
        <v>0</v>
      </c>
      <c r="K3492" s="25">
        <f t="shared" si="218"/>
        <v>0</v>
      </c>
      <c r="L3492" s="25">
        <f t="shared" si="219"/>
        <v>0</v>
      </c>
      <c r="M3492" s="25">
        <v>0</v>
      </c>
      <c r="N3492" s="25" t="e">
        <v>#N/A</v>
      </c>
      <c r="O3492" s="25" t="e">
        <f>VLOOKUP(A3492,'NFkB target TFs'!$E$10:$E$54,1,FALSE)</f>
        <v>#N/A</v>
      </c>
      <c r="P3492" s="25" t="e">
        <f>VLOOKUP(A3492,'all NFkB targets'!$A$6:$A$571,1,FALSE)</f>
        <v>#N/A</v>
      </c>
    </row>
    <row r="3493" spans="1:16" x14ac:dyDescent="0.25">
      <c r="A3493" s="96" t="s">
        <v>4974</v>
      </c>
      <c r="B3493" s="21" t="s">
        <v>4975</v>
      </c>
      <c r="C3493" s="21"/>
      <c r="D3493" s="22">
        <v>0</v>
      </c>
      <c r="E3493" s="23">
        <v>0.16327186789171269</v>
      </c>
      <c r="F3493" s="23">
        <v>-0.17583820994047855</v>
      </c>
      <c r="G3493" s="23">
        <v>-0.24005922427571408</v>
      </c>
      <c r="H3493" s="23">
        <v>8.0440291711843068E-2</v>
      </c>
      <c r="I3493" s="25">
        <f t="shared" si="216"/>
        <v>0</v>
      </c>
      <c r="J3493" s="25">
        <f t="shared" si="217"/>
        <v>0</v>
      </c>
      <c r="K3493" s="25">
        <f t="shared" si="218"/>
        <v>0</v>
      </c>
      <c r="L3493" s="25">
        <f t="shared" si="219"/>
        <v>0</v>
      </c>
      <c r="M3493" s="25">
        <v>0</v>
      </c>
      <c r="N3493" s="25" t="e">
        <v>#N/A</v>
      </c>
      <c r="O3493" s="25" t="e">
        <f>VLOOKUP(A3493,'NFkB target TFs'!$E$10:$E$54,1,FALSE)</f>
        <v>#N/A</v>
      </c>
      <c r="P3493" s="25" t="e">
        <f>VLOOKUP(A3493,'all NFkB targets'!$A$6:$A$571,1,FALSE)</f>
        <v>#N/A</v>
      </c>
    </row>
    <row r="3494" spans="1:16" x14ac:dyDescent="0.25">
      <c r="A3494" s="96" t="s">
        <v>5870</v>
      </c>
      <c r="B3494" s="21" t="s">
        <v>5871</v>
      </c>
      <c r="C3494" s="21"/>
      <c r="D3494" s="22">
        <v>0</v>
      </c>
      <c r="E3494" s="23">
        <v>-0.52158307224604672</v>
      </c>
      <c r="F3494" s="23">
        <v>0.23258994678390896</v>
      </c>
      <c r="G3494" s="23">
        <v>-1.6743548427728877E-2</v>
      </c>
      <c r="H3494" s="23">
        <v>8.0427427280865826E-2</v>
      </c>
      <c r="I3494" s="25">
        <f t="shared" si="216"/>
        <v>0</v>
      </c>
      <c r="J3494" s="25">
        <f t="shared" si="217"/>
        <v>0</v>
      </c>
      <c r="K3494" s="25">
        <f t="shared" si="218"/>
        <v>0</v>
      </c>
      <c r="L3494" s="25">
        <f t="shared" si="219"/>
        <v>0</v>
      </c>
      <c r="M3494" s="25">
        <v>0</v>
      </c>
      <c r="N3494" s="25" t="e">
        <v>#N/A</v>
      </c>
      <c r="O3494" s="25" t="e">
        <f>VLOOKUP(A3494,'NFkB target TFs'!$E$10:$E$54,1,FALSE)</f>
        <v>#N/A</v>
      </c>
      <c r="P3494" s="25" t="e">
        <f>VLOOKUP(A3494,'all NFkB targets'!$A$6:$A$571,1,FALSE)</f>
        <v>#N/A</v>
      </c>
    </row>
    <row r="3495" spans="1:16" x14ac:dyDescent="0.25">
      <c r="A3495" s="96" t="s">
        <v>3149</v>
      </c>
      <c r="B3495" s="21" t="s">
        <v>3150</v>
      </c>
      <c r="C3495" s="21"/>
      <c r="D3495" s="22">
        <v>0</v>
      </c>
      <c r="E3495" s="23">
        <v>0.16739821108085842</v>
      </c>
      <c r="F3495" s="23">
        <v>5.6364443053299566E-2</v>
      </c>
      <c r="G3495" s="23">
        <v>-6.8223859630020353E-2</v>
      </c>
      <c r="H3495" s="23">
        <v>8.0409605139993581E-2</v>
      </c>
      <c r="I3495" s="25">
        <f t="shared" si="216"/>
        <v>0</v>
      </c>
      <c r="J3495" s="25">
        <f t="shared" si="217"/>
        <v>0</v>
      </c>
      <c r="K3495" s="25">
        <f t="shared" si="218"/>
        <v>0</v>
      </c>
      <c r="L3495" s="25">
        <f t="shared" si="219"/>
        <v>0</v>
      </c>
      <c r="M3495" s="25">
        <v>0</v>
      </c>
      <c r="N3495" s="25" t="e">
        <v>#N/A</v>
      </c>
      <c r="O3495" s="25" t="e">
        <f>VLOOKUP(A3495,'NFkB target TFs'!$E$10:$E$54,1,FALSE)</f>
        <v>#N/A</v>
      </c>
      <c r="P3495" s="25" t="e">
        <f>VLOOKUP(A3495,'all NFkB targets'!$A$6:$A$571,1,FALSE)</f>
        <v>#N/A</v>
      </c>
    </row>
    <row r="3496" spans="1:16" x14ac:dyDescent="0.25">
      <c r="A3496" s="96" t="s">
        <v>5068</v>
      </c>
      <c r="B3496" s="21" t="s">
        <v>5069</v>
      </c>
      <c r="C3496" s="21"/>
      <c r="D3496" s="22">
        <v>0</v>
      </c>
      <c r="E3496" s="23">
        <v>0.28107338357748846</v>
      </c>
      <c r="F3496" s="23">
        <v>0.25112100298641726</v>
      </c>
      <c r="G3496" s="23">
        <v>0.23058234669467095</v>
      </c>
      <c r="H3496" s="23">
        <v>8.0387287833846452E-2</v>
      </c>
      <c r="I3496" s="25">
        <f t="shared" si="216"/>
        <v>0</v>
      </c>
      <c r="J3496" s="25">
        <f t="shared" si="217"/>
        <v>0</v>
      </c>
      <c r="K3496" s="25">
        <f t="shared" si="218"/>
        <v>0</v>
      </c>
      <c r="L3496" s="25">
        <f t="shared" si="219"/>
        <v>0</v>
      </c>
      <c r="M3496" s="25">
        <v>0</v>
      </c>
      <c r="N3496" s="25" t="e">
        <v>#N/A</v>
      </c>
      <c r="O3496" s="25" t="e">
        <f>VLOOKUP(A3496,'NFkB target TFs'!$E$10:$E$54,1,FALSE)</f>
        <v>#N/A</v>
      </c>
      <c r="P3496" s="25" t="e">
        <f>VLOOKUP(A3496,'all NFkB targets'!$A$6:$A$571,1,FALSE)</f>
        <v>#N/A</v>
      </c>
    </row>
    <row r="3497" spans="1:16" x14ac:dyDescent="0.25">
      <c r="A3497" s="96" t="s">
        <v>553</v>
      </c>
      <c r="B3497" s="21" t="s">
        <v>554</v>
      </c>
      <c r="C3497" s="21"/>
      <c r="D3497" s="22">
        <v>0</v>
      </c>
      <c r="E3497" s="23">
        <v>0.13827481221571994</v>
      </c>
      <c r="F3497" s="23">
        <v>0.12335925103099366</v>
      </c>
      <c r="G3497" s="23">
        <v>3.9113498607677981E-2</v>
      </c>
      <c r="H3497" s="23">
        <v>8.024781439030744E-2</v>
      </c>
      <c r="I3497" s="25">
        <f t="shared" si="216"/>
        <v>0</v>
      </c>
      <c r="J3497" s="25">
        <f t="shared" si="217"/>
        <v>0</v>
      </c>
      <c r="K3497" s="25">
        <f t="shared" si="218"/>
        <v>0</v>
      </c>
      <c r="L3497" s="25">
        <f t="shared" si="219"/>
        <v>0</v>
      </c>
      <c r="M3497" s="25">
        <v>0</v>
      </c>
      <c r="N3497" s="25" t="e">
        <v>#N/A</v>
      </c>
      <c r="O3497" s="25" t="e">
        <f>VLOOKUP(A3497,'NFkB target TFs'!$E$10:$E$54,1,FALSE)</f>
        <v>#N/A</v>
      </c>
      <c r="P3497" s="25" t="e">
        <f>VLOOKUP(A3497,'all NFkB targets'!$A$6:$A$571,1,FALSE)</f>
        <v>#N/A</v>
      </c>
    </row>
    <row r="3498" spans="1:16" x14ac:dyDescent="0.25">
      <c r="A3498" s="96" t="s">
        <v>487</v>
      </c>
      <c r="B3498" s="21" t="s">
        <v>488</v>
      </c>
      <c r="C3498" s="21"/>
      <c r="D3498" s="22">
        <v>0</v>
      </c>
      <c r="E3498" s="23">
        <v>0.20746602053979363</v>
      </c>
      <c r="F3498" s="23">
        <v>0.42007727161936564</v>
      </c>
      <c r="G3498" s="23">
        <v>0.26734105638531741</v>
      </c>
      <c r="H3498" s="23">
        <v>8.024763394704601E-2</v>
      </c>
      <c r="I3498" s="25">
        <f t="shared" si="216"/>
        <v>0</v>
      </c>
      <c r="J3498" s="25">
        <f t="shared" si="217"/>
        <v>0</v>
      </c>
      <c r="K3498" s="25">
        <f t="shared" si="218"/>
        <v>0</v>
      </c>
      <c r="L3498" s="25">
        <f t="shared" si="219"/>
        <v>0</v>
      </c>
      <c r="M3498" s="25">
        <v>0</v>
      </c>
      <c r="N3498" s="25" t="e">
        <v>#N/A</v>
      </c>
      <c r="O3498" s="25" t="e">
        <f>VLOOKUP(A3498,'NFkB target TFs'!$E$10:$E$54,1,FALSE)</f>
        <v>#N/A</v>
      </c>
      <c r="P3498" s="25" t="e">
        <f>VLOOKUP(A3498,'all NFkB targets'!$A$6:$A$571,1,FALSE)</f>
        <v>#N/A</v>
      </c>
    </row>
    <row r="3499" spans="1:16" x14ac:dyDescent="0.25">
      <c r="A3499" s="96" t="s">
        <v>9763</v>
      </c>
      <c r="B3499" s="21" t="s">
        <v>9764</v>
      </c>
      <c r="C3499" s="21"/>
      <c r="D3499" s="22">
        <v>0</v>
      </c>
      <c r="E3499" s="23">
        <v>-8.3565631720610448E-2</v>
      </c>
      <c r="F3499" s="23">
        <v>-1.1252009208528797E-3</v>
      </c>
      <c r="G3499" s="23">
        <v>-1.5162677991672644E-2</v>
      </c>
      <c r="H3499" s="23">
        <v>8.0189011037393954E-2</v>
      </c>
      <c r="I3499" s="25">
        <f t="shared" si="216"/>
        <v>0</v>
      </c>
      <c r="J3499" s="25">
        <f t="shared" si="217"/>
        <v>0</v>
      </c>
      <c r="K3499" s="25">
        <f t="shared" si="218"/>
        <v>0</v>
      </c>
      <c r="L3499" s="25">
        <f t="shared" si="219"/>
        <v>0</v>
      </c>
      <c r="M3499" s="25">
        <v>0</v>
      </c>
      <c r="N3499" s="25" t="e">
        <v>#N/A</v>
      </c>
      <c r="O3499" s="25" t="e">
        <f>VLOOKUP(A3499,'NFkB target TFs'!$E$10:$E$54,1,FALSE)</f>
        <v>#N/A</v>
      </c>
      <c r="P3499" s="25" t="e">
        <f>VLOOKUP(A3499,'all NFkB targets'!$A$6:$A$571,1,FALSE)</f>
        <v>#N/A</v>
      </c>
    </row>
    <row r="3500" spans="1:16" x14ac:dyDescent="0.25">
      <c r="A3500" s="96" t="s">
        <v>7866</v>
      </c>
      <c r="B3500" s="21" t="s">
        <v>7867</v>
      </c>
      <c r="C3500" s="21"/>
      <c r="D3500" s="22">
        <v>0</v>
      </c>
      <c r="E3500" s="23">
        <v>-6.7704347086190039E-2</v>
      </c>
      <c r="F3500" s="23">
        <v>0.12225736192782474</v>
      </c>
      <c r="G3500" s="23">
        <v>0.46153317492283735</v>
      </c>
      <c r="H3500" s="23">
        <v>8.0164530232609166E-2</v>
      </c>
      <c r="I3500" s="25">
        <f t="shared" si="216"/>
        <v>0</v>
      </c>
      <c r="J3500" s="25">
        <f t="shared" si="217"/>
        <v>0</v>
      </c>
      <c r="K3500" s="25">
        <f t="shared" si="218"/>
        <v>0</v>
      </c>
      <c r="L3500" s="25">
        <f t="shared" si="219"/>
        <v>0</v>
      </c>
      <c r="M3500" s="25">
        <v>0</v>
      </c>
      <c r="N3500" s="25" t="e">
        <v>#N/A</v>
      </c>
      <c r="O3500" s="25" t="e">
        <f>VLOOKUP(A3500,'NFkB target TFs'!$E$10:$E$54,1,FALSE)</f>
        <v>#N/A</v>
      </c>
      <c r="P3500" s="25" t="e">
        <f>VLOOKUP(A3500,'all NFkB targets'!$A$6:$A$571,1,FALSE)</f>
        <v>#N/A</v>
      </c>
    </row>
    <row r="3501" spans="1:16" x14ac:dyDescent="0.25">
      <c r="A3501" s="96" t="s">
        <v>7820</v>
      </c>
      <c r="B3501" s="21" t="s">
        <v>7821</v>
      </c>
      <c r="C3501" s="21"/>
      <c r="D3501" s="22">
        <v>0</v>
      </c>
      <c r="E3501" s="23">
        <v>0.22832500195403957</v>
      </c>
      <c r="F3501" s="23">
        <v>0.15859393164264057</v>
      </c>
      <c r="G3501" s="23">
        <v>-7.5806530407465322E-2</v>
      </c>
      <c r="H3501" s="23">
        <v>8.0164148667197233E-2</v>
      </c>
      <c r="I3501" s="25">
        <f t="shared" si="216"/>
        <v>0</v>
      </c>
      <c r="J3501" s="25">
        <f t="shared" si="217"/>
        <v>0</v>
      </c>
      <c r="K3501" s="25">
        <f t="shared" si="218"/>
        <v>0</v>
      </c>
      <c r="L3501" s="25">
        <f t="shared" si="219"/>
        <v>0</v>
      </c>
      <c r="M3501" s="25">
        <v>0</v>
      </c>
      <c r="N3501" s="25" t="e">
        <v>#N/A</v>
      </c>
      <c r="O3501" s="25" t="e">
        <f>VLOOKUP(A3501,'NFkB target TFs'!$E$10:$E$54,1,FALSE)</f>
        <v>#N/A</v>
      </c>
      <c r="P3501" s="25" t="e">
        <f>VLOOKUP(A3501,'all NFkB targets'!$A$6:$A$571,1,FALSE)</f>
        <v>#N/A</v>
      </c>
    </row>
    <row r="3502" spans="1:16" x14ac:dyDescent="0.25">
      <c r="A3502" s="96" t="s">
        <v>3726</v>
      </c>
      <c r="B3502" s="21" t="s">
        <v>3727</v>
      </c>
      <c r="C3502" s="21"/>
      <c r="D3502" s="22">
        <v>0</v>
      </c>
      <c r="E3502" s="23">
        <v>-8.8565051994455829E-2</v>
      </c>
      <c r="F3502" s="23">
        <v>0.13249039257304085</v>
      </c>
      <c r="G3502" s="23">
        <v>0.22718952452176758</v>
      </c>
      <c r="H3502" s="23">
        <v>8.0060911894074396E-2</v>
      </c>
      <c r="I3502" s="25">
        <f t="shared" si="216"/>
        <v>0</v>
      </c>
      <c r="J3502" s="25">
        <f t="shared" si="217"/>
        <v>0</v>
      </c>
      <c r="K3502" s="25">
        <f t="shared" si="218"/>
        <v>0</v>
      </c>
      <c r="L3502" s="25">
        <f t="shared" si="219"/>
        <v>0</v>
      </c>
      <c r="M3502" s="25">
        <v>0</v>
      </c>
      <c r="N3502" s="25" t="e">
        <v>#N/A</v>
      </c>
      <c r="O3502" s="25" t="e">
        <f>VLOOKUP(A3502,'NFkB target TFs'!$E$10:$E$54,1,FALSE)</f>
        <v>#N/A</v>
      </c>
      <c r="P3502" s="25" t="e">
        <f>VLOOKUP(A3502,'all NFkB targets'!$A$6:$A$571,1,FALSE)</f>
        <v>#N/A</v>
      </c>
    </row>
    <row r="3503" spans="1:16" x14ac:dyDescent="0.25">
      <c r="A3503" s="96" t="s">
        <v>8497</v>
      </c>
      <c r="B3503" s="21" t="s">
        <v>8498</v>
      </c>
      <c r="C3503" s="21"/>
      <c r="D3503" s="22">
        <v>0</v>
      </c>
      <c r="E3503" s="23">
        <v>0.21535843219587517</v>
      </c>
      <c r="F3503" s="23">
        <v>1.7390412617900614E-2</v>
      </c>
      <c r="G3503" s="23">
        <v>8.7064659754237245E-2</v>
      </c>
      <c r="H3503" s="23">
        <v>7.9822745370686454E-2</v>
      </c>
      <c r="I3503" s="25">
        <f t="shared" si="216"/>
        <v>0</v>
      </c>
      <c r="J3503" s="25">
        <f t="shared" si="217"/>
        <v>0</v>
      </c>
      <c r="K3503" s="25">
        <f t="shared" si="218"/>
        <v>0</v>
      </c>
      <c r="L3503" s="25">
        <f t="shared" si="219"/>
        <v>0</v>
      </c>
      <c r="M3503" s="25">
        <v>0</v>
      </c>
      <c r="N3503" s="25" t="e">
        <v>#N/A</v>
      </c>
      <c r="O3503" s="25" t="e">
        <f>VLOOKUP(A3503,'NFkB target TFs'!$E$10:$E$54,1,FALSE)</f>
        <v>#N/A</v>
      </c>
      <c r="P3503" s="25" t="e">
        <f>VLOOKUP(A3503,'all NFkB targets'!$A$6:$A$571,1,FALSE)</f>
        <v>#N/A</v>
      </c>
    </row>
    <row r="3504" spans="1:16" x14ac:dyDescent="0.25">
      <c r="A3504" s="96" t="s">
        <v>12491</v>
      </c>
      <c r="B3504" s="21" t="s">
        <v>12492</v>
      </c>
      <c r="C3504" s="21"/>
      <c r="D3504" s="22">
        <v>0</v>
      </c>
      <c r="E3504" s="24">
        <v>-0.4895476361503055</v>
      </c>
      <c r="F3504" s="24">
        <v>-0.80390286991404381</v>
      </c>
      <c r="G3504" s="28">
        <v>0.1665477516228398</v>
      </c>
      <c r="H3504" s="23">
        <v>7.9711499011048154E-2</v>
      </c>
      <c r="I3504" s="25">
        <f t="shared" si="216"/>
        <v>0</v>
      </c>
      <c r="J3504" s="25">
        <f t="shared" si="217"/>
        <v>1</v>
      </c>
      <c r="K3504" s="25">
        <f t="shared" si="218"/>
        <v>0</v>
      </c>
      <c r="L3504" s="25">
        <f t="shared" si="219"/>
        <v>0</v>
      </c>
      <c r="M3504" s="25">
        <v>1</v>
      </c>
      <c r="N3504" s="25" t="e">
        <v>#N/A</v>
      </c>
      <c r="O3504" s="25" t="e">
        <f>VLOOKUP(A3504,'NFkB target TFs'!$E$10:$E$54,1,FALSE)</f>
        <v>#N/A</v>
      </c>
      <c r="P3504" s="25" t="e">
        <f>VLOOKUP(A3504,'all NFkB targets'!$A$6:$A$571,1,FALSE)</f>
        <v>#N/A</v>
      </c>
    </row>
    <row r="3505" spans="1:16" x14ac:dyDescent="0.25">
      <c r="A3505" s="96" t="s">
        <v>1514</v>
      </c>
      <c r="B3505" s="21" t="s">
        <v>1515</v>
      </c>
      <c r="C3505" s="21"/>
      <c r="D3505" s="22">
        <v>0</v>
      </c>
      <c r="E3505" s="23">
        <v>0.1078194995000874</v>
      </c>
      <c r="F3505" s="23">
        <v>-8.0864571520158635E-2</v>
      </c>
      <c r="G3505" s="23">
        <v>0.43766116710396546</v>
      </c>
      <c r="H3505" s="23">
        <v>7.9574704828696788E-2</v>
      </c>
      <c r="I3505" s="25">
        <f t="shared" si="216"/>
        <v>0</v>
      </c>
      <c r="J3505" s="25">
        <f t="shared" si="217"/>
        <v>0</v>
      </c>
      <c r="K3505" s="25">
        <f t="shared" si="218"/>
        <v>0</v>
      </c>
      <c r="L3505" s="25">
        <f t="shared" si="219"/>
        <v>0</v>
      </c>
      <c r="M3505" s="25">
        <v>0</v>
      </c>
      <c r="N3505" s="25" t="e">
        <v>#N/A</v>
      </c>
      <c r="O3505" s="25" t="e">
        <f>VLOOKUP(A3505,'NFkB target TFs'!$E$10:$E$54,1,FALSE)</f>
        <v>#N/A</v>
      </c>
      <c r="P3505" s="25" t="e">
        <f>VLOOKUP(A3505,'all NFkB targets'!$A$6:$A$571,1,FALSE)</f>
        <v>#N/A</v>
      </c>
    </row>
    <row r="3506" spans="1:16" x14ac:dyDescent="0.25">
      <c r="A3506" s="96" t="s">
        <v>6717</v>
      </c>
      <c r="B3506" s="21" t="s">
        <v>6718</v>
      </c>
      <c r="C3506" s="21"/>
      <c r="D3506" s="22">
        <v>0</v>
      </c>
      <c r="E3506" s="23">
        <v>0.22265127036215182</v>
      </c>
      <c r="F3506" s="23">
        <v>0.22972783101350905</v>
      </c>
      <c r="G3506" s="23">
        <v>0.45552411711333102</v>
      </c>
      <c r="H3506" s="23">
        <v>7.944771159503182E-2</v>
      </c>
      <c r="I3506" s="25">
        <f t="shared" si="216"/>
        <v>0</v>
      </c>
      <c r="J3506" s="25">
        <f t="shared" si="217"/>
        <v>0</v>
      </c>
      <c r="K3506" s="25">
        <f t="shared" si="218"/>
        <v>0</v>
      </c>
      <c r="L3506" s="25">
        <f t="shared" si="219"/>
        <v>0</v>
      </c>
      <c r="M3506" s="25">
        <v>0</v>
      </c>
      <c r="N3506" s="25" t="e">
        <v>#N/A</v>
      </c>
      <c r="O3506" s="25" t="e">
        <f>VLOOKUP(A3506,'NFkB target TFs'!$E$10:$E$54,1,FALSE)</f>
        <v>#N/A</v>
      </c>
      <c r="P3506" s="25" t="e">
        <f>VLOOKUP(A3506,'all NFkB targets'!$A$6:$A$571,1,FALSE)</f>
        <v>#N/A</v>
      </c>
    </row>
    <row r="3507" spans="1:16" x14ac:dyDescent="0.25">
      <c r="A3507" s="96" t="s">
        <v>13885</v>
      </c>
      <c r="B3507" s="21" t="s">
        <v>13886</v>
      </c>
      <c r="C3507" s="21"/>
      <c r="D3507" s="22">
        <v>0</v>
      </c>
      <c r="E3507" s="24">
        <v>-0.11986726752304992</v>
      </c>
      <c r="F3507" s="28">
        <v>0.1591310924493872</v>
      </c>
      <c r="G3507" s="28">
        <v>0.67442024050044225</v>
      </c>
      <c r="H3507" s="23">
        <v>7.9389942486222859E-2</v>
      </c>
      <c r="I3507" s="25">
        <f t="shared" si="216"/>
        <v>0</v>
      </c>
      <c r="J3507" s="25">
        <f t="shared" si="217"/>
        <v>0</v>
      </c>
      <c r="K3507" s="25">
        <f t="shared" si="218"/>
        <v>1</v>
      </c>
      <c r="L3507" s="25">
        <f t="shared" si="219"/>
        <v>0</v>
      </c>
      <c r="M3507" s="25">
        <v>1</v>
      </c>
      <c r="N3507" s="25" t="e">
        <v>#N/A</v>
      </c>
      <c r="O3507" s="25" t="e">
        <f>VLOOKUP(A3507,'NFkB target TFs'!$E$10:$E$54,1,FALSE)</f>
        <v>#N/A</v>
      </c>
      <c r="P3507" s="25" t="e">
        <f>VLOOKUP(A3507,'all NFkB targets'!$A$6:$A$571,1,FALSE)</f>
        <v>#N/A</v>
      </c>
    </row>
    <row r="3508" spans="1:16" x14ac:dyDescent="0.25">
      <c r="A3508" s="96" t="s">
        <v>355</v>
      </c>
      <c r="B3508" s="21" t="s">
        <v>356</v>
      </c>
      <c r="C3508" s="21"/>
      <c r="D3508" s="22">
        <v>0</v>
      </c>
      <c r="E3508" s="23">
        <v>4.2740034678444595E-2</v>
      </c>
      <c r="F3508" s="23">
        <v>0.25801665845838007</v>
      </c>
      <c r="G3508" s="23">
        <v>0.1057013856977335</v>
      </c>
      <c r="H3508" s="23">
        <v>7.9244367561629614E-2</v>
      </c>
      <c r="I3508" s="25">
        <f t="shared" si="216"/>
        <v>0</v>
      </c>
      <c r="J3508" s="25">
        <f t="shared" si="217"/>
        <v>0</v>
      </c>
      <c r="K3508" s="25">
        <f t="shared" si="218"/>
        <v>0</v>
      </c>
      <c r="L3508" s="25">
        <f t="shared" si="219"/>
        <v>0</v>
      </c>
      <c r="M3508" s="25">
        <v>0</v>
      </c>
      <c r="N3508" s="25" t="e">
        <v>#N/A</v>
      </c>
      <c r="O3508" s="25" t="e">
        <f>VLOOKUP(A3508,'NFkB target TFs'!$E$10:$E$54,1,FALSE)</f>
        <v>#N/A</v>
      </c>
      <c r="P3508" s="25" t="e">
        <f>VLOOKUP(A3508,'all NFkB targets'!$A$6:$A$571,1,FALSE)</f>
        <v>#N/A</v>
      </c>
    </row>
    <row r="3509" spans="1:16" x14ac:dyDescent="0.25">
      <c r="A3509" s="96" t="s">
        <v>255</v>
      </c>
      <c r="B3509" s="21" t="s">
        <v>256</v>
      </c>
      <c r="C3509" s="21"/>
      <c r="D3509" s="22">
        <v>0</v>
      </c>
      <c r="E3509" s="23">
        <v>-3.647259974449419E-2</v>
      </c>
      <c r="F3509" s="23">
        <v>-2.1688717363933647E-2</v>
      </c>
      <c r="G3509" s="23">
        <v>0.1270461590227461</v>
      </c>
      <c r="H3509" s="23">
        <v>7.9190354082303543E-2</v>
      </c>
      <c r="I3509" s="25">
        <f t="shared" si="216"/>
        <v>0</v>
      </c>
      <c r="J3509" s="25">
        <f t="shared" si="217"/>
        <v>0</v>
      </c>
      <c r="K3509" s="25">
        <f t="shared" si="218"/>
        <v>0</v>
      </c>
      <c r="L3509" s="25">
        <f t="shared" si="219"/>
        <v>0</v>
      </c>
      <c r="M3509" s="25">
        <v>0</v>
      </c>
      <c r="N3509" s="25" t="e">
        <v>#N/A</v>
      </c>
      <c r="O3509" s="25" t="e">
        <f>VLOOKUP(A3509,'NFkB target TFs'!$E$10:$E$54,1,FALSE)</f>
        <v>#N/A</v>
      </c>
      <c r="P3509" s="25" t="e">
        <f>VLOOKUP(A3509,'all NFkB targets'!$A$6:$A$571,1,FALSE)</f>
        <v>#N/A</v>
      </c>
    </row>
    <row r="3510" spans="1:16" x14ac:dyDescent="0.25">
      <c r="A3510" s="96" t="s">
        <v>14011</v>
      </c>
      <c r="B3510" s="21" t="s">
        <v>14012</v>
      </c>
      <c r="C3510" s="21"/>
      <c r="D3510" s="22">
        <v>0</v>
      </c>
      <c r="E3510" s="28">
        <v>0.37693941763196986</v>
      </c>
      <c r="F3510" s="28">
        <v>0.39120285906636759</v>
      </c>
      <c r="G3510" s="28">
        <v>0.6304684778988624</v>
      </c>
      <c r="H3510" s="23">
        <v>7.9113483471803539E-2</v>
      </c>
      <c r="I3510" s="25">
        <f t="shared" si="216"/>
        <v>0</v>
      </c>
      <c r="J3510" s="25">
        <f t="shared" si="217"/>
        <v>0</v>
      </c>
      <c r="K3510" s="25">
        <f t="shared" si="218"/>
        <v>1</v>
      </c>
      <c r="L3510" s="25">
        <f t="shared" si="219"/>
        <v>0</v>
      </c>
      <c r="M3510" s="25">
        <v>1</v>
      </c>
      <c r="N3510" s="25" t="e">
        <v>#N/A</v>
      </c>
      <c r="O3510" s="25" t="e">
        <f>VLOOKUP(A3510,'NFkB target TFs'!$E$10:$E$54,1,FALSE)</f>
        <v>#N/A</v>
      </c>
      <c r="P3510" s="25" t="e">
        <f>VLOOKUP(A3510,'all NFkB targets'!$A$6:$A$571,1,FALSE)</f>
        <v>#N/A</v>
      </c>
    </row>
    <row r="3511" spans="1:16" x14ac:dyDescent="0.25">
      <c r="A3511" s="96" t="s">
        <v>11654</v>
      </c>
      <c r="B3511" s="21" t="s">
        <v>11655</v>
      </c>
      <c r="C3511" s="21"/>
      <c r="D3511" s="22">
        <v>0</v>
      </c>
      <c r="E3511" s="23">
        <v>-0.33455910707339936</v>
      </c>
      <c r="F3511" s="23">
        <v>-2.9651961265956903E-2</v>
      </c>
      <c r="G3511" s="23">
        <v>9.3128141753013489E-3</v>
      </c>
      <c r="H3511" s="23">
        <v>7.8953947728497037E-2</v>
      </c>
      <c r="I3511" s="25">
        <f t="shared" ref="I3511:I3574" si="220">IF(ABS(E3511)&gt;0.585,1,0)</f>
        <v>0</v>
      </c>
      <c r="J3511" s="25">
        <f t="shared" ref="J3511:J3574" si="221">IF(ABS(F3511)&gt;0.585,1,0)</f>
        <v>0</v>
      </c>
      <c r="K3511" s="25">
        <f t="shared" ref="K3511:K3574" si="222">IF(ABS(G3511)&gt;0.585,1,0)</f>
        <v>0</v>
      </c>
      <c r="L3511" s="25">
        <f t="shared" ref="L3511:L3574" si="223">IF(ABS(H3511)&gt;0.585,1,0)</f>
        <v>0</v>
      </c>
      <c r="M3511" s="25">
        <v>0</v>
      </c>
      <c r="N3511" s="25" t="e">
        <v>#N/A</v>
      </c>
      <c r="O3511" s="25" t="e">
        <f>VLOOKUP(A3511,'NFkB target TFs'!$E$10:$E$54,1,FALSE)</f>
        <v>#N/A</v>
      </c>
      <c r="P3511" s="25" t="e">
        <f>VLOOKUP(A3511,'all NFkB targets'!$A$6:$A$571,1,FALSE)</f>
        <v>#N/A</v>
      </c>
    </row>
    <row r="3512" spans="1:16" x14ac:dyDescent="0.25">
      <c r="A3512" s="96" t="s">
        <v>4130</v>
      </c>
      <c r="B3512" s="21" t="s">
        <v>4131</v>
      </c>
      <c r="C3512" s="21"/>
      <c r="D3512" s="22">
        <v>0</v>
      </c>
      <c r="E3512" s="23">
        <v>7.6220370012783645E-2</v>
      </c>
      <c r="F3512" s="23">
        <v>0.39348646722126707</v>
      </c>
      <c r="G3512" s="23">
        <v>0.50610419616845759</v>
      </c>
      <c r="H3512" s="23">
        <v>7.8836586419123236E-2</v>
      </c>
      <c r="I3512" s="25">
        <f t="shared" si="220"/>
        <v>0</v>
      </c>
      <c r="J3512" s="25">
        <f t="shared" si="221"/>
        <v>0</v>
      </c>
      <c r="K3512" s="25">
        <f t="shared" si="222"/>
        <v>0</v>
      </c>
      <c r="L3512" s="25">
        <f t="shared" si="223"/>
        <v>0</v>
      </c>
      <c r="M3512" s="25">
        <v>0</v>
      </c>
      <c r="N3512" s="25" t="e">
        <v>#N/A</v>
      </c>
      <c r="O3512" s="25" t="e">
        <f>VLOOKUP(A3512,'NFkB target TFs'!$E$10:$E$54,1,FALSE)</f>
        <v>#N/A</v>
      </c>
      <c r="P3512" s="25" t="e">
        <f>VLOOKUP(A3512,'all NFkB targets'!$A$6:$A$571,1,FALSE)</f>
        <v>#N/A</v>
      </c>
    </row>
    <row r="3513" spans="1:16" x14ac:dyDescent="0.25">
      <c r="A3513" s="96" t="s">
        <v>5453</v>
      </c>
      <c r="B3513" s="21" t="s">
        <v>5454</v>
      </c>
      <c r="C3513" s="21"/>
      <c r="D3513" s="22">
        <v>0</v>
      </c>
      <c r="E3513" s="23">
        <v>0.20129509553532701</v>
      </c>
      <c r="F3513" s="23">
        <v>0.13893532336525888</v>
      </c>
      <c r="G3513" s="23">
        <v>-2.2448811818740783E-2</v>
      </c>
      <c r="H3513" s="23">
        <v>7.8831788758287252E-2</v>
      </c>
      <c r="I3513" s="25">
        <f t="shared" si="220"/>
        <v>0</v>
      </c>
      <c r="J3513" s="25">
        <f t="shared" si="221"/>
        <v>0</v>
      </c>
      <c r="K3513" s="25">
        <f t="shared" si="222"/>
        <v>0</v>
      </c>
      <c r="L3513" s="25">
        <f t="shared" si="223"/>
        <v>0</v>
      </c>
      <c r="M3513" s="25">
        <v>0</v>
      </c>
      <c r="N3513" s="25" t="e">
        <v>#N/A</v>
      </c>
      <c r="O3513" s="25" t="e">
        <f>VLOOKUP(A3513,'NFkB target TFs'!$E$10:$E$54,1,FALSE)</f>
        <v>#N/A</v>
      </c>
      <c r="P3513" s="25" t="e">
        <f>VLOOKUP(A3513,'all NFkB targets'!$A$6:$A$571,1,FALSE)</f>
        <v>#N/A</v>
      </c>
    </row>
    <row r="3514" spans="1:16" x14ac:dyDescent="0.25">
      <c r="A3514" s="96" t="s">
        <v>9541</v>
      </c>
      <c r="B3514" s="21" t="s">
        <v>9542</v>
      </c>
      <c r="C3514" s="21"/>
      <c r="D3514" s="22">
        <v>0</v>
      </c>
      <c r="E3514" s="23">
        <v>4.9632815298358999E-3</v>
      </c>
      <c r="F3514" s="23">
        <v>0.15179753008618868</v>
      </c>
      <c r="G3514" s="23">
        <v>-0.23081535423803598</v>
      </c>
      <c r="H3514" s="23">
        <v>7.8784125032265576E-2</v>
      </c>
      <c r="I3514" s="25">
        <f t="shared" si="220"/>
        <v>0</v>
      </c>
      <c r="J3514" s="25">
        <f t="shared" si="221"/>
        <v>0</v>
      </c>
      <c r="K3514" s="25">
        <f t="shared" si="222"/>
        <v>0</v>
      </c>
      <c r="L3514" s="25">
        <f t="shared" si="223"/>
        <v>0</v>
      </c>
      <c r="M3514" s="25">
        <v>0</v>
      </c>
      <c r="N3514" s="25" t="e">
        <v>#N/A</v>
      </c>
      <c r="O3514" s="25" t="e">
        <f>VLOOKUP(A3514,'NFkB target TFs'!$E$10:$E$54,1,FALSE)</f>
        <v>#N/A</v>
      </c>
      <c r="P3514" s="25" t="e">
        <f>VLOOKUP(A3514,'all NFkB targets'!$A$6:$A$571,1,FALSE)</f>
        <v>#N/A</v>
      </c>
    </row>
    <row r="3515" spans="1:16" x14ac:dyDescent="0.25">
      <c r="A3515" s="96" t="s">
        <v>3971</v>
      </c>
      <c r="B3515" s="21" t="s">
        <v>3972</v>
      </c>
      <c r="C3515" s="21"/>
      <c r="D3515" s="22">
        <v>0</v>
      </c>
      <c r="E3515" s="23">
        <v>0.17267763096035346</v>
      </c>
      <c r="F3515" s="23">
        <v>9.3241792813546859E-2</v>
      </c>
      <c r="G3515" s="23">
        <v>0.10857280631434499</v>
      </c>
      <c r="H3515" s="23">
        <v>7.8660092193774664E-2</v>
      </c>
      <c r="I3515" s="25">
        <f t="shared" si="220"/>
        <v>0</v>
      </c>
      <c r="J3515" s="25">
        <f t="shared" si="221"/>
        <v>0</v>
      </c>
      <c r="K3515" s="25">
        <f t="shared" si="222"/>
        <v>0</v>
      </c>
      <c r="L3515" s="25">
        <f t="shared" si="223"/>
        <v>0</v>
      </c>
      <c r="M3515" s="25">
        <v>0</v>
      </c>
      <c r="N3515" s="25" t="e">
        <v>#N/A</v>
      </c>
      <c r="O3515" s="25" t="e">
        <f>VLOOKUP(A3515,'NFkB target TFs'!$E$10:$E$54,1,FALSE)</f>
        <v>#N/A</v>
      </c>
      <c r="P3515" s="25" t="e">
        <f>VLOOKUP(A3515,'all NFkB targets'!$A$6:$A$571,1,FALSE)</f>
        <v>#N/A</v>
      </c>
    </row>
    <row r="3516" spans="1:16" x14ac:dyDescent="0.25">
      <c r="A3516" s="96" t="s">
        <v>10355</v>
      </c>
      <c r="B3516" s="21" t="s">
        <v>10356</v>
      </c>
      <c r="C3516" s="21"/>
      <c r="D3516" s="22">
        <v>0</v>
      </c>
      <c r="E3516" s="23">
        <v>0.2352307266656872</v>
      </c>
      <c r="F3516" s="23">
        <v>0.15851557605342803</v>
      </c>
      <c r="G3516" s="23">
        <v>0.48399597627682317</v>
      </c>
      <c r="H3516" s="23">
        <v>7.8494740104898625E-2</v>
      </c>
      <c r="I3516" s="25">
        <f t="shared" si="220"/>
        <v>0</v>
      </c>
      <c r="J3516" s="25">
        <f t="shared" si="221"/>
        <v>0</v>
      </c>
      <c r="K3516" s="25">
        <f t="shared" si="222"/>
        <v>0</v>
      </c>
      <c r="L3516" s="25">
        <f t="shared" si="223"/>
        <v>0</v>
      </c>
      <c r="M3516" s="25">
        <v>0</v>
      </c>
      <c r="N3516" s="25" t="e">
        <v>#N/A</v>
      </c>
      <c r="O3516" s="25" t="e">
        <f>VLOOKUP(A3516,'NFkB target TFs'!$E$10:$E$54,1,FALSE)</f>
        <v>#N/A</v>
      </c>
      <c r="P3516" s="25" t="e">
        <f>VLOOKUP(A3516,'all NFkB targets'!$A$6:$A$571,1,FALSE)</f>
        <v>#N/A</v>
      </c>
    </row>
    <row r="3517" spans="1:16" x14ac:dyDescent="0.25">
      <c r="A3517" s="96" t="s">
        <v>10748</v>
      </c>
      <c r="B3517" s="21" t="s">
        <v>10749</v>
      </c>
      <c r="C3517" s="21"/>
      <c r="D3517" s="22">
        <v>0</v>
      </c>
      <c r="E3517" s="23">
        <v>0.37058748543622316</v>
      </c>
      <c r="F3517" s="23">
        <v>-0.16028688570244765</v>
      </c>
      <c r="G3517" s="23">
        <v>-0.10692050290640893</v>
      </c>
      <c r="H3517" s="23">
        <v>7.8403691248751989E-2</v>
      </c>
      <c r="I3517" s="25">
        <f t="shared" si="220"/>
        <v>0</v>
      </c>
      <c r="J3517" s="25">
        <f t="shared" si="221"/>
        <v>0</v>
      </c>
      <c r="K3517" s="25">
        <f t="shared" si="222"/>
        <v>0</v>
      </c>
      <c r="L3517" s="25">
        <f t="shared" si="223"/>
        <v>0</v>
      </c>
      <c r="M3517" s="25">
        <v>0</v>
      </c>
      <c r="N3517" s="25" t="e">
        <v>#N/A</v>
      </c>
      <c r="O3517" s="25" t="e">
        <f>VLOOKUP(A3517,'NFkB target TFs'!$E$10:$E$54,1,FALSE)</f>
        <v>#N/A</v>
      </c>
      <c r="P3517" s="25" t="e">
        <f>VLOOKUP(A3517,'all NFkB targets'!$A$6:$A$571,1,FALSE)</f>
        <v>#N/A</v>
      </c>
    </row>
    <row r="3518" spans="1:16" x14ac:dyDescent="0.25">
      <c r="A3518" s="96" t="s">
        <v>5942</v>
      </c>
      <c r="B3518" s="21" t="s">
        <v>5943</v>
      </c>
      <c r="C3518" s="21"/>
      <c r="D3518" s="22">
        <v>0</v>
      </c>
      <c r="E3518" s="23">
        <v>0.12109733026402812</v>
      </c>
      <c r="F3518" s="23">
        <v>0.13055014254519418</v>
      </c>
      <c r="G3518" s="23">
        <v>1.539568644277182E-2</v>
      </c>
      <c r="H3518" s="23">
        <v>7.8378883466083127E-2</v>
      </c>
      <c r="I3518" s="25">
        <f t="shared" si="220"/>
        <v>0</v>
      </c>
      <c r="J3518" s="25">
        <f t="shared" si="221"/>
        <v>0</v>
      </c>
      <c r="K3518" s="25">
        <f t="shared" si="222"/>
        <v>0</v>
      </c>
      <c r="L3518" s="25">
        <f t="shared" si="223"/>
        <v>0</v>
      </c>
      <c r="M3518" s="25">
        <v>0</v>
      </c>
      <c r="N3518" s="25" t="e">
        <v>#N/A</v>
      </c>
      <c r="O3518" s="25" t="e">
        <f>VLOOKUP(A3518,'NFkB target TFs'!$E$10:$E$54,1,FALSE)</f>
        <v>#N/A</v>
      </c>
      <c r="P3518" s="25" t="e">
        <f>VLOOKUP(A3518,'all NFkB targets'!$A$6:$A$571,1,FALSE)</f>
        <v>#N/A</v>
      </c>
    </row>
    <row r="3519" spans="1:16" x14ac:dyDescent="0.25">
      <c r="A3519" s="96" t="s">
        <v>11813</v>
      </c>
      <c r="B3519" s="21" t="s">
        <v>941</v>
      </c>
      <c r="C3519" s="21"/>
      <c r="D3519" s="22">
        <v>0</v>
      </c>
      <c r="E3519" s="23">
        <v>0.24084630230697671</v>
      </c>
      <c r="F3519" s="23">
        <v>0.13734006804902743</v>
      </c>
      <c r="G3519" s="23">
        <v>0.36926877434322597</v>
      </c>
      <c r="H3519" s="23">
        <v>7.8265503656002475E-2</v>
      </c>
      <c r="I3519" s="25">
        <f t="shared" si="220"/>
        <v>0</v>
      </c>
      <c r="J3519" s="25">
        <f t="shared" si="221"/>
        <v>0</v>
      </c>
      <c r="K3519" s="25">
        <f t="shared" si="222"/>
        <v>0</v>
      </c>
      <c r="L3519" s="25">
        <f t="shared" si="223"/>
        <v>0</v>
      </c>
      <c r="M3519" s="25">
        <v>0</v>
      </c>
      <c r="N3519" s="25" t="e">
        <v>#N/A</v>
      </c>
      <c r="O3519" s="25" t="e">
        <f>VLOOKUP(A3519,'NFkB target TFs'!$E$10:$E$54,1,FALSE)</f>
        <v>#N/A</v>
      </c>
      <c r="P3519" s="25" t="e">
        <f>VLOOKUP(A3519,'all NFkB targets'!$A$6:$A$571,1,FALSE)</f>
        <v>#N/A</v>
      </c>
    </row>
    <row r="3520" spans="1:16" x14ac:dyDescent="0.25">
      <c r="A3520" s="96" t="s">
        <v>13905</v>
      </c>
      <c r="B3520" s="21" t="s">
        <v>13906</v>
      </c>
      <c r="C3520" s="21"/>
      <c r="D3520" s="22">
        <v>0</v>
      </c>
      <c r="E3520" s="28">
        <v>0.12824697019244199</v>
      </c>
      <c r="F3520" s="28">
        <v>0.48468683844748106</v>
      </c>
      <c r="G3520" s="28">
        <v>0.81368031834962429</v>
      </c>
      <c r="H3520" s="23">
        <v>7.8210423143898436E-2</v>
      </c>
      <c r="I3520" s="25">
        <f t="shared" si="220"/>
        <v>0</v>
      </c>
      <c r="J3520" s="25">
        <f t="shared" si="221"/>
        <v>0</v>
      </c>
      <c r="K3520" s="25">
        <f t="shared" si="222"/>
        <v>1</v>
      </c>
      <c r="L3520" s="25">
        <f t="shared" si="223"/>
        <v>0</v>
      </c>
      <c r="M3520" s="25">
        <v>1</v>
      </c>
      <c r="N3520" s="25" t="e">
        <v>#N/A</v>
      </c>
      <c r="O3520" s="25" t="e">
        <f>VLOOKUP(A3520,'NFkB target TFs'!$E$10:$E$54,1,FALSE)</f>
        <v>#N/A</v>
      </c>
      <c r="P3520" s="25" t="e">
        <f>VLOOKUP(A3520,'all NFkB targets'!$A$6:$A$571,1,FALSE)</f>
        <v>#N/A</v>
      </c>
    </row>
    <row r="3521" spans="1:16" x14ac:dyDescent="0.25">
      <c r="A3521" s="96" t="s">
        <v>13545</v>
      </c>
      <c r="B3521" s="21" t="s">
        <v>13546</v>
      </c>
      <c r="C3521" s="21"/>
      <c r="D3521" s="22">
        <v>0</v>
      </c>
      <c r="E3521" s="28">
        <v>0.2225843520303005</v>
      </c>
      <c r="F3521" s="28">
        <v>0.58040611299486478</v>
      </c>
      <c r="G3521" s="28">
        <v>0.86740639037387146</v>
      </c>
      <c r="H3521" s="23">
        <v>7.8197700232172637E-2</v>
      </c>
      <c r="I3521" s="25">
        <f t="shared" si="220"/>
        <v>0</v>
      </c>
      <c r="J3521" s="25">
        <f t="shared" si="221"/>
        <v>0</v>
      </c>
      <c r="K3521" s="25">
        <f t="shared" si="222"/>
        <v>1</v>
      </c>
      <c r="L3521" s="25">
        <f t="shared" si="223"/>
        <v>0</v>
      </c>
      <c r="M3521" s="25">
        <v>1</v>
      </c>
      <c r="N3521" s="25" t="e">
        <v>#N/A</v>
      </c>
      <c r="O3521" s="25" t="e">
        <f>VLOOKUP(A3521,'NFkB target TFs'!$E$10:$E$54,1,FALSE)</f>
        <v>#N/A</v>
      </c>
      <c r="P3521" s="25" t="e">
        <f>VLOOKUP(A3521,'all NFkB targets'!$A$6:$A$571,1,FALSE)</f>
        <v>#N/A</v>
      </c>
    </row>
    <row r="3522" spans="1:16" x14ac:dyDescent="0.25">
      <c r="A3522" s="96" t="s">
        <v>7678</v>
      </c>
      <c r="B3522" s="21" t="s">
        <v>7679</v>
      </c>
      <c r="C3522" s="21"/>
      <c r="D3522" s="22">
        <v>0</v>
      </c>
      <c r="E3522" s="23">
        <v>0.14280908461856356</v>
      </c>
      <c r="F3522" s="23">
        <v>0.16796964808115986</v>
      </c>
      <c r="G3522" s="23">
        <v>0.14638367504620287</v>
      </c>
      <c r="H3522" s="23">
        <v>7.8156451936965979E-2</v>
      </c>
      <c r="I3522" s="25">
        <f t="shared" si="220"/>
        <v>0</v>
      </c>
      <c r="J3522" s="25">
        <f t="shared" si="221"/>
        <v>0</v>
      </c>
      <c r="K3522" s="25">
        <f t="shared" si="222"/>
        <v>0</v>
      </c>
      <c r="L3522" s="25">
        <f t="shared" si="223"/>
        <v>0</v>
      </c>
      <c r="M3522" s="25">
        <v>0</v>
      </c>
      <c r="N3522" s="25" t="e">
        <v>#N/A</v>
      </c>
      <c r="O3522" s="25" t="e">
        <f>VLOOKUP(A3522,'NFkB target TFs'!$E$10:$E$54,1,FALSE)</f>
        <v>#N/A</v>
      </c>
      <c r="P3522" s="25" t="e">
        <f>VLOOKUP(A3522,'all NFkB targets'!$A$6:$A$571,1,FALSE)</f>
        <v>#N/A</v>
      </c>
    </row>
    <row r="3523" spans="1:16" x14ac:dyDescent="0.25">
      <c r="A3523" s="96" t="s">
        <v>4017</v>
      </c>
      <c r="B3523" s="21" t="s">
        <v>4018</v>
      </c>
      <c r="C3523" s="21"/>
      <c r="D3523" s="22">
        <v>0</v>
      </c>
      <c r="E3523" s="23">
        <v>0.37179087553817364</v>
      </c>
      <c r="F3523" s="23">
        <v>0.40525647848625845</v>
      </c>
      <c r="G3523" s="23">
        <v>0.33079787939945898</v>
      </c>
      <c r="H3523" s="23">
        <v>7.8085221917342809E-2</v>
      </c>
      <c r="I3523" s="25">
        <f t="shared" si="220"/>
        <v>0</v>
      </c>
      <c r="J3523" s="25">
        <f t="shared" si="221"/>
        <v>0</v>
      </c>
      <c r="K3523" s="25">
        <f t="shared" si="222"/>
        <v>0</v>
      </c>
      <c r="L3523" s="25">
        <f t="shared" si="223"/>
        <v>0</v>
      </c>
      <c r="M3523" s="25">
        <v>0</v>
      </c>
      <c r="N3523" s="25" t="e">
        <v>#N/A</v>
      </c>
      <c r="O3523" s="25" t="e">
        <f>VLOOKUP(A3523,'NFkB target TFs'!$E$10:$E$54,1,FALSE)</f>
        <v>#N/A</v>
      </c>
      <c r="P3523" s="25" t="e">
        <f>VLOOKUP(A3523,'all NFkB targets'!$A$6:$A$571,1,FALSE)</f>
        <v>#N/A</v>
      </c>
    </row>
    <row r="3524" spans="1:16" x14ac:dyDescent="0.25">
      <c r="A3524" s="96" t="s">
        <v>1110</v>
      </c>
      <c r="B3524" s="21" t="s">
        <v>1111</v>
      </c>
      <c r="C3524" s="21"/>
      <c r="D3524" s="22">
        <v>0</v>
      </c>
      <c r="E3524" s="23">
        <v>0.12473009896702869</v>
      </c>
      <c r="F3524" s="23">
        <v>5.2245213955449399E-2</v>
      </c>
      <c r="G3524" s="23">
        <v>9.1638698972446433E-2</v>
      </c>
      <c r="H3524" s="23">
        <v>7.7946136406192287E-2</v>
      </c>
      <c r="I3524" s="25">
        <f t="shared" si="220"/>
        <v>0</v>
      </c>
      <c r="J3524" s="25">
        <f t="shared" si="221"/>
        <v>0</v>
      </c>
      <c r="K3524" s="25">
        <f t="shared" si="222"/>
        <v>0</v>
      </c>
      <c r="L3524" s="25">
        <f t="shared" si="223"/>
        <v>0</v>
      </c>
      <c r="M3524" s="25">
        <v>0</v>
      </c>
      <c r="N3524" s="25" t="e">
        <v>#N/A</v>
      </c>
      <c r="O3524" s="25" t="e">
        <f>VLOOKUP(A3524,'NFkB target TFs'!$E$10:$E$54,1,FALSE)</f>
        <v>#N/A</v>
      </c>
      <c r="P3524" s="25" t="e">
        <f>VLOOKUP(A3524,'all NFkB targets'!$A$6:$A$571,1,FALSE)</f>
        <v>#N/A</v>
      </c>
    </row>
    <row r="3525" spans="1:16" x14ac:dyDescent="0.25">
      <c r="A3525" s="96" t="s">
        <v>680</v>
      </c>
      <c r="B3525" s="21" t="s">
        <v>681</v>
      </c>
      <c r="C3525" s="21"/>
      <c r="D3525" s="22">
        <v>0</v>
      </c>
      <c r="E3525" s="23">
        <v>5.6084602760477768E-2</v>
      </c>
      <c r="F3525" s="23">
        <v>0.17860434775197293</v>
      </c>
      <c r="G3525" s="23">
        <v>-7.2419290387715149E-2</v>
      </c>
      <c r="H3525" s="23">
        <v>7.7910471104187168E-2</v>
      </c>
      <c r="I3525" s="25">
        <f t="shared" si="220"/>
        <v>0</v>
      </c>
      <c r="J3525" s="25">
        <f t="shared" si="221"/>
        <v>0</v>
      </c>
      <c r="K3525" s="25">
        <f t="shared" si="222"/>
        <v>0</v>
      </c>
      <c r="L3525" s="25">
        <f t="shared" si="223"/>
        <v>0</v>
      </c>
      <c r="M3525" s="25">
        <v>0</v>
      </c>
      <c r="N3525" s="25" t="e">
        <v>#N/A</v>
      </c>
      <c r="O3525" s="25" t="e">
        <f>VLOOKUP(A3525,'NFkB target TFs'!$E$10:$E$54,1,FALSE)</f>
        <v>#N/A</v>
      </c>
      <c r="P3525" s="25" t="e">
        <f>VLOOKUP(A3525,'all NFkB targets'!$A$6:$A$571,1,FALSE)</f>
        <v>#N/A</v>
      </c>
    </row>
    <row r="3526" spans="1:16" x14ac:dyDescent="0.25">
      <c r="A3526" s="96" t="s">
        <v>5914</v>
      </c>
      <c r="B3526" s="21" t="s">
        <v>5915</v>
      </c>
      <c r="C3526" s="21"/>
      <c r="D3526" s="22">
        <v>0</v>
      </c>
      <c r="E3526" s="23">
        <v>-1.7048863165215544E-2</v>
      </c>
      <c r="F3526" s="23">
        <v>3.3757728588610141E-2</v>
      </c>
      <c r="G3526" s="23">
        <v>0.13867101775272742</v>
      </c>
      <c r="H3526" s="23">
        <v>7.7703608381201966E-2</v>
      </c>
      <c r="I3526" s="25">
        <f t="shared" si="220"/>
        <v>0</v>
      </c>
      <c r="J3526" s="25">
        <f t="shared" si="221"/>
        <v>0</v>
      </c>
      <c r="K3526" s="25">
        <f t="shared" si="222"/>
        <v>0</v>
      </c>
      <c r="L3526" s="25">
        <f t="shared" si="223"/>
        <v>0</v>
      </c>
      <c r="M3526" s="25">
        <v>0</v>
      </c>
      <c r="N3526" s="25" t="e">
        <v>#N/A</v>
      </c>
      <c r="O3526" s="25" t="e">
        <f>VLOOKUP(A3526,'NFkB target TFs'!$E$10:$E$54,1,FALSE)</f>
        <v>#N/A</v>
      </c>
      <c r="P3526" s="25" t="e">
        <f>VLOOKUP(A3526,'all NFkB targets'!$A$6:$A$571,1,FALSE)</f>
        <v>#N/A</v>
      </c>
    </row>
    <row r="3527" spans="1:16" x14ac:dyDescent="0.25">
      <c r="A3527" s="96" t="s">
        <v>11571</v>
      </c>
      <c r="B3527" s="21" t="s">
        <v>11572</v>
      </c>
      <c r="C3527" s="21"/>
      <c r="D3527" s="22">
        <v>0</v>
      </c>
      <c r="E3527" s="23">
        <v>0.32592423476958926</v>
      </c>
      <c r="F3527" s="23">
        <v>0.24468346502223354</v>
      </c>
      <c r="G3527" s="23">
        <v>0.16161854795938196</v>
      </c>
      <c r="H3527" s="23">
        <v>7.7698763182537794E-2</v>
      </c>
      <c r="I3527" s="25">
        <f t="shared" si="220"/>
        <v>0</v>
      </c>
      <c r="J3527" s="25">
        <f t="shared" si="221"/>
        <v>0</v>
      </c>
      <c r="K3527" s="25">
        <f t="shared" si="222"/>
        <v>0</v>
      </c>
      <c r="L3527" s="25">
        <f t="shared" si="223"/>
        <v>0</v>
      </c>
      <c r="M3527" s="25">
        <v>0</v>
      </c>
      <c r="N3527" s="25" t="e">
        <v>#N/A</v>
      </c>
      <c r="O3527" s="25" t="e">
        <f>VLOOKUP(A3527,'NFkB target TFs'!$E$10:$E$54,1,FALSE)</f>
        <v>#N/A</v>
      </c>
      <c r="P3527" s="25" t="e">
        <f>VLOOKUP(A3527,'all NFkB targets'!$A$6:$A$571,1,FALSE)</f>
        <v>#N/A</v>
      </c>
    </row>
    <row r="3528" spans="1:16" x14ac:dyDescent="0.25">
      <c r="A3528" s="96" t="s">
        <v>10916</v>
      </c>
      <c r="B3528" s="21" t="s">
        <v>10917</v>
      </c>
      <c r="C3528" s="21"/>
      <c r="D3528" s="22">
        <v>0</v>
      </c>
      <c r="E3528" s="23">
        <v>3.4528840565406289E-2</v>
      </c>
      <c r="F3528" s="23">
        <v>-0.39851790992013741</v>
      </c>
      <c r="G3528" s="23">
        <v>0.57261372112508968</v>
      </c>
      <c r="H3528" s="23">
        <v>7.7680099471016645E-2</v>
      </c>
      <c r="I3528" s="25">
        <f t="shared" si="220"/>
        <v>0</v>
      </c>
      <c r="J3528" s="25">
        <f t="shared" si="221"/>
        <v>0</v>
      </c>
      <c r="K3528" s="25">
        <f t="shared" si="222"/>
        <v>0</v>
      </c>
      <c r="L3528" s="25">
        <f t="shared" si="223"/>
        <v>0</v>
      </c>
      <c r="M3528" s="25">
        <v>0</v>
      </c>
      <c r="N3528" s="25" t="e">
        <v>#N/A</v>
      </c>
      <c r="O3528" s="25" t="e">
        <f>VLOOKUP(A3528,'NFkB target TFs'!$E$10:$E$54,1,FALSE)</f>
        <v>#N/A</v>
      </c>
      <c r="P3528" s="25" t="e">
        <f>VLOOKUP(A3528,'all NFkB targets'!$A$6:$A$571,1,FALSE)</f>
        <v>#N/A</v>
      </c>
    </row>
    <row r="3529" spans="1:16" x14ac:dyDescent="0.25">
      <c r="A3529" s="96" t="s">
        <v>5441</v>
      </c>
      <c r="B3529" s="21" t="s">
        <v>5442</v>
      </c>
      <c r="C3529" s="21"/>
      <c r="D3529" s="22">
        <v>0</v>
      </c>
      <c r="E3529" s="23">
        <v>0.44966574000850651</v>
      </c>
      <c r="F3529" s="23">
        <v>0.25679928345665948</v>
      </c>
      <c r="G3529" s="23">
        <v>0.51065694199247069</v>
      </c>
      <c r="H3529" s="23">
        <v>7.7603320759942751E-2</v>
      </c>
      <c r="I3529" s="25">
        <f t="shared" si="220"/>
        <v>0</v>
      </c>
      <c r="J3529" s="25">
        <f t="shared" si="221"/>
        <v>0</v>
      </c>
      <c r="K3529" s="25">
        <f t="shared" si="222"/>
        <v>0</v>
      </c>
      <c r="L3529" s="25">
        <f t="shared" si="223"/>
        <v>0</v>
      </c>
      <c r="M3529" s="25">
        <v>0</v>
      </c>
      <c r="N3529" s="25" t="e">
        <v>#N/A</v>
      </c>
      <c r="O3529" s="25" t="e">
        <f>VLOOKUP(A3529,'NFkB target TFs'!$E$10:$E$54,1,FALSE)</f>
        <v>#N/A</v>
      </c>
      <c r="P3529" s="25" t="e">
        <f>VLOOKUP(A3529,'all NFkB targets'!$A$6:$A$571,1,FALSE)</f>
        <v>#N/A</v>
      </c>
    </row>
    <row r="3530" spans="1:16" x14ac:dyDescent="0.25">
      <c r="A3530" s="96" t="s">
        <v>7361</v>
      </c>
      <c r="B3530" s="21" t="s">
        <v>7362</v>
      </c>
      <c r="C3530" s="21"/>
      <c r="D3530" s="22">
        <v>0</v>
      </c>
      <c r="E3530" s="23">
        <v>1.1292034183887136E-2</v>
      </c>
      <c r="F3530" s="23">
        <v>-0.12299380152488375</v>
      </c>
      <c r="G3530" s="23">
        <v>-1.1115254255524001E-2</v>
      </c>
      <c r="H3530" s="23">
        <v>7.7530091299521459E-2</v>
      </c>
      <c r="I3530" s="25">
        <f t="shared" si="220"/>
        <v>0</v>
      </c>
      <c r="J3530" s="25">
        <f t="shared" si="221"/>
        <v>0</v>
      </c>
      <c r="K3530" s="25">
        <f t="shared" si="222"/>
        <v>0</v>
      </c>
      <c r="L3530" s="25">
        <f t="shared" si="223"/>
        <v>0</v>
      </c>
      <c r="M3530" s="25">
        <v>0</v>
      </c>
      <c r="N3530" s="25" t="e">
        <v>#N/A</v>
      </c>
      <c r="O3530" s="25" t="e">
        <f>VLOOKUP(A3530,'NFkB target TFs'!$E$10:$E$54,1,FALSE)</f>
        <v>#N/A</v>
      </c>
      <c r="P3530" s="25" t="e">
        <f>VLOOKUP(A3530,'all NFkB targets'!$A$6:$A$571,1,FALSE)</f>
        <v>#N/A</v>
      </c>
    </row>
    <row r="3531" spans="1:16" x14ac:dyDescent="0.25">
      <c r="A3531" s="96" t="s">
        <v>8469</v>
      </c>
      <c r="B3531" s="21" t="s">
        <v>8470</v>
      </c>
      <c r="C3531" s="21"/>
      <c r="D3531" s="22">
        <v>0</v>
      </c>
      <c r="E3531" s="23">
        <v>-0.26070716097981372</v>
      </c>
      <c r="F3531" s="23">
        <v>-0.15608265995248968</v>
      </c>
      <c r="G3531" s="23">
        <v>-0.21585713040926235</v>
      </c>
      <c r="H3531" s="23">
        <v>7.7495527604573539E-2</v>
      </c>
      <c r="I3531" s="25">
        <f t="shared" si="220"/>
        <v>0</v>
      </c>
      <c r="J3531" s="25">
        <f t="shared" si="221"/>
        <v>0</v>
      </c>
      <c r="K3531" s="25">
        <f t="shared" si="222"/>
        <v>0</v>
      </c>
      <c r="L3531" s="25">
        <f t="shared" si="223"/>
        <v>0</v>
      </c>
      <c r="M3531" s="25">
        <v>0</v>
      </c>
      <c r="N3531" s="25" t="e">
        <v>#N/A</v>
      </c>
      <c r="O3531" s="25" t="e">
        <f>VLOOKUP(A3531,'NFkB target TFs'!$E$10:$E$54,1,FALSE)</f>
        <v>#N/A</v>
      </c>
      <c r="P3531" s="25" t="e">
        <f>VLOOKUP(A3531,'all NFkB targets'!$A$6:$A$571,1,FALSE)</f>
        <v>#N/A</v>
      </c>
    </row>
    <row r="3532" spans="1:16" x14ac:dyDescent="0.25">
      <c r="A3532" s="96" t="s">
        <v>4288</v>
      </c>
      <c r="B3532" s="21" t="s">
        <v>4289</v>
      </c>
      <c r="C3532" s="21"/>
      <c r="D3532" s="22">
        <v>0</v>
      </c>
      <c r="E3532" s="23">
        <v>0.35670280723643516</v>
      </c>
      <c r="F3532" s="23">
        <v>3.8910392750536198E-2</v>
      </c>
      <c r="G3532" s="23">
        <v>0.16730689539512744</v>
      </c>
      <c r="H3532" s="23">
        <v>7.7363622084233793E-2</v>
      </c>
      <c r="I3532" s="25">
        <f t="shared" si="220"/>
        <v>0</v>
      </c>
      <c r="J3532" s="25">
        <f t="shared" si="221"/>
        <v>0</v>
      </c>
      <c r="K3532" s="25">
        <f t="shared" si="222"/>
        <v>0</v>
      </c>
      <c r="L3532" s="25">
        <f t="shared" si="223"/>
        <v>0</v>
      </c>
      <c r="M3532" s="25">
        <v>0</v>
      </c>
      <c r="N3532" s="25" t="e">
        <v>#N/A</v>
      </c>
      <c r="O3532" s="25" t="e">
        <f>VLOOKUP(A3532,'NFkB target TFs'!$E$10:$E$54,1,FALSE)</f>
        <v>#N/A</v>
      </c>
      <c r="P3532" s="25" t="e">
        <f>VLOOKUP(A3532,'all NFkB targets'!$A$6:$A$571,1,FALSE)</f>
        <v>#N/A</v>
      </c>
    </row>
    <row r="3533" spans="1:16" x14ac:dyDescent="0.25">
      <c r="A3533" s="96" t="s">
        <v>8309</v>
      </c>
      <c r="B3533" s="21" t="s">
        <v>8310</v>
      </c>
      <c r="C3533" s="21"/>
      <c r="D3533" s="22">
        <v>0</v>
      </c>
      <c r="E3533" s="23">
        <v>1.3826554591400577E-2</v>
      </c>
      <c r="F3533" s="23">
        <v>0.13239404950652153</v>
      </c>
      <c r="G3533" s="23">
        <v>0.14037265636455232</v>
      </c>
      <c r="H3533" s="23">
        <v>7.7284783946104163E-2</v>
      </c>
      <c r="I3533" s="25">
        <f t="shared" si="220"/>
        <v>0</v>
      </c>
      <c r="J3533" s="25">
        <f t="shared" si="221"/>
        <v>0</v>
      </c>
      <c r="K3533" s="25">
        <f t="shared" si="222"/>
        <v>0</v>
      </c>
      <c r="L3533" s="25">
        <f t="shared" si="223"/>
        <v>0</v>
      </c>
      <c r="M3533" s="25">
        <v>0</v>
      </c>
      <c r="N3533" s="25" t="e">
        <v>#N/A</v>
      </c>
      <c r="O3533" s="25" t="e">
        <f>VLOOKUP(A3533,'NFkB target TFs'!$E$10:$E$54,1,FALSE)</f>
        <v>#N/A</v>
      </c>
      <c r="P3533" s="25" t="e">
        <f>VLOOKUP(A3533,'all NFkB targets'!$A$6:$A$571,1,FALSE)</f>
        <v>#N/A</v>
      </c>
    </row>
    <row r="3534" spans="1:16" x14ac:dyDescent="0.25">
      <c r="A3534" s="96" t="s">
        <v>13713</v>
      </c>
      <c r="B3534" s="21" t="s">
        <v>13714</v>
      </c>
      <c r="C3534" s="21"/>
      <c r="D3534" s="22">
        <v>0</v>
      </c>
      <c r="E3534" s="28">
        <v>0.23516583744044847</v>
      </c>
      <c r="F3534" s="28">
        <v>0.321344283572635</v>
      </c>
      <c r="G3534" s="28">
        <v>0.667087769574224</v>
      </c>
      <c r="H3534" s="23">
        <v>7.7278845315254197E-2</v>
      </c>
      <c r="I3534" s="25">
        <f t="shared" si="220"/>
        <v>0</v>
      </c>
      <c r="J3534" s="25">
        <f t="shared" si="221"/>
        <v>0</v>
      </c>
      <c r="K3534" s="25">
        <f t="shared" si="222"/>
        <v>1</v>
      </c>
      <c r="L3534" s="25">
        <f t="shared" si="223"/>
        <v>0</v>
      </c>
      <c r="M3534" s="25">
        <v>1</v>
      </c>
      <c r="N3534" s="25" t="e">
        <v>#N/A</v>
      </c>
      <c r="O3534" s="25" t="e">
        <f>VLOOKUP(A3534,'NFkB target TFs'!$E$10:$E$54,1,FALSE)</f>
        <v>#N/A</v>
      </c>
      <c r="P3534" s="25" t="e">
        <f>VLOOKUP(A3534,'all NFkB targets'!$A$6:$A$571,1,FALSE)</f>
        <v>#N/A</v>
      </c>
    </row>
    <row r="3535" spans="1:16" x14ac:dyDescent="0.25">
      <c r="A3535" s="96" t="s">
        <v>5731</v>
      </c>
      <c r="B3535" s="21" t="s">
        <v>5732</v>
      </c>
      <c r="C3535" s="21"/>
      <c r="D3535" s="22">
        <v>0</v>
      </c>
      <c r="E3535" s="23">
        <v>0.11584944897184607</v>
      </c>
      <c r="F3535" s="23">
        <v>-7.8566282295919762E-2</v>
      </c>
      <c r="G3535" s="23">
        <v>-0.17345151270908502</v>
      </c>
      <c r="H3535" s="23">
        <v>7.7269040540318051E-2</v>
      </c>
      <c r="I3535" s="25">
        <f t="shared" si="220"/>
        <v>0</v>
      </c>
      <c r="J3535" s="25">
        <f t="shared" si="221"/>
        <v>0</v>
      </c>
      <c r="K3535" s="25">
        <f t="shared" si="222"/>
        <v>0</v>
      </c>
      <c r="L3535" s="25">
        <f t="shared" si="223"/>
        <v>0</v>
      </c>
      <c r="M3535" s="25">
        <v>0</v>
      </c>
      <c r="N3535" s="25" t="e">
        <v>#N/A</v>
      </c>
      <c r="O3535" s="25" t="e">
        <f>VLOOKUP(A3535,'NFkB target TFs'!$E$10:$E$54,1,FALSE)</f>
        <v>#N/A</v>
      </c>
      <c r="P3535" s="25" t="e">
        <f>VLOOKUP(A3535,'all NFkB targets'!$A$6:$A$571,1,FALSE)</f>
        <v>#N/A</v>
      </c>
    </row>
    <row r="3536" spans="1:16" x14ac:dyDescent="0.25">
      <c r="A3536" s="96" t="s">
        <v>5826</v>
      </c>
      <c r="B3536" s="21" t="s">
        <v>5827</v>
      </c>
      <c r="C3536" s="21"/>
      <c r="D3536" s="22">
        <v>0</v>
      </c>
      <c r="E3536" s="23">
        <v>-3.2620303542679461E-3</v>
      </c>
      <c r="F3536" s="23">
        <v>-4.5738136747014976E-2</v>
      </c>
      <c r="G3536" s="23">
        <v>0.42218134867733775</v>
      </c>
      <c r="H3536" s="23">
        <v>7.7033713718599989E-2</v>
      </c>
      <c r="I3536" s="25">
        <f t="shared" si="220"/>
        <v>0</v>
      </c>
      <c r="J3536" s="25">
        <f t="shared" si="221"/>
        <v>0</v>
      </c>
      <c r="K3536" s="25">
        <f t="shared" si="222"/>
        <v>0</v>
      </c>
      <c r="L3536" s="25">
        <f t="shared" si="223"/>
        <v>0</v>
      </c>
      <c r="M3536" s="25">
        <v>0</v>
      </c>
      <c r="N3536" s="25" t="e">
        <v>#N/A</v>
      </c>
      <c r="O3536" s="25" t="e">
        <f>VLOOKUP(A3536,'NFkB target TFs'!$E$10:$E$54,1,FALSE)</f>
        <v>#N/A</v>
      </c>
      <c r="P3536" s="25" t="e">
        <f>VLOOKUP(A3536,'all NFkB targets'!$A$6:$A$571,1,FALSE)</f>
        <v>#N/A</v>
      </c>
    </row>
    <row r="3537" spans="1:16" x14ac:dyDescent="0.25">
      <c r="A3537" s="96" t="s">
        <v>697</v>
      </c>
      <c r="B3537" s="21" t="s">
        <v>698</v>
      </c>
      <c r="C3537" s="21"/>
      <c r="D3537" s="22">
        <v>0</v>
      </c>
      <c r="E3537" s="23">
        <v>6.7708115374714453E-2</v>
      </c>
      <c r="F3537" s="23">
        <v>7.160144627417632E-2</v>
      </c>
      <c r="G3537" s="23">
        <v>-4.2806770907800384E-2</v>
      </c>
      <c r="H3537" s="23">
        <v>7.7024322683556079E-2</v>
      </c>
      <c r="I3537" s="25">
        <f t="shared" si="220"/>
        <v>0</v>
      </c>
      <c r="J3537" s="25">
        <f t="shared" si="221"/>
        <v>0</v>
      </c>
      <c r="K3537" s="25">
        <f t="shared" si="222"/>
        <v>0</v>
      </c>
      <c r="L3537" s="25">
        <f t="shared" si="223"/>
        <v>0</v>
      </c>
      <c r="M3537" s="25">
        <v>0</v>
      </c>
      <c r="N3537" s="25" t="e">
        <v>#N/A</v>
      </c>
      <c r="O3537" s="25" t="e">
        <f>VLOOKUP(A3537,'NFkB target TFs'!$E$10:$E$54,1,FALSE)</f>
        <v>#N/A</v>
      </c>
      <c r="P3537" s="25" t="e">
        <f>VLOOKUP(A3537,'all NFkB targets'!$A$6:$A$571,1,FALSE)</f>
        <v>#N/A</v>
      </c>
    </row>
    <row r="3538" spans="1:16" x14ac:dyDescent="0.25">
      <c r="A3538" s="96" t="s">
        <v>10888</v>
      </c>
      <c r="B3538" s="21" t="s">
        <v>10889</v>
      </c>
      <c r="C3538" s="21"/>
      <c r="D3538" s="22">
        <v>0</v>
      </c>
      <c r="E3538" s="23">
        <v>2.5371789708311551E-2</v>
      </c>
      <c r="F3538" s="23">
        <v>0.21177563724524689</v>
      </c>
      <c r="G3538" s="23">
        <v>0.2343185003331415</v>
      </c>
      <c r="H3538" s="23">
        <v>7.7012823608064829E-2</v>
      </c>
      <c r="I3538" s="25">
        <f t="shared" si="220"/>
        <v>0</v>
      </c>
      <c r="J3538" s="25">
        <f t="shared" si="221"/>
        <v>0</v>
      </c>
      <c r="K3538" s="25">
        <f t="shared" si="222"/>
        <v>0</v>
      </c>
      <c r="L3538" s="25">
        <f t="shared" si="223"/>
        <v>0</v>
      </c>
      <c r="M3538" s="25">
        <v>0</v>
      </c>
      <c r="N3538" s="25" t="e">
        <v>#N/A</v>
      </c>
      <c r="O3538" s="25" t="e">
        <f>VLOOKUP(A3538,'NFkB target TFs'!$E$10:$E$54,1,FALSE)</f>
        <v>#N/A</v>
      </c>
      <c r="P3538" s="25" t="e">
        <f>VLOOKUP(A3538,'all NFkB targets'!$A$6:$A$571,1,FALSE)</f>
        <v>#N/A</v>
      </c>
    </row>
    <row r="3539" spans="1:16" x14ac:dyDescent="0.25">
      <c r="A3539" s="96" t="s">
        <v>9731</v>
      </c>
      <c r="B3539" s="21" t="s">
        <v>9732</v>
      </c>
      <c r="C3539" s="21"/>
      <c r="D3539" s="22">
        <v>0</v>
      </c>
      <c r="E3539" s="23">
        <v>0.24907431659889723</v>
      </c>
      <c r="F3539" s="23">
        <v>-1.9163736626182551E-2</v>
      </c>
      <c r="G3539" s="23">
        <v>3.2675602255986889E-2</v>
      </c>
      <c r="H3539" s="23">
        <v>7.696809251757647E-2</v>
      </c>
      <c r="I3539" s="25">
        <f t="shared" si="220"/>
        <v>0</v>
      </c>
      <c r="J3539" s="25">
        <f t="shared" si="221"/>
        <v>0</v>
      </c>
      <c r="K3539" s="25">
        <f t="shared" si="222"/>
        <v>0</v>
      </c>
      <c r="L3539" s="25">
        <f t="shared" si="223"/>
        <v>0</v>
      </c>
      <c r="M3539" s="25">
        <v>0</v>
      </c>
      <c r="N3539" s="25" t="e">
        <v>#N/A</v>
      </c>
      <c r="O3539" s="25" t="e">
        <f>VLOOKUP(A3539,'NFkB target TFs'!$E$10:$E$54,1,FALSE)</f>
        <v>#N/A</v>
      </c>
      <c r="P3539" s="25" t="e">
        <f>VLOOKUP(A3539,'all NFkB targets'!$A$6:$A$571,1,FALSE)</f>
        <v>#N/A</v>
      </c>
    </row>
    <row r="3540" spans="1:16" x14ac:dyDescent="0.25">
      <c r="A3540" s="96" t="s">
        <v>6689</v>
      </c>
      <c r="B3540" s="21" t="s">
        <v>6690</v>
      </c>
      <c r="C3540" s="21"/>
      <c r="D3540" s="22">
        <v>0</v>
      </c>
      <c r="E3540" s="23">
        <v>7.0628125382779697E-2</v>
      </c>
      <c r="F3540" s="23">
        <v>0.16156152850768576</v>
      </c>
      <c r="G3540" s="23">
        <v>0.33129545542907179</v>
      </c>
      <c r="H3540" s="23">
        <v>7.6838839016600755E-2</v>
      </c>
      <c r="I3540" s="25">
        <f t="shared" si="220"/>
        <v>0</v>
      </c>
      <c r="J3540" s="25">
        <f t="shared" si="221"/>
        <v>0</v>
      </c>
      <c r="K3540" s="25">
        <f t="shared" si="222"/>
        <v>0</v>
      </c>
      <c r="L3540" s="25">
        <f t="shared" si="223"/>
        <v>0</v>
      </c>
      <c r="M3540" s="25">
        <v>0</v>
      </c>
      <c r="N3540" s="25" t="e">
        <v>#N/A</v>
      </c>
      <c r="O3540" s="25" t="e">
        <f>VLOOKUP(A3540,'NFkB target TFs'!$E$10:$E$54,1,FALSE)</f>
        <v>#N/A</v>
      </c>
      <c r="P3540" s="25" t="e">
        <f>VLOOKUP(A3540,'all NFkB targets'!$A$6:$A$571,1,FALSE)</f>
        <v>#N/A</v>
      </c>
    </row>
    <row r="3541" spans="1:16" x14ac:dyDescent="0.25">
      <c r="A3541" s="96" t="s">
        <v>7130</v>
      </c>
      <c r="B3541" s="21" t="s">
        <v>7131</v>
      </c>
      <c r="C3541" s="21"/>
      <c r="D3541" s="22">
        <v>0</v>
      </c>
      <c r="E3541" s="23">
        <v>0.34671776339770616</v>
      </c>
      <c r="F3541" s="23">
        <v>3.3100110510475851E-2</v>
      </c>
      <c r="G3541" s="23">
        <v>-2.4058271512228033E-2</v>
      </c>
      <c r="H3541" s="23">
        <v>7.6814419527972785E-2</v>
      </c>
      <c r="I3541" s="25">
        <f t="shared" si="220"/>
        <v>0</v>
      </c>
      <c r="J3541" s="25">
        <f t="shared" si="221"/>
        <v>0</v>
      </c>
      <c r="K3541" s="25">
        <f t="shared" si="222"/>
        <v>0</v>
      </c>
      <c r="L3541" s="25">
        <f t="shared" si="223"/>
        <v>0</v>
      </c>
      <c r="M3541" s="25">
        <v>0</v>
      </c>
      <c r="N3541" s="25" t="e">
        <v>#N/A</v>
      </c>
      <c r="O3541" s="25" t="e">
        <f>VLOOKUP(A3541,'NFkB target TFs'!$E$10:$E$54,1,FALSE)</f>
        <v>#N/A</v>
      </c>
      <c r="P3541" s="25" t="e">
        <f>VLOOKUP(A3541,'all NFkB targets'!$A$6:$A$571,1,FALSE)</f>
        <v>#N/A</v>
      </c>
    </row>
    <row r="3542" spans="1:16" x14ac:dyDescent="0.25">
      <c r="A3542" s="96" t="s">
        <v>13232</v>
      </c>
      <c r="B3542" s="21" t="s">
        <v>13233</v>
      </c>
      <c r="C3542" s="21"/>
      <c r="D3542" s="22">
        <v>0</v>
      </c>
      <c r="E3542" s="28">
        <v>0.24955644809362829</v>
      </c>
      <c r="F3542" s="28">
        <v>0.57729074344275511</v>
      </c>
      <c r="G3542" s="28">
        <v>0.77249658736752225</v>
      </c>
      <c r="H3542" s="23">
        <v>7.6648663448321983E-2</v>
      </c>
      <c r="I3542" s="25">
        <f t="shared" si="220"/>
        <v>0</v>
      </c>
      <c r="J3542" s="25">
        <f t="shared" si="221"/>
        <v>0</v>
      </c>
      <c r="K3542" s="25">
        <f t="shared" si="222"/>
        <v>1</v>
      </c>
      <c r="L3542" s="25">
        <f t="shared" si="223"/>
        <v>0</v>
      </c>
      <c r="M3542" s="25">
        <v>1</v>
      </c>
      <c r="N3542" s="25" t="e">
        <v>#N/A</v>
      </c>
      <c r="O3542" s="25" t="e">
        <f>VLOOKUP(A3542,'NFkB target TFs'!$E$10:$E$54,1,FALSE)</f>
        <v>#N/A</v>
      </c>
      <c r="P3542" s="25" t="e">
        <f>VLOOKUP(A3542,'all NFkB targets'!$A$6:$A$571,1,FALSE)</f>
        <v>#N/A</v>
      </c>
    </row>
    <row r="3543" spans="1:16" x14ac:dyDescent="0.25">
      <c r="A3543" s="96" t="s">
        <v>765</v>
      </c>
      <c r="B3543" s="21" t="s">
        <v>766</v>
      </c>
      <c r="C3543" s="21"/>
      <c r="D3543" s="22">
        <v>0</v>
      </c>
      <c r="E3543" s="23">
        <v>0.16574367775153784</v>
      </c>
      <c r="F3543" s="23">
        <v>0.1007812346796899</v>
      </c>
      <c r="G3543" s="23">
        <v>-0.14321287462628998</v>
      </c>
      <c r="H3543" s="23">
        <v>7.6494733659691186E-2</v>
      </c>
      <c r="I3543" s="25">
        <f t="shared" si="220"/>
        <v>0</v>
      </c>
      <c r="J3543" s="25">
        <f t="shared" si="221"/>
        <v>0</v>
      </c>
      <c r="K3543" s="25">
        <f t="shared" si="222"/>
        <v>0</v>
      </c>
      <c r="L3543" s="25">
        <f t="shared" si="223"/>
        <v>0</v>
      </c>
      <c r="M3543" s="25">
        <v>0</v>
      </c>
      <c r="N3543" s="25" t="e">
        <v>#N/A</v>
      </c>
      <c r="O3543" s="25" t="e">
        <f>VLOOKUP(A3543,'NFkB target TFs'!$E$10:$E$54,1,FALSE)</f>
        <v>#N/A</v>
      </c>
      <c r="P3543" s="25" t="e">
        <f>VLOOKUP(A3543,'all NFkB targets'!$A$6:$A$571,1,FALSE)</f>
        <v>#N/A</v>
      </c>
    </row>
    <row r="3544" spans="1:16" x14ac:dyDescent="0.25">
      <c r="A3544" s="96" t="s">
        <v>11739</v>
      </c>
      <c r="B3544" s="21" t="s">
        <v>11740</v>
      </c>
      <c r="C3544" s="21"/>
      <c r="D3544" s="22">
        <v>0</v>
      </c>
      <c r="E3544" s="23">
        <v>0.17548452678421309</v>
      </c>
      <c r="F3544" s="23">
        <v>0.42135654074185164</v>
      </c>
      <c r="G3544" s="23">
        <v>0.41739388206629358</v>
      </c>
      <c r="H3544" s="23">
        <v>7.6444047579928107E-2</v>
      </c>
      <c r="I3544" s="25">
        <f t="shared" si="220"/>
        <v>0</v>
      </c>
      <c r="J3544" s="25">
        <f t="shared" si="221"/>
        <v>0</v>
      </c>
      <c r="K3544" s="25">
        <f t="shared" si="222"/>
        <v>0</v>
      </c>
      <c r="L3544" s="25">
        <f t="shared" si="223"/>
        <v>0</v>
      </c>
      <c r="M3544" s="25">
        <v>0</v>
      </c>
      <c r="N3544" s="25" t="e">
        <v>#N/A</v>
      </c>
      <c r="O3544" s="25" t="e">
        <f>VLOOKUP(A3544,'NFkB target TFs'!$E$10:$E$54,1,FALSE)</f>
        <v>#N/A</v>
      </c>
      <c r="P3544" s="25" t="e">
        <f>VLOOKUP(A3544,'all NFkB targets'!$A$6:$A$571,1,FALSE)</f>
        <v>#N/A</v>
      </c>
    </row>
    <row r="3545" spans="1:16" x14ac:dyDescent="0.25">
      <c r="A3545" s="96" t="s">
        <v>10419</v>
      </c>
      <c r="B3545" s="21" t="s">
        <v>10420</v>
      </c>
      <c r="C3545" s="21"/>
      <c r="D3545" s="22">
        <v>0</v>
      </c>
      <c r="E3545" s="23">
        <v>0.1663808325362329</v>
      </c>
      <c r="F3545" s="23">
        <v>0.13296049691339204</v>
      </c>
      <c r="G3545" s="23">
        <v>0.44705677023272522</v>
      </c>
      <c r="H3545" s="23">
        <v>7.6385190323124408E-2</v>
      </c>
      <c r="I3545" s="25">
        <f t="shared" si="220"/>
        <v>0</v>
      </c>
      <c r="J3545" s="25">
        <f t="shared" si="221"/>
        <v>0</v>
      </c>
      <c r="K3545" s="25">
        <f t="shared" si="222"/>
        <v>0</v>
      </c>
      <c r="L3545" s="25">
        <f t="shared" si="223"/>
        <v>0</v>
      </c>
      <c r="M3545" s="25">
        <v>0</v>
      </c>
      <c r="N3545" s="25" t="e">
        <v>#N/A</v>
      </c>
      <c r="O3545" s="25" t="e">
        <f>VLOOKUP(A3545,'NFkB target TFs'!$E$10:$E$54,1,FALSE)</f>
        <v>#N/A</v>
      </c>
      <c r="P3545" s="25" t="e">
        <f>VLOOKUP(A3545,'all NFkB targets'!$A$6:$A$571,1,FALSE)</f>
        <v>#N/A</v>
      </c>
    </row>
    <row r="3546" spans="1:16" x14ac:dyDescent="0.25">
      <c r="A3546" s="96" t="s">
        <v>3191</v>
      </c>
      <c r="B3546" s="21" t="s">
        <v>3192</v>
      </c>
      <c r="C3546" s="21"/>
      <c r="D3546" s="22">
        <v>0</v>
      </c>
      <c r="E3546" s="23">
        <v>6.6842097922282281E-2</v>
      </c>
      <c r="F3546" s="23">
        <v>-6.9110982599956308E-2</v>
      </c>
      <c r="G3546" s="23">
        <v>5.248380730161599E-2</v>
      </c>
      <c r="H3546" s="23">
        <v>7.6259226613402648E-2</v>
      </c>
      <c r="I3546" s="25">
        <f t="shared" si="220"/>
        <v>0</v>
      </c>
      <c r="J3546" s="25">
        <f t="shared" si="221"/>
        <v>0</v>
      </c>
      <c r="K3546" s="25">
        <f t="shared" si="222"/>
        <v>0</v>
      </c>
      <c r="L3546" s="25">
        <f t="shared" si="223"/>
        <v>0</v>
      </c>
      <c r="M3546" s="25">
        <v>0</v>
      </c>
      <c r="N3546" s="25" t="e">
        <v>#N/A</v>
      </c>
      <c r="O3546" s="25" t="e">
        <f>VLOOKUP(A3546,'NFkB target TFs'!$E$10:$E$54,1,FALSE)</f>
        <v>#N/A</v>
      </c>
      <c r="P3546" s="25" t="e">
        <f>VLOOKUP(A3546,'all NFkB targets'!$A$6:$A$571,1,FALSE)</f>
        <v>#N/A</v>
      </c>
    </row>
    <row r="3547" spans="1:16" x14ac:dyDescent="0.25">
      <c r="A3547" s="96" t="s">
        <v>3055</v>
      </c>
      <c r="B3547" s="21" t="s">
        <v>3056</v>
      </c>
      <c r="C3547" s="21"/>
      <c r="D3547" s="22">
        <v>0</v>
      </c>
      <c r="E3547" s="23">
        <v>0.14294388832518323</v>
      </c>
      <c r="F3547" s="23">
        <v>0.36755878911196055</v>
      </c>
      <c r="G3547" s="23">
        <v>0.41791228335343056</v>
      </c>
      <c r="H3547" s="23">
        <v>7.6130056546411168E-2</v>
      </c>
      <c r="I3547" s="25">
        <f t="shared" si="220"/>
        <v>0</v>
      </c>
      <c r="J3547" s="25">
        <f t="shared" si="221"/>
        <v>0</v>
      </c>
      <c r="K3547" s="25">
        <f t="shared" si="222"/>
        <v>0</v>
      </c>
      <c r="L3547" s="25">
        <f t="shared" si="223"/>
        <v>0</v>
      </c>
      <c r="M3547" s="25">
        <v>0</v>
      </c>
      <c r="N3547" s="25" t="e">
        <v>#N/A</v>
      </c>
      <c r="O3547" s="25" t="e">
        <f>VLOOKUP(A3547,'NFkB target TFs'!$E$10:$E$54,1,FALSE)</f>
        <v>#N/A</v>
      </c>
      <c r="P3547" s="25" t="e">
        <f>VLOOKUP(A3547,'all NFkB targets'!$A$6:$A$571,1,FALSE)</f>
        <v>#N/A</v>
      </c>
    </row>
    <row r="3548" spans="1:16" x14ac:dyDescent="0.25">
      <c r="A3548" s="96" t="s">
        <v>6584</v>
      </c>
      <c r="B3548" s="21" t="s">
        <v>6585</v>
      </c>
      <c r="C3548" s="21"/>
      <c r="D3548" s="22">
        <v>0</v>
      </c>
      <c r="E3548" s="23">
        <v>0.39706395332532757</v>
      </c>
      <c r="F3548" s="23">
        <v>6.3692818281409547E-2</v>
      </c>
      <c r="G3548" s="23">
        <v>-8.3266242006348343E-2</v>
      </c>
      <c r="H3548" s="23">
        <v>7.6110494130854842E-2</v>
      </c>
      <c r="I3548" s="25">
        <f t="shared" si="220"/>
        <v>0</v>
      </c>
      <c r="J3548" s="25">
        <f t="shared" si="221"/>
        <v>0</v>
      </c>
      <c r="K3548" s="25">
        <f t="shared" si="222"/>
        <v>0</v>
      </c>
      <c r="L3548" s="25">
        <f t="shared" si="223"/>
        <v>0</v>
      </c>
      <c r="M3548" s="25">
        <v>0</v>
      </c>
      <c r="N3548" s="25" t="e">
        <v>#N/A</v>
      </c>
      <c r="O3548" s="25" t="e">
        <f>VLOOKUP(A3548,'NFkB target TFs'!$E$10:$E$54,1,FALSE)</f>
        <v>#N/A</v>
      </c>
      <c r="P3548" s="25" t="e">
        <f>VLOOKUP(A3548,'all NFkB targets'!$A$6:$A$571,1,FALSE)</f>
        <v>#N/A</v>
      </c>
    </row>
    <row r="3549" spans="1:16" x14ac:dyDescent="0.25">
      <c r="A3549" s="96" t="s">
        <v>3459</v>
      </c>
      <c r="B3549" s="21" t="s">
        <v>3460</v>
      </c>
      <c r="C3549" s="21"/>
      <c r="D3549" s="22">
        <v>0</v>
      </c>
      <c r="E3549" s="23">
        <v>2.7999273131695632E-2</v>
      </c>
      <c r="F3549" s="23">
        <v>0.15881509216687173</v>
      </c>
      <c r="G3549" s="23">
        <v>0.25674351509181281</v>
      </c>
      <c r="H3549" s="23">
        <v>7.6077942373345961E-2</v>
      </c>
      <c r="I3549" s="25">
        <f t="shared" si="220"/>
        <v>0</v>
      </c>
      <c r="J3549" s="25">
        <f t="shared" si="221"/>
        <v>0</v>
      </c>
      <c r="K3549" s="25">
        <f t="shared" si="222"/>
        <v>0</v>
      </c>
      <c r="L3549" s="25">
        <f t="shared" si="223"/>
        <v>0</v>
      </c>
      <c r="M3549" s="25">
        <v>0</v>
      </c>
      <c r="N3549" s="25" t="e">
        <v>#N/A</v>
      </c>
      <c r="O3549" s="25" t="e">
        <f>VLOOKUP(A3549,'NFkB target TFs'!$E$10:$E$54,1,FALSE)</f>
        <v>#N/A</v>
      </c>
      <c r="P3549" s="25" t="e">
        <f>VLOOKUP(A3549,'all NFkB targets'!$A$6:$A$571,1,FALSE)</f>
        <v>#N/A</v>
      </c>
    </row>
    <row r="3550" spans="1:16" x14ac:dyDescent="0.25">
      <c r="A3550" s="96" t="s">
        <v>6401</v>
      </c>
      <c r="B3550" s="21" t="s">
        <v>6402</v>
      </c>
      <c r="C3550" s="21"/>
      <c r="D3550" s="22">
        <v>0</v>
      </c>
      <c r="E3550" s="23">
        <v>5.8345760812690717E-2</v>
      </c>
      <c r="F3550" s="23">
        <v>8.2230090211381585E-2</v>
      </c>
      <c r="G3550" s="23">
        <v>0.12140537124104535</v>
      </c>
      <c r="H3550" s="23">
        <v>7.6025825086525861E-2</v>
      </c>
      <c r="I3550" s="25">
        <f t="shared" si="220"/>
        <v>0</v>
      </c>
      <c r="J3550" s="25">
        <f t="shared" si="221"/>
        <v>0</v>
      </c>
      <c r="K3550" s="25">
        <f t="shared" si="222"/>
        <v>0</v>
      </c>
      <c r="L3550" s="25">
        <f t="shared" si="223"/>
        <v>0</v>
      </c>
      <c r="M3550" s="25">
        <v>0</v>
      </c>
      <c r="N3550" s="25" t="e">
        <v>#N/A</v>
      </c>
      <c r="O3550" s="25" t="e">
        <f>VLOOKUP(A3550,'NFkB target TFs'!$E$10:$E$54,1,FALSE)</f>
        <v>#N/A</v>
      </c>
      <c r="P3550" s="25" t="e">
        <f>VLOOKUP(A3550,'all NFkB targets'!$A$6:$A$571,1,FALSE)</f>
        <v>#N/A</v>
      </c>
    </row>
    <row r="3551" spans="1:16" x14ac:dyDescent="0.25">
      <c r="A3551" s="96" t="s">
        <v>10118</v>
      </c>
      <c r="B3551" s="21" t="s">
        <v>10119</v>
      </c>
      <c r="C3551" s="21"/>
      <c r="D3551" s="22">
        <v>0</v>
      </c>
      <c r="E3551" s="23">
        <v>-0.12418904985105669</v>
      </c>
      <c r="F3551" s="23">
        <v>-6.4092399032790589E-3</v>
      </c>
      <c r="G3551" s="23">
        <v>0.18208719349886973</v>
      </c>
      <c r="H3551" s="23">
        <v>7.5927752434012105E-2</v>
      </c>
      <c r="I3551" s="25">
        <f t="shared" si="220"/>
        <v>0</v>
      </c>
      <c r="J3551" s="25">
        <f t="shared" si="221"/>
        <v>0</v>
      </c>
      <c r="K3551" s="25">
        <f t="shared" si="222"/>
        <v>0</v>
      </c>
      <c r="L3551" s="25">
        <f t="shared" si="223"/>
        <v>0</v>
      </c>
      <c r="M3551" s="25">
        <v>0</v>
      </c>
      <c r="N3551" s="25" t="e">
        <v>#N/A</v>
      </c>
      <c r="O3551" s="25" t="e">
        <f>VLOOKUP(A3551,'NFkB target TFs'!$E$10:$E$54,1,FALSE)</f>
        <v>#N/A</v>
      </c>
      <c r="P3551" s="25" t="e">
        <f>VLOOKUP(A3551,'all NFkB targets'!$A$6:$A$571,1,FALSE)</f>
        <v>#N/A</v>
      </c>
    </row>
    <row r="3552" spans="1:16" x14ac:dyDescent="0.25">
      <c r="A3552" s="96" t="s">
        <v>8862</v>
      </c>
      <c r="B3552" s="21" t="s">
        <v>8863</v>
      </c>
      <c r="C3552" s="21"/>
      <c r="D3552" s="22">
        <v>0</v>
      </c>
      <c r="E3552" s="23">
        <v>0.25392937354392631</v>
      </c>
      <c r="F3552" s="23">
        <v>0.38015906927670512</v>
      </c>
      <c r="G3552" s="23">
        <v>0.55699367638967923</v>
      </c>
      <c r="H3552" s="23">
        <v>7.5901698312932975E-2</v>
      </c>
      <c r="I3552" s="25">
        <f t="shared" si="220"/>
        <v>0</v>
      </c>
      <c r="J3552" s="25">
        <f t="shared" si="221"/>
        <v>0</v>
      </c>
      <c r="K3552" s="25">
        <f t="shared" si="222"/>
        <v>0</v>
      </c>
      <c r="L3552" s="25">
        <f t="shared" si="223"/>
        <v>0</v>
      </c>
      <c r="M3552" s="25">
        <v>0</v>
      </c>
      <c r="N3552" s="25" t="e">
        <v>#N/A</v>
      </c>
      <c r="O3552" s="25" t="e">
        <f>VLOOKUP(A3552,'NFkB target TFs'!$E$10:$E$54,1,FALSE)</f>
        <v>#N/A</v>
      </c>
      <c r="P3552" s="25" t="e">
        <f>VLOOKUP(A3552,'all NFkB targets'!$A$6:$A$571,1,FALSE)</f>
        <v>#N/A</v>
      </c>
    </row>
    <row r="3553" spans="1:16" x14ac:dyDescent="0.25">
      <c r="A3553" s="96" t="s">
        <v>5655</v>
      </c>
      <c r="B3553" s="21" t="s">
        <v>5656</v>
      </c>
      <c r="C3553" s="21"/>
      <c r="D3553" s="22">
        <v>0</v>
      </c>
      <c r="E3553" s="23">
        <v>0.11463111157145757</v>
      </c>
      <c r="F3553" s="23">
        <v>0.31104984474066044</v>
      </c>
      <c r="G3553" s="23">
        <v>4.5301398213986252E-2</v>
      </c>
      <c r="H3553" s="23">
        <v>7.5877264049344015E-2</v>
      </c>
      <c r="I3553" s="25">
        <f t="shared" si="220"/>
        <v>0</v>
      </c>
      <c r="J3553" s="25">
        <f t="shared" si="221"/>
        <v>0</v>
      </c>
      <c r="K3553" s="25">
        <f t="shared" si="222"/>
        <v>0</v>
      </c>
      <c r="L3553" s="25">
        <f t="shared" si="223"/>
        <v>0</v>
      </c>
      <c r="M3553" s="25">
        <v>0</v>
      </c>
      <c r="N3553" s="25" t="e">
        <v>#N/A</v>
      </c>
      <c r="O3553" s="25" t="e">
        <f>VLOOKUP(A3553,'NFkB target TFs'!$E$10:$E$54,1,FALSE)</f>
        <v>#N/A</v>
      </c>
      <c r="P3553" s="25" t="e">
        <f>VLOOKUP(A3553,'all NFkB targets'!$A$6:$A$571,1,FALSE)</f>
        <v>#N/A</v>
      </c>
    </row>
    <row r="3554" spans="1:16" x14ac:dyDescent="0.25">
      <c r="A3554" s="96" t="s">
        <v>11130</v>
      </c>
      <c r="B3554" s="21" t="s">
        <v>11131</v>
      </c>
      <c r="C3554" s="21"/>
      <c r="D3554" s="22">
        <v>0</v>
      </c>
      <c r="E3554" s="23">
        <v>-0.15170901098143408</v>
      </c>
      <c r="F3554" s="23">
        <v>0.12395381118154127</v>
      </c>
      <c r="G3554" s="23">
        <v>-7.7071086548630166E-2</v>
      </c>
      <c r="H3554" s="23">
        <v>7.5747125977962931E-2</v>
      </c>
      <c r="I3554" s="25">
        <f t="shared" si="220"/>
        <v>0</v>
      </c>
      <c r="J3554" s="25">
        <f t="shared" si="221"/>
        <v>0</v>
      </c>
      <c r="K3554" s="25">
        <f t="shared" si="222"/>
        <v>0</v>
      </c>
      <c r="L3554" s="25">
        <f t="shared" si="223"/>
        <v>0</v>
      </c>
      <c r="M3554" s="25">
        <v>0</v>
      </c>
      <c r="N3554" s="25" t="e">
        <v>#N/A</v>
      </c>
      <c r="O3554" s="25" t="e">
        <f>VLOOKUP(A3554,'NFkB target TFs'!$E$10:$E$54,1,FALSE)</f>
        <v>#N/A</v>
      </c>
      <c r="P3554" s="25" t="e">
        <f>VLOOKUP(A3554,'all NFkB targets'!$A$6:$A$571,1,FALSE)</f>
        <v>#N/A</v>
      </c>
    </row>
    <row r="3555" spans="1:16" x14ac:dyDescent="0.25">
      <c r="A3555" s="96" t="s">
        <v>6858</v>
      </c>
      <c r="B3555" s="21" t="s">
        <v>6859</v>
      </c>
      <c r="C3555" s="21"/>
      <c r="D3555" s="22">
        <v>0</v>
      </c>
      <c r="E3555" s="23">
        <v>-7.6855990670586599E-2</v>
      </c>
      <c r="F3555" s="23">
        <v>0.26295815546825285</v>
      </c>
      <c r="G3555" s="23">
        <v>4.2008715750833016E-2</v>
      </c>
      <c r="H3555" s="23">
        <v>7.5697539956401508E-2</v>
      </c>
      <c r="I3555" s="25">
        <f t="shared" si="220"/>
        <v>0</v>
      </c>
      <c r="J3555" s="25">
        <f t="shared" si="221"/>
        <v>0</v>
      </c>
      <c r="K3555" s="25">
        <f t="shared" si="222"/>
        <v>0</v>
      </c>
      <c r="L3555" s="25">
        <f t="shared" si="223"/>
        <v>0</v>
      </c>
      <c r="M3555" s="25">
        <v>0</v>
      </c>
      <c r="N3555" s="25" t="e">
        <v>#N/A</v>
      </c>
      <c r="O3555" s="25" t="e">
        <f>VLOOKUP(A3555,'NFkB target TFs'!$E$10:$E$54,1,FALSE)</f>
        <v>#N/A</v>
      </c>
      <c r="P3555" s="25" t="e">
        <f>VLOOKUP(A3555,'all NFkB targets'!$A$6:$A$571,1,FALSE)</f>
        <v>#N/A</v>
      </c>
    </row>
    <row r="3556" spans="1:16" x14ac:dyDescent="0.25">
      <c r="A3556" s="96" t="s">
        <v>14896</v>
      </c>
      <c r="B3556" s="21" t="s">
        <v>14897</v>
      </c>
      <c r="C3556" s="21"/>
      <c r="D3556" s="22">
        <v>0</v>
      </c>
      <c r="E3556" s="28">
        <v>0.34987529668996725</v>
      </c>
      <c r="F3556" s="28">
        <v>0.84681242780131372</v>
      </c>
      <c r="G3556" s="28">
        <v>1.1442714566038072</v>
      </c>
      <c r="H3556" s="23">
        <v>7.5645053342893107E-2</v>
      </c>
      <c r="I3556" s="25">
        <f t="shared" si="220"/>
        <v>0</v>
      </c>
      <c r="J3556" s="25">
        <f t="shared" si="221"/>
        <v>1</v>
      </c>
      <c r="K3556" s="25">
        <f t="shared" si="222"/>
        <v>1</v>
      </c>
      <c r="L3556" s="25">
        <f t="shared" si="223"/>
        <v>0</v>
      </c>
      <c r="M3556" s="25">
        <v>1</v>
      </c>
      <c r="N3556" s="25" t="e">
        <v>#N/A</v>
      </c>
      <c r="O3556" s="25" t="e">
        <f>VLOOKUP(A3556,'NFkB target TFs'!$E$10:$E$54,1,FALSE)</f>
        <v>#N/A</v>
      </c>
      <c r="P3556" s="25" t="e">
        <f>VLOOKUP(A3556,'all NFkB targets'!$A$6:$A$571,1,FALSE)</f>
        <v>#N/A</v>
      </c>
    </row>
    <row r="3557" spans="1:16" x14ac:dyDescent="0.25">
      <c r="A3557" s="96" t="s">
        <v>10566</v>
      </c>
      <c r="B3557" s="21" t="s">
        <v>10567</v>
      </c>
      <c r="C3557" s="21"/>
      <c r="D3557" s="22">
        <v>0</v>
      </c>
      <c r="E3557" s="23">
        <v>0.30673686155572044</v>
      </c>
      <c r="F3557" s="23">
        <v>-4.9479988192485003E-2</v>
      </c>
      <c r="G3557" s="23">
        <v>0.19915571276606672</v>
      </c>
      <c r="H3557" s="23">
        <v>7.5641257499856646E-2</v>
      </c>
      <c r="I3557" s="25">
        <f t="shared" si="220"/>
        <v>0</v>
      </c>
      <c r="J3557" s="25">
        <f t="shared" si="221"/>
        <v>0</v>
      </c>
      <c r="K3557" s="25">
        <f t="shared" si="222"/>
        <v>0</v>
      </c>
      <c r="L3557" s="25">
        <f t="shared" si="223"/>
        <v>0</v>
      </c>
      <c r="M3557" s="25">
        <v>0</v>
      </c>
      <c r="N3557" s="25" t="e">
        <v>#N/A</v>
      </c>
      <c r="O3557" s="25" t="e">
        <f>VLOOKUP(A3557,'NFkB target TFs'!$E$10:$E$54,1,FALSE)</f>
        <v>#N/A</v>
      </c>
      <c r="P3557" s="25" t="e">
        <f>VLOOKUP(A3557,'all NFkB targets'!$A$6:$A$571,1,FALSE)</f>
        <v>#N/A</v>
      </c>
    </row>
    <row r="3558" spans="1:16" x14ac:dyDescent="0.25">
      <c r="A3558" s="96" t="s">
        <v>6620</v>
      </c>
      <c r="B3558" s="21" t="s">
        <v>6621</v>
      </c>
      <c r="C3558" s="21"/>
      <c r="D3558" s="22">
        <v>0</v>
      </c>
      <c r="E3558" s="23">
        <v>0.23599111109431328</v>
      </c>
      <c r="F3558" s="23">
        <v>0.10661766101367523</v>
      </c>
      <c r="G3558" s="23">
        <v>4.9283867080095224E-2</v>
      </c>
      <c r="H3558" s="23">
        <v>7.5634613794850453E-2</v>
      </c>
      <c r="I3558" s="25">
        <f t="shared" si="220"/>
        <v>0</v>
      </c>
      <c r="J3558" s="25">
        <f t="shared" si="221"/>
        <v>0</v>
      </c>
      <c r="K3558" s="25">
        <f t="shared" si="222"/>
        <v>0</v>
      </c>
      <c r="L3558" s="25">
        <f t="shared" si="223"/>
        <v>0</v>
      </c>
      <c r="M3558" s="25">
        <v>0</v>
      </c>
      <c r="N3558" s="25" t="e">
        <v>#N/A</v>
      </c>
      <c r="O3558" s="25" t="e">
        <f>VLOOKUP(A3558,'NFkB target TFs'!$E$10:$E$54,1,FALSE)</f>
        <v>#N/A</v>
      </c>
      <c r="P3558" s="25" t="e">
        <f>VLOOKUP(A3558,'all NFkB targets'!$A$6:$A$571,1,FALSE)</f>
        <v>#N/A</v>
      </c>
    </row>
    <row r="3559" spans="1:16" x14ac:dyDescent="0.25">
      <c r="A3559" s="96" t="s">
        <v>5191</v>
      </c>
      <c r="B3559" s="21" t="s">
        <v>5192</v>
      </c>
      <c r="C3559" s="21"/>
      <c r="D3559" s="22">
        <v>0</v>
      </c>
      <c r="E3559" s="23">
        <v>1.0012961240675168E-2</v>
      </c>
      <c r="F3559" s="23">
        <v>0.25544353226697525</v>
      </c>
      <c r="G3559" s="23">
        <v>0.25270967394914878</v>
      </c>
      <c r="H3559" s="23">
        <v>7.5628920261378962E-2</v>
      </c>
      <c r="I3559" s="25">
        <f t="shared" si="220"/>
        <v>0</v>
      </c>
      <c r="J3559" s="25">
        <f t="shared" si="221"/>
        <v>0</v>
      </c>
      <c r="K3559" s="25">
        <f t="shared" si="222"/>
        <v>0</v>
      </c>
      <c r="L3559" s="25">
        <f t="shared" si="223"/>
        <v>0</v>
      </c>
      <c r="M3559" s="25">
        <v>0</v>
      </c>
      <c r="N3559" s="25" t="e">
        <v>#N/A</v>
      </c>
      <c r="O3559" s="25" t="e">
        <f>VLOOKUP(A3559,'NFkB target TFs'!$E$10:$E$54,1,FALSE)</f>
        <v>#N/A</v>
      </c>
      <c r="P3559" s="25" t="e">
        <f>VLOOKUP(A3559,'all NFkB targets'!$A$6:$A$571,1,FALSE)</f>
        <v>#N/A</v>
      </c>
    </row>
    <row r="3560" spans="1:16" x14ac:dyDescent="0.25">
      <c r="A3560" s="96" t="s">
        <v>3599</v>
      </c>
      <c r="B3560" s="21" t="s">
        <v>3600</v>
      </c>
      <c r="C3560" s="21"/>
      <c r="D3560" s="22">
        <v>0</v>
      </c>
      <c r="E3560" s="23">
        <v>1.2930510530556064E-2</v>
      </c>
      <c r="F3560" s="23">
        <v>-5.726020668351919E-3</v>
      </c>
      <c r="G3560" s="23">
        <v>0.3232921111005157</v>
      </c>
      <c r="H3560" s="23">
        <v>7.5491606274367754E-2</v>
      </c>
      <c r="I3560" s="25">
        <f t="shared" si="220"/>
        <v>0</v>
      </c>
      <c r="J3560" s="25">
        <f t="shared" si="221"/>
        <v>0</v>
      </c>
      <c r="K3560" s="25">
        <f t="shared" si="222"/>
        <v>0</v>
      </c>
      <c r="L3560" s="25">
        <f t="shared" si="223"/>
        <v>0</v>
      </c>
      <c r="M3560" s="25">
        <v>0</v>
      </c>
      <c r="N3560" s="25" t="e">
        <v>#N/A</v>
      </c>
      <c r="O3560" s="25" t="e">
        <f>VLOOKUP(A3560,'NFkB target TFs'!$E$10:$E$54,1,FALSE)</f>
        <v>#N/A</v>
      </c>
      <c r="P3560" s="25" t="e">
        <f>VLOOKUP(A3560,'all NFkB targets'!$A$6:$A$571,1,FALSE)</f>
        <v>#N/A</v>
      </c>
    </row>
    <row r="3561" spans="1:16" x14ac:dyDescent="0.25">
      <c r="A3561" s="96" t="s">
        <v>11271</v>
      </c>
      <c r="B3561" s="21" t="s">
        <v>11272</v>
      </c>
      <c r="C3561" s="21"/>
      <c r="D3561" s="22">
        <v>0</v>
      </c>
      <c r="E3561" s="23">
        <v>0.31217232804499262</v>
      </c>
      <c r="F3561" s="23">
        <v>-0.10849060665797101</v>
      </c>
      <c r="G3561" s="23">
        <v>0.10056982989181615</v>
      </c>
      <c r="H3561" s="23">
        <v>7.5479477737324857E-2</v>
      </c>
      <c r="I3561" s="25">
        <f t="shared" si="220"/>
        <v>0</v>
      </c>
      <c r="J3561" s="25">
        <f t="shared" si="221"/>
        <v>0</v>
      </c>
      <c r="K3561" s="25">
        <f t="shared" si="222"/>
        <v>0</v>
      </c>
      <c r="L3561" s="25">
        <f t="shared" si="223"/>
        <v>0</v>
      </c>
      <c r="M3561" s="25">
        <v>0</v>
      </c>
      <c r="N3561" s="25" t="e">
        <v>#N/A</v>
      </c>
      <c r="O3561" s="25" t="e">
        <f>VLOOKUP(A3561,'NFkB target TFs'!$E$10:$E$54,1,FALSE)</f>
        <v>#N/A</v>
      </c>
      <c r="P3561" s="25" t="e">
        <f>VLOOKUP(A3561,'all NFkB targets'!$A$6:$A$571,1,FALSE)</f>
        <v>#N/A</v>
      </c>
    </row>
    <row r="3562" spans="1:16" x14ac:dyDescent="0.25">
      <c r="A3562" s="96" t="s">
        <v>6139</v>
      </c>
      <c r="B3562" s="21" t="s">
        <v>6140</v>
      </c>
      <c r="C3562" s="21"/>
      <c r="D3562" s="22">
        <v>0</v>
      </c>
      <c r="E3562" s="23">
        <v>0.17013630792982154</v>
      </c>
      <c r="F3562" s="23">
        <v>0.43752180042357097</v>
      </c>
      <c r="G3562" s="23">
        <v>-5.4131513644483373E-4</v>
      </c>
      <c r="H3562" s="23">
        <v>7.5461502051237792E-2</v>
      </c>
      <c r="I3562" s="25">
        <f t="shared" si="220"/>
        <v>0</v>
      </c>
      <c r="J3562" s="25">
        <f t="shared" si="221"/>
        <v>0</v>
      </c>
      <c r="K3562" s="25">
        <f t="shared" si="222"/>
        <v>0</v>
      </c>
      <c r="L3562" s="25">
        <f t="shared" si="223"/>
        <v>0</v>
      </c>
      <c r="M3562" s="25">
        <v>0</v>
      </c>
      <c r="N3562" s="25" t="e">
        <v>#N/A</v>
      </c>
      <c r="O3562" s="25" t="e">
        <f>VLOOKUP(A3562,'NFkB target TFs'!$E$10:$E$54,1,FALSE)</f>
        <v>#N/A</v>
      </c>
      <c r="P3562" s="25" t="e">
        <f>VLOOKUP(A3562,'all NFkB targets'!$A$6:$A$571,1,FALSE)</f>
        <v>#N/A</v>
      </c>
    </row>
    <row r="3563" spans="1:16" x14ac:dyDescent="0.25">
      <c r="A3563" s="96" t="s">
        <v>8543</v>
      </c>
      <c r="B3563" s="21" t="s">
        <v>8544</v>
      </c>
      <c r="C3563" s="21"/>
      <c r="D3563" s="22">
        <v>0</v>
      </c>
      <c r="E3563" s="23">
        <v>8.2800873310539397E-2</v>
      </c>
      <c r="F3563" s="23">
        <v>9.674810102551902E-2</v>
      </c>
      <c r="G3563" s="23">
        <v>2.6207096348987852E-2</v>
      </c>
      <c r="H3563" s="23">
        <v>7.5443431759207952E-2</v>
      </c>
      <c r="I3563" s="25">
        <f t="shared" si="220"/>
        <v>0</v>
      </c>
      <c r="J3563" s="25">
        <f t="shared" si="221"/>
        <v>0</v>
      </c>
      <c r="K3563" s="25">
        <f t="shared" si="222"/>
        <v>0</v>
      </c>
      <c r="L3563" s="25">
        <f t="shared" si="223"/>
        <v>0</v>
      </c>
      <c r="M3563" s="25">
        <v>0</v>
      </c>
      <c r="N3563" s="25" t="e">
        <v>#N/A</v>
      </c>
      <c r="O3563" s="25" t="e">
        <f>VLOOKUP(A3563,'NFkB target TFs'!$E$10:$E$54,1,FALSE)</f>
        <v>#N/A</v>
      </c>
      <c r="P3563" s="25" t="e">
        <f>VLOOKUP(A3563,'all NFkB targets'!$A$6:$A$571,1,FALSE)</f>
        <v>#N/A</v>
      </c>
    </row>
    <row r="3564" spans="1:16" x14ac:dyDescent="0.25">
      <c r="A3564" s="96" t="s">
        <v>7529</v>
      </c>
      <c r="B3564" s="21" t="s">
        <v>7530</v>
      </c>
      <c r="C3564" s="21"/>
      <c r="D3564" s="22">
        <v>0</v>
      </c>
      <c r="E3564" s="23">
        <v>-2.6671894774660813E-2</v>
      </c>
      <c r="F3564" s="23">
        <v>-7.0834672868198126E-2</v>
      </c>
      <c r="G3564" s="23">
        <v>0.18616527589070678</v>
      </c>
      <c r="H3564" s="23">
        <v>7.5359063282134903E-2</v>
      </c>
      <c r="I3564" s="25">
        <f t="shared" si="220"/>
        <v>0</v>
      </c>
      <c r="J3564" s="25">
        <f t="shared" si="221"/>
        <v>0</v>
      </c>
      <c r="K3564" s="25">
        <f t="shared" si="222"/>
        <v>0</v>
      </c>
      <c r="L3564" s="25">
        <f t="shared" si="223"/>
        <v>0</v>
      </c>
      <c r="M3564" s="25">
        <v>0</v>
      </c>
      <c r="N3564" s="25" t="e">
        <v>#N/A</v>
      </c>
      <c r="O3564" s="25" t="e">
        <f>VLOOKUP(A3564,'NFkB target TFs'!$E$10:$E$54,1,FALSE)</f>
        <v>#N/A</v>
      </c>
      <c r="P3564" s="25" t="e">
        <f>VLOOKUP(A3564,'all NFkB targets'!$A$6:$A$571,1,FALSE)</f>
        <v>#N/A</v>
      </c>
    </row>
    <row r="3565" spans="1:16" x14ac:dyDescent="0.25">
      <c r="A3565" s="96" t="s">
        <v>12469</v>
      </c>
      <c r="B3565" s="21" t="s">
        <v>12470</v>
      </c>
      <c r="C3565" s="21"/>
      <c r="D3565" s="22">
        <v>0</v>
      </c>
      <c r="E3565" s="28">
        <v>0.27148741553568656</v>
      </c>
      <c r="F3565" s="28">
        <v>0.62464281231447538</v>
      </c>
      <c r="G3565" s="28">
        <v>0.32527998737404112</v>
      </c>
      <c r="H3565" s="23">
        <v>7.5352507616509454E-2</v>
      </c>
      <c r="I3565" s="25">
        <f t="shared" si="220"/>
        <v>0</v>
      </c>
      <c r="J3565" s="25">
        <f t="shared" si="221"/>
        <v>1</v>
      </c>
      <c r="K3565" s="25">
        <f t="shared" si="222"/>
        <v>0</v>
      </c>
      <c r="L3565" s="25">
        <f t="shared" si="223"/>
        <v>0</v>
      </c>
      <c r="M3565" s="25">
        <v>1</v>
      </c>
      <c r="N3565" s="25" t="e">
        <v>#N/A</v>
      </c>
      <c r="O3565" s="25" t="e">
        <f>VLOOKUP(A3565,'NFkB target TFs'!$E$10:$E$54,1,FALSE)</f>
        <v>#N/A</v>
      </c>
      <c r="P3565" s="25" t="e">
        <f>VLOOKUP(A3565,'all NFkB targets'!$A$6:$A$571,1,FALSE)</f>
        <v>#N/A</v>
      </c>
    </row>
    <row r="3566" spans="1:16" x14ac:dyDescent="0.25">
      <c r="A3566" s="96" t="s">
        <v>11249</v>
      </c>
      <c r="B3566" s="21" t="s">
        <v>11250</v>
      </c>
      <c r="C3566" s="21"/>
      <c r="D3566" s="22">
        <v>0</v>
      </c>
      <c r="E3566" s="23">
        <v>0.17425239579393115</v>
      </c>
      <c r="F3566" s="23">
        <v>-5.8845734291447495E-2</v>
      </c>
      <c r="G3566" s="23">
        <v>-0.10117465415112423</v>
      </c>
      <c r="H3566" s="23">
        <v>7.5234908109743301E-2</v>
      </c>
      <c r="I3566" s="25">
        <f t="shared" si="220"/>
        <v>0</v>
      </c>
      <c r="J3566" s="25">
        <f t="shared" si="221"/>
        <v>0</v>
      </c>
      <c r="K3566" s="25">
        <f t="shared" si="222"/>
        <v>0</v>
      </c>
      <c r="L3566" s="25">
        <f t="shared" si="223"/>
        <v>0</v>
      </c>
      <c r="M3566" s="25">
        <v>0</v>
      </c>
      <c r="N3566" s="25" t="e">
        <v>#N/A</v>
      </c>
      <c r="O3566" s="25" t="e">
        <f>VLOOKUP(A3566,'NFkB target TFs'!$E$10:$E$54,1,FALSE)</f>
        <v>#N/A</v>
      </c>
      <c r="P3566" s="25" t="e">
        <f>VLOOKUP(A3566,'all NFkB targets'!$A$6:$A$571,1,FALSE)</f>
        <v>#N/A</v>
      </c>
    </row>
    <row r="3567" spans="1:16" x14ac:dyDescent="0.25">
      <c r="A3567" s="96" t="s">
        <v>1314</v>
      </c>
      <c r="B3567" s="21" t="s">
        <v>1315</v>
      </c>
      <c r="C3567" s="21"/>
      <c r="D3567" s="22">
        <v>0</v>
      </c>
      <c r="E3567" s="23">
        <v>8.4241368383143042E-2</v>
      </c>
      <c r="F3567" s="23">
        <v>-2.0034706498315919E-2</v>
      </c>
      <c r="G3567" s="23">
        <v>0.17801944788621205</v>
      </c>
      <c r="H3567" s="23">
        <v>7.5206596592462066E-2</v>
      </c>
      <c r="I3567" s="25">
        <f t="shared" si="220"/>
        <v>0</v>
      </c>
      <c r="J3567" s="25">
        <f t="shared" si="221"/>
        <v>0</v>
      </c>
      <c r="K3567" s="25">
        <f t="shared" si="222"/>
        <v>0</v>
      </c>
      <c r="L3567" s="25">
        <f t="shared" si="223"/>
        <v>0</v>
      </c>
      <c r="M3567" s="25">
        <v>0</v>
      </c>
      <c r="N3567" s="25" t="e">
        <v>#N/A</v>
      </c>
      <c r="O3567" s="25" t="e">
        <f>VLOOKUP(A3567,'NFkB target TFs'!$E$10:$E$54,1,FALSE)</f>
        <v>#N/A</v>
      </c>
      <c r="P3567" s="25" t="e">
        <f>VLOOKUP(A3567,'all NFkB targets'!$A$6:$A$571,1,FALSE)</f>
        <v>#N/A</v>
      </c>
    </row>
    <row r="3568" spans="1:16" x14ac:dyDescent="0.25">
      <c r="A3568" s="96" t="s">
        <v>13871</v>
      </c>
      <c r="B3568" s="21" t="s">
        <v>13872</v>
      </c>
      <c r="C3568" s="21"/>
      <c r="D3568" s="22">
        <v>0</v>
      </c>
      <c r="E3568" s="24">
        <v>-0.34027588229445216</v>
      </c>
      <c r="F3568" s="23">
        <v>6.682496268978759E-2</v>
      </c>
      <c r="G3568" s="24">
        <v>-1.0973268366538957</v>
      </c>
      <c r="H3568" s="23">
        <v>7.519954778665755E-2</v>
      </c>
      <c r="I3568" s="25">
        <f t="shared" si="220"/>
        <v>0</v>
      </c>
      <c r="J3568" s="25">
        <f t="shared" si="221"/>
        <v>0</v>
      </c>
      <c r="K3568" s="25">
        <f t="shared" si="222"/>
        <v>1</v>
      </c>
      <c r="L3568" s="25">
        <f t="shared" si="223"/>
        <v>0</v>
      </c>
      <c r="M3568" s="25">
        <v>1</v>
      </c>
      <c r="N3568" s="25" t="e">
        <v>#N/A</v>
      </c>
      <c r="O3568" s="25" t="e">
        <f>VLOOKUP(A3568,'NFkB target TFs'!$E$10:$E$54,1,FALSE)</f>
        <v>#N/A</v>
      </c>
      <c r="P3568" s="25" t="e">
        <f>VLOOKUP(A3568,'all NFkB targets'!$A$6:$A$571,1,FALSE)</f>
        <v>#N/A</v>
      </c>
    </row>
    <row r="3569" spans="1:16" x14ac:dyDescent="0.25">
      <c r="A3569" s="96" t="s">
        <v>2099</v>
      </c>
      <c r="B3569" s="21" t="s">
        <v>2100</v>
      </c>
      <c r="C3569" s="21"/>
      <c r="D3569" s="22">
        <v>0</v>
      </c>
      <c r="E3569" s="23">
        <v>-0.29964711087070223</v>
      </c>
      <c r="F3569" s="23">
        <v>9.3087590160986361E-2</v>
      </c>
      <c r="G3569" s="23">
        <v>0.22256858533213514</v>
      </c>
      <c r="H3569" s="23">
        <v>7.5174390456775417E-2</v>
      </c>
      <c r="I3569" s="25">
        <f t="shared" si="220"/>
        <v>0</v>
      </c>
      <c r="J3569" s="25">
        <f t="shared" si="221"/>
        <v>0</v>
      </c>
      <c r="K3569" s="25">
        <f t="shared" si="222"/>
        <v>0</v>
      </c>
      <c r="L3569" s="25">
        <f t="shared" si="223"/>
        <v>0</v>
      </c>
      <c r="M3569" s="25">
        <v>0</v>
      </c>
      <c r="N3569" s="25" t="e">
        <v>#N/A</v>
      </c>
      <c r="O3569" s="25" t="e">
        <f>VLOOKUP(A3569,'NFkB target TFs'!$E$10:$E$54,1,FALSE)</f>
        <v>#N/A</v>
      </c>
      <c r="P3569" s="25" t="e">
        <f>VLOOKUP(A3569,'all NFkB targets'!$A$6:$A$571,1,FALSE)</f>
        <v>#N/A</v>
      </c>
    </row>
    <row r="3570" spans="1:16" x14ac:dyDescent="0.25">
      <c r="A3570" s="96" t="s">
        <v>15160</v>
      </c>
      <c r="B3570" s="21" t="s">
        <v>15161</v>
      </c>
      <c r="C3570" s="21"/>
      <c r="D3570" s="22">
        <v>0</v>
      </c>
      <c r="E3570" s="24">
        <v>-3.0687127500840137</v>
      </c>
      <c r="F3570" s="24">
        <v>-2.1926450779423958</v>
      </c>
      <c r="G3570" s="28">
        <v>0.98975596850319725</v>
      </c>
      <c r="H3570" s="23">
        <v>7.5169565058910079E-2</v>
      </c>
      <c r="I3570" s="25">
        <f t="shared" si="220"/>
        <v>1</v>
      </c>
      <c r="J3570" s="25">
        <f t="shared" si="221"/>
        <v>1</v>
      </c>
      <c r="K3570" s="25">
        <f t="shared" si="222"/>
        <v>1</v>
      </c>
      <c r="L3570" s="25">
        <f t="shared" si="223"/>
        <v>0</v>
      </c>
      <c r="M3570" s="25">
        <v>1</v>
      </c>
      <c r="N3570" s="25" t="e">
        <v>#N/A</v>
      </c>
      <c r="O3570" s="25" t="e">
        <f>VLOOKUP(A3570,'NFkB target TFs'!$E$10:$E$54,1,FALSE)</f>
        <v>#N/A</v>
      </c>
      <c r="P3570" s="25" t="e">
        <f>VLOOKUP(A3570,'all NFkB targets'!$A$6:$A$571,1,FALSE)</f>
        <v>#N/A</v>
      </c>
    </row>
    <row r="3571" spans="1:16" x14ac:dyDescent="0.25">
      <c r="A3571" s="96" t="s">
        <v>6539</v>
      </c>
      <c r="B3571" s="21" t="s">
        <v>6540</v>
      </c>
      <c r="C3571" s="21"/>
      <c r="D3571" s="22">
        <v>0</v>
      </c>
      <c r="E3571" s="23">
        <v>0.146993525565942</v>
      </c>
      <c r="F3571" s="23">
        <v>-1.5183399525024212E-2</v>
      </c>
      <c r="G3571" s="23">
        <v>0.32829859711197468</v>
      </c>
      <c r="H3571" s="23">
        <v>7.5104941991229995E-2</v>
      </c>
      <c r="I3571" s="25">
        <f t="shared" si="220"/>
        <v>0</v>
      </c>
      <c r="J3571" s="25">
        <f t="shared" si="221"/>
        <v>0</v>
      </c>
      <c r="K3571" s="25">
        <f t="shared" si="222"/>
        <v>0</v>
      </c>
      <c r="L3571" s="25">
        <f t="shared" si="223"/>
        <v>0</v>
      </c>
      <c r="M3571" s="25">
        <v>0</v>
      </c>
      <c r="N3571" s="25" t="e">
        <v>#N/A</v>
      </c>
      <c r="O3571" s="25" t="e">
        <f>VLOOKUP(A3571,'NFkB target TFs'!$E$10:$E$54,1,FALSE)</f>
        <v>#N/A</v>
      </c>
      <c r="P3571" s="25" t="e">
        <f>VLOOKUP(A3571,'all NFkB targets'!$A$6:$A$571,1,FALSE)</f>
        <v>#N/A</v>
      </c>
    </row>
    <row r="3572" spans="1:16" x14ac:dyDescent="0.25">
      <c r="A3572" s="96" t="s">
        <v>8945</v>
      </c>
      <c r="B3572" s="21" t="s">
        <v>941</v>
      </c>
      <c r="C3572" s="21"/>
      <c r="D3572" s="22">
        <v>0</v>
      </c>
      <c r="E3572" s="23">
        <v>-0.33535806920838024</v>
      </c>
      <c r="F3572" s="23">
        <v>-3.4436406618974263E-2</v>
      </c>
      <c r="G3572" s="23">
        <v>0.16973011078428205</v>
      </c>
      <c r="H3572" s="23">
        <v>7.5078826484462305E-2</v>
      </c>
      <c r="I3572" s="25">
        <f t="shared" si="220"/>
        <v>0</v>
      </c>
      <c r="J3572" s="25">
        <f t="shared" si="221"/>
        <v>0</v>
      </c>
      <c r="K3572" s="25">
        <f t="shared" si="222"/>
        <v>0</v>
      </c>
      <c r="L3572" s="25">
        <f t="shared" si="223"/>
        <v>0</v>
      </c>
      <c r="M3572" s="25">
        <v>0</v>
      </c>
      <c r="N3572" s="25" t="e">
        <v>#N/A</v>
      </c>
      <c r="O3572" s="25" t="e">
        <f>VLOOKUP(A3572,'NFkB target TFs'!$E$10:$E$54,1,FALSE)</f>
        <v>#N/A</v>
      </c>
      <c r="P3572" s="25" t="e">
        <f>VLOOKUP(A3572,'all NFkB targets'!$A$6:$A$571,1,FALSE)</f>
        <v>#N/A</v>
      </c>
    </row>
    <row r="3573" spans="1:16" x14ac:dyDescent="0.25">
      <c r="A3573" s="96" t="s">
        <v>2792</v>
      </c>
      <c r="B3573" s="21" t="s">
        <v>2793</v>
      </c>
      <c r="C3573" s="21"/>
      <c r="D3573" s="22">
        <v>0</v>
      </c>
      <c r="E3573" s="23">
        <v>-2.3655777564700411E-2</v>
      </c>
      <c r="F3573" s="23">
        <v>-3.9563436948171328E-3</v>
      </c>
      <c r="G3573" s="23">
        <v>-7.3719886563525976E-3</v>
      </c>
      <c r="H3573" s="23">
        <v>7.5057220455429771E-2</v>
      </c>
      <c r="I3573" s="25">
        <f t="shared" si="220"/>
        <v>0</v>
      </c>
      <c r="J3573" s="25">
        <f t="shared" si="221"/>
        <v>0</v>
      </c>
      <c r="K3573" s="25">
        <f t="shared" si="222"/>
        <v>0</v>
      </c>
      <c r="L3573" s="25">
        <f t="shared" si="223"/>
        <v>0</v>
      </c>
      <c r="M3573" s="25">
        <v>0</v>
      </c>
      <c r="N3573" s="25" t="e">
        <v>#N/A</v>
      </c>
      <c r="O3573" s="25" t="e">
        <f>VLOOKUP(A3573,'NFkB target TFs'!$E$10:$E$54,1,FALSE)</f>
        <v>#N/A</v>
      </c>
      <c r="P3573" s="25" t="e">
        <f>VLOOKUP(A3573,'all NFkB targets'!$A$6:$A$571,1,FALSE)</f>
        <v>#N/A</v>
      </c>
    </row>
    <row r="3574" spans="1:16" x14ac:dyDescent="0.25">
      <c r="A3574" s="96" t="s">
        <v>3285</v>
      </c>
      <c r="B3574" s="21" t="s">
        <v>3286</v>
      </c>
      <c r="C3574" s="21"/>
      <c r="D3574" s="22">
        <v>0</v>
      </c>
      <c r="E3574" s="23">
        <v>0.1638873228173898</v>
      </c>
      <c r="F3574" s="23">
        <v>0.10547854003402156</v>
      </c>
      <c r="G3574" s="23">
        <v>0.24583836687390578</v>
      </c>
      <c r="H3574" s="23">
        <v>7.4968443393967937E-2</v>
      </c>
      <c r="I3574" s="25">
        <f t="shared" si="220"/>
        <v>0</v>
      </c>
      <c r="J3574" s="25">
        <f t="shared" si="221"/>
        <v>0</v>
      </c>
      <c r="K3574" s="25">
        <f t="shared" si="222"/>
        <v>0</v>
      </c>
      <c r="L3574" s="25">
        <f t="shared" si="223"/>
        <v>0</v>
      </c>
      <c r="M3574" s="25">
        <v>0</v>
      </c>
      <c r="N3574" s="25" t="e">
        <v>#N/A</v>
      </c>
      <c r="O3574" s="25" t="e">
        <f>VLOOKUP(A3574,'NFkB target TFs'!$E$10:$E$54,1,FALSE)</f>
        <v>#N/A</v>
      </c>
      <c r="P3574" s="25" t="e">
        <f>VLOOKUP(A3574,'all NFkB targets'!$A$6:$A$571,1,FALSE)</f>
        <v>#N/A</v>
      </c>
    </row>
    <row r="3575" spans="1:16" x14ac:dyDescent="0.25">
      <c r="A3575" s="96" t="s">
        <v>10884</v>
      </c>
      <c r="B3575" s="21" t="s">
        <v>10885</v>
      </c>
      <c r="C3575" s="21"/>
      <c r="D3575" s="22">
        <v>0</v>
      </c>
      <c r="E3575" s="23">
        <v>0.19313340027314199</v>
      </c>
      <c r="F3575" s="23">
        <v>0.35897093186367734</v>
      </c>
      <c r="G3575" s="23">
        <v>0.14044323982717041</v>
      </c>
      <c r="H3575" s="23">
        <v>7.4864527837426351E-2</v>
      </c>
      <c r="I3575" s="25">
        <f t="shared" ref="I3575:I3638" si="224">IF(ABS(E3575)&gt;0.585,1,0)</f>
        <v>0</v>
      </c>
      <c r="J3575" s="25">
        <f t="shared" ref="J3575:J3638" si="225">IF(ABS(F3575)&gt;0.585,1,0)</f>
        <v>0</v>
      </c>
      <c r="K3575" s="25">
        <f t="shared" ref="K3575:K3638" si="226">IF(ABS(G3575)&gt;0.585,1,0)</f>
        <v>0</v>
      </c>
      <c r="L3575" s="25">
        <f t="shared" ref="L3575:L3638" si="227">IF(ABS(H3575)&gt;0.585,1,0)</f>
        <v>0</v>
      </c>
      <c r="M3575" s="25">
        <v>0</v>
      </c>
      <c r="N3575" s="25" t="e">
        <v>#N/A</v>
      </c>
      <c r="O3575" s="25" t="e">
        <f>VLOOKUP(A3575,'NFkB target TFs'!$E$10:$E$54,1,FALSE)</f>
        <v>#N/A</v>
      </c>
      <c r="P3575" s="25" t="e">
        <f>VLOOKUP(A3575,'all NFkB targets'!$A$6:$A$571,1,FALSE)</f>
        <v>#N/A</v>
      </c>
    </row>
    <row r="3576" spans="1:16" x14ac:dyDescent="0.25">
      <c r="A3576" s="96" t="s">
        <v>14269</v>
      </c>
      <c r="B3576" s="21" t="s">
        <v>14270</v>
      </c>
      <c r="C3576" s="21"/>
      <c r="D3576" s="22">
        <v>0</v>
      </c>
      <c r="E3576" s="24">
        <v>-0.89114240361821428</v>
      </c>
      <c r="F3576" s="23">
        <v>4.314001080103811E-2</v>
      </c>
      <c r="G3576" s="24">
        <v>-0.63245175493443906</v>
      </c>
      <c r="H3576" s="23">
        <v>7.4790836818538931E-2</v>
      </c>
      <c r="I3576" s="25">
        <f t="shared" si="224"/>
        <v>1</v>
      </c>
      <c r="J3576" s="25">
        <f t="shared" si="225"/>
        <v>0</v>
      </c>
      <c r="K3576" s="25">
        <f t="shared" si="226"/>
        <v>1</v>
      </c>
      <c r="L3576" s="25">
        <f t="shared" si="227"/>
        <v>0</v>
      </c>
      <c r="M3576" s="25">
        <v>1</v>
      </c>
      <c r="N3576" s="25" t="e">
        <v>#N/A</v>
      </c>
      <c r="O3576" s="25" t="e">
        <f>VLOOKUP(A3576,'NFkB target TFs'!$E$10:$E$54,1,FALSE)</f>
        <v>#N/A</v>
      </c>
      <c r="P3576" s="25" t="e">
        <f>VLOOKUP(A3576,'all NFkB targets'!$A$6:$A$571,1,FALSE)</f>
        <v>#N/A</v>
      </c>
    </row>
    <row r="3577" spans="1:16" x14ac:dyDescent="0.25">
      <c r="A3577" s="96" t="s">
        <v>569</v>
      </c>
      <c r="B3577" s="21" t="s">
        <v>570</v>
      </c>
      <c r="C3577" s="21"/>
      <c r="D3577" s="22">
        <v>0</v>
      </c>
      <c r="E3577" s="23">
        <v>0.13950301876566709</v>
      </c>
      <c r="F3577" s="23">
        <v>0.15545480758917019</v>
      </c>
      <c r="G3577" s="23">
        <v>1.7593413752254906E-2</v>
      </c>
      <c r="H3577" s="23">
        <v>7.4681781407373318E-2</v>
      </c>
      <c r="I3577" s="25">
        <f t="shared" si="224"/>
        <v>0</v>
      </c>
      <c r="J3577" s="25">
        <f t="shared" si="225"/>
        <v>0</v>
      </c>
      <c r="K3577" s="25">
        <f t="shared" si="226"/>
        <v>0</v>
      </c>
      <c r="L3577" s="25">
        <f t="shared" si="227"/>
        <v>0</v>
      </c>
      <c r="M3577" s="25">
        <v>0</v>
      </c>
      <c r="N3577" s="25" t="e">
        <v>#N/A</v>
      </c>
      <c r="O3577" s="25" t="e">
        <f>VLOOKUP(A3577,'NFkB target TFs'!$E$10:$E$54,1,FALSE)</f>
        <v>#N/A</v>
      </c>
      <c r="P3577" s="25" t="e">
        <f>VLOOKUP(A3577,'all NFkB targets'!$A$6:$A$571,1,FALSE)</f>
        <v>#N/A</v>
      </c>
    </row>
    <row r="3578" spans="1:16" x14ac:dyDescent="0.25">
      <c r="A3578" s="96" t="s">
        <v>13484</v>
      </c>
      <c r="B3578" s="21" t="s">
        <v>13485</v>
      </c>
      <c r="C3578" s="21"/>
      <c r="D3578" s="22">
        <v>0</v>
      </c>
      <c r="E3578" s="24">
        <v>-0.24136803411445551</v>
      </c>
      <c r="F3578" s="28">
        <v>0.44066520013080557</v>
      </c>
      <c r="G3578" s="28">
        <v>0.65636249296997706</v>
      </c>
      <c r="H3578" s="23">
        <v>7.4663095772748184E-2</v>
      </c>
      <c r="I3578" s="25">
        <f t="shared" si="224"/>
        <v>0</v>
      </c>
      <c r="J3578" s="25">
        <f t="shared" si="225"/>
        <v>0</v>
      </c>
      <c r="K3578" s="25">
        <f t="shared" si="226"/>
        <v>1</v>
      </c>
      <c r="L3578" s="25">
        <f t="shared" si="227"/>
        <v>0</v>
      </c>
      <c r="M3578" s="25">
        <v>1</v>
      </c>
      <c r="N3578" s="25" t="e">
        <v>#N/A</v>
      </c>
      <c r="O3578" s="25" t="e">
        <f>VLOOKUP(A3578,'NFkB target TFs'!$E$10:$E$54,1,FALSE)</f>
        <v>#N/A</v>
      </c>
      <c r="P3578" s="25" t="e">
        <f>VLOOKUP(A3578,'all NFkB targets'!$A$6:$A$571,1,FALSE)</f>
        <v>#N/A</v>
      </c>
    </row>
    <row r="3579" spans="1:16" x14ac:dyDescent="0.25">
      <c r="A3579" s="96" t="s">
        <v>3225</v>
      </c>
      <c r="B3579" s="21" t="s">
        <v>3226</v>
      </c>
      <c r="C3579" s="21"/>
      <c r="D3579" s="22">
        <v>0</v>
      </c>
      <c r="E3579" s="23">
        <v>0.22659951953866797</v>
      </c>
      <c r="F3579" s="23">
        <v>-0.36010622494210159</v>
      </c>
      <c r="G3579" s="23">
        <v>-0.11936957677828118</v>
      </c>
      <c r="H3579" s="23">
        <v>7.4636867346762656E-2</v>
      </c>
      <c r="I3579" s="25">
        <f t="shared" si="224"/>
        <v>0</v>
      </c>
      <c r="J3579" s="25">
        <f t="shared" si="225"/>
        <v>0</v>
      </c>
      <c r="K3579" s="25">
        <f t="shared" si="226"/>
        <v>0</v>
      </c>
      <c r="L3579" s="25">
        <f t="shared" si="227"/>
        <v>0</v>
      </c>
      <c r="M3579" s="25">
        <v>0</v>
      </c>
      <c r="N3579" s="25" t="e">
        <v>#N/A</v>
      </c>
      <c r="O3579" s="25" t="e">
        <f>VLOOKUP(A3579,'NFkB target TFs'!$E$10:$E$54,1,FALSE)</f>
        <v>#N/A</v>
      </c>
      <c r="P3579" s="25" t="e">
        <f>VLOOKUP(A3579,'all NFkB targets'!$A$6:$A$571,1,FALSE)</f>
        <v>#N/A</v>
      </c>
    </row>
    <row r="3580" spans="1:16" x14ac:dyDescent="0.25">
      <c r="A3580" s="96" t="s">
        <v>1222</v>
      </c>
      <c r="B3580" s="21" t="s">
        <v>1223</v>
      </c>
      <c r="C3580" s="21"/>
      <c r="D3580" s="22">
        <v>0</v>
      </c>
      <c r="E3580" s="23">
        <v>2.9319603831392906E-2</v>
      </c>
      <c r="F3580" s="23">
        <v>5.273505648536584E-2</v>
      </c>
      <c r="G3580" s="23">
        <v>0.19216078957232646</v>
      </c>
      <c r="H3580" s="23">
        <v>7.4527001884868618E-2</v>
      </c>
      <c r="I3580" s="25">
        <f t="shared" si="224"/>
        <v>0</v>
      </c>
      <c r="J3580" s="25">
        <f t="shared" si="225"/>
        <v>0</v>
      </c>
      <c r="K3580" s="25">
        <f t="shared" si="226"/>
        <v>0</v>
      </c>
      <c r="L3580" s="25">
        <f t="shared" si="227"/>
        <v>0</v>
      </c>
      <c r="M3580" s="25">
        <v>0</v>
      </c>
      <c r="N3580" s="25" t="e">
        <v>#N/A</v>
      </c>
      <c r="O3580" s="25" t="e">
        <f>VLOOKUP(A3580,'NFkB target TFs'!$E$10:$E$54,1,FALSE)</f>
        <v>#N/A</v>
      </c>
      <c r="P3580" s="25" t="e">
        <f>VLOOKUP(A3580,'all NFkB targets'!$A$6:$A$571,1,FALSE)</f>
        <v>#N/A</v>
      </c>
    </row>
    <row r="3581" spans="1:16" x14ac:dyDescent="0.25">
      <c r="A3581" s="96" t="s">
        <v>12260</v>
      </c>
      <c r="B3581" s="21" t="s">
        <v>12261</v>
      </c>
      <c r="C3581" s="21"/>
      <c r="D3581" s="22">
        <v>0</v>
      </c>
      <c r="E3581" s="28">
        <v>0.59830626445745039</v>
      </c>
      <c r="F3581" s="24">
        <v>-0.22974270222145962</v>
      </c>
      <c r="G3581" s="28">
        <v>0.26168846861914169</v>
      </c>
      <c r="H3581" s="23">
        <v>7.4459266263929832E-2</v>
      </c>
      <c r="I3581" s="25">
        <f t="shared" si="224"/>
        <v>1</v>
      </c>
      <c r="J3581" s="25">
        <f t="shared" si="225"/>
        <v>0</v>
      </c>
      <c r="K3581" s="25">
        <f t="shared" si="226"/>
        <v>0</v>
      </c>
      <c r="L3581" s="25">
        <f t="shared" si="227"/>
        <v>0</v>
      </c>
      <c r="M3581" s="25">
        <v>1</v>
      </c>
      <c r="N3581" s="25" t="e">
        <v>#N/A</v>
      </c>
      <c r="O3581" s="25" t="e">
        <f>VLOOKUP(A3581,'NFkB target TFs'!$E$10:$E$54,1,FALSE)</f>
        <v>#N/A</v>
      </c>
      <c r="P3581" s="25" t="e">
        <f>VLOOKUP(A3581,'all NFkB targets'!$A$6:$A$571,1,FALSE)</f>
        <v>#N/A</v>
      </c>
    </row>
    <row r="3582" spans="1:16" x14ac:dyDescent="0.25">
      <c r="A3582" s="96" t="s">
        <v>743</v>
      </c>
      <c r="B3582" s="21" t="s">
        <v>744</v>
      </c>
      <c r="C3582" s="21"/>
      <c r="D3582" s="22">
        <v>0</v>
      </c>
      <c r="E3582" s="23">
        <v>0.28042754784150153</v>
      </c>
      <c r="F3582" s="23">
        <v>0.20761265354036734</v>
      </c>
      <c r="G3582" s="23">
        <v>1.7500685148438753E-2</v>
      </c>
      <c r="H3582" s="23">
        <v>7.4308307129547752E-2</v>
      </c>
      <c r="I3582" s="25">
        <f t="shared" si="224"/>
        <v>0</v>
      </c>
      <c r="J3582" s="25">
        <f t="shared" si="225"/>
        <v>0</v>
      </c>
      <c r="K3582" s="25">
        <f t="shared" si="226"/>
        <v>0</v>
      </c>
      <c r="L3582" s="25">
        <f t="shared" si="227"/>
        <v>0</v>
      </c>
      <c r="M3582" s="25">
        <v>0</v>
      </c>
      <c r="N3582" s="25" t="e">
        <v>#N/A</v>
      </c>
      <c r="O3582" s="25" t="e">
        <f>VLOOKUP(A3582,'NFkB target TFs'!$E$10:$E$54,1,FALSE)</f>
        <v>#N/A</v>
      </c>
      <c r="P3582" s="25" t="e">
        <f>VLOOKUP(A3582,'all NFkB targets'!$A$6:$A$571,1,FALSE)</f>
        <v>#N/A</v>
      </c>
    </row>
    <row r="3583" spans="1:16" x14ac:dyDescent="0.25">
      <c r="A3583" s="96" t="s">
        <v>4536</v>
      </c>
      <c r="B3583" s="21" t="s">
        <v>4537</v>
      </c>
      <c r="C3583" s="21"/>
      <c r="D3583" s="22">
        <v>0</v>
      </c>
      <c r="E3583" s="23">
        <v>0.46375078143210408</v>
      </c>
      <c r="F3583" s="23">
        <v>8.7690098160673038E-2</v>
      </c>
      <c r="G3583" s="23">
        <v>0.37136169225560844</v>
      </c>
      <c r="H3583" s="23">
        <v>7.4271862625299612E-2</v>
      </c>
      <c r="I3583" s="25">
        <f t="shared" si="224"/>
        <v>0</v>
      </c>
      <c r="J3583" s="25">
        <f t="shared" si="225"/>
        <v>0</v>
      </c>
      <c r="K3583" s="25">
        <f t="shared" si="226"/>
        <v>0</v>
      </c>
      <c r="L3583" s="25">
        <f t="shared" si="227"/>
        <v>0</v>
      </c>
      <c r="M3583" s="25">
        <v>0</v>
      </c>
      <c r="N3583" s="25" t="e">
        <v>#N/A</v>
      </c>
      <c r="O3583" s="25" t="e">
        <f>VLOOKUP(A3583,'NFkB target TFs'!$E$10:$E$54,1,FALSE)</f>
        <v>#N/A</v>
      </c>
      <c r="P3583" s="25" t="e">
        <f>VLOOKUP(A3583,'all NFkB targets'!$A$6:$A$571,1,FALSE)</f>
        <v>#N/A</v>
      </c>
    </row>
    <row r="3584" spans="1:16" x14ac:dyDescent="0.25">
      <c r="A3584" s="96" t="s">
        <v>14313</v>
      </c>
      <c r="B3584" s="21" t="s">
        <v>14314</v>
      </c>
      <c r="C3584" s="21"/>
      <c r="D3584" s="22">
        <v>0</v>
      </c>
      <c r="E3584" s="24">
        <v>-3.2387089834142073</v>
      </c>
      <c r="F3584" s="24">
        <v>-0.33323074395286328</v>
      </c>
      <c r="G3584" s="24">
        <v>-0.90238920337357797</v>
      </c>
      <c r="H3584" s="23">
        <v>7.4186202894462816E-2</v>
      </c>
      <c r="I3584" s="25">
        <f t="shared" si="224"/>
        <v>1</v>
      </c>
      <c r="J3584" s="25">
        <f t="shared" si="225"/>
        <v>0</v>
      </c>
      <c r="K3584" s="25">
        <f t="shared" si="226"/>
        <v>1</v>
      </c>
      <c r="L3584" s="25">
        <f t="shared" si="227"/>
        <v>0</v>
      </c>
      <c r="M3584" s="25">
        <v>1</v>
      </c>
      <c r="N3584" s="25" t="e">
        <v>#N/A</v>
      </c>
      <c r="O3584" s="25" t="e">
        <f>VLOOKUP(A3584,'NFkB target TFs'!$E$10:$E$54,1,FALSE)</f>
        <v>#N/A</v>
      </c>
      <c r="P3584" s="25" t="e">
        <f>VLOOKUP(A3584,'all NFkB targets'!$A$6:$A$571,1,FALSE)</f>
        <v>#N/A</v>
      </c>
    </row>
    <row r="3585" spans="1:16" x14ac:dyDescent="0.25">
      <c r="A3585" s="96" t="s">
        <v>11901</v>
      </c>
      <c r="B3585" s="21" t="s">
        <v>11902</v>
      </c>
      <c r="C3585" s="21"/>
      <c r="D3585" s="22">
        <v>0</v>
      </c>
      <c r="E3585" s="23">
        <v>8.4888897586512954E-2</v>
      </c>
      <c r="F3585" s="23">
        <v>3.5385610995450688E-3</v>
      </c>
      <c r="G3585" s="23">
        <v>7.4247859213071393E-2</v>
      </c>
      <c r="H3585" s="23">
        <v>7.4110743749099262E-2</v>
      </c>
      <c r="I3585" s="25">
        <f t="shared" si="224"/>
        <v>0</v>
      </c>
      <c r="J3585" s="25">
        <f t="shared" si="225"/>
        <v>0</v>
      </c>
      <c r="K3585" s="25">
        <f t="shared" si="226"/>
        <v>0</v>
      </c>
      <c r="L3585" s="25">
        <f t="shared" si="227"/>
        <v>0</v>
      </c>
      <c r="M3585" s="25">
        <v>0</v>
      </c>
      <c r="N3585" s="25" t="e">
        <v>#N/A</v>
      </c>
      <c r="O3585" s="25" t="e">
        <f>VLOOKUP(A3585,'NFkB target TFs'!$E$10:$E$54,1,FALSE)</f>
        <v>#N/A</v>
      </c>
      <c r="P3585" s="25" t="e">
        <f>VLOOKUP(A3585,'all NFkB targets'!$A$6:$A$571,1,FALSE)</f>
        <v>#N/A</v>
      </c>
    </row>
    <row r="3586" spans="1:16" x14ac:dyDescent="0.25">
      <c r="A3586" s="96" t="s">
        <v>7971</v>
      </c>
      <c r="B3586" s="21" t="s">
        <v>7972</v>
      </c>
      <c r="C3586" s="21"/>
      <c r="D3586" s="22">
        <v>0</v>
      </c>
      <c r="E3586" s="23">
        <v>0.20966414309090511</v>
      </c>
      <c r="F3586" s="23">
        <v>2.6514940282938892E-2</v>
      </c>
      <c r="G3586" s="23">
        <v>-0.13042129117993212</v>
      </c>
      <c r="H3586" s="23">
        <v>7.4038373223708154E-2</v>
      </c>
      <c r="I3586" s="25">
        <f t="shared" si="224"/>
        <v>0</v>
      </c>
      <c r="J3586" s="25">
        <f t="shared" si="225"/>
        <v>0</v>
      </c>
      <c r="K3586" s="25">
        <f t="shared" si="226"/>
        <v>0</v>
      </c>
      <c r="L3586" s="25">
        <f t="shared" si="227"/>
        <v>0</v>
      </c>
      <c r="M3586" s="25">
        <v>0</v>
      </c>
      <c r="N3586" s="25" t="e">
        <v>#N/A</v>
      </c>
      <c r="O3586" s="25" t="e">
        <f>VLOOKUP(A3586,'NFkB target TFs'!$E$10:$E$54,1,FALSE)</f>
        <v>#N/A</v>
      </c>
      <c r="P3586" s="25" t="e">
        <f>VLOOKUP(A3586,'all NFkB targets'!$A$6:$A$571,1,FALSE)</f>
        <v>#N/A</v>
      </c>
    </row>
    <row r="3587" spans="1:16" x14ac:dyDescent="0.25">
      <c r="A3587" s="96" t="s">
        <v>10339</v>
      </c>
      <c r="B3587" s="21" t="s">
        <v>10340</v>
      </c>
      <c r="C3587" s="21"/>
      <c r="D3587" s="22">
        <v>0</v>
      </c>
      <c r="E3587" s="23">
        <v>0.37521801115564396</v>
      </c>
      <c r="F3587" s="23">
        <v>0.19008414729139483</v>
      </c>
      <c r="G3587" s="23">
        <v>6.6312766778580889E-2</v>
      </c>
      <c r="H3587" s="23">
        <v>7.3903765161345364E-2</v>
      </c>
      <c r="I3587" s="25">
        <f t="shared" si="224"/>
        <v>0</v>
      </c>
      <c r="J3587" s="25">
        <f t="shared" si="225"/>
        <v>0</v>
      </c>
      <c r="K3587" s="25">
        <f t="shared" si="226"/>
        <v>0</v>
      </c>
      <c r="L3587" s="25">
        <f t="shared" si="227"/>
        <v>0</v>
      </c>
      <c r="M3587" s="25">
        <v>0</v>
      </c>
      <c r="N3587" s="25" t="e">
        <v>#N/A</v>
      </c>
      <c r="O3587" s="25" t="e">
        <f>VLOOKUP(A3587,'NFkB target TFs'!$E$10:$E$54,1,FALSE)</f>
        <v>#N/A</v>
      </c>
      <c r="P3587" s="25" t="e">
        <f>VLOOKUP(A3587,'all NFkB targets'!$A$6:$A$571,1,FALSE)</f>
        <v>#N/A</v>
      </c>
    </row>
    <row r="3588" spans="1:16" x14ac:dyDescent="0.25">
      <c r="A3588" s="96" t="s">
        <v>7567</v>
      </c>
      <c r="B3588" s="21" t="s">
        <v>7568</v>
      </c>
      <c r="C3588" s="21"/>
      <c r="D3588" s="22">
        <v>0</v>
      </c>
      <c r="E3588" s="23">
        <v>-4.5040590894870641E-2</v>
      </c>
      <c r="F3588" s="23">
        <v>-2.5782124750458924E-2</v>
      </c>
      <c r="G3588" s="23">
        <v>-1.9831442363762174E-2</v>
      </c>
      <c r="H3588" s="23">
        <v>7.3785383244790878E-2</v>
      </c>
      <c r="I3588" s="25">
        <f t="shared" si="224"/>
        <v>0</v>
      </c>
      <c r="J3588" s="25">
        <f t="shared" si="225"/>
        <v>0</v>
      </c>
      <c r="K3588" s="25">
        <f t="shared" si="226"/>
        <v>0</v>
      </c>
      <c r="L3588" s="25">
        <f t="shared" si="227"/>
        <v>0</v>
      </c>
      <c r="M3588" s="25">
        <v>0</v>
      </c>
      <c r="N3588" s="25" t="e">
        <v>#N/A</v>
      </c>
      <c r="O3588" s="25" t="e">
        <f>VLOOKUP(A3588,'NFkB target TFs'!$E$10:$E$54,1,FALSE)</f>
        <v>#N/A</v>
      </c>
      <c r="P3588" s="25" t="e">
        <f>VLOOKUP(A3588,'all NFkB targets'!$A$6:$A$571,1,FALSE)</f>
        <v>#N/A</v>
      </c>
    </row>
    <row r="3589" spans="1:16" x14ac:dyDescent="0.25">
      <c r="A3589" s="96" t="s">
        <v>1897</v>
      </c>
      <c r="B3589" s="21" t="s">
        <v>1898</v>
      </c>
      <c r="C3589" s="21"/>
      <c r="D3589" s="22">
        <v>0</v>
      </c>
      <c r="E3589" s="23">
        <v>0.30802436361514979</v>
      </c>
      <c r="F3589" s="23">
        <v>0.41976986776124714</v>
      </c>
      <c r="G3589" s="23">
        <v>4.4193893275064365E-2</v>
      </c>
      <c r="H3589" s="23">
        <v>7.3571229166469132E-2</v>
      </c>
      <c r="I3589" s="25">
        <f t="shared" si="224"/>
        <v>0</v>
      </c>
      <c r="J3589" s="25">
        <f t="shared" si="225"/>
        <v>0</v>
      </c>
      <c r="K3589" s="25">
        <f t="shared" si="226"/>
        <v>0</v>
      </c>
      <c r="L3589" s="25">
        <f t="shared" si="227"/>
        <v>0</v>
      </c>
      <c r="M3589" s="25">
        <v>0</v>
      </c>
      <c r="N3589" s="25" t="e">
        <v>#N/A</v>
      </c>
      <c r="O3589" s="25" t="e">
        <f>VLOOKUP(A3589,'NFkB target TFs'!$E$10:$E$54,1,FALSE)</f>
        <v>#N/A</v>
      </c>
      <c r="P3589" s="25" t="e">
        <f>VLOOKUP(A3589,'all NFkB targets'!$A$6:$A$571,1,FALSE)</f>
        <v>#N/A</v>
      </c>
    </row>
    <row r="3590" spans="1:16" x14ac:dyDescent="0.25">
      <c r="A3590" s="96" t="s">
        <v>10524</v>
      </c>
      <c r="B3590" s="21" t="s">
        <v>10525</v>
      </c>
      <c r="C3590" s="21"/>
      <c r="D3590" s="22">
        <v>0</v>
      </c>
      <c r="E3590" s="23">
        <v>-1.4106150423927051E-2</v>
      </c>
      <c r="F3590" s="23">
        <v>0.23246439605578104</v>
      </c>
      <c r="G3590" s="23">
        <v>0.30409874913869561</v>
      </c>
      <c r="H3590" s="23">
        <v>7.3548033769168519E-2</v>
      </c>
      <c r="I3590" s="25">
        <f t="shared" si="224"/>
        <v>0</v>
      </c>
      <c r="J3590" s="25">
        <f t="shared" si="225"/>
        <v>0</v>
      </c>
      <c r="K3590" s="25">
        <f t="shared" si="226"/>
        <v>0</v>
      </c>
      <c r="L3590" s="25">
        <f t="shared" si="227"/>
        <v>0</v>
      </c>
      <c r="M3590" s="25">
        <v>0</v>
      </c>
      <c r="N3590" s="25" t="e">
        <v>#N/A</v>
      </c>
      <c r="O3590" s="25" t="e">
        <f>VLOOKUP(A3590,'NFkB target TFs'!$E$10:$E$54,1,FALSE)</f>
        <v>#N/A</v>
      </c>
      <c r="P3590" s="25" t="e">
        <f>VLOOKUP(A3590,'all NFkB targets'!$A$6:$A$571,1,FALSE)</f>
        <v>#N/A</v>
      </c>
    </row>
    <row r="3591" spans="1:16" x14ac:dyDescent="0.25">
      <c r="A3591" s="96" t="s">
        <v>11968</v>
      </c>
      <c r="B3591" s="21" t="s">
        <v>11969</v>
      </c>
      <c r="C3591" s="21"/>
      <c r="D3591" s="22">
        <v>0</v>
      </c>
      <c r="E3591" s="23">
        <v>0.13381965086703951</v>
      </c>
      <c r="F3591" s="23">
        <v>0.29351410270499007</v>
      </c>
      <c r="G3591" s="23">
        <v>0.42575032916289507</v>
      </c>
      <c r="H3591" s="23">
        <v>7.3363288206884605E-2</v>
      </c>
      <c r="I3591" s="25">
        <f t="shared" si="224"/>
        <v>0</v>
      </c>
      <c r="J3591" s="25">
        <f t="shared" si="225"/>
        <v>0</v>
      </c>
      <c r="K3591" s="25">
        <f t="shared" si="226"/>
        <v>0</v>
      </c>
      <c r="L3591" s="25">
        <f t="shared" si="227"/>
        <v>0</v>
      </c>
      <c r="M3591" s="25">
        <v>0</v>
      </c>
      <c r="N3591" s="25" t="e">
        <v>#N/A</v>
      </c>
      <c r="O3591" s="25" t="e">
        <f>VLOOKUP(A3591,'NFkB target TFs'!$E$10:$E$54,1,FALSE)</f>
        <v>#N/A</v>
      </c>
      <c r="P3591" s="25" t="e">
        <f>VLOOKUP(A3591,'all NFkB targets'!$A$6:$A$571,1,FALSE)</f>
        <v>#N/A</v>
      </c>
    </row>
    <row r="3592" spans="1:16" x14ac:dyDescent="0.25">
      <c r="A3592" s="96" t="s">
        <v>10634</v>
      </c>
      <c r="B3592" s="21" t="s">
        <v>10635</v>
      </c>
      <c r="C3592" s="21"/>
      <c r="D3592" s="22">
        <v>0</v>
      </c>
      <c r="E3592" s="23">
        <v>6.0935983384685991E-2</v>
      </c>
      <c r="F3592" s="23">
        <v>0.45692351195264258</v>
      </c>
      <c r="G3592" s="23">
        <v>0.49852343393620063</v>
      </c>
      <c r="H3592" s="23">
        <v>7.3263307387628429E-2</v>
      </c>
      <c r="I3592" s="25">
        <f t="shared" si="224"/>
        <v>0</v>
      </c>
      <c r="J3592" s="25">
        <f t="shared" si="225"/>
        <v>0</v>
      </c>
      <c r="K3592" s="25">
        <f t="shared" si="226"/>
        <v>0</v>
      </c>
      <c r="L3592" s="25">
        <f t="shared" si="227"/>
        <v>0</v>
      </c>
      <c r="M3592" s="25">
        <v>0</v>
      </c>
      <c r="N3592" s="25" t="e">
        <v>#N/A</v>
      </c>
      <c r="O3592" s="25" t="e">
        <f>VLOOKUP(A3592,'NFkB target TFs'!$E$10:$E$54,1,FALSE)</f>
        <v>#N/A</v>
      </c>
      <c r="P3592" s="25" t="e">
        <f>VLOOKUP(A3592,'all NFkB targets'!$A$6:$A$571,1,FALSE)</f>
        <v>#N/A</v>
      </c>
    </row>
    <row r="3593" spans="1:16" x14ac:dyDescent="0.25">
      <c r="A3593" s="96" t="s">
        <v>1797</v>
      </c>
      <c r="B3593" s="21" t="s">
        <v>1798</v>
      </c>
      <c r="C3593" s="21"/>
      <c r="D3593" s="22">
        <v>0</v>
      </c>
      <c r="E3593" s="23">
        <v>0.25932782476238714</v>
      </c>
      <c r="F3593" s="23">
        <v>0.25264394435885301</v>
      </c>
      <c r="G3593" s="23">
        <v>1.8320979965752188E-2</v>
      </c>
      <c r="H3593" s="23">
        <v>7.3226169951179546E-2</v>
      </c>
      <c r="I3593" s="25">
        <f t="shared" si="224"/>
        <v>0</v>
      </c>
      <c r="J3593" s="25">
        <f t="shared" si="225"/>
        <v>0</v>
      </c>
      <c r="K3593" s="25">
        <f t="shared" si="226"/>
        <v>0</v>
      </c>
      <c r="L3593" s="25">
        <f t="shared" si="227"/>
        <v>0</v>
      </c>
      <c r="M3593" s="25">
        <v>0</v>
      </c>
      <c r="N3593" s="25" t="e">
        <v>#N/A</v>
      </c>
      <c r="O3593" s="25" t="e">
        <f>VLOOKUP(A3593,'NFkB target TFs'!$E$10:$E$54,1,FALSE)</f>
        <v>#N/A</v>
      </c>
      <c r="P3593" s="25" t="e">
        <f>VLOOKUP(A3593,'all NFkB targets'!$A$6:$A$571,1,FALSE)</f>
        <v>#N/A</v>
      </c>
    </row>
    <row r="3594" spans="1:16" x14ac:dyDescent="0.25">
      <c r="A3594" s="96" t="s">
        <v>72</v>
      </c>
      <c r="B3594" s="21" t="s">
        <v>8589</v>
      </c>
      <c r="C3594" s="21"/>
      <c r="D3594" s="22">
        <v>0</v>
      </c>
      <c r="E3594" s="23">
        <v>0.1724884063378504</v>
      </c>
      <c r="F3594" s="23">
        <v>-6.9609703424498334E-2</v>
      </c>
      <c r="G3594" s="23">
        <v>0.30285465739475859</v>
      </c>
      <c r="H3594" s="23">
        <v>7.3088368526527114E-2</v>
      </c>
      <c r="I3594" s="25">
        <f t="shared" si="224"/>
        <v>0</v>
      </c>
      <c r="J3594" s="25">
        <f t="shared" si="225"/>
        <v>0</v>
      </c>
      <c r="K3594" s="25">
        <f t="shared" si="226"/>
        <v>0</v>
      </c>
      <c r="L3594" s="25">
        <f t="shared" si="227"/>
        <v>0</v>
      </c>
      <c r="M3594" s="25">
        <v>0</v>
      </c>
      <c r="N3594" s="33" t="s">
        <v>72</v>
      </c>
      <c r="O3594" s="25" t="e">
        <f>VLOOKUP(A3594,'NFkB target TFs'!$E$10:$E$54,1,FALSE)</f>
        <v>#N/A</v>
      </c>
      <c r="P3594" s="25" t="e">
        <f>VLOOKUP(A3594,'all NFkB targets'!$A$6:$A$571,1,FALSE)</f>
        <v>#N/A</v>
      </c>
    </row>
    <row r="3595" spans="1:16" x14ac:dyDescent="0.25">
      <c r="A3595" s="96" t="s">
        <v>3377</v>
      </c>
      <c r="B3595" s="21" t="s">
        <v>3378</v>
      </c>
      <c r="C3595" s="21"/>
      <c r="D3595" s="22">
        <v>0</v>
      </c>
      <c r="E3595" s="23">
        <v>0.23890973102958651</v>
      </c>
      <c r="F3595" s="23">
        <v>6.1973587674886199E-2</v>
      </c>
      <c r="G3595" s="23">
        <v>-4.6385396857991489E-3</v>
      </c>
      <c r="H3595" s="23">
        <v>7.3018777315275174E-2</v>
      </c>
      <c r="I3595" s="25">
        <f t="shared" si="224"/>
        <v>0</v>
      </c>
      <c r="J3595" s="25">
        <f t="shared" si="225"/>
        <v>0</v>
      </c>
      <c r="K3595" s="25">
        <f t="shared" si="226"/>
        <v>0</v>
      </c>
      <c r="L3595" s="25">
        <f t="shared" si="227"/>
        <v>0</v>
      </c>
      <c r="M3595" s="25">
        <v>0</v>
      </c>
      <c r="N3595" s="25" t="e">
        <v>#N/A</v>
      </c>
      <c r="O3595" s="25" t="e">
        <f>VLOOKUP(A3595,'NFkB target TFs'!$E$10:$E$54,1,FALSE)</f>
        <v>#N/A</v>
      </c>
      <c r="P3595" s="25" t="e">
        <f>VLOOKUP(A3595,'all NFkB targets'!$A$6:$A$571,1,FALSE)</f>
        <v>#N/A</v>
      </c>
    </row>
    <row r="3596" spans="1:16" x14ac:dyDescent="0.25">
      <c r="A3596" s="96" t="s">
        <v>10522</v>
      </c>
      <c r="B3596" s="21" t="s">
        <v>10523</v>
      </c>
      <c r="C3596" s="21"/>
      <c r="D3596" s="22">
        <v>0</v>
      </c>
      <c r="E3596" s="23">
        <v>0.18183018699960865</v>
      </c>
      <c r="F3596" s="23">
        <v>0.31762187760229887</v>
      </c>
      <c r="G3596" s="23">
        <v>0.25008752877083229</v>
      </c>
      <c r="H3596" s="23">
        <v>7.271214217205324E-2</v>
      </c>
      <c r="I3596" s="25">
        <f t="shared" si="224"/>
        <v>0</v>
      </c>
      <c r="J3596" s="25">
        <f t="shared" si="225"/>
        <v>0</v>
      </c>
      <c r="K3596" s="25">
        <f t="shared" si="226"/>
        <v>0</v>
      </c>
      <c r="L3596" s="25">
        <f t="shared" si="227"/>
        <v>0</v>
      </c>
      <c r="M3596" s="25">
        <v>0</v>
      </c>
      <c r="N3596" s="25" t="e">
        <v>#N/A</v>
      </c>
      <c r="O3596" s="25" t="e">
        <f>VLOOKUP(A3596,'NFkB target TFs'!$E$10:$E$54,1,FALSE)</f>
        <v>#N/A</v>
      </c>
      <c r="P3596" s="25" t="e">
        <f>VLOOKUP(A3596,'all NFkB targets'!$A$6:$A$571,1,FALSE)</f>
        <v>#N/A</v>
      </c>
    </row>
    <row r="3597" spans="1:16" x14ac:dyDescent="0.25">
      <c r="A3597" s="96" t="s">
        <v>11311</v>
      </c>
      <c r="B3597" s="21" t="s">
        <v>11312</v>
      </c>
      <c r="C3597" s="21"/>
      <c r="D3597" s="22">
        <v>0</v>
      </c>
      <c r="E3597" s="23">
        <v>0.22068304035678596</v>
      </c>
      <c r="F3597" s="23">
        <v>-3.9932306456632377E-3</v>
      </c>
      <c r="G3597" s="23">
        <v>-0.12301166664273536</v>
      </c>
      <c r="H3597" s="23">
        <v>7.2652170519886011E-2</v>
      </c>
      <c r="I3597" s="25">
        <f t="shared" si="224"/>
        <v>0</v>
      </c>
      <c r="J3597" s="25">
        <f t="shared" si="225"/>
        <v>0</v>
      </c>
      <c r="K3597" s="25">
        <f t="shared" si="226"/>
        <v>0</v>
      </c>
      <c r="L3597" s="25">
        <f t="shared" si="227"/>
        <v>0</v>
      </c>
      <c r="M3597" s="25">
        <v>0</v>
      </c>
      <c r="N3597" s="25" t="e">
        <v>#N/A</v>
      </c>
      <c r="O3597" s="25" t="e">
        <f>VLOOKUP(A3597,'NFkB target TFs'!$E$10:$E$54,1,FALSE)</f>
        <v>#N/A</v>
      </c>
      <c r="P3597" s="25" t="e">
        <f>VLOOKUP(A3597,'all NFkB targets'!$A$6:$A$571,1,FALSE)</f>
        <v>#N/A</v>
      </c>
    </row>
    <row r="3598" spans="1:16" x14ac:dyDescent="0.25">
      <c r="A3598" s="96" t="s">
        <v>12802</v>
      </c>
      <c r="B3598" s="21" t="s">
        <v>941</v>
      </c>
      <c r="C3598" s="21"/>
      <c r="D3598" s="22">
        <v>0</v>
      </c>
      <c r="E3598" s="28">
        <v>0.42147811283667297</v>
      </c>
      <c r="F3598" s="28">
        <v>0.65715939104122334</v>
      </c>
      <c r="G3598" s="28">
        <v>0.29474326556113217</v>
      </c>
      <c r="H3598" s="23">
        <v>7.2650979562105089E-2</v>
      </c>
      <c r="I3598" s="25">
        <f t="shared" si="224"/>
        <v>0</v>
      </c>
      <c r="J3598" s="25">
        <f t="shared" si="225"/>
        <v>1</v>
      </c>
      <c r="K3598" s="25">
        <f t="shared" si="226"/>
        <v>0</v>
      </c>
      <c r="L3598" s="25">
        <f t="shared" si="227"/>
        <v>0</v>
      </c>
      <c r="M3598" s="25">
        <v>1</v>
      </c>
      <c r="N3598" s="25" t="e">
        <v>#N/A</v>
      </c>
      <c r="O3598" s="25" t="e">
        <f>VLOOKUP(A3598,'NFkB target TFs'!$E$10:$E$54,1,FALSE)</f>
        <v>#N/A</v>
      </c>
      <c r="P3598" s="25" t="e">
        <f>VLOOKUP(A3598,'all NFkB targets'!$A$6:$A$571,1,FALSE)</f>
        <v>#N/A</v>
      </c>
    </row>
    <row r="3599" spans="1:16" x14ac:dyDescent="0.25">
      <c r="A3599" s="96" t="s">
        <v>285</v>
      </c>
      <c r="B3599" s="21" t="s">
        <v>286</v>
      </c>
      <c r="C3599" s="21"/>
      <c r="D3599" s="22">
        <v>0</v>
      </c>
      <c r="E3599" s="23">
        <v>6.7364946713585075E-2</v>
      </c>
      <c r="F3599" s="23">
        <v>5.5576384669723193E-2</v>
      </c>
      <c r="G3599" s="23">
        <v>0.45340637024063629</v>
      </c>
      <c r="H3599" s="23">
        <v>7.2587923382421968E-2</v>
      </c>
      <c r="I3599" s="25">
        <f t="shared" si="224"/>
        <v>0</v>
      </c>
      <c r="J3599" s="25">
        <f t="shared" si="225"/>
        <v>0</v>
      </c>
      <c r="K3599" s="25">
        <f t="shared" si="226"/>
        <v>0</v>
      </c>
      <c r="L3599" s="25">
        <f t="shared" si="227"/>
        <v>0</v>
      </c>
      <c r="M3599" s="25">
        <v>0</v>
      </c>
      <c r="N3599" s="25" t="e">
        <v>#N/A</v>
      </c>
      <c r="O3599" s="25" t="e">
        <f>VLOOKUP(A3599,'NFkB target TFs'!$E$10:$E$54,1,FALSE)</f>
        <v>#N/A</v>
      </c>
      <c r="P3599" s="25" t="e">
        <f>VLOOKUP(A3599,'all NFkB targets'!$A$6:$A$571,1,FALSE)</f>
        <v>#N/A</v>
      </c>
    </row>
    <row r="3600" spans="1:16" x14ac:dyDescent="0.25">
      <c r="A3600" s="96" t="s">
        <v>944</v>
      </c>
      <c r="B3600" s="21" t="s">
        <v>945</v>
      </c>
      <c r="C3600" s="21"/>
      <c r="D3600" s="22">
        <v>0</v>
      </c>
      <c r="E3600" s="23">
        <v>0.45132885294566549</v>
      </c>
      <c r="F3600" s="23">
        <v>0.24700365528421278</v>
      </c>
      <c r="G3600" s="23">
        <v>0.42639736144339163</v>
      </c>
      <c r="H3600" s="23">
        <v>7.2581218002461007E-2</v>
      </c>
      <c r="I3600" s="25">
        <f t="shared" si="224"/>
        <v>0</v>
      </c>
      <c r="J3600" s="25">
        <f t="shared" si="225"/>
        <v>0</v>
      </c>
      <c r="K3600" s="25">
        <f t="shared" si="226"/>
        <v>0</v>
      </c>
      <c r="L3600" s="25">
        <f t="shared" si="227"/>
        <v>0</v>
      </c>
      <c r="M3600" s="25">
        <v>0</v>
      </c>
      <c r="N3600" s="25" t="e">
        <v>#N/A</v>
      </c>
      <c r="O3600" s="25" t="e">
        <f>VLOOKUP(A3600,'NFkB target TFs'!$E$10:$E$54,1,FALSE)</f>
        <v>#N/A</v>
      </c>
      <c r="P3600" s="25" t="e">
        <f>VLOOKUP(A3600,'all NFkB targets'!$A$6:$A$571,1,FALSE)</f>
        <v>#N/A</v>
      </c>
    </row>
    <row r="3601" spans="1:16" x14ac:dyDescent="0.25">
      <c r="A3601" s="96" t="s">
        <v>7311</v>
      </c>
      <c r="B3601" s="21" t="s">
        <v>7312</v>
      </c>
      <c r="C3601" s="21"/>
      <c r="D3601" s="22">
        <v>0</v>
      </c>
      <c r="E3601" s="23">
        <v>-0.24193060293228444</v>
      </c>
      <c r="F3601" s="23">
        <v>-0.15675886195516103</v>
      </c>
      <c r="G3601" s="23">
        <v>0.39022821478376518</v>
      </c>
      <c r="H3601" s="23">
        <v>7.2508134324358695E-2</v>
      </c>
      <c r="I3601" s="25">
        <f t="shared" si="224"/>
        <v>0</v>
      </c>
      <c r="J3601" s="25">
        <f t="shared" si="225"/>
        <v>0</v>
      </c>
      <c r="K3601" s="25">
        <f t="shared" si="226"/>
        <v>0</v>
      </c>
      <c r="L3601" s="25">
        <f t="shared" si="227"/>
        <v>0</v>
      </c>
      <c r="M3601" s="25">
        <v>0</v>
      </c>
      <c r="N3601" s="25" t="e">
        <v>#N/A</v>
      </c>
      <c r="O3601" s="25" t="e">
        <f>VLOOKUP(A3601,'NFkB target TFs'!$E$10:$E$54,1,FALSE)</f>
        <v>#N/A</v>
      </c>
      <c r="P3601" s="25" t="e">
        <f>VLOOKUP(A3601,'all NFkB targets'!$A$6:$A$571,1,FALSE)</f>
        <v>#N/A</v>
      </c>
    </row>
    <row r="3602" spans="1:16" x14ac:dyDescent="0.25">
      <c r="A3602" s="96" t="s">
        <v>6503</v>
      </c>
      <c r="B3602" s="21" t="s">
        <v>6504</v>
      </c>
      <c r="C3602" s="21"/>
      <c r="D3602" s="22">
        <v>0</v>
      </c>
      <c r="E3602" s="23">
        <v>-0.19265244259551748</v>
      </c>
      <c r="F3602" s="23">
        <v>8.970595875513826E-2</v>
      </c>
      <c r="G3602" s="23">
        <v>-0.10751005612503386</v>
      </c>
      <c r="H3602" s="23">
        <v>7.2503383310091762E-2</v>
      </c>
      <c r="I3602" s="25">
        <f t="shared" si="224"/>
        <v>0</v>
      </c>
      <c r="J3602" s="25">
        <f t="shared" si="225"/>
        <v>0</v>
      </c>
      <c r="K3602" s="25">
        <f t="shared" si="226"/>
        <v>0</v>
      </c>
      <c r="L3602" s="25">
        <f t="shared" si="227"/>
        <v>0</v>
      </c>
      <c r="M3602" s="25">
        <v>0</v>
      </c>
      <c r="N3602" s="25" t="e">
        <v>#N/A</v>
      </c>
      <c r="O3602" s="25" t="e">
        <f>VLOOKUP(A3602,'NFkB target TFs'!$E$10:$E$54,1,FALSE)</f>
        <v>#N/A</v>
      </c>
      <c r="P3602" s="25" t="e">
        <f>VLOOKUP(A3602,'all NFkB targets'!$A$6:$A$571,1,FALSE)</f>
        <v>#N/A</v>
      </c>
    </row>
    <row r="3603" spans="1:16" x14ac:dyDescent="0.25">
      <c r="A3603" s="96" t="s">
        <v>8947</v>
      </c>
      <c r="B3603" s="21" t="s">
        <v>941</v>
      </c>
      <c r="C3603" s="21"/>
      <c r="D3603" s="22">
        <v>0</v>
      </c>
      <c r="E3603" s="23">
        <v>0.20338517357802377</v>
      </c>
      <c r="F3603" s="23">
        <v>0.18453298942450475</v>
      </c>
      <c r="G3603" s="23">
        <v>0.19850286033428097</v>
      </c>
      <c r="H3603" s="23">
        <v>7.2473289025038662E-2</v>
      </c>
      <c r="I3603" s="25">
        <f t="shared" si="224"/>
        <v>0</v>
      </c>
      <c r="J3603" s="25">
        <f t="shared" si="225"/>
        <v>0</v>
      </c>
      <c r="K3603" s="25">
        <f t="shared" si="226"/>
        <v>0</v>
      </c>
      <c r="L3603" s="25">
        <f t="shared" si="227"/>
        <v>0</v>
      </c>
      <c r="M3603" s="25">
        <v>0</v>
      </c>
      <c r="N3603" s="25" t="e">
        <v>#N/A</v>
      </c>
      <c r="O3603" s="25" t="e">
        <f>VLOOKUP(A3603,'NFkB target TFs'!$E$10:$E$54,1,FALSE)</f>
        <v>#N/A</v>
      </c>
      <c r="P3603" s="25" t="e">
        <f>VLOOKUP(A3603,'all NFkB targets'!$A$6:$A$571,1,FALSE)</f>
        <v>#N/A</v>
      </c>
    </row>
    <row r="3604" spans="1:16" x14ac:dyDescent="0.25">
      <c r="A3604" s="96" t="s">
        <v>9003</v>
      </c>
      <c r="B3604" s="21" t="s">
        <v>941</v>
      </c>
      <c r="C3604" s="21"/>
      <c r="D3604" s="22">
        <v>0</v>
      </c>
      <c r="E3604" s="23">
        <v>0.17585723664420244</v>
      </c>
      <c r="F3604" s="23">
        <v>-0.30093175820123885</v>
      </c>
      <c r="G3604" s="23">
        <v>-0.4851983598385427</v>
      </c>
      <c r="H3604" s="23">
        <v>7.2289920116171399E-2</v>
      </c>
      <c r="I3604" s="25">
        <f t="shared" si="224"/>
        <v>0</v>
      </c>
      <c r="J3604" s="25">
        <f t="shared" si="225"/>
        <v>0</v>
      </c>
      <c r="K3604" s="25">
        <f t="shared" si="226"/>
        <v>0</v>
      </c>
      <c r="L3604" s="25">
        <f t="shared" si="227"/>
        <v>0</v>
      </c>
      <c r="M3604" s="25">
        <v>0</v>
      </c>
      <c r="N3604" s="25" t="e">
        <v>#N/A</v>
      </c>
      <c r="O3604" s="25" t="e">
        <f>VLOOKUP(A3604,'NFkB target TFs'!$E$10:$E$54,1,FALSE)</f>
        <v>#N/A</v>
      </c>
      <c r="P3604" s="25" t="e">
        <f>VLOOKUP(A3604,'all NFkB targets'!$A$6:$A$571,1,FALSE)</f>
        <v>#N/A</v>
      </c>
    </row>
    <row r="3605" spans="1:16" x14ac:dyDescent="0.25">
      <c r="A3605" s="96" t="s">
        <v>4184</v>
      </c>
      <c r="B3605" s="21" t="s">
        <v>4185</v>
      </c>
      <c r="C3605" s="21"/>
      <c r="D3605" s="22">
        <v>0</v>
      </c>
      <c r="E3605" s="23">
        <v>-0.14314507641115751</v>
      </c>
      <c r="F3605" s="23">
        <v>1.6072910653091466E-2</v>
      </c>
      <c r="G3605" s="23">
        <v>-2.4191206425744811E-2</v>
      </c>
      <c r="H3605" s="23">
        <v>7.2243157518872558E-2</v>
      </c>
      <c r="I3605" s="25">
        <f t="shared" si="224"/>
        <v>0</v>
      </c>
      <c r="J3605" s="25">
        <f t="shared" si="225"/>
        <v>0</v>
      </c>
      <c r="K3605" s="25">
        <f t="shared" si="226"/>
        <v>0</v>
      </c>
      <c r="L3605" s="25">
        <f t="shared" si="227"/>
        <v>0</v>
      </c>
      <c r="M3605" s="25">
        <v>0</v>
      </c>
      <c r="N3605" s="25" t="e">
        <v>#N/A</v>
      </c>
      <c r="O3605" s="25" t="e">
        <f>VLOOKUP(A3605,'NFkB target TFs'!$E$10:$E$54,1,FALSE)</f>
        <v>#N/A</v>
      </c>
      <c r="P3605" s="25" t="e">
        <f>VLOOKUP(A3605,'all NFkB targets'!$A$6:$A$571,1,FALSE)</f>
        <v>#N/A</v>
      </c>
    </row>
    <row r="3606" spans="1:16" x14ac:dyDescent="0.25">
      <c r="A3606" s="96" t="s">
        <v>11777</v>
      </c>
      <c r="B3606" s="21" t="s">
        <v>11778</v>
      </c>
      <c r="C3606" s="21"/>
      <c r="D3606" s="22">
        <v>0</v>
      </c>
      <c r="E3606" s="23">
        <v>0.14869810981842727</v>
      </c>
      <c r="F3606" s="23">
        <v>-9.5311695996356818E-2</v>
      </c>
      <c r="G3606" s="23">
        <v>0.24943817194687057</v>
      </c>
      <c r="H3606" s="23">
        <v>7.2211302979414013E-2</v>
      </c>
      <c r="I3606" s="25">
        <f t="shared" si="224"/>
        <v>0</v>
      </c>
      <c r="J3606" s="25">
        <f t="shared" si="225"/>
        <v>0</v>
      </c>
      <c r="K3606" s="25">
        <f t="shared" si="226"/>
        <v>0</v>
      </c>
      <c r="L3606" s="25">
        <f t="shared" si="227"/>
        <v>0</v>
      </c>
      <c r="M3606" s="25">
        <v>0</v>
      </c>
      <c r="N3606" s="25" t="e">
        <v>#N/A</v>
      </c>
      <c r="O3606" s="25" t="e">
        <f>VLOOKUP(A3606,'NFkB target TFs'!$E$10:$E$54,1,FALSE)</f>
        <v>#N/A</v>
      </c>
      <c r="P3606" s="25" t="e">
        <f>VLOOKUP(A3606,'all NFkB targets'!$A$6:$A$571,1,FALSE)</f>
        <v>#N/A</v>
      </c>
    </row>
    <row r="3607" spans="1:16" x14ac:dyDescent="0.25">
      <c r="A3607" s="96" t="s">
        <v>14713</v>
      </c>
      <c r="B3607" s="21" t="s">
        <v>941</v>
      </c>
      <c r="C3607" s="21"/>
      <c r="D3607" s="22">
        <v>0</v>
      </c>
      <c r="E3607" s="28">
        <v>0.20020821242728398</v>
      </c>
      <c r="F3607" s="28">
        <v>0.60402767715335903</v>
      </c>
      <c r="G3607" s="28">
        <v>0.76223432334711061</v>
      </c>
      <c r="H3607" s="23">
        <v>7.2209045233992658E-2</v>
      </c>
      <c r="I3607" s="25">
        <f t="shared" si="224"/>
        <v>0</v>
      </c>
      <c r="J3607" s="25">
        <f t="shared" si="225"/>
        <v>1</v>
      </c>
      <c r="K3607" s="25">
        <f t="shared" si="226"/>
        <v>1</v>
      </c>
      <c r="L3607" s="25">
        <f t="shared" si="227"/>
        <v>0</v>
      </c>
      <c r="M3607" s="25">
        <v>1</v>
      </c>
      <c r="N3607" s="25" t="e">
        <v>#N/A</v>
      </c>
      <c r="O3607" s="25" t="e">
        <f>VLOOKUP(A3607,'NFkB target TFs'!$E$10:$E$54,1,FALSE)</f>
        <v>#N/A</v>
      </c>
      <c r="P3607" s="25" t="e">
        <f>VLOOKUP(A3607,'all NFkB targets'!$A$6:$A$571,1,FALSE)</f>
        <v>#N/A</v>
      </c>
    </row>
    <row r="3608" spans="1:16" x14ac:dyDescent="0.25">
      <c r="A3608" s="96" t="s">
        <v>4678</v>
      </c>
      <c r="B3608" s="21" t="s">
        <v>4679</v>
      </c>
      <c r="C3608" s="21"/>
      <c r="D3608" s="22">
        <v>0</v>
      </c>
      <c r="E3608" s="23">
        <v>-0.17475042486450551</v>
      </c>
      <c r="F3608" s="23">
        <v>6.364408242038451E-2</v>
      </c>
      <c r="G3608" s="23">
        <v>3.1021770810025065E-2</v>
      </c>
      <c r="H3608" s="23">
        <v>7.2127219896260877E-2</v>
      </c>
      <c r="I3608" s="25">
        <f t="shared" si="224"/>
        <v>0</v>
      </c>
      <c r="J3608" s="25">
        <f t="shared" si="225"/>
        <v>0</v>
      </c>
      <c r="K3608" s="25">
        <f t="shared" si="226"/>
        <v>0</v>
      </c>
      <c r="L3608" s="25">
        <f t="shared" si="227"/>
        <v>0</v>
      </c>
      <c r="M3608" s="25">
        <v>0</v>
      </c>
      <c r="N3608" s="25" t="e">
        <v>#N/A</v>
      </c>
      <c r="O3608" s="25" t="e">
        <f>VLOOKUP(A3608,'NFkB target TFs'!$E$10:$E$54,1,FALSE)</f>
        <v>#N/A</v>
      </c>
      <c r="P3608" s="25" t="e">
        <f>VLOOKUP(A3608,'all NFkB targets'!$A$6:$A$571,1,FALSE)</f>
        <v>#N/A</v>
      </c>
    </row>
    <row r="3609" spans="1:16" x14ac:dyDescent="0.25">
      <c r="A3609" s="96" t="s">
        <v>7091</v>
      </c>
      <c r="B3609" s="21" t="s">
        <v>7092</v>
      </c>
      <c r="C3609" s="21"/>
      <c r="D3609" s="22">
        <v>0</v>
      </c>
      <c r="E3609" s="23">
        <v>5.0088169364179619E-2</v>
      </c>
      <c r="F3609" s="23">
        <v>9.3885041146397601E-3</v>
      </c>
      <c r="G3609" s="23">
        <v>0.16263752234668474</v>
      </c>
      <c r="H3609" s="23">
        <v>7.2083049403015992E-2</v>
      </c>
      <c r="I3609" s="25">
        <f t="shared" si="224"/>
        <v>0</v>
      </c>
      <c r="J3609" s="25">
        <f t="shared" si="225"/>
        <v>0</v>
      </c>
      <c r="K3609" s="25">
        <f t="shared" si="226"/>
        <v>0</v>
      </c>
      <c r="L3609" s="25">
        <f t="shared" si="227"/>
        <v>0</v>
      </c>
      <c r="M3609" s="25">
        <v>0</v>
      </c>
      <c r="N3609" s="25" t="e">
        <v>#N/A</v>
      </c>
      <c r="O3609" s="25" t="e">
        <f>VLOOKUP(A3609,'NFkB target TFs'!$E$10:$E$54,1,FALSE)</f>
        <v>#N/A</v>
      </c>
      <c r="P3609" s="25" t="e">
        <f>VLOOKUP(A3609,'all NFkB targets'!$A$6:$A$571,1,FALSE)</f>
        <v>#N/A</v>
      </c>
    </row>
    <row r="3610" spans="1:16" x14ac:dyDescent="0.25">
      <c r="A3610" s="96" t="s">
        <v>11947</v>
      </c>
      <c r="B3610" s="21" t="s">
        <v>11948</v>
      </c>
      <c r="C3610" s="21"/>
      <c r="D3610" s="22">
        <v>0</v>
      </c>
      <c r="E3610" s="23">
        <v>0.22371579251093085</v>
      </c>
      <c r="F3610" s="23">
        <v>-6.1302996062673518E-2</v>
      </c>
      <c r="G3610" s="23">
        <v>0.37160598228123082</v>
      </c>
      <c r="H3610" s="23">
        <v>7.2027698356117609E-2</v>
      </c>
      <c r="I3610" s="25">
        <f t="shared" si="224"/>
        <v>0</v>
      </c>
      <c r="J3610" s="25">
        <f t="shared" si="225"/>
        <v>0</v>
      </c>
      <c r="K3610" s="25">
        <f t="shared" si="226"/>
        <v>0</v>
      </c>
      <c r="L3610" s="25">
        <f t="shared" si="227"/>
        <v>0</v>
      </c>
      <c r="M3610" s="25">
        <v>0</v>
      </c>
      <c r="N3610" s="25" t="e">
        <v>#N/A</v>
      </c>
      <c r="O3610" s="25" t="e">
        <f>VLOOKUP(A3610,'NFkB target TFs'!$E$10:$E$54,1,FALSE)</f>
        <v>#N/A</v>
      </c>
      <c r="P3610" s="25" t="e">
        <f>VLOOKUP(A3610,'all NFkB targets'!$A$6:$A$571,1,FALSE)</f>
        <v>#N/A</v>
      </c>
    </row>
    <row r="3611" spans="1:16" x14ac:dyDescent="0.25">
      <c r="A3611" s="96" t="s">
        <v>10726</v>
      </c>
      <c r="B3611" s="21" t="s">
        <v>10727</v>
      </c>
      <c r="C3611" s="21"/>
      <c r="D3611" s="22">
        <v>0</v>
      </c>
      <c r="E3611" s="23">
        <v>0.23947278687242929</v>
      </c>
      <c r="F3611" s="23">
        <v>0.27992285626793456</v>
      </c>
      <c r="G3611" s="23">
        <v>-0.13647833201995407</v>
      </c>
      <c r="H3611" s="23">
        <v>7.2012984711040076E-2</v>
      </c>
      <c r="I3611" s="25">
        <f t="shared" si="224"/>
        <v>0</v>
      </c>
      <c r="J3611" s="25">
        <f t="shared" si="225"/>
        <v>0</v>
      </c>
      <c r="K3611" s="25">
        <f t="shared" si="226"/>
        <v>0</v>
      </c>
      <c r="L3611" s="25">
        <f t="shared" si="227"/>
        <v>0</v>
      </c>
      <c r="M3611" s="25">
        <v>0</v>
      </c>
      <c r="N3611" s="25" t="e">
        <v>#N/A</v>
      </c>
      <c r="O3611" s="25" t="e">
        <f>VLOOKUP(A3611,'NFkB target TFs'!$E$10:$E$54,1,FALSE)</f>
        <v>#N/A</v>
      </c>
      <c r="P3611" s="25" t="e">
        <f>VLOOKUP(A3611,'all NFkB targets'!$A$6:$A$571,1,FALSE)</f>
        <v>#N/A</v>
      </c>
    </row>
    <row r="3612" spans="1:16" x14ac:dyDescent="0.25">
      <c r="A3612" s="96" t="s">
        <v>13311</v>
      </c>
      <c r="B3612" s="21" t="s">
        <v>13312</v>
      </c>
      <c r="C3612" s="21"/>
      <c r="D3612" s="22">
        <v>0</v>
      </c>
      <c r="E3612" s="28">
        <v>0.29697211597355139</v>
      </c>
      <c r="F3612" s="28">
        <v>0.37910764213081882</v>
      </c>
      <c r="G3612" s="28">
        <v>0.8106073566254467</v>
      </c>
      <c r="H3612" s="23">
        <v>7.1826688429673408E-2</v>
      </c>
      <c r="I3612" s="25">
        <f t="shared" si="224"/>
        <v>0</v>
      </c>
      <c r="J3612" s="25">
        <f t="shared" si="225"/>
        <v>0</v>
      </c>
      <c r="K3612" s="25">
        <f t="shared" si="226"/>
        <v>1</v>
      </c>
      <c r="L3612" s="25">
        <f t="shared" si="227"/>
        <v>0</v>
      </c>
      <c r="M3612" s="25">
        <v>1</v>
      </c>
      <c r="N3612" s="25" t="e">
        <v>#N/A</v>
      </c>
      <c r="O3612" s="25" t="e">
        <f>VLOOKUP(A3612,'NFkB target TFs'!$E$10:$E$54,1,FALSE)</f>
        <v>#N/A</v>
      </c>
      <c r="P3612" s="25" t="e">
        <f>VLOOKUP(A3612,'all NFkB targets'!$A$6:$A$571,1,FALSE)</f>
        <v>#N/A</v>
      </c>
    </row>
    <row r="3613" spans="1:16" x14ac:dyDescent="0.25">
      <c r="A3613" s="96" t="s">
        <v>5318</v>
      </c>
      <c r="B3613" s="21" t="s">
        <v>5319</v>
      </c>
      <c r="C3613" s="21"/>
      <c r="D3613" s="22">
        <v>0</v>
      </c>
      <c r="E3613" s="23">
        <v>0.21273738877102796</v>
      </c>
      <c r="F3613" s="23">
        <v>-3.767596060456619E-2</v>
      </c>
      <c r="G3613" s="23">
        <v>-0.1706012746251705</v>
      </c>
      <c r="H3613" s="23">
        <v>7.1663411915061953E-2</v>
      </c>
      <c r="I3613" s="25">
        <f t="shared" si="224"/>
        <v>0</v>
      </c>
      <c r="J3613" s="25">
        <f t="shared" si="225"/>
        <v>0</v>
      </c>
      <c r="K3613" s="25">
        <f t="shared" si="226"/>
        <v>0</v>
      </c>
      <c r="L3613" s="25">
        <f t="shared" si="227"/>
        <v>0</v>
      </c>
      <c r="M3613" s="25">
        <v>0</v>
      </c>
      <c r="N3613" s="25" t="e">
        <v>#N/A</v>
      </c>
      <c r="O3613" s="25" t="e">
        <f>VLOOKUP(A3613,'NFkB target TFs'!$E$10:$E$54,1,FALSE)</f>
        <v>#N/A</v>
      </c>
      <c r="P3613" s="25" t="e">
        <f>VLOOKUP(A3613,'all NFkB targets'!$A$6:$A$571,1,FALSE)</f>
        <v>#N/A</v>
      </c>
    </row>
    <row r="3614" spans="1:16" x14ac:dyDescent="0.25">
      <c r="A3614" s="96" t="s">
        <v>4992</v>
      </c>
      <c r="B3614" s="21" t="s">
        <v>4993</v>
      </c>
      <c r="C3614" s="21"/>
      <c r="D3614" s="22">
        <v>0</v>
      </c>
      <c r="E3614" s="23">
        <v>0.41891904551544867</v>
      </c>
      <c r="F3614" s="23">
        <v>0.19895908166661203</v>
      </c>
      <c r="G3614" s="23">
        <v>0.1268953171360738</v>
      </c>
      <c r="H3614" s="23">
        <v>7.1559347407309376E-2</v>
      </c>
      <c r="I3614" s="25">
        <f t="shared" si="224"/>
        <v>0</v>
      </c>
      <c r="J3614" s="25">
        <f t="shared" si="225"/>
        <v>0</v>
      </c>
      <c r="K3614" s="25">
        <f t="shared" si="226"/>
        <v>0</v>
      </c>
      <c r="L3614" s="25">
        <f t="shared" si="227"/>
        <v>0</v>
      </c>
      <c r="M3614" s="25">
        <v>0</v>
      </c>
      <c r="N3614" s="25" t="e">
        <v>#N/A</v>
      </c>
      <c r="O3614" s="25" t="e">
        <f>VLOOKUP(A3614,'NFkB target TFs'!$E$10:$E$54,1,FALSE)</f>
        <v>#N/A</v>
      </c>
      <c r="P3614" s="25" t="e">
        <f>VLOOKUP(A3614,'all NFkB targets'!$A$6:$A$571,1,FALSE)</f>
        <v>#N/A</v>
      </c>
    </row>
    <row r="3615" spans="1:16" x14ac:dyDescent="0.25">
      <c r="A3615" s="96" t="s">
        <v>6533</v>
      </c>
      <c r="B3615" s="21" t="s">
        <v>6534</v>
      </c>
      <c r="C3615" s="21"/>
      <c r="D3615" s="22">
        <v>0</v>
      </c>
      <c r="E3615" s="23">
        <v>-0.13262537158467183</v>
      </c>
      <c r="F3615" s="23">
        <v>-0.39014407365538334</v>
      </c>
      <c r="G3615" s="23">
        <v>-4.5630178236571887E-2</v>
      </c>
      <c r="H3615" s="23">
        <v>7.1478751640472959E-2</v>
      </c>
      <c r="I3615" s="25">
        <f t="shared" si="224"/>
        <v>0</v>
      </c>
      <c r="J3615" s="25">
        <f t="shared" si="225"/>
        <v>0</v>
      </c>
      <c r="K3615" s="25">
        <f t="shared" si="226"/>
        <v>0</v>
      </c>
      <c r="L3615" s="25">
        <f t="shared" si="227"/>
        <v>0</v>
      </c>
      <c r="M3615" s="25">
        <v>0</v>
      </c>
      <c r="N3615" s="25" t="e">
        <v>#N/A</v>
      </c>
      <c r="O3615" s="25" t="e">
        <f>VLOOKUP(A3615,'NFkB target TFs'!$E$10:$E$54,1,FALSE)</f>
        <v>#N/A</v>
      </c>
      <c r="P3615" s="25" t="e">
        <f>VLOOKUP(A3615,'all NFkB targets'!$A$6:$A$571,1,FALSE)</f>
        <v>#N/A</v>
      </c>
    </row>
    <row r="3616" spans="1:16" x14ac:dyDescent="0.25">
      <c r="A3616" s="96" t="s">
        <v>11982</v>
      </c>
      <c r="B3616" s="21" t="s">
        <v>11983</v>
      </c>
      <c r="C3616" s="21"/>
      <c r="D3616" s="22">
        <v>0</v>
      </c>
      <c r="E3616" s="24">
        <v>-1.052621323150259</v>
      </c>
      <c r="F3616" s="24">
        <v>-0.16034274571602267</v>
      </c>
      <c r="G3616" s="28">
        <v>0.51255033521723214</v>
      </c>
      <c r="H3616" s="23">
        <v>7.1351614205247313E-2</v>
      </c>
      <c r="I3616" s="25">
        <f t="shared" si="224"/>
        <v>1</v>
      </c>
      <c r="J3616" s="25">
        <f t="shared" si="225"/>
        <v>0</v>
      </c>
      <c r="K3616" s="25">
        <f t="shared" si="226"/>
        <v>0</v>
      </c>
      <c r="L3616" s="25">
        <f t="shared" si="227"/>
        <v>0</v>
      </c>
      <c r="M3616" s="25">
        <v>1</v>
      </c>
      <c r="N3616" s="25" t="e">
        <v>#N/A</v>
      </c>
      <c r="O3616" s="25" t="e">
        <f>VLOOKUP(A3616,'NFkB target TFs'!$E$10:$E$54,1,FALSE)</f>
        <v>#N/A</v>
      </c>
      <c r="P3616" s="25" t="e">
        <f>VLOOKUP(A3616,'all NFkB targets'!$A$6:$A$571,1,FALSE)</f>
        <v>#N/A</v>
      </c>
    </row>
    <row r="3617" spans="1:16" x14ac:dyDescent="0.25">
      <c r="A3617" s="96" t="s">
        <v>8237</v>
      </c>
      <c r="B3617" s="21" t="s">
        <v>8238</v>
      </c>
      <c r="C3617" s="21"/>
      <c r="D3617" s="22">
        <v>0</v>
      </c>
      <c r="E3617" s="23">
        <v>0.31437282012471673</v>
      </c>
      <c r="F3617" s="23">
        <v>0.16627264338646719</v>
      </c>
      <c r="G3617" s="23">
        <v>0.28250164086183976</v>
      </c>
      <c r="H3617" s="23">
        <v>7.1349215346361336E-2</v>
      </c>
      <c r="I3617" s="25">
        <f t="shared" si="224"/>
        <v>0</v>
      </c>
      <c r="J3617" s="25">
        <f t="shared" si="225"/>
        <v>0</v>
      </c>
      <c r="K3617" s="25">
        <f t="shared" si="226"/>
        <v>0</v>
      </c>
      <c r="L3617" s="25">
        <f t="shared" si="227"/>
        <v>0</v>
      </c>
      <c r="M3617" s="25">
        <v>0</v>
      </c>
      <c r="N3617" s="25" t="e">
        <v>#N/A</v>
      </c>
      <c r="O3617" s="25" t="e">
        <f>VLOOKUP(A3617,'NFkB target TFs'!$E$10:$E$54,1,FALSE)</f>
        <v>#N/A</v>
      </c>
      <c r="P3617" s="25" t="e">
        <f>VLOOKUP(A3617,'all NFkB targets'!$A$6:$A$571,1,FALSE)</f>
        <v>#N/A</v>
      </c>
    </row>
    <row r="3618" spans="1:16" x14ac:dyDescent="0.25">
      <c r="A3618" s="96" t="s">
        <v>4984</v>
      </c>
      <c r="B3618" s="21" t="s">
        <v>4985</v>
      </c>
      <c r="C3618" s="21"/>
      <c r="D3618" s="22">
        <v>0</v>
      </c>
      <c r="E3618" s="23">
        <v>7.9083087935976154E-2</v>
      </c>
      <c r="F3618" s="23">
        <v>2.5295340763569995E-2</v>
      </c>
      <c r="G3618" s="23">
        <v>0.22398877978712425</v>
      </c>
      <c r="H3618" s="23">
        <v>7.1204132599771625E-2</v>
      </c>
      <c r="I3618" s="25">
        <f t="shared" si="224"/>
        <v>0</v>
      </c>
      <c r="J3618" s="25">
        <f t="shared" si="225"/>
        <v>0</v>
      </c>
      <c r="K3618" s="25">
        <f t="shared" si="226"/>
        <v>0</v>
      </c>
      <c r="L3618" s="25">
        <f t="shared" si="227"/>
        <v>0</v>
      </c>
      <c r="M3618" s="25">
        <v>0</v>
      </c>
      <c r="N3618" s="25" t="e">
        <v>#N/A</v>
      </c>
      <c r="O3618" s="25" t="e">
        <f>VLOOKUP(A3618,'NFkB target TFs'!$E$10:$E$54,1,FALSE)</f>
        <v>#N/A</v>
      </c>
      <c r="P3618" s="25" t="e">
        <f>VLOOKUP(A3618,'all NFkB targets'!$A$6:$A$571,1,FALSE)</f>
        <v>#N/A</v>
      </c>
    </row>
    <row r="3619" spans="1:16" x14ac:dyDescent="0.25">
      <c r="A3619" s="96" t="s">
        <v>9064</v>
      </c>
      <c r="B3619" s="21" t="s">
        <v>9065</v>
      </c>
      <c r="C3619" s="21"/>
      <c r="D3619" s="22">
        <v>0</v>
      </c>
      <c r="E3619" s="23">
        <v>7.8681986452730307E-2</v>
      </c>
      <c r="F3619" s="23">
        <v>0.19786123570039935</v>
      </c>
      <c r="G3619" s="23">
        <v>-9.7600057334182685E-2</v>
      </c>
      <c r="H3619" s="23">
        <v>7.1194684329129246E-2</v>
      </c>
      <c r="I3619" s="25">
        <f t="shared" si="224"/>
        <v>0</v>
      </c>
      <c r="J3619" s="25">
        <f t="shared" si="225"/>
        <v>0</v>
      </c>
      <c r="K3619" s="25">
        <f t="shared" si="226"/>
        <v>0</v>
      </c>
      <c r="L3619" s="25">
        <f t="shared" si="227"/>
        <v>0</v>
      </c>
      <c r="M3619" s="25">
        <v>0</v>
      </c>
      <c r="N3619" s="25" t="e">
        <v>#N/A</v>
      </c>
      <c r="O3619" s="25" t="e">
        <f>VLOOKUP(A3619,'NFkB target TFs'!$E$10:$E$54,1,FALSE)</f>
        <v>#N/A</v>
      </c>
      <c r="P3619" s="25" t="e">
        <f>VLOOKUP(A3619,'all NFkB targets'!$A$6:$A$571,1,FALSE)</f>
        <v>#N/A</v>
      </c>
    </row>
    <row r="3620" spans="1:16" x14ac:dyDescent="0.25">
      <c r="A3620" s="96" t="s">
        <v>8921</v>
      </c>
      <c r="B3620" s="21" t="s">
        <v>941</v>
      </c>
      <c r="C3620" s="21"/>
      <c r="D3620" s="22">
        <v>0</v>
      </c>
      <c r="E3620" s="23">
        <v>0.25282486682031735</v>
      </c>
      <c r="F3620" s="23">
        <v>0.10395096403890833</v>
      </c>
      <c r="G3620" s="23">
        <v>0.2032510008815383</v>
      </c>
      <c r="H3620" s="23">
        <v>7.1146299985187136E-2</v>
      </c>
      <c r="I3620" s="25">
        <f t="shared" si="224"/>
        <v>0</v>
      </c>
      <c r="J3620" s="25">
        <f t="shared" si="225"/>
        <v>0</v>
      </c>
      <c r="K3620" s="25">
        <f t="shared" si="226"/>
        <v>0</v>
      </c>
      <c r="L3620" s="25">
        <f t="shared" si="227"/>
        <v>0</v>
      </c>
      <c r="M3620" s="25">
        <v>0</v>
      </c>
      <c r="N3620" s="25" t="e">
        <v>#N/A</v>
      </c>
      <c r="O3620" s="25" t="e">
        <f>VLOOKUP(A3620,'NFkB target TFs'!$E$10:$E$54,1,FALSE)</f>
        <v>#N/A</v>
      </c>
      <c r="P3620" s="25" t="e">
        <f>VLOOKUP(A3620,'all NFkB targets'!$A$6:$A$571,1,FALSE)</f>
        <v>#N/A</v>
      </c>
    </row>
    <row r="3621" spans="1:16" x14ac:dyDescent="0.25">
      <c r="A3621" s="96" t="s">
        <v>11002</v>
      </c>
      <c r="B3621" s="21" t="s">
        <v>11003</v>
      </c>
      <c r="C3621" s="21"/>
      <c r="D3621" s="22">
        <v>0</v>
      </c>
      <c r="E3621" s="23">
        <v>-0.34041478804148589</v>
      </c>
      <c r="F3621" s="23">
        <v>0.13994624004566161</v>
      </c>
      <c r="G3621" s="23">
        <v>0.25801425644248782</v>
      </c>
      <c r="H3621" s="23">
        <v>7.1132640309762171E-2</v>
      </c>
      <c r="I3621" s="25">
        <f t="shared" si="224"/>
        <v>0</v>
      </c>
      <c r="J3621" s="25">
        <f t="shared" si="225"/>
        <v>0</v>
      </c>
      <c r="K3621" s="25">
        <f t="shared" si="226"/>
        <v>0</v>
      </c>
      <c r="L3621" s="25">
        <f t="shared" si="227"/>
        <v>0</v>
      </c>
      <c r="M3621" s="25">
        <v>0</v>
      </c>
      <c r="N3621" s="25" t="e">
        <v>#N/A</v>
      </c>
      <c r="O3621" s="25" t="e">
        <f>VLOOKUP(A3621,'NFkB target TFs'!$E$10:$E$54,1,FALSE)</f>
        <v>#N/A</v>
      </c>
      <c r="P3621" s="25" t="e">
        <f>VLOOKUP(A3621,'all NFkB targets'!$A$6:$A$571,1,FALSE)</f>
        <v>#N/A</v>
      </c>
    </row>
    <row r="3622" spans="1:16" x14ac:dyDescent="0.25">
      <c r="A3622" s="96" t="s">
        <v>4560</v>
      </c>
      <c r="B3622" s="21" t="s">
        <v>4561</v>
      </c>
      <c r="C3622" s="21"/>
      <c r="D3622" s="22">
        <v>0</v>
      </c>
      <c r="E3622" s="23">
        <v>0.25437965208742086</v>
      </c>
      <c r="F3622" s="23">
        <v>0.1399907776588783</v>
      </c>
      <c r="G3622" s="23">
        <v>0.20165794528102327</v>
      </c>
      <c r="H3622" s="23">
        <v>7.110896361331881E-2</v>
      </c>
      <c r="I3622" s="25">
        <f t="shared" si="224"/>
        <v>0</v>
      </c>
      <c r="J3622" s="25">
        <f t="shared" si="225"/>
        <v>0</v>
      </c>
      <c r="K3622" s="25">
        <f t="shared" si="226"/>
        <v>0</v>
      </c>
      <c r="L3622" s="25">
        <f t="shared" si="227"/>
        <v>0</v>
      </c>
      <c r="M3622" s="25">
        <v>0</v>
      </c>
      <c r="N3622" s="25" t="e">
        <v>#N/A</v>
      </c>
      <c r="O3622" s="25" t="e">
        <f>VLOOKUP(A3622,'NFkB target TFs'!$E$10:$E$54,1,FALSE)</f>
        <v>#N/A</v>
      </c>
      <c r="P3622" s="25" t="e">
        <f>VLOOKUP(A3622,'all NFkB targets'!$A$6:$A$571,1,FALSE)</f>
        <v>#N/A</v>
      </c>
    </row>
    <row r="3623" spans="1:16" x14ac:dyDescent="0.25">
      <c r="A3623" s="96" t="s">
        <v>8731</v>
      </c>
      <c r="B3623" s="21" t="s">
        <v>8732</v>
      </c>
      <c r="C3623" s="21"/>
      <c r="D3623" s="22">
        <v>0</v>
      </c>
      <c r="E3623" s="23">
        <v>0.13859059328916054</v>
      </c>
      <c r="F3623" s="23">
        <v>0.25084405513399366</v>
      </c>
      <c r="G3623" s="23">
        <v>0.28490261726024413</v>
      </c>
      <c r="H3623" s="23">
        <v>7.1029528880164686E-2</v>
      </c>
      <c r="I3623" s="25">
        <f t="shared" si="224"/>
        <v>0</v>
      </c>
      <c r="J3623" s="25">
        <f t="shared" si="225"/>
        <v>0</v>
      </c>
      <c r="K3623" s="25">
        <f t="shared" si="226"/>
        <v>0</v>
      </c>
      <c r="L3623" s="25">
        <f t="shared" si="227"/>
        <v>0</v>
      </c>
      <c r="M3623" s="25">
        <v>0</v>
      </c>
      <c r="N3623" s="25" t="e">
        <v>#N/A</v>
      </c>
      <c r="O3623" s="25" t="e">
        <f>VLOOKUP(A3623,'NFkB target TFs'!$E$10:$E$54,1,FALSE)</f>
        <v>#N/A</v>
      </c>
      <c r="P3623" s="25" t="e">
        <f>VLOOKUP(A3623,'all NFkB targets'!$A$6:$A$571,1,FALSE)</f>
        <v>#N/A</v>
      </c>
    </row>
    <row r="3624" spans="1:16" x14ac:dyDescent="0.25">
      <c r="A3624" s="96" t="s">
        <v>4863</v>
      </c>
      <c r="B3624" s="21" t="s">
        <v>4864</v>
      </c>
      <c r="C3624" s="21"/>
      <c r="D3624" s="22">
        <v>0</v>
      </c>
      <c r="E3624" s="23">
        <v>0.2837760085789357</v>
      </c>
      <c r="F3624" s="23">
        <v>0.18333421683590037</v>
      </c>
      <c r="G3624" s="23">
        <v>0.212067427901108</v>
      </c>
      <c r="H3624" s="23">
        <v>7.0964850788469425E-2</v>
      </c>
      <c r="I3624" s="25">
        <f t="shared" si="224"/>
        <v>0</v>
      </c>
      <c r="J3624" s="25">
        <f t="shared" si="225"/>
        <v>0</v>
      </c>
      <c r="K3624" s="25">
        <f t="shared" si="226"/>
        <v>0</v>
      </c>
      <c r="L3624" s="25">
        <f t="shared" si="227"/>
        <v>0</v>
      </c>
      <c r="M3624" s="25">
        <v>0</v>
      </c>
      <c r="N3624" s="25" t="e">
        <v>#N/A</v>
      </c>
      <c r="O3624" s="25" t="e">
        <f>VLOOKUP(A3624,'NFkB target TFs'!$E$10:$E$54,1,FALSE)</f>
        <v>#N/A</v>
      </c>
      <c r="P3624" s="25" t="e">
        <f>VLOOKUP(A3624,'all NFkB targets'!$A$6:$A$571,1,FALSE)</f>
        <v>#N/A</v>
      </c>
    </row>
    <row r="3625" spans="1:16" x14ac:dyDescent="0.25">
      <c r="A3625" s="96" t="s">
        <v>9338</v>
      </c>
      <c r="B3625" s="21" t="s">
        <v>9339</v>
      </c>
      <c r="C3625" s="21"/>
      <c r="D3625" s="22">
        <v>0</v>
      </c>
      <c r="E3625" s="23">
        <v>0.21819283365605271</v>
      </c>
      <c r="F3625" s="23">
        <v>-0.10338774189879557</v>
      </c>
      <c r="G3625" s="23">
        <v>0.53432412903739024</v>
      </c>
      <c r="H3625" s="23">
        <v>7.0946350972993261E-2</v>
      </c>
      <c r="I3625" s="25">
        <f t="shared" si="224"/>
        <v>0</v>
      </c>
      <c r="J3625" s="25">
        <f t="shared" si="225"/>
        <v>0</v>
      </c>
      <c r="K3625" s="25">
        <f t="shared" si="226"/>
        <v>0</v>
      </c>
      <c r="L3625" s="25">
        <f t="shared" si="227"/>
        <v>0</v>
      </c>
      <c r="M3625" s="25">
        <v>0</v>
      </c>
      <c r="N3625" s="25" t="e">
        <v>#N/A</v>
      </c>
      <c r="O3625" s="25" t="e">
        <f>VLOOKUP(A3625,'NFkB target TFs'!$E$10:$E$54,1,FALSE)</f>
        <v>#N/A</v>
      </c>
      <c r="P3625" s="25" t="e">
        <f>VLOOKUP(A3625,'all NFkB targets'!$A$6:$A$571,1,FALSE)</f>
        <v>#N/A</v>
      </c>
    </row>
    <row r="3626" spans="1:16" x14ac:dyDescent="0.25">
      <c r="A3626" s="96" t="s">
        <v>2503</v>
      </c>
      <c r="B3626" s="21" t="s">
        <v>941</v>
      </c>
      <c r="C3626" s="21"/>
      <c r="D3626" s="22">
        <v>0</v>
      </c>
      <c r="E3626" s="23">
        <v>0.26845953459374106</v>
      </c>
      <c r="F3626" s="23">
        <v>0.34929705624448354</v>
      </c>
      <c r="G3626" s="23">
        <v>0.31846909190659023</v>
      </c>
      <c r="H3626" s="23">
        <v>7.0922606005240654E-2</v>
      </c>
      <c r="I3626" s="25">
        <f t="shared" si="224"/>
        <v>0</v>
      </c>
      <c r="J3626" s="25">
        <f t="shared" si="225"/>
        <v>0</v>
      </c>
      <c r="K3626" s="25">
        <f t="shared" si="226"/>
        <v>0</v>
      </c>
      <c r="L3626" s="25">
        <f t="shared" si="227"/>
        <v>0</v>
      </c>
      <c r="M3626" s="25">
        <v>0</v>
      </c>
      <c r="N3626" s="25" t="e">
        <v>#N/A</v>
      </c>
      <c r="O3626" s="25" t="e">
        <f>VLOOKUP(A3626,'NFkB target TFs'!$E$10:$E$54,1,FALSE)</f>
        <v>#N/A</v>
      </c>
      <c r="P3626" s="25" t="e">
        <f>VLOOKUP(A3626,'all NFkB targets'!$A$6:$A$571,1,FALSE)</f>
        <v>#N/A</v>
      </c>
    </row>
    <row r="3627" spans="1:16" x14ac:dyDescent="0.25">
      <c r="A3627" s="96" t="s">
        <v>11511</v>
      </c>
      <c r="B3627" s="21" t="s">
        <v>11512</v>
      </c>
      <c r="C3627" s="21"/>
      <c r="D3627" s="22">
        <v>0</v>
      </c>
      <c r="E3627" s="23">
        <v>-0.15101257157923381</v>
      </c>
      <c r="F3627" s="23">
        <v>4.2160478612323027E-2</v>
      </c>
      <c r="G3627" s="23">
        <v>0.13122721993358755</v>
      </c>
      <c r="H3627" s="23">
        <v>7.0890799159210649E-2</v>
      </c>
      <c r="I3627" s="25">
        <f t="shared" si="224"/>
        <v>0</v>
      </c>
      <c r="J3627" s="25">
        <f t="shared" si="225"/>
        <v>0</v>
      </c>
      <c r="K3627" s="25">
        <f t="shared" si="226"/>
        <v>0</v>
      </c>
      <c r="L3627" s="25">
        <f t="shared" si="227"/>
        <v>0</v>
      </c>
      <c r="M3627" s="25">
        <v>0</v>
      </c>
      <c r="N3627" s="25" t="e">
        <v>#N/A</v>
      </c>
      <c r="O3627" s="25" t="e">
        <f>VLOOKUP(A3627,'NFkB target TFs'!$E$10:$E$54,1,FALSE)</f>
        <v>#N/A</v>
      </c>
      <c r="P3627" s="25" t="e">
        <f>VLOOKUP(A3627,'all NFkB targets'!$A$6:$A$571,1,FALSE)</f>
        <v>#N/A</v>
      </c>
    </row>
    <row r="3628" spans="1:16" x14ac:dyDescent="0.25">
      <c r="A3628" s="96" t="s">
        <v>4019</v>
      </c>
      <c r="B3628" s="21" t="s">
        <v>4020</v>
      </c>
      <c r="C3628" s="21"/>
      <c r="D3628" s="22">
        <v>0</v>
      </c>
      <c r="E3628" s="23">
        <v>0.12676376870208778</v>
      </c>
      <c r="F3628" s="23">
        <v>-9.7916280084302032E-2</v>
      </c>
      <c r="G3628" s="23">
        <v>0.1251758491412662</v>
      </c>
      <c r="H3628" s="23">
        <v>7.0865854424294966E-2</v>
      </c>
      <c r="I3628" s="25">
        <f t="shared" si="224"/>
        <v>0</v>
      </c>
      <c r="J3628" s="25">
        <f t="shared" si="225"/>
        <v>0</v>
      </c>
      <c r="K3628" s="25">
        <f t="shared" si="226"/>
        <v>0</v>
      </c>
      <c r="L3628" s="25">
        <f t="shared" si="227"/>
        <v>0</v>
      </c>
      <c r="M3628" s="25">
        <v>0</v>
      </c>
      <c r="N3628" s="25" t="e">
        <v>#N/A</v>
      </c>
      <c r="O3628" s="25" t="e">
        <f>VLOOKUP(A3628,'NFkB target TFs'!$E$10:$E$54,1,FALSE)</f>
        <v>#N/A</v>
      </c>
      <c r="P3628" s="25" t="e">
        <f>VLOOKUP(A3628,'all NFkB targets'!$A$6:$A$571,1,FALSE)</f>
        <v>#N/A</v>
      </c>
    </row>
    <row r="3629" spans="1:16" x14ac:dyDescent="0.25">
      <c r="A3629" s="96" t="s">
        <v>8023</v>
      </c>
      <c r="B3629" s="21" t="s">
        <v>8024</v>
      </c>
      <c r="C3629" s="21"/>
      <c r="D3629" s="22">
        <v>0</v>
      </c>
      <c r="E3629" s="23">
        <v>-0.17180787482811319</v>
      </c>
      <c r="F3629" s="23">
        <v>1.2027712668139944E-2</v>
      </c>
      <c r="G3629" s="23">
        <v>0.18883671470758578</v>
      </c>
      <c r="H3629" s="23">
        <v>7.0772164427348294E-2</v>
      </c>
      <c r="I3629" s="25">
        <f t="shared" si="224"/>
        <v>0</v>
      </c>
      <c r="J3629" s="25">
        <f t="shared" si="225"/>
        <v>0</v>
      </c>
      <c r="K3629" s="25">
        <f t="shared" si="226"/>
        <v>0</v>
      </c>
      <c r="L3629" s="25">
        <f t="shared" si="227"/>
        <v>0</v>
      </c>
      <c r="M3629" s="25">
        <v>0</v>
      </c>
      <c r="N3629" s="25" t="e">
        <v>#N/A</v>
      </c>
      <c r="O3629" s="25" t="e">
        <f>VLOOKUP(A3629,'NFkB target TFs'!$E$10:$E$54,1,FALSE)</f>
        <v>#N/A</v>
      </c>
      <c r="P3629" s="25" t="e">
        <f>VLOOKUP(A3629,'all NFkB targets'!$A$6:$A$571,1,FALSE)</f>
        <v>#N/A</v>
      </c>
    </row>
    <row r="3630" spans="1:16" x14ac:dyDescent="0.25">
      <c r="A3630" s="96" t="s">
        <v>7208</v>
      </c>
      <c r="B3630" s="21" t="s">
        <v>7209</v>
      </c>
      <c r="C3630" s="21"/>
      <c r="D3630" s="22">
        <v>0</v>
      </c>
      <c r="E3630" s="23">
        <v>0.2500066853709581</v>
      </c>
      <c r="F3630" s="23">
        <v>-9.4172004660043572E-3</v>
      </c>
      <c r="G3630" s="23">
        <v>0.38748592776757507</v>
      </c>
      <c r="H3630" s="23">
        <v>7.0691123290179916E-2</v>
      </c>
      <c r="I3630" s="25">
        <f t="shared" si="224"/>
        <v>0</v>
      </c>
      <c r="J3630" s="25">
        <f t="shared" si="225"/>
        <v>0</v>
      </c>
      <c r="K3630" s="25">
        <f t="shared" si="226"/>
        <v>0</v>
      </c>
      <c r="L3630" s="25">
        <f t="shared" si="227"/>
        <v>0</v>
      </c>
      <c r="M3630" s="25">
        <v>0</v>
      </c>
      <c r="N3630" s="25" t="e">
        <v>#N/A</v>
      </c>
      <c r="O3630" s="25" t="e">
        <f>VLOOKUP(A3630,'NFkB target TFs'!$E$10:$E$54,1,FALSE)</f>
        <v>#N/A</v>
      </c>
      <c r="P3630" s="25" t="e">
        <f>VLOOKUP(A3630,'all NFkB targets'!$A$6:$A$571,1,FALSE)</f>
        <v>#N/A</v>
      </c>
    </row>
    <row r="3631" spans="1:16" x14ac:dyDescent="0.25">
      <c r="A3631" s="96" t="s">
        <v>5312</v>
      </c>
      <c r="B3631" s="21" t="s">
        <v>5313</v>
      </c>
      <c r="C3631" s="21"/>
      <c r="D3631" s="22">
        <v>0</v>
      </c>
      <c r="E3631" s="23">
        <v>-0.1866877408026886</v>
      </c>
      <c r="F3631" s="23">
        <v>-0.11569423641469456</v>
      </c>
      <c r="G3631" s="23">
        <v>-0.24201183183298247</v>
      </c>
      <c r="H3631" s="23">
        <v>7.0676360413176209E-2</v>
      </c>
      <c r="I3631" s="25">
        <f t="shared" si="224"/>
        <v>0</v>
      </c>
      <c r="J3631" s="25">
        <f t="shared" si="225"/>
        <v>0</v>
      </c>
      <c r="K3631" s="25">
        <f t="shared" si="226"/>
        <v>0</v>
      </c>
      <c r="L3631" s="25">
        <f t="shared" si="227"/>
        <v>0</v>
      </c>
      <c r="M3631" s="25">
        <v>0</v>
      </c>
      <c r="N3631" s="25" t="e">
        <v>#N/A</v>
      </c>
      <c r="O3631" s="25" t="e">
        <f>VLOOKUP(A3631,'NFkB target TFs'!$E$10:$E$54,1,FALSE)</f>
        <v>#N/A</v>
      </c>
      <c r="P3631" s="25" t="e">
        <f>VLOOKUP(A3631,'all NFkB targets'!$A$6:$A$571,1,FALSE)</f>
        <v>#N/A</v>
      </c>
    </row>
    <row r="3632" spans="1:16" x14ac:dyDescent="0.25">
      <c r="A3632" s="96" t="s">
        <v>2649</v>
      </c>
      <c r="B3632" s="21" t="s">
        <v>2650</v>
      </c>
      <c r="C3632" s="21"/>
      <c r="D3632" s="22">
        <v>0</v>
      </c>
      <c r="E3632" s="23">
        <v>-0.21526526456214926</v>
      </c>
      <c r="F3632" s="23">
        <v>0.17661988981805823</v>
      </c>
      <c r="G3632" s="23">
        <v>0.44103708618914234</v>
      </c>
      <c r="H3632" s="23">
        <v>7.0612201746974537E-2</v>
      </c>
      <c r="I3632" s="25">
        <f t="shared" si="224"/>
        <v>0</v>
      </c>
      <c r="J3632" s="25">
        <f t="shared" si="225"/>
        <v>0</v>
      </c>
      <c r="K3632" s="25">
        <f t="shared" si="226"/>
        <v>0</v>
      </c>
      <c r="L3632" s="25">
        <f t="shared" si="227"/>
        <v>0</v>
      </c>
      <c r="M3632" s="25">
        <v>0</v>
      </c>
      <c r="N3632" s="25" t="e">
        <v>#N/A</v>
      </c>
      <c r="O3632" s="25" t="e">
        <f>VLOOKUP(A3632,'NFkB target TFs'!$E$10:$E$54,1,FALSE)</f>
        <v>#N/A</v>
      </c>
      <c r="P3632" s="25" t="e">
        <f>VLOOKUP(A3632,'all NFkB targets'!$A$6:$A$571,1,FALSE)</f>
        <v>#N/A</v>
      </c>
    </row>
    <row r="3633" spans="1:16" x14ac:dyDescent="0.25">
      <c r="A3633" s="96" t="s">
        <v>6056</v>
      </c>
      <c r="B3633" s="21" t="s">
        <v>6057</v>
      </c>
      <c r="C3633" s="21"/>
      <c r="D3633" s="22">
        <v>0</v>
      </c>
      <c r="E3633" s="23">
        <v>6.1079471551168558E-2</v>
      </c>
      <c r="F3633" s="23">
        <v>0.18441930581745122</v>
      </c>
      <c r="G3633" s="23">
        <v>0.2318061000608643</v>
      </c>
      <c r="H3633" s="23">
        <v>7.0548521479260037E-2</v>
      </c>
      <c r="I3633" s="25">
        <f t="shared" si="224"/>
        <v>0</v>
      </c>
      <c r="J3633" s="25">
        <f t="shared" si="225"/>
        <v>0</v>
      </c>
      <c r="K3633" s="25">
        <f t="shared" si="226"/>
        <v>0</v>
      </c>
      <c r="L3633" s="25">
        <f t="shared" si="227"/>
        <v>0</v>
      </c>
      <c r="M3633" s="25">
        <v>0</v>
      </c>
      <c r="N3633" s="25" t="e">
        <v>#N/A</v>
      </c>
      <c r="O3633" s="25" t="e">
        <f>VLOOKUP(A3633,'NFkB target TFs'!$E$10:$E$54,1,FALSE)</f>
        <v>#N/A</v>
      </c>
      <c r="P3633" s="25" t="e">
        <f>VLOOKUP(A3633,'all NFkB targets'!$A$6:$A$571,1,FALSE)</f>
        <v>#N/A</v>
      </c>
    </row>
    <row r="3634" spans="1:16" x14ac:dyDescent="0.25">
      <c r="A3634" s="96" t="s">
        <v>4790</v>
      </c>
      <c r="B3634" s="21" t="s">
        <v>4791</v>
      </c>
      <c r="C3634" s="21"/>
      <c r="D3634" s="22">
        <v>0</v>
      </c>
      <c r="E3634" s="23">
        <v>-3.6385956586178131E-2</v>
      </c>
      <c r="F3634" s="23">
        <v>0.12903269479420632</v>
      </c>
      <c r="G3634" s="23">
        <v>8.933958977102692E-2</v>
      </c>
      <c r="H3634" s="23">
        <v>7.0163737494026684E-2</v>
      </c>
      <c r="I3634" s="25">
        <f t="shared" si="224"/>
        <v>0</v>
      </c>
      <c r="J3634" s="25">
        <f t="shared" si="225"/>
        <v>0</v>
      </c>
      <c r="K3634" s="25">
        <f t="shared" si="226"/>
        <v>0</v>
      </c>
      <c r="L3634" s="25">
        <f t="shared" si="227"/>
        <v>0</v>
      </c>
      <c r="M3634" s="25">
        <v>0</v>
      </c>
      <c r="N3634" s="25" t="e">
        <v>#N/A</v>
      </c>
      <c r="O3634" s="25" t="e">
        <f>VLOOKUP(A3634,'NFkB target TFs'!$E$10:$E$54,1,FALSE)</f>
        <v>#N/A</v>
      </c>
      <c r="P3634" s="25" t="e">
        <f>VLOOKUP(A3634,'all NFkB targets'!$A$6:$A$571,1,FALSE)</f>
        <v>#N/A</v>
      </c>
    </row>
    <row r="3635" spans="1:16" x14ac:dyDescent="0.25">
      <c r="A3635" s="96" t="s">
        <v>10892</v>
      </c>
      <c r="B3635" s="21" t="s">
        <v>10893</v>
      </c>
      <c r="C3635" s="21"/>
      <c r="D3635" s="22">
        <v>0</v>
      </c>
      <c r="E3635" s="23">
        <v>-0.19560894714082031</v>
      </c>
      <c r="F3635" s="23">
        <v>0.5160185177904083</v>
      </c>
      <c r="G3635" s="23">
        <v>0.18284291209985468</v>
      </c>
      <c r="H3635" s="23">
        <v>7.0143229374290419E-2</v>
      </c>
      <c r="I3635" s="25">
        <f t="shared" si="224"/>
        <v>0</v>
      </c>
      <c r="J3635" s="25">
        <f t="shared" si="225"/>
        <v>0</v>
      </c>
      <c r="K3635" s="25">
        <f t="shared" si="226"/>
        <v>0</v>
      </c>
      <c r="L3635" s="25">
        <f t="shared" si="227"/>
        <v>0</v>
      </c>
      <c r="M3635" s="25">
        <v>0</v>
      </c>
      <c r="N3635" s="25" t="e">
        <v>#N/A</v>
      </c>
      <c r="O3635" s="25" t="e">
        <f>VLOOKUP(A3635,'NFkB target TFs'!$E$10:$E$54,1,FALSE)</f>
        <v>#N/A</v>
      </c>
      <c r="P3635" s="25" t="e">
        <f>VLOOKUP(A3635,'all NFkB targets'!$A$6:$A$571,1,FALSE)</f>
        <v>#N/A</v>
      </c>
    </row>
    <row r="3636" spans="1:16" x14ac:dyDescent="0.25">
      <c r="A3636" s="96" t="s">
        <v>1390</v>
      </c>
      <c r="B3636" s="21" t="s">
        <v>1391</v>
      </c>
      <c r="C3636" s="21"/>
      <c r="D3636" s="22">
        <v>0</v>
      </c>
      <c r="E3636" s="23">
        <v>0.14046547309186275</v>
      </c>
      <c r="F3636" s="23">
        <v>4.9663169478619859E-2</v>
      </c>
      <c r="G3636" s="23">
        <v>5.7401230638228003E-2</v>
      </c>
      <c r="H3636" s="23">
        <v>7.0115871044453562E-2</v>
      </c>
      <c r="I3636" s="25">
        <f t="shared" si="224"/>
        <v>0</v>
      </c>
      <c r="J3636" s="25">
        <f t="shared" si="225"/>
        <v>0</v>
      </c>
      <c r="K3636" s="25">
        <f t="shared" si="226"/>
        <v>0</v>
      </c>
      <c r="L3636" s="25">
        <f t="shared" si="227"/>
        <v>0</v>
      </c>
      <c r="M3636" s="25">
        <v>0</v>
      </c>
      <c r="N3636" s="25" t="e">
        <v>#N/A</v>
      </c>
      <c r="O3636" s="25" t="e">
        <f>VLOOKUP(A3636,'NFkB target TFs'!$E$10:$E$54,1,FALSE)</f>
        <v>#N/A</v>
      </c>
      <c r="P3636" s="25" t="e">
        <f>VLOOKUP(A3636,'all NFkB targets'!$A$6:$A$571,1,FALSE)</f>
        <v>#N/A</v>
      </c>
    </row>
    <row r="3637" spans="1:16" x14ac:dyDescent="0.25">
      <c r="A3637" s="96" t="s">
        <v>6317</v>
      </c>
      <c r="B3637" s="21" t="s">
        <v>6318</v>
      </c>
      <c r="C3637" s="21"/>
      <c r="D3637" s="22">
        <v>0</v>
      </c>
      <c r="E3637" s="23">
        <v>1.7595083989088673E-2</v>
      </c>
      <c r="F3637" s="23">
        <v>5.2631506838787055E-2</v>
      </c>
      <c r="G3637" s="23">
        <v>-1.7469214905617772E-2</v>
      </c>
      <c r="H3637" s="23">
        <v>6.9921104456064476E-2</v>
      </c>
      <c r="I3637" s="25">
        <f t="shared" si="224"/>
        <v>0</v>
      </c>
      <c r="J3637" s="25">
        <f t="shared" si="225"/>
        <v>0</v>
      </c>
      <c r="K3637" s="25">
        <f t="shared" si="226"/>
        <v>0</v>
      </c>
      <c r="L3637" s="25">
        <f t="shared" si="227"/>
        <v>0</v>
      </c>
      <c r="M3637" s="25">
        <v>0</v>
      </c>
      <c r="N3637" s="25" t="e">
        <v>#N/A</v>
      </c>
      <c r="O3637" s="25" t="e">
        <f>VLOOKUP(A3637,'NFkB target TFs'!$E$10:$E$54,1,FALSE)</f>
        <v>#N/A</v>
      </c>
      <c r="P3637" s="25" t="e">
        <f>VLOOKUP(A3637,'all NFkB targets'!$A$6:$A$571,1,FALSE)</f>
        <v>#N/A</v>
      </c>
    </row>
    <row r="3638" spans="1:16" x14ac:dyDescent="0.25">
      <c r="A3638" s="96" t="s">
        <v>11305</v>
      </c>
      <c r="B3638" s="21" t="s">
        <v>11306</v>
      </c>
      <c r="C3638" s="21"/>
      <c r="D3638" s="22">
        <v>0</v>
      </c>
      <c r="E3638" s="23">
        <v>7.1027444689423985E-2</v>
      </c>
      <c r="F3638" s="23">
        <v>0.28719061550823655</v>
      </c>
      <c r="G3638" s="23">
        <v>0.14459005368289685</v>
      </c>
      <c r="H3638" s="23">
        <v>6.991768879449807E-2</v>
      </c>
      <c r="I3638" s="25">
        <f t="shared" si="224"/>
        <v>0</v>
      </c>
      <c r="J3638" s="25">
        <f t="shared" si="225"/>
        <v>0</v>
      </c>
      <c r="K3638" s="25">
        <f t="shared" si="226"/>
        <v>0</v>
      </c>
      <c r="L3638" s="25">
        <f t="shared" si="227"/>
        <v>0</v>
      </c>
      <c r="M3638" s="25">
        <v>0</v>
      </c>
      <c r="N3638" s="25" t="e">
        <v>#N/A</v>
      </c>
      <c r="O3638" s="25" t="e">
        <f>VLOOKUP(A3638,'NFkB target TFs'!$E$10:$E$54,1,FALSE)</f>
        <v>#N/A</v>
      </c>
      <c r="P3638" s="25" t="e">
        <f>VLOOKUP(A3638,'all NFkB targets'!$A$6:$A$571,1,FALSE)</f>
        <v>#N/A</v>
      </c>
    </row>
    <row r="3639" spans="1:16" x14ac:dyDescent="0.25">
      <c r="A3639" s="96" t="s">
        <v>6806</v>
      </c>
      <c r="B3639" s="21" t="s">
        <v>6807</v>
      </c>
      <c r="C3639" s="21"/>
      <c r="D3639" s="22">
        <v>0</v>
      </c>
      <c r="E3639" s="23">
        <v>0.32585441300027024</v>
      </c>
      <c r="F3639" s="23">
        <v>0.1703251558209978</v>
      </c>
      <c r="G3639" s="23">
        <v>0.34185897202593513</v>
      </c>
      <c r="H3639" s="23">
        <v>6.991154619904312E-2</v>
      </c>
      <c r="I3639" s="25">
        <f t="shared" ref="I3639:I3702" si="228">IF(ABS(E3639)&gt;0.585,1,0)</f>
        <v>0</v>
      </c>
      <c r="J3639" s="25">
        <f t="shared" ref="J3639:J3702" si="229">IF(ABS(F3639)&gt;0.585,1,0)</f>
        <v>0</v>
      </c>
      <c r="K3639" s="25">
        <f t="shared" ref="K3639:K3702" si="230">IF(ABS(G3639)&gt;0.585,1,0)</f>
        <v>0</v>
      </c>
      <c r="L3639" s="25">
        <f t="shared" ref="L3639:L3702" si="231">IF(ABS(H3639)&gt;0.585,1,0)</f>
        <v>0</v>
      </c>
      <c r="M3639" s="25">
        <v>0</v>
      </c>
      <c r="N3639" s="25" t="e">
        <v>#N/A</v>
      </c>
      <c r="O3639" s="25" t="e">
        <f>VLOOKUP(A3639,'NFkB target TFs'!$E$10:$E$54,1,FALSE)</f>
        <v>#N/A</v>
      </c>
      <c r="P3639" s="25" t="e">
        <f>VLOOKUP(A3639,'all NFkB targets'!$A$6:$A$571,1,FALSE)</f>
        <v>#N/A</v>
      </c>
    </row>
    <row r="3640" spans="1:16" x14ac:dyDescent="0.25">
      <c r="A3640" s="96" t="s">
        <v>11014</v>
      </c>
      <c r="B3640" s="21" t="s">
        <v>11015</v>
      </c>
      <c r="C3640" s="21"/>
      <c r="D3640" s="22">
        <v>0</v>
      </c>
      <c r="E3640" s="23">
        <v>0.14779486995063945</v>
      </c>
      <c r="F3640" s="23">
        <v>-1.1064054690259973E-2</v>
      </c>
      <c r="G3640" s="23">
        <v>-0.26222036750704403</v>
      </c>
      <c r="H3640" s="23">
        <v>6.9788181189849696E-2</v>
      </c>
      <c r="I3640" s="25">
        <f t="shared" si="228"/>
        <v>0</v>
      </c>
      <c r="J3640" s="25">
        <f t="shared" si="229"/>
        <v>0</v>
      </c>
      <c r="K3640" s="25">
        <f t="shared" si="230"/>
        <v>0</v>
      </c>
      <c r="L3640" s="25">
        <f t="shared" si="231"/>
        <v>0</v>
      </c>
      <c r="M3640" s="25">
        <v>0</v>
      </c>
      <c r="N3640" s="25" t="e">
        <v>#N/A</v>
      </c>
      <c r="O3640" s="25" t="e">
        <f>VLOOKUP(A3640,'NFkB target TFs'!$E$10:$E$54,1,FALSE)</f>
        <v>#N/A</v>
      </c>
      <c r="P3640" s="25" t="e">
        <f>VLOOKUP(A3640,'all NFkB targets'!$A$6:$A$571,1,FALSE)</f>
        <v>#N/A</v>
      </c>
    </row>
    <row r="3641" spans="1:16" x14ac:dyDescent="0.25">
      <c r="A3641" s="96" t="s">
        <v>10205</v>
      </c>
      <c r="B3641" s="21" t="s">
        <v>10206</v>
      </c>
      <c r="C3641" s="21"/>
      <c r="D3641" s="22">
        <v>0</v>
      </c>
      <c r="E3641" s="23">
        <v>0.4268339475082647</v>
      </c>
      <c r="F3641" s="23">
        <v>0.29335637922633295</v>
      </c>
      <c r="G3641" s="23">
        <v>8.5699521578944352E-2</v>
      </c>
      <c r="H3641" s="23">
        <v>6.973390898657883E-2</v>
      </c>
      <c r="I3641" s="25">
        <f t="shared" si="228"/>
        <v>0</v>
      </c>
      <c r="J3641" s="25">
        <f t="shared" si="229"/>
        <v>0</v>
      </c>
      <c r="K3641" s="25">
        <f t="shared" si="230"/>
        <v>0</v>
      </c>
      <c r="L3641" s="25">
        <f t="shared" si="231"/>
        <v>0</v>
      </c>
      <c r="M3641" s="25">
        <v>0</v>
      </c>
      <c r="N3641" s="25" t="e">
        <v>#N/A</v>
      </c>
      <c r="O3641" s="25" t="e">
        <f>VLOOKUP(A3641,'NFkB target TFs'!$E$10:$E$54,1,FALSE)</f>
        <v>#N/A</v>
      </c>
      <c r="P3641" s="25" t="e">
        <f>VLOOKUP(A3641,'all NFkB targets'!$A$6:$A$571,1,FALSE)</f>
        <v>#N/A</v>
      </c>
    </row>
    <row r="3642" spans="1:16" x14ac:dyDescent="0.25">
      <c r="A3642" s="96" t="s">
        <v>13756</v>
      </c>
      <c r="B3642" s="21" t="s">
        <v>13757</v>
      </c>
      <c r="C3642" s="21"/>
      <c r="D3642" s="22">
        <v>0</v>
      </c>
      <c r="E3642" s="23">
        <v>-4.8569295282927388E-2</v>
      </c>
      <c r="F3642" s="28">
        <v>0.28938472162304063</v>
      </c>
      <c r="G3642" s="28">
        <v>0.77065481802178493</v>
      </c>
      <c r="H3642" s="23">
        <v>6.9661415409112123E-2</v>
      </c>
      <c r="I3642" s="25">
        <f t="shared" si="228"/>
        <v>0</v>
      </c>
      <c r="J3642" s="25">
        <f t="shared" si="229"/>
        <v>0</v>
      </c>
      <c r="K3642" s="25">
        <f t="shared" si="230"/>
        <v>1</v>
      </c>
      <c r="L3642" s="25">
        <f t="shared" si="231"/>
        <v>0</v>
      </c>
      <c r="M3642" s="25">
        <v>1</v>
      </c>
      <c r="N3642" s="25" t="e">
        <v>#N/A</v>
      </c>
      <c r="O3642" s="25" t="e">
        <f>VLOOKUP(A3642,'NFkB target TFs'!$E$10:$E$54,1,FALSE)</f>
        <v>#N/A</v>
      </c>
      <c r="P3642" s="25" t="e">
        <f>VLOOKUP(A3642,'all NFkB targets'!$A$6:$A$571,1,FALSE)</f>
        <v>#N/A</v>
      </c>
    </row>
    <row r="3643" spans="1:16" x14ac:dyDescent="0.25">
      <c r="A3643" s="96" t="s">
        <v>2405</v>
      </c>
      <c r="B3643" s="21" t="s">
        <v>941</v>
      </c>
      <c r="C3643" s="21"/>
      <c r="D3643" s="22">
        <v>0</v>
      </c>
      <c r="E3643" s="23">
        <v>0.15034352869424633</v>
      </c>
      <c r="F3643" s="23">
        <v>0.56386316718286955</v>
      </c>
      <c r="G3643" s="23">
        <v>-2.5493311311802956E-2</v>
      </c>
      <c r="H3643" s="23">
        <v>6.9599118362053763E-2</v>
      </c>
      <c r="I3643" s="25">
        <f t="shared" si="228"/>
        <v>0</v>
      </c>
      <c r="J3643" s="25">
        <f t="shared" si="229"/>
        <v>0</v>
      </c>
      <c r="K3643" s="25">
        <f t="shared" si="230"/>
        <v>0</v>
      </c>
      <c r="L3643" s="25">
        <f t="shared" si="231"/>
        <v>0</v>
      </c>
      <c r="M3643" s="25">
        <v>0</v>
      </c>
      <c r="N3643" s="25" t="e">
        <v>#N/A</v>
      </c>
      <c r="O3643" s="25" t="e">
        <f>VLOOKUP(A3643,'NFkB target TFs'!$E$10:$E$54,1,FALSE)</f>
        <v>#N/A</v>
      </c>
      <c r="P3643" s="25" t="e">
        <f>VLOOKUP(A3643,'all NFkB targets'!$A$6:$A$571,1,FALSE)</f>
        <v>#N/A</v>
      </c>
    </row>
    <row r="3644" spans="1:16" x14ac:dyDescent="0.25">
      <c r="A3644" s="96" t="s">
        <v>7009</v>
      </c>
      <c r="B3644" s="21" t="s">
        <v>7010</v>
      </c>
      <c r="C3644" s="21"/>
      <c r="D3644" s="22">
        <v>0</v>
      </c>
      <c r="E3644" s="23">
        <v>2.4914193806372556E-3</v>
      </c>
      <c r="F3644" s="23">
        <v>-0.13279045518215229</v>
      </c>
      <c r="G3644" s="23">
        <v>-1.0964778713521556E-3</v>
      </c>
      <c r="H3644" s="23">
        <v>6.9499805352608524E-2</v>
      </c>
      <c r="I3644" s="25">
        <f t="shared" si="228"/>
        <v>0</v>
      </c>
      <c r="J3644" s="25">
        <f t="shared" si="229"/>
        <v>0</v>
      </c>
      <c r="K3644" s="25">
        <f t="shared" si="230"/>
        <v>0</v>
      </c>
      <c r="L3644" s="25">
        <f t="shared" si="231"/>
        <v>0</v>
      </c>
      <c r="M3644" s="25">
        <v>0</v>
      </c>
      <c r="N3644" s="25" t="e">
        <v>#N/A</v>
      </c>
      <c r="O3644" s="25" t="e">
        <f>VLOOKUP(A3644,'NFkB target TFs'!$E$10:$E$54,1,FALSE)</f>
        <v>#N/A</v>
      </c>
      <c r="P3644" s="25" t="e">
        <f>VLOOKUP(A3644,'all NFkB targets'!$A$6:$A$571,1,FALSE)</f>
        <v>#N/A</v>
      </c>
    </row>
    <row r="3645" spans="1:16" x14ac:dyDescent="0.25">
      <c r="A3645" s="96" t="s">
        <v>10223</v>
      </c>
      <c r="B3645" s="21" t="s">
        <v>10224</v>
      </c>
      <c r="C3645" s="21"/>
      <c r="D3645" s="22">
        <v>0</v>
      </c>
      <c r="E3645" s="23">
        <v>0.22177685213102163</v>
      </c>
      <c r="F3645" s="23">
        <v>0.32369245501357291</v>
      </c>
      <c r="G3645" s="23">
        <v>0.27732709760304836</v>
      </c>
      <c r="H3645" s="23">
        <v>6.9495761970380474E-2</v>
      </c>
      <c r="I3645" s="25">
        <f t="shared" si="228"/>
        <v>0</v>
      </c>
      <c r="J3645" s="25">
        <f t="shared" si="229"/>
        <v>0</v>
      </c>
      <c r="K3645" s="25">
        <f t="shared" si="230"/>
        <v>0</v>
      </c>
      <c r="L3645" s="25">
        <f t="shared" si="231"/>
        <v>0</v>
      </c>
      <c r="M3645" s="25">
        <v>0</v>
      </c>
      <c r="N3645" s="25" t="e">
        <v>#N/A</v>
      </c>
      <c r="O3645" s="25" t="e">
        <f>VLOOKUP(A3645,'NFkB target TFs'!$E$10:$E$54,1,FALSE)</f>
        <v>#N/A</v>
      </c>
      <c r="P3645" s="25" t="e">
        <f>VLOOKUP(A3645,'all NFkB targets'!$A$6:$A$571,1,FALSE)</f>
        <v>#N/A</v>
      </c>
    </row>
    <row r="3646" spans="1:16" x14ac:dyDescent="0.25">
      <c r="A3646" s="96" t="s">
        <v>3985</v>
      </c>
      <c r="B3646" s="21" t="s">
        <v>3986</v>
      </c>
      <c r="C3646" s="21"/>
      <c r="D3646" s="22">
        <v>0</v>
      </c>
      <c r="E3646" s="23">
        <v>0.19565398871486797</v>
      </c>
      <c r="F3646" s="23">
        <v>0.32579070010492084</v>
      </c>
      <c r="G3646" s="23">
        <v>-3.7045165700454429E-2</v>
      </c>
      <c r="H3646" s="23">
        <v>6.9262162136395425E-2</v>
      </c>
      <c r="I3646" s="25">
        <f t="shared" si="228"/>
        <v>0</v>
      </c>
      <c r="J3646" s="25">
        <f t="shared" si="229"/>
        <v>0</v>
      </c>
      <c r="K3646" s="25">
        <f t="shared" si="230"/>
        <v>0</v>
      </c>
      <c r="L3646" s="25">
        <f t="shared" si="231"/>
        <v>0</v>
      </c>
      <c r="M3646" s="25">
        <v>0</v>
      </c>
      <c r="N3646" s="25" t="e">
        <v>#N/A</v>
      </c>
      <c r="O3646" s="25" t="e">
        <f>VLOOKUP(A3646,'NFkB target TFs'!$E$10:$E$54,1,FALSE)</f>
        <v>#N/A</v>
      </c>
      <c r="P3646" s="25" t="e">
        <f>VLOOKUP(A3646,'all NFkB targets'!$A$6:$A$571,1,FALSE)</f>
        <v>#N/A</v>
      </c>
    </row>
    <row r="3647" spans="1:16" x14ac:dyDescent="0.25">
      <c r="A3647" s="96" t="s">
        <v>2486</v>
      </c>
      <c r="B3647" s="21" t="s">
        <v>2487</v>
      </c>
      <c r="C3647" s="21"/>
      <c r="D3647" s="22">
        <v>0</v>
      </c>
      <c r="E3647" s="23">
        <v>-0.29537043893210835</v>
      </c>
      <c r="F3647" s="23">
        <v>-0.20359018967132228</v>
      </c>
      <c r="G3647" s="23">
        <v>-0.26580116494495704</v>
      </c>
      <c r="H3647" s="23">
        <v>6.9240611396328214E-2</v>
      </c>
      <c r="I3647" s="25">
        <f t="shared" si="228"/>
        <v>0</v>
      </c>
      <c r="J3647" s="25">
        <f t="shared" si="229"/>
        <v>0</v>
      </c>
      <c r="K3647" s="25">
        <f t="shared" si="230"/>
        <v>0</v>
      </c>
      <c r="L3647" s="25">
        <f t="shared" si="231"/>
        <v>0</v>
      </c>
      <c r="M3647" s="25">
        <v>0</v>
      </c>
      <c r="N3647" s="25" t="e">
        <v>#N/A</v>
      </c>
      <c r="O3647" s="25" t="e">
        <f>VLOOKUP(A3647,'NFkB target TFs'!$E$10:$E$54,1,FALSE)</f>
        <v>#N/A</v>
      </c>
      <c r="P3647" s="25" t="e">
        <f>VLOOKUP(A3647,'all NFkB targets'!$A$6:$A$571,1,FALSE)</f>
        <v>#N/A</v>
      </c>
    </row>
    <row r="3648" spans="1:16" x14ac:dyDescent="0.25">
      <c r="A3648" s="96" t="s">
        <v>2947</v>
      </c>
      <c r="B3648" s="21" t="s">
        <v>2948</v>
      </c>
      <c r="C3648" s="21"/>
      <c r="D3648" s="22">
        <v>0</v>
      </c>
      <c r="E3648" s="23">
        <v>-3.9505223491934589E-2</v>
      </c>
      <c r="F3648" s="23">
        <v>0.34214035904257728</v>
      </c>
      <c r="G3648" s="23">
        <v>4.1339561342606308E-2</v>
      </c>
      <c r="H3648" s="23">
        <v>6.9240421264598243E-2</v>
      </c>
      <c r="I3648" s="25">
        <f t="shared" si="228"/>
        <v>0</v>
      </c>
      <c r="J3648" s="25">
        <f t="shared" si="229"/>
        <v>0</v>
      </c>
      <c r="K3648" s="25">
        <f t="shared" si="230"/>
        <v>0</v>
      </c>
      <c r="L3648" s="25">
        <f t="shared" si="231"/>
        <v>0</v>
      </c>
      <c r="M3648" s="25">
        <v>0</v>
      </c>
      <c r="N3648" s="25" t="e">
        <v>#N/A</v>
      </c>
      <c r="O3648" s="25" t="e">
        <f>VLOOKUP(A3648,'NFkB target TFs'!$E$10:$E$54,1,FALSE)</f>
        <v>#N/A</v>
      </c>
      <c r="P3648" s="25" t="e">
        <f>VLOOKUP(A3648,'all NFkB targets'!$A$6:$A$571,1,FALSE)</f>
        <v>#N/A</v>
      </c>
    </row>
    <row r="3649" spans="1:16" x14ac:dyDescent="0.25">
      <c r="A3649" s="96" t="s">
        <v>1770</v>
      </c>
      <c r="B3649" s="21" t="s">
        <v>1771</v>
      </c>
      <c r="C3649" s="21"/>
      <c r="D3649" s="22">
        <v>0</v>
      </c>
      <c r="E3649" s="23">
        <v>-0.32993435413299821</v>
      </c>
      <c r="F3649" s="23">
        <v>-3.3732441874186392E-2</v>
      </c>
      <c r="G3649" s="23">
        <v>0.28185597808194002</v>
      </c>
      <c r="H3649" s="23">
        <v>6.9220809046400142E-2</v>
      </c>
      <c r="I3649" s="25">
        <f t="shared" si="228"/>
        <v>0</v>
      </c>
      <c r="J3649" s="25">
        <f t="shared" si="229"/>
        <v>0</v>
      </c>
      <c r="K3649" s="25">
        <f t="shared" si="230"/>
        <v>0</v>
      </c>
      <c r="L3649" s="25">
        <f t="shared" si="231"/>
        <v>0</v>
      </c>
      <c r="M3649" s="25">
        <v>0</v>
      </c>
      <c r="N3649" s="25" t="e">
        <v>#N/A</v>
      </c>
      <c r="O3649" s="25" t="e">
        <f>VLOOKUP(A3649,'NFkB target TFs'!$E$10:$E$54,1,FALSE)</f>
        <v>#N/A</v>
      </c>
      <c r="P3649" s="25" t="e">
        <f>VLOOKUP(A3649,'all NFkB targets'!$A$6:$A$571,1,FALSE)</f>
        <v>#N/A</v>
      </c>
    </row>
    <row r="3650" spans="1:16" x14ac:dyDescent="0.25">
      <c r="A3650" s="96" t="s">
        <v>986</v>
      </c>
      <c r="B3650" s="21" t="s">
        <v>987</v>
      </c>
      <c r="C3650" s="21"/>
      <c r="D3650" s="22">
        <v>0</v>
      </c>
      <c r="E3650" s="23">
        <v>0.45235667986084926</v>
      </c>
      <c r="F3650" s="23">
        <v>0.3895915227087105</v>
      </c>
      <c r="G3650" s="23">
        <v>0.41541790667482198</v>
      </c>
      <c r="H3650" s="23">
        <v>6.9193205345040448E-2</v>
      </c>
      <c r="I3650" s="25">
        <f t="shared" si="228"/>
        <v>0</v>
      </c>
      <c r="J3650" s="25">
        <f t="shared" si="229"/>
        <v>0</v>
      </c>
      <c r="K3650" s="25">
        <f t="shared" si="230"/>
        <v>0</v>
      </c>
      <c r="L3650" s="25">
        <f t="shared" si="231"/>
        <v>0</v>
      </c>
      <c r="M3650" s="25">
        <v>0</v>
      </c>
      <c r="N3650" s="25" t="e">
        <v>#N/A</v>
      </c>
      <c r="O3650" s="25" t="e">
        <f>VLOOKUP(A3650,'NFkB target TFs'!$E$10:$E$54,1,FALSE)</f>
        <v>#N/A</v>
      </c>
      <c r="P3650" s="25" t="e">
        <f>VLOOKUP(A3650,'all NFkB targets'!$A$6:$A$571,1,FALSE)</f>
        <v>#N/A</v>
      </c>
    </row>
    <row r="3651" spans="1:16" x14ac:dyDescent="0.25">
      <c r="A3651" s="96" t="s">
        <v>10800</v>
      </c>
      <c r="B3651" s="21" t="s">
        <v>10801</v>
      </c>
      <c r="C3651" s="21"/>
      <c r="D3651" s="22">
        <v>0</v>
      </c>
      <c r="E3651" s="23">
        <v>7.1592809109040992E-2</v>
      </c>
      <c r="F3651" s="23">
        <v>-0.15587921722771972</v>
      </c>
      <c r="G3651" s="23">
        <v>0.12505565970808735</v>
      </c>
      <c r="H3651" s="23">
        <v>6.9174917798481617E-2</v>
      </c>
      <c r="I3651" s="25">
        <f t="shared" si="228"/>
        <v>0</v>
      </c>
      <c r="J3651" s="25">
        <f t="shared" si="229"/>
        <v>0</v>
      </c>
      <c r="K3651" s="25">
        <f t="shared" si="230"/>
        <v>0</v>
      </c>
      <c r="L3651" s="25">
        <f t="shared" si="231"/>
        <v>0</v>
      </c>
      <c r="M3651" s="25">
        <v>0</v>
      </c>
      <c r="N3651" s="25" t="e">
        <v>#N/A</v>
      </c>
      <c r="O3651" s="25" t="e">
        <f>VLOOKUP(A3651,'NFkB target TFs'!$E$10:$E$54,1,FALSE)</f>
        <v>#N/A</v>
      </c>
      <c r="P3651" s="25" t="e">
        <f>VLOOKUP(A3651,'all NFkB targets'!$A$6:$A$571,1,FALSE)</f>
        <v>#N/A</v>
      </c>
    </row>
    <row r="3652" spans="1:16" x14ac:dyDescent="0.25">
      <c r="A3652" s="96" t="s">
        <v>14452</v>
      </c>
      <c r="B3652" s="21" t="s">
        <v>14453</v>
      </c>
      <c r="C3652" s="21"/>
      <c r="D3652" s="22">
        <v>0</v>
      </c>
      <c r="E3652" s="28">
        <v>0.41512811798060362</v>
      </c>
      <c r="F3652" s="28">
        <v>0.84965851922453617</v>
      </c>
      <c r="G3652" s="28">
        <v>0.99125106451040845</v>
      </c>
      <c r="H3652" s="23">
        <v>6.9121971426148301E-2</v>
      </c>
      <c r="I3652" s="25">
        <f t="shared" si="228"/>
        <v>0</v>
      </c>
      <c r="J3652" s="25">
        <f t="shared" si="229"/>
        <v>1</v>
      </c>
      <c r="K3652" s="25">
        <f t="shared" si="230"/>
        <v>1</v>
      </c>
      <c r="L3652" s="25">
        <f t="shared" si="231"/>
        <v>0</v>
      </c>
      <c r="M3652" s="25">
        <v>1</v>
      </c>
      <c r="N3652" s="25" t="e">
        <v>#N/A</v>
      </c>
      <c r="O3652" s="25" t="e">
        <f>VLOOKUP(A3652,'NFkB target TFs'!$E$10:$E$54,1,FALSE)</f>
        <v>#N/A</v>
      </c>
      <c r="P3652" s="25" t="e">
        <f>VLOOKUP(A3652,'all NFkB targets'!$A$6:$A$571,1,FALSE)</f>
        <v>#N/A</v>
      </c>
    </row>
    <row r="3653" spans="1:16" x14ac:dyDescent="0.25">
      <c r="A3653" s="96" t="s">
        <v>6064</v>
      </c>
      <c r="B3653" s="21" t="s">
        <v>6065</v>
      </c>
      <c r="C3653" s="21"/>
      <c r="D3653" s="22">
        <v>0</v>
      </c>
      <c r="E3653" s="23">
        <v>0.15889556002244482</v>
      </c>
      <c r="F3653" s="23">
        <v>0.29460124442897512</v>
      </c>
      <c r="G3653" s="23">
        <v>0.35896529430755808</v>
      </c>
      <c r="H3653" s="23">
        <v>6.9092604709410643E-2</v>
      </c>
      <c r="I3653" s="25">
        <f t="shared" si="228"/>
        <v>0</v>
      </c>
      <c r="J3653" s="25">
        <f t="shared" si="229"/>
        <v>0</v>
      </c>
      <c r="K3653" s="25">
        <f t="shared" si="230"/>
        <v>0</v>
      </c>
      <c r="L3653" s="25">
        <f t="shared" si="231"/>
        <v>0</v>
      </c>
      <c r="M3653" s="25">
        <v>0</v>
      </c>
      <c r="N3653" s="25" t="e">
        <v>#N/A</v>
      </c>
      <c r="O3653" s="25" t="e">
        <f>VLOOKUP(A3653,'NFkB target TFs'!$E$10:$E$54,1,FALSE)</f>
        <v>#N/A</v>
      </c>
      <c r="P3653" s="25" t="e">
        <f>VLOOKUP(A3653,'all NFkB targets'!$A$6:$A$571,1,FALSE)</f>
        <v>#N/A</v>
      </c>
    </row>
    <row r="3654" spans="1:16" x14ac:dyDescent="0.25">
      <c r="A3654" s="96" t="s">
        <v>9574</v>
      </c>
      <c r="B3654" s="21" t="s">
        <v>9575</v>
      </c>
      <c r="C3654" s="21"/>
      <c r="D3654" s="22">
        <v>0</v>
      </c>
      <c r="E3654" s="23">
        <v>0.33544751231266101</v>
      </c>
      <c r="F3654" s="23">
        <v>3.7050570463120006E-2</v>
      </c>
      <c r="G3654" s="23">
        <v>-0.42239016556591874</v>
      </c>
      <c r="H3654" s="23">
        <v>6.9058385215045218E-2</v>
      </c>
      <c r="I3654" s="25">
        <f t="shared" si="228"/>
        <v>0</v>
      </c>
      <c r="J3654" s="25">
        <f t="shared" si="229"/>
        <v>0</v>
      </c>
      <c r="K3654" s="25">
        <f t="shared" si="230"/>
        <v>0</v>
      </c>
      <c r="L3654" s="25">
        <f t="shared" si="231"/>
        <v>0</v>
      </c>
      <c r="M3654" s="25">
        <v>0</v>
      </c>
      <c r="N3654" s="25" t="e">
        <v>#N/A</v>
      </c>
      <c r="O3654" s="25" t="e">
        <f>VLOOKUP(A3654,'NFkB target TFs'!$E$10:$E$54,1,FALSE)</f>
        <v>#N/A</v>
      </c>
      <c r="P3654" s="25" t="e">
        <f>VLOOKUP(A3654,'all NFkB targets'!$A$6:$A$571,1,FALSE)</f>
        <v>#N/A</v>
      </c>
    </row>
    <row r="3655" spans="1:16" x14ac:dyDescent="0.25">
      <c r="A3655" s="96" t="s">
        <v>6149</v>
      </c>
      <c r="B3655" s="21" t="s">
        <v>6150</v>
      </c>
      <c r="C3655" s="21"/>
      <c r="D3655" s="22">
        <v>0</v>
      </c>
      <c r="E3655" s="23">
        <v>0.2437730948639657</v>
      </c>
      <c r="F3655" s="23">
        <v>0.18183365717281502</v>
      </c>
      <c r="G3655" s="23">
        <v>0.2688026038816318</v>
      </c>
      <c r="H3655" s="23">
        <v>6.8950563757692623E-2</v>
      </c>
      <c r="I3655" s="25">
        <f t="shared" si="228"/>
        <v>0</v>
      </c>
      <c r="J3655" s="25">
        <f t="shared" si="229"/>
        <v>0</v>
      </c>
      <c r="K3655" s="25">
        <f t="shared" si="230"/>
        <v>0</v>
      </c>
      <c r="L3655" s="25">
        <f t="shared" si="231"/>
        <v>0</v>
      </c>
      <c r="M3655" s="25">
        <v>0</v>
      </c>
      <c r="N3655" s="25" t="e">
        <v>#N/A</v>
      </c>
      <c r="O3655" s="25" t="e">
        <f>VLOOKUP(A3655,'NFkB target TFs'!$E$10:$E$54,1,FALSE)</f>
        <v>#N/A</v>
      </c>
      <c r="P3655" s="25" t="e">
        <f>VLOOKUP(A3655,'all NFkB targets'!$A$6:$A$571,1,FALSE)</f>
        <v>#N/A</v>
      </c>
    </row>
    <row r="3656" spans="1:16" x14ac:dyDescent="0.25">
      <c r="A3656" s="96" t="s">
        <v>2081</v>
      </c>
      <c r="B3656" s="21" t="s">
        <v>2082</v>
      </c>
      <c r="C3656" s="21"/>
      <c r="D3656" s="22">
        <v>0</v>
      </c>
      <c r="E3656" s="23">
        <v>0.26592234901490525</v>
      </c>
      <c r="F3656" s="23">
        <v>0.1837147682612556</v>
      </c>
      <c r="G3656" s="23">
        <v>-6.4283778071710568E-2</v>
      </c>
      <c r="H3656" s="23">
        <v>6.8912922318462161E-2</v>
      </c>
      <c r="I3656" s="25">
        <f t="shared" si="228"/>
        <v>0</v>
      </c>
      <c r="J3656" s="25">
        <f t="shared" si="229"/>
        <v>0</v>
      </c>
      <c r="K3656" s="25">
        <f t="shared" si="230"/>
        <v>0</v>
      </c>
      <c r="L3656" s="25">
        <f t="shared" si="231"/>
        <v>0</v>
      </c>
      <c r="M3656" s="25">
        <v>0</v>
      </c>
      <c r="N3656" s="25" t="e">
        <v>#N/A</v>
      </c>
      <c r="O3656" s="25" t="e">
        <f>VLOOKUP(A3656,'NFkB target TFs'!$E$10:$E$54,1,FALSE)</f>
        <v>#N/A</v>
      </c>
      <c r="P3656" s="25" t="e">
        <f>VLOOKUP(A3656,'all NFkB targets'!$A$6:$A$571,1,FALSE)</f>
        <v>#N/A</v>
      </c>
    </row>
    <row r="3657" spans="1:16" x14ac:dyDescent="0.25">
      <c r="A3657" s="96" t="s">
        <v>5729</v>
      </c>
      <c r="B3657" s="21" t="s">
        <v>5730</v>
      </c>
      <c r="C3657" s="21"/>
      <c r="D3657" s="22">
        <v>0</v>
      </c>
      <c r="E3657" s="23">
        <v>-0.23878685958711643</v>
      </c>
      <c r="F3657" s="23">
        <v>0.33491505869815591</v>
      </c>
      <c r="G3657" s="23">
        <v>0.23860994673051333</v>
      </c>
      <c r="H3657" s="23">
        <v>6.8735618375654922E-2</v>
      </c>
      <c r="I3657" s="25">
        <f t="shared" si="228"/>
        <v>0</v>
      </c>
      <c r="J3657" s="25">
        <f t="shared" si="229"/>
        <v>0</v>
      </c>
      <c r="K3657" s="25">
        <f t="shared" si="230"/>
        <v>0</v>
      </c>
      <c r="L3657" s="25">
        <f t="shared" si="231"/>
        <v>0</v>
      </c>
      <c r="M3657" s="25">
        <v>0</v>
      </c>
      <c r="N3657" s="25" t="e">
        <v>#N/A</v>
      </c>
      <c r="O3657" s="25" t="e">
        <f>VLOOKUP(A3657,'NFkB target TFs'!$E$10:$E$54,1,FALSE)</f>
        <v>#N/A</v>
      </c>
      <c r="P3657" s="25" t="e">
        <f>VLOOKUP(A3657,'all NFkB targets'!$A$6:$A$571,1,FALSE)</f>
        <v>#N/A</v>
      </c>
    </row>
    <row r="3658" spans="1:16" x14ac:dyDescent="0.25">
      <c r="A3658" s="96" t="s">
        <v>13132</v>
      </c>
      <c r="B3658" s="21" t="s">
        <v>13133</v>
      </c>
      <c r="C3658" s="21"/>
      <c r="D3658" s="22">
        <v>0</v>
      </c>
      <c r="E3658" s="28">
        <v>0.14971319648738857</v>
      </c>
      <c r="F3658" s="28">
        <v>0.52669484554197565</v>
      </c>
      <c r="G3658" s="28">
        <v>0.67770438631281849</v>
      </c>
      <c r="H3658" s="23">
        <v>6.8727135456410196E-2</v>
      </c>
      <c r="I3658" s="25">
        <f t="shared" si="228"/>
        <v>0</v>
      </c>
      <c r="J3658" s="25">
        <f t="shared" si="229"/>
        <v>0</v>
      </c>
      <c r="K3658" s="25">
        <f t="shared" si="230"/>
        <v>1</v>
      </c>
      <c r="L3658" s="25">
        <f t="shared" si="231"/>
        <v>0</v>
      </c>
      <c r="M3658" s="25">
        <v>1</v>
      </c>
      <c r="N3658" s="25" t="e">
        <v>#N/A</v>
      </c>
      <c r="O3658" s="25" t="e">
        <f>VLOOKUP(A3658,'NFkB target TFs'!$E$10:$E$54,1,FALSE)</f>
        <v>#N/A</v>
      </c>
      <c r="P3658" s="25" t="e">
        <f>VLOOKUP(A3658,'all NFkB targets'!$A$6:$A$571,1,FALSE)</f>
        <v>#N/A</v>
      </c>
    </row>
    <row r="3659" spans="1:16" x14ac:dyDescent="0.25">
      <c r="A3659" s="96" t="s">
        <v>6991</v>
      </c>
      <c r="B3659" s="21" t="s">
        <v>6992</v>
      </c>
      <c r="C3659" s="21"/>
      <c r="D3659" s="22">
        <v>0</v>
      </c>
      <c r="E3659" s="23">
        <v>8.4391242352495496E-2</v>
      </c>
      <c r="F3659" s="23">
        <v>0.12924453874968167</v>
      </c>
      <c r="G3659" s="23">
        <v>-6.7165198014785196E-2</v>
      </c>
      <c r="H3659" s="23">
        <v>6.8723288908192015E-2</v>
      </c>
      <c r="I3659" s="25">
        <f t="shared" si="228"/>
        <v>0</v>
      </c>
      <c r="J3659" s="25">
        <f t="shared" si="229"/>
        <v>0</v>
      </c>
      <c r="K3659" s="25">
        <f t="shared" si="230"/>
        <v>0</v>
      </c>
      <c r="L3659" s="25">
        <f t="shared" si="231"/>
        <v>0</v>
      </c>
      <c r="M3659" s="25">
        <v>0</v>
      </c>
      <c r="N3659" s="25" t="e">
        <v>#N/A</v>
      </c>
      <c r="O3659" s="25" t="e">
        <f>VLOOKUP(A3659,'NFkB target TFs'!$E$10:$E$54,1,FALSE)</f>
        <v>#N/A</v>
      </c>
      <c r="P3659" s="25" t="e">
        <f>VLOOKUP(A3659,'all NFkB targets'!$A$6:$A$571,1,FALSE)</f>
        <v>#N/A</v>
      </c>
    </row>
    <row r="3660" spans="1:16" x14ac:dyDescent="0.25">
      <c r="A3660" s="96" t="s">
        <v>9958</v>
      </c>
      <c r="B3660" s="21" t="s">
        <v>9959</v>
      </c>
      <c r="C3660" s="21"/>
      <c r="D3660" s="22">
        <v>0</v>
      </c>
      <c r="E3660" s="23">
        <v>0.32529092631850903</v>
      </c>
      <c r="F3660" s="23">
        <v>3.0854467258564004E-2</v>
      </c>
      <c r="G3660" s="23">
        <v>-0.17089392434850439</v>
      </c>
      <c r="H3660" s="23">
        <v>6.8625755301907732E-2</v>
      </c>
      <c r="I3660" s="25">
        <f t="shared" si="228"/>
        <v>0</v>
      </c>
      <c r="J3660" s="25">
        <f t="shared" si="229"/>
        <v>0</v>
      </c>
      <c r="K3660" s="25">
        <f t="shared" si="230"/>
        <v>0</v>
      </c>
      <c r="L3660" s="25">
        <f t="shared" si="231"/>
        <v>0</v>
      </c>
      <c r="M3660" s="25">
        <v>0</v>
      </c>
      <c r="N3660" s="25" t="e">
        <v>#N/A</v>
      </c>
      <c r="O3660" s="25" t="e">
        <f>VLOOKUP(A3660,'NFkB target TFs'!$E$10:$E$54,1,FALSE)</f>
        <v>#N/A</v>
      </c>
      <c r="P3660" s="25" t="e">
        <f>VLOOKUP(A3660,'all NFkB targets'!$A$6:$A$571,1,FALSE)</f>
        <v>#N/A</v>
      </c>
    </row>
    <row r="3661" spans="1:16" x14ac:dyDescent="0.25">
      <c r="A3661" s="96" t="s">
        <v>1398</v>
      </c>
      <c r="B3661" s="21" t="s">
        <v>1399</v>
      </c>
      <c r="C3661" s="21"/>
      <c r="D3661" s="22">
        <v>0</v>
      </c>
      <c r="E3661" s="23">
        <v>-0.10896868371894118</v>
      </c>
      <c r="F3661" s="23">
        <v>-7.9455560132050282E-2</v>
      </c>
      <c r="G3661" s="23">
        <v>1.0507545273534919E-2</v>
      </c>
      <c r="H3661" s="23">
        <v>6.8449109497858915E-2</v>
      </c>
      <c r="I3661" s="25">
        <f t="shared" si="228"/>
        <v>0</v>
      </c>
      <c r="J3661" s="25">
        <f t="shared" si="229"/>
        <v>0</v>
      </c>
      <c r="K3661" s="25">
        <f t="shared" si="230"/>
        <v>0</v>
      </c>
      <c r="L3661" s="25">
        <f t="shared" si="231"/>
        <v>0</v>
      </c>
      <c r="M3661" s="25">
        <v>0</v>
      </c>
      <c r="N3661" s="25" t="e">
        <v>#N/A</v>
      </c>
      <c r="O3661" s="25" t="e">
        <f>VLOOKUP(A3661,'NFkB target TFs'!$E$10:$E$54,1,FALSE)</f>
        <v>#N/A</v>
      </c>
      <c r="P3661" s="25" t="e">
        <f>VLOOKUP(A3661,'all NFkB targets'!$A$6:$A$571,1,FALSE)</f>
        <v>#N/A</v>
      </c>
    </row>
    <row r="3662" spans="1:16" x14ac:dyDescent="0.25">
      <c r="A3662" s="96" t="s">
        <v>11733</v>
      </c>
      <c r="B3662" s="21" t="s">
        <v>11734</v>
      </c>
      <c r="C3662" s="21"/>
      <c r="D3662" s="22">
        <v>0</v>
      </c>
      <c r="E3662" s="23">
        <v>8.2735541452746406E-2</v>
      </c>
      <c r="F3662" s="23">
        <v>0.16937429141505478</v>
      </c>
      <c r="G3662" s="23">
        <v>0.25622119345030236</v>
      </c>
      <c r="H3662" s="23">
        <v>6.8422121717016199E-2</v>
      </c>
      <c r="I3662" s="25">
        <f t="shared" si="228"/>
        <v>0</v>
      </c>
      <c r="J3662" s="25">
        <f t="shared" si="229"/>
        <v>0</v>
      </c>
      <c r="K3662" s="25">
        <f t="shared" si="230"/>
        <v>0</v>
      </c>
      <c r="L3662" s="25">
        <f t="shared" si="231"/>
        <v>0</v>
      </c>
      <c r="M3662" s="25">
        <v>0</v>
      </c>
      <c r="N3662" s="25" t="e">
        <v>#N/A</v>
      </c>
      <c r="O3662" s="25" t="e">
        <f>VLOOKUP(A3662,'NFkB target TFs'!$E$10:$E$54,1,FALSE)</f>
        <v>#N/A</v>
      </c>
      <c r="P3662" s="25" t="e">
        <f>VLOOKUP(A3662,'all NFkB targets'!$A$6:$A$571,1,FALSE)</f>
        <v>#N/A</v>
      </c>
    </row>
    <row r="3663" spans="1:16" x14ac:dyDescent="0.25">
      <c r="A3663" s="96" t="s">
        <v>11289</v>
      </c>
      <c r="B3663" s="21" t="s">
        <v>11290</v>
      </c>
      <c r="C3663" s="21"/>
      <c r="D3663" s="22">
        <v>0</v>
      </c>
      <c r="E3663" s="23">
        <v>0.12834075641843404</v>
      </c>
      <c r="F3663" s="23">
        <v>0.19991020403840482</v>
      </c>
      <c r="G3663" s="23">
        <v>-8.2286303750845377E-2</v>
      </c>
      <c r="H3663" s="23">
        <v>6.835190299000235E-2</v>
      </c>
      <c r="I3663" s="25">
        <f t="shared" si="228"/>
        <v>0</v>
      </c>
      <c r="J3663" s="25">
        <f t="shared" si="229"/>
        <v>0</v>
      </c>
      <c r="K3663" s="25">
        <f t="shared" si="230"/>
        <v>0</v>
      </c>
      <c r="L3663" s="25">
        <f t="shared" si="231"/>
        <v>0</v>
      </c>
      <c r="M3663" s="25">
        <v>0</v>
      </c>
      <c r="N3663" s="25" t="e">
        <v>#N/A</v>
      </c>
      <c r="O3663" s="25" t="e">
        <f>VLOOKUP(A3663,'NFkB target TFs'!$E$10:$E$54,1,FALSE)</f>
        <v>#N/A</v>
      </c>
      <c r="P3663" s="25" t="e">
        <f>VLOOKUP(A3663,'all NFkB targets'!$A$6:$A$571,1,FALSE)</f>
        <v>#N/A</v>
      </c>
    </row>
    <row r="3664" spans="1:16" x14ac:dyDescent="0.25">
      <c r="A3664" s="96" t="s">
        <v>2770</v>
      </c>
      <c r="B3664" s="21" t="s">
        <v>2771</v>
      </c>
      <c r="C3664" s="21"/>
      <c r="D3664" s="22">
        <v>0</v>
      </c>
      <c r="E3664" s="23">
        <v>0.1237735966662388</v>
      </c>
      <c r="F3664" s="23">
        <v>9.0376676899065894E-2</v>
      </c>
      <c r="G3664" s="23">
        <v>0.32797207122135386</v>
      </c>
      <c r="H3664" s="23">
        <v>6.8339692779292679E-2</v>
      </c>
      <c r="I3664" s="25">
        <f t="shared" si="228"/>
        <v>0</v>
      </c>
      <c r="J3664" s="25">
        <f t="shared" si="229"/>
        <v>0</v>
      </c>
      <c r="K3664" s="25">
        <f t="shared" si="230"/>
        <v>0</v>
      </c>
      <c r="L3664" s="25">
        <f t="shared" si="231"/>
        <v>0</v>
      </c>
      <c r="M3664" s="25">
        <v>0</v>
      </c>
      <c r="N3664" s="25" t="e">
        <v>#N/A</v>
      </c>
      <c r="O3664" s="25" t="e">
        <f>VLOOKUP(A3664,'NFkB target TFs'!$E$10:$E$54,1,FALSE)</f>
        <v>#N/A</v>
      </c>
      <c r="P3664" s="25" t="e">
        <f>VLOOKUP(A3664,'all NFkB targets'!$A$6:$A$571,1,FALSE)</f>
        <v>#N/A</v>
      </c>
    </row>
    <row r="3665" spans="1:16" x14ac:dyDescent="0.25">
      <c r="A3665" s="96" t="s">
        <v>11028</v>
      </c>
      <c r="B3665" s="21" t="s">
        <v>11029</v>
      </c>
      <c r="C3665" s="21"/>
      <c r="D3665" s="22">
        <v>0</v>
      </c>
      <c r="E3665" s="23">
        <v>9.8960805574919763E-2</v>
      </c>
      <c r="F3665" s="23">
        <v>-0.13962548791748672</v>
      </c>
      <c r="G3665" s="23">
        <v>1.4643678686436807E-2</v>
      </c>
      <c r="H3665" s="23">
        <v>6.8300917227083702E-2</v>
      </c>
      <c r="I3665" s="25">
        <f t="shared" si="228"/>
        <v>0</v>
      </c>
      <c r="J3665" s="25">
        <f t="shared" si="229"/>
        <v>0</v>
      </c>
      <c r="K3665" s="25">
        <f t="shared" si="230"/>
        <v>0</v>
      </c>
      <c r="L3665" s="25">
        <f t="shared" si="231"/>
        <v>0</v>
      </c>
      <c r="M3665" s="25">
        <v>0</v>
      </c>
      <c r="N3665" s="25" t="e">
        <v>#N/A</v>
      </c>
      <c r="O3665" s="25" t="e">
        <f>VLOOKUP(A3665,'NFkB target TFs'!$E$10:$E$54,1,FALSE)</f>
        <v>#N/A</v>
      </c>
      <c r="P3665" s="25" t="e">
        <f>VLOOKUP(A3665,'all NFkB targets'!$A$6:$A$571,1,FALSE)</f>
        <v>#N/A</v>
      </c>
    </row>
    <row r="3666" spans="1:16" x14ac:dyDescent="0.25">
      <c r="A3666" s="96" t="s">
        <v>10796</v>
      </c>
      <c r="B3666" s="21" t="s">
        <v>10797</v>
      </c>
      <c r="C3666" s="21"/>
      <c r="D3666" s="22">
        <v>0</v>
      </c>
      <c r="E3666" s="23">
        <v>0.17188031464998585</v>
      </c>
      <c r="F3666" s="23">
        <v>-0.18559617727319139</v>
      </c>
      <c r="G3666" s="23">
        <v>0.27983191095755472</v>
      </c>
      <c r="H3666" s="23">
        <v>6.8299680585742012E-2</v>
      </c>
      <c r="I3666" s="25">
        <f t="shared" si="228"/>
        <v>0</v>
      </c>
      <c r="J3666" s="25">
        <f t="shared" si="229"/>
        <v>0</v>
      </c>
      <c r="K3666" s="25">
        <f t="shared" si="230"/>
        <v>0</v>
      </c>
      <c r="L3666" s="25">
        <f t="shared" si="231"/>
        <v>0</v>
      </c>
      <c r="M3666" s="25">
        <v>0</v>
      </c>
      <c r="N3666" s="25" t="e">
        <v>#N/A</v>
      </c>
      <c r="O3666" s="25" t="e">
        <f>VLOOKUP(A3666,'NFkB target TFs'!$E$10:$E$54,1,FALSE)</f>
        <v>#N/A</v>
      </c>
      <c r="P3666" s="25" t="e">
        <f>VLOOKUP(A3666,'all NFkB targets'!$A$6:$A$571,1,FALSE)</f>
        <v>#N/A</v>
      </c>
    </row>
    <row r="3667" spans="1:16" x14ac:dyDescent="0.25">
      <c r="A3667" s="96" t="s">
        <v>4310</v>
      </c>
      <c r="B3667" s="21" t="s">
        <v>4311</v>
      </c>
      <c r="C3667" s="21"/>
      <c r="D3667" s="22">
        <v>0</v>
      </c>
      <c r="E3667" s="23">
        <v>0.30740715299533783</v>
      </c>
      <c r="F3667" s="23">
        <v>0.14223683987755842</v>
      </c>
      <c r="G3667" s="23">
        <v>0.2245160904429141</v>
      </c>
      <c r="H3667" s="23">
        <v>6.8248020371733831E-2</v>
      </c>
      <c r="I3667" s="25">
        <f t="shared" si="228"/>
        <v>0</v>
      </c>
      <c r="J3667" s="25">
        <f t="shared" si="229"/>
        <v>0</v>
      </c>
      <c r="K3667" s="25">
        <f t="shared" si="230"/>
        <v>0</v>
      </c>
      <c r="L3667" s="25">
        <f t="shared" si="231"/>
        <v>0</v>
      </c>
      <c r="M3667" s="25">
        <v>0</v>
      </c>
      <c r="N3667" s="25" t="e">
        <v>#N/A</v>
      </c>
      <c r="O3667" s="25" t="e">
        <f>VLOOKUP(A3667,'NFkB target TFs'!$E$10:$E$54,1,FALSE)</f>
        <v>#N/A</v>
      </c>
      <c r="P3667" s="25" t="e">
        <f>VLOOKUP(A3667,'all NFkB targets'!$A$6:$A$571,1,FALSE)</f>
        <v>#N/A</v>
      </c>
    </row>
    <row r="3668" spans="1:16" x14ac:dyDescent="0.25">
      <c r="A3668" s="96" t="s">
        <v>13389</v>
      </c>
      <c r="B3668" s="21" t="s">
        <v>13390</v>
      </c>
      <c r="C3668" s="21"/>
      <c r="D3668" s="22">
        <v>0</v>
      </c>
      <c r="E3668" s="28">
        <v>0.53691328866761179</v>
      </c>
      <c r="F3668" s="24">
        <v>-0.39576977250699019</v>
      </c>
      <c r="G3668" s="28">
        <v>1.112294055873887</v>
      </c>
      <c r="H3668" s="23">
        <v>6.8187081193987364E-2</v>
      </c>
      <c r="I3668" s="25">
        <f t="shared" si="228"/>
        <v>0</v>
      </c>
      <c r="J3668" s="25">
        <f t="shared" si="229"/>
        <v>0</v>
      </c>
      <c r="K3668" s="25">
        <f t="shared" si="230"/>
        <v>1</v>
      </c>
      <c r="L3668" s="25">
        <f t="shared" si="231"/>
        <v>0</v>
      </c>
      <c r="M3668" s="25">
        <v>1</v>
      </c>
      <c r="N3668" s="25" t="e">
        <v>#N/A</v>
      </c>
      <c r="O3668" s="25" t="e">
        <f>VLOOKUP(A3668,'NFkB target TFs'!$E$10:$E$54,1,FALSE)</f>
        <v>#N/A</v>
      </c>
      <c r="P3668" s="25" t="e">
        <f>VLOOKUP(A3668,'all NFkB targets'!$A$6:$A$571,1,FALSE)</f>
        <v>#N/A</v>
      </c>
    </row>
    <row r="3669" spans="1:16" x14ac:dyDescent="0.25">
      <c r="A3669" s="96" t="s">
        <v>7269</v>
      </c>
      <c r="B3669" s="21" t="s">
        <v>7270</v>
      </c>
      <c r="C3669" s="21"/>
      <c r="D3669" s="22">
        <v>0</v>
      </c>
      <c r="E3669" s="23">
        <v>-4.3394549549346004E-2</v>
      </c>
      <c r="F3669" s="23">
        <v>-0.10635482517927064</v>
      </c>
      <c r="G3669" s="23">
        <v>0.14344793163052708</v>
      </c>
      <c r="H3669" s="23">
        <v>6.8185541488076665E-2</v>
      </c>
      <c r="I3669" s="25">
        <f t="shared" si="228"/>
        <v>0</v>
      </c>
      <c r="J3669" s="25">
        <f t="shared" si="229"/>
        <v>0</v>
      </c>
      <c r="K3669" s="25">
        <f t="shared" si="230"/>
        <v>0</v>
      </c>
      <c r="L3669" s="25">
        <f t="shared" si="231"/>
        <v>0</v>
      </c>
      <c r="M3669" s="25">
        <v>0</v>
      </c>
      <c r="N3669" s="25" t="e">
        <v>#N/A</v>
      </c>
      <c r="O3669" s="25" t="e">
        <f>VLOOKUP(A3669,'NFkB target TFs'!$E$10:$E$54,1,FALSE)</f>
        <v>#N/A</v>
      </c>
      <c r="P3669" s="25" t="e">
        <f>VLOOKUP(A3669,'all NFkB targets'!$A$6:$A$571,1,FALSE)</f>
        <v>#N/A</v>
      </c>
    </row>
    <row r="3670" spans="1:16" x14ac:dyDescent="0.25">
      <c r="A3670" s="96" t="s">
        <v>6083</v>
      </c>
      <c r="B3670" s="21" t="s">
        <v>6084</v>
      </c>
      <c r="C3670" s="21"/>
      <c r="D3670" s="22">
        <v>0</v>
      </c>
      <c r="E3670" s="23">
        <v>0.26158612779349588</v>
      </c>
      <c r="F3670" s="23">
        <v>0.25956425094277397</v>
      </c>
      <c r="G3670" s="23">
        <v>0.17058482944060421</v>
      </c>
      <c r="H3670" s="23">
        <v>6.809327260726418E-2</v>
      </c>
      <c r="I3670" s="25">
        <f t="shared" si="228"/>
        <v>0</v>
      </c>
      <c r="J3670" s="25">
        <f t="shared" si="229"/>
        <v>0</v>
      </c>
      <c r="K3670" s="25">
        <f t="shared" si="230"/>
        <v>0</v>
      </c>
      <c r="L3670" s="25">
        <f t="shared" si="231"/>
        <v>0</v>
      </c>
      <c r="M3670" s="25">
        <v>0</v>
      </c>
      <c r="N3670" s="25" t="e">
        <v>#N/A</v>
      </c>
      <c r="O3670" s="25" t="e">
        <f>VLOOKUP(A3670,'NFkB target TFs'!$E$10:$E$54,1,FALSE)</f>
        <v>#N/A</v>
      </c>
      <c r="P3670" s="25" t="e">
        <f>VLOOKUP(A3670,'all NFkB targets'!$A$6:$A$571,1,FALSE)</f>
        <v>#N/A</v>
      </c>
    </row>
    <row r="3671" spans="1:16" x14ac:dyDescent="0.25">
      <c r="A3671" s="96" t="s">
        <v>9906</v>
      </c>
      <c r="B3671" s="21" t="s">
        <v>9907</v>
      </c>
      <c r="C3671" s="21"/>
      <c r="D3671" s="22">
        <v>0</v>
      </c>
      <c r="E3671" s="23">
        <v>-0.53491619991110595</v>
      </c>
      <c r="F3671" s="23">
        <v>0.29573159476992539</v>
      </c>
      <c r="G3671" s="23">
        <v>0.32356102663032776</v>
      </c>
      <c r="H3671" s="23">
        <v>6.8089609421522673E-2</v>
      </c>
      <c r="I3671" s="25">
        <f t="shared" si="228"/>
        <v>0</v>
      </c>
      <c r="J3671" s="25">
        <f t="shared" si="229"/>
        <v>0</v>
      </c>
      <c r="K3671" s="25">
        <f t="shared" si="230"/>
        <v>0</v>
      </c>
      <c r="L3671" s="25">
        <f t="shared" si="231"/>
        <v>0</v>
      </c>
      <c r="M3671" s="25">
        <v>0</v>
      </c>
      <c r="N3671" s="25" t="e">
        <v>#N/A</v>
      </c>
      <c r="O3671" s="25" t="e">
        <f>VLOOKUP(A3671,'NFkB target TFs'!$E$10:$E$54,1,FALSE)</f>
        <v>#N/A</v>
      </c>
      <c r="P3671" s="25" t="e">
        <f>VLOOKUP(A3671,'all NFkB targets'!$A$6:$A$571,1,FALSE)</f>
        <v>#N/A</v>
      </c>
    </row>
    <row r="3672" spans="1:16" x14ac:dyDescent="0.25">
      <c r="A3672" s="96" t="s">
        <v>10389</v>
      </c>
      <c r="B3672" s="21" t="s">
        <v>10390</v>
      </c>
      <c r="C3672" s="21"/>
      <c r="D3672" s="22">
        <v>0</v>
      </c>
      <c r="E3672" s="23">
        <v>-0.10530818328677455</v>
      </c>
      <c r="F3672" s="23">
        <v>0.35714321965212531</v>
      </c>
      <c r="G3672" s="23">
        <v>0.18905441485627975</v>
      </c>
      <c r="H3672" s="23">
        <v>6.8041405066496224E-2</v>
      </c>
      <c r="I3672" s="25">
        <f t="shared" si="228"/>
        <v>0</v>
      </c>
      <c r="J3672" s="25">
        <f t="shared" si="229"/>
        <v>0</v>
      </c>
      <c r="K3672" s="25">
        <f t="shared" si="230"/>
        <v>0</v>
      </c>
      <c r="L3672" s="25">
        <f t="shared" si="231"/>
        <v>0</v>
      </c>
      <c r="M3672" s="25">
        <v>0</v>
      </c>
      <c r="N3672" s="25" t="e">
        <v>#N/A</v>
      </c>
      <c r="O3672" s="25" t="e">
        <f>VLOOKUP(A3672,'NFkB target TFs'!$E$10:$E$54,1,FALSE)</f>
        <v>#N/A</v>
      </c>
      <c r="P3672" s="25" t="e">
        <f>VLOOKUP(A3672,'all NFkB targets'!$A$6:$A$571,1,FALSE)</f>
        <v>#N/A</v>
      </c>
    </row>
    <row r="3673" spans="1:16" x14ac:dyDescent="0.25">
      <c r="A3673" s="96" t="s">
        <v>964</v>
      </c>
      <c r="B3673" s="21" t="s">
        <v>965</v>
      </c>
      <c r="C3673" s="21"/>
      <c r="D3673" s="22">
        <v>0</v>
      </c>
      <c r="E3673" s="23">
        <v>9.2049271708580821E-2</v>
      </c>
      <c r="F3673" s="23">
        <v>-0.27013165994464738</v>
      </c>
      <c r="G3673" s="23">
        <v>-0.35893432374690348</v>
      </c>
      <c r="H3673" s="23">
        <v>6.8029939202206555E-2</v>
      </c>
      <c r="I3673" s="25">
        <f t="shared" si="228"/>
        <v>0</v>
      </c>
      <c r="J3673" s="25">
        <f t="shared" si="229"/>
        <v>0</v>
      </c>
      <c r="K3673" s="25">
        <f t="shared" si="230"/>
        <v>0</v>
      </c>
      <c r="L3673" s="25">
        <f t="shared" si="231"/>
        <v>0</v>
      </c>
      <c r="M3673" s="25">
        <v>0</v>
      </c>
      <c r="N3673" s="25" t="e">
        <v>#N/A</v>
      </c>
      <c r="O3673" s="25" t="e">
        <f>VLOOKUP(A3673,'NFkB target TFs'!$E$10:$E$54,1,FALSE)</f>
        <v>#N/A</v>
      </c>
      <c r="P3673" s="25" t="e">
        <f>VLOOKUP(A3673,'all NFkB targets'!$A$6:$A$571,1,FALSE)</f>
        <v>#N/A</v>
      </c>
    </row>
    <row r="3674" spans="1:16" x14ac:dyDescent="0.25">
      <c r="A3674" s="96" t="s">
        <v>1995</v>
      </c>
      <c r="B3674" s="21" t="s">
        <v>1996</v>
      </c>
      <c r="C3674" s="21"/>
      <c r="D3674" s="22">
        <v>0</v>
      </c>
      <c r="E3674" s="23">
        <v>-0.11375710654941135</v>
      </c>
      <c r="F3674" s="23">
        <v>0.13521704705379328</v>
      </c>
      <c r="G3674" s="23">
        <v>0.42895479997283165</v>
      </c>
      <c r="H3674" s="23">
        <v>6.797992719206386E-2</v>
      </c>
      <c r="I3674" s="25">
        <f t="shared" si="228"/>
        <v>0</v>
      </c>
      <c r="J3674" s="25">
        <f t="shared" si="229"/>
        <v>0</v>
      </c>
      <c r="K3674" s="25">
        <f t="shared" si="230"/>
        <v>0</v>
      </c>
      <c r="L3674" s="25">
        <f t="shared" si="231"/>
        <v>0</v>
      </c>
      <c r="M3674" s="25">
        <v>0</v>
      </c>
      <c r="N3674" s="25" t="e">
        <v>#N/A</v>
      </c>
      <c r="O3674" s="25" t="e">
        <f>VLOOKUP(A3674,'NFkB target TFs'!$E$10:$E$54,1,FALSE)</f>
        <v>#N/A</v>
      </c>
      <c r="P3674" s="25" t="e">
        <f>VLOOKUP(A3674,'all NFkB targets'!$A$6:$A$571,1,FALSE)</f>
        <v>#N/A</v>
      </c>
    </row>
    <row r="3675" spans="1:16" x14ac:dyDescent="0.25">
      <c r="A3675" s="96" t="s">
        <v>351</v>
      </c>
      <c r="B3675" s="21" t="s">
        <v>352</v>
      </c>
      <c r="C3675" s="21"/>
      <c r="D3675" s="22">
        <v>0</v>
      </c>
      <c r="E3675" s="23">
        <v>-0.16842831879066952</v>
      </c>
      <c r="F3675" s="23">
        <v>-0.21839615004125301</v>
      </c>
      <c r="G3675" s="23">
        <v>-0.27517983569588328</v>
      </c>
      <c r="H3675" s="23">
        <v>6.7979163974715012E-2</v>
      </c>
      <c r="I3675" s="25">
        <f t="shared" si="228"/>
        <v>0</v>
      </c>
      <c r="J3675" s="25">
        <f t="shared" si="229"/>
        <v>0</v>
      </c>
      <c r="K3675" s="25">
        <f t="shared" si="230"/>
        <v>0</v>
      </c>
      <c r="L3675" s="25">
        <f t="shared" si="231"/>
        <v>0</v>
      </c>
      <c r="M3675" s="25">
        <v>0</v>
      </c>
      <c r="N3675" s="25" t="e">
        <v>#N/A</v>
      </c>
      <c r="O3675" s="25" t="e">
        <f>VLOOKUP(A3675,'NFkB target TFs'!$E$10:$E$54,1,FALSE)</f>
        <v>#N/A</v>
      </c>
      <c r="P3675" s="25" t="e">
        <f>VLOOKUP(A3675,'all NFkB targets'!$A$6:$A$571,1,FALSE)</f>
        <v>#N/A</v>
      </c>
    </row>
    <row r="3676" spans="1:16" x14ac:dyDescent="0.25">
      <c r="A3676" s="96" t="s">
        <v>5042</v>
      </c>
      <c r="B3676" s="21" t="s">
        <v>5043</v>
      </c>
      <c r="C3676" s="21"/>
      <c r="D3676" s="22">
        <v>0</v>
      </c>
      <c r="E3676" s="23">
        <v>-0.13863916386961483</v>
      </c>
      <c r="F3676" s="23">
        <v>1.8208246275079661E-2</v>
      </c>
      <c r="G3676" s="23">
        <v>-0.18473665890242036</v>
      </c>
      <c r="H3676" s="23">
        <v>6.796975581203292E-2</v>
      </c>
      <c r="I3676" s="25">
        <f t="shared" si="228"/>
        <v>0</v>
      </c>
      <c r="J3676" s="25">
        <f t="shared" si="229"/>
        <v>0</v>
      </c>
      <c r="K3676" s="25">
        <f t="shared" si="230"/>
        <v>0</v>
      </c>
      <c r="L3676" s="25">
        <f t="shared" si="231"/>
        <v>0</v>
      </c>
      <c r="M3676" s="25">
        <v>0</v>
      </c>
      <c r="N3676" s="25" t="e">
        <v>#N/A</v>
      </c>
      <c r="O3676" s="25" t="e">
        <f>VLOOKUP(A3676,'NFkB target TFs'!$E$10:$E$54,1,FALSE)</f>
        <v>#N/A</v>
      </c>
      <c r="P3676" s="25" t="e">
        <f>VLOOKUP(A3676,'all NFkB targets'!$A$6:$A$571,1,FALSE)</f>
        <v>#N/A</v>
      </c>
    </row>
    <row r="3677" spans="1:16" x14ac:dyDescent="0.25">
      <c r="A3677" s="96" t="s">
        <v>9181</v>
      </c>
      <c r="B3677" s="21" t="s">
        <v>9182</v>
      </c>
      <c r="C3677" s="21"/>
      <c r="D3677" s="22">
        <v>0</v>
      </c>
      <c r="E3677" s="23">
        <v>0.44507488992777111</v>
      </c>
      <c r="F3677" s="23">
        <v>-0.13298460023114828</v>
      </c>
      <c r="G3677" s="23">
        <v>8.150921864677016E-2</v>
      </c>
      <c r="H3677" s="23">
        <v>6.7846017936750075E-2</v>
      </c>
      <c r="I3677" s="25">
        <f t="shared" si="228"/>
        <v>0</v>
      </c>
      <c r="J3677" s="25">
        <f t="shared" si="229"/>
        <v>0</v>
      </c>
      <c r="K3677" s="25">
        <f t="shared" si="230"/>
        <v>0</v>
      </c>
      <c r="L3677" s="25">
        <f t="shared" si="231"/>
        <v>0</v>
      </c>
      <c r="M3677" s="25">
        <v>0</v>
      </c>
      <c r="N3677" s="25" t="e">
        <v>#N/A</v>
      </c>
      <c r="O3677" s="25" t="e">
        <f>VLOOKUP(A3677,'NFkB target TFs'!$E$10:$E$54,1,FALSE)</f>
        <v>#N/A</v>
      </c>
      <c r="P3677" s="25" t="e">
        <f>VLOOKUP(A3677,'all NFkB targets'!$A$6:$A$571,1,FALSE)</f>
        <v>#N/A</v>
      </c>
    </row>
    <row r="3678" spans="1:16" x14ac:dyDescent="0.25">
      <c r="A3678" s="96" t="s">
        <v>9366</v>
      </c>
      <c r="B3678" s="21" t="s">
        <v>9367</v>
      </c>
      <c r="C3678" s="21"/>
      <c r="D3678" s="22">
        <v>0</v>
      </c>
      <c r="E3678" s="23">
        <v>0.28087933749221194</v>
      </c>
      <c r="F3678" s="23">
        <v>0.12694981997715915</v>
      </c>
      <c r="G3678" s="23">
        <v>0.13061083245040025</v>
      </c>
      <c r="H3678" s="23">
        <v>6.7629842445967661E-2</v>
      </c>
      <c r="I3678" s="25">
        <f t="shared" si="228"/>
        <v>0</v>
      </c>
      <c r="J3678" s="25">
        <f t="shared" si="229"/>
        <v>0</v>
      </c>
      <c r="K3678" s="25">
        <f t="shared" si="230"/>
        <v>0</v>
      </c>
      <c r="L3678" s="25">
        <f t="shared" si="231"/>
        <v>0</v>
      </c>
      <c r="M3678" s="25">
        <v>0</v>
      </c>
      <c r="N3678" s="25" t="e">
        <v>#N/A</v>
      </c>
      <c r="O3678" s="25" t="e">
        <f>VLOOKUP(A3678,'NFkB target TFs'!$E$10:$E$54,1,FALSE)</f>
        <v>#N/A</v>
      </c>
      <c r="P3678" s="25" t="e">
        <f>VLOOKUP(A3678,'all NFkB targets'!$A$6:$A$571,1,FALSE)</f>
        <v>#N/A</v>
      </c>
    </row>
    <row r="3679" spans="1:16" x14ac:dyDescent="0.25">
      <c r="A3679" s="96" t="s">
        <v>11545</v>
      </c>
      <c r="B3679" s="21" t="s">
        <v>11546</v>
      </c>
      <c r="C3679" s="21"/>
      <c r="D3679" s="22">
        <v>0</v>
      </c>
      <c r="E3679" s="23">
        <v>-4.8850221238453832E-2</v>
      </c>
      <c r="F3679" s="23">
        <v>-0.47759837245209774</v>
      </c>
      <c r="G3679" s="23">
        <v>-0.22683079210225138</v>
      </c>
      <c r="H3679" s="23">
        <v>6.7588941435358527E-2</v>
      </c>
      <c r="I3679" s="25">
        <f t="shared" si="228"/>
        <v>0</v>
      </c>
      <c r="J3679" s="25">
        <f t="shared" si="229"/>
        <v>0</v>
      </c>
      <c r="K3679" s="25">
        <f t="shared" si="230"/>
        <v>0</v>
      </c>
      <c r="L3679" s="25">
        <f t="shared" si="231"/>
        <v>0</v>
      </c>
      <c r="M3679" s="25">
        <v>0</v>
      </c>
      <c r="N3679" s="25" t="e">
        <v>#N/A</v>
      </c>
      <c r="O3679" s="25" t="e">
        <f>VLOOKUP(A3679,'NFkB target TFs'!$E$10:$E$54,1,FALSE)</f>
        <v>#N/A</v>
      </c>
      <c r="P3679" s="25" t="e">
        <f>VLOOKUP(A3679,'all NFkB targets'!$A$6:$A$571,1,FALSE)</f>
        <v>#N/A</v>
      </c>
    </row>
    <row r="3680" spans="1:16" x14ac:dyDescent="0.25">
      <c r="A3680" s="96" t="s">
        <v>640</v>
      </c>
      <c r="B3680" s="21" t="s">
        <v>641</v>
      </c>
      <c r="C3680" s="21"/>
      <c r="D3680" s="22">
        <v>0</v>
      </c>
      <c r="E3680" s="23">
        <v>0.10196440611074151</v>
      </c>
      <c r="F3680" s="23">
        <v>0.19841258252701588</v>
      </c>
      <c r="G3680" s="23">
        <v>0.37714753766729581</v>
      </c>
      <c r="H3680" s="23">
        <v>6.7539359330112542E-2</v>
      </c>
      <c r="I3680" s="25">
        <f t="shared" si="228"/>
        <v>0</v>
      </c>
      <c r="J3680" s="25">
        <f t="shared" si="229"/>
        <v>0</v>
      </c>
      <c r="K3680" s="25">
        <f t="shared" si="230"/>
        <v>0</v>
      </c>
      <c r="L3680" s="25">
        <f t="shared" si="231"/>
        <v>0</v>
      </c>
      <c r="M3680" s="25">
        <v>0</v>
      </c>
      <c r="N3680" s="25" t="e">
        <v>#N/A</v>
      </c>
      <c r="O3680" s="25" t="e">
        <f>VLOOKUP(A3680,'NFkB target TFs'!$E$10:$E$54,1,FALSE)</f>
        <v>#N/A</v>
      </c>
      <c r="P3680" s="25" t="e">
        <f>VLOOKUP(A3680,'all NFkB targets'!$A$6:$A$571,1,FALSE)</f>
        <v>#N/A</v>
      </c>
    </row>
    <row r="3681" spans="1:16" x14ac:dyDescent="0.25">
      <c r="A3681" s="96" t="s">
        <v>4212</v>
      </c>
      <c r="B3681" s="21" t="s">
        <v>4213</v>
      </c>
      <c r="C3681" s="21"/>
      <c r="D3681" s="22">
        <v>0</v>
      </c>
      <c r="E3681" s="23">
        <v>0.19124707767937787</v>
      </c>
      <c r="F3681" s="23">
        <v>9.2379638484659563E-2</v>
      </c>
      <c r="G3681" s="23">
        <v>7.1451562165120913E-2</v>
      </c>
      <c r="H3681" s="23">
        <v>6.7493365784419557E-2</v>
      </c>
      <c r="I3681" s="25">
        <f t="shared" si="228"/>
        <v>0</v>
      </c>
      <c r="J3681" s="25">
        <f t="shared" si="229"/>
        <v>0</v>
      </c>
      <c r="K3681" s="25">
        <f t="shared" si="230"/>
        <v>0</v>
      </c>
      <c r="L3681" s="25">
        <f t="shared" si="231"/>
        <v>0</v>
      </c>
      <c r="M3681" s="25">
        <v>0</v>
      </c>
      <c r="N3681" s="25" t="e">
        <v>#N/A</v>
      </c>
      <c r="O3681" s="25" t="e">
        <f>VLOOKUP(A3681,'NFkB target TFs'!$E$10:$E$54,1,FALSE)</f>
        <v>#N/A</v>
      </c>
      <c r="P3681" s="25" t="e">
        <f>VLOOKUP(A3681,'all NFkB targets'!$A$6:$A$571,1,FALSE)</f>
        <v>#N/A</v>
      </c>
    </row>
    <row r="3682" spans="1:16" x14ac:dyDescent="0.25">
      <c r="A3682" s="96" t="s">
        <v>2398</v>
      </c>
      <c r="B3682" s="21" t="s">
        <v>941</v>
      </c>
      <c r="C3682" s="21"/>
      <c r="D3682" s="22">
        <v>0</v>
      </c>
      <c r="E3682" s="23">
        <v>3.7723138971075765E-2</v>
      </c>
      <c r="F3682" s="23">
        <v>0.17814145915096805</v>
      </c>
      <c r="G3682" s="23">
        <v>0.32661551129069855</v>
      </c>
      <c r="H3682" s="23">
        <v>6.7477834783775767E-2</v>
      </c>
      <c r="I3682" s="25">
        <f t="shared" si="228"/>
        <v>0</v>
      </c>
      <c r="J3682" s="25">
        <f t="shared" si="229"/>
        <v>0</v>
      </c>
      <c r="K3682" s="25">
        <f t="shared" si="230"/>
        <v>0</v>
      </c>
      <c r="L3682" s="25">
        <f t="shared" si="231"/>
        <v>0</v>
      </c>
      <c r="M3682" s="25">
        <v>0</v>
      </c>
      <c r="N3682" s="25" t="e">
        <v>#N/A</v>
      </c>
      <c r="O3682" s="25" t="e">
        <f>VLOOKUP(A3682,'NFkB target TFs'!$E$10:$E$54,1,FALSE)</f>
        <v>#N/A</v>
      </c>
      <c r="P3682" s="25" t="e">
        <f>VLOOKUP(A3682,'all NFkB targets'!$A$6:$A$571,1,FALSE)</f>
        <v>#N/A</v>
      </c>
    </row>
    <row r="3683" spans="1:16" x14ac:dyDescent="0.25">
      <c r="A3683" s="96" t="s">
        <v>11847</v>
      </c>
      <c r="B3683" s="21" t="s">
        <v>941</v>
      </c>
      <c r="C3683" s="21"/>
      <c r="D3683" s="22">
        <v>0</v>
      </c>
      <c r="E3683" s="23">
        <v>-0.31581032461521419</v>
      </c>
      <c r="F3683" s="23">
        <v>7.83636583860714E-2</v>
      </c>
      <c r="G3683" s="23">
        <v>-0.14903523041463651</v>
      </c>
      <c r="H3683" s="23">
        <v>6.7468884136224663E-2</v>
      </c>
      <c r="I3683" s="25">
        <f t="shared" si="228"/>
        <v>0</v>
      </c>
      <c r="J3683" s="25">
        <f t="shared" si="229"/>
        <v>0</v>
      </c>
      <c r="K3683" s="25">
        <f t="shared" si="230"/>
        <v>0</v>
      </c>
      <c r="L3683" s="25">
        <f t="shared" si="231"/>
        <v>0</v>
      </c>
      <c r="M3683" s="25">
        <v>0</v>
      </c>
      <c r="N3683" s="25" t="e">
        <v>#N/A</v>
      </c>
      <c r="O3683" s="25" t="e">
        <f>VLOOKUP(A3683,'NFkB target TFs'!$E$10:$E$54,1,FALSE)</f>
        <v>#N/A</v>
      </c>
      <c r="P3683" s="25" t="e">
        <f>VLOOKUP(A3683,'all NFkB targets'!$A$6:$A$571,1,FALSE)</f>
        <v>#N/A</v>
      </c>
    </row>
    <row r="3684" spans="1:16" x14ac:dyDescent="0.25">
      <c r="A3684" s="96" t="s">
        <v>14162</v>
      </c>
      <c r="B3684" s="21" t="s">
        <v>14163</v>
      </c>
      <c r="C3684" s="21"/>
      <c r="D3684" s="22">
        <v>0</v>
      </c>
      <c r="E3684" s="28">
        <v>0.37585781523721418</v>
      </c>
      <c r="F3684" s="28">
        <v>0.38874864028969708</v>
      </c>
      <c r="G3684" s="28">
        <v>0.71839327363646499</v>
      </c>
      <c r="H3684" s="23">
        <v>6.7467502141690269E-2</v>
      </c>
      <c r="I3684" s="25">
        <f t="shared" si="228"/>
        <v>0</v>
      </c>
      <c r="J3684" s="25">
        <f t="shared" si="229"/>
        <v>0</v>
      </c>
      <c r="K3684" s="25">
        <f t="shared" si="230"/>
        <v>1</v>
      </c>
      <c r="L3684" s="25">
        <f t="shared" si="231"/>
        <v>0</v>
      </c>
      <c r="M3684" s="25">
        <v>1</v>
      </c>
      <c r="N3684" s="25" t="e">
        <v>#N/A</v>
      </c>
      <c r="O3684" s="25" t="e">
        <f>VLOOKUP(A3684,'NFkB target TFs'!$E$10:$E$54,1,FALSE)</f>
        <v>#N/A</v>
      </c>
      <c r="P3684" s="25" t="e">
        <f>VLOOKUP(A3684,'all NFkB targets'!$A$6:$A$571,1,FALSE)</f>
        <v>#N/A</v>
      </c>
    </row>
    <row r="3685" spans="1:16" x14ac:dyDescent="0.25">
      <c r="A3685" s="96" t="s">
        <v>707</v>
      </c>
      <c r="B3685" s="21" t="s">
        <v>708</v>
      </c>
      <c r="C3685" s="21"/>
      <c r="D3685" s="22">
        <v>0</v>
      </c>
      <c r="E3685" s="23">
        <v>0.19346988443354232</v>
      </c>
      <c r="F3685" s="23">
        <v>-6.9920824260482156E-2</v>
      </c>
      <c r="G3685" s="23">
        <v>-1.5359636009608968E-2</v>
      </c>
      <c r="H3685" s="23">
        <v>6.7440756240084901E-2</v>
      </c>
      <c r="I3685" s="25">
        <f t="shared" si="228"/>
        <v>0</v>
      </c>
      <c r="J3685" s="25">
        <f t="shared" si="229"/>
        <v>0</v>
      </c>
      <c r="K3685" s="25">
        <f t="shared" si="230"/>
        <v>0</v>
      </c>
      <c r="L3685" s="25">
        <f t="shared" si="231"/>
        <v>0</v>
      </c>
      <c r="M3685" s="25">
        <v>0</v>
      </c>
      <c r="N3685" s="25" t="e">
        <v>#N/A</v>
      </c>
      <c r="O3685" s="25" t="e">
        <f>VLOOKUP(A3685,'NFkB target TFs'!$E$10:$E$54,1,FALSE)</f>
        <v>#N/A</v>
      </c>
      <c r="P3685" s="25" t="e">
        <f>VLOOKUP(A3685,'all NFkB targets'!$A$6:$A$571,1,FALSE)</f>
        <v>#N/A</v>
      </c>
    </row>
    <row r="3686" spans="1:16" x14ac:dyDescent="0.25">
      <c r="A3686" s="96" t="s">
        <v>11038</v>
      </c>
      <c r="B3686" s="21" t="s">
        <v>11039</v>
      </c>
      <c r="C3686" s="21"/>
      <c r="D3686" s="22">
        <v>0</v>
      </c>
      <c r="E3686" s="23">
        <v>0.243549274946532</v>
      </c>
      <c r="F3686" s="23">
        <v>0.16684817621615558</v>
      </c>
      <c r="G3686" s="23">
        <v>0.13388541164250536</v>
      </c>
      <c r="H3686" s="23">
        <v>6.7433918971201628E-2</v>
      </c>
      <c r="I3686" s="25">
        <f t="shared" si="228"/>
        <v>0</v>
      </c>
      <c r="J3686" s="25">
        <f t="shared" si="229"/>
        <v>0</v>
      </c>
      <c r="K3686" s="25">
        <f t="shared" si="230"/>
        <v>0</v>
      </c>
      <c r="L3686" s="25">
        <f t="shared" si="231"/>
        <v>0</v>
      </c>
      <c r="M3686" s="25">
        <v>0</v>
      </c>
      <c r="N3686" s="25" t="e">
        <v>#N/A</v>
      </c>
      <c r="O3686" s="25" t="e">
        <f>VLOOKUP(A3686,'NFkB target TFs'!$E$10:$E$54,1,FALSE)</f>
        <v>#N/A</v>
      </c>
      <c r="P3686" s="25" t="e">
        <f>VLOOKUP(A3686,'all NFkB targets'!$A$6:$A$571,1,FALSE)</f>
        <v>#N/A</v>
      </c>
    </row>
    <row r="3687" spans="1:16" x14ac:dyDescent="0.25">
      <c r="A3687" s="96" t="s">
        <v>10766</v>
      </c>
      <c r="B3687" s="21" t="s">
        <v>10767</v>
      </c>
      <c r="C3687" s="21"/>
      <c r="D3687" s="22">
        <v>0</v>
      </c>
      <c r="E3687" s="23">
        <v>-0.1022258167099736</v>
      </c>
      <c r="F3687" s="23">
        <v>7.552958353548489E-2</v>
      </c>
      <c r="G3687" s="23">
        <v>-6.2011270581793024E-2</v>
      </c>
      <c r="H3687" s="23">
        <v>6.691798510449129E-2</v>
      </c>
      <c r="I3687" s="25">
        <f t="shared" si="228"/>
        <v>0</v>
      </c>
      <c r="J3687" s="25">
        <f t="shared" si="229"/>
        <v>0</v>
      </c>
      <c r="K3687" s="25">
        <f t="shared" si="230"/>
        <v>0</v>
      </c>
      <c r="L3687" s="25">
        <f t="shared" si="231"/>
        <v>0</v>
      </c>
      <c r="M3687" s="25">
        <v>0</v>
      </c>
      <c r="N3687" s="25" t="e">
        <v>#N/A</v>
      </c>
      <c r="O3687" s="25" t="e">
        <f>VLOOKUP(A3687,'NFkB target TFs'!$E$10:$E$54,1,FALSE)</f>
        <v>#N/A</v>
      </c>
      <c r="P3687" s="25" t="e">
        <f>VLOOKUP(A3687,'all NFkB targets'!$A$6:$A$571,1,FALSE)</f>
        <v>#N/A</v>
      </c>
    </row>
    <row r="3688" spans="1:16" x14ac:dyDescent="0.25">
      <c r="A3688" s="96" t="s">
        <v>8289</v>
      </c>
      <c r="B3688" s="21" t="s">
        <v>8290</v>
      </c>
      <c r="C3688" s="21"/>
      <c r="D3688" s="22">
        <v>0</v>
      </c>
      <c r="E3688" s="23">
        <v>-0.33739636443450205</v>
      </c>
      <c r="F3688" s="23">
        <v>2.4007162891891309E-2</v>
      </c>
      <c r="G3688" s="23">
        <v>0.24579148163137646</v>
      </c>
      <c r="H3688" s="23">
        <v>6.6701438690342341E-2</v>
      </c>
      <c r="I3688" s="25">
        <f t="shared" si="228"/>
        <v>0</v>
      </c>
      <c r="J3688" s="25">
        <f t="shared" si="229"/>
        <v>0</v>
      </c>
      <c r="K3688" s="25">
        <f t="shared" si="230"/>
        <v>0</v>
      </c>
      <c r="L3688" s="25">
        <f t="shared" si="231"/>
        <v>0</v>
      </c>
      <c r="M3688" s="25">
        <v>0</v>
      </c>
      <c r="N3688" s="25" t="e">
        <v>#N/A</v>
      </c>
      <c r="O3688" s="25" t="e">
        <f>VLOOKUP(A3688,'NFkB target TFs'!$E$10:$E$54,1,FALSE)</f>
        <v>#N/A</v>
      </c>
      <c r="P3688" s="25" t="e">
        <f>VLOOKUP(A3688,'all NFkB targets'!$A$6:$A$571,1,FALSE)</f>
        <v>#N/A</v>
      </c>
    </row>
    <row r="3689" spans="1:16" x14ac:dyDescent="0.25">
      <c r="A3689" s="96" t="s">
        <v>8213</v>
      </c>
      <c r="B3689" s="21" t="s">
        <v>8214</v>
      </c>
      <c r="C3689" s="21"/>
      <c r="D3689" s="22">
        <v>0</v>
      </c>
      <c r="E3689" s="23">
        <v>-0.14163269355978703</v>
      </c>
      <c r="F3689" s="23">
        <v>-8.5925920179114532E-2</v>
      </c>
      <c r="G3689" s="23">
        <v>0.356222234917763</v>
      </c>
      <c r="H3689" s="23">
        <v>6.669348612313071E-2</v>
      </c>
      <c r="I3689" s="25">
        <f t="shared" si="228"/>
        <v>0</v>
      </c>
      <c r="J3689" s="25">
        <f t="shared" si="229"/>
        <v>0</v>
      </c>
      <c r="K3689" s="25">
        <f t="shared" si="230"/>
        <v>0</v>
      </c>
      <c r="L3689" s="25">
        <f t="shared" si="231"/>
        <v>0</v>
      </c>
      <c r="M3689" s="25">
        <v>0</v>
      </c>
      <c r="N3689" s="25" t="e">
        <v>#N/A</v>
      </c>
      <c r="O3689" s="25" t="e">
        <f>VLOOKUP(A3689,'NFkB target TFs'!$E$10:$E$54,1,FALSE)</f>
        <v>#N/A</v>
      </c>
      <c r="P3689" s="25" t="e">
        <f>VLOOKUP(A3689,'all NFkB targets'!$A$6:$A$571,1,FALSE)</f>
        <v>#N/A</v>
      </c>
    </row>
    <row r="3690" spans="1:16" x14ac:dyDescent="0.25">
      <c r="A3690" s="96" t="s">
        <v>8423</v>
      </c>
      <c r="B3690" s="21" t="s">
        <v>8424</v>
      </c>
      <c r="C3690" s="21"/>
      <c r="D3690" s="22">
        <v>0</v>
      </c>
      <c r="E3690" s="23">
        <v>0.31507624343866253</v>
      </c>
      <c r="F3690" s="23">
        <v>0.31734754749776767</v>
      </c>
      <c r="G3690" s="23">
        <v>0.11695288574543548</v>
      </c>
      <c r="H3690" s="23">
        <v>6.6663696643522785E-2</v>
      </c>
      <c r="I3690" s="25">
        <f t="shared" si="228"/>
        <v>0</v>
      </c>
      <c r="J3690" s="25">
        <f t="shared" si="229"/>
        <v>0</v>
      </c>
      <c r="K3690" s="25">
        <f t="shared" si="230"/>
        <v>0</v>
      </c>
      <c r="L3690" s="25">
        <f t="shared" si="231"/>
        <v>0</v>
      </c>
      <c r="M3690" s="25">
        <v>0</v>
      </c>
      <c r="N3690" s="25" t="e">
        <v>#N/A</v>
      </c>
      <c r="O3690" s="25" t="e">
        <f>VLOOKUP(A3690,'NFkB target TFs'!$E$10:$E$54,1,FALSE)</f>
        <v>#N/A</v>
      </c>
      <c r="P3690" s="25" t="e">
        <f>VLOOKUP(A3690,'all NFkB targets'!$A$6:$A$571,1,FALSE)</f>
        <v>#N/A</v>
      </c>
    </row>
    <row r="3691" spans="1:16" x14ac:dyDescent="0.25">
      <c r="A3691" s="96" t="s">
        <v>11044</v>
      </c>
      <c r="B3691" s="21" t="s">
        <v>11045</v>
      </c>
      <c r="C3691" s="21"/>
      <c r="D3691" s="22">
        <v>0</v>
      </c>
      <c r="E3691" s="23">
        <v>0.15961819511644257</v>
      </c>
      <c r="F3691" s="23">
        <v>0.29588535748312556</v>
      </c>
      <c r="G3691" s="23">
        <v>0.13591428935404709</v>
      </c>
      <c r="H3691" s="23">
        <v>6.6601314757551419E-2</v>
      </c>
      <c r="I3691" s="25">
        <f t="shared" si="228"/>
        <v>0</v>
      </c>
      <c r="J3691" s="25">
        <f t="shared" si="229"/>
        <v>0</v>
      </c>
      <c r="K3691" s="25">
        <f t="shared" si="230"/>
        <v>0</v>
      </c>
      <c r="L3691" s="25">
        <f t="shared" si="231"/>
        <v>0</v>
      </c>
      <c r="M3691" s="25">
        <v>0</v>
      </c>
      <c r="N3691" s="25" t="e">
        <v>#N/A</v>
      </c>
      <c r="O3691" s="25" t="e">
        <f>VLOOKUP(A3691,'NFkB target TFs'!$E$10:$E$54,1,FALSE)</f>
        <v>#N/A</v>
      </c>
      <c r="P3691" s="25" t="e">
        <f>VLOOKUP(A3691,'all NFkB targets'!$A$6:$A$571,1,FALSE)</f>
        <v>#N/A</v>
      </c>
    </row>
    <row r="3692" spans="1:16" x14ac:dyDescent="0.25">
      <c r="A3692" s="96" t="s">
        <v>13482</v>
      </c>
      <c r="B3692" s="21" t="s">
        <v>13483</v>
      </c>
      <c r="C3692" s="21"/>
      <c r="D3692" s="22">
        <v>0</v>
      </c>
      <c r="E3692" s="28">
        <v>0.31608170615601405</v>
      </c>
      <c r="F3692" s="28">
        <v>0.15192109068596463</v>
      </c>
      <c r="G3692" s="28">
        <v>0.61241384255214715</v>
      </c>
      <c r="H3692" s="23">
        <v>6.6559222472758209E-2</v>
      </c>
      <c r="I3692" s="25">
        <f t="shared" si="228"/>
        <v>0</v>
      </c>
      <c r="J3692" s="25">
        <f t="shared" si="229"/>
        <v>0</v>
      </c>
      <c r="K3692" s="25">
        <f t="shared" si="230"/>
        <v>1</v>
      </c>
      <c r="L3692" s="25">
        <f t="shared" si="231"/>
        <v>0</v>
      </c>
      <c r="M3692" s="25">
        <v>1</v>
      </c>
      <c r="N3692" s="25" t="e">
        <v>#N/A</v>
      </c>
      <c r="O3692" s="25" t="e">
        <f>VLOOKUP(A3692,'NFkB target TFs'!$E$10:$E$54,1,FALSE)</f>
        <v>#N/A</v>
      </c>
      <c r="P3692" s="25" t="e">
        <f>VLOOKUP(A3692,'all NFkB targets'!$A$6:$A$571,1,FALSE)</f>
        <v>#N/A</v>
      </c>
    </row>
    <row r="3693" spans="1:16" x14ac:dyDescent="0.25">
      <c r="A3693" s="96" t="s">
        <v>8751</v>
      </c>
      <c r="B3693" s="21" t="s">
        <v>8752</v>
      </c>
      <c r="C3693" s="21"/>
      <c r="D3693" s="22">
        <v>0</v>
      </c>
      <c r="E3693" s="23">
        <v>0.21874047423738427</v>
      </c>
      <c r="F3693" s="23">
        <v>0.39189139854919608</v>
      </c>
      <c r="G3693" s="23">
        <v>0.45269391347915783</v>
      </c>
      <c r="H3693" s="23">
        <v>6.6467959646745109E-2</v>
      </c>
      <c r="I3693" s="25">
        <f t="shared" si="228"/>
        <v>0</v>
      </c>
      <c r="J3693" s="25">
        <f t="shared" si="229"/>
        <v>0</v>
      </c>
      <c r="K3693" s="25">
        <f t="shared" si="230"/>
        <v>0</v>
      </c>
      <c r="L3693" s="25">
        <f t="shared" si="231"/>
        <v>0</v>
      </c>
      <c r="M3693" s="25">
        <v>0</v>
      </c>
      <c r="N3693" s="25" t="e">
        <v>#N/A</v>
      </c>
      <c r="O3693" s="25" t="e">
        <f>VLOOKUP(A3693,'NFkB target TFs'!$E$10:$E$54,1,FALSE)</f>
        <v>#N/A</v>
      </c>
      <c r="P3693" s="25" t="e">
        <f>VLOOKUP(A3693,'all NFkB targets'!$A$6:$A$571,1,FALSE)</f>
        <v>#N/A</v>
      </c>
    </row>
    <row r="3694" spans="1:16" x14ac:dyDescent="0.25">
      <c r="A3694" s="96" t="s">
        <v>3603</v>
      </c>
      <c r="B3694" s="21" t="s">
        <v>3604</v>
      </c>
      <c r="C3694" s="21"/>
      <c r="D3694" s="22">
        <v>0</v>
      </c>
      <c r="E3694" s="23">
        <v>0.16619637530377299</v>
      </c>
      <c r="F3694" s="23">
        <v>0.50321628429784071</v>
      </c>
      <c r="G3694" s="23">
        <v>0.41641900813006533</v>
      </c>
      <c r="H3694" s="23">
        <v>6.6377899961306414E-2</v>
      </c>
      <c r="I3694" s="25">
        <f t="shared" si="228"/>
        <v>0</v>
      </c>
      <c r="J3694" s="25">
        <f t="shared" si="229"/>
        <v>0</v>
      </c>
      <c r="K3694" s="25">
        <f t="shared" si="230"/>
        <v>0</v>
      </c>
      <c r="L3694" s="25">
        <f t="shared" si="231"/>
        <v>0</v>
      </c>
      <c r="M3694" s="25">
        <v>0</v>
      </c>
      <c r="N3694" s="25" t="e">
        <v>#N/A</v>
      </c>
      <c r="O3694" s="25" t="e">
        <f>VLOOKUP(A3694,'NFkB target TFs'!$E$10:$E$54,1,FALSE)</f>
        <v>#N/A</v>
      </c>
      <c r="P3694" s="25" t="e">
        <f>VLOOKUP(A3694,'all NFkB targets'!$A$6:$A$571,1,FALSE)</f>
        <v>#N/A</v>
      </c>
    </row>
    <row r="3695" spans="1:16" x14ac:dyDescent="0.25">
      <c r="A3695" s="96" t="s">
        <v>11943</v>
      </c>
      <c r="B3695" s="21" t="s">
        <v>11944</v>
      </c>
      <c r="C3695" s="21"/>
      <c r="D3695" s="22">
        <v>0</v>
      </c>
      <c r="E3695" s="23">
        <v>0.12866347580370988</v>
      </c>
      <c r="F3695" s="23">
        <v>-0.39619685187703008</v>
      </c>
      <c r="G3695" s="23">
        <v>-0.24808620593093128</v>
      </c>
      <c r="H3695" s="23">
        <v>6.6326337743561087E-2</v>
      </c>
      <c r="I3695" s="25">
        <f t="shared" si="228"/>
        <v>0</v>
      </c>
      <c r="J3695" s="25">
        <f t="shared" si="229"/>
        <v>0</v>
      </c>
      <c r="K3695" s="25">
        <f t="shared" si="230"/>
        <v>0</v>
      </c>
      <c r="L3695" s="25">
        <f t="shared" si="231"/>
        <v>0</v>
      </c>
      <c r="M3695" s="25">
        <v>0</v>
      </c>
      <c r="N3695" s="25" t="e">
        <v>#N/A</v>
      </c>
      <c r="O3695" s="25" t="e">
        <f>VLOOKUP(A3695,'NFkB target TFs'!$E$10:$E$54,1,FALSE)</f>
        <v>#N/A</v>
      </c>
      <c r="P3695" s="25" t="e">
        <f>VLOOKUP(A3695,'all NFkB targets'!$A$6:$A$571,1,FALSE)</f>
        <v>#N/A</v>
      </c>
    </row>
    <row r="3696" spans="1:16" x14ac:dyDescent="0.25">
      <c r="A3696" s="96" t="s">
        <v>6821</v>
      </c>
      <c r="B3696" s="21" t="s">
        <v>6822</v>
      </c>
      <c r="C3696" s="21"/>
      <c r="D3696" s="22">
        <v>0</v>
      </c>
      <c r="E3696" s="23">
        <v>0.28470039169324712</v>
      </c>
      <c r="F3696" s="23">
        <v>0.35961782849651641</v>
      </c>
      <c r="G3696" s="23">
        <v>0.47535580278134409</v>
      </c>
      <c r="H3696" s="23">
        <v>6.6224809447103419E-2</v>
      </c>
      <c r="I3696" s="25">
        <f t="shared" si="228"/>
        <v>0</v>
      </c>
      <c r="J3696" s="25">
        <f t="shared" si="229"/>
        <v>0</v>
      </c>
      <c r="K3696" s="25">
        <f t="shared" si="230"/>
        <v>0</v>
      </c>
      <c r="L3696" s="25">
        <f t="shared" si="231"/>
        <v>0</v>
      </c>
      <c r="M3696" s="25">
        <v>0</v>
      </c>
      <c r="N3696" s="25" t="e">
        <v>#N/A</v>
      </c>
      <c r="O3696" s="25" t="e">
        <f>VLOOKUP(A3696,'NFkB target TFs'!$E$10:$E$54,1,FALSE)</f>
        <v>#N/A</v>
      </c>
      <c r="P3696" s="25" t="e">
        <f>VLOOKUP(A3696,'all NFkB targets'!$A$6:$A$571,1,FALSE)</f>
        <v>#N/A</v>
      </c>
    </row>
    <row r="3697" spans="1:16" x14ac:dyDescent="0.25">
      <c r="A3697" s="96" t="s">
        <v>2850</v>
      </c>
      <c r="B3697" s="21" t="s">
        <v>2851</v>
      </c>
      <c r="C3697" s="21"/>
      <c r="D3697" s="22">
        <v>0</v>
      </c>
      <c r="E3697" s="23">
        <v>-0.21415932000113191</v>
      </c>
      <c r="F3697" s="23">
        <v>-0.11120815545507932</v>
      </c>
      <c r="G3697" s="23">
        <v>3.5091533308397801E-2</v>
      </c>
      <c r="H3697" s="23">
        <v>6.6181175216522017E-2</v>
      </c>
      <c r="I3697" s="25">
        <f t="shared" si="228"/>
        <v>0</v>
      </c>
      <c r="J3697" s="25">
        <f t="shared" si="229"/>
        <v>0</v>
      </c>
      <c r="K3697" s="25">
        <f t="shared" si="230"/>
        <v>0</v>
      </c>
      <c r="L3697" s="25">
        <f t="shared" si="231"/>
        <v>0</v>
      </c>
      <c r="M3697" s="25">
        <v>0</v>
      </c>
      <c r="N3697" s="25" t="e">
        <v>#N/A</v>
      </c>
      <c r="O3697" s="25" t="e">
        <f>VLOOKUP(A3697,'NFkB target TFs'!$E$10:$E$54,1,FALSE)</f>
        <v>#N/A</v>
      </c>
      <c r="P3697" s="25" t="e">
        <f>VLOOKUP(A3697,'all NFkB targets'!$A$6:$A$571,1,FALSE)</f>
        <v>#N/A</v>
      </c>
    </row>
    <row r="3698" spans="1:16" x14ac:dyDescent="0.25">
      <c r="A3698" s="96" t="s">
        <v>10784</v>
      </c>
      <c r="B3698" s="21" t="s">
        <v>10785</v>
      </c>
      <c r="C3698" s="21"/>
      <c r="D3698" s="22">
        <v>0</v>
      </c>
      <c r="E3698" s="23">
        <v>-5.8000717300015533E-2</v>
      </c>
      <c r="F3698" s="23">
        <v>0.21522982837464127</v>
      </c>
      <c r="G3698" s="23">
        <v>0.10612780428646831</v>
      </c>
      <c r="H3698" s="23">
        <v>6.6137461704121894E-2</v>
      </c>
      <c r="I3698" s="25">
        <f t="shared" si="228"/>
        <v>0</v>
      </c>
      <c r="J3698" s="25">
        <f t="shared" si="229"/>
        <v>0</v>
      </c>
      <c r="K3698" s="25">
        <f t="shared" si="230"/>
        <v>0</v>
      </c>
      <c r="L3698" s="25">
        <f t="shared" si="231"/>
        <v>0</v>
      </c>
      <c r="M3698" s="25">
        <v>0</v>
      </c>
      <c r="N3698" s="25" t="e">
        <v>#N/A</v>
      </c>
      <c r="O3698" s="25" t="e">
        <f>VLOOKUP(A3698,'NFkB target TFs'!$E$10:$E$54,1,FALSE)</f>
        <v>#N/A</v>
      </c>
      <c r="P3698" s="25" t="e">
        <f>VLOOKUP(A3698,'all NFkB targets'!$A$6:$A$571,1,FALSE)</f>
        <v>#N/A</v>
      </c>
    </row>
    <row r="3699" spans="1:16" x14ac:dyDescent="0.25">
      <c r="A3699" s="96" t="s">
        <v>12358</v>
      </c>
      <c r="B3699" s="21" t="s">
        <v>12359</v>
      </c>
      <c r="C3699" s="21"/>
      <c r="D3699" s="22">
        <v>0</v>
      </c>
      <c r="E3699" s="28">
        <v>0.67562181387974884</v>
      </c>
      <c r="F3699" s="23">
        <v>7.6487749068306701E-2</v>
      </c>
      <c r="G3699" s="28">
        <v>0.52368275836969913</v>
      </c>
      <c r="H3699" s="23">
        <v>6.5835073345136302E-2</v>
      </c>
      <c r="I3699" s="25">
        <f t="shared" si="228"/>
        <v>1</v>
      </c>
      <c r="J3699" s="25">
        <f t="shared" si="229"/>
        <v>0</v>
      </c>
      <c r="K3699" s="25">
        <f t="shared" si="230"/>
        <v>0</v>
      </c>
      <c r="L3699" s="25">
        <f t="shared" si="231"/>
        <v>0</v>
      </c>
      <c r="M3699" s="25">
        <v>1</v>
      </c>
      <c r="N3699" s="25" t="e">
        <v>#N/A</v>
      </c>
      <c r="O3699" s="25" t="e">
        <f>VLOOKUP(A3699,'NFkB target TFs'!$E$10:$E$54,1,FALSE)</f>
        <v>#N/A</v>
      </c>
      <c r="P3699" s="25" t="e">
        <f>VLOOKUP(A3699,'all NFkB targets'!$A$6:$A$571,1,FALSE)</f>
        <v>#N/A</v>
      </c>
    </row>
    <row r="3700" spans="1:16" x14ac:dyDescent="0.25">
      <c r="A3700" s="96" t="s">
        <v>8545</v>
      </c>
      <c r="B3700" s="21" t="s">
        <v>8546</v>
      </c>
      <c r="C3700" s="21"/>
      <c r="D3700" s="22">
        <v>0</v>
      </c>
      <c r="E3700" s="23">
        <v>0.10676179100261916</v>
      </c>
      <c r="F3700" s="23">
        <v>0.14208686217756775</v>
      </c>
      <c r="G3700" s="23">
        <v>0.11689012429064286</v>
      </c>
      <c r="H3700" s="23">
        <v>6.5491604238845633E-2</v>
      </c>
      <c r="I3700" s="25">
        <f t="shared" si="228"/>
        <v>0</v>
      </c>
      <c r="J3700" s="25">
        <f t="shared" si="229"/>
        <v>0</v>
      </c>
      <c r="K3700" s="25">
        <f t="shared" si="230"/>
        <v>0</v>
      </c>
      <c r="L3700" s="25">
        <f t="shared" si="231"/>
        <v>0</v>
      </c>
      <c r="M3700" s="25">
        <v>0</v>
      </c>
      <c r="N3700" s="25" t="e">
        <v>#N/A</v>
      </c>
      <c r="O3700" s="25" t="e">
        <f>VLOOKUP(A3700,'NFkB target TFs'!$E$10:$E$54,1,FALSE)</f>
        <v>#N/A</v>
      </c>
      <c r="P3700" s="25" t="e">
        <f>VLOOKUP(A3700,'all NFkB targets'!$A$6:$A$571,1,FALSE)</f>
        <v>#N/A</v>
      </c>
    </row>
    <row r="3701" spans="1:16" x14ac:dyDescent="0.25">
      <c r="A3701" s="96" t="s">
        <v>1440</v>
      </c>
      <c r="B3701" s="21" t="s">
        <v>1441</v>
      </c>
      <c r="C3701" s="21"/>
      <c r="D3701" s="22">
        <v>0</v>
      </c>
      <c r="E3701" s="23">
        <v>-8.9232926355958336E-2</v>
      </c>
      <c r="F3701" s="23">
        <v>0.17556406178144765</v>
      </c>
      <c r="G3701" s="23">
        <v>-0.20163066852238873</v>
      </c>
      <c r="H3701" s="23">
        <v>6.5451011368527226E-2</v>
      </c>
      <c r="I3701" s="25">
        <f t="shared" si="228"/>
        <v>0</v>
      </c>
      <c r="J3701" s="25">
        <f t="shared" si="229"/>
        <v>0</v>
      </c>
      <c r="K3701" s="25">
        <f t="shared" si="230"/>
        <v>0</v>
      </c>
      <c r="L3701" s="25">
        <f t="shared" si="231"/>
        <v>0</v>
      </c>
      <c r="M3701" s="25">
        <v>0</v>
      </c>
      <c r="N3701" s="25" t="e">
        <v>#N/A</v>
      </c>
      <c r="O3701" s="25" t="e">
        <f>VLOOKUP(A3701,'NFkB target TFs'!$E$10:$E$54,1,FALSE)</f>
        <v>#N/A</v>
      </c>
      <c r="P3701" s="25" t="e">
        <f>VLOOKUP(A3701,'all NFkB targets'!$A$6:$A$571,1,FALSE)</f>
        <v>#N/A</v>
      </c>
    </row>
    <row r="3702" spans="1:16" x14ac:dyDescent="0.25">
      <c r="A3702" s="96" t="s">
        <v>5431</v>
      </c>
      <c r="B3702" s="21" t="s">
        <v>5432</v>
      </c>
      <c r="C3702" s="21"/>
      <c r="D3702" s="22">
        <v>0</v>
      </c>
      <c r="E3702" s="23">
        <v>5.7634578990992807E-2</v>
      </c>
      <c r="F3702" s="23">
        <v>7.3098393860443443E-3</v>
      </c>
      <c r="G3702" s="23">
        <v>-0.24616975030344396</v>
      </c>
      <c r="H3702" s="23">
        <v>6.5348966790609656E-2</v>
      </c>
      <c r="I3702" s="25">
        <f t="shared" si="228"/>
        <v>0</v>
      </c>
      <c r="J3702" s="25">
        <f t="shared" si="229"/>
        <v>0</v>
      </c>
      <c r="K3702" s="25">
        <f t="shared" si="230"/>
        <v>0</v>
      </c>
      <c r="L3702" s="25">
        <f t="shared" si="231"/>
        <v>0</v>
      </c>
      <c r="M3702" s="25">
        <v>0</v>
      </c>
      <c r="N3702" s="25" t="e">
        <v>#N/A</v>
      </c>
      <c r="O3702" s="25" t="e">
        <f>VLOOKUP(A3702,'NFkB target TFs'!$E$10:$E$54,1,FALSE)</f>
        <v>#N/A</v>
      </c>
      <c r="P3702" s="25" t="e">
        <f>VLOOKUP(A3702,'all NFkB targets'!$A$6:$A$571,1,FALSE)</f>
        <v>#N/A</v>
      </c>
    </row>
    <row r="3703" spans="1:16" x14ac:dyDescent="0.25">
      <c r="A3703" s="96" t="s">
        <v>10509</v>
      </c>
      <c r="B3703" s="21" t="s">
        <v>10510</v>
      </c>
      <c r="C3703" s="21"/>
      <c r="D3703" s="22">
        <v>0</v>
      </c>
      <c r="E3703" s="23">
        <v>8.999797933455482E-2</v>
      </c>
      <c r="F3703" s="23">
        <v>7.5496448133887353E-2</v>
      </c>
      <c r="G3703" s="23">
        <v>-0.152695162264124</v>
      </c>
      <c r="H3703" s="23">
        <v>6.5264342515652371E-2</v>
      </c>
      <c r="I3703" s="25">
        <f t="shared" ref="I3703:I3766" si="232">IF(ABS(E3703)&gt;0.585,1,0)</f>
        <v>0</v>
      </c>
      <c r="J3703" s="25">
        <f t="shared" ref="J3703:J3766" si="233">IF(ABS(F3703)&gt;0.585,1,0)</f>
        <v>0</v>
      </c>
      <c r="K3703" s="25">
        <f t="shared" ref="K3703:K3766" si="234">IF(ABS(G3703)&gt;0.585,1,0)</f>
        <v>0</v>
      </c>
      <c r="L3703" s="25">
        <f t="shared" ref="L3703:L3766" si="235">IF(ABS(H3703)&gt;0.585,1,0)</f>
        <v>0</v>
      </c>
      <c r="M3703" s="25">
        <v>0</v>
      </c>
      <c r="N3703" s="25" t="e">
        <v>#N/A</v>
      </c>
      <c r="O3703" s="25" t="e">
        <f>VLOOKUP(A3703,'NFkB target TFs'!$E$10:$E$54,1,FALSE)</f>
        <v>#N/A</v>
      </c>
      <c r="P3703" s="25" t="e">
        <f>VLOOKUP(A3703,'all NFkB targets'!$A$6:$A$571,1,FALSE)</f>
        <v>#N/A</v>
      </c>
    </row>
    <row r="3704" spans="1:16" x14ac:dyDescent="0.25">
      <c r="A3704" s="96" t="s">
        <v>3824</v>
      </c>
      <c r="B3704" s="21" t="s">
        <v>3825</v>
      </c>
      <c r="C3704" s="21"/>
      <c r="D3704" s="22">
        <v>0</v>
      </c>
      <c r="E3704" s="23">
        <v>-0.32703211426277629</v>
      </c>
      <c r="F3704" s="23">
        <v>-8.6287575135781197E-2</v>
      </c>
      <c r="G3704" s="23">
        <v>-0.41481255905188708</v>
      </c>
      <c r="H3704" s="23">
        <v>6.5183810157648611E-2</v>
      </c>
      <c r="I3704" s="25">
        <f t="shared" si="232"/>
        <v>0</v>
      </c>
      <c r="J3704" s="25">
        <f t="shared" si="233"/>
        <v>0</v>
      </c>
      <c r="K3704" s="25">
        <f t="shared" si="234"/>
        <v>0</v>
      </c>
      <c r="L3704" s="25">
        <f t="shared" si="235"/>
        <v>0</v>
      </c>
      <c r="M3704" s="25">
        <v>0</v>
      </c>
      <c r="N3704" s="25" t="e">
        <v>#N/A</v>
      </c>
      <c r="O3704" s="25" t="e">
        <f>VLOOKUP(A3704,'NFkB target TFs'!$E$10:$E$54,1,FALSE)</f>
        <v>#N/A</v>
      </c>
      <c r="P3704" s="25" t="e">
        <f>VLOOKUP(A3704,'all NFkB targets'!$A$6:$A$571,1,FALSE)</f>
        <v>#N/A</v>
      </c>
    </row>
    <row r="3705" spans="1:16" x14ac:dyDescent="0.25">
      <c r="A3705" s="96" t="s">
        <v>10197</v>
      </c>
      <c r="B3705" s="21" t="s">
        <v>10198</v>
      </c>
      <c r="C3705" s="21"/>
      <c r="D3705" s="22">
        <v>0</v>
      </c>
      <c r="E3705" s="23">
        <v>-7.5056765363669425E-2</v>
      </c>
      <c r="F3705" s="23">
        <v>0.26852692149715296</v>
      </c>
      <c r="G3705" s="23">
        <v>0.14680022881646515</v>
      </c>
      <c r="H3705" s="23">
        <v>6.5140164140995577E-2</v>
      </c>
      <c r="I3705" s="25">
        <f t="shared" si="232"/>
        <v>0</v>
      </c>
      <c r="J3705" s="25">
        <f t="shared" si="233"/>
        <v>0</v>
      </c>
      <c r="K3705" s="25">
        <f t="shared" si="234"/>
        <v>0</v>
      </c>
      <c r="L3705" s="25">
        <f t="shared" si="235"/>
        <v>0</v>
      </c>
      <c r="M3705" s="25">
        <v>0</v>
      </c>
      <c r="N3705" s="25" t="e">
        <v>#N/A</v>
      </c>
      <c r="O3705" s="25" t="e">
        <f>VLOOKUP(A3705,'NFkB target TFs'!$E$10:$E$54,1,FALSE)</f>
        <v>#N/A</v>
      </c>
      <c r="P3705" s="25" t="e">
        <f>VLOOKUP(A3705,'all NFkB targets'!$A$6:$A$571,1,FALSE)</f>
        <v>#N/A</v>
      </c>
    </row>
    <row r="3706" spans="1:16" x14ac:dyDescent="0.25">
      <c r="A3706" s="96" t="s">
        <v>4254</v>
      </c>
      <c r="B3706" s="21" t="s">
        <v>4255</v>
      </c>
      <c r="C3706" s="21"/>
      <c r="D3706" s="22">
        <v>0</v>
      </c>
      <c r="E3706" s="23">
        <v>-8.2542256429999517E-2</v>
      </c>
      <c r="F3706" s="23">
        <v>-1.7314333268895102E-2</v>
      </c>
      <c r="G3706" s="23">
        <v>-0.16398798672604767</v>
      </c>
      <c r="H3706" s="23">
        <v>6.5004075090951685E-2</v>
      </c>
      <c r="I3706" s="25">
        <f t="shared" si="232"/>
        <v>0</v>
      </c>
      <c r="J3706" s="25">
        <f t="shared" si="233"/>
        <v>0</v>
      </c>
      <c r="K3706" s="25">
        <f t="shared" si="234"/>
        <v>0</v>
      </c>
      <c r="L3706" s="25">
        <f t="shared" si="235"/>
        <v>0</v>
      </c>
      <c r="M3706" s="25">
        <v>0</v>
      </c>
      <c r="N3706" s="25" t="e">
        <v>#N/A</v>
      </c>
      <c r="O3706" s="25" t="e">
        <f>VLOOKUP(A3706,'NFkB target TFs'!$E$10:$E$54,1,FALSE)</f>
        <v>#N/A</v>
      </c>
      <c r="P3706" s="25" t="e">
        <f>VLOOKUP(A3706,'all NFkB targets'!$A$6:$A$571,1,FALSE)</f>
        <v>#N/A</v>
      </c>
    </row>
    <row r="3707" spans="1:16" x14ac:dyDescent="0.25">
      <c r="A3707" s="96" t="s">
        <v>8355</v>
      </c>
      <c r="B3707" s="21" t="s">
        <v>8356</v>
      </c>
      <c r="C3707" s="21"/>
      <c r="D3707" s="22">
        <v>0</v>
      </c>
      <c r="E3707" s="23">
        <v>-2.425569980700366E-2</v>
      </c>
      <c r="F3707" s="23">
        <v>0.29887549031436161</v>
      </c>
      <c r="G3707" s="23">
        <v>0.16529561047534105</v>
      </c>
      <c r="H3707" s="23">
        <v>6.4980633023720799E-2</v>
      </c>
      <c r="I3707" s="25">
        <f t="shared" si="232"/>
        <v>0</v>
      </c>
      <c r="J3707" s="25">
        <f t="shared" si="233"/>
        <v>0</v>
      </c>
      <c r="K3707" s="25">
        <f t="shared" si="234"/>
        <v>0</v>
      </c>
      <c r="L3707" s="25">
        <f t="shared" si="235"/>
        <v>0</v>
      </c>
      <c r="M3707" s="25">
        <v>0</v>
      </c>
      <c r="N3707" s="25" t="e">
        <v>#N/A</v>
      </c>
      <c r="O3707" s="25" t="e">
        <f>VLOOKUP(A3707,'NFkB target TFs'!$E$10:$E$54,1,FALSE)</f>
        <v>#N/A</v>
      </c>
      <c r="P3707" s="25" t="e">
        <f>VLOOKUP(A3707,'all NFkB targets'!$A$6:$A$571,1,FALSE)</f>
        <v>#N/A</v>
      </c>
    </row>
    <row r="3708" spans="1:16" x14ac:dyDescent="0.25">
      <c r="A3708" s="96" t="s">
        <v>12533</v>
      </c>
      <c r="B3708" s="21" t="s">
        <v>12534</v>
      </c>
      <c r="C3708" s="21"/>
      <c r="D3708" s="22">
        <v>0</v>
      </c>
      <c r="E3708" s="28">
        <v>0.27439469723076843</v>
      </c>
      <c r="F3708" s="28">
        <v>0.61028009414085493</v>
      </c>
      <c r="G3708" s="28">
        <v>0.25673465879296592</v>
      </c>
      <c r="H3708" s="23">
        <v>6.4793635085826376E-2</v>
      </c>
      <c r="I3708" s="25">
        <f t="shared" si="232"/>
        <v>0</v>
      </c>
      <c r="J3708" s="25">
        <f t="shared" si="233"/>
        <v>1</v>
      </c>
      <c r="K3708" s="25">
        <f t="shared" si="234"/>
        <v>0</v>
      </c>
      <c r="L3708" s="25">
        <f t="shared" si="235"/>
        <v>0</v>
      </c>
      <c r="M3708" s="25">
        <v>1</v>
      </c>
      <c r="N3708" s="25" t="e">
        <v>#N/A</v>
      </c>
      <c r="O3708" s="25" t="e">
        <f>VLOOKUP(A3708,'NFkB target TFs'!$E$10:$E$54,1,FALSE)</f>
        <v>#N/A</v>
      </c>
      <c r="P3708" s="25" t="e">
        <f>VLOOKUP(A3708,'all NFkB targets'!$A$6:$A$571,1,FALSE)</f>
        <v>#N/A</v>
      </c>
    </row>
    <row r="3709" spans="1:16" x14ac:dyDescent="0.25">
      <c r="A3709" s="96" t="s">
        <v>6666</v>
      </c>
      <c r="B3709" s="21" t="s">
        <v>6667</v>
      </c>
      <c r="C3709" s="21"/>
      <c r="D3709" s="22">
        <v>0</v>
      </c>
      <c r="E3709" s="23">
        <v>9.3385928249813399E-3</v>
      </c>
      <c r="F3709" s="23">
        <v>9.3209164498664107E-2</v>
      </c>
      <c r="G3709" s="23">
        <v>0.14918068065965184</v>
      </c>
      <c r="H3709" s="23">
        <v>6.4703015869507247E-2</v>
      </c>
      <c r="I3709" s="25">
        <f t="shared" si="232"/>
        <v>0</v>
      </c>
      <c r="J3709" s="25">
        <f t="shared" si="233"/>
        <v>0</v>
      </c>
      <c r="K3709" s="25">
        <f t="shared" si="234"/>
        <v>0</v>
      </c>
      <c r="L3709" s="25">
        <f t="shared" si="235"/>
        <v>0</v>
      </c>
      <c r="M3709" s="25">
        <v>0</v>
      </c>
      <c r="N3709" s="25" t="e">
        <v>#N/A</v>
      </c>
      <c r="O3709" s="25" t="e">
        <f>VLOOKUP(A3709,'NFkB target TFs'!$E$10:$E$54,1,FALSE)</f>
        <v>#N/A</v>
      </c>
      <c r="P3709" s="25" t="e">
        <f>VLOOKUP(A3709,'all NFkB targets'!$A$6:$A$571,1,FALSE)</f>
        <v>#N/A</v>
      </c>
    </row>
    <row r="3710" spans="1:16" x14ac:dyDescent="0.25">
      <c r="A3710" s="96" t="s">
        <v>12377</v>
      </c>
      <c r="B3710" s="21" t="s">
        <v>941</v>
      </c>
      <c r="C3710" s="21"/>
      <c r="D3710" s="22">
        <v>0</v>
      </c>
      <c r="E3710" s="28">
        <v>0.68207530411882789</v>
      </c>
      <c r="F3710" s="23">
        <v>-8.3994116255214718E-2</v>
      </c>
      <c r="G3710" s="24">
        <v>-0.20461386224339559</v>
      </c>
      <c r="H3710" s="23">
        <v>6.4688626804741189E-2</v>
      </c>
      <c r="I3710" s="25">
        <f t="shared" si="232"/>
        <v>1</v>
      </c>
      <c r="J3710" s="25">
        <f t="shared" si="233"/>
        <v>0</v>
      </c>
      <c r="K3710" s="25">
        <f t="shared" si="234"/>
        <v>0</v>
      </c>
      <c r="L3710" s="25">
        <f t="shared" si="235"/>
        <v>0</v>
      </c>
      <c r="M3710" s="25">
        <v>1</v>
      </c>
      <c r="N3710" s="25" t="e">
        <v>#N/A</v>
      </c>
      <c r="O3710" s="25" t="e">
        <f>VLOOKUP(A3710,'NFkB target TFs'!$E$10:$E$54,1,FALSE)</f>
        <v>#N/A</v>
      </c>
      <c r="P3710" s="25" t="e">
        <f>VLOOKUP(A3710,'all NFkB targets'!$A$6:$A$571,1,FALSE)</f>
        <v>#N/A</v>
      </c>
    </row>
    <row r="3711" spans="1:16" x14ac:dyDescent="0.25">
      <c r="A3711" s="96" t="s">
        <v>1576</v>
      </c>
      <c r="B3711" s="21" t="s">
        <v>1577</v>
      </c>
      <c r="C3711" s="21"/>
      <c r="D3711" s="22">
        <v>0</v>
      </c>
      <c r="E3711" s="23">
        <v>9.750117350863885E-2</v>
      </c>
      <c r="F3711" s="23">
        <v>0.24014644605937485</v>
      </c>
      <c r="G3711" s="23">
        <v>-0.28873782414343169</v>
      </c>
      <c r="H3711" s="23">
        <v>6.4648759366924435E-2</v>
      </c>
      <c r="I3711" s="25">
        <f t="shared" si="232"/>
        <v>0</v>
      </c>
      <c r="J3711" s="25">
        <f t="shared" si="233"/>
        <v>0</v>
      </c>
      <c r="K3711" s="25">
        <f t="shared" si="234"/>
        <v>0</v>
      </c>
      <c r="L3711" s="25">
        <f t="shared" si="235"/>
        <v>0</v>
      </c>
      <c r="M3711" s="25">
        <v>0</v>
      </c>
      <c r="N3711" s="25" t="e">
        <v>#N/A</v>
      </c>
      <c r="O3711" s="25" t="e">
        <f>VLOOKUP(A3711,'NFkB target TFs'!$E$10:$E$54,1,FALSE)</f>
        <v>#N/A</v>
      </c>
      <c r="P3711" s="25" t="e">
        <f>VLOOKUP(A3711,'all NFkB targets'!$A$6:$A$571,1,FALSE)</f>
        <v>#N/A</v>
      </c>
    </row>
    <row r="3712" spans="1:16" x14ac:dyDescent="0.25">
      <c r="A3712" s="96" t="s">
        <v>1010</v>
      </c>
      <c r="B3712" s="21" t="s">
        <v>1011</v>
      </c>
      <c r="C3712" s="21"/>
      <c r="D3712" s="22">
        <v>0</v>
      </c>
      <c r="E3712" s="23">
        <v>-0.31598533810107982</v>
      </c>
      <c r="F3712" s="23">
        <v>0.1146616663099846</v>
      </c>
      <c r="G3712" s="23">
        <v>0.23140431943254133</v>
      </c>
      <c r="H3712" s="23">
        <v>6.4596095120448116E-2</v>
      </c>
      <c r="I3712" s="25">
        <f t="shared" si="232"/>
        <v>0</v>
      </c>
      <c r="J3712" s="25">
        <f t="shared" si="233"/>
        <v>0</v>
      </c>
      <c r="K3712" s="25">
        <f t="shared" si="234"/>
        <v>0</v>
      </c>
      <c r="L3712" s="25">
        <f t="shared" si="235"/>
        <v>0</v>
      </c>
      <c r="M3712" s="25">
        <v>0</v>
      </c>
      <c r="N3712" s="25" t="e">
        <v>#N/A</v>
      </c>
      <c r="O3712" s="25" t="e">
        <f>VLOOKUP(A3712,'NFkB target TFs'!$E$10:$E$54,1,FALSE)</f>
        <v>#N/A</v>
      </c>
      <c r="P3712" s="25" t="e">
        <f>VLOOKUP(A3712,'all NFkB targets'!$A$6:$A$571,1,FALSE)</f>
        <v>#N/A</v>
      </c>
    </row>
    <row r="3713" spans="1:16" x14ac:dyDescent="0.25">
      <c r="A3713" s="96" t="s">
        <v>3001</v>
      </c>
      <c r="B3713" s="21" t="s">
        <v>3002</v>
      </c>
      <c r="C3713" s="21"/>
      <c r="D3713" s="22">
        <v>0</v>
      </c>
      <c r="E3713" s="23">
        <v>0.12899532627247423</v>
      </c>
      <c r="F3713" s="23">
        <v>0.11718442917611066</v>
      </c>
      <c r="G3713" s="23">
        <v>0.25318793204127288</v>
      </c>
      <c r="H3713" s="23">
        <v>6.4473284934012054E-2</v>
      </c>
      <c r="I3713" s="25">
        <f t="shared" si="232"/>
        <v>0</v>
      </c>
      <c r="J3713" s="25">
        <f t="shared" si="233"/>
        <v>0</v>
      </c>
      <c r="K3713" s="25">
        <f t="shared" si="234"/>
        <v>0</v>
      </c>
      <c r="L3713" s="25">
        <f t="shared" si="235"/>
        <v>0</v>
      </c>
      <c r="M3713" s="25">
        <v>0</v>
      </c>
      <c r="N3713" s="25" t="e">
        <v>#N/A</v>
      </c>
      <c r="O3713" s="25" t="e">
        <f>VLOOKUP(A3713,'NFkB target TFs'!$E$10:$E$54,1,FALSE)</f>
        <v>#N/A</v>
      </c>
      <c r="P3713" s="25" t="e">
        <f>VLOOKUP(A3713,'all NFkB targets'!$A$6:$A$571,1,FALSE)</f>
        <v>#N/A</v>
      </c>
    </row>
    <row r="3714" spans="1:16" x14ac:dyDescent="0.25">
      <c r="A3714" s="96" t="s">
        <v>13916</v>
      </c>
      <c r="B3714" s="21" t="s">
        <v>13917</v>
      </c>
      <c r="C3714" s="21"/>
      <c r="D3714" s="22">
        <v>0</v>
      </c>
      <c r="E3714" s="28">
        <v>0.20318598078239114</v>
      </c>
      <c r="F3714" s="24">
        <v>-0.3794578690536855</v>
      </c>
      <c r="G3714" s="24">
        <v>-0.73336262310300804</v>
      </c>
      <c r="H3714" s="23">
        <v>6.4471699181776546E-2</v>
      </c>
      <c r="I3714" s="25">
        <f t="shared" si="232"/>
        <v>0</v>
      </c>
      <c r="J3714" s="25">
        <f t="shared" si="233"/>
        <v>0</v>
      </c>
      <c r="K3714" s="25">
        <f t="shared" si="234"/>
        <v>1</v>
      </c>
      <c r="L3714" s="25">
        <f t="shared" si="235"/>
        <v>0</v>
      </c>
      <c r="M3714" s="25">
        <v>1</v>
      </c>
      <c r="N3714" s="25" t="e">
        <v>#N/A</v>
      </c>
      <c r="O3714" s="25" t="e">
        <f>VLOOKUP(A3714,'NFkB target TFs'!$E$10:$E$54,1,FALSE)</f>
        <v>#N/A</v>
      </c>
      <c r="P3714" s="25" t="e">
        <f>VLOOKUP(A3714,'all NFkB targets'!$A$6:$A$571,1,FALSE)</f>
        <v>#N/A</v>
      </c>
    </row>
    <row r="3715" spans="1:16" x14ac:dyDescent="0.25">
      <c r="A3715" s="96" t="s">
        <v>9749</v>
      </c>
      <c r="B3715" s="21" t="s">
        <v>9750</v>
      </c>
      <c r="C3715" s="21"/>
      <c r="D3715" s="22">
        <v>0</v>
      </c>
      <c r="E3715" s="23">
        <v>8.0373190654180384E-3</v>
      </c>
      <c r="F3715" s="23">
        <v>0.27946729083367883</v>
      </c>
      <c r="G3715" s="23">
        <v>-3.6144184511568381E-2</v>
      </c>
      <c r="H3715" s="23">
        <v>6.4311265000343565E-2</v>
      </c>
      <c r="I3715" s="25">
        <f t="shared" si="232"/>
        <v>0</v>
      </c>
      <c r="J3715" s="25">
        <f t="shared" si="233"/>
        <v>0</v>
      </c>
      <c r="K3715" s="25">
        <f t="shared" si="234"/>
        <v>0</v>
      </c>
      <c r="L3715" s="25">
        <f t="shared" si="235"/>
        <v>0</v>
      </c>
      <c r="M3715" s="25">
        <v>0</v>
      </c>
      <c r="N3715" s="25" t="e">
        <v>#N/A</v>
      </c>
      <c r="O3715" s="25" t="e">
        <f>VLOOKUP(A3715,'NFkB target TFs'!$E$10:$E$54,1,FALSE)</f>
        <v>#N/A</v>
      </c>
      <c r="P3715" s="25" t="e">
        <f>VLOOKUP(A3715,'all NFkB targets'!$A$6:$A$571,1,FALSE)</f>
        <v>#N/A</v>
      </c>
    </row>
    <row r="3716" spans="1:16" x14ac:dyDescent="0.25">
      <c r="A3716" s="96" t="s">
        <v>10584</v>
      </c>
      <c r="B3716" s="21" t="s">
        <v>10585</v>
      </c>
      <c r="C3716" s="21"/>
      <c r="D3716" s="22">
        <v>0</v>
      </c>
      <c r="E3716" s="23">
        <v>-4.2572011595745751E-2</v>
      </c>
      <c r="F3716" s="23">
        <v>0.42615590017951921</v>
      </c>
      <c r="G3716" s="23">
        <v>0.41926884358650474</v>
      </c>
      <c r="H3716" s="23">
        <v>6.4255321929933162E-2</v>
      </c>
      <c r="I3716" s="25">
        <f t="shared" si="232"/>
        <v>0</v>
      </c>
      <c r="J3716" s="25">
        <f t="shared" si="233"/>
        <v>0</v>
      </c>
      <c r="K3716" s="25">
        <f t="shared" si="234"/>
        <v>0</v>
      </c>
      <c r="L3716" s="25">
        <f t="shared" si="235"/>
        <v>0</v>
      </c>
      <c r="M3716" s="25">
        <v>0</v>
      </c>
      <c r="N3716" s="25" t="e">
        <v>#N/A</v>
      </c>
      <c r="O3716" s="25" t="e">
        <f>VLOOKUP(A3716,'NFkB target TFs'!$E$10:$E$54,1,FALSE)</f>
        <v>#N/A</v>
      </c>
      <c r="P3716" s="25" t="e">
        <f>VLOOKUP(A3716,'all NFkB targets'!$A$6:$A$571,1,FALSE)</f>
        <v>#N/A</v>
      </c>
    </row>
    <row r="3717" spans="1:16" x14ac:dyDescent="0.25">
      <c r="A3717" s="96" t="s">
        <v>3363</v>
      </c>
      <c r="B3717" s="21" t="s">
        <v>3364</v>
      </c>
      <c r="C3717" s="21"/>
      <c r="D3717" s="22">
        <v>0</v>
      </c>
      <c r="E3717" s="23">
        <v>1.7798092009811736E-2</v>
      </c>
      <c r="F3717" s="23">
        <v>0.35300877410474263</v>
      </c>
      <c r="G3717" s="23">
        <v>9.1430675652187671E-3</v>
      </c>
      <c r="H3717" s="23">
        <v>6.423086682817658E-2</v>
      </c>
      <c r="I3717" s="25">
        <f t="shared" si="232"/>
        <v>0</v>
      </c>
      <c r="J3717" s="25">
        <f t="shared" si="233"/>
        <v>0</v>
      </c>
      <c r="K3717" s="25">
        <f t="shared" si="234"/>
        <v>0</v>
      </c>
      <c r="L3717" s="25">
        <f t="shared" si="235"/>
        <v>0</v>
      </c>
      <c r="M3717" s="25">
        <v>0</v>
      </c>
      <c r="N3717" s="25" t="e">
        <v>#N/A</v>
      </c>
      <c r="O3717" s="25" t="e">
        <f>VLOOKUP(A3717,'NFkB target TFs'!$E$10:$E$54,1,FALSE)</f>
        <v>#N/A</v>
      </c>
      <c r="P3717" s="25" t="e">
        <f>VLOOKUP(A3717,'all NFkB targets'!$A$6:$A$571,1,FALSE)</f>
        <v>#N/A</v>
      </c>
    </row>
    <row r="3718" spans="1:16" x14ac:dyDescent="0.25">
      <c r="A3718" s="96" t="s">
        <v>10636</v>
      </c>
      <c r="B3718" s="21" t="s">
        <v>10637</v>
      </c>
      <c r="C3718" s="21"/>
      <c r="D3718" s="22">
        <v>0</v>
      </c>
      <c r="E3718" s="23">
        <v>0.17938339248260435</v>
      </c>
      <c r="F3718" s="23">
        <v>-1.0705830243576155E-2</v>
      </c>
      <c r="G3718" s="23">
        <v>1.6167576108658894E-2</v>
      </c>
      <c r="H3718" s="23">
        <v>6.4142028232238746E-2</v>
      </c>
      <c r="I3718" s="25">
        <f t="shared" si="232"/>
        <v>0</v>
      </c>
      <c r="J3718" s="25">
        <f t="shared" si="233"/>
        <v>0</v>
      </c>
      <c r="K3718" s="25">
        <f t="shared" si="234"/>
        <v>0</v>
      </c>
      <c r="L3718" s="25">
        <f t="shared" si="235"/>
        <v>0</v>
      </c>
      <c r="M3718" s="25">
        <v>0</v>
      </c>
      <c r="N3718" s="25" t="e">
        <v>#N/A</v>
      </c>
      <c r="O3718" s="25" t="e">
        <f>VLOOKUP(A3718,'NFkB target TFs'!$E$10:$E$54,1,FALSE)</f>
        <v>#N/A</v>
      </c>
      <c r="P3718" s="25" t="e">
        <f>VLOOKUP(A3718,'all NFkB targets'!$A$6:$A$571,1,FALSE)</f>
        <v>#N/A</v>
      </c>
    </row>
    <row r="3719" spans="1:16" x14ac:dyDescent="0.25">
      <c r="A3719" s="96" t="s">
        <v>13317</v>
      </c>
      <c r="B3719" s="21" t="s">
        <v>13318</v>
      </c>
      <c r="C3719" s="21"/>
      <c r="D3719" s="22">
        <v>0</v>
      </c>
      <c r="E3719" s="28">
        <v>0.21416958243011422</v>
      </c>
      <c r="F3719" s="28">
        <v>0.39632784491385853</v>
      </c>
      <c r="G3719" s="28">
        <v>0.64018388310790475</v>
      </c>
      <c r="H3719" s="23">
        <v>6.4010370449477397E-2</v>
      </c>
      <c r="I3719" s="25">
        <f t="shared" si="232"/>
        <v>0</v>
      </c>
      <c r="J3719" s="25">
        <f t="shared" si="233"/>
        <v>0</v>
      </c>
      <c r="K3719" s="25">
        <f t="shared" si="234"/>
        <v>1</v>
      </c>
      <c r="L3719" s="25">
        <f t="shared" si="235"/>
        <v>0</v>
      </c>
      <c r="M3719" s="25">
        <v>1</v>
      </c>
      <c r="N3719" s="25" t="e">
        <v>#N/A</v>
      </c>
      <c r="O3719" s="25" t="e">
        <f>VLOOKUP(A3719,'NFkB target TFs'!$E$10:$E$54,1,FALSE)</f>
        <v>#N/A</v>
      </c>
      <c r="P3719" s="25" t="e">
        <f>VLOOKUP(A3719,'all NFkB targets'!$A$6:$A$571,1,FALSE)</f>
        <v>#N/A</v>
      </c>
    </row>
    <row r="3720" spans="1:16" x14ac:dyDescent="0.25">
      <c r="A3720" s="96" t="s">
        <v>9561</v>
      </c>
      <c r="B3720" s="21" t="s">
        <v>941</v>
      </c>
      <c r="C3720" s="21"/>
      <c r="D3720" s="22">
        <v>0</v>
      </c>
      <c r="E3720" s="23">
        <v>0.11639528198417542</v>
      </c>
      <c r="F3720" s="23">
        <v>6.8431841666670755E-3</v>
      </c>
      <c r="G3720" s="23">
        <v>-1.7102795253173236E-2</v>
      </c>
      <c r="H3720" s="23">
        <v>6.3897584128760135E-2</v>
      </c>
      <c r="I3720" s="25">
        <f t="shared" si="232"/>
        <v>0</v>
      </c>
      <c r="J3720" s="25">
        <f t="shared" si="233"/>
        <v>0</v>
      </c>
      <c r="K3720" s="25">
        <f t="shared" si="234"/>
        <v>0</v>
      </c>
      <c r="L3720" s="25">
        <f t="shared" si="235"/>
        <v>0</v>
      </c>
      <c r="M3720" s="25">
        <v>0</v>
      </c>
      <c r="N3720" s="25" t="e">
        <v>#N/A</v>
      </c>
      <c r="O3720" s="25" t="e">
        <f>VLOOKUP(A3720,'NFkB target TFs'!$E$10:$E$54,1,FALSE)</f>
        <v>#N/A</v>
      </c>
      <c r="P3720" s="25" t="e">
        <f>VLOOKUP(A3720,'all NFkB targets'!$A$6:$A$571,1,FALSE)</f>
        <v>#N/A</v>
      </c>
    </row>
    <row r="3721" spans="1:16" x14ac:dyDescent="0.25">
      <c r="A3721" s="96" t="s">
        <v>12080</v>
      </c>
      <c r="B3721" s="21" t="s">
        <v>12081</v>
      </c>
      <c r="C3721" s="21"/>
      <c r="D3721" s="22">
        <v>0</v>
      </c>
      <c r="E3721" s="28">
        <v>0.67485416750784244</v>
      </c>
      <c r="F3721" s="23">
        <v>8.6149030904658294E-2</v>
      </c>
      <c r="G3721" s="28">
        <v>0.51459975624138954</v>
      </c>
      <c r="H3721" s="23">
        <v>6.3749463386539862E-2</v>
      </c>
      <c r="I3721" s="25">
        <f t="shared" si="232"/>
        <v>1</v>
      </c>
      <c r="J3721" s="25">
        <f t="shared" si="233"/>
        <v>0</v>
      </c>
      <c r="K3721" s="25">
        <f t="shared" si="234"/>
        <v>0</v>
      </c>
      <c r="L3721" s="25">
        <f t="shared" si="235"/>
        <v>0</v>
      </c>
      <c r="M3721" s="25">
        <v>1</v>
      </c>
      <c r="N3721" s="25" t="e">
        <v>#N/A</v>
      </c>
      <c r="O3721" s="25" t="e">
        <f>VLOOKUP(A3721,'NFkB target TFs'!$E$10:$E$54,1,FALSE)</f>
        <v>#N/A</v>
      </c>
      <c r="P3721" s="25" t="e">
        <f>VLOOKUP(A3721,'all NFkB targets'!$A$6:$A$571,1,FALSE)</f>
        <v>#N/A</v>
      </c>
    </row>
    <row r="3722" spans="1:16" x14ac:dyDescent="0.25">
      <c r="A3722" s="96" t="s">
        <v>2788</v>
      </c>
      <c r="B3722" s="21" t="s">
        <v>2789</v>
      </c>
      <c r="C3722" s="21"/>
      <c r="D3722" s="22">
        <v>0</v>
      </c>
      <c r="E3722" s="23">
        <v>-0.23859018865837808</v>
      </c>
      <c r="F3722" s="23">
        <v>-6.9504155140017773E-2</v>
      </c>
      <c r="G3722" s="23">
        <v>-3.2028637749546479E-2</v>
      </c>
      <c r="H3722" s="23">
        <v>6.3715358956841814E-2</v>
      </c>
      <c r="I3722" s="25">
        <f t="shared" si="232"/>
        <v>0</v>
      </c>
      <c r="J3722" s="25">
        <f t="shared" si="233"/>
        <v>0</v>
      </c>
      <c r="K3722" s="25">
        <f t="shared" si="234"/>
        <v>0</v>
      </c>
      <c r="L3722" s="25">
        <f t="shared" si="235"/>
        <v>0</v>
      </c>
      <c r="M3722" s="25">
        <v>0</v>
      </c>
      <c r="N3722" s="25" t="e">
        <v>#N/A</v>
      </c>
      <c r="O3722" s="25" t="e">
        <f>VLOOKUP(A3722,'NFkB target TFs'!$E$10:$E$54,1,FALSE)</f>
        <v>#N/A</v>
      </c>
      <c r="P3722" s="25" t="e">
        <f>VLOOKUP(A3722,'all NFkB targets'!$A$6:$A$571,1,FALSE)</f>
        <v>#N/A</v>
      </c>
    </row>
    <row r="3723" spans="1:16" x14ac:dyDescent="0.25">
      <c r="A3723" s="96" t="s">
        <v>6463</v>
      </c>
      <c r="B3723" s="21" t="s">
        <v>941</v>
      </c>
      <c r="C3723" s="21"/>
      <c r="D3723" s="22">
        <v>0</v>
      </c>
      <c r="E3723" s="23">
        <v>-8.111685785518824E-2</v>
      </c>
      <c r="F3723" s="23">
        <v>0.36243502719262377</v>
      </c>
      <c r="G3723" s="23">
        <v>-0.17323149514229713</v>
      </c>
      <c r="H3723" s="23">
        <v>6.3615055067536674E-2</v>
      </c>
      <c r="I3723" s="25">
        <f t="shared" si="232"/>
        <v>0</v>
      </c>
      <c r="J3723" s="25">
        <f t="shared" si="233"/>
        <v>0</v>
      </c>
      <c r="K3723" s="25">
        <f t="shared" si="234"/>
        <v>0</v>
      </c>
      <c r="L3723" s="25">
        <f t="shared" si="235"/>
        <v>0</v>
      </c>
      <c r="M3723" s="25">
        <v>0</v>
      </c>
      <c r="N3723" s="25" t="e">
        <v>#N/A</v>
      </c>
      <c r="O3723" s="25" t="e">
        <f>VLOOKUP(A3723,'NFkB target TFs'!$E$10:$E$54,1,FALSE)</f>
        <v>#N/A</v>
      </c>
      <c r="P3723" s="25" t="e">
        <f>VLOOKUP(A3723,'all NFkB targets'!$A$6:$A$571,1,FALSE)</f>
        <v>#N/A</v>
      </c>
    </row>
    <row r="3724" spans="1:16" x14ac:dyDescent="0.25">
      <c r="A3724" s="96" t="s">
        <v>2442</v>
      </c>
      <c r="B3724" s="21" t="s">
        <v>2443</v>
      </c>
      <c r="C3724" s="21"/>
      <c r="D3724" s="22">
        <v>0</v>
      </c>
      <c r="E3724" s="23">
        <v>1.5249786670084558E-3</v>
      </c>
      <c r="F3724" s="23">
        <v>0.13855316829640094</v>
      </c>
      <c r="G3724" s="23">
        <v>0.24100809950379498</v>
      </c>
      <c r="H3724" s="23">
        <v>6.358848094798078E-2</v>
      </c>
      <c r="I3724" s="25">
        <f t="shared" si="232"/>
        <v>0</v>
      </c>
      <c r="J3724" s="25">
        <f t="shared" si="233"/>
        <v>0</v>
      </c>
      <c r="K3724" s="25">
        <f t="shared" si="234"/>
        <v>0</v>
      </c>
      <c r="L3724" s="25">
        <f t="shared" si="235"/>
        <v>0</v>
      </c>
      <c r="M3724" s="25">
        <v>0</v>
      </c>
      <c r="N3724" s="25" t="e">
        <v>#N/A</v>
      </c>
      <c r="O3724" s="25" t="e">
        <f>VLOOKUP(A3724,'NFkB target TFs'!$E$10:$E$54,1,FALSE)</f>
        <v>#N/A</v>
      </c>
      <c r="P3724" s="25" t="e">
        <f>VLOOKUP(A3724,'all NFkB targets'!$A$6:$A$571,1,FALSE)</f>
        <v>#N/A</v>
      </c>
    </row>
    <row r="3725" spans="1:16" x14ac:dyDescent="0.25">
      <c r="A3725" s="96" t="s">
        <v>4879</v>
      </c>
      <c r="B3725" s="21" t="s">
        <v>4880</v>
      </c>
      <c r="C3725" s="21"/>
      <c r="D3725" s="22">
        <v>0</v>
      </c>
      <c r="E3725" s="23">
        <v>0.40760946436465523</v>
      </c>
      <c r="F3725" s="23">
        <v>0.2014538816524811</v>
      </c>
      <c r="G3725" s="23">
        <v>1.3577017526836051E-2</v>
      </c>
      <c r="H3725" s="23">
        <v>6.3575041087194931E-2</v>
      </c>
      <c r="I3725" s="25">
        <f t="shared" si="232"/>
        <v>0</v>
      </c>
      <c r="J3725" s="25">
        <f t="shared" si="233"/>
        <v>0</v>
      </c>
      <c r="K3725" s="25">
        <f t="shared" si="234"/>
        <v>0</v>
      </c>
      <c r="L3725" s="25">
        <f t="shared" si="235"/>
        <v>0</v>
      </c>
      <c r="M3725" s="25">
        <v>0</v>
      </c>
      <c r="N3725" s="25" t="e">
        <v>#N/A</v>
      </c>
      <c r="O3725" s="25" t="e">
        <f>VLOOKUP(A3725,'NFkB target TFs'!$E$10:$E$54,1,FALSE)</f>
        <v>#N/A</v>
      </c>
      <c r="P3725" s="25" t="e">
        <f>VLOOKUP(A3725,'all NFkB targets'!$A$6:$A$571,1,FALSE)</f>
        <v>#N/A</v>
      </c>
    </row>
    <row r="3726" spans="1:16" x14ac:dyDescent="0.25">
      <c r="A3726" s="96" t="s">
        <v>3860</v>
      </c>
      <c r="B3726" s="21" t="s">
        <v>3861</v>
      </c>
      <c r="C3726" s="21"/>
      <c r="D3726" s="22">
        <v>0</v>
      </c>
      <c r="E3726" s="23">
        <v>-0.10450266984112097</v>
      </c>
      <c r="F3726" s="23">
        <v>-1.8029227596651428E-2</v>
      </c>
      <c r="G3726" s="23">
        <v>0.37062412948451678</v>
      </c>
      <c r="H3726" s="23">
        <v>6.3369075853447504E-2</v>
      </c>
      <c r="I3726" s="25">
        <f t="shared" si="232"/>
        <v>0</v>
      </c>
      <c r="J3726" s="25">
        <f t="shared" si="233"/>
        <v>0</v>
      </c>
      <c r="K3726" s="25">
        <f t="shared" si="234"/>
        <v>0</v>
      </c>
      <c r="L3726" s="25">
        <f t="shared" si="235"/>
        <v>0</v>
      </c>
      <c r="M3726" s="25">
        <v>0</v>
      </c>
      <c r="N3726" s="25" t="e">
        <v>#N/A</v>
      </c>
      <c r="O3726" s="25" t="e">
        <f>VLOOKUP(A3726,'NFkB target TFs'!$E$10:$E$54,1,FALSE)</f>
        <v>#N/A</v>
      </c>
      <c r="P3726" s="25" t="e">
        <f>VLOOKUP(A3726,'all NFkB targets'!$A$6:$A$571,1,FALSE)</f>
        <v>#N/A</v>
      </c>
    </row>
    <row r="3727" spans="1:16" x14ac:dyDescent="0.25">
      <c r="A3727" s="96" t="s">
        <v>14001</v>
      </c>
      <c r="B3727" s="21" t="s">
        <v>941</v>
      </c>
      <c r="C3727" s="21"/>
      <c r="D3727" s="22">
        <v>0</v>
      </c>
      <c r="E3727" s="28">
        <v>0.3043011315612778</v>
      </c>
      <c r="F3727" s="28">
        <v>0.382420547696744</v>
      </c>
      <c r="G3727" s="28">
        <v>0.61774823887320451</v>
      </c>
      <c r="H3727" s="23">
        <v>6.3367051386013992E-2</v>
      </c>
      <c r="I3727" s="25">
        <f t="shared" si="232"/>
        <v>0</v>
      </c>
      <c r="J3727" s="25">
        <f t="shared" si="233"/>
        <v>0</v>
      </c>
      <c r="K3727" s="25">
        <f t="shared" si="234"/>
        <v>1</v>
      </c>
      <c r="L3727" s="25">
        <f t="shared" si="235"/>
        <v>0</v>
      </c>
      <c r="M3727" s="25">
        <v>1</v>
      </c>
      <c r="N3727" s="25" t="e">
        <v>#N/A</v>
      </c>
      <c r="O3727" s="25" t="e">
        <f>VLOOKUP(A3727,'NFkB target TFs'!$E$10:$E$54,1,FALSE)</f>
        <v>#N/A</v>
      </c>
      <c r="P3727" s="25" t="e">
        <f>VLOOKUP(A3727,'all NFkB targets'!$A$6:$A$571,1,FALSE)</f>
        <v>#N/A</v>
      </c>
    </row>
    <row r="3728" spans="1:16" x14ac:dyDescent="0.25">
      <c r="A3728" s="96" t="s">
        <v>1512</v>
      </c>
      <c r="B3728" s="21" t="s">
        <v>1513</v>
      </c>
      <c r="C3728" s="21"/>
      <c r="D3728" s="22">
        <v>0</v>
      </c>
      <c r="E3728" s="23">
        <v>9.7659934122386965E-2</v>
      </c>
      <c r="F3728" s="23">
        <v>0.23380613071694342</v>
      </c>
      <c r="G3728" s="23">
        <v>0.45708463871827731</v>
      </c>
      <c r="H3728" s="23">
        <v>6.3270709052308513E-2</v>
      </c>
      <c r="I3728" s="25">
        <f t="shared" si="232"/>
        <v>0</v>
      </c>
      <c r="J3728" s="25">
        <f t="shared" si="233"/>
        <v>0</v>
      </c>
      <c r="K3728" s="25">
        <f t="shared" si="234"/>
        <v>0</v>
      </c>
      <c r="L3728" s="25">
        <f t="shared" si="235"/>
        <v>0</v>
      </c>
      <c r="M3728" s="25">
        <v>0</v>
      </c>
      <c r="N3728" s="25" t="e">
        <v>#N/A</v>
      </c>
      <c r="O3728" s="25" t="e">
        <f>VLOOKUP(A3728,'NFkB target TFs'!$E$10:$E$54,1,FALSE)</f>
        <v>#N/A</v>
      </c>
      <c r="P3728" s="25" t="e">
        <f>VLOOKUP(A3728,'all NFkB targets'!$A$6:$A$571,1,FALSE)</f>
        <v>#N/A</v>
      </c>
    </row>
    <row r="3729" spans="1:16" x14ac:dyDescent="0.25">
      <c r="A3729" s="96" t="s">
        <v>8860</v>
      </c>
      <c r="B3729" s="21" t="s">
        <v>8861</v>
      </c>
      <c r="C3729" s="21"/>
      <c r="D3729" s="22">
        <v>0</v>
      </c>
      <c r="E3729" s="23">
        <v>-3.6375847943010076E-2</v>
      </c>
      <c r="F3729" s="23">
        <v>0.28107945162917164</v>
      </c>
      <c r="G3729" s="23">
        <v>5.4906560125006221E-3</v>
      </c>
      <c r="H3729" s="23">
        <v>6.3199985169936829E-2</v>
      </c>
      <c r="I3729" s="25">
        <f t="shared" si="232"/>
        <v>0</v>
      </c>
      <c r="J3729" s="25">
        <f t="shared" si="233"/>
        <v>0</v>
      </c>
      <c r="K3729" s="25">
        <f t="shared" si="234"/>
        <v>0</v>
      </c>
      <c r="L3729" s="25">
        <f t="shared" si="235"/>
        <v>0</v>
      </c>
      <c r="M3729" s="25">
        <v>0</v>
      </c>
      <c r="N3729" s="25" t="e">
        <v>#N/A</v>
      </c>
      <c r="O3729" s="25" t="e">
        <f>VLOOKUP(A3729,'NFkB target TFs'!$E$10:$E$54,1,FALSE)</f>
        <v>#N/A</v>
      </c>
      <c r="P3729" s="25" t="e">
        <f>VLOOKUP(A3729,'all NFkB targets'!$A$6:$A$571,1,FALSE)</f>
        <v>#N/A</v>
      </c>
    </row>
    <row r="3730" spans="1:16" x14ac:dyDescent="0.25">
      <c r="A3730" s="96" t="s">
        <v>9</v>
      </c>
      <c r="B3730" s="21" t="s">
        <v>12067</v>
      </c>
      <c r="C3730" s="21"/>
      <c r="D3730" s="22">
        <v>0</v>
      </c>
      <c r="E3730" s="28">
        <v>1.0247839545791761</v>
      </c>
      <c r="F3730" s="24">
        <v>-0.33885273281034245</v>
      </c>
      <c r="G3730" s="28">
        <v>0.47444638755750479</v>
      </c>
      <c r="H3730" s="23">
        <v>6.3055529088111642E-2</v>
      </c>
      <c r="I3730" s="25">
        <f t="shared" si="232"/>
        <v>1</v>
      </c>
      <c r="J3730" s="25">
        <f t="shared" si="233"/>
        <v>0</v>
      </c>
      <c r="K3730" s="25">
        <f t="shared" si="234"/>
        <v>0</v>
      </c>
      <c r="L3730" s="25">
        <f t="shared" si="235"/>
        <v>0</v>
      </c>
      <c r="M3730" s="25">
        <v>1</v>
      </c>
      <c r="N3730" s="33" t="s">
        <v>9</v>
      </c>
      <c r="O3730" s="25" t="e">
        <f>VLOOKUP(A3730,'NFkB target TFs'!$E$10:$E$54,1,FALSE)</f>
        <v>#N/A</v>
      </c>
      <c r="P3730" s="25" t="e">
        <f>VLOOKUP(A3730,'all NFkB targets'!$A$6:$A$571,1,FALSE)</f>
        <v>#N/A</v>
      </c>
    </row>
    <row r="3731" spans="1:16" x14ac:dyDescent="0.25">
      <c r="A3731" s="96" t="s">
        <v>6889</v>
      </c>
      <c r="B3731" s="21" t="s">
        <v>6890</v>
      </c>
      <c r="C3731" s="21"/>
      <c r="D3731" s="22">
        <v>0</v>
      </c>
      <c r="E3731" s="23">
        <v>-9.8844019962745652E-2</v>
      </c>
      <c r="F3731" s="23">
        <v>0.32720436739119269</v>
      </c>
      <c r="G3731" s="23">
        <v>0.29090581654836956</v>
      </c>
      <c r="H3731" s="23">
        <v>6.2728816895661413E-2</v>
      </c>
      <c r="I3731" s="25">
        <f t="shared" si="232"/>
        <v>0</v>
      </c>
      <c r="J3731" s="25">
        <f t="shared" si="233"/>
        <v>0</v>
      </c>
      <c r="K3731" s="25">
        <f t="shared" si="234"/>
        <v>0</v>
      </c>
      <c r="L3731" s="25">
        <f t="shared" si="235"/>
        <v>0</v>
      </c>
      <c r="M3731" s="25">
        <v>0</v>
      </c>
      <c r="N3731" s="25" t="e">
        <v>#N/A</v>
      </c>
      <c r="O3731" s="25" t="e">
        <f>VLOOKUP(A3731,'NFkB target TFs'!$E$10:$E$54,1,FALSE)</f>
        <v>#N/A</v>
      </c>
      <c r="P3731" s="25" t="e">
        <f>VLOOKUP(A3731,'all NFkB targets'!$A$6:$A$571,1,FALSE)</f>
        <v>#N/A</v>
      </c>
    </row>
    <row r="3732" spans="1:16" x14ac:dyDescent="0.25">
      <c r="A3732" s="96" t="s">
        <v>8856</v>
      </c>
      <c r="B3732" s="21" t="s">
        <v>8857</v>
      </c>
      <c r="C3732" s="21"/>
      <c r="D3732" s="22">
        <v>0</v>
      </c>
      <c r="E3732" s="23">
        <v>0.13501938649411069</v>
      </c>
      <c r="F3732" s="23">
        <v>0.41721910417193753</v>
      </c>
      <c r="G3732" s="23">
        <v>0.18152855629828735</v>
      </c>
      <c r="H3732" s="23">
        <v>6.2724741130279635E-2</v>
      </c>
      <c r="I3732" s="25">
        <f t="shared" si="232"/>
        <v>0</v>
      </c>
      <c r="J3732" s="25">
        <f t="shared" si="233"/>
        <v>0</v>
      </c>
      <c r="K3732" s="25">
        <f t="shared" si="234"/>
        <v>0</v>
      </c>
      <c r="L3732" s="25">
        <f t="shared" si="235"/>
        <v>0</v>
      </c>
      <c r="M3732" s="25">
        <v>0</v>
      </c>
      <c r="N3732" s="25" t="e">
        <v>#N/A</v>
      </c>
      <c r="O3732" s="25" t="e">
        <f>VLOOKUP(A3732,'NFkB target TFs'!$E$10:$E$54,1,FALSE)</f>
        <v>#N/A</v>
      </c>
      <c r="P3732" s="25" t="e">
        <f>VLOOKUP(A3732,'all NFkB targets'!$A$6:$A$571,1,FALSE)</f>
        <v>#N/A</v>
      </c>
    </row>
    <row r="3733" spans="1:16" x14ac:dyDescent="0.25">
      <c r="A3733" s="96" t="s">
        <v>4474</v>
      </c>
      <c r="B3733" s="21" t="s">
        <v>4475</v>
      </c>
      <c r="C3733" s="21"/>
      <c r="D3733" s="22">
        <v>0</v>
      </c>
      <c r="E3733" s="23">
        <v>6.5079731743141717E-2</v>
      </c>
      <c r="F3733" s="23">
        <v>0.33612307806494751</v>
      </c>
      <c r="G3733" s="23">
        <v>0.41026471316822111</v>
      </c>
      <c r="H3733" s="23">
        <v>6.2578271098035695E-2</v>
      </c>
      <c r="I3733" s="25">
        <f t="shared" si="232"/>
        <v>0</v>
      </c>
      <c r="J3733" s="25">
        <f t="shared" si="233"/>
        <v>0</v>
      </c>
      <c r="K3733" s="25">
        <f t="shared" si="234"/>
        <v>0</v>
      </c>
      <c r="L3733" s="25">
        <f t="shared" si="235"/>
        <v>0</v>
      </c>
      <c r="M3733" s="25">
        <v>0</v>
      </c>
      <c r="N3733" s="25" t="e">
        <v>#N/A</v>
      </c>
      <c r="O3733" s="25" t="e">
        <f>VLOOKUP(A3733,'NFkB target TFs'!$E$10:$E$54,1,FALSE)</f>
        <v>#N/A</v>
      </c>
      <c r="P3733" s="25" t="e">
        <f>VLOOKUP(A3733,'all NFkB targets'!$A$6:$A$571,1,FALSE)</f>
        <v>#N/A</v>
      </c>
    </row>
    <row r="3734" spans="1:16" x14ac:dyDescent="0.25">
      <c r="A3734" s="96" t="s">
        <v>11472</v>
      </c>
      <c r="B3734" s="21" t="s">
        <v>11473</v>
      </c>
      <c r="C3734" s="21"/>
      <c r="D3734" s="22">
        <v>0</v>
      </c>
      <c r="E3734" s="23">
        <v>0.12839793729702528</v>
      </c>
      <c r="F3734" s="23">
        <v>-1.2850656955872026E-2</v>
      </c>
      <c r="G3734" s="23">
        <v>0.21332297212779691</v>
      </c>
      <c r="H3734" s="23">
        <v>6.2500755528666366E-2</v>
      </c>
      <c r="I3734" s="25">
        <f t="shared" si="232"/>
        <v>0</v>
      </c>
      <c r="J3734" s="25">
        <f t="shared" si="233"/>
        <v>0</v>
      </c>
      <c r="K3734" s="25">
        <f t="shared" si="234"/>
        <v>0</v>
      </c>
      <c r="L3734" s="25">
        <f t="shared" si="235"/>
        <v>0</v>
      </c>
      <c r="M3734" s="25">
        <v>0</v>
      </c>
      <c r="N3734" s="25" t="e">
        <v>#N/A</v>
      </c>
      <c r="O3734" s="25" t="e">
        <f>VLOOKUP(A3734,'NFkB target TFs'!$E$10:$E$54,1,FALSE)</f>
        <v>#N/A</v>
      </c>
      <c r="P3734" s="25" t="e">
        <f>VLOOKUP(A3734,'all NFkB targets'!$A$6:$A$571,1,FALSE)</f>
        <v>#N/A</v>
      </c>
    </row>
    <row r="3735" spans="1:16" x14ac:dyDescent="0.25">
      <c r="A3735" s="96" t="s">
        <v>10183</v>
      </c>
      <c r="B3735" s="21" t="s">
        <v>10184</v>
      </c>
      <c r="C3735" s="21"/>
      <c r="D3735" s="22">
        <v>0</v>
      </c>
      <c r="E3735" s="23">
        <v>6.3216604151333455E-2</v>
      </c>
      <c r="F3735" s="23">
        <v>-0.10186624252951533</v>
      </c>
      <c r="G3735" s="23">
        <v>-0.15358437682362175</v>
      </c>
      <c r="H3735" s="23">
        <v>6.2350238359455093E-2</v>
      </c>
      <c r="I3735" s="25">
        <f t="shared" si="232"/>
        <v>0</v>
      </c>
      <c r="J3735" s="25">
        <f t="shared" si="233"/>
        <v>0</v>
      </c>
      <c r="K3735" s="25">
        <f t="shared" si="234"/>
        <v>0</v>
      </c>
      <c r="L3735" s="25">
        <f t="shared" si="235"/>
        <v>0</v>
      </c>
      <c r="M3735" s="25">
        <v>0</v>
      </c>
      <c r="N3735" s="25" t="e">
        <v>#N/A</v>
      </c>
      <c r="O3735" s="25" t="e">
        <f>VLOOKUP(A3735,'NFkB target TFs'!$E$10:$E$54,1,FALSE)</f>
        <v>#N/A</v>
      </c>
      <c r="P3735" s="25" t="e">
        <f>VLOOKUP(A3735,'all NFkB targets'!$A$6:$A$571,1,FALSE)</f>
        <v>#N/A</v>
      </c>
    </row>
    <row r="3736" spans="1:16" x14ac:dyDescent="0.25">
      <c r="A3736" s="96" t="s">
        <v>13565</v>
      </c>
      <c r="B3736" s="21" t="s">
        <v>13566</v>
      </c>
      <c r="C3736" s="21"/>
      <c r="D3736" s="22">
        <v>0</v>
      </c>
      <c r="E3736" s="28">
        <v>0.29416702308868931</v>
      </c>
      <c r="F3736" s="23">
        <v>6.5174092279752557E-2</v>
      </c>
      <c r="G3736" s="28">
        <v>0.5887765925906856</v>
      </c>
      <c r="H3736" s="23">
        <v>6.2301888092769327E-2</v>
      </c>
      <c r="I3736" s="25">
        <f t="shared" si="232"/>
        <v>0</v>
      </c>
      <c r="J3736" s="25">
        <f t="shared" si="233"/>
        <v>0</v>
      </c>
      <c r="K3736" s="25">
        <f t="shared" si="234"/>
        <v>1</v>
      </c>
      <c r="L3736" s="25">
        <f t="shared" si="235"/>
        <v>0</v>
      </c>
      <c r="M3736" s="25">
        <v>1</v>
      </c>
      <c r="N3736" s="25" t="e">
        <v>#N/A</v>
      </c>
      <c r="O3736" s="25" t="e">
        <f>VLOOKUP(A3736,'NFkB target TFs'!$E$10:$E$54,1,FALSE)</f>
        <v>#N/A</v>
      </c>
      <c r="P3736" s="25" t="e">
        <f>VLOOKUP(A3736,'all NFkB targets'!$A$6:$A$571,1,FALSE)</f>
        <v>#N/A</v>
      </c>
    </row>
    <row r="3737" spans="1:16" x14ac:dyDescent="0.25">
      <c r="A3737" s="96" t="s">
        <v>7305</v>
      </c>
      <c r="B3737" s="21" t="s">
        <v>7306</v>
      </c>
      <c r="C3737" s="21"/>
      <c r="D3737" s="22">
        <v>0</v>
      </c>
      <c r="E3737" s="23">
        <v>-4.8565416478660766E-3</v>
      </c>
      <c r="F3737" s="23">
        <v>-4.2697438712831347E-2</v>
      </c>
      <c r="G3737" s="23">
        <v>0.12123772445889361</v>
      </c>
      <c r="H3737" s="23">
        <v>6.2299339851203644E-2</v>
      </c>
      <c r="I3737" s="25">
        <f t="shared" si="232"/>
        <v>0</v>
      </c>
      <c r="J3737" s="25">
        <f t="shared" si="233"/>
        <v>0</v>
      </c>
      <c r="K3737" s="25">
        <f t="shared" si="234"/>
        <v>0</v>
      </c>
      <c r="L3737" s="25">
        <f t="shared" si="235"/>
        <v>0</v>
      </c>
      <c r="M3737" s="25">
        <v>0</v>
      </c>
      <c r="N3737" s="25" t="e">
        <v>#N/A</v>
      </c>
      <c r="O3737" s="25" t="e">
        <f>VLOOKUP(A3737,'NFkB target TFs'!$E$10:$E$54,1,FALSE)</f>
        <v>#N/A</v>
      </c>
      <c r="P3737" s="25" t="e">
        <f>VLOOKUP(A3737,'all NFkB targets'!$A$6:$A$571,1,FALSE)</f>
        <v>#N/A</v>
      </c>
    </row>
    <row r="3738" spans="1:16" x14ac:dyDescent="0.25">
      <c r="A3738" s="96" t="s">
        <v>11525</v>
      </c>
      <c r="B3738" s="21" t="s">
        <v>11526</v>
      </c>
      <c r="C3738" s="21"/>
      <c r="D3738" s="22">
        <v>0</v>
      </c>
      <c r="E3738" s="23">
        <v>-0.1486572536856762</v>
      </c>
      <c r="F3738" s="23">
        <v>0.17248222154776507</v>
      </c>
      <c r="G3738" s="23">
        <v>0.30350984278247317</v>
      </c>
      <c r="H3738" s="23">
        <v>6.2158987530634639E-2</v>
      </c>
      <c r="I3738" s="25">
        <f t="shared" si="232"/>
        <v>0</v>
      </c>
      <c r="J3738" s="25">
        <f t="shared" si="233"/>
        <v>0</v>
      </c>
      <c r="K3738" s="25">
        <f t="shared" si="234"/>
        <v>0</v>
      </c>
      <c r="L3738" s="25">
        <f t="shared" si="235"/>
        <v>0</v>
      </c>
      <c r="M3738" s="25">
        <v>0</v>
      </c>
      <c r="N3738" s="25" t="e">
        <v>#N/A</v>
      </c>
      <c r="O3738" s="25" t="e">
        <f>VLOOKUP(A3738,'NFkB target TFs'!$E$10:$E$54,1,FALSE)</f>
        <v>#N/A</v>
      </c>
      <c r="P3738" s="25" t="e">
        <f>VLOOKUP(A3738,'all NFkB targets'!$A$6:$A$571,1,FALSE)</f>
        <v>#N/A</v>
      </c>
    </row>
    <row r="3739" spans="1:16" x14ac:dyDescent="0.25">
      <c r="A3739" s="96" t="s">
        <v>2131</v>
      </c>
      <c r="B3739" s="21" t="s">
        <v>2132</v>
      </c>
      <c r="C3739" s="21"/>
      <c r="D3739" s="22">
        <v>0</v>
      </c>
      <c r="E3739" s="23">
        <v>5.4413648301459908E-2</v>
      </c>
      <c r="F3739" s="23">
        <v>0.24692943007098209</v>
      </c>
      <c r="G3739" s="23">
        <v>0.3196776509132162</v>
      </c>
      <c r="H3739" s="23">
        <v>6.2134948745728238E-2</v>
      </c>
      <c r="I3739" s="25">
        <f t="shared" si="232"/>
        <v>0</v>
      </c>
      <c r="J3739" s="25">
        <f t="shared" si="233"/>
        <v>0</v>
      </c>
      <c r="K3739" s="25">
        <f t="shared" si="234"/>
        <v>0</v>
      </c>
      <c r="L3739" s="25">
        <f t="shared" si="235"/>
        <v>0</v>
      </c>
      <c r="M3739" s="25">
        <v>0</v>
      </c>
      <c r="N3739" s="25" t="e">
        <v>#N/A</v>
      </c>
      <c r="O3739" s="25" t="e">
        <f>VLOOKUP(A3739,'NFkB target TFs'!$E$10:$E$54,1,FALSE)</f>
        <v>#N/A</v>
      </c>
      <c r="P3739" s="25" t="e">
        <f>VLOOKUP(A3739,'all NFkB targets'!$A$6:$A$571,1,FALSE)</f>
        <v>#N/A</v>
      </c>
    </row>
    <row r="3740" spans="1:16" x14ac:dyDescent="0.25">
      <c r="A3740" s="96" t="s">
        <v>9684</v>
      </c>
      <c r="B3740" s="21" t="s">
        <v>9685</v>
      </c>
      <c r="C3740" s="21"/>
      <c r="D3740" s="22">
        <v>0</v>
      </c>
      <c r="E3740" s="23">
        <v>0.26071231808720735</v>
      </c>
      <c r="F3740" s="23">
        <v>0.17779661812195163</v>
      </c>
      <c r="G3740" s="23">
        <v>0.33473512440716113</v>
      </c>
      <c r="H3740" s="23">
        <v>6.2133227346807055E-2</v>
      </c>
      <c r="I3740" s="25">
        <f t="shared" si="232"/>
        <v>0</v>
      </c>
      <c r="J3740" s="25">
        <f t="shared" si="233"/>
        <v>0</v>
      </c>
      <c r="K3740" s="25">
        <f t="shared" si="234"/>
        <v>0</v>
      </c>
      <c r="L3740" s="25">
        <f t="shared" si="235"/>
        <v>0</v>
      </c>
      <c r="M3740" s="25">
        <v>0</v>
      </c>
      <c r="N3740" s="25" t="e">
        <v>#N/A</v>
      </c>
      <c r="O3740" s="25" t="e">
        <f>VLOOKUP(A3740,'NFkB target TFs'!$E$10:$E$54,1,FALSE)</f>
        <v>#N/A</v>
      </c>
      <c r="P3740" s="25" t="e">
        <f>VLOOKUP(A3740,'all NFkB targets'!$A$6:$A$571,1,FALSE)</f>
        <v>#N/A</v>
      </c>
    </row>
    <row r="3741" spans="1:16" x14ac:dyDescent="0.25">
      <c r="A3741" s="96" t="s">
        <v>11812</v>
      </c>
      <c r="B3741" s="21" t="s">
        <v>941</v>
      </c>
      <c r="C3741" s="21"/>
      <c r="D3741" s="22">
        <v>0</v>
      </c>
      <c r="E3741" s="23">
        <v>0.28256472641684444</v>
      </c>
      <c r="F3741" s="23">
        <v>0.49617527924712218</v>
      </c>
      <c r="G3741" s="23">
        <v>0.26477259284030669</v>
      </c>
      <c r="H3741" s="23">
        <v>6.2100949251221574E-2</v>
      </c>
      <c r="I3741" s="25">
        <f t="shared" si="232"/>
        <v>0</v>
      </c>
      <c r="J3741" s="25">
        <f t="shared" si="233"/>
        <v>0</v>
      </c>
      <c r="K3741" s="25">
        <f t="shared" si="234"/>
        <v>0</v>
      </c>
      <c r="L3741" s="25">
        <f t="shared" si="235"/>
        <v>0</v>
      </c>
      <c r="M3741" s="25">
        <v>0</v>
      </c>
      <c r="N3741" s="25" t="e">
        <v>#N/A</v>
      </c>
      <c r="O3741" s="25" t="e">
        <f>VLOOKUP(A3741,'NFkB target TFs'!$E$10:$E$54,1,FALSE)</f>
        <v>#N/A</v>
      </c>
      <c r="P3741" s="25" t="e">
        <f>VLOOKUP(A3741,'all NFkB targets'!$A$6:$A$571,1,FALSE)</f>
        <v>#N/A</v>
      </c>
    </row>
    <row r="3742" spans="1:16" x14ac:dyDescent="0.25">
      <c r="A3742" s="96" t="s">
        <v>13930</v>
      </c>
      <c r="B3742" s="21" t="s">
        <v>13931</v>
      </c>
      <c r="C3742" s="21"/>
      <c r="D3742" s="22">
        <v>0</v>
      </c>
      <c r="E3742" s="28">
        <v>0.44113014607454509</v>
      </c>
      <c r="F3742" s="28">
        <v>0.20288754539208881</v>
      </c>
      <c r="G3742" s="28">
        <v>0.90969495536175116</v>
      </c>
      <c r="H3742" s="23">
        <v>6.2023552624293717E-2</v>
      </c>
      <c r="I3742" s="25">
        <f t="shared" si="232"/>
        <v>0</v>
      </c>
      <c r="J3742" s="25">
        <f t="shared" si="233"/>
        <v>0</v>
      </c>
      <c r="K3742" s="25">
        <f t="shared" si="234"/>
        <v>1</v>
      </c>
      <c r="L3742" s="25">
        <f t="shared" si="235"/>
        <v>0</v>
      </c>
      <c r="M3742" s="25">
        <v>1</v>
      </c>
      <c r="N3742" s="25" t="e">
        <v>#N/A</v>
      </c>
      <c r="O3742" s="25" t="e">
        <f>VLOOKUP(A3742,'NFkB target TFs'!$E$10:$E$54,1,FALSE)</f>
        <v>#N/A</v>
      </c>
      <c r="P3742" s="25" t="e">
        <f>VLOOKUP(A3742,'all NFkB targets'!$A$6:$A$571,1,FALSE)</f>
        <v>#N/A</v>
      </c>
    </row>
    <row r="3743" spans="1:16" x14ac:dyDescent="0.25">
      <c r="A3743" s="96" t="s">
        <v>6471</v>
      </c>
      <c r="B3743" s="21" t="s">
        <v>941</v>
      </c>
      <c r="C3743" s="21"/>
      <c r="D3743" s="22">
        <v>0</v>
      </c>
      <c r="E3743" s="23">
        <v>-2.4703294382736496E-2</v>
      </c>
      <c r="F3743" s="23">
        <v>-0.10224805041108204</v>
      </c>
      <c r="G3743" s="23">
        <v>9.3166621272286948E-2</v>
      </c>
      <c r="H3743" s="23">
        <v>6.1956394163066773E-2</v>
      </c>
      <c r="I3743" s="25">
        <f t="shared" si="232"/>
        <v>0</v>
      </c>
      <c r="J3743" s="25">
        <f t="shared" si="233"/>
        <v>0</v>
      </c>
      <c r="K3743" s="25">
        <f t="shared" si="234"/>
        <v>0</v>
      </c>
      <c r="L3743" s="25">
        <f t="shared" si="235"/>
        <v>0</v>
      </c>
      <c r="M3743" s="25">
        <v>0</v>
      </c>
      <c r="N3743" s="25" t="e">
        <v>#N/A</v>
      </c>
      <c r="O3743" s="25" t="e">
        <f>VLOOKUP(A3743,'NFkB target TFs'!$E$10:$E$54,1,FALSE)</f>
        <v>#N/A</v>
      </c>
      <c r="P3743" s="25" t="e">
        <f>VLOOKUP(A3743,'all NFkB targets'!$A$6:$A$571,1,FALSE)</f>
        <v>#N/A</v>
      </c>
    </row>
    <row r="3744" spans="1:16" x14ac:dyDescent="0.25">
      <c r="A3744" s="96" t="s">
        <v>8089</v>
      </c>
      <c r="B3744" s="21" t="s">
        <v>8090</v>
      </c>
      <c r="C3744" s="21"/>
      <c r="D3744" s="22">
        <v>0</v>
      </c>
      <c r="E3744" s="23">
        <v>-0.2201174746770565</v>
      </c>
      <c r="F3744" s="23">
        <v>0.32558016682012791</v>
      </c>
      <c r="G3744" s="23">
        <v>0.25378264942911477</v>
      </c>
      <c r="H3744" s="23">
        <v>6.1910530479130713E-2</v>
      </c>
      <c r="I3744" s="25">
        <f t="shared" si="232"/>
        <v>0</v>
      </c>
      <c r="J3744" s="25">
        <f t="shared" si="233"/>
        <v>0</v>
      </c>
      <c r="K3744" s="25">
        <f t="shared" si="234"/>
        <v>0</v>
      </c>
      <c r="L3744" s="25">
        <f t="shared" si="235"/>
        <v>0</v>
      </c>
      <c r="M3744" s="25">
        <v>0</v>
      </c>
      <c r="N3744" s="25" t="e">
        <v>#N/A</v>
      </c>
      <c r="O3744" s="25" t="e">
        <f>VLOOKUP(A3744,'NFkB target TFs'!$E$10:$E$54,1,FALSE)</f>
        <v>#N/A</v>
      </c>
      <c r="P3744" s="25" t="e">
        <f>VLOOKUP(A3744,'all NFkB targets'!$A$6:$A$571,1,FALSE)</f>
        <v>#N/A</v>
      </c>
    </row>
    <row r="3745" spans="1:16" x14ac:dyDescent="0.25">
      <c r="A3745" s="96" t="s">
        <v>7600</v>
      </c>
      <c r="B3745" s="21" t="s">
        <v>7601</v>
      </c>
      <c r="C3745" s="21"/>
      <c r="D3745" s="22">
        <v>0</v>
      </c>
      <c r="E3745" s="23">
        <v>-0.17795239153554124</v>
      </c>
      <c r="F3745" s="23">
        <v>0.39312936545670102</v>
      </c>
      <c r="G3745" s="23">
        <v>0.2345038932867281</v>
      </c>
      <c r="H3745" s="23">
        <v>6.1863602952342542E-2</v>
      </c>
      <c r="I3745" s="25">
        <f t="shared" si="232"/>
        <v>0</v>
      </c>
      <c r="J3745" s="25">
        <f t="shared" si="233"/>
        <v>0</v>
      </c>
      <c r="K3745" s="25">
        <f t="shared" si="234"/>
        <v>0</v>
      </c>
      <c r="L3745" s="25">
        <f t="shared" si="235"/>
        <v>0</v>
      </c>
      <c r="M3745" s="25">
        <v>0</v>
      </c>
      <c r="N3745" s="25" t="e">
        <v>#N/A</v>
      </c>
      <c r="O3745" s="25" t="e">
        <f>VLOOKUP(A3745,'NFkB target TFs'!$E$10:$E$54,1,FALSE)</f>
        <v>#N/A</v>
      </c>
      <c r="P3745" s="25" t="e">
        <f>VLOOKUP(A3745,'all NFkB targets'!$A$6:$A$571,1,FALSE)</f>
        <v>#N/A</v>
      </c>
    </row>
    <row r="3746" spans="1:16" x14ac:dyDescent="0.25">
      <c r="A3746" s="96" t="s">
        <v>8249</v>
      </c>
      <c r="B3746" s="21" t="s">
        <v>8250</v>
      </c>
      <c r="C3746" s="21"/>
      <c r="D3746" s="22">
        <v>0</v>
      </c>
      <c r="E3746" s="23">
        <v>0.43681090338614775</v>
      </c>
      <c r="F3746" s="23">
        <v>0.49069285814405872</v>
      </c>
      <c r="G3746" s="23">
        <v>0.26156551545654727</v>
      </c>
      <c r="H3746" s="23">
        <v>6.1853852647983015E-2</v>
      </c>
      <c r="I3746" s="25">
        <f t="shared" si="232"/>
        <v>0</v>
      </c>
      <c r="J3746" s="25">
        <f t="shared" si="233"/>
        <v>0</v>
      </c>
      <c r="K3746" s="25">
        <f t="shared" si="234"/>
        <v>0</v>
      </c>
      <c r="L3746" s="25">
        <f t="shared" si="235"/>
        <v>0</v>
      </c>
      <c r="M3746" s="25">
        <v>0</v>
      </c>
      <c r="N3746" s="25" t="e">
        <v>#N/A</v>
      </c>
      <c r="O3746" s="25" t="e">
        <f>VLOOKUP(A3746,'NFkB target TFs'!$E$10:$E$54,1,FALSE)</f>
        <v>#N/A</v>
      </c>
      <c r="P3746" s="25" t="e">
        <f>VLOOKUP(A3746,'all NFkB targets'!$A$6:$A$571,1,FALSE)</f>
        <v>#N/A</v>
      </c>
    </row>
    <row r="3747" spans="1:16" x14ac:dyDescent="0.25">
      <c r="A3747" s="96" t="s">
        <v>9588</v>
      </c>
      <c r="B3747" s="21" t="s">
        <v>9589</v>
      </c>
      <c r="C3747" s="21"/>
      <c r="D3747" s="22">
        <v>0</v>
      </c>
      <c r="E3747" s="23">
        <v>5.0450836623120651E-3</v>
      </c>
      <c r="F3747" s="23">
        <v>0.32177013653697567</v>
      </c>
      <c r="G3747" s="23">
        <v>0.48450231894194395</v>
      </c>
      <c r="H3747" s="23">
        <v>6.1825095870554833E-2</v>
      </c>
      <c r="I3747" s="25">
        <f t="shared" si="232"/>
        <v>0</v>
      </c>
      <c r="J3747" s="25">
        <f t="shared" si="233"/>
        <v>0</v>
      </c>
      <c r="K3747" s="25">
        <f t="shared" si="234"/>
        <v>0</v>
      </c>
      <c r="L3747" s="25">
        <f t="shared" si="235"/>
        <v>0</v>
      </c>
      <c r="M3747" s="25">
        <v>0</v>
      </c>
      <c r="N3747" s="25" t="e">
        <v>#N/A</v>
      </c>
      <c r="O3747" s="25" t="e">
        <f>VLOOKUP(A3747,'NFkB target TFs'!$E$10:$E$54,1,FALSE)</f>
        <v>#N/A</v>
      </c>
      <c r="P3747" s="25" t="e">
        <f>VLOOKUP(A3747,'all NFkB targets'!$A$6:$A$571,1,FALSE)</f>
        <v>#N/A</v>
      </c>
    </row>
    <row r="3748" spans="1:16" x14ac:dyDescent="0.25">
      <c r="A3748" s="96" t="s">
        <v>10347</v>
      </c>
      <c r="B3748" s="21" t="s">
        <v>10348</v>
      </c>
      <c r="C3748" s="21"/>
      <c r="D3748" s="22">
        <v>0</v>
      </c>
      <c r="E3748" s="23">
        <v>-0.36813134597527536</v>
      </c>
      <c r="F3748" s="23">
        <v>-0.23934904832758727</v>
      </c>
      <c r="G3748" s="23">
        <v>9.0316903577424903E-2</v>
      </c>
      <c r="H3748" s="23">
        <v>6.181130788314642E-2</v>
      </c>
      <c r="I3748" s="25">
        <f t="shared" si="232"/>
        <v>0</v>
      </c>
      <c r="J3748" s="25">
        <f t="shared" si="233"/>
        <v>0</v>
      </c>
      <c r="K3748" s="25">
        <f t="shared" si="234"/>
        <v>0</v>
      </c>
      <c r="L3748" s="25">
        <f t="shared" si="235"/>
        <v>0</v>
      </c>
      <c r="M3748" s="25">
        <v>0</v>
      </c>
      <c r="N3748" s="25" t="e">
        <v>#N/A</v>
      </c>
      <c r="O3748" s="25" t="e">
        <f>VLOOKUP(A3748,'NFkB target TFs'!$E$10:$E$54,1,FALSE)</f>
        <v>#N/A</v>
      </c>
      <c r="P3748" s="25" t="e">
        <f>VLOOKUP(A3748,'all NFkB targets'!$A$6:$A$571,1,FALSE)</f>
        <v>#N/A</v>
      </c>
    </row>
    <row r="3749" spans="1:16" x14ac:dyDescent="0.25">
      <c r="A3749" s="96" t="s">
        <v>5820</v>
      </c>
      <c r="B3749" s="21" t="s">
        <v>5821</v>
      </c>
      <c r="C3749" s="21"/>
      <c r="D3749" s="22">
        <v>0</v>
      </c>
      <c r="E3749" s="23">
        <v>7.5225270007455297E-2</v>
      </c>
      <c r="F3749" s="23">
        <v>0.1484165348005749</v>
      </c>
      <c r="G3749" s="23">
        <v>0.2772201038861038</v>
      </c>
      <c r="H3749" s="23">
        <v>6.1806563389629761E-2</v>
      </c>
      <c r="I3749" s="25">
        <f t="shared" si="232"/>
        <v>0</v>
      </c>
      <c r="J3749" s="25">
        <f t="shared" si="233"/>
        <v>0</v>
      </c>
      <c r="K3749" s="25">
        <f t="shared" si="234"/>
        <v>0</v>
      </c>
      <c r="L3749" s="25">
        <f t="shared" si="235"/>
        <v>0</v>
      </c>
      <c r="M3749" s="25">
        <v>0</v>
      </c>
      <c r="N3749" s="25" t="e">
        <v>#N/A</v>
      </c>
      <c r="O3749" s="25" t="e">
        <f>VLOOKUP(A3749,'NFkB target TFs'!$E$10:$E$54,1,FALSE)</f>
        <v>#N/A</v>
      </c>
      <c r="P3749" s="25" t="e">
        <f>VLOOKUP(A3749,'all NFkB targets'!$A$6:$A$571,1,FALSE)</f>
        <v>#N/A</v>
      </c>
    </row>
    <row r="3750" spans="1:16" x14ac:dyDescent="0.25">
      <c r="A3750" s="96" t="s">
        <v>4106</v>
      </c>
      <c r="B3750" s="21" t="s">
        <v>4107</v>
      </c>
      <c r="C3750" s="21"/>
      <c r="D3750" s="22">
        <v>0</v>
      </c>
      <c r="E3750" s="23">
        <v>0.45267347620147619</v>
      </c>
      <c r="F3750" s="23">
        <v>0.16046467219324612</v>
      </c>
      <c r="G3750" s="23">
        <v>0.17472636513791215</v>
      </c>
      <c r="H3750" s="23">
        <v>6.1805111403362145E-2</v>
      </c>
      <c r="I3750" s="25">
        <f t="shared" si="232"/>
        <v>0</v>
      </c>
      <c r="J3750" s="25">
        <f t="shared" si="233"/>
        <v>0</v>
      </c>
      <c r="K3750" s="25">
        <f t="shared" si="234"/>
        <v>0</v>
      </c>
      <c r="L3750" s="25">
        <f t="shared" si="235"/>
        <v>0</v>
      </c>
      <c r="M3750" s="25">
        <v>0</v>
      </c>
      <c r="N3750" s="25" t="e">
        <v>#N/A</v>
      </c>
      <c r="O3750" s="25" t="e">
        <f>VLOOKUP(A3750,'NFkB target TFs'!$E$10:$E$54,1,FALSE)</f>
        <v>#N/A</v>
      </c>
      <c r="P3750" s="25" t="e">
        <f>VLOOKUP(A3750,'all NFkB targets'!$A$6:$A$571,1,FALSE)</f>
        <v>#N/A</v>
      </c>
    </row>
    <row r="3751" spans="1:16" x14ac:dyDescent="0.25">
      <c r="A3751" s="96" t="s">
        <v>6722</v>
      </c>
      <c r="B3751" s="21" t="s">
        <v>6723</v>
      </c>
      <c r="C3751" s="21"/>
      <c r="D3751" s="22">
        <v>0</v>
      </c>
      <c r="E3751" s="23">
        <v>1.71744387652569E-2</v>
      </c>
      <c r="F3751" s="23">
        <v>0.44171624093278211</v>
      </c>
      <c r="G3751" s="23">
        <v>0.5195359154179755</v>
      </c>
      <c r="H3751" s="23">
        <v>6.1743564248142153E-2</v>
      </c>
      <c r="I3751" s="25">
        <f t="shared" si="232"/>
        <v>0</v>
      </c>
      <c r="J3751" s="25">
        <f t="shared" si="233"/>
        <v>0</v>
      </c>
      <c r="K3751" s="25">
        <f t="shared" si="234"/>
        <v>0</v>
      </c>
      <c r="L3751" s="25">
        <f t="shared" si="235"/>
        <v>0</v>
      </c>
      <c r="M3751" s="25">
        <v>0</v>
      </c>
      <c r="N3751" s="25" t="e">
        <v>#N/A</v>
      </c>
      <c r="O3751" s="25" t="e">
        <f>VLOOKUP(A3751,'NFkB target TFs'!$E$10:$E$54,1,FALSE)</f>
        <v>#N/A</v>
      </c>
      <c r="P3751" s="25" t="e">
        <f>VLOOKUP(A3751,'all NFkB targets'!$A$6:$A$571,1,FALSE)</f>
        <v>#N/A</v>
      </c>
    </row>
    <row r="3752" spans="1:16" x14ac:dyDescent="0.25">
      <c r="A3752" s="96" t="s">
        <v>12543</v>
      </c>
      <c r="B3752" s="21" t="s">
        <v>12544</v>
      </c>
      <c r="C3752" s="21"/>
      <c r="D3752" s="22">
        <v>0</v>
      </c>
      <c r="E3752" s="28">
        <v>0.31147141764754183</v>
      </c>
      <c r="F3752" s="28">
        <v>0.66842109907529301</v>
      </c>
      <c r="G3752" s="28">
        <v>0.51260613226990603</v>
      </c>
      <c r="H3752" s="23">
        <v>6.1688297293946037E-2</v>
      </c>
      <c r="I3752" s="25">
        <f t="shared" si="232"/>
        <v>0</v>
      </c>
      <c r="J3752" s="25">
        <f t="shared" si="233"/>
        <v>1</v>
      </c>
      <c r="K3752" s="25">
        <f t="shared" si="234"/>
        <v>0</v>
      </c>
      <c r="L3752" s="25">
        <f t="shared" si="235"/>
        <v>0</v>
      </c>
      <c r="M3752" s="25">
        <v>1</v>
      </c>
      <c r="N3752" s="25" t="e">
        <v>#N/A</v>
      </c>
      <c r="O3752" s="25" t="e">
        <f>VLOOKUP(A3752,'NFkB target TFs'!$E$10:$E$54,1,FALSE)</f>
        <v>#N/A</v>
      </c>
      <c r="P3752" s="25" t="e">
        <f>VLOOKUP(A3752,'all NFkB targets'!$A$6:$A$571,1,FALSE)</f>
        <v>#N/A</v>
      </c>
    </row>
    <row r="3753" spans="1:16" x14ac:dyDescent="0.25">
      <c r="A3753" s="96" t="s">
        <v>6612</v>
      </c>
      <c r="B3753" s="21" t="s">
        <v>6613</v>
      </c>
      <c r="C3753" s="21"/>
      <c r="D3753" s="22">
        <v>0</v>
      </c>
      <c r="E3753" s="23">
        <v>8.9022522571710838E-2</v>
      </c>
      <c r="F3753" s="23">
        <v>9.6607133647942503E-2</v>
      </c>
      <c r="G3753" s="23">
        <v>0.30911238083235332</v>
      </c>
      <c r="H3753" s="23">
        <v>6.1661444440351182E-2</v>
      </c>
      <c r="I3753" s="25">
        <f t="shared" si="232"/>
        <v>0</v>
      </c>
      <c r="J3753" s="25">
        <f t="shared" si="233"/>
        <v>0</v>
      </c>
      <c r="K3753" s="25">
        <f t="shared" si="234"/>
        <v>0</v>
      </c>
      <c r="L3753" s="25">
        <f t="shared" si="235"/>
        <v>0</v>
      </c>
      <c r="M3753" s="25">
        <v>0</v>
      </c>
      <c r="N3753" s="25" t="e">
        <v>#N/A</v>
      </c>
      <c r="O3753" s="25" t="e">
        <f>VLOOKUP(A3753,'NFkB target TFs'!$E$10:$E$54,1,FALSE)</f>
        <v>#N/A</v>
      </c>
      <c r="P3753" s="25" t="e">
        <f>VLOOKUP(A3753,'all NFkB targets'!$A$6:$A$571,1,FALSE)</f>
        <v>#N/A</v>
      </c>
    </row>
    <row r="3754" spans="1:16" x14ac:dyDescent="0.25">
      <c r="A3754" s="96" t="s">
        <v>9931</v>
      </c>
      <c r="B3754" s="21" t="s">
        <v>9932</v>
      </c>
      <c r="C3754" s="21"/>
      <c r="D3754" s="22">
        <v>0</v>
      </c>
      <c r="E3754" s="23">
        <v>0.16294328878368872</v>
      </c>
      <c r="F3754" s="23">
        <v>0.46453716247263566</v>
      </c>
      <c r="G3754" s="23">
        <v>0.5241291646512618</v>
      </c>
      <c r="H3754" s="23">
        <v>6.1529706169774788E-2</v>
      </c>
      <c r="I3754" s="25">
        <f t="shared" si="232"/>
        <v>0</v>
      </c>
      <c r="J3754" s="25">
        <f t="shared" si="233"/>
        <v>0</v>
      </c>
      <c r="K3754" s="25">
        <f t="shared" si="234"/>
        <v>0</v>
      </c>
      <c r="L3754" s="25">
        <f t="shared" si="235"/>
        <v>0</v>
      </c>
      <c r="M3754" s="25">
        <v>0</v>
      </c>
      <c r="N3754" s="25" t="e">
        <v>#N/A</v>
      </c>
      <c r="O3754" s="25" t="e">
        <f>VLOOKUP(A3754,'NFkB target TFs'!$E$10:$E$54,1,FALSE)</f>
        <v>#N/A</v>
      </c>
      <c r="P3754" s="25" t="e">
        <f>VLOOKUP(A3754,'all NFkB targets'!$A$6:$A$571,1,FALSE)</f>
        <v>#N/A</v>
      </c>
    </row>
    <row r="3755" spans="1:16" x14ac:dyDescent="0.25">
      <c r="A3755" s="96" t="s">
        <v>14828</v>
      </c>
      <c r="B3755" s="21" t="s">
        <v>14829</v>
      </c>
      <c r="C3755" s="21"/>
      <c r="D3755" s="22">
        <v>0</v>
      </c>
      <c r="E3755" s="28">
        <v>0.30512573932282655</v>
      </c>
      <c r="F3755" s="28">
        <v>1.0094266123615625</v>
      </c>
      <c r="G3755" s="28">
        <v>0.70953724323500755</v>
      </c>
      <c r="H3755" s="23">
        <v>6.1497453011688623E-2</v>
      </c>
      <c r="I3755" s="25">
        <f t="shared" si="232"/>
        <v>0</v>
      </c>
      <c r="J3755" s="25">
        <f t="shared" si="233"/>
        <v>1</v>
      </c>
      <c r="K3755" s="25">
        <f t="shared" si="234"/>
        <v>1</v>
      </c>
      <c r="L3755" s="25">
        <f t="shared" si="235"/>
        <v>0</v>
      </c>
      <c r="M3755" s="25">
        <v>1</v>
      </c>
      <c r="N3755" s="25" t="e">
        <v>#N/A</v>
      </c>
      <c r="O3755" s="25" t="e">
        <f>VLOOKUP(A3755,'NFkB target TFs'!$E$10:$E$54,1,FALSE)</f>
        <v>#N/A</v>
      </c>
      <c r="P3755" s="25" t="e">
        <f>VLOOKUP(A3755,'all NFkB targets'!$A$6:$A$571,1,FALSE)</f>
        <v>#N/A</v>
      </c>
    </row>
    <row r="3756" spans="1:16" x14ac:dyDescent="0.25">
      <c r="A3756" s="96" t="s">
        <v>8922</v>
      </c>
      <c r="B3756" s="21" t="s">
        <v>941</v>
      </c>
      <c r="C3756" s="21"/>
      <c r="D3756" s="22">
        <v>0</v>
      </c>
      <c r="E3756" s="23">
        <v>0.1725035455440885</v>
      </c>
      <c r="F3756" s="23">
        <v>0.38067874512072725</v>
      </c>
      <c r="G3756" s="23">
        <v>-6.7745538260043222E-3</v>
      </c>
      <c r="H3756" s="23">
        <v>6.1482118758485867E-2</v>
      </c>
      <c r="I3756" s="25">
        <f t="shared" si="232"/>
        <v>0</v>
      </c>
      <c r="J3756" s="25">
        <f t="shared" si="233"/>
        <v>0</v>
      </c>
      <c r="K3756" s="25">
        <f t="shared" si="234"/>
        <v>0</v>
      </c>
      <c r="L3756" s="25">
        <f t="shared" si="235"/>
        <v>0</v>
      </c>
      <c r="M3756" s="25">
        <v>0</v>
      </c>
      <c r="N3756" s="25" t="e">
        <v>#N/A</v>
      </c>
      <c r="O3756" s="25" t="e">
        <f>VLOOKUP(A3756,'NFkB target TFs'!$E$10:$E$54,1,FALSE)</f>
        <v>#N/A</v>
      </c>
      <c r="P3756" s="25" t="e">
        <f>VLOOKUP(A3756,'all NFkB targets'!$A$6:$A$571,1,FALSE)</f>
        <v>#N/A</v>
      </c>
    </row>
    <row r="3757" spans="1:16" x14ac:dyDescent="0.25">
      <c r="A3757" s="96" t="s">
        <v>7788</v>
      </c>
      <c r="B3757" s="21" t="s">
        <v>7789</v>
      </c>
      <c r="C3757" s="21"/>
      <c r="D3757" s="22">
        <v>0</v>
      </c>
      <c r="E3757" s="23">
        <v>1.4119776784456646E-2</v>
      </c>
      <c r="F3757" s="23">
        <v>0.37943011530041454</v>
      </c>
      <c r="G3757" s="23">
        <v>0.11677927989704427</v>
      </c>
      <c r="H3757" s="23">
        <v>6.1463041633106313E-2</v>
      </c>
      <c r="I3757" s="25">
        <f t="shared" si="232"/>
        <v>0</v>
      </c>
      <c r="J3757" s="25">
        <f t="shared" si="233"/>
        <v>0</v>
      </c>
      <c r="K3757" s="25">
        <f t="shared" si="234"/>
        <v>0</v>
      </c>
      <c r="L3757" s="25">
        <f t="shared" si="235"/>
        <v>0</v>
      </c>
      <c r="M3757" s="25">
        <v>0</v>
      </c>
      <c r="N3757" s="25" t="e">
        <v>#N/A</v>
      </c>
      <c r="O3757" s="25" t="e">
        <f>VLOOKUP(A3757,'NFkB target TFs'!$E$10:$E$54,1,FALSE)</f>
        <v>#N/A</v>
      </c>
      <c r="P3757" s="25" t="e">
        <f>VLOOKUP(A3757,'all NFkB targets'!$A$6:$A$571,1,FALSE)</f>
        <v>#N/A</v>
      </c>
    </row>
    <row r="3758" spans="1:16" x14ac:dyDescent="0.25">
      <c r="A3758" s="96" t="s">
        <v>2925</v>
      </c>
      <c r="B3758" s="21" t="s">
        <v>2926</v>
      </c>
      <c r="C3758" s="21"/>
      <c r="D3758" s="22">
        <v>0</v>
      </c>
      <c r="E3758" s="23">
        <v>-7.1899699322406668E-2</v>
      </c>
      <c r="F3758" s="23">
        <v>5.896539943384168E-2</v>
      </c>
      <c r="G3758" s="23">
        <v>-1.581114878526136E-2</v>
      </c>
      <c r="H3758" s="23">
        <v>6.1449299129858449E-2</v>
      </c>
      <c r="I3758" s="25">
        <f t="shared" si="232"/>
        <v>0</v>
      </c>
      <c r="J3758" s="25">
        <f t="shared" si="233"/>
        <v>0</v>
      </c>
      <c r="K3758" s="25">
        <f t="shared" si="234"/>
        <v>0</v>
      </c>
      <c r="L3758" s="25">
        <f t="shared" si="235"/>
        <v>0</v>
      </c>
      <c r="M3758" s="25">
        <v>0</v>
      </c>
      <c r="N3758" s="25" t="e">
        <v>#N/A</v>
      </c>
      <c r="O3758" s="25" t="e">
        <f>VLOOKUP(A3758,'NFkB target TFs'!$E$10:$E$54,1,FALSE)</f>
        <v>#N/A</v>
      </c>
      <c r="P3758" s="25" t="e">
        <f>VLOOKUP(A3758,'all NFkB targets'!$A$6:$A$571,1,FALSE)</f>
        <v>#N/A</v>
      </c>
    </row>
    <row r="3759" spans="1:16" x14ac:dyDescent="0.25">
      <c r="A3759" s="96" t="s">
        <v>1564</v>
      </c>
      <c r="B3759" s="21" t="s">
        <v>1565</v>
      </c>
      <c r="C3759" s="21"/>
      <c r="D3759" s="22">
        <v>0</v>
      </c>
      <c r="E3759" s="23">
        <v>-0.16124466815655333</v>
      </c>
      <c r="F3759" s="23">
        <v>0.27839096537254965</v>
      </c>
      <c r="G3759" s="23">
        <v>0.22287645948202608</v>
      </c>
      <c r="H3759" s="23">
        <v>6.130429172325929E-2</v>
      </c>
      <c r="I3759" s="25">
        <f t="shared" si="232"/>
        <v>0</v>
      </c>
      <c r="J3759" s="25">
        <f t="shared" si="233"/>
        <v>0</v>
      </c>
      <c r="K3759" s="25">
        <f t="shared" si="234"/>
        <v>0</v>
      </c>
      <c r="L3759" s="25">
        <f t="shared" si="235"/>
        <v>0</v>
      </c>
      <c r="M3759" s="25">
        <v>0</v>
      </c>
      <c r="N3759" s="25" t="e">
        <v>#N/A</v>
      </c>
      <c r="O3759" s="25" t="e">
        <f>VLOOKUP(A3759,'NFkB target TFs'!$E$10:$E$54,1,FALSE)</f>
        <v>#N/A</v>
      </c>
      <c r="P3759" s="25" t="e">
        <f>VLOOKUP(A3759,'all NFkB targets'!$A$6:$A$571,1,FALSE)</f>
        <v>#N/A</v>
      </c>
    </row>
    <row r="3760" spans="1:16" x14ac:dyDescent="0.25">
      <c r="A3760" s="96" t="s">
        <v>11855</v>
      </c>
      <c r="B3760" s="21" t="s">
        <v>941</v>
      </c>
      <c r="C3760" s="21"/>
      <c r="D3760" s="22">
        <v>0</v>
      </c>
      <c r="E3760" s="23">
        <v>-2.7628095197797721E-2</v>
      </c>
      <c r="F3760" s="23">
        <v>-4.592376422317395E-4</v>
      </c>
      <c r="G3760" s="23">
        <v>0.1539834575732906</v>
      </c>
      <c r="H3760" s="23">
        <v>6.0986723737714833E-2</v>
      </c>
      <c r="I3760" s="25">
        <f t="shared" si="232"/>
        <v>0</v>
      </c>
      <c r="J3760" s="25">
        <f t="shared" si="233"/>
        <v>0</v>
      </c>
      <c r="K3760" s="25">
        <f t="shared" si="234"/>
        <v>0</v>
      </c>
      <c r="L3760" s="25">
        <f t="shared" si="235"/>
        <v>0</v>
      </c>
      <c r="M3760" s="25">
        <v>0</v>
      </c>
      <c r="N3760" s="25" t="e">
        <v>#N/A</v>
      </c>
      <c r="O3760" s="25" t="e">
        <f>VLOOKUP(A3760,'NFkB target TFs'!$E$10:$E$54,1,FALSE)</f>
        <v>#N/A</v>
      </c>
      <c r="P3760" s="25" t="e">
        <f>VLOOKUP(A3760,'all NFkB targets'!$A$6:$A$571,1,FALSE)</f>
        <v>#N/A</v>
      </c>
    </row>
    <row r="3761" spans="1:16" x14ac:dyDescent="0.25">
      <c r="A3761" s="96" t="s">
        <v>9910</v>
      </c>
      <c r="B3761" s="21" t="s">
        <v>9911</v>
      </c>
      <c r="C3761" s="21"/>
      <c r="D3761" s="30">
        <v>0</v>
      </c>
      <c r="E3761" s="23">
        <v>-4.6587067232192823E-2</v>
      </c>
      <c r="F3761" s="23">
        <v>-0.21263874157633755</v>
      </c>
      <c r="G3761" s="23">
        <v>4.9420176201999295E-2</v>
      </c>
      <c r="H3761" s="23">
        <v>6.0969459233158406E-2</v>
      </c>
      <c r="I3761" s="25">
        <f t="shared" si="232"/>
        <v>0</v>
      </c>
      <c r="J3761" s="25">
        <f t="shared" si="233"/>
        <v>0</v>
      </c>
      <c r="K3761" s="25">
        <f t="shared" si="234"/>
        <v>0</v>
      </c>
      <c r="L3761" s="25">
        <f t="shared" si="235"/>
        <v>0</v>
      </c>
      <c r="M3761" s="25">
        <v>0</v>
      </c>
      <c r="N3761" s="25" t="e">
        <v>#N/A</v>
      </c>
      <c r="O3761" s="25" t="e">
        <f>VLOOKUP(A3761,'NFkB target TFs'!$E$10:$E$54,1,FALSE)</f>
        <v>#N/A</v>
      </c>
      <c r="P3761" s="25" t="e">
        <f>VLOOKUP(A3761,'all NFkB targets'!$A$6:$A$571,1,FALSE)</f>
        <v>#N/A</v>
      </c>
    </row>
    <row r="3762" spans="1:16" x14ac:dyDescent="0.25">
      <c r="A3762" s="96" t="s">
        <v>3455</v>
      </c>
      <c r="B3762" s="21" t="s">
        <v>3456</v>
      </c>
      <c r="C3762" s="21"/>
      <c r="D3762" s="22">
        <v>0</v>
      </c>
      <c r="E3762" s="23">
        <v>-4.2568270829286665E-2</v>
      </c>
      <c r="F3762" s="23">
        <v>-3.2502832496956152E-2</v>
      </c>
      <c r="G3762" s="23">
        <v>-0.25744854336675321</v>
      </c>
      <c r="H3762" s="23">
        <v>6.0948665385708027E-2</v>
      </c>
      <c r="I3762" s="25">
        <f t="shared" si="232"/>
        <v>0</v>
      </c>
      <c r="J3762" s="25">
        <f t="shared" si="233"/>
        <v>0</v>
      </c>
      <c r="K3762" s="25">
        <f t="shared" si="234"/>
        <v>0</v>
      </c>
      <c r="L3762" s="25">
        <f t="shared" si="235"/>
        <v>0</v>
      </c>
      <c r="M3762" s="25">
        <v>0</v>
      </c>
      <c r="N3762" s="25" t="e">
        <v>#N/A</v>
      </c>
      <c r="O3762" s="25" t="e">
        <f>VLOOKUP(A3762,'NFkB target TFs'!$E$10:$E$54,1,FALSE)</f>
        <v>#N/A</v>
      </c>
      <c r="P3762" s="25" t="e">
        <f>VLOOKUP(A3762,'all NFkB targets'!$A$6:$A$571,1,FALSE)</f>
        <v>#N/A</v>
      </c>
    </row>
    <row r="3763" spans="1:16" x14ac:dyDescent="0.25">
      <c r="A3763" s="96" t="s">
        <v>9469</v>
      </c>
      <c r="B3763" s="21" t="s">
        <v>9470</v>
      </c>
      <c r="C3763" s="21"/>
      <c r="D3763" s="22">
        <v>0</v>
      </c>
      <c r="E3763" s="23">
        <v>-0.15449141863656785</v>
      </c>
      <c r="F3763" s="23">
        <v>-0.39617019556958605</v>
      </c>
      <c r="G3763" s="23">
        <v>-0.12257979907980433</v>
      </c>
      <c r="H3763" s="23">
        <v>6.0934190285402166E-2</v>
      </c>
      <c r="I3763" s="25">
        <f t="shared" si="232"/>
        <v>0</v>
      </c>
      <c r="J3763" s="25">
        <f t="shared" si="233"/>
        <v>0</v>
      </c>
      <c r="K3763" s="25">
        <f t="shared" si="234"/>
        <v>0</v>
      </c>
      <c r="L3763" s="25">
        <f t="shared" si="235"/>
        <v>0</v>
      </c>
      <c r="M3763" s="25">
        <v>0</v>
      </c>
      <c r="N3763" s="25" t="e">
        <v>#N/A</v>
      </c>
      <c r="O3763" s="25" t="e">
        <f>VLOOKUP(A3763,'NFkB target TFs'!$E$10:$E$54,1,FALSE)</f>
        <v>#N/A</v>
      </c>
      <c r="P3763" s="25" t="e">
        <f>VLOOKUP(A3763,'all NFkB targets'!$A$6:$A$571,1,FALSE)</f>
        <v>#N/A</v>
      </c>
    </row>
    <row r="3764" spans="1:16" x14ac:dyDescent="0.25">
      <c r="A3764" s="96" t="s">
        <v>5324</v>
      </c>
      <c r="B3764" s="21" t="s">
        <v>5325</v>
      </c>
      <c r="C3764" s="21"/>
      <c r="D3764" s="22">
        <v>0</v>
      </c>
      <c r="E3764" s="23">
        <v>6.2345932862312985E-2</v>
      </c>
      <c r="F3764" s="23">
        <v>5.5498911702004515E-2</v>
      </c>
      <c r="G3764" s="23">
        <v>0.28613095761120216</v>
      </c>
      <c r="H3764" s="23">
        <v>6.088527543252216E-2</v>
      </c>
      <c r="I3764" s="25">
        <f t="shared" si="232"/>
        <v>0</v>
      </c>
      <c r="J3764" s="25">
        <f t="shared" si="233"/>
        <v>0</v>
      </c>
      <c r="K3764" s="25">
        <f t="shared" si="234"/>
        <v>0</v>
      </c>
      <c r="L3764" s="25">
        <f t="shared" si="235"/>
        <v>0</v>
      </c>
      <c r="M3764" s="25">
        <v>0</v>
      </c>
      <c r="N3764" s="25" t="e">
        <v>#N/A</v>
      </c>
      <c r="O3764" s="25" t="e">
        <f>VLOOKUP(A3764,'NFkB target TFs'!$E$10:$E$54,1,FALSE)</f>
        <v>#N/A</v>
      </c>
      <c r="P3764" s="25" t="e">
        <f>VLOOKUP(A3764,'all NFkB targets'!$A$6:$A$571,1,FALSE)</f>
        <v>#N/A</v>
      </c>
    </row>
    <row r="3765" spans="1:16" x14ac:dyDescent="0.25">
      <c r="A3765" s="96" t="s">
        <v>592</v>
      </c>
      <c r="B3765" s="21" t="s">
        <v>593</v>
      </c>
      <c r="C3765" s="21"/>
      <c r="D3765" s="22">
        <v>0</v>
      </c>
      <c r="E3765" s="23">
        <v>-8.1938010666030195E-2</v>
      </c>
      <c r="F3765" s="23">
        <v>0.21742750820030282</v>
      </c>
      <c r="G3765" s="23">
        <v>-0.1077648419590088</v>
      </c>
      <c r="H3765" s="23">
        <v>6.0865464216143923E-2</v>
      </c>
      <c r="I3765" s="25">
        <f t="shared" si="232"/>
        <v>0</v>
      </c>
      <c r="J3765" s="25">
        <f t="shared" si="233"/>
        <v>0</v>
      </c>
      <c r="K3765" s="25">
        <f t="shared" si="234"/>
        <v>0</v>
      </c>
      <c r="L3765" s="25">
        <f t="shared" si="235"/>
        <v>0</v>
      </c>
      <c r="M3765" s="25">
        <v>0</v>
      </c>
      <c r="N3765" s="25" t="e">
        <v>#N/A</v>
      </c>
      <c r="O3765" s="25" t="e">
        <f>VLOOKUP(A3765,'NFkB target TFs'!$E$10:$E$54,1,FALSE)</f>
        <v>#N/A</v>
      </c>
      <c r="P3765" s="25" t="e">
        <f>VLOOKUP(A3765,'all NFkB targets'!$A$6:$A$571,1,FALSE)</f>
        <v>#N/A</v>
      </c>
    </row>
    <row r="3766" spans="1:16" x14ac:dyDescent="0.25">
      <c r="A3766" s="96" t="s">
        <v>13539</v>
      </c>
      <c r="B3766" s="21" t="s">
        <v>13540</v>
      </c>
      <c r="C3766" s="21"/>
      <c r="D3766" s="22">
        <v>0</v>
      </c>
      <c r="E3766" s="23">
        <v>9.1156096348354074E-2</v>
      </c>
      <c r="F3766" s="23">
        <v>7.7183150016165202E-3</v>
      </c>
      <c r="G3766" s="28">
        <v>0.63325765786179733</v>
      </c>
      <c r="H3766" s="23">
        <v>6.0857350651265192E-2</v>
      </c>
      <c r="I3766" s="25">
        <f t="shared" si="232"/>
        <v>0</v>
      </c>
      <c r="J3766" s="25">
        <f t="shared" si="233"/>
        <v>0</v>
      </c>
      <c r="K3766" s="25">
        <f t="shared" si="234"/>
        <v>1</v>
      </c>
      <c r="L3766" s="25">
        <f t="shared" si="235"/>
        <v>0</v>
      </c>
      <c r="M3766" s="25">
        <v>1</v>
      </c>
      <c r="N3766" s="25" t="e">
        <v>#N/A</v>
      </c>
      <c r="O3766" s="25" t="e">
        <f>VLOOKUP(A3766,'NFkB target TFs'!$E$10:$E$54,1,FALSE)</f>
        <v>#N/A</v>
      </c>
      <c r="P3766" s="25" t="e">
        <f>VLOOKUP(A3766,'all NFkB targets'!$A$6:$A$571,1,FALSE)</f>
        <v>#N/A</v>
      </c>
    </row>
    <row r="3767" spans="1:16" x14ac:dyDescent="0.25">
      <c r="A3767" s="96" t="s">
        <v>13172</v>
      </c>
      <c r="B3767" s="21" t="s">
        <v>13173</v>
      </c>
      <c r="C3767" s="21"/>
      <c r="D3767" s="22">
        <v>0</v>
      </c>
      <c r="E3767" s="23">
        <v>0.10966724592848068</v>
      </c>
      <c r="F3767" s="28">
        <v>0.43609911480667335</v>
      </c>
      <c r="G3767" s="28">
        <v>0.64180836112586592</v>
      </c>
      <c r="H3767" s="23">
        <v>6.0816001184596853E-2</v>
      </c>
      <c r="I3767" s="25">
        <f t="shared" ref="I3767:I3830" si="236">IF(ABS(E3767)&gt;0.585,1,0)</f>
        <v>0</v>
      </c>
      <c r="J3767" s="25">
        <f t="shared" ref="J3767:J3830" si="237">IF(ABS(F3767)&gt;0.585,1,0)</f>
        <v>0</v>
      </c>
      <c r="K3767" s="25">
        <f t="shared" ref="K3767:K3830" si="238">IF(ABS(G3767)&gt;0.585,1,0)</f>
        <v>1</v>
      </c>
      <c r="L3767" s="25">
        <f t="shared" ref="L3767:L3830" si="239">IF(ABS(H3767)&gt;0.585,1,0)</f>
        <v>0</v>
      </c>
      <c r="M3767" s="25">
        <v>1</v>
      </c>
      <c r="N3767" s="25" t="e">
        <v>#N/A</v>
      </c>
      <c r="O3767" s="25" t="e">
        <f>VLOOKUP(A3767,'NFkB target TFs'!$E$10:$E$54,1,FALSE)</f>
        <v>#N/A</v>
      </c>
      <c r="P3767" s="25" t="e">
        <f>VLOOKUP(A3767,'all NFkB targets'!$A$6:$A$571,1,FALSE)</f>
        <v>#N/A</v>
      </c>
    </row>
    <row r="3768" spans="1:16" x14ac:dyDescent="0.25">
      <c r="A3768" s="96" t="s">
        <v>7700</v>
      </c>
      <c r="B3768" s="21" t="s">
        <v>7701</v>
      </c>
      <c r="C3768" s="21"/>
      <c r="D3768" s="22">
        <v>0</v>
      </c>
      <c r="E3768" s="23">
        <v>-0.26319948336025012</v>
      </c>
      <c r="F3768" s="23">
        <v>5.3497147443270998E-2</v>
      </c>
      <c r="G3768" s="23">
        <v>8.59368020151213E-2</v>
      </c>
      <c r="H3768" s="23">
        <v>6.0643839957289315E-2</v>
      </c>
      <c r="I3768" s="25">
        <f t="shared" si="236"/>
        <v>0</v>
      </c>
      <c r="J3768" s="25">
        <f t="shared" si="237"/>
        <v>0</v>
      </c>
      <c r="K3768" s="25">
        <f t="shared" si="238"/>
        <v>0</v>
      </c>
      <c r="L3768" s="25">
        <f t="shared" si="239"/>
        <v>0</v>
      </c>
      <c r="M3768" s="25">
        <v>0</v>
      </c>
      <c r="N3768" s="25" t="e">
        <v>#N/A</v>
      </c>
      <c r="O3768" s="25" t="e">
        <f>VLOOKUP(A3768,'NFkB target TFs'!$E$10:$E$54,1,FALSE)</f>
        <v>#N/A</v>
      </c>
      <c r="P3768" s="25" t="e">
        <f>VLOOKUP(A3768,'all NFkB targets'!$A$6:$A$571,1,FALSE)</f>
        <v>#N/A</v>
      </c>
    </row>
    <row r="3769" spans="1:16" x14ac:dyDescent="0.25">
      <c r="A3769" s="96" t="s">
        <v>2243</v>
      </c>
      <c r="B3769" s="21" t="s">
        <v>2244</v>
      </c>
      <c r="C3769" s="21"/>
      <c r="D3769" s="22">
        <v>0</v>
      </c>
      <c r="E3769" s="23">
        <v>-0.26729263239466455</v>
      </c>
      <c r="F3769" s="23">
        <v>-7.2828102121795815E-2</v>
      </c>
      <c r="G3769" s="23">
        <v>-4.8132420475913228E-2</v>
      </c>
      <c r="H3769" s="23">
        <v>6.0480058158262767E-2</v>
      </c>
      <c r="I3769" s="25">
        <f t="shared" si="236"/>
        <v>0</v>
      </c>
      <c r="J3769" s="25">
        <f t="shared" si="237"/>
        <v>0</v>
      </c>
      <c r="K3769" s="25">
        <f t="shared" si="238"/>
        <v>0</v>
      </c>
      <c r="L3769" s="25">
        <f t="shared" si="239"/>
        <v>0</v>
      </c>
      <c r="M3769" s="25">
        <v>0</v>
      </c>
      <c r="N3769" s="25" t="e">
        <v>#N/A</v>
      </c>
      <c r="O3769" s="25" t="e">
        <f>VLOOKUP(A3769,'NFkB target TFs'!$E$10:$E$54,1,FALSE)</f>
        <v>#N/A</v>
      </c>
      <c r="P3769" s="25" t="e">
        <f>VLOOKUP(A3769,'all NFkB targets'!$A$6:$A$571,1,FALSE)</f>
        <v>#N/A</v>
      </c>
    </row>
    <row r="3770" spans="1:16" x14ac:dyDescent="0.25">
      <c r="A3770" s="96" t="s">
        <v>9771</v>
      </c>
      <c r="B3770" s="21" t="s">
        <v>9772</v>
      </c>
      <c r="C3770" s="21"/>
      <c r="D3770" s="22">
        <v>0</v>
      </c>
      <c r="E3770" s="23">
        <v>0.28044841203355969</v>
      </c>
      <c r="F3770" s="23">
        <v>0.17146404046269528</v>
      </c>
      <c r="G3770" s="23">
        <v>-0.36797876418526348</v>
      </c>
      <c r="H3770" s="23">
        <v>6.0389467936920301E-2</v>
      </c>
      <c r="I3770" s="25">
        <f t="shared" si="236"/>
        <v>0</v>
      </c>
      <c r="J3770" s="25">
        <f t="shared" si="237"/>
        <v>0</v>
      </c>
      <c r="K3770" s="25">
        <f t="shared" si="238"/>
        <v>0</v>
      </c>
      <c r="L3770" s="25">
        <f t="shared" si="239"/>
        <v>0</v>
      </c>
      <c r="M3770" s="25">
        <v>0</v>
      </c>
      <c r="N3770" s="25" t="e">
        <v>#N/A</v>
      </c>
      <c r="O3770" s="25" t="e">
        <f>VLOOKUP(A3770,'NFkB target TFs'!$E$10:$E$54,1,FALSE)</f>
        <v>#N/A</v>
      </c>
      <c r="P3770" s="25" t="e">
        <f>VLOOKUP(A3770,'all NFkB targets'!$A$6:$A$571,1,FALSE)</f>
        <v>#N/A</v>
      </c>
    </row>
    <row r="3771" spans="1:16" x14ac:dyDescent="0.25">
      <c r="A3771" s="96" t="s">
        <v>3577</v>
      </c>
      <c r="B3771" s="21" t="s">
        <v>3578</v>
      </c>
      <c r="C3771" s="21"/>
      <c r="D3771" s="22">
        <v>0</v>
      </c>
      <c r="E3771" s="23">
        <v>0.15171738296963561</v>
      </c>
      <c r="F3771" s="23">
        <v>0.38071518288794803</v>
      </c>
      <c r="G3771" s="23">
        <v>8.7709598733775401E-2</v>
      </c>
      <c r="H3771" s="23">
        <v>6.0331360373537347E-2</v>
      </c>
      <c r="I3771" s="25">
        <f t="shared" si="236"/>
        <v>0</v>
      </c>
      <c r="J3771" s="25">
        <f t="shared" si="237"/>
        <v>0</v>
      </c>
      <c r="K3771" s="25">
        <f t="shared" si="238"/>
        <v>0</v>
      </c>
      <c r="L3771" s="25">
        <f t="shared" si="239"/>
        <v>0</v>
      </c>
      <c r="M3771" s="25">
        <v>0</v>
      </c>
      <c r="N3771" s="25" t="e">
        <v>#N/A</v>
      </c>
      <c r="O3771" s="25" t="e">
        <f>VLOOKUP(A3771,'NFkB target TFs'!$E$10:$E$54,1,FALSE)</f>
        <v>#N/A</v>
      </c>
      <c r="P3771" s="25" t="e">
        <f>VLOOKUP(A3771,'all NFkB targets'!$A$6:$A$571,1,FALSE)</f>
        <v>#N/A</v>
      </c>
    </row>
    <row r="3772" spans="1:16" x14ac:dyDescent="0.25">
      <c r="A3772" s="96" t="s">
        <v>6080</v>
      </c>
      <c r="B3772" s="21" t="s">
        <v>941</v>
      </c>
      <c r="C3772" s="21"/>
      <c r="D3772" s="22">
        <v>0</v>
      </c>
      <c r="E3772" s="23">
        <v>-0.29777558302982743</v>
      </c>
      <c r="F3772" s="23">
        <v>-1.6217011873599869E-2</v>
      </c>
      <c r="G3772" s="23">
        <v>6.0449942001920963E-2</v>
      </c>
      <c r="H3772" s="23">
        <v>6.0276236363573078E-2</v>
      </c>
      <c r="I3772" s="25">
        <f t="shared" si="236"/>
        <v>0</v>
      </c>
      <c r="J3772" s="25">
        <f t="shared" si="237"/>
        <v>0</v>
      </c>
      <c r="K3772" s="25">
        <f t="shared" si="238"/>
        <v>0</v>
      </c>
      <c r="L3772" s="25">
        <f t="shared" si="239"/>
        <v>0</v>
      </c>
      <c r="M3772" s="25">
        <v>0</v>
      </c>
      <c r="N3772" s="25" t="e">
        <v>#N/A</v>
      </c>
      <c r="O3772" s="25" t="e">
        <f>VLOOKUP(A3772,'NFkB target TFs'!$E$10:$E$54,1,FALSE)</f>
        <v>#N/A</v>
      </c>
      <c r="P3772" s="25" t="e">
        <f>VLOOKUP(A3772,'all NFkB targets'!$A$6:$A$571,1,FALSE)</f>
        <v>#N/A</v>
      </c>
    </row>
    <row r="3773" spans="1:16" x14ac:dyDescent="0.25">
      <c r="A3773" s="96" t="s">
        <v>5679</v>
      </c>
      <c r="B3773" s="21" t="s">
        <v>5680</v>
      </c>
      <c r="C3773" s="21"/>
      <c r="D3773" s="22">
        <v>0</v>
      </c>
      <c r="E3773" s="23">
        <v>0.24127743489912382</v>
      </c>
      <c r="F3773" s="23">
        <v>0.12723518829610755</v>
      </c>
      <c r="G3773" s="23">
        <v>0.23480072510484976</v>
      </c>
      <c r="H3773" s="23">
        <v>6.0136589530888081E-2</v>
      </c>
      <c r="I3773" s="25">
        <f t="shared" si="236"/>
        <v>0</v>
      </c>
      <c r="J3773" s="25">
        <f t="shared" si="237"/>
        <v>0</v>
      </c>
      <c r="K3773" s="25">
        <f t="shared" si="238"/>
        <v>0</v>
      </c>
      <c r="L3773" s="25">
        <f t="shared" si="239"/>
        <v>0</v>
      </c>
      <c r="M3773" s="25">
        <v>0</v>
      </c>
      <c r="N3773" s="25" t="e">
        <v>#N/A</v>
      </c>
      <c r="O3773" s="25" t="e">
        <f>VLOOKUP(A3773,'NFkB target TFs'!$E$10:$E$54,1,FALSE)</f>
        <v>#N/A</v>
      </c>
      <c r="P3773" s="25" t="e">
        <f>VLOOKUP(A3773,'all NFkB targets'!$A$6:$A$571,1,FALSE)</f>
        <v>#N/A</v>
      </c>
    </row>
    <row r="3774" spans="1:16" x14ac:dyDescent="0.25">
      <c r="A3774" s="96" t="s">
        <v>5938</v>
      </c>
      <c r="B3774" s="21" t="s">
        <v>5939</v>
      </c>
      <c r="C3774" s="21"/>
      <c r="D3774" s="22">
        <v>0</v>
      </c>
      <c r="E3774" s="23">
        <v>-1.6017132519074588E-16</v>
      </c>
      <c r="F3774" s="23">
        <v>0.31868047397701443</v>
      </c>
      <c r="G3774" s="23">
        <v>-7.9479132898726892E-2</v>
      </c>
      <c r="H3774" s="23">
        <v>6.0075945863213465E-2</v>
      </c>
      <c r="I3774" s="25">
        <f t="shared" si="236"/>
        <v>0</v>
      </c>
      <c r="J3774" s="25">
        <f t="shared" si="237"/>
        <v>0</v>
      </c>
      <c r="K3774" s="25">
        <f t="shared" si="238"/>
        <v>0</v>
      </c>
      <c r="L3774" s="25">
        <f t="shared" si="239"/>
        <v>0</v>
      </c>
      <c r="M3774" s="25">
        <v>0</v>
      </c>
      <c r="N3774" s="25" t="e">
        <v>#N/A</v>
      </c>
      <c r="O3774" s="25" t="e">
        <f>VLOOKUP(A3774,'NFkB target TFs'!$E$10:$E$54,1,FALSE)</f>
        <v>#N/A</v>
      </c>
      <c r="P3774" s="25" t="e">
        <f>VLOOKUP(A3774,'all NFkB targets'!$A$6:$A$571,1,FALSE)</f>
        <v>#N/A</v>
      </c>
    </row>
    <row r="3775" spans="1:16" x14ac:dyDescent="0.25">
      <c r="A3775" s="96" t="s">
        <v>8013</v>
      </c>
      <c r="B3775" s="21" t="s">
        <v>8014</v>
      </c>
      <c r="C3775" s="21"/>
      <c r="D3775" s="22">
        <v>0</v>
      </c>
      <c r="E3775" s="23">
        <v>0.21137119828120507</v>
      </c>
      <c r="F3775" s="23">
        <v>0.24101789958898356</v>
      </c>
      <c r="G3775" s="23">
        <v>0.33497093534075034</v>
      </c>
      <c r="H3775" s="23">
        <v>6.0055983626355655E-2</v>
      </c>
      <c r="I3775" s="25">
        <f t="shared" si="236"/>
        <v>0</v>
      </c>
      <c r="J3775" s="25">
        <f t="shared" si="237"/>
        <v>0</v>
      </c>
      <c r="K3775" s="25">
        <f t="shared" si="238"/>
        <v>0</v>
      </c>
      <c r="L3775" s="25">
        <f t="shared" si="239"/>
        <v>0</v>
      </c>
      <c r="M3775" s="25">
        <v>0</v>
      </c>
      <c r="N3775" s="25" t="e">
        <v>#N/A</v>
      </c>
      <c r="O3775" s="25" t="e">
        <f>VLOOKUP(A3775,'NFkB target TFs'!$E$10:$E$54,1,FALSE)</f>
        <v>#N/A</v>
      </c>
      <c r="P3775" s="25" t="e">
        <f>VLOOKUP(A3775,'all NFkB targets'!$A$6:$A$571,1,FALSE)</f>
        <v>#N/A</v>
      </c>
    </row>
    <row r="3776" spans="1:16" x14ac:dyDescent="0.25">
      <c r="A3776" s="96" t="s">
        <v>3760</v>
      </c>
      <c r="B3776" s="21" t="s">
        <v>3761</v>
      </c>
      <c r="C3776" s="21"/>
      <c r="D3776" s="22">
        <v>0</v>
      </c>
      <c r="E3776" s="23">
        <v>-0.10779208660262458</v>
      </c>
      <c r="F3776" s="23">
        <v>9.3645466658902402E-2</v>
      </c>
      <c r="G3776" s="23">
        <v>0.13965138194951796</v>
      </c>
      <c r="H3776" s="23">
        <v>6.001380263788763E-2</v>
      </c>
      <c r="I3776" s="25">
        <f t="shared" si="236"/>
        <v>0</v>
      </c>
      <c r="J3776" s="25">
        <f t="shared" si="237"/>
        <v>0</v>
      </c>
      <c r="K3776" s="25">
        <f t="shared" si="238"/>
        <v>0</v>
      </c>
      <c r="L3776" s="25">
        <f t="shared" si="239"/>
        <v>0</v>
      </c>
      <c r="M3776" s="25">
        <v>0</v>
      </c>
      <c r="N3776" s="25" t="e">
        <v>#N/A</v>
      </c>
      <c r="O3776" s="25" t="e">
        <f>VLOOKUP(A3776,'NFkB target TFs'!$E$10:$E$54,1,FALSE)</f>
        <v>#N/A</v>
      </c>
      <c r="P3776" s="25" t="e">
        <f>VLOOKUP(A3776,'all NFkB targets'!$A$6:$A$571,1,FALSE)</f>
        <v>#N/A</v>
      </c>
    </row>
    <row r="3777" spans="1:16" x14ac:dyDescent="0.25">
      <c r="A3777" s="96" t="s">
        <v>11828</v>
      </c>
      <c r="B3777" s="21" t="s">
        <v>941</v>
      </c>
      <c r="C3777" s="21"/>
      <c r="D3777" s="22">
        <v>0</v>
      </c>
      <c r="E3777" s="23">
        <v>6.2239573647349951E-2</v>
      </c>
      <c r="F3777" s="23">
        <v>0.21089055390431674</v>
      </c>
      <c r="G3777" s="23">
        <v>0.19448825448212503</v>
      </c>
      <c r="H3777" s="23">
        <v>5.9734665492938967E-2</v>
      </c>
      <c r="I3777" s="25">
        <f t="shared" si="236"/>
        <v>0</v>
      </c>
      <c r="J3777" s="25">
        <f t="shared" si="237"/>
        <v>0</v>
      </c>
      <c r="K3777" s="25">
        <f t="shared" si="238"/>
        <v>0</v>
      </c>
      <c r="L3777" s="25">
        <f t="shared" si="239"/>
        <v>0</v>
      </c>
      <c r="M3777" s="25">
        <v>0</v>
      </c>
      <c r="N3777" s="25" t="e">
        <v>#N/A</v>
      </c>
      <c r="O3777" s="25" t="e">
        <f>VLOOKUP(A3777,'NFkB target TFs'!$E$10:$E$54,1,FALSE)</f>
        <v>#N/A</v>
      </c>
      <c r="P3777" s="25" t="e">
        <f>VLOOKUP(A3777,'all NFkB targets'!$A$6:$A$571,1,FALSE)</f>
        <v>#N/A</v>
      </c>
    </row>
    <row r="3778" spans="1:16" x14ac:dyDescent="0.25">
      <c r="A3778" s="96" t="s">
        <v>2794</v>
      </c>
      <c r="B3778" s="21" t="s">
        <v>2795</v>
      </c>
      <c r="C3778" s="21"/>
      <c r="D3778" s="22">
        <v>0</v>
      </c>
      <c r="E3778" s="23">
        <v>-0.14203676581890509</v>
      </c>
      <c r="F3778" s="23">
        <v>0.39530376364299386</v>
      </c>
      <c r="G3778" s="23">
        <v>0.28254350520983751</v>
      </c>
      <c r="H3778" s="23">
        <v>5.9624208956457939E-2</v>
      </c>
      <c r="I3778" s="25">
        <f t="shared" si="236"/>
        <v>0</v>
      </c>
      <c r="J3778" s="25">
        <f t="shared" si="237"/>
        <v>0</v>
      </c>
      <c r="K3778" s="25">
        <f t="shared" si="238"/>
        <v>0</v>
      </c>
      <c r="L3778" s="25">
        <f t="shared" si="239"/>
        <v>0</v>
      </c>
      <c r="M3778" s="25">
        <v>0</v>
      </c>
      <c r="N3778" s="25" t="e">
        <v>#N/A</v>
      </c>
      <c r="O3778" s="25" t="e">
        <f>VLOOKUP(A3778,'NFkB target TFs'!$E$10:$E$54,1,FALSE)</f>
        <v>#N/A</v>
      </c>
      <c r="P3778" s="25" t="e">
        <f>VLOOKUP(A3778,'all NFkB targets'!$A$6:$A$571,1,FALSE)</f>
        <v>#N/A</v>
      </c>
    </row>
    <row r="3779" spans="1:16" x14ac:dyDescent="0.25">
      <c r="A3779" s="96" t="s">
        <v>3734</v>
      </c>
      <c r="B3779" s="21" t="s">
        <v>3735</v>
      </c>
      <c r="C3779" s="21"/>
      <c r="D3779" s="22">
        <v>0</v>
      </c>
      <c r="E3779" s="23">
        <v>0.34335004169260813</v>
      </c>
      <c r="F3779" s="23">
        <v>0.38705508675296313</v>
      </c>
      <c r="G3779" s="23">
        <v>0.38034924502805606</v>
      </c>
      <c r="H3779" s="23">
        <v>5.959789430170994E-2</v>
      </c>
      <c r="I3779" s="25">
        <f t="shared" si="236"/>
        <v>0</v>
      </c>
      <c r="J3779" s="25">
        <f t="shared" si="237"/>
        <v>0</v>
      </c>
      <c r="K3779" s="25">
        <f t="shared" si="238"/>
        <v>0</v>
      </c>
      <c r="L3779" s="25">
        <f t="shared" si="239"/>
        <v>0</v>
      </c>
      <c r="M3779" s="25">
        <v>0</v>
      </c>
      <c r="N3779" s="25" t="e">
        <v>#N/A</v>
      </c>
      <c r="O3779" s="25" t="e">
        <f>VLOOKUP(A3779,'NFkB target TFs'!$E$10:$E$54,1,FALSE)</f>
        <v>#N/A</v>
      </c>
      <c r="P3779" s="25" t="e">
        <f>VLOOKUP(A3779,'all NFkB targets'!$A$6:$A$571,1,FALSE)</f>
        <v>#N/A</v>
      </c>
    </row>
    <row r="3780" spans="1:16" x14ac:dyDescent="0.25">
      <c r="A3780" s="96" t="s">
        <v>13374</v>
      </c>
      <c r="B3780" s="21" t="s">
        <v>13375</v>
      </c>
      <c r="C3780" s="21"/>
      <c r="D3780" s="22">
        <v>0</v>
      </c>
      <c r="E3780" s="23">
        <v>1.7919363922759664E-2</v>
      </c>
      <c r="F3780" s="23">
        <v>2.8198528494035202E-2</v>
      </c>
      <c r="G3780" s="28">
        <v>0.60420327760199155</v>
      </c>
      <c r="H3780" s="23">
        <v>5.9560198773273523E-2</v>
      </c>
      <c r="I3780" s="25">
        <f t="shared" si="236"/>
        <v>0</v>
      </c>
      <c r="J3780" s="25">
        <f t="shared" si="237"/>
        <v>0</v>
      </c>
      <c r="K3780" s="25">
        <f t="shared" si="238"/>
        <v>1</v>
      </c>
      <c r="L3780" s="25">
        <f t="shared" si="239"/>
        <v>0</v>
      </c>
      <c r="M3780" s="25">
        <v>1</v>
      </c>
      <c r="N3780" s="25" t="e">
        <v>#N/A</v>
      </c>
      <c r="O3780" s="25" t="e">
        <f>VLOOKUP(A3780,'NFkB target TFs'!$E$10:$E$54,1,FALSE)</f>
        <v>#N/A</v>
      </c>
      <c r="P3780" s="25" t="e">
        <f>VLOOKUP(A3780,'all NFkB targets'!$A$6:$A$571,1,FALSE)</f>
        <v>#N/A</v>
      </c>
    </row>
    <row r="3781" spans="1:16" x14ac:dyDescent="0.25">
      <c r="A3781" s="96" t="s">
        <v>11631</v>
      </c>
      <c r="B3781" s="21" t="s">
        <v>11632</v>
      </c>
      <c r="C3781" s="21"/>
      <c r="D3781" s="22">
        <v>0</v>
      </c>
      <c r="E3781" s="23">
        <v>0.54573230721641952</v>
      </c>
      <c r="F3781" s="23">
        <v>0.17400598966193445</v>
      </c>
      <c r="G3781" s="23">
        <v>0.41902476152357637</v>
      </c>
      <c r="H3781" s="23">
        <v>5.955211173180517E-2</v>
      </c>
      <c r="I3781" s="25">
        <f t="shared" si="236"/>
        <v>0</v>
      </c>
      <c r="J3781" s="25">
        <f t="shared" si="237"/>
        <v>0</v>
      </c>
      <c r="K3781" s="25">
        <f t="shared" si="238"/>
        <v>0</v>
      </c>
      <c r="L3781" s="25">
        <f t="shared" si="239"/>
        <v>0</v>
      </c>
      <c r="M3781" s="25">
        <v>0</v>
      </c>
      <c r="N3781" s="25" t="e">
        <v>#N/A</v>
      </c>
      <c r="O3781" s="25" t="e">
        <f>VLOOKUP(A3781,'NFkB target TFs'!$E$10:$E$54,1,FALSE)</f>
        <v>#N/A</v>
      </c>
      <c r="P3781" s="25" t="e">
        <f>VLOOKUP(A3781,'all NFkB targets'!$A$6:$A$571,1,FALSE)</f>
        <v>#N/A</v>
      </c>
    </row>
    <row r="3782" spans="1:16" x14ac:dyDescent="0.25">
      <c r="A3782" s="96" t="s">
        <v>10290</v>
      </c>
      <c r="B3782" s="21" t="s">
        <v>10291</v>
      </c>
      <c r="C3782" s="21"/>
      <c r="D3782" s="22">
        <v>0</v>
      </c>
      <c r="E3782" s="23">
        <v>-9.0047544911338373E-2</v>
      </c>
      <c r="F3782" s="23">
        <v>0.32029610188086766</v>
      </c>
      <c r="G3782" s="23">
        <v>0.17333934260354042</v>
      </c>
      <c r="H3782" s="23">
        <v>5.9512720693371705E-2</v>
      </c>
      <c r="I3782" s="25">
        <f t="shared" si="236"/>
        <v>0</v>
      </c>
      <c r="J3782" s="25">
        <f t="shared" si="237"/>
        <v>0</v>
      </c>
      <c r="K3782" s="25">
        <f t="shared" si="238"/>
        <v>0</v>
      </c>
      <c r="L3782" s="25">
        <f t="shared" si="239"/>
        <v>0</v>
      </c>
      <c r="M3782" s="25">
        <v>0</v>
      </c>
      <c r="N3782" s="25" t="e">
        <v>#N/A</v>
      </c>
      <c r="O3782" s="25" t="e">
        <f>VLOOKUP(A3782,'NFkB target TFs'!$E$10:$E$54,1,FALSE)</f>
        <v>#N/A</v>
      </c>
      <c r="P3782" s="25" t="e">
        <f>VLOOKUP(A3782,'all NFkB targets'!$A$6:$A$571,1,FALSE)</f>
        <v>#N/A</v>
      </c>
    </row>
    <row r="3783" spans="1:16" x14ac:dyDescent="0.25">
      <c r="A3783" s="96" t="s">
        <v>2915</v>
      </c>
      <c r="B3783" s="21" t="s">
        <v>2916</v>
      </c>
      <c r="C3783" s="21"/>
      <c r="D3783" s="22">
        <v>0</v>
      </c>
      <c r="E3783" s="23">
        <v>0.11565117472667885</v>
      </c>
      <c r="F3783" s="23">
        <v>0.18175378450502339</v>
      </c>
      <c r="G3783" s="23">
        <v>0.11323755134319337</v>
      </c>
      <c r="H3783" s="23">
        <v>5.9469362809396492E-2</v>
      </c>
      <c r="I3783" s="25">
        <f t="shared" si="236"/>
        <v>0</v>
      </c>
      <c r="J3783" s="25">
        <f t="shared" si="237"/>
        <v>0</v>
      </c>
      <c r="K3783" s="25">
        <f t="shared" si="238"/>
        <v>0</v>
      </c>
      <c r="L3783" s="25">
        <f t="shared" si="239"/>
        <v>0</v>
      </c>
      <c r="M3783" s="25">
        <v>0</v>
      </c>
      <c r="N3783" s="25" t="e">
        <v>#N/A</v>
      </c>
      <c r="O3783" s="25" t="e">
        <f>VLOOKUP(A3783,'NFkB target TFs'!$E$10:$E$54,1,FALSE)</f>
        <v>#N/A</v>
      </c>
      <c r="P3783" s="25" t="e">
        <f>VLOOKUP(A3783,'all NFkB targets'!$A$6:$A$571,1,FALSE)</f>
        <v>#N/A</v>
      </c>
    </row>
    <row r="3784" spans="1:16" x14ac:dyDescent="0.25">
      <c r="A3784" s="96" t="s">
        <v>9475</v>
      </c>
      <c r="B3784" s="21" t="s">
        <v>9476</v>
      </c>
      <c r="C3784" s="21"/>
      <c r="D3784" s="22">
        <v>0</v>
      </c>
      <c r="E3784" s="23">
        <v>-8.3065072515604479E-2</v>
      </c>
      <c r="F3784" s="23">
        <v>-1.1619083266833424E-2</v>
      </c>
      <c r="G3784" s="23">
        <v>-0.30773220298887999</v>
      </c>
      <c r="H3784" s="23">
        <v>5.9380039463668273E-2</v>
      </c>
      <c r="I3784" s="25">
        <f t="shared" si="236"/>
        <v>0</v>
      </c>
      <c r="J3784" s="25">
        <f t="shared" si="237"/>
        <v>0</v>
      </c>
      <c r="K3784" s="25">
        <f t="shared" si="238"/>
        <v>0</v>
      </c>
      <c r="L3784" s="25">
        <f t="shared" si="239"/>
        <v>0</v>
      </c>
      <c r="M3784" s="25">
        <v>0</v>
      </c>
      <c r="N3784" s="25" t="e">
        <v>#N/A</v>
      </c>
      <c r="O3784" s="25" t="e">
        <f>VLOOKUP(A3784,'NFkB target TFs'!$E$10:$E$54,1,FALSE)</f>
        <v>#N/A</v>
      </c>
      <c r="P3784" s="25" t="e">
        <f>VLOOKUP(A3784,'all NFkB targets'!$A$6:$A$571,1,FALSE)</f>
        <v>#N/A</v>
      </c>
    </row>
    <row r="3785" spans="1:16" x14ac:dyDescent="0.25">
      <c r="A3785" s="96" t="s">
        <v>4738</v>
      </c>
      <c r="B3785" s="21" t="s">
        <v>941</v>
      </c>
      <c r="C3785" s="21"/>
      <c r="D3785" s="22">
        <v>0</v>
      </c>
      <c r="E3785" s="23">
        <v>3.2300212243798844E-2</v>
      </c>
      <c r="F3785" s="23">
        <v>0.17646361107193706</v>
      </c>
      <c r="G3785" s="23">
        <v>0.28343055747412887</v>
      </c>
      <c r="H3785" s="23">
        <v>5.9359712691059323E-2</v>
      </c>
      <c r="I3785" s="25">
        <f t="shared" si="236"/>
        <v>0</v>
      </c>
      <c r="J3785" s="25">
        <f t="shared" si="237"/>
        <v>0</v>
      </c>
      <c r="K3785" s="25">
        <f t="shared" si="238"/>
        <v>0</v>
      </c>
      <c r="L3785" s="25">
        <f t="shared" si="239"/>
        <v>0</v>
      </c>
      <c r="M3785" s="25">
        <v>0</v>
      </c>
      <c r="N3785" s="25" t="e">
        <v>#N/A</v>
      </c>
      <c r="O3785" s="25" t="e">
        <f>VLOOKUP(A3785,'NFkB target TFs'!$E$10:$E$54,1,FALSE)</f>
        <v>#N/A</v>
      </c>
      <c r="P3785" s="25" t="e">
        <f>VLOOKUP(A3785,'all NFkB targets'!$A$6:$A$571,1,FALSE)</f>
        <v>#N/A</v>
      </c>
    </row>
    <row r="3786" spans="1:16" x14ac:dyDescent="0.25">
      <c r="A3786" s="96" t="s">
        <v>10272</v>
      </c>
      <c r="B3786" s="21" t="s">
        <v>10273</v>
      </c>
      <c r="C3786" s="21"/>
      <c r="D3786" s="22">
        <v>0</v>
      </c>
      <c r="E3786" s="23">
        <v>-0.32571917487999674</v>
      </c>
      <c r="F3786" s="23">
        <v>-0.27707409713851067</v>
      </c>
      <c r="G3786" s="23">
        <v>0.1719754991224407</v>
      </c>
      <c r="H3786" s="23">
        <v>5.9352212698550545E-2</v>
      </c>
      <c r="I3786" s="25">
        <f t="shared" si="236"/>
        <v>0</v>
      </c>
      <c r="J3786" s="25">
        <f t="shared" si="237"/>
        <v>0</v>
      </c>
      <c r="K3786" s="25">
        <f t="shared" si="238"/>
        <v>0</v>
      </c>
      <c r="L3786" s="25">
        <f t="shared" si="239"/>
        <v>0</v>
      </c>
      <c r="M3786" s="25">
        <v>0</v>
      </c>
      <c r="N3786" s="25" t="e">
        <v>#N/A</v>
      </c>
      <c r="O3786" s="25" t="e">
        <f>VLOOKUP(A3786,'NFkB target TFs'!$E$10:$E$54,1,FALSE)</f>
        <v>#N/A</v>
      </c>
      <c r="P3786" s="25" t="e">
        <f>VLOOKUP(A3786,'all NFkB targets'!$A$6:$A$571,1,FALSE)</f>
        <v>#N/A</v>
      </c>
    </row>
    <row r="3787" spans="1:16" x14ac:dyDescent="0.25">
      <c r="A3787" s="96" t="s">
        <v>6185</v>
      </c>
      <c r="B3787" s="21" t="s">
        <v>6186</v>
      </c>
      <c r="C3787" s="21"/>
      <c r="D3787" s="22">
        <v>0</v>
      </c>
      <c r="E3787" s="23">
        <v>0.16093908936138249</v>
      </c>
      <c r="F3787" s="23">
        <v>3.5867324715218044E-2</v>
      </c>
      <c r="G3787" s="23">
        <v>4.3451890866088722E-2</v>
      </c>
      <c r="H3787" s="23">
        <v>5.928279865524054E-2</v>
      </c>
      <c r="I3787" s="25">
        <f t="shared" si="236"/>
        <v>0</v>
      </c>
      <c r="J3787" s="25">
        <f t="shared" si="237"/>
        <v>0</v>
      </c>
      <c r="K3787" s="25">
        <f t="shared" si="238"/>
        <v>0</v>
      </c>
      <c r="L3787" s="25">
        <f t="shared" si="239"/>
        <v>0</v>
      </c>
      <c r="M3787" s="25">
        <v>0</v>
      </c>
      <c r="N3787" s="25" t="e">
        <v>#N/A</v>
      </c>
      <c r="O3787" s="25" t="e">
        <f>VLOOKUP(A3787,'NFkB target TFs'!$E$10:$E$54,1,FALSE)</f>
        <v>#N/A</v>
      </c>
      <c r="P3787" s="25" t="e">
        <f>VLOOKUP(A3787,'all NFkB targets'!$A$6:$A$571,1,FALSE)</f>
        <v>#N/A</v>
      </c>
    </row>
    <row r="3788" spans="1:16" x14ac:dyDescent="0.25">
      <c r="A3788" s="96" t="s">
        <v>7297</v>
      </c>
      <c r="B3788" s="21" t="s">
        <v>7298</v>
      </c>
      <c r="C3788" s="21"/>
      <c r="D3788" s="22">
        <v>0</v>
      </c>
      <c r="E3788" s="23">
        <v>-2.0189820048848953E-3</v>
      </c>
      <c r="F3788" s="23">
        <v>0.17541918275636967</v>
      </c>
      <c r="G3788" s="23">
        <v>0.34477716195849056</v>
      </c>
      <c r="H3788" s="23">
        <v>5.9228115902185394E-2</v>
      </c>
      <c r="I3788" s="25">
        <f t="shared" si="236"/>
        <v>0</v>
      </c>
      <c r="J3788" s="25">
        <f t="shared" si="237"/>
        <v>0</v>
      </c>
      <c r="K3788" s="25">
        <f t="shared" si="238"/>
        <v>0</v>
      </c>
      <c r="L3788" s="25">
        <f t="shared" si="239"/>
        <v>0</v>
      </c>
      <c r="M3788" s="25">
        <v>0</v>
      </c>
      <c r="N3788" s="25" t="e">
        <v>#N/A</v>
      </c>
      <c r="O3788" s="25" t="e">
        <f>VLOOKUP(A3788,'NFkB target TFs'!$E$10:$E$54,1,FALSE)</f>
        <v>#N/A</v>
      </c>
      <c r="P3788" s="25" t="e">
        <f>VLOOKUP(A3788,'all NFkB targets'!$A$6:$A$571,1,FALSE)</f>
        <v>#N/A</v>
      </c>
    </row>
    <row r="3789" spans="1:16" x14ac:dyDescent="0.25">
      <c r="A3789" s="96" t="s">
        <v>670</v>
      </c>
      <c r="B3789" s="21" t="s">
        <v>671</v>
      </c>
      <c r="C3789" s="21"/>
      <c r="D3789" s="22">
        <v>0</v>
      </c>
      <c r="E3789" s="23">
        <v>9.5284595215738704E-2</v>
      </c>
      <c r="F3789" s="23">
        <v>0.26059223590312536</v>
      </c>
      <c r="G3789" s="23">
        <v>-4.4339885679510319E-2</v>
      </c>
      <c r="H3789" s="23">
        <v>5.9175620569042291E-2</v>
      </c>
      <c r="I3789" s="25">
        <f t="shared" si="236"/>
        <v>0</v>
      </c>
      <c r="J3789" s="25">
        <f t="shared" si="237"/>
        <v>0</v>
      </c>
      <c r="K3789" s="25">
        <f t="shared" si="238"/>
        <v>0</v>
      </c>
      <c r="L3789" s="25">
        <f t="shared" si="239"/>
        <v>0</v>
      </c>
      <c r="M3789" s="25">
        <v>0</v>
      </c>
      <c r="N3789" s="25" t="e">
        <v>#N/A</v>
      </c>
      <c r="O3789" s="25" t="e">
        <f>VLOOKUP(A3789,'NFkB target TFs'!$E$10:$E$54,1,FALSE)</f>
        <v>#N/A</v>
      </c>
      <c r="P3789" s="25" t="e">
        <f>VLOOKUP(A3789,'all NFkB targets'!$A$6:$A$571,1,FALSE)</f>
        <v>#N/A</v>
      </c>
    </row>
    <row r="3790" spans="1:16" x14ac:dyDescent="0.25">
      <c r="A3790" s="96" t="s">
        <v>4286</v>
      </c>
      <c r="B3790" s="21" t="s">
        <v>4287</v>
      </c>
      <c r="C3790" s="21"/>
      <c r="D3790" s="22">
        <v>0</v>
      </c>
      <c r="E3790" s="23">
        <v>-0.1051299291967078</v>
      </c>
      <c r="F3790" s="23">
        <v>0.25763386579145353</v>
      </c>
      <c r="G3790" s="23">
        <v>-8.6894502716632314E-3</v>
      </c>
      <c r="H3790" s="23">
        <v>5.912922117791259E-2</v>
      </c>
      <c r="I3790" s="25">
        <f t="shared" si="236"/>
        <v>0</v>
      </c>
      <c r="J3790" s="25">
        <f t="shared" si="237"/>
        <v>0</v>
      </c>
      <c r="K3790" s="25">
        <f t="shared" si="238"/>
        <v>0</v>
      </c>
      <c r="L3790" s="25">
        <f t="shared" si="239"/>
        <v>0</v>
      </c>
      <c r="M3790" s="25">
        <v>0</v>
      </c>
      <c r="N3790" s="25" t="e">
        <v>#N/A</v>
      </c>
      <c r="O3790" s="25" t="e">
        <f>VLOOKUP(A3790,'NFkB target TFs'!$E$10:$E$54,1,FALSE)</f>
        <v>#N/A</v>
      </c>
      <c r="P3790" s="25" t="e">
        <f>VLOOKUP(A3790,'all NFkB targets'!$A$6:$A$571,1,FALSE)</f>
        <v>#N/A</v>
      </c>
    </row>
    <row r="3791" spans="1:16" x14ac:dyDescent="0.25">
      <c r="A3791" s="96" t="s">
        <v>847</v>
      </c>
      <c r="B3791" s="21" t="s">
        <v>848</v>
      </c>
      <c r="C3791" s="21"/>
      <c r="D3791" s="22">
        <v>0</v>
      </c>
      <c r="E3791" s="23">
        <v>0.34353504969248078</v>
      </c>
      <c r="F3791" s="23">
        <v>0.15026745500463434</v>
      </c>
      <c r="G3791" s="23">
        <v>0.19862172877673098</v>
      </c>
      <c r="H3791" s="23">
        <v>5.9118252050740991E-2</v>
      </c>
      <c r="I3791" s="25">
        <f t="shared" si="236"/>
        <v>0</v>
      </c>
      <c r="J3791" s="25">
        <f t="shared" si="237"/>
        <v>0</v>
      </c>
      <c r="K3791" s="25">
        <f t="shared" si="238"/>
        <v>0</v>
      </c>
      <c r="L3791" s="25">
        <f t="shared" si="239"/>
        <v>0</v>
      </c>
      <c r="M3791" s="25">
        <v>0</v>
      </c>
      <c r="N3791" s="25" t="e">
        <v>#N/A</v>
      </c>
      <c r="O3791" s="25" t="e">
        <f>VLOOKUP(A3791,'NFkB target TFs'!$E$10:$E$54,1,FALSE)</f>
        <v>#N/A</v>
      </c>
      <c r="P3791" s="25" t="e">
        <f>VLOOKUP(A3791,'all NFkB targets'!$A$6:$A$571,1,FALSE)</f>
        <v>#N/A</v>
      </c>
    </row>
    <row r="3792" spans="1:16" x14ac:dyDescent="0.25">
      <c r="A3792" s="96" t="s">
        <v>2279</v>
      </c>
      <c r="B3792" s="21" t="s">
        <v>2280</v>
      </c>
      <c r="C3792" s="21"/>
      <c r="D3792" s="22">
        <v>0</v>
      </c>
      <c r="E3792" s="23">
        <v>5.4845754418379897E-2</v>
      </c>
      <c r="F3792" s="23">
        <v>0.28597463640701842</v>
      </c>
      <c r="G3792" s="23">
        <v>0.11669962404233131</v>
      </c>
      <c r="H3792" s="23">
        <v>5.9038808827728786E-2</v>
      </c>
      <c r="I3792" s="25">
        <f t="shared" si="236"/>
        <v>0</v>
      </c>
      <c r="J3792" s="25">
        <f t="shared" si="237"/>
        <v>0</v>
      </c>
      <c r="K3792" s="25">
        <f t="shared" si="238"/>
        <v>0</v>
      </c>
      <c r="L3792" s="25">
        <f t="shared" si="239"/>
        <v>0</v>
      </c>
      <c r="M3792" s="25">
        <v>0</v>
      </c>
      <c r="N3792" s="25" t="e">
        <v>#N/A</v>
      </c>
      <c r="O3792" s="25" t="e">
        <f>VLOOKUP(A3792,'NFkB target TFs'!$E$10:$E$54,1,FALSE)</f>
        <v>#N/A</v>
      </c>
      <c r="P3792" s="25" t="e">
        <f>VLOOKUP(A3792,'all NFkB targets'!$A$6:$A$571,1,FALSE)</f>
        <v>#N/A</v>
      </c>
    </row>
    <row r="3793" spans="1:16" x14ac:dyDescent="0.25">
      <c r="A3793" s="96" t="s">
        <v>13588</v>
      </c>
      <c r="B3793" s="21" t="s">
        <v>13589</v>
      </c>
      <c r="C3793" s="21"/>
      <c r="D3793" s="22">
        <v>0</v>
      </c>
      <c r="E3793" s="23">
        <v>-5.6087018488557468E-2</v>
      </c>
      <c r="F3793" s="28">
        <v>0.40368339079540444</v>
      </c>
      <c r="G3793" s="28">
        <v>0.70422115431170929</v>
      </c>
      <c r="H3793" s="23">
        <v>5.8890399356417059E-2</v>
      </c>
      <c r="I3793" s="25">
        <f t="shared" si="236"/>
        <v>0</v>
      </c>
      <c r="J3793" s="25">
        <f t="shared" si="237"/>
        <v>0</v>
      </c>
      <c r="K3793" s="25">
        <f t="shared" si="238"/>
        <v>1</v>
      </c>
      <c r="L3793" s="25">
        <f t="shared" si="239"/>
        <v>0</v>
      </c>
      <c r="M3793" s="25">
        <v>1</v>
      </c>
      <c r="N3793" s="25" t="e">
        <v>#N/A</v>
      </c>
      <c r="O3793" s="25" t="e">
        <f>VLOOKUP(A3793,'NFkB target TFs'!$E$10:$E$54,1,FALSE)</f>
        <v>#N/A</v>
      </c>
      <c r="P3793" s="25" t="e">
        <f>VLOOKUP(A3793,'all NFkB targets'!$A$6:$A$571,1,FALSE)</f>
        <v>#N/A</v>
      </c>
    </row>
    <row r="3794" spans="1:16" x14ac:dyDescent="0.25">
      <c r="A3794" s="96" t="s">
        <v>7644</v>
      </c>
      <c r="B3794" s="21" t="s">
        <v>7645</v>
      </c>
      <c r="C3794" s="21"/>
      <c r="D3794" s="22">
        <v>0</v>
      </c>
      <c r="E3794" s="23">
        <v>0.24299016137671287</v>
      </c>
      <c r="F3794" s="23">
        <v>7.0087074533763796E-2</v>
      </c>
      <c r="G3794" s="23">
        <v>0.27755018549448102</v>
      </c>
      <c r="H3794" s="23">
        <v>5.8692957511436543E-2</v>
      </c>
      <c r="I3794" s="25">
        <f t="shared" si="236"/>
        <v>0</v>
      </c>
      <c r="J3794" s="25">
        <f t="shared" si="237"/>
        <v>0</v>
      </c>
      <c r="K3794" s="25">
        <f t="shared" si="238"/>
        <v>0</v>
      </c>
      <c r="L3794" s="25">
        <f t="shared" si="239"/>
        <v>0</v>
      </c>
      <c r="M3794" s="25">
        <v>0</v>
      </c>
      <c r="N3794" s="25" t="e">
        <v>#N/A</v>
      </c>
      <c r="O3794" s="25" t="e">
        <f>VLOOKUP(A3794,'NFkB target TFs'!$E$10:$E$54,1,FALSE)</f>
        <v>#N/A</v>
      </c>
      <c r="P3794" s="25" t="e">
        <f>VLOOKUP(A3794,'all NFkB targets'!$A$6:$A$571,1,FALSE)</f>
        <v>#N/A</v>
      </c>
    </row>
    <row r="3795" spans="1:16" x14ac:dyDescent="0.25">
      <c r="A3795" s="96" t="s">
        <v>1925</v>
      </c>
      <c r="B3795" s="21" t="s">
        <v>1926</v>
      </c>
      <c r="C3795" s="21"/>
      <c r="D3795" s="22">
        <v>0</v>
      </c>
      <c r="E3795" s="23">
        <v>0.100752410488528</v>
      </c>
      <c r="F3795" s="23">
        <v>0.44026360046485963</v>
      </c>
      <c r="G3795" s="23">
        <v>0.53439411656730196</v>
      </c>
      <c r="H3795" s="23">
        <v>5.8615666276086623E-2</v>
      </c>
      <c r="I3795" s="25">
        <f t="shared" si="236"/>
        <v>0</v>
      </c>
      <c r="J3795" s="25">
        <f t="shared" si="237"/>
        <v>0</v>
      </c>
      <c r="K3795" s="25">
        <f t="shared" si="238"/>
        <v>0</v>
      </c>
      <c r="L3795" s="25">
        <f t="shared" si="239"/>
        <v>0</v>
      </c>
      <c r="M3795" s="25">
        <v>0</v>
      </c>
      <c r="N3795" s="25" t="e">
        <v>#N/A</v>
      </c>
      <c r="O3795" s="25" t="e">
        <f>VLOOKUP(A3795,'NFkB target TFs'!$E$10:$E$54,1,FALSE)</f>
        <v>#N/A</v>
      </c>
      <c r="P3795" s="25" t="e">
        <f>VLOOKUP(A3795,'all NFkB targets'!$A$6:$A$571,1,FALSE)</f>
        <v>#N/A</v>
      </c>
    </row>
    <row r="3796" spans="1:16" x14ac:dyDescent="0.25">
      <c r="A3796" s="96" t="s">
        <v>4786</v>
      </c>
      <c r="B3796" s="21" t="s">
        <v>4787</v>
      </c>
      <c r="C3796" s="21"/>
      <c r="D3796" s="22">
        <v>0</v>
      </c>
      <c r="E3796" s="23">
        <v>0.5822171239823386</v>
      </c>
      <c r="F3796" s="23">
        <v>4.5609424117458039E-2</v>
      </c>
      <c r="G3796" s="23">
        <v>-0.22376493131670366</v>
      </c>
      <c r="H3796" s="23">
        <v>5.8607390851590016E-2</v>
      </c>
      <c r="I3796" s="25">
        <f t="shared" si="236"/>
        <v>0</v>
      </c>
      <c r="J3796" s="25">
        <f t="shared" si="237"/>
        <v>0</v>
      </c>
      <c r="K3796" s="25">
        <f t="shared" si="238"/>
        <v>0</v>
      </c>
      <c r="L3796" s="25">
        <f t="shared" si="239"/>
        <v>0</v>
      </c>
      <c r="M3796" s="25">
        <v>0</v>
      </c>
      <c r="N3796" s="25" t="e">
        <v>#N/A</v>
      </c>
      <c r="O3796" s="25" t="e">
        <f>VLOOKUP(A3796,'NFkB target TFs'!$E$10:$E$54,1,FALSE)</f>
        <v>#N/A</v>
      </c>
      <c r="P3796" s="25" t="e">
        <f>VLOOKUP(A3796,'all NFkB targets'!$A$6:$A$571,1,FALSE)</f>
        <v>#N/A</v>
      </c>
    </row>
    <row r="3797" spans="1:16" x14ac:dyDescent="0.25">
      <c r="A3797" s="96" t="s">
        <v>14597</v>
      </c>
      <c r="B3797" s="21" t="s">
        <v>14598</v>
      </c>
      <c r="C3797" s="21"/>
      <c r="D3797" s="22">
        <v>0</v>
      </c>
      <c r="E3797" s="23">
        <v>-3.6467560576495923E-2</v>
      </c>
      <c r="F3797" s="28">
        <v>0.89710995811023775</v>
      </c>
      <c r="G3797" s="28">
        <v>0.63512064739936169</v>
      </c>
      <c r="H3797" s="23">
        <v>5.8596712996416445E-2</v>
      </c>
      <c r="I3797" s="25">
        <f t="shared" si="236"/>
        <v>0</v>
      </c>
      <c r="J3797" s="25">
        <f t="shared" si="237"/>
        <v>1</v>
      </c>
      <c r="K3797" s="25">
        <f t="shared" si="238"/>
        <v>1</v>
      </c>
      <c r="L3797" s="25">
        <f t="shared" si="239"/>
        <v>0</v>
      </c>
      <c r="M3797" s="25">
        <v>1</v>
      </c>
      <c r="N3797" s="25" t="e">
        <v>#N/A</v>
      </c>
      <c r="O3797" s="25" t="e">
        <f>VLOOKUP(A3797,'NFkB target TFs'!$E$10:$E$54,1,FALSE)</f>
        <v>#N/A</v>
      </c>
      <c r="P3797" s="25" t="e">
        <f>VLOOKUP(A3797,'all NFkB targets'!$A$6:$A$571,1,FALSE)</f>
        <v>#N/A</v>
      </c>
    </row>
    <row r="3798" spans="1:16" x14ac:dyDescent="0.25">
      <c r="A3798" s="96" t="s">
        <v>1648</v>
      </c>
      <c r="B3798" s="21" t="s">
        <v>1649</v>
      </c>
      <c r="C3798" s="21"/>
      <c r="D3798" s="22">
        <v>0</v>
      </c>
      <c r="E3798" s="23">
        <v>0.20814111966674656</v>
      </c>
      <c r="F3798" s="23">
        <v>0.25571381765798162</v>
      </c>
      <c r="G3798" s="23">
        <v>-6.6919592089321522E-2</v>
      </c>
      <c r="H3798" s="23">
        <v>5.8586946759532368E-2</v>
      </c>
      <c r="I3798" s="25">
        <f t="shared" si="236"/>
        <v>0</v>
      </c>
      <c r="J3798" s="25">
        <f t="shared" si="237"/>
        <v>0</v>
      </c>
      <c r="K3798" s="25">
        <f t="shared" si="238"/>
        <v>0</v>
      </c>
      <c r="L3798" s="25">
        <f t="shared" si="239"/>
        <v>0</v>
      </c>
      <c r="M3798" s="25">
        <v>0</v>
      </c>
      <c r="N3798" s="25" t="e">
        <v>#N/A</v>
      </c>
      <c r="O3798" s="25" t="e">
        <f>VLOOKUP(A3798,'NFkB target TFs'!$E$10:$E$54,1,FALSE)</f>
        <v>#N/A</v>
      </c>
      <c r="P3798" s="25" t="e">
        <f>VLOOKUP(A3798,'all NFkB targets'!$A$6:$A$571,1,FALSE)</f>
        <v>#N/A</v>
      </c>
    </row>
    <row r="3799" spans="1:16" x14ac:dyDescent="0.25">
      <c r="A3799" s="96" t="s">
        <v>2251</v>
      </c>
      <c r="B3799" s="21" t="s">
        <v>2252</v>
      </c>
      <c r="C3799" s="21"/>
      <c r="D3799" s="22">
        <v>0</v>
      </c>
      <c r="E3799" s="23">
        <v>-1.5989519523147357E-3</v>
      </c>
      <c r="F3799" s="23">
        <v>-0.13081901748025923</v>
      </c>
      <c r="G3799" s="23">
        <v>-2.0925523669214848E-2</v>
      </c>
      <c r="H3799" s="23">
        <v>5.8550712478241965E-2</v>
      </c>
      <c r="I3799" s="25">
        <f t="shared" si="236"/>
        <v>0</v>
      </c>
      <c r="J3799" s="25">
        <f t="shared" si="237"/>
        <v>0</v>
      </c>
      <c r="K3799" s="25">
        <f t="shared" si="238"/>
        <v>0</v>
      </c>
      <c r="L3799" s="25">
        <f t="shared" si="239"/>
        <v>0</v>
      </c>
      <c r="M3799" s="25">
        <v>0</v>
      </c>
      <c r="N3799" s="25" t="e">
        <v>#N/A</v>
      </c>
      <c r="O3799" s="25" t="e">
        <f>VLOOKUP(A3799,'NFkB target TFs'!$E$10:$E$54,1,FALSE)</f>
        <v>#N/A</v>
      </c>
      <c r="P3799" s="25" t="e">
        <f>VLOOKUP(A3799,'all NFkB targets'!$A$6:$A$571,1,FALSE)</f>
        <v>#N/A</v>
      </c>
    </row>
    <row r="3800" spans="1:16" x14ac:dyDescent="0.25">
      <c r="A3800" s="96" t="s">
        <v>2109</v>
      </c>
      <c r="B3800" s="21" t="s">
        <v>2110</v>
      </c>
      <c r="C3800" s="21"/>
      <c r="D3800" s="22">
        <v>0</v>
      </c>
      <c r="E3800" s="23">
        <v>-0.14093173062098202</v>
      </c>
      <c r="F3800" s="23">
        <v>3.2837204863740435E-2</v>
      </c>
      <c r="G3800" s="23">
        <v>-0.46534440843844038</v>
      </c>
      <c r="H3800" s="23">
        <v>5.8505361846015E-2</v>
      </c>
      <c r="I3800" s="25">
        <f t="shared" si="236"/>
        <v>0</v>
      </c>
      <c r="J3800" s="25">
        <f t="shared" si="237"/>
        <v>0</v>
      </c>
      <c r="K3800" s="25">
        <f t="shared" si="238"/>
        <v>0</v>
      </c>
      <c r="L3800" s="25">
        <f t="shared" si="239"/>
        <v>0</v>
      </c>
      <c r="M3800" s="25">
        <v>0</v>
      </c>
      <c r="N3800" s="25" t="e">
        <v>#N/A</v>
      </c>
      <c r="O3800" s="25" t="e">
        <f>VLOOKUP(A3800,'NFkB target TFs'!$E$10:$E$54,1,FALSE)</f>
        <v>#N/A</v>
      </c>
      <c r="P3800" s="25" t="e">
        <f>VLOOKUP(A3800,'all NFkB targets'!$A$6:$A$571,1,FALSE)</f>
        <v>#N/A</v>
      </c>
    </row>
    <row r="3801" spans="1:16" x14ac:dyDescent="0.25">
      <c r="A3801" s="96" t="s">
        <v>9664</v>
      </c>
      <c r="B3801" s="21" t="s">
        <v>9665</v>
      </c>
      <c r="C3801" s="21"/>
      <c r="D3801" s="22">
        <v>0</v>
      </c>
      <c r="E3801" s="23">
        <v>0.12665081977074216</v>
      </c>
      <c r="F3801" s="23">
        <v>0.41395584493735765</v>
      </c>
      <c r="G3801" s="23">
        <v>0.16184724308577614</v>
      </c>
      <c r="H3801" s="23">
        <v>5.8471909223876989E-2</v>
      </c>
      <c r="I3801" s="25">
        <f t="shared" si="236"/>
        <v>0</v>
      </c>
      <c r="J3801" s="25">
        <f t="shared" si="237"/>
        <v>0</v>
      </c>
      <c r="K3801" s="25">
        <f t="shared" si="238"/>
        <v>0</v>
      </c>
      <c r="L3801" s="25">
        <f t="shared" si="239"/>
        <v>0</v>
      </c>
      <c r="M3801" s="25">
        <v>0</v>
      </c>
      <c r="N3801" s="25" t="e">
        <v>#N/A</v>
      </c>
      <c r="O3801" s="25" t="e">
        <f>VLOOKUP(A3801,'NFkB target TFs'!$E$10:$E$54,1,FALSE)</f>
        <v>#N/A</v>
      </c>
      <c r="P3801" s="25" t="e">
        <f>VLOOKUP(A3801,'all NFkB targets'!$A$6:$A$571,1,FALSE)</f>
        <v>#N/A</v>
      </c>
    </row>
    <row r="3802" spans="1:16" x14ac:dyDescent="0.25">
      <c r="A3802" s="96" t="s">
        <v>10814</v>
      </c>
      <c r="B3802" s="21" t="s">
        <v>10815</v>
      </c>
      <c r="C3802" s="21"/>
      <c r="D3802" s="22">
        <v>0</v>
      </c>
      <c r="E3802" s="23">
        <v>5.5278378251672464E-2</v>
      </c>
      <c r="F3802" s="23">
        <v>0.29556190885659839</v>
      </c>
      <c r="G3802" s="23">
        <v>6.6398273288283335E-2</v>
      </c>
      <c r="H3802" s="23">
        <v>5.837939971295273E-2</v>
      </c>
      <c r="I3802" s="25">
        <f t="shared" si="236"/>
        <v>0</v>
      </c>
      <c r="J3802" s="25">
        <f t="shared" si="237"/>
        <v>0</v>
      </c>
      <c r="K3802" s="25">
        <f t="shared" si="238"/>
        <v>0</v>
      </c>
      <c r="L3802" s="25">
        <f t="shared" si="239"/>
        <v>0</v>
      </c>
      <c r="M3802" s="25">
        <v>0</v>
      </c>
      <c r="N3802" s="25" t="e">
        <v>#N/A</v>
      </c>
      <c r="O3802" s="25" t="e">
        <f>VLOOKUP(A3802,'NFkB target TFs'!$E$10:$E$54,1,FALSE)</f>
        <v>#N/A</v>
      </c>
      <c r="P3802" s="25" t="e">
        <f>VLOOKUP(A3802,'all NFkB targets'!$A$6:$A$571,1,FALSE)</f>
        <v>#N/A</v>
      </c>
    </row>
    <row r="3803" spans="1:16" x14ac:dyDescent="0.25">
      <c r="A3803" s="96" t="s">
        <v>4933</v>
      </c>
      <c r="B3803" s="21" t="s">
        <v>4934</v>
      </c>
      <c r="C3803" s="21"/>
      <c r="D3803" s="22">
        <v>0</v>
      </c>
      <c r="E3803" s="23">
        <v>0.42857968530187401</v>
      </c>
      <c r="F3803" s="23">
        <v>8.9239919296301623E-2</v>
      </c>
      <c r="G3803" s="23">
        <v>0.19380297016931342</v>
      </c>
      <c r="H3803" s="23">
        <v>5.83311821502824E-2</v>
      </c>
      <c r="I3803" s="25">
        <f t="shared" si="236"/>
        <v>0</v>
      </c>
      <c r="J3803" s="25">
        <f t="shared" si="237"/>
        <v>0</v>
      </c>
      <c r="K3803" s="25">
        <f t="shared" si="238"/>
        <v>0</v>
      </c>
      <c r="L3803" s="25">
        <f t="shared" si="239"/>
        <v>0</v>
      </c>
      <c r="M3803" s="25">
        <v>0</v>
      </c>
      <c r="N3803" s="25" t="e">
        <v>#N/A</v>
      </c>
      <c r="O3803" s="25" t="e">
        <f>VLOOKUP(A3803,'NFkB target TFs'!$E$10:$E$54,1,FALSE)</f>
        <v>#N/A</v>
      </c>
      <c r="P3803" s="25" t="e">
        <f>VLOOKUP(A3803,'all NFkB targets'!$A$6:$A$571,1,FALSE)</f>
        <v>#N/A</v>
      </c>
    </row>
    <row r="3804" spans="1:16" x14ac:dyDescent="0.25">
      <c r="A3804" s="96" t="s">
        <v>8265</v>
      </c>
      <c r="B3804" s="21" t="s">
        <v>8266</v>
      </c>
      <c r="C3804" s="21"/>
      <c r="D3804" s="22">
        <v>0</v>
      </c>
      <c r="E3804" s="23">
        <v>0.34952389126473615</v>
      </c>
      <c r="F3804" s="23">
        <v>0.29660312134002415</v>
      </c>
      <c r="G3804" s="23">
        <v>0.13551619552620281</v>
      </c>
      <c r="H3804" s="23">
        <v>5.8225787118025195E-2</v>
      </c>
      <c r="I3804" s="25">
        <f t="shared" si="236"/>
        <v>0</v>
      </c>
      <c r="J3804" s="25">
        <f t="shared" si="237"/>
        <v>0</v>
      </c>
      <c r="K3804" s="25">
        <f t="shared" si="238"/>
        <v>0</v>
      </c>
      <c r="L3804" s="25">
        <f t="shared" si="239"/>
        <v>0</v>
      </c>
      <c r="M3804" s="25">
        <v>0</v>
      </c>
      <c r="N3804" s="25" t="e">
        <v>#N/A</v>
      </c>
      <c r="O3804" s="25" t="e">
        <f>VLOOKUP(A3804,'NFkB target TFs'!$E$10:$E$54,1,FALSE)</f>
        <v>#N/A</v>
      </c>
      <c r="P3804" s="25" t="e">
        <f>VLOOKUP(A3804,'all NFkB targets'!$A$6:$A$571,1,FALSE)</f>
        <v>#N/A</v>
      </c>
    </row>
    <row r="3805" spans="1:16" x14ac:dyDescent="0.25">
      <c r="A3805" s="96" t="s">
        <v>13411</v>
      </c>
      <c r="B3805" s="21" t="s">
        <v>13412</v>
      </c>
      <c r="C3805" s="21"/>
      <c r="D3805" s="22">
        <v>0</v>
      </c>
      <c r="E3805" s="23">
        <v>-4.8209093042619743E-2</v>
      </c>
      <c r="F3805" s="28">
        <v>0.49276050880118238</v>
      </c>
      <c r="G3805" s="28">
        <v>0.59443626207201272</v>
      </c>
      <c r="H3805" s="23">
        <v>5.8215993041028362E-2</v>
      </c>
      <c r="I3805" s="25">
        <f t="shared" si="236"/>
        <v>0</v>
      </c>
      <c r="J3805" s="25">
        <f t="shared" si="237"/>
        <v>0</v>
      </c>
      <c r="K3805" s="25">
        <f t="shared" si="238"/>
        <v>1</v>
      </c>
      <c r="L3805" s="25">
        <f t="shared" si="239"/>
        <v>0</v>
      </c>
      <c r="M3805" s="25">
        <v>1</v>
      </c>
      <c r="N3805" s="25" t="e">
        <v>#N/A</v>
      </c>
      <c r="O3805" s="25" t="e">
        <f>VLOOKUP(A3805,'NFkB target TFs'!$E$10:$E$54,1,FALSE)</f>
        <v>#N/A</v>
      </c>
      <c r="P3805" s="25" t="e">
        <f>VLOOKUP(A3805,'all NFkB targets'!$A$6:$A$571,1,FALSE)</f>
        <v>#N/A</v>
      </c>
    </row>
    <row r="3806" spans="1:16" x14ac:dyDescent="0.25">
      <c r="A3806" s="96" t="s">
        <v>1568</v>
      </c>
      <c r="B3806" s="21" t="s">
        <v>1569</v>
      </c>
      <c r="C3806" s="21"/>
      <c r="D3806" s="22">
        <v>0</v>
      </c>
      <c r="E3806" s="23">
        <v>0.27778099120298044</v>
      </c>
      <c r="F3806" s="23">
        <v>0.17985753665357224</v>
      </c>
      <c r="G3806" s="23">
        <v>0.24033985856299864</v>
      </c>
      <c r="H3806" s="23">
        <v>5.8141629393690566E-2</v>
      </c>
      <c r="I3806" s="25">
        <f t="shared" si="236"/>
        <v>0</v>
      </c>
      <c r="J3806" s="25">
        <f t="shared" si="237"/>
        <v>0</v>
      </c>
      <c r="K3806" s="25">
        <f t="shared" si="238"/>
        <v>0</v>
      </c>
      <c r="L3806" s="25">
        <f t="shared" si="239"/>
        <v>0</v>
      </c>
      <c r="M3806" s="25">
        <v>0</v>
      </c>
      <c r="N3806" s="25" t="e">
        <v>#N/A</v>
      </c>
      <c r="O3806" s="25" t="e">
        <f>VLOOKUP(A3806,'NFkB target TFs'!$E$10:$E$54,1,FALSE)</f>
        <v>#N/A</v>
      </c>
      <c r="P3806" s="25" t="e">
        <f>VLOOKUP(A3806,'all NFkB targets'!$A$6:$A$571,1,FALSE)</f>
        <v>#N/A</v>
      </c>
    </row>
    <row r="3807" spans="1:16" x14ac:dyDescent="0.25">
      <c r="A3807" s="96" t="s">
        <v>13768</v>
      </c>
      <c r="B3807" s="21" t="s">
        <v>13769</v>
      </c>
      <c r="C3807" s="21"/>
      <c r="D3807" s="22">
        <v>0</v>
      </c>
      <c r="E3807" s="28">
        <v>0.54942617218959144</v>
      </c>
      <c r="F3807" s="23">
        <v>8.3964731894629246E-2</v>
      </c>
      <c r="G3807" s="28">
        <v>0.62048750771905947</v>
      </c>
      <c r="H3807" s="23">
        <v>5.812216432349198E-2</v>
      </c>
      <c r="I3807" s="25">
        <f t="shared" si="236"/>
        <v>0</v>
      </c>
      <c r="J3807" s="25">
        <f t="shared" si="237"/>
        <v>0</v>
      </c>
      <c r="K3807" s="25">
        <f t="shared" si="238"/>
        <v>1</v>
      </c>
      <c r="L3807" s="25">
        <f t="shared" si="239"/>
        <v>0</v>
      </c>
      <c r="M3807" s="25">
        <v>1</v>
      </c>
      <c r="N3807" s="25" t="e">
        <v>#N/A</v>
      </c>
      <c r="O3807" s="25" t="e">
        <f>VLOOKUP(A3807,'NFkB target TFs'!$E$10:$E$54,1,FALSE)</f>
        <v>#N/A</v>
      </c>
      <c r="P3807" s="25" t="e">
        <f>VLOOKUP(A3807,'all NFkB targets'!$A$6:$A$571,1,FALSE)</f>
        <v>#N/A</v>
      </c>
    </row>
    <row r="3808" spans="1:16" x14ac:dyDescent="0.25">
      <c r="A3808" s="96" t="s">
        <v>12926</v>
      </c>
      <c r="B3808" s="21" t="s">
        <v>12927</v>
      </c>
      <c r="C3808" s="21"/>
      <c r="D3808" s="22">
        <v>0</v>
      </c>
      <c r="E3808" s="24">
        <v>-1.579710454727141</v>
      </c>
      <c r="F3808" s="24">
        <v>-0.61196336966739229</v>
      </c>
      <c r="G3808" s="24">
        <v>-0.21942272979609526</v>
      </c>
      <c r="H3808" s="23">
        <v>5.8081698736044809E-2</v>
      </c>
      <c r="I3808" s="25">
        <f t="shared" si="236"/>
        <v>1</v>
      </c>
      <c r="J3808" s="25">
        <f t="shared" si="237"/>
        <v>1</v>
      </c>
      <c r="K3808" s="25">
        <f t="shared" si="238"/>
        <v>0</v>
      </c>
      <c r="L3808" s="25">
        <f t="shared" si="239"/>
        <v>0</v>
      </c>
      <c r="M3808" s="25">
        <v>1</v>
      </c>
      <c r="N3808" s="25" t="e">
        <v>#N/A</v>
      </c>
      <c r="O3808" s="25" t="e">
        <f>VLOOKUP(A3808,'NFkB target TFs'!$E$10:$E$54,1,FALSE)</f>
        <v>#N/A</v>
      </c>
      <c r="P3808" s="25" t="e">
        <f>VLOOKUP(A3808,'all NFkB targets'!$A$6:$A$571,1,FALSE)</f>
        <v>#N/A</v>
      </c>
    </row>
    <row r="3809" spans="1:16" x14ac:dyDescent="0.25">
      <c r="A3809" s="96" t="s">
        <v>4664</v>
      </c>
      <c r="B3809" s="21" t="s">
        <v>4665</v>
      </c>
      <c r="C3809" s="21"/>
      <c r="D3809" s="22">
        <v>0</v>
      </c>
      <c r="E3809" s="23">
        <v>0.32892985300352373</v>
      </c>
      <c r="F3809" s="23">
        <v>0.45950633891864878</v>
      </c>
      <c r="G3809" s="23">
        <v>0.11376563216651921</v>
      </c>
      <c r="H3809" s="23">
        <v>5.7951246189065539E-2</v>
      </c>
      <c r="I3809" s="25">
        <f t="shared" si="236"/>
        <v>0</v>
      </c>
      <c r="J3809" s="25">
        <f t="shared" si="237"/>
        <v>0</v>
      </c>
      <c r="K3809" s="25">
        <f t="shared" si="238"/>
        <v>0</v>
      </c>
      <c r="L3809" s="25">
        <f t="shared" si="239"/>
        <v>0</v>
      </c>
      <c r="M3809" s="25">
        <v>0</v>
      </c>
      <c r="N3809" s="25" t="e">
        <v>#N/A</v>
      </c>
      <c r="O3809" s="25" t="e">
        <f>VLOOKUP(A3809,'NFkB target TFs'!$E$10:$E$54,1,FALSE)</f>
        <v>#N/A</v>
      </c>
      <c r="P3809" s="25" t="e">
        <f>VLOOKUP(A3809,'all NFkB targets'!$A$6:$A$571,1,FALSE)</f>
        <v>#N/A</v>
      </c>
    </row>
    <row r="3810" spans="1:16" x14ac:dyDescent="0.25">
      <c r="A3810" s="96" t="s">
        <v>8602</v>
      </c>
      <c r="B3810" s="21" t="s">
        <v>8603</v>
      </c>
      <c r="C3810" s="21"/>
      <c r="D3810" s="22">
        <v>0</v>
      </c>
      <c r="E3810" s="23">
        <v>-1.0533962817416935E-2</v>
      </c>
      <c r="F3810" s="23">
        <v>0.22942766710867102</v>
      </c>
      <c r="G3810" s="23">
        <v>0.25060743654967332</v>
      </c>
      <c r="H3810" s="23">
        <v>5.7787404296608051E-2</v>
      </c>
      <c r="I3810" s="25">
        <f t="shared" si="236"/>
        <v>0</v>
      </c>
      <c r="J3810" s="25">
        <f t="shared" si="237"/>
        <v>0</v>
      </c>
      <c r="K3810" s="25">
        <f t="shared" si="238"/>
        <v>0</v>
      </c>
      <c r="L3810" s="25">
        <f t="shared" si="239"/>
        <v>0</v>
      </c>
      <c r="M3810" s="25">
        <v>0</v>
      </c>
      <c r="N3810" s="25" t="e">
        <v>#N/A</v>
      </c>
      <c r="O3810" s="25" t="e">
        <f>VLOOKUP(A3810,'NFkB target TFs'!$E$10:$E$54,1,FALSE)</f>
        <v>#N/A</v>
      </c>
      <c r="P3810" s="25" t="e">
        <f>VLOOKUP(A3810,'all NFkB targets'!$A$6:$A$571,1,FALSE)</f>
        <v>#N/A</v>
      </c>
    </row>
    <row r="3811" spans="1:16" x14ac:dyDescent="0.25">
      <c r="A3811" s="96" t="s">
        <v>7450</v>
      </c>
      <c r="B3811" s="21" t="s">
        <v>7451</v>
      </c>
      <c r="C3811" s="21"/>
      <c r="D3811" s="22">
        <v>0</v>
      </c>
      <c r="E3811" s="23">
        <v>-3.3409605864566469E-2</v>
      </c>
      <c r="F3811" s="23">
        <v>-2.6417074587314428E-2</v>
      </c>
      <c r="G3811" s="23">
        <v>0.19997405040499402</v>
      </c>
      <c r="H3811" s="23">
        <v>5.754261830372117E-2</v>
      </c>
      <c r="I3811" s="25">
        <f t="shared" si="236"/>
        <v>0</v>
      </c>
      <c r="J3811" s="25">
        <f t="shared" si="237"/>
        <v>0</v>
      </c>
      <c r="K3811" s="25">
        <f t="shared" si="238"/>
        <v>0</v>
      </c>
      <c r="L3811" s="25">
        <f t="shared" si="239"/>
        <v>0</v>
      </c>
      <c r="M3811" s="25">
        <v>0</v>
      </c>
      <c r="N3811" s="25" t="e">
        <v>#N/A</v>
      </c>
      <c r="O3811" s="25" t="e">
        <f>VLOOKUP(A3811,'NFkB target TFs'!$E$10:$E$54,1,FALSE)</f>
        <v>#N/A</v>
      </c>
      <c r="P3811" s="25" t="e">
        <f>VLOOKUP(A3811,'all NFkB targets'!$A$6:$A$571,1,FALSE)</f>
        <v>#N/A</v>
      </c>
    </row>
    <row r="3812" spans="1:16" x14ac:dyDescent="0.25">
      <c r="A3812" s="96" t="s">
        <v>367</v>
      </c>
      <c r="B3812" s="21" t="s">
        <v>368</v>
      </c>
      <c r="C3812" s="21"/>
      <c r="D3812" s="22">
        <v>0</v>
      </c>
      <c r="E3812" s="23">
        <v>-0.25543594110529227</v>
      </c>
      <c r="F3812" s="23">
        <v>0.27791768918247706</v>
      </c>
      <c r="G3812" s="23">
        <v>0.4847080903407141</v>
      </c>
      <c r="H3812" s="23">
        <v>5.7502868207041889E-2</v>
      </c>
      <c r="I3812" s="25">
        <f t="shared" si="236"/>
        <v>0</v>
      </c>
      <c r="J3812" s="25">
        <f t="shared" si="237"/>
        <v>0</v>
      </c>
      <c r="K3812" s="25">
        <f t="shared" si="238"/>
        <v>0</v>
      </c>
      <c r="L3812" s="25">
        <f t="shared" si="239"/>
        <v>0</v>
      </c>
      <c r="M3812" s="25">
        <v>0</v>
      </c>
      <c r="N3812" s="25" t="e">
        <v>#N/A</v>
      </c>
      <c r="O3812" s="25" t="e">
        <f>VLOOKUP(A3812,'NFkB target TFs'!$E$10:$E$54,1,FALSE)</f>
        <v>#N/A</v>
      </c>
      <c r="P3812" s="25" t="e">
        <f>VLOOKUP(A3812,'all NFkB targets'!$A$6:$A$571,1,FALSE)</f>
        <v>#N/A</v>
      </c>
    </row>
    <row r="3813" spans="1:16" x14ac:dyDescent="0.25">
      <c r="A3813" s="96" t="s">
        <v>6830</v>
      </c>
      <c r="B3813" s="21" t="s">
        <v>6831</v>
      </c>
      <c r="C3813" s="21"/>
      <c r="D3813" s="22">
        <v>0</v>
      </c>
      <c r="E3813" s="23">
        <v>-6.39718668689985E-2</v>
      </c>
      <c r="F3813" s="23">
        <v>0.47919211121235122</v>
      </c>
      <c r="G3813" s="23">
        <v>0.30623924662466012</v>
      </c>
      <c r="H3813" s="23">
        <v>5.7497634116082573E-2</v>
      </c>
      <c r="I3813" s="25">
        <f t="shared" si="236"/>
        <v>0</v>
      </c>
      <c r="J3813" s="25">
        <f t="shared" si="237"/>
        <v>0</v>
      </c>
      <c r="K3813" s="25">
        <f t="shared" si="238"/>
        <v>0</v>
      </c>
      <c r="L3813" s="25">
        <f t="shared" si="239"/>
        <v>0</v>
      </c>
      <c r="M3813" s="25">
        <v>0</v>
      </c>
      <c r="N3813" s="25" t="e">
        <v>#N/A</v>
      </c>
      <c r="O3813" s="25" t="e">
        <f>VLOOKUP(A3813,'NFkB target TFs'!$E$10:$E$54,1,FALSE)</f>
        <v>#N/A</v>
      </c>
      <c r="P3813" s="25" t="e">
        <f>VLOOKUP(A3813,'all NFkB targets'!$A$6:$A$571,1,FALSE)</f>
        <v>#N/A</v>
      </c>
    </row>
    <row r="3814" spans="1:16" x14ac:dyDescent="0.25">
      <c r="A3814" s="96" t="s">
        <v>4218</v>
      </c>
      <c r="B3814" s="21" t="s">
        <v>4219</v>
      </c>
      <c r="C3814" s="21"/>
      <c r="D3814" s="22">
        <v>0</v>
      </c>
      <c r="E3814" s="23">
        <v>0.10354660310525793</v>
      </c>
      <c r="F3814" s="23">
        <v>0.47976162295479413</v>
      </c>
      <c r="G3814" s="23">
        <v>0.25582804944011101</v>
      </c>
      <c r="H3814" s="23">
        <v>5.7369596714391728E-2</v>
      </c>
      <c r="I3814" s="25">
        <f t="shared" si="236"/>
        <v>0</v>
      </c>
      <c r="J3814" s="25">
        <f t="shared" si="237"/>
        <v>0</v>
      </c>
      <c r="K3814" s="25">
        <f t="shared" si="238"/>
        <v>0</v>
      </c>
      <c r="L3814" s="25">
        <f t="shared" si="239"/>
        <v>0</v>
      </c>
      <c r="M3814" s="25">
        <v>0</v>
      </c>
      <c r="N3814" s="25" t="e">
        <v>#N/A</v>
      </c>
      <c r="O3814" s="25" t="e">
        <f>VLOOKUP(A3814,'NFkB target TFs'!$E$10:$E$54,1,FALSE)</f>
        <v>#N/A</v>
      </c>
      <c r="P3814" s="25" t="e">
        <f>VLOOKUP(A3814,'all NFkB targets'!$A$6:$A$571,1,FALSE)</f>
        <v>#N/A</v>
      </c>
    </row>
    <row r="3815" spans="1:16" x14ac:dyDescent="0.25">
      <c r="A3815" s="96" t="s">
        <v>1360</v>
      </c>
      <c r="B3815" s="21" t="s">
        <v>1361</v>
      </c>
      <c r="C3815" s="21"/>
      <c r="D3815" s="22">
        <v>0</v>
      </c>
      <c r="E3815" s="23">
        <v>0.217810643035973</v>
      </c>
      <c r="F3815" s="23">
        <v>0.21827177526947517</v>
      </c>
      <c r="G3815" s="23">
        <v>8.8205598455380285E-2</v>
      </c>
      <c r="H3815" s="23">
        <v>5.7336487717828205E-2</v>
      </c>
      <c r="I3815" s="25">
        <f t="shared" si="236"/>
        <v>0</v>
      </c>
      <c r="J3815" s="25">
        <f t="shared" si="237"/>
        <v>0</v>
      </c>
      <c r="K3815" s="25">
        <f t="shared" si="238"/>
        <v>0</v>
      </c>
      <c r="L3815" s="25">
        <f t="shared" si="239"/>
        <v>0</v>
      </c>
      <c r="M3815" s="25">
        <v>0</v>
      </c>
      <c r="N3815" s="25" t="e">
        <v>#N/A</v>
      </c>
      <c r="O3815" s="25" t="e">
        <f>VLOOKUP(A3815,'NFkB target TFs'!$E$10:$E$54,1,FALSE)</f>
        <v>#N/A</v>
      </c>
      <c r="P3815" s="25" t="e">
        <f>VLOOKUP(A3815,'all NFkB targets'!$A$6:$A$571,1,FALSE)</f>
        <v>#N/A</v>
      </c>
    </row>
    <row r="3816" spans="1:16" x14ac:dyDescent="0.25">
      <c r="A3816" s="96" t="s">
        <v>2542</v>
      </c>
      <c r="B3816" s="21" t="s">
        <v>2543</v>
      </c>
      <c r="C3816" s="21"/>
      <c r="D3816" s="22">
        <v>0</v>
      </c>
      <c r="E3816" s="23">
        <v>0.19661913497491881</v>
      </c>
      <c r="F3816" s="23">
        <v>0.26935305967900136</v>
      </c>
      <c r="G3816" s="23">
        <v>0.29697453717097594</v>
      </c>
      <c r="H3816" s="23">
        <v>5.7274352371518955E-2</v>
      </c>
      <c r="I3816" s="25">
        <f t="shared" si="236"/>
        <v>0</v>
      </c>
      <c r="J3816" s="25">
        <f t="shared" si="237"/>
        <v>0</v>
      </c>
      <c r="K3816" s="25">
        <f t="shared" si="238"/>
        <v>0</v>
      </c>
      <c r="L3816" s="25">
        <f t="shared" si="239"/>
        <v>0</v>
      </c>
      <c r="M3816" s="25">
        <v>0</v>
      </c>
      <c r="N3816" s="25" t="e">
        <v>#N/A</v>
      </c>
      <c r="O3816" s="25" t="e">
        <f>VLOOKUP(A3816,'NFkB target TFs'!$E$10:$E$54,1,FALSE)</f>
        <v>#N/A</v>
      </c>
      <c r="P3816" s="25" t="e">
        <f>VLOOKUP(A3816,'all NFkB targets'!$A$6:$A$571,1,FALSE)</f>
        <v>#N/A</v>
      </c>
    </row>
    <row r="3817" spans="1:16" x14ac:dyDescent="0.25">
      <c r="A3817" s="96" t="s">
        <v>5382</v>
      </c>
      <c r="B3817" s="21" t="s">
        <v>5383</v>
      </c>
      <c r="C3817" s="21"/>
      <c r="D3817" s="22">
        <v>0</v>
      </c>
      <c r="E3817" s="23">
        <v>-0.105643495728568</v>
      </c>
      <c r="F3817" s="23">
        <v>0.42021514426013457</v>
      </c>
      <c r="G3817" s="23">
        <v>0.25519428543185457</v>
      </c>
      <c r="H3817" s="23">
        <v>5.713488520922208E-2</v>
      </c>
      <c r="I3817" s="25">
        <f t="shared" si="236"/>
        <v>0</v>
      </c>
      <c r="J3817" s="25">
        <f t="shared" si="237"/>
        <v>0</v>
      </c>
      <c r="K3817" s="25">
        <f t="shared" si="238"/>
        <v>0</v>
      </c>
      <c r="L3817" s="25">
        <f t="shared" si="239"/>
        <v>0</v>
      </c>
      <c r="M3817" s="25">
        <v>0</v>
      </c>
      <c r="N3817" s="25" t="e">
        <v>#N/A</v>
      </c>
      <c r="O3817" s="25" t="e">
        <f>VLOOKUP(A3817,'NFkB target TFs'!$E$10:$E$54,1,FALSE)</f>
        <v>#N/A</v>
      </c>
      <c r="P3817" s="25" t="e">
        <f>VLOOKUP(A3817,'all NFkB targets'!$A$6:$A$571,1,FALSE)</f>
        <v>#N/A</v>
      </c>
    </row>
    <row r="3818" spans="1:16" x14ac:dyDescent="0.25">
      <c r="A3818" s="96" t="s">
        <v>5365</v>
      </c>
      <c r="B3818" s="21" t="s">
        <v>5366</v>
      </c>
      <c r="C3818" s="21"/>
      <c r="D3818" s="22">
        <v>0</v>
      </c>
      <c r="E3818" s="23">
        <v>-6.6249183900997143E-3</v>
      </c>
      <c r="F3818" s="23">
        <v>0.25696843195380992</v>
      </c>
      <c r="G3818" s="23">
        <v>-0.13999052123485634</v>
      </c>
      <c r="H3818" s="23">
        <v>5.703951892417277E-2</v>
      </c>
      <c r="I3818" s="25">
        <f t="shared" si="236"/>
        <v>0</v>
      </c>
      <c r="J3818" s="25">
        <f t="shared" si="237"/>
        <v>0</v>
      </c>
      <c r="K3818" s="25">
        <f t="shared" si="238"/>
        <v>0</v>
      </c>
      <c r="L3818" s="25">
        <f t="shared" si="239"/>
        <v>0</v>
      </c>
      <c r="M3818" s="25">
        <v>0</v>
      </c>
      <c r="N3818" s="25" t="e">
        <v>#N/A</v>
      </c>
      <c r="O3818" s="25" t="e">
        <f>VLOOKUP(A3818,'NFkB target TFs'!$E$10:$E$54,1,FALSE)</f>
        <v>#N/A</v>
      </c>
      <c r="P3818" s="25" t="e">
        <f>VLOOKUP(A3818,'all NFkB targets'!$A$6:$A$571,1,FALSE)</f>
        <v>#N/A</v>
      </c>
    </row>
    <row r="3819" spans="1:16" x14ac:dyDescent="0.25">
      <c r="A3819" s="96" t="s">
        <v>14838</v>
      </c>
      <c r="B3819" s="21" t="s">
        <v>14839</v>
      </c>
      <c r="C3819" s="21"/>
      <c r="D3819" s="22">
        <v>0</v>
      </c>
      <c r="E3819" s="28">
        <v>0.37753310758314146</v>
      </c>
      <c r="F3819" s="28">
        <v>1.0187274091429397</v>
      </c>
      <c r="G3819" s="28">
        <v>0.63531837677773884</v>
      </c>
      <c r="H3819" s="23">
        <v>5.6727201536053068E-2</v>
      </c>
      <c r="I3819" s="25">
        <f t="shared" si="236"/>
        <v>0</v>
      </c>
      <c r="J3819" s="25">
        <f t="shared" si="237"/>
        <v>1</v>
      </c>
      <c r="K3819" s="25">
        <f t="shared" si="238"/>
        <v>1</v>
      </c>
      <c r="L3819" s="25">
        <f t="shared" si="239"/>
        <v>0</v>
      </c>
      <c r="M3819" s="25">
        <v>1</v>
      </c>
      <c r="N3819" s="25" t="e">
        <v>#N/A</v>
      </c>
      <c r="O3819" s="25" t="e">
        <f>VLOOKUP(A3819,'NFkB target TFs'!$E$10:$E$54,1,FALSE)</f>
        <v>#N/A</v>
      </c>
      <c r="P3819" s="25" t="e">
        <f>VLOOKUP(A3819,'all NFkB targets'!$A$6:$A$571,1,FALSE)</f>
        <v>#N/A</v>
      </c>
    </row>
    <row r="3820" spans="1:16" x14ac:dyDescent="0.25">
      <c r="A3820" s="96" t="s">
        <v>10520</v>
      </c>
      <c r="B3820" s="21" t="s">
        <v>10521</v>
      </c>
      <c r="C3820" s="21"/>
      <c r="D3820" s="22">
        <v>0</v>
      </c>
      <c r="E3820" s="23">
        <v>0.13652836078569325</v>
      </c>
      <c r="F3820" s="23">
        <v>3.1787119683545683E-3</v>
      </c>
      <c r="G3820" s="23">
        <v>0.14056587739065693</v>
      </c>
      <c r="H3820" s="23">
        <v>5.659634744724619E-2</v>
      </c>
      <c r="I3820" s="25">
        <f t="shared" si="236"/>
        <v>0</v>
      </c>
      <c r="J3820" s="25">
        <f t="shared" si="237"/>
        <v>0</v>
      </c>
      <c r="K3820" s="25">
        <f t="shared" si="238"/>
        <v>0</v>
      </c>
      <c r="L3820" s="25">
        <f t="shared" si="239"/>
        <v>0</v>
      </c>
      <c r="M3820" s="25">
        <v>0</v>
      </c>
      <c r="N3820" s="25" t="e">
        <v>#N/A</v>
      </c>
      <c r="O3820" s="25" t="e">
        <f>VLOOKUP(A3820,'NFkB target TFs'!$E$10:$E$54,1,FALSE)</f>
        <v>#N/A</v>
      </c>
      <c r="P3820" s="25" t="e">
        <f>VLOOKUP(A3820,'all NFkB targets'!$A$6:$A$571,1,FALSE)</f>
        <v>#N/A</v>
      </c>
    </row>
    <row r="3821" spans="1:16" x14ac:dyDescent="0.25">
      <c r="A3821" s="96" t="s">
        <v>5044</v>
      </c>
      <c r="B3821" s="21" t="s">
        <v>5045</v>
      </c>
      <c r="C3821" s="21"/>
      <c r="D3821" s="22">
        <v>0</v>
      </c>
      <c r="E3821" s="23">
        <v>1.1198770323096406E-2</v>
      </c>
      <c r="F3821" s="23">
        <v>8.8931458242488062E-2</v>
      </c>
      <c r="G3821" s="23">
        <v>0.25611738598654088</v>
      </c>
      <c r="H3821" s="23">
        <v>5.6591858807225601E-2</v>
      </c>
      <c r="I3821" s="25">
        <f t="shared" si="236"/>
        <v>0</v>
      </c>
      <c r="J3821" s="25">
        <f t="shared" si="237"/>
        <v>0</v>
      </c>
      <c r="K3821" s="25">
        <f t="shared" si="238"/>
        <v>0</v>
      </c>
      <c r="L3821" s="25">
        <f t="shared" si="239"/>
        <v>0</v>
      </c>
      <c r="M3821" s="25">
        <v>0</v>
      </c>
      <c r="N3821" s="25" t="e">
        <v>#N/A</v>
      </c>
      <c r="O3821" s="25" t="e">
        <f>VLOOKUP(A3821,'NFkB target TFs'!$E$10:$E$54,1,FALSE)</f>
        <v>#N/A</v>
      </c>
      <c r="P3821" s="25" t="e">
        <f>VLOOKUP(A3821,'all NFkB targets'!$A$6:$A$571,1,FALSE)</f>
        <v>#N/A</v>
      </c>
    </row>
    <row r="3822" spans="1:16" x14ac:dyDescent="0.25">
      <c r="A3822" s="96" t="s">
        <v>880</v>
      </c>
      <c r="B3822" s="21" t="s">
        <v>881</v>
      </c>
      <c r="C3822" s="21"/>
      <c r="D3822" s="22">
        <v>0</v>
      </c>
      <c r="E3822" s="23">
        <v>0.18352420579973105</v>
      </c>
      <c r="F3822" s="23">
        <v>0.31795141730229515</v>
      </c>
      <c r="G3822" s="23">
        <v>0.26782076433236868</v>
      </c>
      <c r="H3822" s="23">
        <v>5.6544480091374832E-2</v>
      </c>
      <c r="I3822" s="25">
        <f t="shared" si="236"/>
        <v>0</v>
      </c>
      <c r="J3822" s="25">
        <f t="shared" si="237"/>
        <v>0</v>
      </c>
      <c r="K3822" s="25">
        <f t="shared" si="238"/>
        <v>0</v>
      </c>
      <c r="L3822" s="25">
        <f t="shared" si="239"/>
        <v>0</v>
      </c>
      <c r="M3822" s="25">
        <v>0</v>
      </c>
      <c r="N3822" s="25" t="e">
        <v>#N/A</v>
      </c>
      <c r="O3822" s="25" t="e">
        <f>VLOOKUP(A3822,'NFkB target TFs'!$E$10:$E$54,1,FALSE)</f>
        <v>#N/A</v>
      </c>
      <c r="P3822" s="25" t="e">
        <f>VLOOKUP(A3822,'all NFkB targets'!$A$6:$A$571,1,FALSE)</f>
        <v>#N/A</v>
      </c>
    </row>
    <row r="3823" spans="1:16" x14ac:dyDescent="0.25">
      <c r="A3823" s="96" t="s">
        <v>4009</v>
      </c>
      <c r="B3823" s="21" t="s">
        <v>4010</v>
      </c>
      <c r="C3823" s="21"/>
      <c r="D3823" s="22">
        <v>0</v>
      </c>
      <c r="E3823" s="23">
        <v>0.15581115365123119</v>
      </c>
      <c r="F3823" s="23">
        <v>0.24922104620449645</v>
      </c>
      <c r="G3823" s="23">
        <v>0.24706055775464275</v>
      </c>
      <c r="H3823" s="23">
        <v>5.6476005518312049E-2</v>
      </c>
      <c r="I3823" s="25">
        <f t="shared" si="236"/>
        <v>0</v>
      </c>
      <c r="J3823" s="25">
        <f t="shared" si="237"/>
        <v>0</v>
      </c>
      <c r="K3823" s="25">
        <f t="shared" si="238"/>
        <v>0</v>
      </c>
      <c r="L3823" s="25">
        <f t="shared" si="239"/>
        <v>0</v>
      </c>
      <c r="M3823" s="25">
        <v>0</v>
      </c>
      <c r="N3823" s="25" t="e">
        <v>#N/A</v>
      </c>
      <c r="O3823" s="25" t="e">
        <f>VLOOKUP(A3823,'NFkB target TFs'!$E$10:$E$54,1,FALSE)</f>
        <v>#N/A</v>
      </c>
      <c r="P3823" s="25" t="e">
        <f>VLOOKUP(A3823,'all NFkB targets'!$A$6:$A$571,1,FALSE)</f>
        <v>#N/A</v>
      </c>
    </row>
    <row r="3824" spans="1:16" x14ac:dyDescent="0.25">
      <c r="A3824" s="96" t="s">
        <v>4377</v>
      </c>
      <c r="B3824" s="21" t="s">
        <v>4378</v>
      </c>
      <c r="C3824" s="21"/>
      <c r="D3824" s="22">
        <v>0</v>
      </c>
      <c r="E3824" s="23">
        <v>-0.23035566271366448</v>
      </c>
      <c r="F3824" s="23">
        <v>-5.9577809057325549E-2</v>
      </c>
      <c r="G3824" s="23">
        <v>6.1065316643102996E-2</v>
      </c>
      <c r="H3824" s="23">
        <v>5.6457757740006588E-2</v>
      </c>
      <c r="I3824" s="25">
        <f t="shared" si="236"/>
        <v>0</v>
      </c>
      <c r="J3824" s="25">
        <f t="shared" si="237"/>
        <v>0</v>
      </c>
      <c r="K3824" s="25">
        <f t="shared" si="238"/>
        <v>0</v>
      </c>
      <c r="L3824" s="25">
        <f t="shared" si="239"/>
        <v>0</v>
      </c>
      <c r="M3824" s="25">
        <v>0</v>
      </c>
      <c r="N3824" s="25" t="e">
        <v>#N/A</v>
      </c>
      <c r="O3824" s="25" t="e">
        <f>VLOOKUP(A3824,'NFkB target TFs'!$E$10:$E$54,1,FALSE)</f>
        <v>#N/A</v>
      </c>
      <c r="P3824" s="25" t="e">
        <f>VLOOKUP(A3824,'all NFkB targets'!$A$6:$A$571,1,FALSE)</f>
        <v>#N/A</v>
      </c>
    </row>
    <row r="3825" spans="1:16" x14ac:dyDescent="0.25">
      <c r="A3825" s="96" t="s">
        <v>11882</v>
      </c>
      <c r="B3825" s="21" t="s">
        <v>941</v>
      </c>
      <c r="C3825" s="21"/>
      <c r="D3825" s="22">
        <v>0</v>
      </c>
      <c r="E3825" s="23">
        <v>-7.3351741747259516E-2</v>
      </c>
      <c r="F3825" s="23">
        <v>0.11824735766945825</v>
      </c>
      <c r="G3825" s="23">
        <v>0.15344072346698773</v>
      </c>
      <c r="H3825" s="23">
        <v>5.6319078986964061E-2</v>
      </c>
      <c r="I3825" s="25">
        <f t="shared" si="236"/>
        <v>0</v>
      </c>
      <c r="J3825" s="25">
        <f t="shared" si="237"/>
        <v>0</v>
      </c>
      <c r="K3825" s="25">
        <f t="shared" si="238"/>
        <v>0</v>
      </c>
      <c r="L3825" s="25">
        <f t="shared" si="239"/>
        <v>0</v>
      </c>
      <c r="M3825" s="25">
        <v>0</v>
      </c>
      <c r="N3825" s="25" t="e">
        <v>#N/A</v>
      </c>
      <c r="O3825" s="25" t="e">
        <f>VLOOKUP(A3825,'NFkB target TFs'!$E$10:$E$54,1,FALSE)</f>
        <v>#N/A</v>
      </c>
      <c r="P3825" s="25" t="e">
        <f>VLOOKUP(A3825,'all NFkB targets'!$A$6:$A$571,1,FALSE)</f>
        <v>#N/A</v>
      </c>
    </row>
    <row r="3826" spans="1:16" x14ac:dyDescent="0.25">
      <c r="A3826" s="96" t="s">
        <v>7774</v>
      </c>
      <c r="B3826" s="21" t="s">
        <v>7775</v>
      </c>
      <c r="C3826" s="21"/>
      <c r="D3826" s="22">
        <v>0</v>
      </c>
      <c r="E3826" s="23">
        <v>-2.2109827300820116E-3</v>
      </c>
      <c r="F3826" s="23">
        <v>0.43817080533362857</v>
      </c>
      <c r="G3826" s="23">
        <v>0.22611714643235772</v>
      </c>
      <c r="H3826" s="23">
        <v>5.6142718055164617E-2</v>
      </c>
      <c r="I3826" s="25">
        <f t="shared" si="236"/>
        <v>0</v>
      </c>
      <c r="J3826" s="25">
        <f t="shared" si="237"/>
        <v>0</v>
      </c>
      <c r="K3826" s="25">
        <f t="shared" si="238"/>
        <v>0</v>
      </c>
      <c r="L3826" s="25">
        <f t="shared" si="239"/>
        <v>0</v>
      </c>
      <c r="M3826" s="25">
        <v>0</v>
      </c>
      <c r="N3826" s="25" t="e">
        <v>#N/A</v>
      </c>
      <c r="O3826" s="25" t="e">
        <f>VLOOKUP(A3826,'NFkB target TFs'!$E$10:$E$54,1,FALSE)</f>
        <v>#N/A</v>
      </c>
      <c r="P3826" s="25" t="e">
        <f>VLOOKUP(A3826,'all NFkB targets'!$A$6:$A$571,1,FALSE)</f>
        <v>#N/A</v>
      </c>
    </row>
    <row r="3827" spans="1:16" x14ac:dyDescent="0.25">
      <c r="A3827" s="96" t="s">
        <v>11890</v>
      </c>
      <c r="B3827" s="21" t="s">
        <v>941</v>
      </c>
      <c r="C3827" s="21"/>
      <c r="D3827" s="22">
        <v>0</v>
      </c>
      <c r="E3827" s="23">
        <v>-0.52804034632224817</v>
      </c>
      <c r="F3827" s="23">
        <v>-1.1751005692357765E-2</v>
      </c>
      <c r="G3827" s="23">
        <v>0.14609040057515821</v>
      </c>
      <c r="H3827" s="23">
        <v>5.6044560822352402E-2</v>
      </c>
      <c r="I3827" s="25">
        <f t="shared" si="236"/>
        <v>0</v>
      </c>
      <c r="J3827" s="25">
        <f t="shared" si="237"/>
        <v>0</v>
      </c>
      <c r="K3827" s="25">
        <f t="shared" si="238"/>
        <v>0</v>
      </c>
      <c r="L3827" s="25">
        <f t="shared" si="239"/>
        <v>0</v>
      </c>
      <c r="M3827" s="25">
        <v>0</v>
      </c>
      <c r="N3827" s="25" t="e">
        <v>#N/A</v>
      </c>
      <c r="O3827" s="25" t="e">
        <f>VLOOKUP(A3827,'NFkB target TFs'!$E$10:$E$54,1,FALSE)</f>
        <v>#N/A</v>
      </c>
      <c r="P3827" s="25" t="e">
        <f>VLOOKUP(A3827,'all NFkB targets'!$A$6:$A$571,1,FALSE)</f>
        <v>#N/A</v>
      </c>
    </row>
    <row r="3828" spans="1:16" x14ac:dyDescent="0.25">
      <c r="A3828" s="96" t="s">
        <v>1188</v>
      </c>
      <c r="B3828" s="21" t="s">
        <v>1189</v>
      </c>
      <c r="C3828" s="21"/>
      <c r="D3828" s="22">
        <v>0</v>
      </c>
      <c r="E3828" s="23">
        <v>9.8675646675437212E-2</v>
      </c>
      <c r="F3828" s="23">
        <v>1.501904882914662E-3</v>
      </c>
      <c r="G3828" s="23">
        <v>6.7773282436987034E-2</v>
      </c>
      <c r="H3828" s="23">
        <v>5.5973517781053465E-2</v>
      </c>
      <c r="I3828" s="25">
        <f t="shared" si="236"/>
        <v>0</v>
      </c>
      <c r="J3828" s="25">
        <f t="shared" si="237"/>
        <v>0</v>
      </c>
      <c r="K3828" s="25">
        <f t="shared" si="238"/>
        <v>0</v>
      </c>
      <c r="L3828" s="25">
        <f t="shared" si="239"/>
        <v>0</v>
      </c>
      <c r="M3828" s="25">
        <v>0</v>
      </c>
      <c r="N3828" s="25" t="e">
        <v>#N/A</v>
      </c>
      <c r="O3828" s="25" t="e">
        <f>VLOOKUP(A3828,'NFkB target TFs'!$E$10:$E$54,1,FALSE)</f>
        <v>#N/A</v>
      </c>
      <c r="P3828" s="25" t="e">
        <f>VLOOKUP(A3828,'all NFkB targets'!$A$6:$A$571,1,FALSE)</f>
        <v>#N/A</v>
      </c>
    </row>
    <row r="3829" spans="1:16" x14ac:dyDescent="0.25">
      <c r="A3829" s="96" t="s">
        <v>8890</v>
      </c>
      <c r="B3829" s="21" t="s">
        <v>8891</v>
      </c>
      <c r="C3829" s="21"/>
      <c r="D3829" s="22">
        <v>0</v>
      </c>
      <c r="E3829" s="23">
        <v>0.19602960035639019</v>
      </c>
      <c r="F3829" s="23">
        <v>0.22478693647683048</v>
      </c>
      <c r="G3829" s="23">
        <v>0.15848492837823294</v>
      </c>
      <c r="H3829" s="23">
        <v>5.5876425352427837E-2</v>
      </c>
      <c r="I3829" s="25">
        <f t="shared" si="236"/>
        <v>0</v>
      </c>
      <c r="J3829" s="25">
        <f t="shared" si="237"/>
        <v>0</v>
      </c>
      <c r="K3829" s="25">
        <f t="shared" si="238"/>
        <v>0</v>
      </c>
      <c r="L3829" s="25">
        <f t="shared" si="239"/>
        <v>0</v>
      </c>
      <c r="M3829" s="25">
        <v>0</v>
      </c>
      <c r="N3829" s="25" t="e">
        <v>#N/A</v>
      </c>
      <c r="O3829" s="25" t="e">
        <f>VLOOKUP(A3829,'NFkB target TFs'!$E$10:$E$54,1,FALSE)</f>
        <v>#N/A</v>
      </c>
      <c r="P3829" s="25" t="e">
        <f>VLOOKUP(A3829,'all NFkB targets'!$A$6:$A$571,1,FALSE)</f>
        <v>#N/A</v>
      </c>
    </row>
    <row r="3830" spans="1:16" x14ac:dyDescent="0.25">
      <c r="A3830" s="96" t="s">
        <v>13735</v>
      </c>
      <c r="B3830" s="21" t="s">
        <v>941</v>
      </c>
      <c r="C3830" s="21"/>
      <c r="D3830" s="22">
        <v>0</v>
      </c>
      <c r="E3830" s="23">
        <v>1.7864016099383703E-2</v>
      </c>
      <c r="F3830" s="23">
        <v>-3.1246329435278771E-2</v>
      </c>
      <c r="G3830" s="24">
        <v>-0.7152954743392026</v>
      </c>
      <c r="H3830" s="23">
        <v>5.5816737947659019E-2</v>
      </c>
      <c r="I3830" s="25">
        <f t="shared" si="236"/>
        <v>0</v>
      </c>
      <c r="J3830" s="25">
        <f t="shared" si="237"/>
        <v>0</v>
      </c>
      <c r="K3830" s="25">
        <f t="shared" si="238"/>
        <v>1</v>
      </c>
      <c r="L3830" s="25">
        <f t="shared" si="239"/>
        <v>0</v>
      </c>
      <c r="M3830" s="25">
        <v>1</v>
      </c>
      <c r="N3830" s="25" t="e">
        <v>#N/A</v>
      </c>
      <c r="O3830" s="25" t="e">
        <f>VLOOKUP(A3830,'NFkB target TFs'!$E$10:$E$54,1,FALSE)</f>
        <v>#N/A</v>
      </c>
      <c r="P3830" s="25" t="e">
        <f>VLOOKUP(A3830,'all NFkB targets'!$A$6:$A$571,1,FALSE)</f>
        <v>#N/A</v>
      </c>
    </row>
    <row r="3831" spans="1:16" x14ac:dyDescent="0.25">
      <c r="A3831" s="96" t="s">
        <v>5954</v>
      </c>
      <c r="B3831" s="21" t="s">
        <v>5955</v>
      </c>
      <c r="C3831" s="21"/>
      <c r="D3831" s="22">
        <v>0</v>
      </c>
      <c r="E3831" s="23">
        <v>0.26519287275923953</v>
      </c>
      <c r="F3831" s="23">
        <v>-0.19766062915615246</v>
      </c>
      <c r="G3831" s="23">
        <v>-0.15733731719120908</v>
      </c>
      <c r="H3831" s="23">
        <v>5.5776829231618148E-2</v>
      </c>
      <c r="I3831" s="25">
        <f t="shared" ref="I3831:I3894" si="240">IF(ABS(E3831)&gt;0.585,1,0)</f>
        <v>0</v>
      </c>
      <c r="J3831" s="25">
        <f t="shared" ref="J3831:J3894" si="241">IF(ABS(F3831)&gt;0.585,1,0)</f>
        <v>0</v>
      </c>
      <c r="K3831" s="25">
        <f t="shared" ref="K3831:K3894" si="242">IF(ABS(G3831)&gt;0.585,1,0)</f>
        <v>0</v>
      </c>
      <c r="L3831" s="25">
        <f t="shared" ref="L3831:L3894" si="243">IF(ABS(H3831)&gt;0.585,1,0)</f>
        <v>0</v>
      </c>
      <c r="M3831" s="25">
        <v>0</v>
      </c>
      <c r="N3831" s="25" t="e">
        <v>#N/A</v>
      </c>
      <c r="O3831" s="25" t="e">
        <f>VLOOKUP(A3831,'NFkB target TFs'!$E$10:$E$54,1,FALSE)</f>
        <v>#N/A</v>
      </c>
      <c r="P3831" s="25" t="e">
        <f>VLOOKUP(A3831,'all NFkB targets'!$A$6:$A$571,1,FALSE)</f>
        <v>#N/A</v>
      </c>
    </row>
    <row r="3832" spans="1:16" x14ac:dyDescent="0.25">
      <c r="A3832" s="96" t="s">
        <v>14575</v>
      </c>
      <c r="B3832" s="21" t="s">
        <v>14576</v>
      </c>
      <c r="C3832" s="21"/>
      <c r="D3832" s="22">
        <v>0</v>
      </c>
      <c r="E3832" s="28">
        <v>0.55112445973691782</v>
      </c>
      <c r="F3832" s="28">
        <v>0.95571692124509522</v>
      </c>
      <c r="G3832" s="28">
        <v>1.9450828942295393</v>
      </c>
      <c r="H3832" s="23">
        <v>5.5732748570005479E-2</v>
      </c>
      <c r="I3832" s="25">
        <f t="shared" si="240"/>
        <v>0</v>
      </c>
      <c r="J3832" s="25">
        <f t="shared" si="241"/>
        <v>1</v>
      </c>
      <c r="K3832" s="25">
        <f t="shared" si="242"/>
        <v>1</v>
      </c>
      <c r="L3832" s="25">
        <f t="shared" si="243"/>
        <v>0</v>
      </c>
      <c r="M3832" s="25">
        <v>1</v>
      </c>
      <c r="N3832" s="25" t="e">
        <v>#N/A</v>
      </c>
      <c r="O3832" s="25" t="e">
        <f>VLOOKUP(A3832,'NFkB target TFs'!$E$10:$E$54,1,FALSE)</f>
        <v>#N/A</v>
      </c>
      <c r="P3832" s="25" t="e">
        <f>VLOOKUP(A3832,'all NFkB targets'!$A$6:$A$571,1,FALSE)</f>
        <v>#N/A</v>
      </c>
    </row>
    <row r="3833" spans="1:16" x14ac:dyDescent="0.25">
      <c r="A3833" s="96" t="s">
        <v>7399</v>
      </c>
      <c r="B3833" s="21" t="s">
        <v>7400</v>
      </c>
      <c r="C3833" s="21"/>
      <c r="D3833" s="22">
        <v>0</v>
      </c>
      <c r="E3833" s="23">
        <v>-0.29335008914832844</v>
      </c>
      <c r="F3833" s="23">
        <v>-0.1124963202438448</v>
      </c>
      <c r="G3833" s="23">
        <v>-0.15003069013537512</v>
      </c>
      <c r="H3833" s="23">
        <v>5.5621818410047465E-2</v>
      </c>
      <c r="I3833" s="25">
        <f t="shared" si="240"/>
        <v>0</v>
      </c>
      <c r="J3833" s="25">
        <f t="shared" si="241"/>
        <v>0</v>
      </c>
      <c r="K3833" s="25">
        <f t="shared" si="242"/>
        <v>0</v>
      </c>
      <c r="L3833" s="25">
        <f t="shared" si="243"/>
        <v>0</v>
      </c>
      <c r="M3833" s="25">
        <v>0</v>
      </c>
      <c r="N3833" s="25" t="e">
        <v>#N/A</v>
      </c>
      <c r="O3833" s="25" t="e">
        <f>VLOOKUP(A3833,'NFkB target TFs'!$E$10:$E$54,1,FALSE)</f>
        <v>#N/A</v>
      </c>
      <c r="P3833" s="25" t="e">
        <f>VLOOKUP(A3833,'all NFkB targets'!$A$6:$A$571,1,FALSE)</f>
        <v>#N/A</v>
      </c>
    </row>
    <row r="3834" spans="1:16" x14ac:dyDescent="0.25">
      <c r="A3834" s="96" t="s">
        <v>5169</v>
      </c>
      <c r="B3834" s="21" t="s">
        <v>5170</v>
      </c>
      <c r="C3834" s="21"/>
      <c r="D3834" s="22">
        <v>0</v>
      </c>
      <c r="E3834" s="23">
        <v>0.17495797495803381</v>
      </c>
      <c r="F3834" s="23">
        <v>0.25884307668108419</v>
      </c>
      <c r="G3834" s="23">
        <v>-0.28467397905690123</v>
      </c>
      <c r="H3834" s="23">
        <v>5.5615677783357562E-2</v>
      </c>
      <c r="I3834" s="25">
        <f t="shared" si="240"/>
        <v>0</v>
      </c>
      <c r="J3834" s="25">
        <f t="shared" si="241"/>
        <v>0</v>
      </c>
      <c r="K3834" s="25">
        <f t="shared" si="242"/>
        <v>0</v>
      </c>
      <c r="L3834" s="25">
        <f t="shared" si="243"/>
        <v>0</v>
      </c>
      <c r="M3834" s="25">
        <v>0</v>
      </c>
      <c r="N3834" s="25" t="e">
        <v>#N/A</v>
      </c>
      <c r="O3834" s="25" t="e">
        <f>VLOOKUP(A3834,'NFkB target TFs'!$E$10:$E$54,1,FALSE)</f>
        <v>#N/A</v>
      </c>
      <c r="P3834" s="25" t="e">
        <f>VLOOKUP(A3834,'all NFkB targets'!$A$6:$A$571,1,FALSE)</f>
        <v>#N/A</v>
      </c>
    </row>
    <row r="3835" spans="1:16" x14ac:dyDescent="0.25">
      <c r="A3835" s="96" t="s">
        <v>12535</v>
      </c>
      <c r="B3835" s="21" t="s">
        <v>12536</v>
      </c>
      <c r="C3835" s="21"/>
      <c r="D3835" s="22">
        <v>0</v>
      </c>
      <c r="E3835" s="28">
        <v>0.15851728143090871</v>
      </c>
      <c r="F3835" s="28">
        <v>0.87054965909827398</v>
      </c>
      <c r="G3835" s="28">
        <v>0.57746596708669129</v>
      </c>
      <c r="H3835" s="23">
        <v>5.5568324793732034E-2</v>
      </c>
      <c r="I3835" s="25">
        <f t="shared" si="240"/>
        <v>0</v>
      </c>
      <c r="J3835" s="25">
        <f t="shared" si="241"/>
        <v>1</v>
      </c>
      <c r="K3835" s="25">
        <f t="shared" si="242"/>
        <v>0</v>
      </c>
      <c r="L3835" s="25">
        <f t="shared" si="243"/>
        <v>0</v>
      </c>
      <c r="M3835" s="25">
        <v>1</v>
      </c>
      <c r="N3835" s="25" t="e">
        <v>#N/A</v>
      </c>
      <c r="O3835" s="25" t="e">
        <f>VLOOKUP(A3835,'NFkB target TFs'!$E$10:$E$54,1,FALSE)</f>
        <v>#N/A</v>
      </c>
      <c r="P3835" s="25" t="e">
        <f>VLOOKUP(A3835,'all NFkB targets'!$A$6:$A$571,1,FALSE)</f>
        <v>#N/A</v>
      </c>
    </row>
    <row r="3836" spans="1:16" x14ac:dyDescent="0.25">
      <c r="A3836" s="96" t="s">
        <v>4272</v>
      </c>
      <c r="B3836" s="21" t="s">
        <v>4273</v>
      </c>
      <c r="C3836" s="21"/>
      <c r="D3836" s="22">
        <v>0</v>
      </c>
      <c r="E3836" s="23">
        <v>-3.375037046325631E-2</v>
      </c>
      <c r="F3836" s="23">
        <v>0.34213789046925025</v>
      </c>
      <c r="G3836" s="23">
        <v>0.58080174335560264</v>
      </c>
      <c r="H3836" s="23">
        <v>5.54787488529268E-2</v>
      </c>
      <c r="I3836" s="25">
        <f t="shared" si="240"/>
        <v>0</v>
      </c>
      <c r="J3836" s="25">
        <f t="shared" si="241"/>
        <v>0</v>
      </c>
      <c r="K3836" s="25">
        <f t="shared" si="242"/>
        <v>0</v>
      </c>
      <c r="L3836" s="25">
        <f t="shared" si="243"/>
        <v>0</v>
      </c>
      <c r="M3836" s="25">
        <v>0</v>
      </c>
      <c r="N3836" s="25" t="e">
        <v>#N/A</v>
      </c>
      <c r="O3836" s="25" t="e">
        <f>VLOOKUP(A3836,'NFkB target TFs'!$E$10:$E$54,1,FALSE)</f>
        <v>#N/A</v>
      </c>
      <c r="P3836" s="25" t="e">
        <f>VLOOKUP(A3836,'all NFkB targets'!$A$6:$A$571,1,FALSE)</f>
        <v>#N/A</v>
      </c>
    </row>
    <row r="3837" spans="1:16" x14ac:dyDescent="0.25">
      <c r="A3837" s="96" t="s">
        <v>2665</v>
      </c>
      <c r="B3837" s="21" t="s">
        <v>2666</v>
      </c>
      <c r="C3837" s="21"/>
      <c r="D3837" s="22">
        <v>0</v>
      </c>
      <c r="E3837" s="23">
        <v>-0.37008920963825531</v>
      </c>
      <c r="F3837" s="23">
        <v>6.1577647209251123E-2</v>
      </c>
      <c r="G3837" s="23">
        <v>1.6403457941514227E-2</v>
      </c>
      <c r="H3837" s="23">
        <v>5.54715143560039E-2</v>
      </c>
      <c r="I3837" s="25">
        <f t="shared" si="240"/>
        <v>0</v>
      </c>
      <c r="J3837" s="25">
        <f t="shared" si="241"/>
        <v>0</v>
      </c>
      <c r="K3837" s="25">
        <f t="shared" si="242"/>
        <v>0</v>
      </c>
      <c r="L3837" s="25">
        <f t="shared" si="243"/>
        <v>0</v>
      </c>
      <c r="M3837" s="25">
        <v>0</v>
      </c>
      <c r="N3837" s="25" t="e">
        <v>#N/A</v>
      </c>
      <c r="O3837" s="25" t="e">
        <f>VLOOKUP(A3837,'NFkB target TFs'!$E$10:$E$54,1,FALSE)</f>
        <v>#N/A</v>
      </c>
      <c r="P3837" s="25" t="e">
        <f>VLOOKUP(A3837,'all NFkB targets'!$A$6:$A$571,1,FALSE)</f>
        <v>#N/A</v>
      </c>
    </row>
    <row r="3838" spans="1:16" x14ac:dyDescent="0.25">
      <c r="A3838" s="96" t="s">
        <v>8123</v>
      </c>
      <c r="B3838" s="21" t="s">
        <v>8124</v>
      </c>
      <c r="C3838" s="21"/>
      <c r="D3838" s="22">
        <v>0</v>
      </c>
      <c r="E3838" s="23">
        <v>0.16566587821007669</v>
      </c>
      <c r="F3838" s="23">
        <v>0.55391205537228994</v>
      </c>
      <c r="G3838" s="23">
        <v>0.49697980853013457</v>
      </c>
      <c r="H3838" s="23">
        <v>5.5416321848022601E-2</v>
      </c>
      <c r="I3838" s="25">
        <f t="shared" si="240"/>
        <v>0</v>
      </c>
      <c r="J3838" s="25">
        <f t="shared" si="241"/>
        <v>0</v>
      </c>
      <c r="K3838" s="25">
        <f t="shared" si="242"/>
        <v>0</v>
      </c>
      <c r="L3838" s="25">
        <f t="shared" si="243"/>
        <v>0</v>
      </c>
      <c r="M3838" s="25">
        <v>0</v>
      </c>
      <c r="N3838" s="25" t="e">
        <v>#N/A</v>
      </c>
      <c r="O3838" s="25" t="e">
        <f>VLOOKUP(A3838,'NFkB target TFs'!$E$10:$E$54,1,FALSE)</f>
        <v>#N/A</v>
      </c>
      <c r="P3838" s="25" t="e">
        <f>VLOOKUP(A3838,'all NFkB targets'!$A$6:$A$571,1,FALSE)</f>
        <v>#N/A</v>
      </c>
    </row>
    <row r="3839" spans="1:16" x14ac:dyDescent="0.25">
      <c r="A3839" s="96" t="s">
        <v>1148</v>
      </c>
      <c r="B3839" s="21" t="s">
        <v>1149</v>
      </c>
      <c r="C3839" s="21"/>
      <c r="D3839" s="22">
        <v>0</v>
      </c>
      <c r="E3839" s="23">
        <v>-0.29553040482275478</v>
      </c>
      <c r="F3839" s="23">
        <v>4.2920532785814203E-2</v>
      </c>
      <c r="G3839" s="23">
        <v>-8.1947298104181387E-2</v>
      </c>
      <c r="H3839" s="23">
        <v>5.5386080630797738E-2</v>
      </c>
      <c r="I3839" s="25">
        <f t="shared" si="240"/>
        <v>0</v>
      </c>
      <c r="J3839" s="25">
        <f t="shared" si="241"/>
        <v>0</v>
      </c>
      <c r="K3839" s="25">
        <f t="shared" si="242"/>
        <v>0</v>
      </c>
      <c r="L3839" s="25">
        <f t="shared" si="243"/>
        <v>0</v>
      </c>
      <c r="M3839" s="25">
        <v>0</v>
      </c>
      <c r="N3839" s="25" t="e">
        <v>#N/A</v>
      </c>
      <c r="O3839" s="25" t="e">
        <f>VLOOKUP(A3839,'NFkB target TFs'!$E$10:$E$54,1,FALSE)</f>
        <v>#N/A</v>
      </c>
      <c r="P3839" s="25" t="e">
        <f>VLOOKUP(A3839,'all NFkB targets'!$A$6:$A$571,1,FALSE)</f>
        <v>#N/A</v>
      </c>
    </row>
    <row r="3840" spans="1:16" x14ac:dyDescent="0.25">
      <c r="A3840" s="96" t="s">
        <v>13146</v>
      </c>
      <c r="B3840" s="21" t="s">
        <v>13147</v>
      </c>
      <c r="C3840" s="21"/>
      <c r="D3840" s="22">
        <v>0</v>
      </c>
      <c r="E3840" s="24">
        <v>-0.24437762582912306</v>
      </c>
      <c r="F3840" s="23">
        <v>4.6284966110366969E-2</v>
      </c>
      <c r="G3840" s="28">
        <v>0.58911181414055069</v>
      </c>
      <c r="H3840" s="23">
        <v>5.5289544758240224E-2</v>
      </c>
      <c r="I3840" s="25">
        <f t="shared" si="240"/>
        <v>0</v>
      </c>
      <c r="J3840" s="25">
        <f t="shared" si="241"/>
        <v>0</v>
      </c>
      <c r="K3840" s="25">
        <f t="shared" si="242"/>
        <v>1</v>
      </c>
      <c r="L3840" s="25">
        <f t="shared" si="243"/>
        <v>0</v>
      </c>
      <c r="M3840" s="25">
        <v>1</v>
      </c>
      <c r="N3840" s="25" t="e">
        <v>#N/A</v>
      </c>
      <c r="O3840" s="25" t="e">
        <f>VLOOKUP(A3840,'NFkB target TFs'!$E$10:$E$54,1,FALSE)</f>
        <v>#N/A</v>
      </c>
      <c r="P3840" s="25" t="e">
        <f>VLOOKUP(A3840,'all NFkB targets'!$A$6:$A$571,1,FALSE)</f>
        <v>#N/A</v>
      </c>
    </row>
    <row r="3841" spans="1:16" x14ac:dyDescent="0.25">
      <c r="A3841" s="96" t="s">
        <v>10296</v>
      </c>
      <c r="B3841" s="21" t="s">
        <v>10297</v>
      </c>
      <c r="C3841" s="21"/>
      <c r="D3841" s="22">
        <v>0</v>
      </c>
      <c r="E3841" s="23">
        <v>9.5603259880039482E-2</v>
      </c>
      <c r="F3841" s="23">
        <v>-0.16648942734513034</v>
      </c>
      <c r="G3841" s="23">
        <v>-0.12747701851034607</v>
      </c>
      <c r="H3841" s="23">
        <v>5.5283881232990051E-2</v>
      </c>
      <c r="I3841" s="25">
        <f t="shared" si="240"/>
        <v>0</v>
      </c>
      <c r="J3841" s="25">
        <f t="shared" si="241"/>
        <v>0</v>
      </c>
      <c r="K3841" s="25">
        <f t="shared" si="242"/>
        <v>0</v>
      </c>
      <c r="L3841" s="25">
        <f t="shared" si="243"/>
        <v>0</v>
      </c>
      <c r="M3841" s="25">
        <v>0</v>
      </c>
      <c r="N3841" s="25" t="e">
        <v>#N/A</v>
      </c>
      <c r="O3841" s="25" t="e">
        <f>VLOOKUP(A3841,'NFkB target TFs'!$E$10:$E$54,1,FALSE)</f>
        <v>#N/A</v>
      </c>
      <c r="P3841" s="25" t="e">
        <f>VLOOKUP(A3841,'all NFkB targets'!$A$6:$A$571,1,FALSE)</f>
        <v>#N/A</v>
      </c>
    </row>
    <row r="3842" spans="1:16" x14ac:dyDescent="0.25">
      <c r="A3842" s="96" t="s">
        <v>1122</v>
      </c>
      <c r="B3842" s="21" t="s">
        <v>1123</v>
      </c>
      <c r="C3842" s="21"/>
      <c r="D3842" s="22">
        <v>0</v>
      </c>
      <c r="E3842" s="23">
        <v>-3.2032348886002468E-2</v>
      </c>
      <c r="F3842" s="23">
        <v>0.31883347599116052</v>
      </c>
      <c r="G3842" s="23">
        <v>0.47604812934451346</v>
      </c>
      <c r="H3842" s="23">
        <v>5.5281925302560264E-2</v>
      </c>
      <c r="I3842" s="25">
        <f t="shared" si="240"/>
        <v>0</v>
      </c>
      <c r="J3842" s="25">
        <f t="shared" si="241"/>
        <v>0</v>
      </c>
      <c r="K3842" s="25">
        <f t="shared" si="242"/>
        <v>0</v>
      </c>
      <c r="L3842" s="25">
        <f t="shared" si="243"/>
        <v>0</v>
      </c>
      <c r="M3842" s="25">
        <v>0</v>
      </c>
      <c r="N3842" s="25" t="e">
        <v>#N/A</v>
      </c>
      <c r="O3842" s="25" t="e">
        <f>VLOOKUP(A3842,'NFkB target TFs'!$E$10:$E$54,1,FALSE)</f>
        <v>#N/A</v>
      </c>
      <c r="P3842" s="25" t="e">
        <f>VLOOKUP(A3842,'all NFkB targets'!$A$6:$A$571,1,FALSE)</f>
        <v>#N/A</v>
      </c>
    </row>
    <row r="3843" spans="1:16" x14ac:dyDescent="0.25">
      <c r="A3843" s="96" t="s">
        <v>3328</v>
      </c>
      <c r="B3843" s="21" t="s">
        <v>3329</v>
      </c>
      <c r="C3843" s="21"/>
      <c r="D3843" s="22">
        <v>0</v>
      </c>
      <c r="E3843" s="23">
        <v>-8.1582893054474262E-2</v>
      </c>
      <c r="F3843" s="23">
        <v>-2.0135820457843397E-2</v>
      </c>
      <c r="G3843" s="23">
        <v>0.10966481144764088</v>
      </c>
      <c r="H3843" s="23">
        <v>5.5230027736366732E-2</v>
      </c>
      <c r="I3843" s="25">
        <f t="shared" si="240"/>
        <v>0</v>
      </c>
      <c r="J3843" s="25">
        <f t="shared" si="241"/>
        <v>0</v>
      </c>
      <c r="K3843" s="25">
        <f t="shared" si="242"/>
        <v>0</v>
      </c>
      <c r="L3843" s="25">
        <f t="shared" si="243"/>
        <v>0</v>
      </c>
      <c r="M3843" s="25">
        <v>0</v>
      </c>
      <c r="N3843" s="25" t="e">
        <v>#N/A</v>
      </c>
      <c r="O3843" s="25" t="e">
        <f>VLOOKUP(A3843,'NFkB target TFs'!$E$10:$E$54,1,FALSE)</f>
        <v>#N/A</v>
      </c>
      <c r="P3843" s="25" t="e">
        <f>VLOOKUP(A3843,'all NFkB targets'!$A$6:$A$571,1,FALSE)</f>
        <v>#N/A</v>
      </c>
    </row>
    <row r="3844" spans="1:16" x14ac:dyDescent="0.25">
      <c r="A3844" s="96" t="s">
        <v>7810</v>
      </c>
      <c r="B3844" s="21" t="s">
        <v>7811</v>
      </c>
      <c r="C3844" s="21"/>
      <c r="D3844" s="22">
        <v>0</v>
      </c>
      <c r="E3844" s="23">
        <v>-9.5793782738878619E-2</v>
      </c>
      <c r="F3844" s="23">
        <v>-7.1240352583596719E-2</v>
      </c>
      <c r="G3844" s="23">
        <v>-0.28092763230620155</v>
      </c>
      <c r="H3844" s="23">
        <v>5.5223228805876053E-2</v>
      </c>
      <c r="I3844" s="25">
        <f t="shared" si="240"/>
        <v>0</v>
      </c>
      <c r="J3844" s="25">
        <f t="shared" si="241"/>
        <v>0</v>
      </c>
      <c r="K3844" s="25">
        <f t="shared" si="242"/>
        <v>0</v>
      </c>
      <c r="L3844" s="25">
        <f t="shared" si="243"/>
        <v>0</v>
      </c>
      <c r="M3844" s="25">
        <v>0</v>
      </c>
      <c r="N3844" s="25" t="e">
        <v>#N/A</v>
      </c>
      <c r="O3844" s="25" t="e">
        <f>VLOOKUP(A3844,'NFkB target TFs'!$E$10:$E$54,1,FALSE)</f>
        <v>#N/A</v>
      </c>
      <c r="P3844" s="25" t="e">
        <f>VLOOKUP(A3844,'all NFkB targets'!$A$6:$A$571,1,FALSE)</f>
        <v>#N/A</v>
      </c>
    </row>
    <row r="3845" spans="1:16" x14ac:dyDescent="0.25">
      <c r="A3845" s="96" t="s">
        <v>5199</v>
      </c>
      <c r="B3845" s="21" t="s">
        <v>941</v>
      </c>
      <c r="C3845" s="21"/>
      <c r="D3845" s="22">
        <v>0</v>
      </c>
      <c r="E3845" s="23">
        <v>1.0477134215445922E-2</v>
      </c>
      <c r="F3845" s="23">
        <v>5.9038895137017225E-2</v>
      </c>
      <c r="G3845" s="23">
        <v>-9.7826938201223804E-2</v>
      </c>
      <c r="H3845" s="23">
        <v>5.4996097160890059E-2</v>
      </c>
      <c r="I3845" s="25">
        <f t="shared" si="240"/>
        <v>0</v>
      </c>
      <c r="J3845" s="25">
        <f t="shared" si="241"/>
        <v>0</v>
      </c>
      <c r="K3845" s="25">
        <f t="shared" si="242"/>
        <v>0</v>
      </c>
      <c r="L3845" s="25">
        <f t="shared" si="243"/>
        <v>0</v>
      </c>
      <c r="M3845" s="25">
        <v>0</v>
      </c>
      <c r="N3845" s="25" t="e">
        <v>#N/A</v>
      </c>
      <c r="O3845" s="25" t="e">
        <f>VLOOKUP(A3845,'NFkB target TFs'!$E$10:$E$54,1,FALSE)</f>
        <v>#N/A</v>
      </c>
      <c r="P3845" s="25" t="e">
        <f>VLOOKUP(A3845,'all NFkB targets'!$A$6:$A$571,1,FALSE)</f>
        <v>#N/A</v>
      </c>
    </row>
    <row r="3846" spans="1:16" x14ac:dyDescent="0.25">
      <c r="A3846" s="96" t="s">
        <v>8453</v>
      </c>
      <c r="B3846" s="21" t="s">
        <v>8454</v>
      </c>
      <c r="C3846" s="21"/>
      <c r="D3846" s="22">
        <v>0</v>
      </c>
      <c r="E3846" s="23">
        <v>-3.0940675548600249E-2</v>
      </c>
      <c r="F3846" s="23">
        <v>0.27775356469517037</v>
      </c>
      <c r="G3846" s="23">
        <v>0.10112098886920994</v>
      </c>
      <c r="H3846" s="23">
        <v>5.4730660184808336E-2</v>
      </c>
      <c r="I3846" s="25">
        <f t="shared" si="240"/>
        <v>0</v>
      </c>
      <c r="J3846" s="25">
        <f t="shared" si="241"/>
        <v>0</v>
      </c>
      <c r="K3846" s="25">
        <f t="shared" si="242"/>
        <v>0</v>
      </c>
      <c r="L3846" s="25">
        <f t="shared" si="243"/>
        <v>0</v>
      </c>
      <c r="M3846" s="25">
        <v>0</v>
      </c>
      <c r="N3846" s="25" t="e">
        <v>#N/A</v>
      </c>
      <c r="O3846" s="25" t="e">
        <f>VLOOKUP(A3846,'NFkB target TFs'!$E$10:$E$54,1,FALSE)</f>
        <v>#N/A</v>
      </c>
      <c r="P3846" s="25" t="e">
        <f>VLOOKUP(A3846,'all NFkB targets'!$A$6:$A$571,1,FALSE)</f>
        <v>#N/A</v>
      </c>
    </row>
    <row r="3847" spans="1:16" x14ac:dyDescent="0.25">
      <c r="A3847" s="96" t="s">
        <v>7525</v>
      </c>
      <c r="B3847" s="21" t="s">
        <v>7526</v>
      </c>
      <c r="C3847" s="21"/>
      <c r="D3847" s="22">
        <v>0</v>
      </c>
      <c r="E3847" s="23">
        <v>0.28624115223696817</v>
      </c>
      <c r="F3847" s="23">
        <v>0.32570484983287434</v>
      </c>
      <c r="G3847" s="23">
        <v>0.31329951030943287</v>
      </c>
      <c r="H3847" s="23">
        <v>5.4712686814807093E-2</v>
      </c>
      <c r="I3847" s="25">
        <f t="shared" si="240"/>
        <v>0</v>
      </c>
      <c r="J3847" s="25">
        <f t="shared" si="241"/>
        <v>0</v>
      </c>
      <c r="K3847" s="25">
        <f t="shared" si="242"/>
        <v>0</v>
      </c>
      <c r="L3847" s="25">
        <f t="shared" si="243"/>
        <v>0</v>
      </c>
      <c r="M3847" s="25">
        <v>0</v>
      </c>
      <c r="N3847" s="25" t="e">
        <v>#N/A</v>
      </c>
      <c r="O3847" s="25" t="e">
        <f>VLOOKUP(A3847,'NFkB target TFs'!$E$10:$E$54,1,FALSE)</f>
        <v>#N/A</v>
      </c>
      <c r="P3847" s="25" t="e">
        <f>VLOOKUP(A3847,'all NFkB targets'!$A$6:$A$571,1,FALSE)</f>
        <v>#N/A</v>
      </c>
    </row>
    <row r="3848" spans="1:16" x14ac:dyDescent="0.25">
      <c r="A3848" s="96" t="s">
        <v>12775</v>
      </c>
      <c r="B3848" s="21" t="s">
        <v>12776</v>
      </c>
      <c r="C3848" s="21"/>
      <c r="D3848" s="22">
        <v>0</v>
      </c>
      <c r="E3848" s="28">
        <v>0.31035867767169262</v>
      </c>
      <c r="F3848" s="28">
        <v>0.63808352771415977</v>
      </c>
      <c r="G3848" s="28">
        <v>0.35114408547139059</v>
      </c>
      <c r="H3848" s="23">
        <v>5.4671121278385644E-2</v>
      </c>
      <c r="I3848" s="25">
        <f t="shared" si="240"/>
        <v>0</v>
      </c>
      <c r="J3848" s="25">
        <f t="shared" si="241"/>
        <v>1</v>
      </c>
      <c r="K3848" s="25">
        <f t="shared" si="242"/>
        <v>0</v>
      </c>
      <c r="L3848" s="25">
        <f t="shared" si="243"/>
        <v>0</v>
      </c>
      <c r="M3848" s="25">
        <v>1</v>
      </c>
      <c r="N3848" s="25" t="e">
        <v>#N/A</v>
      </c>
      <c r="O3848" s="25" t="e">
        <f>VLOOKUP(A3848,'NFkB target TFs'!$E$10:$E$54,1,FALSE)</f>
        <v>#N/A</v>
      </c>
      <c r="P3848" s="25" t="e">
        <f>VLOOKUP(A3848,'all NFkB targets'!$A$6:$A$571,1,FALSE)</f>
        <v>#N/A</v>
      </c>
    </row>
    <row r="3849" spans="1:16" x14ac:dyDescent="0.25">
      <c r="A3849" s="96" t="s">
        <v>13863</v>
      </c>
      <c r="B3849" s="21" t="s">
        <v>13864</v>
      </c>
      <c r="C3849" s="21"/>
      <c r="D3849" s="22">
        <v>0</v>
      </c>
      <c r="E3849" s="23">
        <v>7.9021067363677824E-2</v>
      </c>
      <c r="F3849" s="28">
        <v>0.51905727284920289</v>
      </c>
      <c r="G3849" s="28">
        <v>0.61933387064065593</v>
      </c>
      <c r="H3849" s="23">
        <v>5.4629743428250069E-2</v>
      </c>
      <c r="I3849" s="25">
        <f t="shared" si="240"/>
        <v>0</v>
      </c>
      <c r="J3849" s="25">
        <f t="shared" si="241"/>
        <v>0</v>
      </c>
      <c r="K3849" s="25">
        <f t="shared" si="242"/>
        <v>1</v>
      </c>
      <c r="L3849" s="25">
        <f t="shared" si="243"/>
        <v>0</v>
      </c>
      <c r="M3849" s="25">
        <v>1</v>
      </c>
      <c r="N3849" s="25" t="e">
        <v>#N/A</v>
      </c>
      <c r="O3849" s="25" t="e">
        <f>VLOOKUP(A3849,'NFkB target TFs'!$E$10:$E$54,1,FALSE)</f>
        <v>#N/A</v>
      </c>
      <c r="P3849" s="25" t="e">
        <f>VLOOKUP(A3849,'all NFkB targets'!$A$6:$A$571,1,FALSE)</f>
        <v>#N/A</v>
      </c>
    </row>
    <row r="3850" spans="1:16" x14ac:dyDescent="0.25">
      <c r="A3850" s="96" t="s">
        <v>14603</v>
      </c>
      <c r="B3850" s="21" t="s">
        <v>14604</v>
      </c>
      <c r="C3850" s="21"/>
      <c r="D3850" s="22">
        <v>0</v>
      </c>
      <c r="E3850" s="24">
        <v>-0.21576763597414256</v>
      </c>
      <c r="F3850" s="28">
        <v>0.64075377122312938</v>
      </c>
      <c r="G3850" s="28">
        <v>0.675182735922216</v>
      </c>
      <c r="H3850" s="23">
        <v>5.4619584563322443E-2</v>
      </c>
      <c r="I3850" s="25">
        <f t="shared" si="240"/>
        <v>0</v>
      </c>
      <c r="J3850" s="25">
        <f t="shared" si="241"/>
        <v>1</v>
      </c>
      <c r="K3850" s="25">
        <f t="shared" si="242"/>
        <v>1</v>
      </c>
      <c r="L3850" s="25">
        <f t="shared" si="243"/>
        <v>0</v>
      </c>
      <c r="M3850" s="25">
        <v>1</v>
      </c>
      <c r="N3850" s="25" t="e">
        <v>#N/A</v>
      </c>
      <c r="O3850" s="25" t="e">
        <f>VLOOKUP(A3850,'NFkB target TFs'!$E$10:$E$54,1,FALSE)</f>
        <v>#N/A</v>
      </c>
      <c r="P3850" s="25" t="e">
        <f>VLOOKUP(A3850,'all NFkB targets'!$A$6:$A$571,1,FALSE)</f>
        <v>#N/A</v>
      </c>
    </row>
    <row r="3851" spans="1:16" x14ac:dyDescent="0.25">
      <c r="A3851" s="96" t="s">
        <v>12690</v>
      </c>
      <c r="B3851" s="21" t="s">
        <v>941</v>
      </c>
      <c r="C3851" s="21"/>
      <c r="D3851" s="22">
        <v>0</v>
      </c>
      <c r="E3851" s="23">
        <v>1.4870692624929599E-2</v>
      </c>
      <c r="F3851" s="28">
        <v>0.61073879053860269</v>
      </c>
      <c r="G3851" s="28">
        <v>0.30989399525450922</v>
      </c>
      <c r="H3851" s="23">
        <v>5.4551469404920873E-2</v>
      </c>
      <c r="I3851" s="25">
        <f t="shared" si="240"/>
        <v>0</v>
      </c>
      <c r="J3851" s="25">
        <f t="shared" si="241"/>
        <v>1</v>
      </c>
      <c r="K3851" s="25">
        <f t="shared" si="242"/>
        <v>0</v>
      </c>
      <c r="L3851" s="25">
        <f t="shared" si="243"/>
        <v>0</v>
      </c>
      <c r="M3851" s="25">
        <v>1</v>
      </c>
      <c r="N3851" s="25" t="e">
        <v>#N/A</v>
      </c>
      <c r="O3851" s="25" t="e">
        <f>VLOOKUP(A3851,'NFkB target TFs'!$E$10:$E$54,1,FALSE)</f>
        <v>#N/A</v>
      </c>
      <c r="P3851" s="25" t="e">
        <f>VLOOKUP(A3851,'all NFkB targets'!$A$6:$A$571,1,FALSE)</f>
        <v>#N/A</v>
      </c>
    </row>
    <row r="3852" spans="1:16" x14ac:dyDescent="0.25">
      <c r="A3852" s="96" t="s">
        <v>4905</v>
      </c>
      <c r="B3852" s="21" t="s">
        <v>4906</v>
      </c>
      <c r="C3852" s="21"/>
      <c r="D3852" s="22">
        <v>0</v>
      </c>
      <c r="E3852" s="23">
        <v>0.22279110731525778</v>
      </c>
      <c r="F3852" s="23">
        <v>9.4220628897244502E-2</v>
      </c>
      <c r="G3852" s="23">
        <v>0.28681434445071857</v>
      </c>
      <c r="H3852" s="23">
        <v>5.4519398465710023E-2</v>
      </c>
      <c r="I3852" s="25">
        <f t="shared" si="240"/>
        <v>0</v>
      </c>
      <c r="J3852" s="25">
        <f t="shared" si="241"/>
        <v>0</v>
      </c>
      <c r="K3852" s="25">
        <f t="shared" si="242"/>
        <v>0</v>
      </c>
      <c r="L3852" s="25">
        <f t="shared" si="243"/>
        <v>0</v>
      </c>
      <c r="M3852" s="25">
        <v>0</v>
      </c>
      <c r="N3852" s="25" t="e">
        <v>#N/A</v>
      </c>
      <c r="O3852" s="25" t="e">
        <f>VLOOKUP(A3852,'NFkB target TFs'!$E$10:$E$54,1,FALSE)</f>
        <v>#N/A</v>
      </c>
      <c r="P3852" s="25" t="e">
        <f>VLOOKUP(A3852,'all NFkB targets'!$A$6:$A$571,1,FALSE)</f>
        <v>#N/A</v>
      </c>
    </row>
    <row r="3853" spans="1:16" x14ac:dyDescent="0.25">
      <c r="A3853" s="96" t="s">
        <v>2587</v>
      </c>
      <c r="B3853" s="21" t="s">
        <v>2588</v>
      </c>
      <c r="C3853" s="21"/>
      <c r="D3853" s="22">
        <v>0</v>
      </c>
      <c r="E3853" s="23">
        <v>-2.4694930625571244E-2</v>
      </c>
      <c r="F3853" s="23">
        <v>0.13975635314736337</v>
      </c>
      <c r="G3853" s="23">
        <v>7.5331986540713575E-2</v>
      </c>
      <c r="H3853" s="23">
        <v>5.448742861163211E-2</v>
      </c>
      <c r="I3853" s="25">
        <f t="shared" si="240"/>
        <v>0</v>
      </c>
      <c r="J3853" s="25">
        <f t="shared" si="241"/>
        <v>0</v>
      </c>
      <c r="K3853" s="25">
        <f t="shared" si="242"/>
        <v>0</v>
      </c>
      <c r="L3853" s="25">
        <f t="shared" si="243"/>
        <v>0</v>
      </c>
      <c r="M3853" s="25">
        <v>0</v>
      </c>
      <c r="N3853" s="25" t="e">
        <v>#N/A</v>
      </c>
      <c r="O3853" s="25" t="e">
        <f>VLOOKUP(A3853,'NFkB target TFs'!$E$10:$E$54,1,FALSE)</f>
        <v>#N/A</v>
      </c>
      <c r="P3853" s="25" t="e">
        <f>VLOOKUP(A3853,'all NFkB targets'!$A$6:$A$571,1,FALSE)</f>
        <v>#N/A</v>
      </c>
    </row>
    <row r="3854" spans="1:16" x14ac:dyDescent="0.25">
      <c r="A3854" s="96" t="s">
        <v>1626</v>
      </c>
      <c r="B3854" s="21" t="s">
        <v>1627</v>
      </c>
      <c r="C3854" s="21"/>
      <c r="D3854" s="22">
        <v>0</v>
      </c>
      <c r="E3854" s="23">
        <v>-5.2451830089870572E-3</v>
      </c>
      <c r="F3854" s="23">
        <v>-4.4765429958564085E-2</v>
      </c>
      <c r="G3854" s="23">
        <v>0.2396468709270041</v>
      </c>
      <c r="H3854" s="23">
        <v>5.4372655585948566E-2</v>
      </c>
      <c r="I3854" s="25">
        <f t="shared" si="240"/>
        <v>0</v>
      </c>
      <c r="J3854" s="25">
        <f t="shared" si="241"/>
        <v>0</v>
      </c>
      <c r="K3854" s="25">
        <f t="shared" si="242"/>
        <v>0</v>
      </c>
      <c r="L3854" s="25">
        <f t="shared" si="243"/>
        <v>0</v>
      </c>
      <c r="M3854" s="25">
        <v>0</v>
      </c>
      <c r="N3854" s="25" t="e">
        <v>#N/A</v>
      </c>
      <c r="O3854" s="25" t="e">
        <f>VLOOKUP(A3854,'NFkB target TFs'!$E$10:$E$54,1,FALSE)</f>
        <v>#N/A</v>
      </c>
      <c r="P3854" s="25" t="e">
        <f>VLOOKUP(A3854,'all NFkB targets'!$A$6:$A$571,1,FALSE)</f>
        <v>#N/A</v>
      </c>
    </row>
    <row r="3855" spans="1:16" x14ac:dyDescent="0.25">
      <c r="A3855" s="96" t="s">
        <v>10760</v>
      </c>
      <c r="B3855" s="21" t="s">
        <v>10761</v>
      </c>
      <c r="C3855" s="21"/>
      <c r="D3855" s="22">
        <v>0</v>
      </c>
      <c r="E3855" s="23">
        <v>-7.0064605226461338E-2</v>
      </c>
      <c r="F3855" s="23">
        <v>0.38560364653311052</v>
      </c>
      <c r="G3855" s="23">
        <v>0.14171637618013908</v>
      </c>
      <c r="H3855" s="23">
        <v>5.4251481579028669E-2</v>
      </c>
      <c r="I3855" s="25">
        <f t="shared" si="240"/>
        <v>0</v>
      </c>
      <c r="J3855" s="25">
        <f t="shared" si="241"/>
        <v>0</v>
      </c>
      <c r="K3855" s="25">
        <f t="shared" si="242"/>
        <v>0</v>
      </c>
      <c r="L3855" s="25">
        <f t="shared" si="243"/>
        <v>0</v>
      </c>
      <c r="M3855" s="25">
        <v>0</v>
      </c>
      <c r="N3855" s="25" t="e">
        <v>#N/A</v>
      </c>
      <c r="O3855" s="25" t="e">
        <f>VLOOKUP(A3855,'NFkB target TFs'!$E$10:$E$54,1,FALSE)</f>
        <v>#N/A</v>
      </c>
      <c r="P3855" s="25" t="e">
        <f>VLOOKUP(A3855,'all NFkB targets'!$A$6:$A$571,1,FALSE)</f>
        <v>#N/A</v>
      </c>
    </row>
    <row r="3856" spans="1:16" x14ac:dyDescent="0.25">
      <c r="A3856" s="96" t="s">
        <v>3565</v>
      </c>
      <c r="B3856" s="21" t="s">
        <v>3566</v>
      </c>
      <c r="C3856" s="21"/>
      <c r="D3856" s="22">
        <v>0</v>
      </c>
      <c r="E3856" s="23">
        <v>-0.18557741213885548</v>
      </c>
      <c r="F3856" s="23">
        <v>0.12165163003106715</v>
      </c>
      <c r="G3856" s="23">
        <v>0.24581221252532068</v>
      </c>
      <c r="H3856" s="23">
        <v>5.4213218317009232E-2</v>
      </c>
      <c r="I3856" s="25">
        <f t="shared" si="240"/>
        <v>0</v>
      </c>
      <c r="J3856" s="25">
        <f t="shared" si="241"/>
        <v>0</v>
      </c>
      <c r="K3856" s="25">
        <f t="shared" si="242"/>
        <v>0</v>
      </c>
      <c r="L3856" s="25">
        <f t="shared" si="243"/>
        <v>0</v>
      </c>
      <c r="M3856" s="25">
        <v>0</v>
      </c>
      <c r="N3856" s="25" t="e">
        <v>#N/A</v>
      </c>
      <c r="O3856" s="25" t="e">
        <f>VLOOKUP(A3856,'NFkB target TFs'!$E$10:$E$54,1,FALSE)</f>
        <v>#N/A</v>
      </c>
      <c r="P3856" s="25" t="e">
        <f>VLOOKUP(A3856,'all NFkB targets'!$A$6:$A$571,1,FALSE)</f>
        <v>#N/A</v>
      </c>
    </row>
    <row r="3857" spans="1:16" x14ac:dyDescent="0.25">
      <c r="A3857" s="96" t="s">
        <v>12308</v>
      </c>
      <c r="B3857" s="21" t="s">
        <v>12309</v>
      </c>
      <c r="C3857" s="21"/>
      <c r="D3857" s="22">
        <v>0</v>
      </c>
      <c r="E3857" s="24">
        <v>-1.0738163435825963</v>
      </c>
      <c r="F3857" s="24">
        <v>-0.33784187353008838</v>
      </c>
      <c r="G3857" s="23">
        <v>-6.5361506787512513E-2</v>
      </c>
      <c r="H3857" s="23">
        <v>5.4183652274812949E-2</v>
      </c>
      <c r="I3857" s="25">
        <f t="shared" si="240"/>
        <v>1</v>
      </c>
      <c r="J3857" s="25">
        <f t="shared" si="241"/>
        <v>0</v>
      </c>
      <c r="K3857" s="25">
        <f t="shared" si="242"/>
        <v>0</v>
      </c>
      <c r="L3857" s="25">
        <f t="shared" si="243"/>
        <v>0</v>
      </c>
      <c r="M3857" s="25">
        <v>1</v>
      </c>
      <c r="N3857" s="25" t="e">
        <v>#N/A</v>
      </c>
      <c r="O3857" s="25" t="e">
        <f>VLOOKUP(A3857,'NFkB target TFs'!$E$10:$E$54,1,FALSE)</f>
        <v>#N/A</v>
      </c>
      <c r="P3857" s="25" t="e">
        <f>VLOOKUP(A3857,'all NFkB targets'!$A$6:$A$571,1,FALSE)</f>
        <v>#N/A</v>
      </c>
    </row>
    <row r="3858" spans="1:16" x14ac:dyDescent="0.25">
      <c r="A3858" s="96" t="s">
        <v>12663</v>
      </c>
      <c r="B3858" s="21" t="s">
        <v>12664</v>
      </c>
      <c r="C3858" s="21"/>
      <c r="D3858" s="22">
        <v>0</v>
      </c>
      <c r="E3858" s="23">
        <v>5.1013889321485914E-2</v>
      </c>
      <c r="F3858" s="24">
        <v>-0.62237197681080558</v>
      </c>
      <c r="G3858" s="24">
        <v>-0.49165512400378597</v>
      </c>
      <c r="H3858" s="23">
        <v>5.4125984123304299E-2</v>
      </c>
      <c r="I3858" s="25">
        <f t="shared" si="240"/>
        <v>0</v>
      </c>
      <c r="J3858" s="25">
        <f t="shared" si="241"/>
        <v>1</v>
      </c>
      <c r="K3858" s="25">
        <f t="shared" si="242"/>
        <v>0</v>
      </c>
      <c r="L3858" s="25">
        <f t="shared" si="243"/>
        <v>0</v>
      </c>
      <c r="M3858" s="25">
        <v>1</v>
      </c>
      <c r="N3858" s="25" t="e">
        <v>#N/A</v>
      </c>
      <c r="O3858" s="25" t="e">
        <f>VLOOKUP(A3858,'NFkB target TFs'!$E$10:$E$54,1,FALSE)</f>
        <v>#N/A</v>
      </c>
      <c r="P3858" s="25" t="e">
        <f>VLOOKUP(A3858,'all NFkB targets'!$A$6:$A$571,1,FALSE)</f>
        <v>#N/A</v>
      </c>
    </row>
    <row r="3859" spans="1:16" x14ac:dyDescent="0.25">
      <c r="A3859" s="96" t="s">
        <v>727</v>
      </c>
      <c r="B3859" s="21" t="s">
        <v>728</v>
      </c>
      <c r="C3859" s="21"/>
      <c r="D3859" s="22">
        <v>0</v>
      </c>
      <c r="E3859" s="23">
        <v>-1.4530115448073973E-3</v>
      </c>
      <c r="F3859" s="23">
        <v>0.24303308907058646</v>
      </c>
      <c r="G3859" s="23">
        <v>0.36333535678841439</v>
      </c>
      <c r="H3859" s="23">
        <v>5.4120326679217755E-2</v>
      </c>
      <c r="I3859" s="25">
        <f t="shared" si="240"/>
        <v>0</v>
      </c>
      <c r="J3859" s="25">
        <f t="shared" si="241"/>
        <v>0</v>
      </c>
      <c r="K3859" s="25">
        <f t="shared" si="242"/>
        <v>0</v>
      </c>
      <c r="L3859" s="25">
        <f t="shared" si="243"/>
        <v>0</v>
      </c>
      <c r="M3859" s="25">
        <v>0</v>
      </c>
      <c r="N3859" s="25" t="e">
        <v>#N/A</v>
      </c>
      <c r="O3859" s="25" t="e">
        <f>VLOOKUP(A3859,'NFkB target TFs'!$E$10:$E$54,1,FALSE)</f>
        <v>#N/A</v>
      </c>
      <c r="P3859" s="25" t="e">
        <f>VLOOKUP(A3859,'all NFkB targets'!$A$6:$A$571,1,FALSE)</f>
        <v>#N/A</v>
      </c>
    </row>
    <row r="3860" spans="1:16" x14ac:dyDescent="0.25">
      <c r="A3860" s="96" t="s">
        <v>12112</v>
      </c>
      <c r="B3860" s="21" t="s">
        <v>12113</v>
      </c>
      <c r="C3860" s="21"/>
      <c r="D3860" s="22">
        <v>0</v>
      </c>
      <c r="E3860" s="24">
        <v>-0.61254083543928706</v>
      </c>
      <c r="F3860" s="24">
        <v>-0.25548947620852613</v>
      </c>
      <c r="G3860" s="23">
        <v>5.8577447263417994E-2</v>
      </c>
      <c r="H3860" s="23">
        <v>5.3917778978315622E-2</v>
      </c>
      <c r="I3860" s="25">
        <f t="shared" si="240"/>
        <v>1</v>
      </c>
      <c r="J3860" s="25">
        <f t="shared" si="241"/>
        <v>0</v>
      </c>
      <c r="K3860" s="25">
        <f t="shared" si="242"/>
        <v>0</v>
      </c>
      <c r="L3860" s="25">
        <f t="shared" si="243"/>
        <v>0</v>
      </c>
      <c r="M3860" s="25">
        <v>1</v>
      </c>
      <c r="N3860" s="25" t="e">
        <v>#N/A</v>
      </c>
      <c r="O3860" s="25" t="e">
        <f>VLOOKUP(A3860,'NFkB target TFs'!$E$10:$E$54,1,FALSE)</f>
        <v>#N/A</v>
      </c>
      <c r="P3860" s="25" t="e">
        <f>VLOOKUP(A3860,'all NFkB targets'!$A$6:$A$571,1,FALSE)</f>
        <v>#N/A</v>
      </c>
    </row>
    <row r="3861" spans="1:16" x14ac:dyDescent="0.25">
      <c r="A3861" s="96" t="s">
        <v>3359</v>
      </c>
      <c r="B3861" s="21" t="s">
        <v>3360</v>
      </c>
      <c r="C3861" s="21"/>
      <c r="D3861" s="22">
        <v>0</v>
      </c>
      <c r="E3861" s="23">
        <v>0.18621757650790591</v>
      </c>
      <c r="F3861" s="23">
        <v>-0.14388825438394182</v>
      </c>
      <c r="G3861" s="23">
        <v>0.20707690676335685</v>
      </c>
      <c r="H3861" s="23">
        <v>5.3846689133011855E-2</v>
      </c>
      <c r="I3861" s="25">
        <f t="shared" si="240"/>
        <v>0</v>
      </c>
      <c r="J3861" s="25">
        <f t="shared" si="241"/>
        <v>0</v>
      </c>
      <c r="K3861" s="25">
        <f t="shared" si="242"/>
        <v>0</v>
      </c>
      <c r="L3861" s="25">
        <f t="shared" si="243"/>
        <v>0</v>
      </c>
      <c r="M3861" s="25">
        <v>0</v>
      </c>
      <c r="N3861" s="25" t="e">
        <v>#N/A</v>
      </c>
      <c r="O3861" s="25" t="e">
        <f>VLOOKUP(A3861,'NFkB target TFs'!$E$10:$E$54,1,FALSE)</f>
        <v>#N/A</v>
      </c>
      <c r="P3861" s="25" t="e">
        <f>VLOOKUP(A3861,'all NFkB targets'!$A$6:$A$571,1,FALSE)</f>
        <v>#N/A</v>
      </c>
    </row>
    <row r="3862" spans="1:16" x14ac:dyDescent="0.25">
      <c r="A3862" s="96" t="s">
        <v>3009</v>
      </c>
      <c r="B3862" s="21" t="s">
        <v>3010</v>
      </c>
      <c r="C3862" s="21"/>
      <c r="D3862" s="22">
        <v>0</v>
      </c>
      <c r="E3862" s="23">
        <v>-0.15307229225132241</v>
      </c>
      <c r="F3862" s="23">
        <v>-4.9602086199746001E-2</v>
      </c>
      <c r="G3862" s="23">
        <v>0.33720361935070253</v>
      </c>
      <c r="H3862" s="23">
        <v>5.3706283998859392E-2</v>
      </c>
      <c r="I3862" s="25">
        <f t="shared" si="240"/>
        <v>0</v>
      </c>
      <c r="J3862" s="25">
        <f t="shared" si="241"/>
        <v>0</v>
      </c>
      <c r="K3862" s="25">
        <f t="shared" si="242"/>
        <v>0</v>
      </c>
      <c r="L3862" s="25">
        <f t="shared" si="243"/>
        <v>0</v>
      </c>
      <c r="M3862" s="25">
        <v>0</v>
      </c>
      <c r="N3862" s="25" t="e">
        <v>#N/A</v>
      </c>
      <c r="O3862" s="25" t="e">
        <f>VLOOKUP(A3862,'NFkB target TFs'!$E$10:$E$54,1,FALSE)</f>
        <v>#N/A</v>
      </c>
      <c r="P3862" s="25" t="e">
        <f>VLOOKUP(A3862,'all NFkB targets'!$A$6:$A$571,1,FALSE)</f>
        <v>#N/A</v>
      </c>
    </row>
    <row r="3863" spans="1:16" x14ac:dyDescent="0.25">
      <c r="A3863" s="96" t="s">
        <v>5347</v>
      </c>
      <c r="B3863" s="21" t="s">
        <v>5348</v>
      </c>
      <c r="C3863" s="21"/>
      <c r="D3863" s="22">
        <v>0</v>
      </c>
      <c r="E3863" s="23">
        <v>-0.25355137815702561</v>
      </c>
      <c r="F3863" s="23">
        <v>-0.13580877777671505</v>
      </c>
      <c r="G3863" s="23">
        <v>-0.26557848034427961</v>
      </c>
      <c r="H3863" s="23">
        <v>5.3613465048870747E-2</v>
      </c>
      <c r="I3863" s="25">
        <f t="shared" si="240"/>
        <v>0</v>
      </c>
      <c r="J3863" s="25">
        <f t="shared" si="241"/>
        <v>0</v>
      </c>
      <c r="K3863" s="25">
        <f t="shared" si="242"/>
        <v>0</v>
      </c>
      <c r="L3863" s="25">
        <f t="shared" si="243"/>
        <v>0</v>
      </c>
      <c r="M3863" s="25">
        <v>0</v>
      </c>
      <c r="N3863" s="25" t="e">
        <v>#N/A</v>
      </c>
      <c r="O3863" s="25" t="e">
        <f>VLOOKUP(A3863,'NFkB target TFs'!$E$10:$E$54,1,FALSE)</f>
        <v>#N/A</v>
      </c>
      <c r="P3863" s="25" t="e">
        <f>VLOOKUP(A3863,'all NFkB targets'!$A$6:$A$571,1,FALSE)</f>
        <v>#N/A</v>
      </c>
    </row>
    <row r="3864" spans="1:16" x14ac:dyDescent="0.25">
      <c r="A3864" s="96" t="s">
        <v>8483</v>
      </c>
      <c r="B3864" s="21" t="s">
        <v>8484</v>
      </c>
      <c r="C3864" s="21"/>
      <c r="D3864" s="22">
        <v>0</v>
      </c>
      <c r="E3864" s="23">
        <v>6.7753149100746105E-2</v>
      </c>
      <c r="F3864" s="23">
        <v>-0.39479581797619684</v>
      </c>
      <c r="G3864" s="23">
        <v>-0.15119700321255591</v>
      </c>
      <c r="H3864" s="23">
        <v>5.3576589150231176E-2</v>
      </c>
      <c r="I3864" s="25">
        <f t="shared" si="240"/>
        <v>0</v>
      </c>
      <c r="J3864" s="25">
        <f t="shared" si="241"/>
        <v>0</v>
      </c>
      <c r="K3864" s="25">
        <f t="shared" si="242"/>
        <v>0</v>
      </c>
      <c r="L3864" s="25">
        <f t="shared" si="243"/>
        <v>0</v>
      </c>
      <c r="M3864" s="25">
        <v>0</v>
      </c>
      <c r="N3864" s="25" t="e">
        <v>#N/A</v>
      </c>
      <c r="O3864" s="25" t="e">
        <f>VLOOKUP(A3864,'NFkB target TFs'!$E$10:$E$54,1,FALSE)</f>
        <v>#N/A</v>
      </c>
      <c r="P3864" s="25" t="e">
        <f>VLOOKUP(A3864,'all NFkB targets'!$A$6:$A$571,1,FALSE)</f>
        <v>#N/A</v>
      </c>
    </row>
    <row r="3865" spans="1:16" x14ac:dyDescent="0.25">
      <c r="A3865" s="96" t="s">
        <v>4398</v>
      </c>
      <c r="B3865" s="21" t="s">
        <v>4399</v>
      </c>
      <c r="C3865" s="21"/>
      <c r="D3865" s="22">
        <v>0</v>
      </c>
      <c r="E3865" s="23">
        <v>-0.18716459371643568</v>
      </c>
      <c r="F3865" s="23">
        <v>-3.3654359880952014E-2</v>
      </c>
      <c r="G3865" s="23">
        <v>-3.0250550598626736E-2</v>
      </c>
      <c r="H3865" s="23">
        <v>5.3443465879416924E-2</v>
      </c>
      <c r="I3865" s="25">
        <f t="shared" si="240"/>
        <v>0</v>
      </c>
      <c r="J3865" s="25">
        <f t="shared" si="241"/>
        <v>0</v>
      </c>
      <c r="K3865" s="25">
        <f t="shared" si="242"/>
        <v>0</v>
      </c>
      <c r="L3865" s="25">
        <f t="shared" si="243"/>
        <v>0</v>
      </c>
      <c r="M3865" s="25">
        <v>0</v>
      </c>
      <c r="N3865" s="25" t="e">
        <v>#N/A</v>
      </c>
      <c r="O3865" s="25" t="e">
        <f>VLOOKUP(A3865,'NFkB target TFs'!$E$10:$E$54,1,FALSE)</f>
        <v>#N/A</v>
      </c>
      <c r="P3865" s="25" t="e">
        <f>VLOOKUP(A3865,'all NFkB targets'!$A$6:$A$571,1,FALSE)</f>
        <v>#N/A</v>
      </c>
    </row>
    <row r="3866" spans="1:16" x14ac:dyDescent="0.25">
      <c r="A3866" s="96" t="s">
        <v>8527</v>
      </c>
      <c r="B3866" s="21" t="s">
        <v>8528</v>
      </c>
      <c r="C3866" s="21"/>
      <c r="D3866" s="22">
        <v>0</v>
      </c>
      <c r="E3866" s="23">
        <v>-0.18571134086053115</v>
      </c>
      <c r="F3866" s="23">
        <v>7.1310109268836158E-2</v>
      </c>
      <c r="G3866" s="23">
        <v>0.24394425480358026</v>
      </c>
      <c r="H3866" s="23">
        <v>5.3429731493557196E-2</v>
      </c>
      <c r="I3866" s="25">
        <f t="shared" si="240"/>
        <v>0</v>
      </c>
      <c r="J3866" s="25">
        <f t="shared" si="241"/>
        <v>0</v>
      </c>
      <c r="K3866" s="25">
        <f t="shared" si="242"/>
        <v>0</v>
      </c>
      <c r="L3866" s="25">
        <f t="shared" si="243"/>
        <v>0</v>
      </c>
      <c r="M3866" s="25">
        <v>0</v>
      </c>
      <c r="N3866" s="25" t="e">
        <v>#N/A</v>
      </c>
      <c r="O3866" s="25" t="e">
        <f>VLOOKUP(A3866,'NFkB target TFs'!$E$10:$E$54,1,FALSE)</f>
        <v>#N/A</v>
      </c>
      <c r="P3866" s="25" t="e">
        <f>VLOOKUP(A3866,'all NFkB targets'!$A$6:$A$571,1,FALSE)</f>
        <v>#N/A</v>
      </c>
    </row>
    <row r="3867" spans="1:16" x14ac:dyDescent="0.25">
      <c r="A3867" s="96" t="s">
        <v>703</v>
      </c>
      <c r="B3867" s="21" t="s">
        <v>704</v>
      </c>
      <c r="C3867" s="21"/>
      <c r="D3867" s="22">
        <v>0</v>
      </c>
      <c r="E3867" s="23">
        <v>-0.15645433296108313</v>
      </c>
      <c r="F3867" s="23">
        <v>9.5944413139298829E-2</v>
      </c>
      <c r="G3867" s="23">
        <v>1.1138707840840794E-2</v>
      </c>
      <c r="H3867" s="23">
        <v>5.3358879294223935E-2</v>
      </c>
      <c r="I3867" s="25">
        <f t="shared" si="240"/>
        <v>0</v>
      </c>
      <c r="J3867" s="25">
        <f t="shared" si="241"/>
        <v>0</v>
      </c>
      <c r="K3867" s="25">
        <f t="shared" si="242"/>
        <v>0</v>
      </c>
      <c r="L3867" s="25">
        <f t="shared" si="243"/>
        <v>0</v>
      </c>
      <c r="M3867" s="25">
        <v>0</v>
      </c>
      <c r="N3867" s="25" t="e">
        <v>#N/A</v>
      </c>
      <c r="O3867" s="25" t="e">
        <f>VLOOKUP(A3867,'NFkB target TFs'!$E$10:$E$54,1,FALSE)</f>
        <v>#N/A</v>
      </c>
      <c r="P3867" s="25" t="e">
        <f>VLOOKUP(A3867,'all NFkB targets'!$A$6:$A$571,1,FALSE)</f>
        <v>#N/A</v>
      </c>
    </row>
    <row r="3868" spans="1:16" x14ac:dyDescent="0.25">
      <c r="A3868" s="96" t="s">
        <v>13956</v>
      </c>
      <c r="B3868" s="21" t="s">
        <v>13957</v>
      </c>
      <c r="C3868" s="21"/>
      <c r="D3868" s="22">
        <v>0</v>
      </c>
      <c r="E3868" s="23">
        <v>6.9448235202522107E-2</v>
      </c>
      <c r="F3868" s="28">
        <v>0.3726797808823441</v>
      </c>
      <c r="G3868" s="28">
        <v>0.7292220990344388</v>
      </c>
      <c r="H3868" s="23">
        <v>5.3338827259819144E-2</v>
      </c>
      <c r="I3868" s="25">
        <f t="shared" si="240"/>
        <v>0</v>
      </c>
      <c r="J3868" s="25">
        <f t="shared" si="241"/>
        <v>0</v>
      </c>
      <c r="K3868" s="25">
        <f t="shared" si="242"/>
        <v>1</v>
      </c>
      <c r="L3868" s="25">
        <f t="shared" si="243"/>
        <v>0</v>
      </c>
      <c r="M3868" s="25">
        <v>1</v>
      </c>
      <c r="N3868" s="25" t="e">
        <v>#N/A</v>
      </c>
      <c r="O3868" s="25" t="e">
        <f>VLOOKUP(A3868,'NFkB target TFs'!$E$10:$E$54,1,FALSE)</f>
        <v>#N/A</v>
      </c>
      <c r="P3868" s="25" t="e">
        <f>VLOOKUP(A3868,'all NFkB targets'!$A$6:$A$571,1,FALSE)</f>
        <v>#N/A</v>
      </c>
    </row>
    <row r="3869" spans="1:16" x14ac:dyDescent="0.25">
      <c r="A3869" s="96" t="s">
        <v>10982</v>
      </c>
      <c r="B3869" s="21" t="s">
        <v>10983</v>
      </c>
      <c r="C3869" s="21"/>
      <c r="D3869" s="22">
        <v>0</v>
      </c>
      <c r="E3869" s="23">
        <v>-0.46415373996281761</v>
      </c>
      <c r="F3869" s="23">
        <v>8.8767857206252521E-2</v>
      </c>
      <c r="G3869" s="23">
        <v>0.16220639429923611</v>
      </c>
      <c r="H3869" s="23">
        <v>5.320322763188013E-2</v>
      </c>
      <c r="I3869" s="25">
        <f t="shared" si="240"/>
        <v>0</v>
      </c>
      <c r="J3869" s="25">
        <f t="shared" si="241"/>
        <v>0</v>
      </c>
      <c r="K3869" s="25">
        <f t="shared" si="242"/>
        <v>0</v>
      </c>
      <c r="L3869" s="25">
        <f t="shared" si="243"/>
        <v>0</v>
      </c>
      <c r="M3869" s="25">
        <v>0</v>
      </c>
      <c r="N3869" s="25" t="e">
        <v>#N/A</v>
      </c>
      <c r="O3869" s="25" t="e">
        <f>VLOOKUP(A3869,'NFkB target TFs'!$E$10:$E$54,1,FALSE)</f>
        <v>#N/A</v>
      </c>
      <c r="P3869" s="25" t="e">
        <f>VLOOKUP(A3869,'all NFkB targets'!$A$6:$A$571,1,FALSE)</f>
        <v>#N/A</v>
      </c>
    </row>
    <row r="3870" spans="1:16" x14ac:dyDescent="0.25">
      <c r="A3870" s="96" t="s">
        <v>3340</v>
      </c>
      <c r="B3870" s="21" t="s">
        <v>3341</v>
      </c>
      <c r="C3870" s="21"/>
      <c r="D3870" s="22">
        <v>0</v>
      </c>
      <c r="E3870" s="23">
        <v>0.23469834531536565</v>
      </c>
      <c r="F3870" s="23">
        <v>0.37388017452208389</v>
      </c>
      <c r="G3870" s="23">
        <v>0.35811593864109731</v>
      </c>
      <c r="H3870" s="23">
        <v>5.2946374545180655E-2</v>
      </c>
      <c r="I3870" s="25">
        <f t="shared" si="240"/>
        <v>0</v>
      </c>
      <c r="J3870" s="25">
        <f t="shared" si="241"/>
        <v>0</v>
      </c>
      <c r="K3870" s="25">
        <f t="shared" si="242"/>
        <v>0</v>
      </c>
      <c r="L3870" s="25">
        <f t="shared" si="243"/>
        <v>0</v>
      </c>
      <c r="M3870" s="25">
        <v>0</v>
      </c>
      <c r="N3870" s="25" t="e">
        <v>#N/A</v>
      </c>
      <c r="O3870" s="25" t="e">
        <f>VLOOKUP(A3870,'NFkB target TFs'!$E$10:$E$54,1,FALSE)</f>
        <v>#N/A</v>
      </c>
      <c r="P3870" s="25" t="e">
        <f>VLOOKUP(A3870,'all NFkB targets'!$A$6:$A$571,1,FALSE)</f>
        <v>#N/A</v>
      </c>
    </row>
    <row r="3871" spans="1:16" x14ac:dyDescent="0.25">
      <c r="A3871" s="96" t="s">
        <v>9612</v>
      </c>
      <c r="B3871" s="21" t="s">
        <v>9613</v>
      </c>
      <c r="C3871" s="21"/>
      <c r="D3871" s="22">
        <v>0</v>
      </c>
      <c r="E3871" s="23">
        <v>-0.46088892152744704</v>
      </c>
      <c r="F3871" s="23">
        <v>2.9854403988579015E-2</v>
      </c>
      <c r="G3871" s="23">
        <v>-4.4057871053132178E-2</v>
      </c>
      <c r="H3871" s="23">
        <v>5.2861968671110565E-2</v>
      </c>
      <c r="I3871" s="25">
        <f t="shared" si="240"/>
        <v>0</v>
      </c>
      <c r="J3871" s="25">
        <f t="shared" si="241"/>
        <v>0</v>
      </c>
      <c r="K3871" s="25">
        <f t="shared" si="242"/>
        <v>0</v>
      </c>
      <c r="L3871" s="25">
        <f t="shared" si="243"/>
        <v>0</v>
      </c>
      <c r="M3871" s="25">
        <v>0</v>
      </c>
      <c r="N3871" s="25" t="e">
        <v>#N/A</v>
      </c>
      <c r="O3871" s="25" t="e">
        <f>VLOOKUP(A3871,'NFkB target TFs'!$E$10:$E$54,1,FALSE)</f>
        <v>#N/A</v>
      </c>
      <c r="P3871" s="25" t="e">
        <f>VLOOKUP(A3871,'all NFkB targets'!$A$6:$A$571,1,FALSE)</f>
        <v>#N/A</v>
      </c>
    </row>
    <row r="3872" spans="1:16" x14ac:dyDescent="0.25">
      <c r="A3872" s="96" t="s">
        <v>6217</v>
      </c>
      <c r="B3872" s="21" t="s">
        <v>6218</v>
      </c>
      <c r="C3872" s="21"/>
      <c r="D3872" s="22">
        <v>0</v>
      </c>
      <c r="E3872" s="23">
        <v>-0.12808256897643369</v>
      </c>
      <c r="F3872" s="23">
        <v>-0.41324286353401829</v>
      </c>
      <c r="G3872" s="23">
        <v>-0.57532659253703677</v>
      </c>
      <c r="H3872" s="23">
        <v>5.2823383745352552E-2</v>
      </c>
      <c r="I3872" s="25">
        <f t="shared" si="240"/>
        <v>0</v>
      </c>
      <c r="J3872" s="25">
        <f t="shared" si="241"/>
        <v>0</v>
      </c>
      <c r="K3872" s="25">
        <f t="shared" si="242"/>
        <v>0</v>
      </c>
      <c r="L3872" s="25">
        <f t="shared" si="243"/>
        <v>0</v>
      </c>
      <c r="M3872" s="25">
        <v>0</v>
      </c>
      <c r="N3872" s="25" t="e">
        <v>#N/A</v>
      </c>
      <c r="O3872" s="25" t="e">
        <f>VLOOKUP(A3872,'NFkB target TFs'!$E$10:$E$54,1,FALSE)</f>
        <v>#N/A</v>
      </c>
      <c r="P3872" s="25" t="e">
        <f>VLOOKUP(A3872,'all NFkB targets'!$A$6:$A$571,1,FALSE)</f>
        <v>#N/A</v>
      </c>
    </row>
    <row r="3873" spans="1:16" x14ac:dyDescent="0.25">
      <c r="A3873" s="96" t="s">
        <v>107</v>
      </c>
      <c r="B3873" s="21" t="s">
        <v>11429</v>
      </c>
      <c r="C3873" s="21"/>
      <c r="D3873" s="22">
        <v>0</v>
      </c>
      <c r="E3873" s="23">
        <v>0.17030956629621943</v>
      </c>
      <c r="F3873" s="23">
        <v>2.7728830494991478E-2</v>
      </c>
      <c r="G3873" s="23">
        <v>0.18416004631429636</v>
      </c>
      <c r="H3873" s="23">
        <v>5.268395663419026E-2</v>
      </c>
      <c r="I3873" s="25">
        <f t="shared" si="240"/>
        <v>0</v>
      </c>
      <c r="J3873" s="25">
        <f t="shared" si="241"/>
        <v>0</v>
      </c>
      <c r="K3873" s="25">
        <f t="shared" si="242"/>
        <v>0</v>
      </c>
      <c r="L3873" s="25">
        <f t="shared" si="243"/>
        <v>0</v>
      </c>
      <c r="M3873" s="25">
        <v>0</v>
      </c>
      <c r="N3873" s="33" t="s">
        <v>107</v>
      </c>
      <c r="O3873" s="25" t="e">
        <f>VLOOKUP(A3873,'NFkB target TFs'!$E$10:$E$54,1,FALSE)</f>
        <v>#N/A</v>
      </c>
      <c r="P3873" s="25" t="e">
        <f>VLOOKUP(A3873,'all NFkB targets'!$A$6:$A$571,1,FALSE)</f>
        <v>#N/A</v>
      </c>
    </row>
    <row r="3874" spans="1:16" x14ac:dyDescent="0.25">
      <c r="A3874" s="96" t="s">
        <v>1400</v>
      </c>
      <c r="B3874" s="21" t="s">
        <v>1401</v>
      </c>
      <c r="C3874" s="21"/>
      <c r="D3874" s="22">
        <v>0</v>
      </c>
      <c r="E3874" s="23">
        <v>6.8800699539151938E-2</v>
      </c>
      <c r="F3874" s="23">
        <v>0.4294149723793822</v>
      </c>
      <c r="G3874" s="23">
        <v>0.24753522905932401</v>
      </c>
      <c r="H3874" s="23">
        <v>5.2574479818620644E-2</v>
      </c>
      <c r="I3874" s="25">
        <f t="shared" si="240"/>
        <v>0</v>
      </c>
      <c r="J3874" s="25">
        <f t="shared" si="241"/>
        <v>0</v>
      </c>
      <c r="K3874" s="25">
        <f t="shared" si="242"/>
        <v>0</v>
      </c>
      <c r="L3874" s="25">
        <f t="shared" si="243"/>
        <v>0</v>
      </c>
      <c r="M3874" s="25">
        <v>0</v>
      </c>
      <c r="N3874" s="25" t="e">
        <v>#N/A</v>
      </c>
      <c r="O3874" s="25" t="e">
        <f>VLOOKUP(A3874,'NFkB target TFs'!$E$10:$E$54,1,FALSE)</f>
        <v>#N/A</v>
      </c>
      <c r="P3874" s="25" t="e">
        <f>VLOOKUP(A3874,'all NFkB targets'!$A$6:$A$571,1,FALSE)</f>
        <v>#N/A</v>
      </c>
    </row>
    <row r="3875" spans="1:16" x14ac:dyDescent="0.25">
      <c r="A3875" s="96" t="s">
        <v>58</v>
      </c>
      <c r="B3875" s="21" t="s">
        <v>6968</v>
      </c>
      <c r="C3875" s="21"/>
      <c r="D3875" s="22">
        <v>0</v>
      </c>
      <c r="E3875" s="23">
        <v>0.40527066769645065</v>
      </c>
      <c r="F3875" s="23">
        <v>-0.21332454081808055</v>
      </c>
      <c r="G3875" s="23">
        <v>8.4257888746246332E-2</v>
      </c>
      <c r="H3875" s="23">
        <v>5.2571228753108629E-2</v>
      </c>
      <c r="I3875" s="25">
        <f t="shared" si="240"/>
        <v>0</v>
      </c>
      <c r="J3875" s="25">
        <f t="shared" si="241"/>
        <v>0</v>
      </c>
      <c r="K3875" s="25">
        <f t="shared" si="242"/>
        <v>0</v>
      </c>
      <c r="L3875" s="25">
        <f t="shared" si="243"/>
        <v>0</v>
      </c>
      <c r="M3875" s="25">
        <v>0</v>
      </c>
      <c r="N3875" s="33" t="s">
        <v>58</v>
      </c>
      <c r="O3875" s="25" t="e">
        <f>VLOOKUP(A3875,'NFkB target TFs'!$E$10:$E$54,1,FALSE)</f>
        <v>#N/A</v>
      </c>
      <c r="P3875" s="25" t="e">
        <f>VLOOKUP(A3875,'all NFkB targets'!$A$6:$A$571,1,FALSE)</f>
        <v>#N/A</v>
      </c>
    </row>
    <row r="3876" spans="1:16" x14ac:dyDescent="0.25">
      <c r="A3876" s="96" t="s">
        <v>5094</v>
      </c>
      <c r="B3876" s="21" t="s">
        <v>5095</v>
      </c>
      <c r="C3876" s="21"/>
      <c r="D3876" s="22">
        <v>0</v>
      </c>
      <c r="E3876" s="23">
        <v>0.14532100777488874</v>
      </c>
      <c r="F3876" s="23">
        <v>0.29616084738653881</v>
      </c>
      <c r="G3876" s="23">
        <v>0.23382830702223925</v>
      </c>
      <c r="H3876" s="23">
        <v>5.24999164755105E-2</v>
      </c>
      <c r="I3876" s="25">
        <f t="shared" si="240"/>
        <v>0</v>
      </c>
      <c r="J3876" s="25">
        <f t="shared" si="241"/>
        <v>0</v>
      </c>
      <c r="K3876" s="25">
        <f t="shared" si="242"/>
        <v>0</v>
      </c>
      <c r="L3876" s="25">
        <f t="shared" si="243"/>
        <v>0</v>
      </c>
      <c r="M3876" s="25">
        <v>0</v>
      </c>
      <c r="N3876" s="25" t="e">
        <v>#N/A</v>
      </c>
      <c r="O3876" s="25" t="e">
        <f>VLOOKUP(A3876,'NFkB target TFs'!$E$10:$E$54,1,FALSE)</f>
        <v>#N/A</v>
      </c>
      <c r="P3876" s="25" t="e">
        <f>VLOOKUP(A3876,'all NFkB targets'!$A$6:$A$571,1,FALSE)</f>
        <v>#N/A</v>
      </c>
    </row>
    <row r="3877" spans="1:16" x14ac:dyDescent="0.25">
      <c r="A3877" s="96" t="s">
        <v>8221</v>
      </c>
      <c r="B3877" s="21" t="s">
        <v>8222</v>
      </c>
      <c r="C3877" s="21"/>
      <c r="D3877" s="22">
        <v>0</v>
      </c>
      <c r="E3877" s="23">
        <v>-0.37829691770883916</v>
      </c>
      <c r="F3877" s="23">
        <v>-0.17163611096082459</v>
      </c>
      <c r="G3877" s="23">
        <v>-7.1089423287717113E-2</v>
      </c>
      <c r="H3877" s="23">
        <v>5.2346899559037562E-2</v>
      </c>
      <c r="I3877" s="25">
        <f t="shared" si="240"/>
        <v>0</v>
      </c>
      <c r="J3877" s="25">
        <f t="shared" si="241"/>
        <v>0</v>
      </c>
      <c r="K3877" s="25">
        <f t="shared" si="242"/>
        <v>0</v>
      </c>
      <c r="L3877" s="25">
        <f t="shared" si="243"/>
        <v>0</v>
      </c>
      <c r="M3877" s="25">
        <v>0</v>
      </c>
      <c r="N3877" s="25" t="e">
        <v>#N/A</v>
      </c>
      <c r="O3877" s="25" t="e">
        <f>VLOOKUP(A3877,'NFkB target TFs'!$E$10:$E$54,1,FALSE)</f>
        <v>#N/A</v>
      </c>
      <c r="P3877" s="25" t="e">
        <f>VLOOKUP(A3877,'all NFkB targets'!$A$6:$A$571,1,FALSE)</f>
        <v>#N/A</v>
      </c>
    </row>
    <row r="3878" spans="1:16" x14ac:dyDescent="0.25">
      <c r="A3878" s="96" t="s">
        <v>13627</v>
      </c>
      <c r="B3878" s="21" t="s">
        <v>13628</v>
      </c>
      <c r="C3878" s="21"/>
      <c r="D3878" s="22">
        <v>0</v>
      </c>
      <c r="E3878" s="23">
        <v>-2.6065605381603626E-2</v>
      </c>
      <c r="F3878" s="24">
        <v>-0.35765750075229169</v>
      </c>
      <c r="G3878" s="24">
        <v>-0.95732816536861565</v>
      </c>
      <c r="H3878" s="23">
        <v>5.1961399459728497E-2</v>
      </c>
      <c r="I3878" s="25">
        <f t="shared" si="240"/>
        <v>0</v>
      </c>
      <c r="J3878" s="25">
        <f t="shared" si="241"/>
        <v>0</v>
      </c>
      <c r="K3878" s="25">
        <f t="shared" si="242"/>
        <v>1</v>
      </c>
      <c r="L3878" s="25">
        <f t="shared" si="243"/>
        <v>0</v>
      </c>
      <c r="M3878" s="25">
        <v>1</v>
      </c>
      <c r="N3878" s="25" t="e">
        <v>#N/A</v>
      </c>
      <c r="O3878" s="25" t="e">
        <f>VLOOKUP(A3878,'NFkB target TFs'!$E$10:$E$54,1,FALSE)</f>
        <v>#N/A</v>
      </c>
      <c r="P3878" s="25" t="e">
        <f>VLOOKUP(A3878,'all NFkB targets'!$A$6:$A$571,1,FALSE)</f>
        <v>#N/A</v>
      </c>
    </row>
    <row r="3879" spans="1:16" x14ac:dyDescent="0.25">
      <c r="A3879" s="96" t="s">
        <v>10688</v>
      </c>
      <c r="B3879" s="21" t="s">
        <v>10689</v>
      </c>
      <c r="C3879" s="21"/>
      <c r="D3879" s="22">
        <v>0</v>
      </c>
      <c r="E3879" s="23">
        <v>-0.13105613849801651</v>
      </c>
      <c r="F3879" s="23">
        <v>-0.32509836750987203</v>
      </c>
      <c r="G3879" s="23">
        <v>-0.14187301472237901</v>
      </c>
      <c r="H3879" s="23">
        <v>5.1766834057659507E-2</v>
      </c>
      <c r="I3879" s="25">
        <f t="shared" si="240"/>
        <v>0</v>
      </c>
      <c r="J3879" s="25">
        <f t="shared" si="241"/>
        <v>0</v>
      </c>
      <c r="K3879" s="25">
        <f t="shared" si="242"/>
        <v>0</v>
      </c>
      <c r="L3879" s="25">
        <f t="shared" si="243"/>
        <v>0</v>
      </c>
      <c r="M3879" s="25">
        <v>0</v>
      </c>
      <c r="N3879" s="25" t="e">
        <v>#N/A</v>
      </c>
      <c r="O3879" s="25" t="e">
        <f>VLOOKUP(A3879,'NFkB target TFs'!$E$10:$E$54,1,FALSE)</f>
        <v>#N/A</v>
      </c>
      <c r="P3879" s="25" t="e">
        <f>VLOOKUP(A3879,'all NFkB targets'!$A$6:$A$571,1,FALSE)</f>
        <v>#N/A</v>
      </c>
    </row>
    <row r="3880" spans="1:16" x14ac:dyDescent="0.25">
      <c r="A3880" s="96" t="s">
        <v>11854</v>
      </c>
      <c r="B3880" s="21" t="s">
        <v>941</v>
      </c>
      <c r="C3880" s="21"/>
      <c r="D3880" s="22">
        <v>0</v>
      </c>
      <c r="E3880" s="23">
        <v>7.5729439913866547E-2</v>
      </c>
      <c r="F3880" s="23">
        <v>4.2720874984621716E-2</v>
      </c>
      <c r="G3880" s="23">
        <v>-4.4714753883806739E-2</v>
      </c>
      <c r="H3880" s="23">
        <v>5.1683319985498952E-2</v>
      </c>
      <c r="I3880" s="25">
        <f t="shared" si="240"/>
        <v>0</v>
      </c>
      <c r="J3880" s="25">
        <f t="shared" si="241"/>
        <v>0</v>
      </c>
      <c r="K3880" s="25">
        <f t="shared" si="242"/>
        <v>0</v>
      </c>
      <c r="L3880" s="25">
        <f t="shared" si="243"/>
        <v>0</v>
      </c>
      <c r="M3880" s="25">
        <v>0</v>
      </c>
      <c r="N3880" s="25" t="e">
        <v>#N/A</v>
      </c>
      <c r="O3880" s="25" t="e">
        <f>VLOOKUP(A3880,'NFkB target TFs'!$E$10:$E$54,1,FALSE)</f>
        <v>#N/A</v>
      </c>
      <c r="P3880" s="25" t="e">
        <f>VLOOKUP(A3880,'all NFkB targets'!$A$6:$A$571,1,FALSE)</f>
        <v>#N/A</v>
      </c>
    </row>
    <row r="3881" spans="1:16" x14ac:dyDescent="0.25">
      <c r="A3881" s="96" t="s">
        <v>7156</v>
      </c>
      <c r="B3881" s="21" t="s">
        <v>7157</v>
      </c>
      <c r="C3881" s="21"/>
      <c r="D3881" s="22">
        <v>0</v>
      </c>
      <c r="E3881" s="23">
        <v>-0.52777257330069272</v>
      </c>
      <c r="F3881" s="23">
        <v>-4.082939536649418E-2</v>
      </c>
      <c r="G3881" s="23">
        <v>0.21496391383368083</v>
      </c>
      <c r="H3881" s="23">
        <v>5.1662325997259118E-2</v>
      </c>
      <c r="I3881" s="25">
        <f t="shared" si="240"/>
        <v>0</v>
      </c>
      <c r="J3881" s="25">
        <f t="shared" si="241"/>
        <v>0</v>
      </c>
      <c r="K3881" s="25">
        <f t="shared" si="242"/>
        <v>0</v>
      </c>
      <c r="L3881" s="25">
        <f t="shared" si="243"/>
        <v>0</v>
      </c>
      <c r="M3881" s="25">
        <v>0</v>
      </c>
      <c r="N3881" s="25" t="e">
        <v>#N/A</v>
      </c>
      <c r="O3881" s="25" t="e">
        <f>VLOOKUP(A3881,'NFkB target TFs'!$E$10:$E$54,1,FALSE)</f>
        <v>#N/A</v>
      </c>
      <c r="P3881" s="25" t="e">
        <f>VLOOKUP(A3881,'all NFkB targets'!$A$6:$A$571,1,FALSE)</f>
        <v>#N/A</v>
      </c>
    </row>
    <row r="3882" spans="1:16" x14ac:dyDescent="0.25">
      <c r="A3882" s="96" t="s">
        <v>13264</v>
      </c>
      <c r="B3882" s="21" t="s">
        <v>13265</v>
      </c>
      <c r="C3882" s="21"/>
      <c r="D3882" s="22">
        <v>0</v>
      </c>
      <c r="E3882" s="28">
        <v>0.2465477104958074</v>
      </c>
      <c r="F3882" s="28">
        <v>0.18126063646527876</v>
      </c>
      <c r="G3882" s="28">
        <v>0.64393453111985477</v>
      </c>
      <c r="H3882" s="23">
        <v>5.1582353570537455E-2</v>
      </c>
      <c r="I3882" s="25">
        <f t="shared" si="240"/>
        <v>0</v>
      </c>
      <c r="J3882" s="25">
        <f t="shared" si="241"/>
        <v>0</v>
      </c>
      <c r="K3882" s="25">
        <f t="shared" si="242"/>
        <v>1</v>
      </c>
      <c r="L3882" s="25">
        <f t="shared" si="243"/>
        <v>0</v>
      </c>
      <c r="M3882" s="25">
        <v>1</v>
      </c>
      <c r="N3882" s="25" t="e">
        <v>#N/A</v>
      </c>
      <c r="O3882" s="25" t="e">
        <f>VLOOKUP(A3882,'NFkB target TFs'!$E$10:$E$54,1,FALSE)</f>
        <v>#N/A</v>
      </c>
      <c r="P3882" s="25" t="e">
        <f>VLOOKUP(A3882,'all NFkB targets'!$A$6:$A$571,1,FALSE)</f>
        <v>#N/A</v>
      </c>
    </row>
    <row r="3883" spans="1:16" x14ac:dyDescent="0.25">
      <c r="A3883" s="96" t="s">
        <v>7373</v>
      </c>
      <c r="B3883" s="21" t="s">
        <v>7374</v>
      </c>
      <c r="C3883" s="21"/>
      <c r="D3883" s="22">
        <v>0</v>
      </c>
      <c r="E3883" s="23">
        <v>0.26443218155856385</v>
      </c>
      <c r="F3883" s="23">
        <v>-6.4582254495892166E-2</v>
      </c>
      <c r="G3883" s="23">
        <v>0.18181988526477705</v>
      </c>
      <c r="H3883" s="23">
        <v>5.1479312121426715E-2</v>
      </c>
      <c r="I3883" s="25">
        <f t="shared" si="240"/>
        <v>0</v>
      </c>
      <c r="J3883" s="25">
        <f t="shared" si="241"/>
        <v>0</v>
      </c>
      <c r="K3883" s="25">
        <f t="shared" si="242"/>
        <v>0</v>
      </c>
      <c r="L3883" s="25">
        <f t="shared" si="243"/>
        <v>0</v>
      </c>
      <c r="M3883" s="25">
        <v>0</v>
      </c>
      <c r="N3883" s="25" t="e">
        <v>#N/A</v>
      </c>
      <c r="O3883" s="25" t="e">
        <f>VLOOKUP(A3883,'NFkB target TFs'!$E$10:$E$54,1,FALSE)</f>
        <v>#N/A</v>
      </c>
      <c r="P3883" s="25" t="e">
        <f>VLOOKUP(A3883,'all NFkB targets'!$A$6:$A$571,1,FALSE)</f>
        <v>#N/A</v>
      </c>
    </row>
    <row r="3884" spans="1:16" x14ac:dyDescent="0.25">
      <c r="A3884" s="96" t="s">
        <v>299</v>
      </c>
      <c r="B3884" s="21" t="s">
        <v>300</v>
      </c>
      <c r="C3884" s="21"/>
      <c r="D3884" s="22">
        <v>0</v>
      </c>
      <c r="E3884" s="23">
        <v>0.11307136928221767</v>
      </c>
      <c r="F3884" s="23">
        <v>-1.5922395803044539E-2</v>
      </c>
      <c r="G3884" s="23">
        <v>2.6961305212497039E-2</v>
      </c>
      <c r="H3884" s="23">
        <v>5.1470951555448258E-2</v>
      </c>
      <c r="I3884" s="25">
        <f t="shared" si="240"/>
        <v>0</v>
      </c>
      <c r="J3884" s="25">
        <f t="shared" si="241"/>
        <v>0</v>
      </c>
      <c r="K3884" s="25">
        <f t="shared" si="242"/>
        <v>0</v>
      </c>
      <c r="L3884" s="25">
        <f t="shared" si="243"/>
        <v>0</v>
      </c>
      <c r="M3884" s="25">
        <v>0</v>
      </c>
      <c r="N3884" s="25" t="e">
        <v>#N/A</v>
      </c>
      <c r="O3884" s="25" t="e">
        <f>VLOOKUP(A3884,'NFkB target TFs'!$E$10:$E$54,1,FALSE)</f>
        <v>#N/A</v>
      </c>
      <c r="P3884" s="25" t="e">
        <f>VLOOKUP(A3884,'all NFkB targets'!$A$6:$A$571,1,FALSE)</f>
        <v>#N/A</v>
      </c>
    </row>
    <row r="3885" spans="1:16" x14ac:dyDescent="0.25">
      <c r="A3885" s="96" t="s">
        <v>13431</v>
      </c>
      <c r="B3885" s="21" t="s">
        <v>13432</v>
      </c>
      <c r="C3885" s="21"/>
      <c r="D3885" s="22">
        <v>0</v>
      </c>
      <c r="E3885" s="23">
        <v>4.0175420043038021E-2</v>
      </c>
      <c r="F3885" s="28">
        <v>0.44762569781940492</v>
      </c>
      <c r="G3885" s="28">
        <v>0.65797383474364324</v>
      </c>
      <c r="H3885" s="23">
        <v>5.1377664953181676E-2</v>
      </c>
      <c r="I3885" s="25">
        <f t="shared" si="240"/>
        <v>0</v>
      </c>
      <c r="J3885" s="25">
        <f t="shared" si="241"/>
        <v>0</v>
      </c>
      <c r="K3885" s="25">
        <f t="shared" si="242"/>
        <v>1</v>
      </c>
      <c r="L3885" s="25">
        <f t="shared" si="243"/>
        <v>0</v>
      </c>
      <c r="M3885" s="25">
        <v>1</v>
      </c>
      <c r="N3885" s="25" t="e">
        <v>#N/A</v>
      </c>
      <c r="O3885" s="25" t="e">
        <f>VLOOKUP(A3885,'NFkB target TFs'!$E$10:$E$54,1,FALSE)</f>
        <v>#N/A</v>
      </c>
      <c r="P3885" s="25" t="e">
        <f>VLOOKUP(A3885,'all NFkB targets'!$A$6:$A$571,1,FALSE)</f>
        <v>#N/A</v>
      </c>
    </row>
    <row r="3886" spans="1:16" x14ac:dyDescent="0.25">
      <c r="A3886" s="96" t="s">
        <v>14361</v>
      </c>
      <c r="B3886" s="21" t="s">
        <v>14362</v>
      </c>
      <c r="C3886" s="21"/>
      <c r="D3886" s="22">
        <v>0</v>
      </c>
      <c r="E3886" s="24">
        <v>-1.117018861827306</v>
      </c>
      <c r="F3886" s="24">
        <v>-0.14050745460722072</v>
      </c>
      <c r="G3886" s="24">
        <v>-0.68347189285522736</v>
      </c>
      <c r="H3886" s="23">
        <v>5.0932726399181581E-2</v>
      </c>
      <c r="I3886" s="25">
        <f t="shared" si="240"/>
        <v>1</v>
      </c>
      <c r="J3886" s="25">
        <f t="shared" si="241"/>
        <v>0</v>
      </c>
      <c r="K3886" s="25">
        <f t="shared" si="242"/>
        <v>1</v>
      </c>
      <c r="L3886" s="25">
        <f t="shared" si="243"/>
        <v>0</v>
      </c>
      <c r="M3886" s="25">
        <v>1</v>
      </c>
      <c r="N3886" s="25" t="e">
        <v>#N/A</v>
      </c>
      <c r="O3886" s="25" t="e">
        <f>VLOOKUP(A3886,'NFkB target TFs'!$E$10:$E$54,1,FALSE)</f>
        <v>#N/A</v>
      </c>
      <c r="P3886" s="25" t="e">
        <f>VLOOKUP(A3886,'all NFkB targets'!$A$6:$A$571,1,FALSE)</f>
        <v>#N/A</v>
      </c>
    </row>
    <row r="3887" spans="1:16" x14ac:dyDescent="0.25">
      <c r="A3887" s="96" t="s">
        <v>7235</v>
      </c>
      <c r="B3887" s="21" t="s">
        <v>7236</v>
      </c>
      <c r="C3887" s="21"/>
      <c r="D3887" s="22">
        <v>0</v>
      </c>
      <c r="E3887" s="23">
        <v>-0.37179116195082557</v>
      </c>
      <c r="F3887" s="23">
        <v>0.12187815182405805</v>
      </c>
      <c r="G3887" s="23">
        <v>0.32610011167107489</v>
      </c>
      <c r="H3887" s="23">
        <v>5.0864622164317204E-2</v>
      </c>
      <c r="I3887" s="25">
        <f t="shared" si="240"/>
        <v>0</v>
      </c>
      <c r="J3887" s="25">
        <f t="shared" si="241"/>
        <v>0</v>
      </c>
      <c r="K3887" s="25">
        <f t="shared" si="242"/>
        <v>0</v>
      </c>
      <c r="L3887" s="25">
        <f t="shared" si="243"/>
        <v>0</v>
      </c>
      <c r="M3887" s="25">
        <v>0</v>
      </c>
      <c r="N3887" s="25" t="e">
        <v>#N/A</v>
      </c>
      <c r="O3887" s="25" t="e">
        <f>VLOOKUP(A3887,'NFkB target TFs'!$E$10:$E$54,1,FALSE)</f>
        <v>#N/A</v>
      </c>
      <c r="P3887" s="25" t="e">
        <f>VLOOKUP(A3887,'all NFkB targets'!$A$6:$A$571,1,FALSE)</f>
        <v>#N/A</v>
      </c>
    </row>
    <row r="3888" spans="1:16" x14ac:dyDescent="0.25">
      <c r="A3888" s="96" t="s">
        <v>9761</v>
      </c>
      <c r="B3888" s="21" t="s">
        <v>9762</v>
      </c>
      <c r="C3888" s="21"/>
      <c r="D3888" s="22">
        <v>0</v>
      </c>
      <c r="E3888" s="23">
        <v>-2.3335116913233398E-2</v>
      </c>
      <c r="F3888" s="23">
        <v>0.32564504196551664</v>
      </c>
      <c r="G3888" s="23">
        <v>0.39882596475854509</v>
      </c>
      <c r="H3888" s="23">
        <v>5.0589597535368187E-2</v>
      </c>
      <c r="I3888" s="25">
        <f t="shared" si="240"/>
        <v>0</v>
      </c>
      <c r="J3888" s="25">
        <f t="shared" si="241"/>
        <v>0</v>
      </c>
      <c r="K3888" s="25">
        <f t="shared" si="242"/>
        <v>0</v>
      </c>
      <c r="L3888" s="25">
        <f t="shared" si="243"/>
        <v>0</v>
      </c>
      <c r="M3888" s="25">
        <v>0</v>
      </c>
      <c r="N3888" s="25" t="e">
        <v>#N/A</v>
      </c>
      <c r="O3888" s="25" t="e">
        <f>VLOOKUP(A3888,'NFkB target TFs'!$E$10:$E$54,1,FALSE)</f>
        <v>#N/A</v>
      </c>
      <c r="P3888" s="25" t="e">
        <f>VLOOKUP(A3888,'all NFkB targets'!$A$6:$A$571,1,FALSE)</f>
        <v>#N/A</v>
      </c>
    </row>
    <row r="3889" spans="1:16" x14ac:dyDescent="0.25">
      <c r="A3889" s="96" t="s">
        <v>13455</v>
      </c>
      <c r="B3889" s="21" t="s">
        <v>941</v>
      </c>
      <c r="C3889" s="21"/>
      <c r="D3889" s="22">
        <v>0</v>
      </c>
      <c r="E3889" s="24">
        <v>-0.50668070622264549</v>
      </c>
      <c r="F3889" s="24">
        <v>-0.54059653233377369</v>
      </c>
      <c r="G3889" s="24">
        <v>-0.85507070491775317</v>
      </c>
      <c r="H3889" s="23">
        <v>5.0538967890221297E-2</v>
      </c>
      <c r="I3889" s="25">
        <f t="shared" si="240"/>
        <v>0</v>
      </c>
      <c r="J3889" s="25">
        <f t="shared" si="241"/>
        <v>0</v>
      </c>
      <c r="K3889" s="25">
        <f t="shared" si="242"/>
        <v>1</v>
      </c>
      <c r="L3889" s="25">
        <f t="shared" si="243"/>
        <v>0</v>
      </c>
      <c r="M3889" s="25">
        <v>1</v>
      </c>
      <c r="N3889" s="25" t="e">
        <v>#N/A</v>
      </c>
      <c r="O3889" s="25" t="e">
        <f>VLOOKUP(A3889,'NFkB target TFs'!$E$10:$E$54,1,FALSE)</f>
        <v>#N/A</v>
      </c>
      <c r="P3889" s="25" t="e">
        <f>VLOOKUP(A3889,'all NFkB targets'!$A$6:$A$571,1,FALSE)</f>
        <v>#N/A</v>
      </c>
    </row>
    <row r="3890" spans="1:16" x14ac:dyDescent="0.25">
      <c r="A3890" s="96" t="s">
        <v>10808</v>
      </c>
      <c r="B3890" s="21" t="s">
        <v>10809</v>
      </c>
      <c r="C3890" s="21"/>
      <c r="D3890" s="22">
        <v>0</v>
      </c>
      <c r="E3890" s="23">
        <v>0.17873430756620506</v>
      </c>
      <c r="F3890" s="23">
        <v>2.7917233956627319E-2</v>
      </c>
      <c r="G3890" s="23">
        <v>-0.31816565973359534</v>
      </c>
      <c r="H3890" s="23">
        <v>5.0289405277972682E-2</v>
      </c>
      <c r="I3890" s="25">
        <f t="shared" si="240"/>
        <v>0</v>
      </c>
      <c r="J3890" s="25">
        <f t="shared" si="241"/>
        <v>0</v>
      </c>
      <c r="K3890" s="25">
        <f t="shared" si="242"/>
        <v>0</v>
      </c>
      <c r="L3890" s="25">
        <f t="shared" si="243"/>
        <v>0</v>
      </c>
      <c r="M3890" s="25">
        <v>0</v>
      </c>
      <c r="N3890" s="25" t="e">
        <v>#N/A</v>
      </c>
      <c r="O3890" s="25" t="e">
        <f>VLOOKUP(A3890,'NFkB target TFs'!$E$10:$E$54,1,FALSE)</f>
        <v>#N/A</v>
      </c>
      <c r="P3890" s="25" t="e">
        <f>VLOOKUP(A3890,'all NFkB targets'!$A$6:$A$571,1,FALSE)</f>
        <v>#N/A</v>
      </c>
    </row>
    <row r="3891" spans="1:16" x14ac:dyDescent="0.25">
      <c r="A3891" s="96" t="s">
        <v>5507</v>
      </c>
      <c r="B3891" s="21" t="s">
        <v>5508</v>
      </c>
      <c r="C3891" s="21"/>
      <c r="D3891" s="22">
        <v>0</v>
      </c>
      <c r="E3891" s="23">
        <v>0.11733659364776973</v>
      </c>
      <c r="F3891" s="23">
        <v>8.3566906054277287E-2</v>
      </c>
      <c r="G3891" s="23">
        <v>-2.738461967959465E-2</v>
      </c>
      <c r="H3891" s="23">
        <v>5.0140534345181079E-2</v>
      </c>
      <c r="I3891" s="25">
        <f t="shared" si="240"/>
        <v>0</v>
      </c>
      <c r="J3891" s="25">
        <f t="shared" si="241"/>
        <v>0</v>
      </c>
      <c r="K3891" s="25">
        <f t="shared" si="242"/>
        <v>0</v>
      </c>
      <c r="L3891" s="25">
        <f t="shared" si="243"/>
        <v>0</v>
      </c>
      <c r="M3891" s="25">
        <v>0</v>
      </c>
      <c r="N3891" s="25" t="e">
        <v>#N/A</v>
      </c>
      <c r="O3891" s="25" t="e">
        <f>VLOOKUP(A3891,'NFkB target TFs'!$E$10:$E$54,1,FALSE)</f>
        <v>#N/A</v>
      </c>
      <c r="P3891" s="25" t="e">
        <f>VLOOKUP(A3891,'all NFkB targets'!$A$6:$A$571,1,FALSE)</f>
        <v>#N/A</v>
      </c>
    </row>
    <row r="3892" spans="1:16" x14ac:dyDescent="0.25">
      <c r="A3892" s="96" t="s">
        <v>4228</v>
      </c>
      <c r="B3892" s="21" t="s">
        <v>4229</v>
      </c>
      <c r="C3892" s="21"/>
      <c r="D3892" s="22">
        <v>0</v>
      </c>
      <c r="E3892" s="23">
        <v>0.39354251060952122</v>
      </c>
      <c r="F3892" s="23">
        <v>0.50544348291630059</v>
      </c>
      <c r="G3892" s="23">
        <v>4.0360532450785296E-2</v>
      </c>
      <c r="H3892" s="23">
        <v>5.0112373648040276E-2</v>
      </c>
      <c r="I3892" s="25">
        <f t="shared" si="240"/>
        <v>0</v>
      </c>
      <c r="J3892" s="25">
        <f t="shared" si="241"/>
        <v>0</v>
      </c>
      <c r="K3892" s="25">
        <f t="shared" si="242"/>
        <v>0</v>
      </c>
      <c r="L3892" s="25">
        <f t="shared" si="243"/>
        <v>0</v>
      </c>
      <c r="M3892" s="25">
        <v>0</v>
      </c>
      <c r="N3892" s="25" t="e">
        <v>#N/A</v>
      </c>
      <c r="O3892" s="25" t="e">
        <f>VLOOKUP(A3892,'NFkB target TFs'!$E$10:$E$54,1,FALSE)</f>
        <v>#N/A</v>
      </c>
      <c r="P3892" s="25" t="e">
        <f>VLOOKUP(A3892,'all NFkB targets'!$A$6:$A$571,1,FALSE)</f>
        <v>#N/A</v>
      </c>
    </row>
    <row r="3893" spans="1:16" x14ac:dyDescent="0.25">
      <c r="A3893" s="96" t="s">
        <v>10604</v>
      </c>
      <c r="B3893" s="21" t="s">
        <v>10605</v>
      </c>
      <c r="C3893" s="21"/>
      <c r="D3893" s="22">
        <v>0</v>
      </c>
      <c r="E3893" s="23">
        <v>0.13129593169108927</v>
      </c>
      <c r="F3893" s="23">
        <v>0.26699048128743924</v>
      </c>
      <c r="G3893" s="23">
        <v>0.39733127891063152</v>
      </c>
      <c r="H3893" s="23">
        <v>5.0031018495927178E-2</v>
      </c>
      <c r="I3893" s="25">
        <f t="shared" si="240"/>
        <v>0</v>
      </c>
      <c r="J3893" s="25">
        <f t="shared" si="241"/>
        <v>0</v>
      </c>
      <c r="K3893" s="25">
        <f t="shared" si="242"/>
        <v>0</v>
      </c>
      <c r="L3893" s="25">
        <f t="shared" si="243"/>
        <v>0</v>
      </c>
      <c r="M3893" s="25">
        <v>0</v>
      </c>
      <c r="N3893" s="25" t="e">
        <v>#N/A</v>
      </c>
      <c r="O3893" s="25" t="e">
        <f>VLOOKUP(A3893,'NFkB target TFs'!$E$10:$E$54,1,FALSE)</f>
        <v>#N/A</v>
      </c>
      <c r="P3893" s="25" t="e">
        <f>VLOOKUP(A3893,'all NFkB targets'!$A$6:$A$571,1,FALSE)</f>
        <v>#N/A</v>
      </c>
    </row>
    <row r="3894" spans="1:16" x14ac:dyDescent="0.25">
      <c r="A3894" s="96" t="s">
        <v>13093</v>
      </c>
      <c r="B3894" s="21" t="s">
        <v>13094</v>
      </c>
      <c r="C3894" s="21"/>
      <c r="D3894" s="22">
        <v>0</v>
      </c>
      <c r="E3894" s="28">
        <v>0.84687188843310812</v>
      </c>
      <c r="F3894" s="28">
        <v>0.76550056778084807</v>
      </c>
      <c r="G3894" s="24">
        <v>-0.31369194478759777</v>
      </c>
      <c r="H3894" s="23">
        <v>4.996125316033883E-2</v>
      </c>
      <c r="I3894" s="25">
        <f t="shared" si="240"/>
        <v>1</v>
      </c>
      <c r="J3894" s="25">
        <f t="shared" si="241"/>
        <v>1</v>
      </c>
      <c r="K3894" s="25">
        <f t="shared" si="242"/>
        <v>0</v>
      </c>
      <c r="L3894" s="25">
        <f t="shared" si="243"/>
        <v>0</v>
      </c>
      <c r="M3894" s="25">
        <v>1</v>
      </c>
      <c r="N3894" s="25" t="e">
        <v>#N/A</v>
      </c>
      <c r="O3894" s="25" t="e">
        <f>VLOOKUP(A3894,'NFkB target TFs'!$E$10:$E$54,1,FALSE)</f>
        <v>#N/A</v>
      </c>
      <c r="P3894" s="25" t="e">
        <f>VLOOKUP(A3894,'all NFkB targets'!$A$6:$A$571,1,FALSE)</f>
        <v>#N/A</v>
      </c>
    </row>
    <row r="3895" spans="1:16" x14ac:dyDescent="0.25">
      <c r="A3895" s="96" t="s">
        <v>7174</v>
      </c>
      <c r="B3895" s="21" t="s">
        <v>7175</v>
      </c>
      <c r="C3895" s="21"/>
      <c r="D3895" s="22">
        <v>0</v>
      </c>
      <c r="E3895" s="23">
        <v>-0.10599974394664166</v>
      </c>
      <c r="F3895" s="23">
        <v>-0.28372854511298506</v>
      </c>
      <c r="G3895" s="23">
        <v>0.25169305768012717</v>
      </c>
      <c r="H3895" s="23">
        <v>4.9931571570839925E-2</v>
      </c>
      <c r="I3895" s="25">
        <f t="shared" ref="I3895:I3958" si="244">IF(ABS(E3895)&gt;0.585,1,0)</f>
        <v>0</v>
      </c>
      <c r="J3895" s="25">
        <f t="shared" ref="J3895:J3958" si="245">IF(ABS(F3895)&gt;0.585,1,0)</f>
        <v>0</v>
      </c>
      <c r="K3895" s="25">
        <f t="shared" ref="K3895:K3958" si="246">IF(ABS(G3895)&gt;0.585,1,0)</f>
        <v>0</v>
      </c>
      <c r="L3895" s="25">
        <f t="shared" ref="L3895:L3958" si="247">IF(ABS(H3895)&gt;0.585,1,0)</f>
        <v>0</v>
      </c>
      <c r="M3895" s="25">
        <v>0</v>
      </c>
      <c r="N3895" s="25" t="e">
        <v>#N/A</v>
      </c>
      <c r="O3895" s="25" t="e">
        <f>VLOOKUP(A3895,'NFkB target TFs'!$E$10:$E$54,1,FALSE)</f>
        <v>#N/A</v>
      </c>
      <c r="P3895" s="25" t="e">
        <f>VLOOKUP(A3895,'all NFkB targets'!$A$6:$A$571,1,FALSE)</f>
        <v>#N/A</v>
      </c>
    </row>
    <row r="3896" spans="1:16" x14ac:dyDescent="0.25">
      <c r="A3896" s="96" t="s">
        <v>1965</v>
      </c>
      <c r="B3896" s="21" t="s">
        <v>1966</v>
      </c>
      <c r="C3896" s="21"/>
      <c r="D3896" s="22">
        <v>0</v>
      </c>
      <c r="E3896" s="23">
        <v>0.22683645231057795</v>
      </c>
      <c r="F3896" s="23">
        <v>7.908038266098065E-2</v>
      </c>
      <c r="G3896" s="23">
        <v>0.2632331254034741</v>
      </c>
      <c r="H3896" s="23">
        <v>4.9928373439154544E-2</v>
      </c>
      <c r="I3896" s="25">
        <f t="shared" si="244"/>
        <v>0</v>
      </c>
      <c r="J3896" s="25">
        <f t="shared" si="245"/>
        <v>0</v>
      </c>
      <c r="K3896" s="25">
        <f t="shared" si="246"/>
        <v>0</v>
      </c>
      <c r="L3896" s="25">
        <f t="shared" si="247"/>
        <v>0</v>
      </c>
      <c r="M3896" s="25">
        <v>0</v>
      </c>
      <c r="N3896" s="25" t="e">
        <v>#N/A</v>
      </c>
      <c r="O3896" s="25" t="e">
        <f>VLOOKUP(A3896,'NFkB target TFs'!$E$10:$E$54,1,FALSE)</f>
        <v>#N/A</v>
      </c>
      <c r="P3896" s="25" t="e">
        <f>VLOOKUP(A3896,'all NFkB targets'!$A$6:$A$571,1,FALSE)</f>
        <v>#N/A</v>
      </c>
    </row>
    <row r="3897" spans="1:16" x14ac:dyDescent="0.25">
      <c r="A3897" s="96" t="s">
        <v>3794</v>
      </c>
      <c r="B3897" s="21" t="s">
        <v>3795</v>
      </c>
      <c r="C3897" s="21"/>
      <c r="D3897" s="22">
        <v>0</v>
      </c>
      <c r="E3897" s="23">
        <v>0.19257552331908906</v>
      </c>
      <c r="F3897" s="23">
        <v>5.7085898891561702E-2</v>
      </c>
      <c r="G3897" s="23">
        <v>-3.1572091361637369E-2</v>
      </c>
      <c r="H3897" s="23">
        <v>4.962083993368438E-2</v>
      </c>
      <c r="I3897" s="25">
        <f t="shared" si="244"/>
        <v>0</v>
      </c>
      <c r="J3897" s="25">
        <f t="shared" si="245"/>
        <v>0</v>
      </c>
      <c r="K3897" s="25">
        <f t="shared" si="246"/>
        <v>0</v>
      </c>
      <c r="L3897" s="25">
        <f t="shared" si="247"/>
        <v>0</v>
      </c>
      <c r="M3897" s="25">
        <v>0</v>
      </c>
      <c r="N3897" s="25" t="e">
        <v>#N/A</v>
      </c>
      <c r="O3897" s="25" t="e">
        <f>VLOOKUP(A3897,'NFkB target TFs'!$E$10:$E$54,1,FALSE)</f>
        <v>#N/A</v>
      </c>
      <c r="P3897" s="25" t="e">
        <f>VLOOKUP(A3897,'all NFkB targets'!$A$6:$A$571,1,FALSE)</f>
        <v>#N/A</v>
      </c>
    </row>
    <row r="3898" spans="1:16" x14ac:dyDescent="0.25">
      <c r="A3898" s="96" t="s">
        <v>14681</v>
      </c>
      <c r="B3898" s="21" t="s">
        <v>14682</v>
      </c>
      <c r="C3898" s="21"/>
      <c r="D3898" s="22">
        <v>0</v>
      </c>
      <c r="E3898" s="24">
        <v>-0.55456102218060432</v>
      </c>
      <c r="F3898" s="24">
        <v>-1.8788035658532811</v>
      </c>
      <c r="G3898" s="28">
        <v>0.75271793957182842</v>
      </c>
      <c r="H3898" s="23">
        <v>4.9574010973537662E-2</v>
      </c>
      <c r="I3898" s="25">
        <f t="shared" si="244"/>
        <v>0</v>
      </c>
      <c r="J3898" s="25">
        <f t="shared" si="245"/>
        <v>1</v>
      </c>
      <c r="K3898" s="25">
        <f t="shared" si="246"/>
        <v>1</v>
      </c>
      <c r="L3898" s="25">
        <f t="shared" si="247"/>
        <v>0</v>
      </c>
      <c r="M3898" s="25">
        <v>1</v>
      </c>
      <c r="N3898" s="25" t="e">
        <v>#N/A</v>
      </c>
      <c r="O3898" s="25" t="e">
        <f>VLOOKUP(A3898,'NFkB target TFs'!$E$10:$E$54,1,FALSE)</f>
        <v>#N/A</v>
      </c>
      <c r="P3898" s="25" t="e">
        <f>VLOOKUP(A3898,'all NFkB targets'!$A$6:$A$571,1,FALSE)</f>
        <v>#N/A</v>
      </c>
    </row>
    <row r="3899" spans="1:16" x14ac:dyDescent="0.25">
      <c r="A3899" s="96" t="s">
        <v>3917</v>
      </c>
      <c r="B3899" s="21" t="s">
        <v>3918</v>
      </c>
      <c r="C3899" s="21"/>
      <c r="D3899" s="22">
        <v>0</v>
      </c>
      <c r="E3899" s="23">
        <v>-5.0454865454620815E-2</v>
      </c>
      <c r="F3899" s="23">
        <v>-4.8680062556168031E-2</v>
      </c>
      <c r="G3899" s="23">
        <v>-9.7220513495988481E-2</v>
      </c>
      <c r="H3899" s="23">
        <v>4.9532506102984313E-2</v>
      </c>
      <c r="I3899" s="25">
        <f t="shared" si="244"/>
        <v>0</v>
      </c>
      <c r="J3899" s="25">
        <f t="shared" si="245"/>
        <v>0</v>
      </c>
      <c r="K3899" s="25">
        <f t="shared" si="246"/>
        <v>0</v>
      </c>
      <c r="L3899" s="25">
        <f t="shared" si="247"/>
        <v>0</v>
      </c>
      <c r="M3899" s="25">
        <v>0</v>
      </c>
      <c r="N3899" s="25" t="e">
        <v>#N/A</v>
      </c>
      <c r="O3899" s="25" t="e">
        <f>VLOOKUP(A3899,'NFkB target TFs'!$E$10:$E$54,1,FALSE)</f>
        <v>#N/A</v>
      </c>
      <c r="P3899" s="25" t="e">
        <f>VLOOKUP(A3899,'all NFkB targets'!$A$6:$A$571,1,FALSE)</f>
        <v>#N/A</v>
      </c>
    </row>
    <row r="3900" spans="1:16" x14ac:dyDescent="0.25">
      <c r="A3900" s="96" t="s">
        <v>4674</v>
      </c>
      <c r="B3900" s="21" t="s">
        <v>4675</v>
      </c>
      <c r="C3900" s="21"/>
      <c r="D3900" s="22">
        <v>0</v>
      </c>
      <c r="E3900" s="23">
        <v>3.3283346663689449E-2</v>
      </c>
      <c r="F3900" s="23">
        <v>-0.12257991218839054</v>
      </c>
      <c r="G3900" s="23">
        <v>0.23489647443423584</v>
      </c>
      <c r="H3900" s="23">
        <v>4.949510765181233E-2</v>
      </c>
      <c r="I3900" s="25">
        <f t="shared" si="244"/>
        <v>0</v>
      </c>
      <c r="J3900" s="25">
        <f t="shared" si="245"/>
        <v>0</v>
      </c>
      <c r="K3900" s="25">
        <f t="shared" si="246"/>
        <v>0</v>
      </c>
      <c r="L3900" s="25">
        <f t="shared" si="247"/>
        <v>0</v>
      </c>
      <c r="M3900" s="25">
        <v>0</v>
      </c>
      <c r="N3900" s="25" t="e">
        <v>#N/A</v>
      </c>
      <c r="O3900" s="25" t="e">
        <f>VLOOKUP(A3900,'NFkB target TFs'!$E$10:$E$54,1,FALSE)</f>
        <v>#N/A</v>
      </c>
      <c r="P3900" s="25" t="e">
        <f>VLOOKUP(A3900,'all NFkB targets'!$A$6:$A$571,1,FALSE)</f>
        <v>#N/A</v>
      </c>
    </row>
    <row r="3901" spans="1:16" x14ac:dyDescent="0.25">
      <c r="A3901" s="96" t="s">
        <v>4039</v>
      </c>
      <c r="B3901" s="21" t="s">
        <v>4040</v>
      </c>
      <c r="C3901" s="21"/>
      <c r="D3901" s="22">
        <v>0</v>
      </c>
      <c r="E3901" s="23">
        <v>-0.35670519759556668</v>
      </c>
      <c r="F3901" s="23">
        <v>-0.28382355084706662</v>
      </c>
      <c r="G3901" s="23">
        <v>-3.3833084759354627E-2</v>
      </c>
      <c r="H3901" s="23">
        <v>4.944160238428108E-2</v>
      </c>
      <c r="I3901" s="25">
        <f t="shared" si="244"/>
        <v>0</v>
      </c>
      <c r="J3901" s="25">
        <f t="shared" si="245"/>
        <v>0</v>
      </c>
      <c r="K3901" s="25">
        <f t="shared" si="246"/>
        <v>0</v>
      </c>
      <c r="L3901" s="25">
        <f t="shared" si="247"/>
        <v>0</v>
      </c>
      <c r="M3901" s="25">
        <v>0</v>
      </c>
      <c r="N3901" s="25" t="e">
        <v>#N/A</v>
      </c>
      <c r="O3901" s="25" t="e">
        <f>VLOOKUP(A3901,'NFkB target TFs'!$E$10:$E$54,1,FALSE)</f>
        <v>#N/A</v>
      </c>
      <c r="P3901" s="25" t="e">
        <f>VLOOKUP(A3901,'all NFkB targets'!$A$6:$A$571,1,FALSE)</f>
        <v>#N/A</v>
      </c>
    </row>
    <row r="3902" spans="1:16" x14ac:dyDescent="0.25">
      <c r="A3902" s="96" t="s">
        <v>9070</v>
      </c>
      <c r="B3902" s="21" t="s">
        <v>9071</v>
      </c>
      <c r="C3902" s="21"/>
      <c r="D3902" s="22">
        <v>0</v>
      </c>
      <c r="E3902" s="23">
        <v>-7.5132029737762117E-3</v>
      </c>
      <c r="F3902" s="23">
        <v>4.0871099806946642E-2</v>
      </c>
      <c r="G3902" s="23">
        <v>0.16732054760668966</v>
      </c>
      <c r="H3902" s="23">
        <v>4.9332732450040807E-2</v>
      </c>
      <c r="I3902" s="25">
        <f t="shared" si="244"/>
        <v>0</v>
      </c>
      <c r="J3902" s="25">
        <f t="shared" si="245"/>
        <v>0</v>
      </c>
      <c r="K3902" s="25">
        <f t="shared" si="246"/>
        <v>0</v>
      </c>
      <c r="L3902" s="25">
        <f t="shared" si="247"/>
        <v>0</v>
      </c>
      <c r="M3902" s="25">
        <v>0</v>
      </c>
      <c r="N3902" s="25" t="e">
        <v>#N/A</v>
      </c>
      <c r="O3902" s="25" t="e">
        <f>VLOOKUP(A3902,'NFkB target TFs'!$E$10:$E$54,1,FALSE)</f>
        <v>#N/A</v>
      </c>
      <c r="P3902" s="25" t="e">
        <f>VLOOKUP(A3902,'all NFkB targets'!$A$6:$A$571,1,FALSE)</f>
        <v>#N/A</v>
      </c>
    </row>
    <row r="3903" spans="1:16" x14ac:dyDescent="0.25">
      <c r="A3903" s="96" t="s">
        <v>3632</v>
      </c>
      <c r="B3903" s="21" t="s">
        <v>3633</v>
      </c>
      <c r="C3903" s="21"/>
      <c r="D3903" s="22">
        <v>0</v>
      </c>
      <c r="E3903" s="23">
        <v>0.24652077881853163</v>
      </c>
      <c r="F3903" s="23">
        <v>0.53683150452400485</v>
      </c>
      <c r="G3903" s="23">
        <v>0.34464928698788139</v>
      </c>
      <c r="H3903" s="23">
        <v>4.9316735493253959E-2</v>
      </c>
      <c r="I3903" s="25">
        <f t="shared" si="244"/>
        <v>0</v>
      </c>
      <c r="J3903" s="25">
        <f t="shared" si="245"/>
        <v>0</v>
      </c>
      <c r="K3903" s="25">
        <f t="shared" si="246"/>
        <v>0</v>
      </c>
      <c r="L3903" s="25">
        <f t="shared" si="247"/>
        <v>0</v>
      </c>
      <c r="M3903" s="25">
        <v>0</v>
      </c>
      <c r="N3903" s="25" t="e">
        <v>#N/A</v>
      </c>
      <c r="O3903" s="25" t="e">
        <f>VLOOKUP(A3903,'NFkB target TFs'!$E$10:$E$54,1,FALSE)</f>
        <v>#N/A</v>
      </c>
      <c r="P3903" s="25" t="e">
        <f>VLOOKUP(A3903,'all NFkB targets'!$A$6:$A$571,1,FALSE)</f>
        <v>#N/A</v>
      </c>
    </row>
    <row r="3904" spans="1:16" x14ac:dyDescent="0.25">
      <c r="A3904" s="96" t="s">
        <v>14305</v>
      </c>
      <c r="B3904" s="21" t="s">
        <v>14306</v>
      </c>
      <c r="C3904" s="21"/>
      <c r="D3904" s="22">
        <v>0</v>
      </c>
      <c r="E3904" s="28">
        <v>0.80636371965455411</v>
      </c>
      <c r="F3904" s="28">
        <v>0.4193157762062088</v>
      </c>
      <c r="G3904" s="28">
        <v>0.85036725453241846</v>
      </c>
      <c r="H3904" s="23">
        <v>4.9266255378553489E-2</v>
      </c>
      <c r="I3904" s="25">
        <f t="shared" si="244"/>
        <v>1</v>
      </c>
      <c r="J3904" s="25">
        <f t="shared" si="245"/>
        <v>0</v>
      </c>
      <c r="K3904" s="25">
        <f t="shared" si="246"/>
        <v>1</v>
      </c>
      <c r="L3904" s="25">
        <f t="shared" si="247"/>
        <v>0</v>
      </c>
      <c r="M3904" s="25">
        <v>1</v>
      </c>
      <c r="N3904" s="25" t="e">
        <v>#N/A</v>
      </c>
      <c r="O3904" s="25" t="e">
        <f>VLOOKUP(A3904,'NFkB target TFs'!$E$10:$E$54,1,FALSE)</f>
        <v>#N/A</v>
      </c>
      <c r="P3904" s="25" t="e">
        <f>VLOOKUP(A3904,'all NFkB targets'!$A$6:$A$571,1,FALSE)</f>
        <v>#N/A</v>
      </c>
    </row>
    <row r="3905" spans="1:16" x14ac:dyDescent="0.25">
      <c r="A3905" s="96" t="s">
        <v>11343</v>
      </c>
      <c r="B3905" s="21" t="s">
        <v>11344</v>
      </c>
      <c r="C3905" s="21"/>
      <c r="D3905" s="22">
        <v>0</v>
      </c>
      <c r="E3905" s="23">
        <v>0.17947891759117651</v>
      </c>
      <c r="F3905" s="23">
        <v>-0.34202457842643275</v>
      </c>
      <c r="G3905" s="23">
        <v>-0.31185331070643157</v>
      </c>
      <c r="H3905" s="23">
        <v>4.9178461615638894E-2</v>
      </c>
      <c r="I3905" s="25">
        <f t="shared" si="244"/>
        <v>0</v>
      </c>
      <c r="J3905" s="25">
        <f t="shared" si="245"/>
        <v>0</v>
      </c>
      <c r="K3905" s="25">
        <f t="shared" si="246"/>
        <v>0</v>
      </c>
      <c r="L3905" s="25">
        <f t="shared" si="247"/>
        <v>0</v>
      </c>
      <c r="M3905" s="25">
        <v>0</v>
      </c>
      <c r="N3905" s="25" t="e">
        <v>#N/A</v>
      </c>
      <c r="O3905" s="25" t="e">
        <f>VLOOKUP(A3905,'NFkB target TFs'!$E$10:$E$54,1,FALSE)</f>
        <v>#N/A</v>
      </c>
      <c r="P3905" s="25" t="e">
        <f>VLOOKUP(A3905,'all NFkB targets'!$A$6:$A$571,1,FALSE)</f>
        <v>#N/A</v>
      </c>
    </row>
    <row r="3906" spans="1:16" x14ac:dyDescent="0.25">
      <c r="A3906" s="96" t="s">
        <v>10774</v>
      </c>
      <c r="B3906" s="21" t="s">
        <v>10775</v>
      </c>
      <c r="C3906" s="21"/>
      <c r="D3906" s="22">
        <v>0</v>
      </c>
      <c r="E3906" s="23">
        <v>3.765127653054319E-2</v>
      </c>
      <c r="F3906" s="23">
        <v>8.7944414043266028E-2</v>
      </c>
      <c r="G3906" s="23">
        <v>2.9694558713953583E-2</v>
      </c>
      <c r="H3906" s="23">
        <v>4.9141484586888523E-2</v>
      </c>
      <c r="I3906" s="25">
        <f t="shared" si="244"/>
        <v>0</v>
      </c>
      <c r="J3906" s="25">
        <f t="shared" si="245"/>
        <v>0</v>
      </c>
      <c r="K3906" s="25">
        <f t="shared" si="246"/>
        <v>0</v>
      </c>
      <c r="L3906" s="25">
        <f t="shared" si="247"/>
        <v>0</v>
      </c>
      <c r="M3906" s="25">
        <v>0</v>
      </c>
      <c r="N3906" s="25" t="e">
        <v>#N/A</v>
      </c>
      <c r="O3906" s="25" t="e">
        <f>VLOOKUP(A3906,'NFkB target TFs'!$E$10:$E$54,1,FALSE)</f>
        <v>#N/A</v>
      </c>
      <c r="P3906" s="25" t="e">
        <f>VLOOKUP(A3906,'all NFkB targets'!$A$6:$A$571,1,FALSE)</f>
        <v>#N/A</v>
      </c>
    </row>
    <row r="3907" spans="1:16" x14ac:dyDescent="0.25">
      <c r="A3907" s="96" t="s">
        <v>11251</v>
      </c>
      <c r="B3907" s="21" t="s">
        <v>11252</v>
      </c>
      <c r="C3907" s="21"/>
      <c r="D3907" s="22">
        <v>0</v>
      </c>
      <c r="E3907" s="23">
        <v>0.17731065804457771</v>
      </c>
      <c r="F3907" s="23">
        <v>0.29144872210753658</v>
      </c>
      <c r="G3907" s="23">
        <v>0.37542043378754147</v>
      </c>
      <c r="H3907" s="23">
        <v>4.9141027308627704E-2</v>
      </c>
      <c r="I3907" s="25">
        <f t="shared" si="244"/>
        <v>0</v>
      </c>
      <c r="J3907" s="25">
        <f t="shared" si="245"/>
        <v>0</v>
      </c>
      <c r="K3907" s="25">
        <f t="shared" si="246"/>
        <v>0</v>
      </c>
      <c r="L3907" s="25">
        <f t="shared" si="247"/>
        <v>0</v>
      </c>
      <c r="M3907" s="25">
        <v>0</v>
      </c>
      <c r="N3907" s="25" t="e">
        <v>#N/A</v>
      </c>
      <c r="O3907" s="25" t="e">
        <f>VLOOKUP(A3907,'NFkB target TFs'!$E$10:$E$54,1,FALSE)</f>
        <v>#N/A</v>
      </c>
      <c r="P3907" s="25" t="e">
        <f>VLOOKUP(A3907,'all NFkB targets'!$A$6:$A$571,1,FALSE)</f>
        <v>#N/A</v>
      </c>
    </row>
    <row r="3908" spans="1:16" x14ac:dyDescent="0.25">
      <c r="A3908" s="96" t="s">
        <v>6000</v>
      </c>
      <c r="B3908" s="21" t="s">
        <v>6001</v>
      </c>
      <c r="C3908" s="21"/>
      <c r="D3908" s="22">
        <v>0</v>
      </c>
      <c r="E3908" s="23">
        <v>0.26385796876385093</v>
      </c>
      <c r="F3908" s="23">
        <v>0.21428076520311226</v>
      </c>
      <c r="G3908" s="23">
        <v>0.2439807288650597</v>
      </c>
      <c r="H3908" s="23">
        <v>4.9134722591239716E-2</v>
      </c>
      <c r="I3908" s="25">
        <f t="shared" si="244"/>
        <v>0</v>
      </c>
      <c r="J3908" s="25">
        <f t="shared" si="245"/>
        <v>0</v>
      </c>
      <c r="K3908" s="25">
        <f t="shared" si="246"/>
        <v>0</v>
      </c>
      <c r="L3908" s="25">
        <f t="shared" si="247"/>
        <v>0</v>
      </c>
      <c r="M3908" s="25">
        <v>0</v>
      </c>
      <c r="N3908" s="25" t="e">
        <v>#N/A</v>
      </c>
      <c r="O3908" s="25" t="e">
        <f>VLOOKUP(A3908,'NFkB target TFs'!$E$10:$E$54,1,FALSE)</f>
        <v>#N/A</v>
      </c>
      <c r="P3908" s="25" t="e">
        <f>VLOOKUP(A3908,'all NFkB targets'!$A$6:$A$571,1,FALSE)</f>
        <v>#N/A</v>
      </c>
    </row>
    <row r="3909" spans="1:16" x14ac:dyDescent="0.25">
      <c r="A3909" s="96" t="s">
        <v>10391</v>
      </c>
      <c r="B3909" s="21" t="s">
        <v>10392</v>
      </c>
      <c r="C3909" s="21"/>
      <c r="D3909" s="22">
        <v>0</v>
      </c>
      <c r="E3909" s="23">
        <v>0.10714885766078933</v>
      </c>
      <c r="F3909" s="23">
        <v>0.16877241286867353</v>
      </c>
      <c r="G3909" s="23">
        <v>-3.8979079945892545E-2</v>
      </c>
      <c r="H3909" s="23">
        <v>4.8949143643425924E-2</v>
      </c>
      <c r="I3909" s="25">
        <f t="shared" si="244"/>
        <v>0</v>
      </c>
      <c r="J3909" s="25">
        <f t="shared" si="245"/>
        <v>0</v>
      </c>
      <c r="K3909" s="25">
        <f t="shared" si="246"/>
        <v>0</v>
      </c>
      <c r="L3909" s="25">
        <f t="shared" si="247"/>
        <v>0</v>
      </c>
      <c r="M3909" s="25">
        <v>0</v>
      </c>
      <c r="N3909" s="25" t="e">
        <v>#N/A</v>
      </c>
      <c r="O3909" s="25" t="e">
        <f>VLOOKUP(A3909,'NFkB target TFs'!$E$10:$E$54,1,FALSE)</f>
        <v>#N/A</v>
      </c>
      <c r="P3909" s="25" t="e">
        <f>VLOOKUP(A3909,'all NFkB targets'!$A$6:$A$571,1,FALSE)</f>
        <v>#N/A</v>
      </c>
    </row>
    <row r="3910" spans="1:16" x14ac:dyDescent="0.25">
      <c r="A3910" s="96" t="s">
        <v>7620</v>
      </c>
      <c r="B3910" s="21" t="s">
        <v>7621</v>
      </c>
      <c r="C3910" s="21"/>
      <c r="D3910" s="22">
        <v>0</v>
      </c>
      <c r="E3910" s="23">
        <v>0.31203479038429743</v>
      </c>
      <c r="F3910" s="23">
        <v>0.48569996140825711</v>
      </c>
      <c r="G3910" s="23">
        <v>2.67781587784949E-2</v>
      </c>
      <c r="H3910" s="23">
        <v>4.8776617639672136E-2</v>
      </c>
      <c r="I3910" s="25">
        <f t="shared" si="244"/>
        <v>0</v>
      </c>
      <c r="J3910" s="25">
        <f t="shared" si="245"/>
        <v>0</v>
      </c>
      <c r="K3910" s="25">
        <f t="shared" si="246"/>
        <v>0</v>
      </c>
      <c r="L3910" s="25">
        <f t="shared" si="247"/>
        <v>0</v>
      </c>
      <c r="M3910" s="25">
        <v>0</v>
      </c>
      <c r="N3910" s="25" t="e">
        <v>#N/A</v>
      </c>
      <c r="O3910" s="25" t="e">
        <f>VLOOKUP(A3910,'NFkB target TFs'!$E$10:$E$54,1,FALSE)</f>
        <v>#N/A</v>
      </c>
      <c r="P3910" s="25" t="e">
        <f>VLOOKUP(A3910,'all NFkB targets'!$A$6:$A$571,1,FALSE)</f>
        <v>#N/A</v>
      </c>
    </row>
    <row r="3911" spans="1:16" x14ac:dyDescent="0.25">
      <c r="A3911" s="96" t="s">
        <v>9017</v>
      </c>
      <c r="B3911" s="21" t="s">
        <v>941</v>
      </c>
      <c r="C3911" s="21"/>
      <c r="D3911" s="22">
        <v>0</v>
      </c>
      <c r="E3911" s="23">
        <v>-0.35845397091247633</v>
      </c>
      <c r="F3911" s="23">
        <v>-0.32865689899721817</v>
      </c>
      <c r="G3911" s="23">
        <v>-0.31475272397119097</v>
      </c>
      <c r="H3911" s="23">
        <v>4.8718138445620215E-2</v>
      </c>
      <c r="I3911" s="25">
        <f t="shared" si="244"/>
        <v>0</v>
      </c>
      <c r="J3911" s="25">
        <f t="shared" si="245"/>
        <v>0</v>
      </c>
      <c r="K3911" s="25">
        <f t="shared" si="246"/>
        <v>0</v>
      </c>
      <c r="L3911" s="25">
        <f t="shared" si="247"/>
        <v>0</v>
      </c>
      <c r="M3911" s="25">
        <v>0</v>
      </c>
      <c r="N3911" s="25" t="e">
        <v>#N/A</v>
      </c>
      <c r="O3911" s="25" t="e">
        <f>VLOOKUP(A3911,'NFkB target TFs'!$E$10:$E$54,1,FALSE)</f>
        <v>#N/A</v>
      </c>
      <c r="P3911" s="25" t="e">
        <f>VLOOKUP(A3911,'all NFkB targets'!$A$6:$A$571,1,FALSE)</f>
        <v>#N/A</v>
      </c>
    </row>
    <row r="3912" spans="1:16" x14ac:dyDescent="0.25">
      <c r="A3912" s="96" t="s">
        <v>6442</v>
      </c>
      <c r="B3912" s="21" t="s">
        <v>941</v>
      </c>
      <c r="C3912" s="21"/>
      <c r="D3912" s="22">
        <v>0</v>
      </c>
      <c r="E3912" s="23">
        <v>0.29428908870909115</v>
      </c>
      <c r="F3912" s="23">
        <v>-3.3128005242103166E-2</v>
      </c>
      <c r="G3912" s="23">
        <v>0.28553385762696337</v>
      </c>
      <c r="H3912" s="23">
        <v>4.8713246047514105E-2</v>
      </c>
      <c r="I3912" s="25">
        <f t="shared" si="244"/>
        <v>0</v>
      </c>
      <c r="J3912" s="25">
        <f t="shared" si="245"/>
        <v>0</v>
      </c>
      <c r="K3912" s="25">
        <f t="shared" si="246"/>
        <v>0</v>
      </c>
      <c r="L3912" s="25">
        <f t="shared" si="247"/>
        <v>0</v>
      </c>
      <c r="M3912" s="25">
        <v>0</v>
      </c>
      <c r="N3912" s="25" t="e">
        <v>#N/A</v>
      </c>
      <c r="O3912" s="25" t="e">
        <f>VLOOKUP(A3912,'NFkB target TFs'!$E$10:$E$54,1,FALSE)</f>
        <v>#N/A</v>
      </c>
      <c r="P3912" s="25" t="e">
        <f>VLOOKUP(A3912,'all NFkB targets'!$A$6:$A$571,1,FALSE)</f>
        <v>#N/A</v>
      </c>
    </row>
    <row r="3913" spans="1:16" x14ac:dyDescent="0.25">
      <c r="A3913" s="96" t="s">
        <v>8757</v>
      </c>
      <c r="B3913" s="21" t="s">
        <v>8758</v>
      </c>
      <c r="C3913" s="21"/>
      <c r="D3913" s="22">
        <v>0</v>
      </c>
      <c r="E3913" s="23">
        <v>0.1655988633846428</v>
      </c>
      <c r="F3913" s="23">
        <v>-8.049287051487182E-2</v>
      </c>
      <c r="G3913" s="23">
        <v>0.40104229944457609</v>
      </c>
      <c r="H3913" s="23">
        <v>4.8662707556714993E-2</v>
      </c>
      <c r="I3913" s="25">
        <f t="shared" si="244"/>
        <v>0</v>
      </c>
      <c r="J3913" s="25">
        <f t="shared" si="245"/>
        <v>0</v>
      </c>
      <c r="K3913" s="25">
        <f t="shared" si="246"/>
        <v>0</v>
      </c>
      <c r="L3913" s="25">
        <f t="shared" si="247"/>
        <v>0</v>
      </c>
      <c r="M3913" s="25">
        <v>0</v>
      </c>
      <c r="N3913" s="25" t="e">
        <v>#N/A</v>
      </c>
      <c r="O3913" s="25" t="e">
        <f>VLOOKUP(A3913,'NFkB target TFs'!$E$10:$E$54,1,FALSE)</f>
        <v>#N/A</v>
      </c>
      <c r="P3913" s="25" t="e">
        <f>VLOOKUP(A3913,'all NFkB targets'!$A$6:$A$571,1,FALSE)</f>
        <v>#N/A</v>
      </c>
    </row>
    <row r="3914" spans="1:16" x14ac:dyDescent="0.25">
      <c r="A3914" s="96" t="s">
        <v>12649</v>
      </c>
      <c r="B3914" s="21" t="s">
        <v>12650</v>
      </c>
      <c r="C3914" s="21"/>
      <c r="D3914" s="22">
        <v>0</v>
      </c>
      <c r="E3914" s="28">
        <v>0.58113783472533775</v>
      </c>
      <c r="F3914" s="28">
        <v>1.0319474710262442</v>
      </c>
      <c r="G3914" s="23">
        <v>-2.5094458631121155E-2</v>
      </c>
      <c r="H3914" s="23">
        <v>4.8509900453467938E-2</v>
      </c>
      <c r="I3914" s="25">
        <f t="shared" si="244"/>
        <v>0</v>
      </c>
      <c r="J3914" s="25">
        <f t="shared" si="245"/>
        <v>1</v>
      </c>
      <c r="K3914" s="25">
        <f t="shared" si="246"/>
        <v>0</v>
      </c>
      <c r="L3914" s="25">
        <f t="shared" si="247"/>
        <v>0</v>
      </c>
      <c r="M3914" s="25">
        <v>1</v>
      </c>
      <c r="N3914" s="25" t="e">
        <v>#N/A</v>
      </c>
      <c r="O3914" s="25" t="e">
        <f>VLOOKUP(A3914,'NFkB target TFs'!$E$10:$E$54,1,FALSE)</f>
        <v>#N/A</v>
      </c>
      <c r="P3914" s="25" t="e">
        <f>VLOOKUP(A3914,'all NFkB targets'!$A$6:$A$571,1,FALSE)</f>
        <v>#N/A</v>
      </c>
    </row>
    <row r="3915" spans="1:16" x14ac:dyDescent="0.25">
      <c r="A3915" s="96" t="s">
        <v>14083</v>
      </c>
      <c r="B3915" s="21" t="s">
        <v>14084</v>
      </c>
      <c r="C3915" s="21"/>
      <c r="D3915" s="22">
        <v>0</v>
      </c>
      <c r="E3915" s="23">
        <v>2.8166895107621197E-2</v>
      </c>
      <c r="F3915" s="24">
        <v>-0.14420597891421988</v>
      </c>
      <c r="G3915" s="24">
        <v>-0.75912131243175651</v>
      </c>
      <c r="H3915" s="23">
        <v>4.8477477273985312E-2</v>
      </c>
      <c r="I3915" s="25">
        <f t="shared" si="244"/>
        <v>0</v>
      </c>
      <c r="J3915" s="25">
        <f t="shared" si="245"/>
        <v>0</v>
      </c>
      <c r="K3915" s="25">
        <f t="shared" si="246"/>
        <v>1</v>
      </c>
      <c r="L3915" s="25">
        <f t="shared" si="247"/>
        <v>0</v>
      </c>
      <c r="M3915" s="25">
        <v>1</v>
      </c>
      <c r="N3915" s="25" t="e">
        <v>#N/A</v>
      </c>
      <c r="O3915" s="25" t="e">
        <f>VLOOKUP(A3915,'NFkB target TFs'!$E$10:$E$54,1,FALSE)</f>
        <v>#N/A</v>
      </c>
      <c r="P3915" s="25" t="e">
        <f>VLOOKUP(A3915,'all NFkB targets'!$A$6:$A$571,1,FALSE)</f>
        <v>#N/A</v>
      </c>
    </row>
    <row r="3916" spans="1:16" x14ac:dyDescent="0.25">
      <c r="A3916" s="96" t="s">
        <v>6105</v>
      </c>
      <c r="B3916" s="21" t="s">
        <v>6106</v>
      </c>
      <c r="C3916" s="21"/>
      <c r="D3916" s="22">
        <v>0</v>
      </c>
      <c r="E3916" s="23">
        <v>-0.12354144632118205</v>
      </c>
      <c r="F3916" s="23">
        <v>-7.3039421215938011E-2</v>
      </c>
      <c r="G3916" s="23">
        <v>-0.1659131926299782</v>
      </c>
      <c r="H3916" s="23">
        <v>4.8397798375885703E-2</v>
      </c>
      <c r="I3916" s="25">
        <f t="shared" si="244"/>
        <v>0</v>
      </c>
      <c r="J3916" s="25">
        <f t="shared" si="245"/>
        <v>0</v>
      </c>
      <c r="K3916" s="25">
        <f t="shared" si="246"/>
        <v>0</v>
      </c>
      <c r="L3916" s="25">
        <f t="shared" si="247"/>
        <v>0</v>
      </c>
      <c r="M3916" s="25">
        <v>0</v>
      </c>
      <c r="N3916" s="25" t="e">
        <v>#N/A</v>
      </c>
      <c r="O3916" s="25" t="e">
        <f>VLOOKUP(A3916,'NFkB target TFs'!$E$10:$E$54,1,FALSE)</f>
        <v>#N/A</v>
      </c>
      <c r="P3916" s="25" t="e">
        <f>VLOOKUP(A3916,'all NFkB targets'!$A$6:$A$571,1,FALSE)</f>
        <v>#N/A</v>
      </c>
    </row>
    <row r="3917" spans="1:16" x14ac:dyDescent="0.25">
      <c r="A3917" s="96" t="s">
        <v>4260</v>
      </c>
      <c r="B3917" s="21" t="s">
        <v>4261</v>
      </c>
      <c r="C3917" s="21"/>
      <c r="D3917" s="22">
        <v>0</v>
      </c>
      <c r="E3917" s="23">
        <v>8.5787201403052363E-2</v>
      </c>
      <c r="F3917" s="23">
        <v>0.47951607225820447</v>
      </c>
      <c r="G3917" s="23">
        <v>0.1936554617274745</v>
      </c>
      <c r="H3917" s="23">
        <v>4.8348767688639833E-2</v>
      </c>
      <c r="I3917" s="25">
        <f t="shared" si="244"/>
        <v>0</v>
      </c>
      <c r="J3917" s="25">
        <f t="shared" si="245"/>
        <v>0</v>
      </c>
      <c r="K3917" s="25">
        <f t="shared" si="246"/>
        <v>0</v>
      </c>
      <c r="L3917" s="25">
        <f t="shared" si="247"/>
        <v>0</v>
      </c>
      <c r="M3917" s="25">
        <v>0</v>
      </c>
      <c r="N3917" s="25" t="e">
        <v>#N/A</v>
      </c>
      <c r="O3917" s="25" t="e">
        <f>VLOOKUP(A3917,'NFkB target TFs'!$E$10:$E$54,1,FALSE)</f>
        <v>#N/A</v>
      </c>
      <c r="P3917" s="25" t="e">
        <f>VLOOKUP(A3917,'all NFkB targets'!$A$6:$A$571,1,FALSE)</f>
        <v>#N/A</v>
      </c>
    </row>
    <row r="3918" spans="1:16" x14ac:dyDescent="0.25">
      <c r="A3918" s="96" t="s">
        <v>10704</v>
      </c>
      <c r="B3918" s="21" t="s">
        <v>10705</v>
      </c>
      <c r="C3918" s="21"/>
      <c r="D3918" s="22">
        <v>0</v>
      </c>
      <c r="E3918" s="23">
        <v>-4.5152177908769853E-2</v>
      </c>
      <c r="F3918" s="23">
        <v>0.20851155413828082</v>
      </c>
      <c r="G3918" s="23">
        <v>0.22690707278481057</v>
      </c>
      <c r="H3918" s="23">
        <v>4.8319192877790525E-2</v>
      </c>
      <c r="I3918" s="25">
        <f t="shared" si="244"/>
        <v>0</v>
      </c>
      <c r="J3918" s="25">
        <f t="shared" si="245"/>
        <v>0</v>
      </c>
      <c r="K3918" s="25">
        <f t="shared" si="246"/>
        <v>0</v>
      </c>
      <c r="L3918" s="25">
        <f t="shared" si="247"/>
        <v>0</v>
      </c>
      <c r="M3918" s="25">
        <v>0</v>
      </c>
      <c r="N3918" s="25" t="e">
        <v>#N/A</v>
      </c>
      <c r="O3918" s="25" t="e">
        <f>VLOOKUP(A3918,'NFkB target TFs'!$E$10:$E$54,1,FALSE)</f>
        <v>#N/A</v>
      </c>
      <c r="P3918" s="25" t="e">
        <f>VLOOKUP(A3918,'all NFkB targets'!$A$6:$A$571,1,FALSE)</f>
        <v>#N/A</v>
      </c>
    </row>
    <row r="3919" spans="1:16" x14ac:dyDescent="0.25">
      <c r="A3919" s="96" t="s">
        <v>6486</v>
      </c>
      <c r="B3919" s="21" t="s">
        <v>941</v>
      </c>
      <c r="C3919" s="21"/>
      <c r="D3919" s="22">
        <v>0</v>
      </c>
      <c r="E3919" s="23">
        <v>0.29882131367307085</v>
      </c>
      <c r="F3919" s="23">
        <v>0.134332907328156</v>
      </c>
      <c r="G3919" s="23">
        <v>-0.24248725897966183</v>
      </c>
      <c r="H3919" s="23">
        <v>4.8178309823688661E-2</v>
      </c>
      <c r="I3919" s="25">
        <f t="shared" si="244"/>
        <v>0</v>
      </c>
      <c r="J3919" s="25">
        <f t="shared" si="245"/>
        <v>0</v>
      </c>
      <c r="K3919" s="25">
        <f t="shared" si="246"/>
        <v>0</v>
      </c>
      <c r="L3919" s="25">
        <f t="shared" si="247"/>
        <v>0</v>
      </c>
      <c r="M3919" s="25">
        <v>0</v>
      </c>
      <c r="N3919" s="25" t="e">
        <v>#N/A</v>
      </c>
      <c r="O3919" s="25" t="e">
        <f>VLOOKUP(A3919,'NFkB target TFs'!$E$10:$E$54,1,FALSE)</f>
        <v>#N/A</v>
      </c>
      <c r="P3919" s="25" t="e">
        <f>VLOOKUP(A3919,'all NFkB targets'!$A$6:$A$571,1,FALSE)</f>
        <v>#N/A</v>
      </c>
    </row>
    <row r="3920" spans="1:16" x14ac:dyDescent="0.25">
      <c r="A3920" s="96" t="s">
        <v>2351</v>
      </c>
      <c r="B3920" s="21" t="s">
        <v>2352</v>
      </c>
      <c r="C3920" s="21"/>
      <c r="D3920" s="22">
        <v>0</v>
      </c>
      <c r="E3920" s="23">
        <v>0.44969398135452965</v>
      </c>
      <c r="F3920" s="23">
        <v>-8.5646887303536725E-3</v>
      </c>
      <c r="G3920" s="23">
        <v>0.27792661546793146</v>
      </c>
      <c r="H3920" s="23">
        <v>4.8150813715036885E-2</v>
      </c>
      <c r="I3920" s="25">
        <f t="shared" si="244"/>
        <v>0</v>
      </c>
      <c r="J3920" s="25">
        <f t="shared" si="245"/>
        <v>0</v>
      </c>
      <c r="K3920" s="25">
        <f t="shared" si="246"/>
        <v>0</v>
      </c>
      <c r="L3920" s="25">
        <f t="shared" si="247"/>
        <v>0</v>
      </c>
      <c r="M3920" s="25">
        <v>0</v>
      </c>
      <c r="N3920" s="25" t="e">
        <v>#N/A</v>
      </c>
      <c r="O3920" s="25" t="e">
        <f>VLOOKUP(A3920,'NFkB target TFs'!$E$10:$E$54,1,FALSE)</f>
        <v>#N/A</v>
      </c>
      <c r="P3920" s="25" t="e">
        <f>VLOOKUP(A3920,'all NFkB targets'!$A$6:$A$571,1,FALSE)</f>
        <v>#N/A</v>
      </c>
    </row>
    <row r="3921" spans="1:16" x14ac:dyDescent="0.25">
      <c r="A3921" s="96" t="s">
        <v>6097</v>
      </c>
      <c r="B3921" s="21" t="s">
        <v>6098</v>
      </c>
      <c r="C3921" s="21"/>
      <c r="D3921" s="22">
        <v>0</v>
      </c>
      <c r="E3921" s="23">
        <v>0.26105235744649952</v>
      </c>
      <c r="F3921" s="23">
        <v>3.1414166813626149E-3</v>
      </c>
      <c r="G3921" s="23">
        <v>-2.8961211724630523E-2</v>
      </c>
      <c r="H3921" s="23">
        <v>4.8145052432691945E-2</v>
      </c>
      <c r="I3921" s="25">
        <f t="shared" si="244"/>
        <v>0</v>
      </c>
      <c r="J3921" s="25">
        <f t="shared" si="245"/>
        <v>0</v>
      </c>
      <c r="K3921" s="25">
        <f t="shared" si="246"/>
        <v>0</v>
      </c>
      <c r="L3921" s="25">
        <f t="shared" si="247"/>
        <v>0</v>
      </c>
      <c r="M3921" s="25">
        <v>0</v>
      </c>
      <c r="N3921" s="25" t="e">
        <v>#N/A</v>
      </c>
      <c r="O3921" s="25" t="e">
        <f>VLOOKUP(A3921,'NFkB target TFs'!$E$10:$E$54,1,FALSE)</f>
        <v>#N/A</v>
      </c>
      <c r="P3921" s="25" t="e">
        <f>VLOOKUP(A3921,'all NFkB targets'!$A$6:$A$571,1,FALSE)</f>
        <v>#N/A</v>
      </c>
    </row>
    <row r="3922" spans="1:16" x14ac:dyDescent="0.25">
      <c r="A3922" s="96" t="s">
        <v>4558</v>
      </c>
      <c r="B3922" s="21" t="s">
        <v>4559</v>
      </c>
      <c r="C3922" s="21"/>
      <c r="D3922" s="22">
        <v>0</v>
      </c>
      <c r="E3922" s="23">
        <v>3.7459163614022425E-3</v>
      </c>
      <c r="F3922" s="23">
        <v>9.4140622342091959E-2</v>
      </c>
      <c r="G3922" s="23">
        <v>-0.13646187002327106</v>
      </c>
      <c r="H3922" s="23">
        <v>4.8122286313036361E-2</v>
      </c>
      <c r="I3922" s="25">
        <f t="shared" si="244"/>
        <v>0</v>
      </c>
      <c r="J3922" s="25">
        <f t="shared" si="245"/>
        <v>0</v>
      </c>
      <c r="K3922" s="25">
        <f t="shared" si="246"/>
        <v>0</v>
      </c>
      <c r="L3922" s="25">
        <f t="shared" si="247"/>
        <v>0</v>
      </c>
      <c r="M3922" s="25">
        <v>0</v>
      </c>
      <c r="N3922" s="25" t="e">
        <v>#N/A</v>
      </c>
      <c r="O3922" s="25" t="e">
        <f>VLOOKUP(A3922,'NFkB target TFs'!$E$10:$E$54,1,FALSE)</f>
        <v>#N/A</v>
      </c>
      <c r="P3922" s="25" t="e">
        <f>VLOOKUP(A3922,'all NFkB targets'!$A$6:$A$571,1,FALSE)</f>
        <v>#N/A</v>
      </c>
    </row>
    <row r="3923" spans="1:16" x14ac:dyDescent="0.25">
      <c r="A3923" s="96" t="s">
        <v>2671</v>
      </c>
      <c r="B3923" s="21" t="s">
        <v>2672</v>
      </c>
      <c r="C3923" s="21"/>
      <c r="D3923" s="22">
        <v>0</v>
      </c>
      <c r="E3923" s="23">
        <v>-0.20594039005756579</v>
      </c>
      <c r="F3923" s="23">
        <v>7.4805852824209054E-2</v>
      </c>
      <c r="G3923" s="23">
        <v>0.13734583810177989</v>
      </c>
      <c r="H3923" s="23">
        <v>4.798974802492794E-2</v>
      </c>
      <c r="I3923" s="25">
        <f t="shared" si="244"/>
        <v>0</v>
      </c>
      <c r="J3923" s="25">
        <f t="shared" si="245"/>
        <v>0</v>
      </c>
      <c r="K3923" s="25">
        <f t="shared" si="246"/>
        <v>0</v>
      </c>
      <c r="L3923" s="25">
        <f t="shared" si="247"/>
        <v>0</v>
      </c>
      <c r="M3923" s="25">
        <v>0</v>
      </c>
      <c r="N3923" s="25" t="e">
        <v>#N/A</v>
      </c>
      <c r="O3923" s="25" t="e">
        <f>VLOOKUP(A3923,'NFkB target TFs'!$E$10:$E$54,1,FALSE)</f>
        <v>#N/A</v>
      </c>
      <c r="P3923" s="25" t="e">
        <f>VLOOKUP(A3923,'all NFkB targets'!$A$6:$A$571,1,FALSE)</f>
        <v>#N/A</v>
      </c>
    </row>
    <row r="3924" spans="1:16" x14ac:dyDescent="0.25">
      <c r="A3924" s="96" t="s">
        <v>4108</v>
      </c>
      <c r="B3924" s="21" t="s">
        <v>4109</v>
      </c>
      <c r="C3924" s="21"/>
      <c r="D3924" s="22">
        <v>0</v>
      </c>
      <c r="E3924" s="23">
        <v>0.20934593255301187</v>
      </c>
      <c r="F3924" s="23">
        <v>-0.42200916886518453</v>
      </c>
      <c r="G3924" s="23">
        <v>0.22386651469131003</v>
      </c>
      <c r="H3924" s="23">
        <v>4.7860266358700512E-2</v>
      </c>
      <c r="I3924" s="25">
        <f t="shared" si="244"/>
        <v>0</v>
      </c>
      <c r="J3924" s="25">
        <f t="shared" si="245"/>
        <v>0</v>
      </c>
      <c r="K3924" s="25">
        <f t="shared" si="246"/>
        <v>0</v>
      </c>
      <c r="L3924" s="25">
        <f t="shared" si="247"/>
        <v>0</v>
      </c>
      <c r="M3924" s="25">
        <v>0</v>
      </c>
      <c r="N3924" s="25" t="e">
        <v>#N/A</v>
      </c>
      <c r="O3924" s="25" t="e">
        <f>VLOOKUP(A3924,'NFkB target TFs'!$E$10:$E$54,1,FALSE)</f>
        <v>#N/A</v>
      </c>
      <c r="P3924" s="25" t="e">
        <f>VLOOKUP(A3924,'all NFkB targets'!$A$6:$A$571,1,FALSE)</f>
        <v>#N/A</v>
      </c>
    </row>
    <row r="3925" spans="1:16" x14ac:dyDescent="0.25">
      <c r="A3925" s="96" t="s">
        <v>8876</v>
      </c>
      <c r="B3925" s="21" t="s">
        <v>8877</v>
      </c>
      <c r="C3925" s="21"/>
      <c r="D3925" s="22">
        <v>0</v>
      </c>
      <c r="E3925" s="23">
        <v>4.4326893756013973E-2</v>
      </c>
      <c r="F3925" s="23">
        <v>0.50482947711272252</v>
      </c>
      <c r="G3925" s="23">
        <v>0.19678119920835394</v>
      </c>
      <c r="H3925" s="23">
        <v>4.7817838363963791E-2</v>
      </c>
      <c r="I3925" s="25">
        <f t="shared" si="244"/>
        <v>0</v>
      </c>
      <c r="J3925" s="25">
        <f t="shared" si="245"/>
        <v>0</v>
      </c>
      <c r="K3925" s="25">
        <f t="shared" si="246"/>
        <v>0</v>
      </c>
      <c r="L3925" s="25">
        <f t="shared" si="247"/>
        <v>0</v>
      </c>
      <c r="M3925" s="25">
        <v>0</v>
      </c>
      <c r="N3925" s="25" t="e">
        <v>#N/A</v>
      </c>
      <c r="O3925" s="25" t="e">
        <f>VLOOKUP(A3925,'NFkB target TFs'!$E$10:$E$54,1,FALSE)</f>
        <v>#N/A</v>
      </c>
      <c r="P3925" s="25" t="e">
        <f>VLOOKUP(A3925,'all NFkB targets'!$A$6:$A$571,1,FALSE)</f>
        <v>#N/A</v>
      </c>
    </row>
    <row r="3926" spans="1:16" x14ac:dyDescent="0.25">
      <c r="A3926" s="96" t="s">
        <v>13928</v>
      </c>
      <c r="B3926" s="21" t="s">
        <v>13929</v>
      </c>
      <c r="C3926" s="21"/>
      <c r="D3926" s="22">
        <v>0</v>
      </c>
      <c r="E3926" s="28">
        <v>0.13473243998630477</v>
      </c>
      <c r="F3926" s="28">
        <v>0.43384734905360234</v>
      </c>
      <c r="G3926" s="28">
        <v>0.62765993943398779</v>
      </c>
      <c r="H3926" s="23">
        <v>4.7808100069330624E-2</v>
      </c>
      <c r="I3926" s="25">
        <f t="shared" si="244"/>
        <v>0</v>
      </c>
      <c r="J3926" s="25">
        <f t="shared" si="245"/>
        <v>0</v>
      </c>
      <c r="K3926" s="25">
        <f t="shared" si="246"/>
        <v>1</v>
      </c>
      <c r="L3926" s="25">
        <f t="shared" si="247"/>
        <v>0</v>
      </c>
      <c r="M3926" s="25">
        <v>1</v>
      </c>
      <c r="N3926" s="25" t="e">
        <v>#N/A</v>
      </c>
      <c r="O3926" s="25" t="e">
        <f>VLOOKUP(A3926,'NFkB target TFs'!$E$10:$E$54,1,FALSE)</f>
        <v>#N/A</v>
      </c>
      <c r="P3926" s="25" t="e">
        <f>VLOOKUP(A3926,'all NFkB targets'!$A$6:$A$571,1,FALSE)</f>
        <v>#N/A</v>
      </c>
    </row>
    <row r="3927" spans="1:16" x14ac:dyDescent="0.25">
      <c r="A3927" s="96" t="s">
        <v>3045</v>
      </c>
      <c r="B3927" s="21" t="s">
        <v>3046</v>
      </c>
      <c r="C3927" s="21"/>
      <c r="D3927" s="22">
        <v>0</v>
      </c>
      <c r="E3927" s="23">
        <v>0.44952090201130923</v>
      </c>
      <c r="F3927" s="23">
        <v>8.0101699589688297E-2</v>
      </c>
      <c r="G3927" s="23">
        <v>0.18609128166834077</v>
      </c>
      <c r="H3927" s="23">
        <v>4.7582127558741791E-2</v>
      </c>
      <c r="I3927" s="25">
        <f t="shared" si="244"/>
        <v>0</v>
      </c>
      <c r="J3927" s="25">
        <f t="shared" si="245"/>
        <v>0</v>
      </c>
      <c r="K3927" s="25">
        <f t="shared" si="246"/>
        <v>0</v>
      </c>
      <c r="L3927" s="25">
        <f t="shared" si="247"/>
        <v>0</v>
      </c>
      <c r="M3927" s="25">
        <v>0</v>
      </c>
      <c r="N3927" s="25" t="e">
        <v>#N/A</v>
      </c>
      <c r="O3927" s="25" t="e">
        <f>VLOOKUP(A3927,'NFkB target TFs'!$E$10:$E$54,1,FALSE)</f>
        <v>#N/A</v>
      </c>
      <c r="P3927" s="25" t="e">
        <f>VLOOKUP(A3927,'all NFkB targets'!$A$6:$A$571,1,FALSE)</f>
        <v>#N/A</v>
      </c>
    </row>
    <row r="3928" spans="1:16" x14ac:dyDescent="0.25">
      <c r="A3928" s="96" t="s">
        <v>4434</v>
      </c>
      <c r="B3928" s="21" t="s">
        <v>4435</v>
      </c>
      <c r="C3928" s="21"/>
      <c r="D3928" s="22">
        <v>0</v>
      </c>
      <c r="E3928" s="23">
        <v>0.16219409012626837</v>
      </c>
      <c r="F3928" s="23">
        <v>8.9312813565045075E-3</v>
      </c>
      <c r="G3928" s="23">
        <v>0.26293415253880975</v>
      </c>
      <c r="H3928" s="23">
        <v>4.7562155006688436E-2</v>
      </c>
      <c r="I3928" s="25">
        <f t="shared" si="244"/>
        <v>0</v>
      </c>
      <c r="J3928" s="25">
        <f t="shared" si="245"/>
        <v>0</v>
      </c>
      <c r="K3928" s="25">
        <f t="shared" si="246"/>
        <v>0</v>
      </c>
      <c r="L3928" s="25">
        <f t="shared" si="247"/>
        <v>0</v>
      </c>
      <c r="M3928" s="25">
        <v>0</v>
      </c>
      <c r="N3928" s="25" t="e">
        <v>#N/A</v>
      </c>
      <c r="O3928" s="25" t="e">
        <f>VLOOKUP(A3928,'NFkB target TFs'!$E$10:$E$54,1,FALSE)</f>
        <v>#N/A</v>
      </c>
      <c r="P3928" s="25" t="e">
        <f>VLOOKUP(A3928,'all NFkB targets'!$A$6:$A$571,1,FALSE)</f>
        <v>#N/A</v>
      </c>
    </row>
    <row r="3929" spans="1:16" x14ac:dyDescent="0.25">
      <c r="A3929" s="96" t="s">
        <v>8823</v>
      </c>
      <c r="B3929" s="21" t="s">
        <v>8824</v>
      </c>
      <c r="C3929" s="21"/>
      <c r="D3929" s="22">
        <v>0</v>
      </c>
      <c r="E3929" s="23">
        <v>8.2725902179305019E-2</v>
      </c>
      <c r="F3929" s="23">
        <v>0.1195471346087341</v>
      </c>
      <c r="G3929" s="23">
        <v>1.3496832746670663E-2</v>
      </c>
      <c r="H3929" s="23">
        <v>4.7481755384239627E-2</v>
      </c>
      <c r="I3929" s="25">
        <f t="shared" si="244"/>
        <v>0</v>
      </c>
      <c r="J3929" s="25">
        <f t="shared" si="245"/>
        <v>0</v>
      </c>
      <c r="K3929" s="25">
        <f t="shared" si="246"/>
        <v>0</v>
      </c>
      <c r="L3929" s="25">
        <f t="shared" si="247"/>
        <v>0</v>
      </c>
      <c r="M3929" s="25">
        <v>0</v>
      </c>
      <c r="N3929" s="25" t="e">
        <v>#N/A</v>
      </c>
      <c r="O3929" s="25" t="e">
        <f>VLOOKUP(A3929,'NFkB target TFs'!$E$10:$E$54,1,FALSE)</f>
        <v>#N/A</v>
      </c>
      <c r="P3929" s="25" t="e">
        <f>VLOOKUP(A3929,'all NFkB targets'!$A$6:$A$571,1,FALSE)</f>
        <v>#N/A</v>
      </c>
    </row>
    <row r="3930" spans="1:16" x14ac:dyDescent="0.25">
      <c r="A3930" s="96" t="s">
        <v>10724</v>
      </c>
      <c r="B3930" s="21" t="s">
        <v>10725</v>
      </c>
      <c r="C3930" s="21"/>
      <c r="D3930" s="22">
        <v>0</v>
      </c>
      <c r="E3930" s="23">
        <v>-1.1667224085817399E-2</v>
      </c>
      <c r="F3930" s="23">
        <v>-1.5856015720246506E-2</v>
      </c>
      <c r="G3930" s="23">
        <v>0.28637971307445653</v>
      </c>
      <c r="H3930" s="23">
        <v>4.7387973933600745E-2</v>
      </c>
      <c r="I3930" s="25">
        <f t="shared" si="244"/>
        <v>0</v>
      </c>
      <c r="J3930" s="25">
        <f t="shared" si="245"/>
        <v>0</v>
      </c>
      <c r="K3930" s="25">
        <f t="shared" si="246"/>
        <v>0</v>
      </c>
      <c r="L3930" s="25">
        <f t="shared" si="247"/>
        <v>0</v>
      </c>
      <c r="M3930" s="25">
        <v>0</v>
      </c>
      <c r="N3930" s="25" t="e">
        <v>#N/A</v>
      </c>
      <c r="O3930" s="25" t="e">
        <f>VLOOKUP(A3930,'NFkB target TFs'!$E$10:$E$54,1,FALSE)</f>
        <v>#N/A</v>
      </c>
      <c r="P3930" s="25" t="e">
        <f>VLOOKUP(A3930,'all NFkB targets'!$A$6:$A$571,1,FALSE)</f>
        <v>#N/A</v>
      </c>
    </row>
    <row r="3931" spans="1:16" x14ac:dyDescent="0.25">
      <c r="A3931" s="96" t="s">
        <v>249</v>
      </c>
      <c r="B3931" s="21" t="s">
        <v>250</v>
      </c>
      <c r="C3931" s="21"/>
      <c r="D3931" s="22">
        <v>0</v>
      </c>
      <c r="E3931" s="23">
        <v>0.16091199993518895</v>
      </c>
      <c r="F3931" s="23">
        <v>-9.3684850466977568E-2</v>
      </c>
      <c r="G3931" s="23">
        <v>0.28531291591306951</v>
      </c>
      <c r="H3931" s="23">
        <v>4.7274879750175983E-2</v>
      </c>
      <c r="I3931" s="25">
        <f t="shared" si="244"/>
        <v>0</v>
      </c>
      <c r="J3931" s="25">
        <f t="shared" si="245"/>
        <v>0</v>
      </c>
      <c r="K3931" s="25">
        <f t="shared" si="246"/>
        <v>0</v>
      </c>
      <c r="L3931" s="25">
        <f t="shared" si="247"/>
        <v>0</v>
      </c>
      <c r="M3931" s="25">
        <v>0</v>
      </c>
      <c r="N3931" s="25" t="e">
        <v>#N/A</v>
      </c>
      <c r="O3931" s="25" t="e">
        <f>VLOOKUP(A3931,'NFkB target TFs'!$E$10:$E$54,1,FALSE)</f>
        <v>#N/A</v>
      </c>
      <c r="P3931" s="25" t="e">
        <f>VLOOKUP(A3931,'all NFkB targets'!$A$6:$A$571,1,FALSE)</f>
        <v>#N/A</v>
      </c>
    </row>
    <row r="3932" spans="1:16" x14ac:dyDescent="0.25">
      <c r="A3932" s="96" t="s">
        <v>3951</v>
      </c>
      <c r="B3932" s="21" t="s">
        <v>3952</v>
      </c>
      <c r="C3932" s="21"/>
      <c r="D3932" s="22">
        <v>0</v>
      </c>
      <c r="E3932" s="23">
        <v>-4.484713941685909E-2</v>
      </c>
      <c r="F3932" s="23">
        <v>0.13955135239879357</v>
      </c>
      <c r="G3932" s="23">
        <v>-3.2051881197636481E-2</v>
      </c>
      <c r="H3932" s="23">
        <v>4.7179765028873097E-2</v>
      </c>
      <c r="I3932" s="25">
        <f t="shared" si="244"/>
        <v>0</v>
      </c>
      <c r="J3932" s="25">
        <f t="shared" si="245"/>
        <v>0</v>
      </c>
      <c r="K3932" s="25">
        <f t="shared" si="246"/>
        <v>0</v>
      </c>
      <c r="L3932" s="25">
        <f t="shared" si="247"/>
        <v>0</v>
      </c>
      <c r="M3932" s="25">
        <v>0</v>
      </c>
      <c r="N3932" s="25" t="e">
        <v>#N/A</v>
      </c>
      <c r="O3932" s="25" t="e">
        <f>VLOOKUP(A3932,'NFkB target TFs'!$E$10:$E$54,1,FALSE)</f>
        <v>#N/A</v>
      </c>
      <c r="P3932" s="25" t="e">
        <f>VLOOKUP(A3932,'all NFkB targets'!$A$6:$A$571,1,FALSE)</f>
        <v>#N/A</v>
      </c>
    </row>
    <row r="3933" spans="1:16" x14ac:dyDescent="0.25">
      <c r="A3933" s="96" t="s">
        <v>12338</v>
      </c>
      <c r="B3933" s="21" t="s">
        <v>12339</v>
      </c>
      <c r="C3933" s="21"/>
      <c r="D3933" s="22">
        <v>0</v>
      </c>
      <c r="E3933" s="24">
        <v>-0.63923956170435481</v>
      </c>
      <c r="F3933" s="24">
        <v>-0.16421820854886277</v>
      </c>
      <c r="G3933" s="23">
        <v>-5.835360242195417E-2</v>
      </c>
      <c r="H3933" s="23">
        <v>4.7154328562483083E-2</v>
      </c>
      <c r="I3933" s="25">
        <f t="shared" si="244"/>
        <v>1</v>
      </c>
      <c r="J3933" s="25">
        <f t="shared" si="245"/>
        <v>0</v>
      </c>
      <c r="K3933" s="25">
        <f t="shared" si="246"/>
        <v>0</v>
      </c>
      <c r="L3933" s="25">
        <f t="shared" si="247"/>
        <v>0</v>
      </c>
      <c r="M3933" s="25">
        <v>1</v>
      </c>
      <c r="N3933" s="25" t="e">
        <v>#N/A</v>
      </c>
      <c r="O3933" s="25" t="e">
        <f>VLOOKUP(A3933,'NFkB target TFs'!$E$10:$E$54,1,FALSE)</f>
        <v>#N/A</v>
      </c>
      <c r="P3933" s="25" t="e">
        <f>VLOOKUP(A3933,'all NFkB targets'!$A$6:$A$571,1,FALSE)</f>
        <v>#N/A</v>
      </c>
    </row>
    <row r="3934" spans="1:16" x14ac:dyDescent="0.25">
      <c r="A3934" s="96" t="s">
        <v>6586</v>
      </c>
      <c r="B3934" s="21" t="s">
        <v>6587</v>
      </c>
      <c r="C3934" s="21"/>
      <c r="D3934" s="22">
        <v>0</v>
      </c>
      <c r="E3934" s="23">
        <v>-0.24684439133038294</v>
      </c>
      <c r="F3934" s="23">
        <v>0.46632279666409593</v>
      </c>
      <c r="G3934" s="23">
        <v>0.42976159547676812</v>
      </c>
      <c r="H3934" s="23">
        <v>4.7066971363200615E-2</v>
      </c>
      <c r="I3934" s="25">
        <f t="shared" si="244"/>
        <v>0</v>
      </c>
      <c r="J3934" s="25">
        <f t="shared" si="245"/>
        <v>0</v>
      </c>
      <c r="K3934" s="25">
        <f t="shared" si="246"/>
        <v>0</v>
      </c>
      <c r="L3934" s="25">
        <f t="shared" si="247"/>
        <v>0</v>
      </c>
      <c r="M3934" s="25">
        <v>0</v>
      </c>
      <c r="N3934" s="25" t="e">
        <v>#N/A</v>
      </c>
      <c r="O3934" s="25" t="e">
        <f>VLOOKUP(A3934,'NFkB target TFs'!$E$10:$E$54,1,FALSE)</f>
        <v>#N/A</v>
      </c>
      <c r="P3934" s="25" t="e">
        <f>VLOOKUP(A3934,'all NFkB targets'!$A$6:$A$571,1,FALSE)</f>
        <v>#N/A</v>
      </c>
    </row>
    <row r="3935" spans="1:16" x14ac:dyDescent="0.25">
      <c r="A3935" s="96" t="s">
        <v>13000</v>
      </c>
      <c r="B3935" s="21" t="s">
        <v>13001</v>
      </c>
      <c r="C3935" s="21"/>
      <c r="D3935" s="22">
        <v>0</v>
      </c>
      <c r="E3935" s="28">
        <v>0.63673994466412487</v>
      </c>
      <c r="F3935" s="28">
        <v>0.68974968641700785</v>
      </c>
      <c r="G3935" s="28">
        <v>0.52942919066873873</v>
      </c>
      <c r="H3935" s="23">
        <v>4.7051703069968837E-2</v>
      </c>
      <c r="I3935" s="25">
        <f t="shared" si="244"/>
        <v>1</v>
      </c>
      <c r="J3935" s="25">
        <f t="shared" si="245"/>
        <v>1</v>
      </c>
      <c r="K3935" s="25">
        <f t="shared" si="246"/>
        <v>0</v>
      </c>
      <c r="L3935" s="25">
        <f t="shared" si="247"/>
        <v>0</v>
      </c>
      <c r="M3935" s="25">
        <v>1</v>
      </c>
      <c r="N3935" s="25" t="e">
        <v>#N/A</v>
      </c>
      <c r="O3935" s="25" t="e">
        <f>VLOOKUP(A3935,'NFkB target TFs'!$E$10:$E$54,1,FALSE)</f>
        <v>#N/A</v>
      </c>
      <c r="P3935" s="25" t="e">
        <f>VLOOKUP(A3935,'all NFkB targets'!$A$6:$A$571,1,FALSE)</f>
        <v>#N/A</v>
      </c>
    </row>
    <row r="3936" spans="1:16" x14ac:dyDescent="0.25">
      <c r="A3936" s="96" t="s">
        <v>1921</v>
      </c>
      <c r="B3936" s="21" t="s">
        <v>1922</v>
      </c>
      <c r="C3936" s="21"/>
      <c r="D3936" s="22">
        <v>0</v>
      </c>
      <c r="E3936" s="23">
        <v>2.3188997204680525E-2</v>
      </c>
      <c r="F3936" s="23">
        <v>4.9565899801616076E-2</v>
      </c>
      <c r="G3936" s="23">
        <v>0.16252246910700924</v>
      </c>
      <c r="H3936" s="23">
        <v>4.6971502927164691E-2</v>
      </c>
      <c r="I3936" s="25">
        <f t="shared" si="244"/>
        <v>0</v>
      </c>
      <c r="J3936" s="25">
        <f t="shared" si="245"/>
        <v>0</v>
      </c>
      <c r="K3936" s="25">
        <f t="shared" si="246"/>
        <v>0</v>
      </c>
      <c r="L3936" s="25">
        <f t="shared" si="247"/>
        <v>0</v>
      </c>
      <c r="M3936" s="25">
        <v>0</v>
      </c>
      <c r="N3936" s="25" t="e">
        <v>#N/A</v>
      </c>
      <c r="O3936" s="25" t="e">
        <f>VLOOKUP(A3936,'NFkB target TFs'!$E$10:$E$54,1,FALSE)</f>
        <v>#N/A</v>
      </c>
      <c r="P3936" s="25" t="e">
        <f>VLOOKUP(A3936,'all NFkB targets'!$A$6:$A$571,1,FALSE)</f>
        <v>#N/A</v>
      </c>
    </row>
    <row r="3937" spans="1:16" x14ac:dyDescent="0.25">
      <c r="A3937" s="96" t="s">
        <v>7872</v>
      </c>
      <c r="B3937" s="21" t="s">
        <v>7873</v>
      </c>
      <c r="C3937" s="21"/>
      <c r="D3937" s="22">
        <v>0</v>
      </c>
      <c r="E3937" s="23">
        <v>0.2978558807711576</v>
      </c>
      <c r="F3937" s="23">
        <v>0.1679366310615634</v>
      </c>
      <c r="G3937" s="23">
        <v>0.33902408871066958</v>
      </c>
      <c r="H3937" s="23">
        <v>4.6917402222478609E-2</v>
      </c>
      <c r="I3937" s="25">
        <f t="shared" si="244"/>
        <v>0</v>
      </c>
      <c r="J3937" s="25">
        <f t="shared" si="245"/>
        <v>0</v>
      </c>
      <c r="K3937" s="25">
        <f t="shared" si="246"/>
        <v>0</v>
      </c>
      <c r="L3937" s="25">
        <f t="shared" si="247"/>
        <v>0</v>
      </c>
      <c r="M3937" s="25">
        <v>0</v>
      </c>
      <c r="N3937" s="25" t="e">
        <v>#N/A</v>
      </c>
      <c r="O3937" s="25" t="e">
        <f>VLOOKUP(A3937,'NFkB target TFs'!$E$10:$E$54,1,FALSE)</f>
        <v>#N/A</v>
      </c>
      <c r="P3937" s="25" t="e">
        <f>VLOOKUP(A3937,'all NFkB targets'!$A$6:$A$571,1,FALSE)</f>
        <v>#N/A</v>
      </c>
    </row>
    <row r="3938" spans="1:16" x14ac:dyDescent="0.25">
      <c r="A3938" s="96" t="s">
        <v>9441</v>
      </c>
      <c r="B3938" s="21" t="s">
        <v>9442</v>
      </c>
      <c r="C3938" s="21"/>
      <c r="D3938" s="22">
        <v>0</v>
      </c>
      <c r="E3938" s="23">
        <v>0.18363804422132202</v>
      </c>
      <c r="F3938" s="23">
        <v>5.7355323835645761E-2</v>
      </c>
      <c r="G3938" s="23">
        <v>0.26885867870704883</v>
      </c>
      <c r="H3938" s="23">
        <v>4.6822981815011003E-2</v>
      </c>
      <c r="I3938" s="25">
        <f t="shared" si="244"/>
        <v>0</v>
      </c>
      <c r="J3938" s="25">
        <f t="shared" si="245"/>
        <v>0</v>
      </c>
      <c r="K3938" s="25">
        <f t="shared" si="246"/>
        <v>0</v>
      </c>
      <c r="L3938" s="25">
        <f t="shared" si="247"/>
        <v>0</v>
      </c>
      <c r="M3938" s="25">
        <v>0</v>
      </c>
      <c r="N3938" s="25" t="e">
        <v>#N/A</v>
      </c>
      <c r="O3938" s="25" t="e">
        <f>VLOOKUP(A3938,'NFkB target TFs'!$E$10:$E$54,1,FALSE)</f>
        <v>#N/A</v>
      </c>
      <c r="P3938" s="25" t="e">
        <f>VLOOKUP(A3938,'all NFkB targets'!$A$6:$A$571,1,FALSE)</f>
        <v>#N/A</v>
      </c>
    </row>
    <row r="3939" spans="1:16" x14ac:dyDescent="0.25">
      <c r="A3939" s="96" t="s">
        <v>10106</v>
      </c>
      <c r="B3939" s="21" t="s">
        <v>10107</v>
      </c>
      <c r="C3939" s="21"/>
      <c r="D3939" s="22">
        <v>0</v>
      </c>
      <c r="E3939" s="23">
        <v>-9.0545153391430849E-2</v>
      </c>
      <c r="F3939" s="23">
        <v>-0.2571656517122114</v>
      </c>
      <c r="G3939" s="23">
        <v>-2.6132549200465906E-2</v>
      </c>
      <c r="H3939" s="23">
        <v>4.6728108163071241E-2</v>
      </c>
      <c r="I3939" s="25">
        <f t="shared" si="244"/>
        <v>0</v>
      </c>
      <c r="J3939" s="25">
        <f t="shared" si="245"/>
        <v>0</v>
      </c>
      <c r="K3939" s="25">
        <f t="shared" si="246"/>
        <v>0</v>
      </c>
      <c r="L3939" s="25">
        <f t="shared" si="247"/>
        <v>0</v>
      </c>
      <c r="M3939" s="25">
        <v>0</v>
      </c>
      <c r="N3939" s="25" t="e">
        <v>#N/A</v>
      </c>
      <c r="O3939" s="25" t="e">
        <f>VLOOKUP(A3939,'NFkB target TFs'!$E$10:$E$54,1,FALSE)</f>
        <v>#N/A</v>
      </c>
      <c r="P3939" s="25" t="e">
        <f>VLOOKUP(A3939,'all NFkB targets'!$A$6:$A$571,1,FALSE)</f>
        <v>#N/A</v>
      </c>
    </row>
    <row r="3940" spans="1:16" x14ac:dyDescent="0.25">
      <c r="A3940" s="96" t="s">
        <v>7760</v>
      </c>
      <c r="B3940" s="21" t="s">
        <v>7761</v>
      </c>
      <c r="C3940" s="21"/>
      <c r="D3940" s="22">
        <v>0</v>
      </c>
      <c r="E3940" s="23">
        <v>-0.14034434050968533</v>
      </c>
      <c r="F3940" s="23">
        <v>0.1591447170413807</v>
      </c>
      <c r="G3940" s="23">
        <v>0.10593427121262616</v>
      </c>
      <c r="H3940" s="23">
        <v>4.6654362914202899E-2</v>
      </c>
      <c r="I3940" s="25">
        <f t="shared" si="244"/>
        <v>0</v>
      </c>
      <c r="J3940" s="25">
        <f t="shared" si="245"/>
        <v>0</v>
      </c>
      <c r="K3940" s="25">
        <f t="shared" si="246"/>
        <v>0</v>
      </c>
      <c r="L3940" s="25">
        <f t="shared" si="247"/>
        <v>0</v>
      </c>
      <c r="M3940" s="25">
        <v>0</v>
      </c>
      <c r="N3940" s="25" t="e">
        <v>#N/A</v>
      </c>
      <c r="O3940" s="25" t="e">
        <f>VLOOKUP(A3940,'NFkB target TFs'!$E$10:$E$54,1,FALSE)</f>
        <v>#N/A</v>
      </c>
      <c r="P3940" s="25" t="e">
        <f>VLOOKUP(A3940,'all NFkB targets'!$A$6:$A$571,1,FALSE)</f>
        <v>#N/A</v>
      </c>
    </row>
    <row r="3941" spans="1:16" x14ac:dyDescent="0.25">
      <c r="A3941" s="96" t="s">
        <v>5779</v>
      </c>
      <c r="B3941" s="21" t="s">
        <v>5780</v>
      </c>
      <c r="C3941" s="21"/>
      <c r="D3941" s="22">
        <v>0</v>
      </c>
      <c r="E3941" s="23">
        <v>-1.6224782653470567E-3</v>
      </c>
      <c r="F3941" s="23">
        <v>0.20306127490248782</v>
      </c>
      <c r="G3941" s="23">
        <v>-0.25485309067523626</v>
      </c>
      <c r="H3941" s="23">
        <v>4.6607612683651316E-2</v>
      </c>
      <c r="I3941" s="25">
        <f t="shared" si="244"/>
        <v>0</v>
      </c>
      <c r="J3941" s="25">
        <f t="shared" si="245"/>
        <v>0</v>
      </c>
      <c r="K3941" s="25">
        <f t="shared" si="246"/>
        <v>0</v>
      </c>
      <c r="L3941" s="25">
        <f t="shared" si="247"/>
        <v>0</v>
      </c>
      <c r="M3941" s="25">
        <v>0</v>
      </c>
      <c r="N3941" s="25" t="e">
        <v>#N/A</v>
      </c>
      <c r="O3941" s="25" t="e">
        <f>VLOOKUP(A3941,'NFkB target TFs'!$E$10:$E$54,1,FALSE)</f>
        <v>#N/A</v>
      </c>
      <c r="P3941" s="25" t="e">
        <f>VLOOKUP(A3941,'all NFkB targets'!$A$6:$A$571,1,FALSE)</f>
        <v>#N/A</v>
      </c>
    </row>
    <row r="3942" spans="1:16" x14ac:dyDescent="0.25">
      <c r="A3942" s="96" t="s">
        <v>277</v>
      </c>
      <c r="B3942" s="21" t="s">
        <v>278</v>
      </c>
      <c r="C3942" s="21"/>
      <c r="D3942" s="22">
        <v>0</v>
      </c>
      <c r="E3942" s="23">
        <v>0.27498715633713189</v>
      </c>
      <c r="F3942" s="23">
        <v>0.22832553567523645</v>
      </c>
      <c r="G3942" s="23">
        <v>-0.13696450075061781</v>
      </c>
      <c r="H3942" s="23">
        <v>4.6520909456340784E-2</v>
      </c>
      <c r="I3942" s="25">
        <f t="shared" si="244"/>
        <v>0</v>
      </c>
      <c r="J3942" s="25">
        <f t="shared" si="245"/>
        <v>0</v>
      </c>
      <c r="K3942" s="25">
        <f t="shared" si="246"/>
        <v>0</v>
      </c>
      <c r="L3942" s="25">
        <f t="shared" si="247"/>
        <v>0</v>
      </c>
      <c r="M3942" s="25">
        <v>0</v>
      </c>
      <c r="N3942" s="25" t="e">
        <v>#N/A</v>
      </c>
      <c r="O3942" s="25" t="e">
        <f>VLOOKUP(A3942,'NFkB target TFs'!$E$10:$E$54,1,FALSE)</f>
        <v>#N/A</v>
      </c>
      <c r="P3942" s="25" t="e">
        <f>VLOOKUP(A3942,'all NFkB targets'!$A$6:$A$571,1,FALSE)</f>
        <v>#N/A</v>
      </c>
    </row>
    <row r="3943" spans="1:16" x14ac:dyDescent="0.25">
      <c r="A3943" s="96" t="s">
        <v>14806</v>
      </c>
      <c r="B3943" s="21" t="s">
        <v>14807</v>
      </c>
      <c r="C3943" s="21"/>
      <c r="D3943" s="22">
        <v>0</v>
      </c>
      <c r="E3943" s="28">
        <v>0.29603186718124724</v>
      </c>
      <c r="F3943" s="28">
        <v>0.77811908196296764</v>
      </c>
      <c r="G3943" s="28">
        <v>0.5856737134744745</v>
      </c>
      <c r="H3943" s="23">
        <v>4.6407534879130449E-2</v>
      </c>
      <c r="I3943" s="25">
        <f t="shared" si="244"/>
        <v>0</v>
      </c>
      <c r="J3943" s="25">
        <f t="shared" si="245"/>
        <v>1</v>
      </c>
      <c r="K3943" s="25">
        <f t="shared" si="246"/>
        <v>1</v>
      </c>
      <c r="L3943" s="25">
        <f t="shared" si="247"/>
        <v>0</v>
      </c>
      <c r="M3943" s="25">
        <v>1</v>
      </c>
      <c r="N3943" s="25" t="e">
        <v>#N/A</v>
      </c>
      <c r="O3943" s="25" t="e">
        <f>VLOOKUP(A3943,'NFkB target TFs'!$E$10:$E$54,1,FALSE)</f>
        <v>#N/A</v>
      </c>
      <c r="P3943" s="25" t="e">
        <f>VLOOKUP(A3943,'all NFkB targets'!$A$6:$A$571,1,FALSE)</f>
        <v>#N/A</v>
      </c>
    </row>
    <row r="3944" spans="1:16" x14ac:dyDescent="0.25">
      <c r="A3944" s="96" t="s">
        <v>5171</v>
      </c>
      <c r="B3944" s="21" t="s">
        <v>5172</v>
      </c>
      <c r="C3944" s="21"/>
      <c r="D3944" s="22">
        <v>0</v>
      </c>
      <c r="E3944" s="23">
        <v>-9.5553280151014275E-2</v>
      </c>
      <c r="F3944" s="23">
        <v>0.14088594880231947</v>
      </c>
      <c r="G3944" s="23">
        <v>0.27446883669550509</v>
      </c>
      <c r="H3944" s="23">
        <v>4.6350697415980267E-2</v>
      </c>
      <c r="I3944" s="25">
        <f t="shared" si="244"/>
        <v>0</v>
      </c>
      <c r="J3944" s="25">
        <f t="shared" si="245"/>
        <v>0</v>
      </c>
      <c r="K3944" s="25">
        <f t="shared" si="246"/>
        <v>0</v>
      </c>
      <c r="L3944" s="25">
        <f t="shared" si="247"/>
        <v>0</v>
      </c>
      <c r="M3944" s="25">
        <v>0</v>
      </c>
      <c r="N3944" s="25" t="e">
        <v>#N/A</v>
      </c>
      <c r="O3944" s="25" t="e">
        <f>VLOOKUP(A3944,'NFkB target TFs'!$E$10:$E$54,1,FALSE)</f>
        <v>#N/A</v>
      </c>
      <c r="P3944" s="25" t="e">
        <f>VLOOKUP(A3944,'all NFkB targets'!$A$6:$A$571,1,FALSE)</f>
        <v>#N/A</v>
      </c>
    </row>
    <row r="3945" spans="1:16" x14ac:dyDescent="0.25">
      <c r="A3945" s="96" t="s">
        <v>7822</v>
      </c>
      <c r="B3945" s="21" t="s">
        <v>7823</v>
      </c>
      <c r="C3945" s="21"/>
      <c r="D3945" s="22">
        <v>0</v>
      </c>
      <c r="E3945" s="23">
        <v>2.0297649080491528E-2</v>
      </c>
      <c r="F3945" s="23">
        <v>-4.4499460166859892E-2</v>
      </c>
      <c r="G3945" s="23">
        <v>-0.13380515869400877</v>
      </c>
      <c r="H3945" s="23">
        <v>4.6324648228481112E-2</v>
      </c>
      <c r="I3945" s="25">
        <f t="shared" si="244"/>
        <v>0</v>
      </c>
      <c r="J3945" s="25">
        <f t="shared" si="245"/>
        <v>0</v>
      </c>
      <c r="K3945" s="25">
        <f t="shared" si="246"/>
        <v>0</v>
      </c>
      <c r="L3945" s="25">
        <f t="shared" si="247"/>
        <v>0</v>
      </c>
      <c r="M3945" s="25">
        <v>0</v>
      </c>
      <c r="N3945" s="25" t="e">
        <v>#N/A</v>
      </c>
      <c r="O3945" s="25" t="e">
        <f>VLOOKUP(A3945,'NFkB target TFs'!$E$10:$E$54,1,FALSE)</f>
        <v>#N/A</v>
      </c>
      <c r="P3945" s="25" t="e">
        <f>VLOOKUP(A3945,'all NFkB targets'!$A$6:$A$571,1,FALSE)</f>
        <v>#N/A</v>
      </c>
    </row>
    <row r="3946" spans="1:16" x14ac:dyDescent="0.25">
      <c r="A3946" s="96" t="s">
        <v>769</v>
      </c>
      <c r="B3946" s="21" t="s">
        <v>770</v>
      </c>
      <c r="C3946" s="21"/>
      <c r="D3946" s="22">
        <v>0</v>
      </c>
      <c r="E3946" s="23">
        <v>-7.1750522927034929E-3</v>
      </c>
      <c r="F3946" s="23">
        <v>8.4747513726883508E-2</v>
      </c>
      <c r="G3946" s="23">
        <v>-8.0242804735812575E-3</v>
      </c>
      <c r="H3946" s="23">
        <v>4.6279307832884711E-2</v>
      </c>
      <c r="I3946" s="25">
        <f t="shared" si="244"/>
        <v>0</v>
      </c>
      <c r="J3946" s="25">
        <f t="shared" si="245"/>
        <v>0</v>
      </c>
      <c r="K3946" s="25">
        <f t="shared" si="246"/>
        <v>0</v>
      </c>
      <c r="L3946" s="25">
        <f t="shared" si="247"/>
        <v>0</v>
      </c>
      <c r="M3946" s="25">
        <v>0</v>
      </c>
      <c r="N3946" s="25" t="e">
        <v>#N/A</v>
      </c>
      <c r="O3946" s="25" t="e">
        <f>VLOOKUP(A3946,'NFkB target TFs'!$E$10:$E$54,1,FALSE)</f>
        <v>#N/A</v>
      </c>
      <c r="P3946" s="25" t="e">
        <f>VLOOKUP(A3946,'all NFkB targets'!$A$6:$A$571,1,FALSE)</f>
        <v>#N/A</v>
      </c>
    </row>
    <row r="3947" spans="1:16" x14ac:dyDescent="0.25">
      <c r="A3947" s="96" t="s">
        <v>9217</v>
      </c>
      <c r="B3947" s="21" t="s">
        <v>9218</v>
      </c>
      <c r="C3947" s="21"/>
      <c r="D3947" s="22">
        <v>0</v>
      </c>
      <c r="E3947" s="23">
        <v>0.14242591742782301</v>
      </c>
      <c r="F3947" s="23">
        <v>0.24896632927607099</v>
      </c>
      <c r="G3947" s="23">
        <v>0.32960893445513784</v>
      </c>
      <c r="H3947" s="23">
        <v>4.6274024200860138E-2</v>
      </c>
      <c r="I3947" s="25">
        <f t="shared" si="244"/>
        <v>0</v>
      </c>
      <c r="J3947" s="25">
        <f t="shared" si="245"/>
        <v>0</v>
      </c>
      <c r="K3947" s="25">
        <f t="shared" si="246"/>
        <v>0</v>
      </c>
      <c r="L3947" s="25">
        <f t="shared" si="247"/>
        <v>0</v>
      </c>
      <c r="M3947" s="25">
        <v>0</v>
      </c>
      <c r="N3947" s="25" t="e">
        <v>#N/A</v>
      </c>
      <c r="O3947" s="25" t="e">
        <f>VLOOKUP(A3947,'NFkB target TFs'!$E$10:$E$54,1,FALSE)</f>
        <v>#N/A</v>
      </c>
      <c r="P3947" s="25" t="e">
        <f>VLOOKUP(A3947,'all NFkB targets'!$A$6:$A$571,1,FALSE)</f>
        <v>#N/A</v>
      </c>
    </row>
    <row r="3948" spans="1:16" x14ac:dyDescent="0.25">
      <c r="A3948" s="96" t="s">
        <v>11844</v>
      </c>
      <c r="B3948" s="21" t="s">
        <v>941</v>
      </c>
      <c r="C3948" s="21"/>
      <c r="D3948" s="22">
        <v>0</v>
      </c>
      <c r="E3948" s="23">
        <v>0.25896346556622407</v>
      </c>
      <c r="F3948" s="23">
        <v>0.49208595809127914</v>
      </c>
      <c r="G3948" s="23">
        <v>0.56823385012445782</v>
      </c>
      <c r="H3948" s="23">
        <v>4.6113468425830993E-2</v>
      </c>
      <c r="I3948" s="25">
        <f t="shared" si="244"/>
        <v>0</v>
      </c>
      <c r="J3948" s="25">
        <f t="shared" si="245"/>
        <v>0</v>
      </c>
      <c r="K3948" s="25">
        <f t="shared" si="246"/>
        <v>0</v>
      </c>
      <c r="L3948" s="25">
        <f t="shared" si="247"/>
        <v>0</v>
      </c>
      <c r="M3948" s="25">
        <v>0</v>
      </c>
      <c r="N3948" s="25" t="e">
        <v>#N/A</v>
      </c>
      <c r="O3948" s="25" t="e">
        <f>VLOOKUP(A3948,'NFkB target TFs'!$E$10:$E$54,1,FALSE)</f>
        <v>#N/A</v>
      </c>
      <c r="P3948" s="25" t="e">
        <f>VLOOKUP(A3948,'all NFkB targets'!$A$6:$A$571,1,FALSE)</f>
        <v>#N/A</v>
      </c>
    </row>
    <row r="3949" spans="1:16" x14ac:dyDescent="0.25">
      <c r="A3949" s="96" t="s">
        <v>9211</v>
      </c>
      <c r="B3949" s="21" t="s">
        <v>9212</v>
      </c>
      <c r="C3949" s="21"/>
      <c r="D3949" s="22">
        <v>0</v>
      </c>
      <c r="E3949" s="23">
        <v>-0.18678074659638427</v>
      </c>
      <c r="F3949" s="23">
        <v>3.7879082202118386E-2</v>
      </c>
      <c r="G3949" s="23">
        <v>-0.11085047821441721</v>
      </c>
      <c r="H3949" s="23">
        <v>4.6002120540741674E-2</v>
      </c>
      <c r="I3949" s="25">
        <f t="shared" si="244"/>
        <v>0</v>
      </c>
      <c r="J3949" s="25">
        <f t="shared" si="245"/>
        <v>0</v>
      </c>
      <c r="K3949" s="25">
        <f t="shared" si="246"/>
        <v>0</v>
      </c>
      <c r="L3949" s="25">
        <f t="shared" si="247"/>
        <v>0</v>
      </c>
      <c r="M3949" s="25">
        <v>0</v>
      </c>
      <c r="N3949" s="25" t="e">
        <v>#N/A</v>
      </c>
      <c r="O3949" s="25" t="e">
        <f>VLOOKUP(A3949,'NFkB target TFs'!$E$10:$E$54,1,FALSE)</f>
        <v>#N/A</v>
      </c>
      <c r="P3949" s="25" t="e">
        <f>VLOOKUP(A3949,'all NFkB targets'!$A$6:$A$571,1,FALSE)</f>
        <v>#N/A</v>
      </c>
    </row>
    <row r="3950" spans="1:16" x14ac:dyDescent="0.25">
      <c r="A3950" s="96" t="s">
        <v>10078</v>
      </c>
      <c r="B3950" s="21" t="s">
        <v>10079</v>
      </c>
      <c r="C3950" s="21"/>
      <c r="D3950" s="22">
        <v>0</v>
      </c>
      <c r="E3950" s="23">
        <v>3.5437606263115061E-3</v>
      </c>
      <c r="F3950" s="23">
        <v>-2.4866912922773105E-3</v>
      </c>
      <c r="G3950" s="23">
        <v>0.40856425312647565</v>
      </c>
      <c r="H3950" s="23">
        <v>4.6001040375702018E-2</v>
      </c>
      <c r="I3950" s="25">
        <f t="shared" si="244"/>
        <v>0</v>
      </c>
      <c r="J3950" s="25">
        <f t="shared" si="245"/>
        <v>0</v>
      </c>
      <c r="K3950" s="25">
        <f t="shared" si="246"/>
        <v>0</v>
      </c>
      <c r="L3950" s="25">
        <f t="shared" si="247"/>
        <v>0</v>
      </c>
      <c r="M3950" s="25">
        <v>0</v>
      </c>
      <c r="N3950" s="25" t="e">
        <v>#N/A</v>
      </c>
      <c r="O3950" s="25" t="e">
        <f>VLOOKUP(A3950,'NFkB target TFs'!$E$10:$E$54,1,FALSE)</f>
        <v>#N/A</v>
      </c>
      <c r="P3950" s="25" t="e">
        <f>VLOOKUP(A3950,'all NFkB targets'!$A$6:$A$571,1,FALSE)</f>
        <v>#N/A</v>
      </c>
    </row>
    <row r="3951" spans="1:16" x14ac:dyDescent="0.25">
      <c r="A3951" s="96" t="s">
        <v>1638</v>
      </c>
      <c r="B3951" s="21" t="s">
        <v>1639</v>
      </c>
      <c r="C3951" s="21"/>
      <c r="D3951" s="22">
        <v>0</v>
      </c>
      <c r="E3951" s="23">
        <v>-4.9952204134531775E-2</v>
      </c>
      <c r="F3951" s="23">
        <v>-4.2517130290438729E-2</v>
      </c>
      <c r="G3951" s="23">
        <v>-1.927564170075868E-5</v>
      </c>
      <c r="H3951" s="23">
        <v>4.5980176525725502E-2</v>
      </c>
      <c r="I3951" s="25">
        <f t="shared" si="244"/>
        <v>0</v>
      </c>
      <c r="J3951" s="25">
        <f t="shared" si="245"/>
        <v>0</v>
      </c>
      <c r="K3951" s="25">
        <f t="shared" si="246"/>
        <v>0</v>
      </c>
      <c r="L3951" s="25">
        <f t="shared" si="247"/>
        <v>0</v>
      </c>
      <c r="M3951" s="25">
        <v>0</v>
      </c>
      <c r="N3951" s="25" t="e">
        <v>#N/A</v>
      </c>
      <c r="O3951" s="25" t="e">
        <f>VLOOKUP(A3951,'NFkB target TFs'!$E$10:$E$54,1,FALSE)</f>
        <v>#N/A</v>
      </c>
      <c r="P3951" s="25" t="e">
        <f>VLOOKUP(A3951,'all NFkB targets'!$A$6:$A$571,1,FALSE)</f>
        <v>#N/A</v>
      </c>
    </row>
    <row r="3952" spans="1:16" x14ac:dyDescent="0.25">
      <c r="A3952" s="96" t="s">
        <v>3424</v>
      </c>
      <c r="B3952" s="21" t="s">
        <v>3425</v>
      </c>
      <c r="C3952" s="21"/>
      <c r="D3952" s="22">
        <v>0</v>
      </c>
      <c r="E3952" s="23">
        <v>0.34094111090023793</v>
      </c>
      <c r="F3952" s="23">
        <v>-0.23886501733439403</v>
      </c>
      <c r="G3952" s="23">
        <v>-5.1431629216086142E-2</v>
      </c>
      <c r="H3952" s="23">
        <v>4.5954268408424162E-2</v>
      </c>
      <c r="I3952" s="25">
        <f t="shared" si="244"/>
        <v>0</v>
      </c>
      <c r="J3952" s="25">
        <f t="shared" si="245"/>
        <v>0</v>
      </c>
      <c r="K3952" s="25">
        <f t="shared" si="246"/>
        <v>0</v>
      </c>
      <c r="L3952" s="25">
        <f t="shared" si="247"/>
        <v>0</v>
      </c>
      <c r="M3952" s="25">
        <v>0</v>
      </c>
      <c r="N3952" s="25" t="e">
        <v>#N/A</v>
      </c>
      <c r="O3952" s="25" t="e">
        <f>VLOOKUP(A3952,'NFkB target TFs'!$E$10:$E$54,1,FALSE)</f>
        <v>#N/A</v>
      </c>
      <c r="P3952" s="25" t="e">
        <f>VLOOKUP(A3952,'all NFkB targets'!$A$6:$A$571,1,FALSE)</f>
        <v>#N/A</v>
      </c>
    </row>
    <row r="3953" spans="1:16" x14ac:dyDescent="0.25">
      <c r="A3953" s="96" t="s">
        <v>10742</v>
      </c>
      <c r="B3953" s="21" t="s">
        <v>10743</v>
      </c>
      <c r="C3953" s="21"/>
      <c r="D3953" s="22">
        <v>0</v>
      </c>
      <c r="E3953" s="23">
        <v>5.1126660865022752E-2</v>
      </c>
      <c r="F3953" s="23">
        <v>9.3201994871055391E-2</v>
      </c>
      <c r="G3953" s="23">
        <v>5.9931217749229493E-2</v>
      </c>
      <c r="H3953" s="23">
        <v>4.584413920221822E-2</v>
      </c>
      <c r="I3953" s="25">
        <f t="shared" si="244"/>
        <v>0</v>
      </c>
      <c r="J3953" s="25">
        <f t="shared" si="245"/>
        <v>0</v>
      </c>
      <c r="K3953" s="25">
        <f t="shared" si="246"/>
        <v>0</v>
      </c>
      <c r="L3953" s="25">
        <f t="shared" si="247"/>
        <v>0</v>
      </c>
      <c r="M3953" s="25">
        <v>0</v>
      </c>
      <c r="N3953" s="25" t="e">
        <v>#N/A</v>
      </c>
      <c r="O3953" s="25" t="e">
        <f>VLOOKUP(A3953,'NFkB target TFs'!$E$10:$E$54,1,FALSE)</f>
        <v>#N/A</v>
      </c>
      <c r="P3953" s="25" t="e">
        <f>VLOOKUP(A3953,'all NFkB targets'!$A$6:$A$571,1,FALSE)</f>
        <v>#N/A</v>
      </c>
    </row>
    <row r="3954" spans="1:16" x14ac:dyDescent="0.25">
      <c r="A3954" s="96" t="s">
        <v>4544</v>
      </c>
      <c r="B3954" s="21" t="s">
        <v>4545</v>
      </c>
      <c r="C3954" s="21"/>
      <c r="D3954" s="22">
        <v>0</v>
      </c>
      <c r="E3954" s="23">
        <v>0.22889840044500126</v>
      </c>
      <c r="F3954" s="23">
        <v>0.2437241390399672</v>
      </c>
      <c r="G3954" s="23">
        <v>0.15165724781451018</v>
      </c>
      <c r="H3954" s="23">
        <v>4.5797772231362437E-2</v>
      </c>
      <c r="I3954" s="25">
        <f t="shared" si="244"/>
        <v>0</v>
      </c>
      <c r="J3954" s="25">
        <f t="shared" si="245"/>
        <v>0</v>
      </c>
      <c r="K3954" s="25">
        <f t="shared" si="246"/>
        <v>0</v>
      </c>
      <c r="L3954" s="25">
        <f t="shared" si="247"/>
        <v>0</v>
      </c>
      <c r="M3954" s="25">
        <v>0</v>
      </c>
      <c r="N3954" s="25" t="e">
        <v>#N/A</v>
      </c>
      <c r="O3954" s="25" t="e">
        <f>VLOOKUP(A3954,'NFkB target TFs'!$E$10:$E$54,1,FALSE)</f>
        <v>#N/A</v>
      </c>
      <c r="P3954" s="25" t="e">
        <f>VLOOKUP(A3954,'all NFkB targets'!$A$6:$A$571,1,FALSE)</f>
        <v>#N/A</v>
      </c>
    </row>
    <row r="3955" spans="1:16" x14ac:dyDescent="0.25">
      <c r="A3955" s="96" t="s">
        <v>9823</v>
      </c>
      <c r="B3955" s="21" t="s">
        <v>9824</v>
      </c>
      <c r="C3955" s="21"/>
      <c r="D3955" s="22">
        <v>0</v>
      </c>
      <c r="E3955" s="23">
        <v>0.27961729002939795</v>
      </c>
      <c r="F3955" s="23">
        <v>-3.6923823277729018E-3</v>
      </c>
      <c r="G3955" s="23">
        <v>0.10536336727656276</v>
      </c>
      <c r="H3955" s="23">
        <v>4.5777025978709231E-2</v>
      </c>
      <c r="I3955" s="25">
        <f t="shared" si="244"/>
        <v>0</v>
      </c>
      <c r="J3955" s="25">
        <f t="shared" si="245"/>
        <v>0</v>
      </c>
      <c r="K3955" s="25">
        <f t="shared" si="246"/>
        <v>0</v>
      </c>
      <c r="L3955" s="25">
        <f t="shared" si="247"/>
        <v>0</v>
      </c>
      <c r="M3955" s="25">
        <v>0</v>
      </c>
      <c r="N3955" s="25" t="e">
        <v>#N/A</v>
      </c>
      <c r="O3955" s="25" t="e">
        <f>VLOOKUP(A3955,'NFkB target TFs'!$E$10:$E$54,1,FALSE)</f>
        <v>#N/A</v>
      </c>
      <c r="P3955" s="25" t="e">
        <f>VLOOKUP(A3955,'all NFkB targets'!$A$6:$A$571,1,FALSE)</f>
        <v>#N/A</v>
      </c>
    </row>
    <row r="3956" spans="1:16" x14ac:dyDescent="0.25">
      <c r="A3956" s="96" t="s">
        <v>960</v>
      </c>
      <c r="B3956" s="21" t="s">
        <v>961</v>
      </c>
      <c r="C3956" s="21"/>
      <c r="D3956" s="22">
        <v>0</v>
      </c>
      <c r="E3956" s="23">
        <v>0.28003780478727003</v>
      </c>
      <c r="F3956" s="23">
        <v>0.15715020373515651</v>
      </c>
      <c r="G3956" s="23">
        <v>0.28592378009332703</v>
      </c>
      <c r="H3956" s="23">
        <v>4.5764155664490803E-2</v>
      </c>
      <c r="I3956" s="25">
        <f t="shared" si="244"/>
        <v>0</v>
      </c>
      <c r="J3956" s="25">
        <f t="shared" si="245"/>
        <v>0</v>
      </c>
      <c r="K3956" s="25">
        <f t="shared" si="246"/>
        <v>0</v>
      </c>
      <c r="L3956" s="25">
        <f t="shared" si="247"/>
        <v>0</v>
      </c>
      <c r="M3956" s="25">
        <v>0</v>
      </c>
      <c r="N3956" s="25" t="e">
        <v>#N/A</v>
      </c>
      <c r="O3956" s="25" t="e">
        <f>VLOOKUP(A3956,'NFkB target TFs'!$E$10:$E$54,1,FALSE)</f>
        <v>#N/A</v>
      </c>
      <c r="P3956" s="25" t="e">
        <f>VLOOKUP(A3956,'all NFkB targets'!$A$6:$A$571,1,FALSE)</f>
        <v>#N/A</v>
      </c>
    </row>
    <row r="3957" spans="1:16" x14ac:dyDescent="0.25">
      <c r="A3957" s="96" t="s">
        <v>4660</v>
      </c>
      <c r="B3957" s="21" t="s">
        <v>4661</v>
      </c>
      <c r="C3957" s="21"/>
      <c r="D3957" s="22">
        <v>0</v>
      </c>
      <c r="E3957" s="23">
        <v>0.25604178272562383</v>
      </c>
      <c r="F3957" s="23">
        <v>0.29098680149057604</v>
      </c>
      <c r="G3957" s="23">
        <v>1.9110277681394679E-2</v>
      </c>
      <c r="H3957" s="23">
        <v>4.5730183832962068E-2</v>
      </c>
      <c r="I3957" s="25">
        <f t="shared" si="244"/>
        <v>0</v>
      </c>
      <c r="J3957" s="25">
        <f t="shared" si="245"/>
        <v>0</v>
      </c>
      <c r="K3957" s="25">
        <f t="shared" si="246"/>
        <v>0</v>
      </c>
      <c r="L3957" s="25">
        <f t="shared" si="247"/>
        <v>0</v>
      </c>
      <c r="M3957" s="25">
        <v>0</v>
      </c>
      <c r="N3957" s="25" t="e">
        <v>#N/A</v>
      </c>
      <c r="O3957" s="25" t="e">
        <f>VLOOKUP(A3957,'NFkB target TFs'!$E$10:$E$54,1,FALSE)</f>
        <v>#N/A</v>
      </c>
      <c r="P3957" s="25" t="e">
        <f>VLOOKUP(A3957,'all NFkB targets'!$A$6:$A$571,1,FALSE)</f>
        <v>#N/A</v>
      </c>
    </row>
    <row r="3958" spans="1:16" x14ac:dyDescent="0.25">
      <c r="A3958" s="96" t="s">
        <v>6632</v>
      </c>
      <c r="B3958" s="21" t="s">
        <v>6633</v>
      </c>
      <c r="C3958" s="21"/>
      <c r="D3958" s="22">
        <v>0</v>
      </c>
      <c r="E3958" s="23">
        <v>0.14248148455222004</v>
      </c>
      <c r="F3958" s="23">
        <v>0.15700855738864999</v>
      </c>
      <c r="G3958" s="23">
        <v>-0.28477964299236624</v>
      </c>
      <c r="H3958" s="23">
        <v>4.5629159767582556E-2</v>
      </c>
      <c r="I3958" s="25">
        <f t="shared" si="244"/>
        <v>0</v>
      </c>
      <c r="J3958" s="25">
        <f t="shared" si="245"/>
        <v>0</v>
      </c>
      <c r="K3958" s="25">
        <f t="shared" si="246"/>
        <v>0</v>
      </c>
      <c r="L3958" s="25">
        <f t="shared" si="247"/>
        <v>0</v>
      </c>
      <c r="M3958" s="25">
        <v>0</v>
      </c>
      <c r="N3958" s="25" t="e">
        <v>#N/A</v>
      </c>
      <c r="O3958" s="25" t="e">
        <f>VLOOKUP(A3958,'NFkB target TFs'!$E$10:$E$54,1,FALSE)</f>
        <v>#N/A</v>
      </c>
      <c r="P3958" s="25" t="e">
        <f>VLOOKUP(A3958,'all NFkB targets'!$A$6:$A$571,1,FALSE)</f>
        <v>#N/A</v>
      </c>
    </row>
    <row r="3959" spans="1:16" x14ac:dyDescent="0.25">
      <c r="A3959" s="96" t="s">
        <v>6304</v>
      </c>
      <c r="B3959" s="21" t="s">
        <v>6305</v>
      </c>
      <c r="C3959" s="21"/>
      <c r="D3959" s="22">
        <v>0</v>
      </c>
      <c r="E3959" s="23">
        <v>2.1219873572131953E-3</v>
      </c>
      <c r="F3959" s="23">
        <v>0.27268540138715019</v>
      </c>
      <c r="G3959" s="23">
        <v>0.47989724910420178</v>
      </c>
      <c r="H3959" s="23">
        <v>4.5613486033875578E-2</v>
      </c>
      <c r="I3959" s="25">
        <f t="shared" ref="I3959:I4022" si="248">IF(ABS(E3959)&gt;0.585,1,0)</f>
        <v>0</v>
      </c>
      <c r="J3959" s="25">
        <f t="shared" ref="J3959:J4022" si="249">IF(ABS(F3959)&gt;0.585,1,0)</f>
        <v>0</v>
      </c>
      <c r="K3959" s="25">
        <f t="shared" ref="K3959:K4022" si="250">IF(ABS(G3959)&gt;0.585,1,0)</f>
        <v>0</v>
      </c>
      <c r="L3959" s="25">
        <f t="shared" ref="L3959:L4022" si="251">IF(ABS(H3959)&gt;0.585,1,0)</f>
        <v>0</v>
      </c>
      <c r="M3959" s="25">
        <v>0</v>
      </c>
      <c r="N3959" s="25" t="e">
        <v>#N/A</v>
      </c>
      <c r="O3959" s="25" t="e">
        <f>VLOOKUP(A3959,'NFkB target TFs'!$E$10:$E$54,1,FALSE)</f>
        <v>#N/A</v>
      </c>
      <c r="P3959" s="25" t="e">
        <f>VLOOKUP(A3959,'all NFkB targets'!$A$6:$A$571,1,FALSE)</f>
        <v>#N/A</v>
      </c>
    </row>
    <row r="3960" spans="1:16" x14ac:dyDescent="0.25">
      <c r="A3960" s="96" t="s">
        <v>1873</v>
      </c>
      <c r="B3960" s="21" t="s">
        <v>1874</v>
      </c>
      <c r="C3960" s="21"/>
      <c r="D3960" s="22">
        <v>0</v>
      </c>
      <c r="E3960" s="23">
        <v>1.2868567804328506E-3</v>
      </c>
      <c r="F3960" s="23">
        <v>0.16759889415608878</v>
      </c>
      <c r="G3960" s="23">
        <v>0.27080191363648215</v>
      </c>
      <c r="H3960" s="23">
        <v>4.5493399893533432E-2</v>
      </c>
      <c r="I3960" s="25">
        <f t="shared" si="248"/>
        <v>0</v>
      </c>
      <c r="J3960" s="25">
        <f t="shared" si="249"/>
        <v>0</v>
      </c>
      <c r="K3960" s="25">
        <f t="shared" si="250"/>
        <v>0</v>
      </c>
      <c r="L3960" s="25">
        <f t="shared" si="251"/>
        <v>0</v>
      </c>
      <c r="M3960" s="25">
        <v>0</v>
      </c>
      <c r="N3960" s="25" t="e">
        <v>#N/A</v>
      </c>
      <c r="O3960" s="25" t="e">
        <f>VLOOKUP(A3960,'NFkB target TFs'!$E$10:$E$54,1,FALSE)</f>
        <v>#N/A</v>
      </c>
      <c r="P3960" s="25" t="e">
        <f>VLOOKUP(A3960,'all NFkB targets'!$A$6:$A$571,1,FALSE)</f>
        <v>#N/A</v>
      </c>
    </row>
    <row r="3961" spans="1:16" x14ac:dyDescent="0.25">
      <c r="A3961" s="96" t="s">
        <v>7033</v>
      </c>
      <c r="B3961" s="21" t="s">
        <v>7034</v>
      </c>
      <c r="C3961" s="21"/>
      <c r="D3961" s="22">
        <v>0</v>
      </c>
      <c r="E3961" s="23">
        <v>0.50138652150035101</v>
      </c>
      <c r="F3961" s="23">
        <v>5.7032433375352805E-2</v>
      </c>
      <c r="G3961" s="23">
        <v>-0.46303198497970133</v>
      </c>
      <c r="H3961" s="23">
        <v>4.5321207484076267E-2</v>
      </c>
      <c r="I3961" s="25">
        <f t="shared" si="248"/>
        <v>0</v>
      </c>
      <c r="J3961" s="25">
        <f t="shared" si="249"/>
        <v>0</v>
      </c>
      <c r="K3961" s="25">
        <f t="shared" si="250"/>
        <v>0</v>
      </c>
      <c r="L3961" s="25">
        <f t="shared" si="251"/>
        <v>0</v>
      </c>
      <c r="M3961" s="25">
        <v>0</v>
      </c>
      <c r="N3961" s="25" t="e">
        <v>#N/A</v>
      </c>
      <c r="O3961" s="25" t="e">
        <f>VLOOKUP(A3961,'NFkB target TFs'!$E$10:$E$54,1,FALSE)</f>
        <v>#N/A</v>
      </c>
      <c r="P3961" s="25" t="e">
        <f>VLOOKUP(A3961,'all NFkB targets'!$A$6:$A$571,1,FALSE)</f>
        <v>#N/A</v>
      </c>
    </row>
    <row r="3962" spans="1:16" x14ac:dyDescent="0.25">
      <c r="A3962" s="96" t="s">
        <v>387</v>
      </c>
      <c r="B3962" s="21" t="s">
        <v>388</v>
      </c>
      <c r="C3962" s="21"/>
      <c r="D3962" s="22">
        <v>0</v>
      </c>
      <c r="E3962" s="23">
        <v>2.4919519609056664E-2</v>
      </c>
      <c r="F3962" s="23">
        <v>9.0628019676258373E-2</v>
      </c>
      <c r="G3962" s="23">
        <v>1.4120783795298205E-2</v>
      </c>
      <c r="H3962" s="23">
        <v>4.5299469973393902E-2</v>
      </c>
      <c r="I3962" s="25">
        <f t="shared" si="248"/>
        <v>0</v>
      </c>
      <c r="J3962" s="25">
        <f t="shared" si="249"/>
        <v>0</v>
      </c>
      <c r="K3962" s="25">
        <f t="shared" si="250"/>
        <v>0</v>
      </c>
      <c r="L3962" s="25">
        <f t="shared" si="251"/>
        <v>0</v>
      </c>
      <c r="M3962" s="25">
        <v>0</v>
      </c>
      <c r="N3962" s="25" t="e">
        <v>#N/A</v>
      </c>
      <c r="O3962" s="25" t="e">
        <f>VLOOKUP(A3962,'NFkB target TFs'!$E$10:$E$54,1,FALSE)</f>
        <v>#N/A</v>
      </c>
      <c r="P3962" s="25" t="e">
        <f>VLOOKUP(A3962,'all NFkB targets'!$A$6:$A$571,1,FALSE)</f>
        <v>#N/A</v>
      </c>
    </row>
    <row r="3963" spans="1:16" x14ac:dyDescent="0.25">
      <c r="A3963" s="96" t="s">
        <v>8241</v>
      </c>
      <c r="B3963" s="21" t="s">
        <v>8242</v>
      </c>
      <c r="C3963" s="21"/>
      <c r="D3963" s="22">
        <v>0</v>
      </c>
      <c r="E3963" s="23">
        <v>0.17297717742080287</v>
      </c>
      <c r="F3963" s="23">
        <v>2.9033718301861633E-2</v>
      </c>
      <c r="G3963" s="23">
        <v>-4.6772587861873868E-2</v>
      </c>
      <c r="H3963" s="23">
        <v>4.5119780084365763E-2</v>
      </c>
      <c r="I3963" s="25">
        <f t="shared" si="248"/>
        <v>0</v>
      </c>
      <c r="J3963" s="25">
        <f t="shared" si="249"/>
        <v>0</v>
      </c>
      <c r="K3963" s="25">
        <f t="shared" si="250"/>
        <v>0</v>
      </c>
      <c r="L3963" s="25">
        <f t="shared" si="251"/>
        <v>0</v>
      </c>
      <c r="M3963" s="25">
        <v>0</v>
      </c>
      <c r="N3963" s="25" t="e">
        <v>#N/A</v>
      </c>
      <c r="O3963" s="25" t="e">
        <f>VLOOKUP(A3963,'NFkB target TFs'!$E$10:$E$54,1,FALSE)</f>
        <v>#N/A</v>
      </c>
      <c r="P3963" s="25" t="e">
        <f>VLOOKUP(A3963,'all NFkB targets'!$A$6:$A$571,1,FALSE)</f>
        <v>#N/A</v>
      </c>
    </row>
    <row r="3964" spans="1:16" x14ac:dyDescent="0.25">
      <c r="A3964" s="96" t="s">
        <v>11569</v>
      </c>
      <c r="B3964" s="21" t="s">
        <v>11570</v>
      </c>
      <c r="C3964" s="21"/>
      <c r="D3964" s="22">
        <v>0</v>
      </c>
      <c r="E3964" s="23">
        <v>5.993279287905761E-2</v>
      </c>
      <c r="F3964" s="23">
        <v>4.3735014326111155E-2</v>
      </c>
      <c r="G3964" s="23">
        <v>0.19595850364978434</v>
      </c>
      <c r="H3964" s="23">
        <v>4.5095106992403218E-2</v>
      </c>
      <c r="I3964" s="25">
        <f t="shared" si="248"/>
        <v>0</v>
      </c>
      <c r="J3964" s="25">
        <f t="shared" si="249"/>
        <v>0</v>
      </c>
      <c r="K3964" s="25">
        <f t="shared" si="250"/>
        <v>0</v>
      </c>
      <c r="L3964" s="25">
        <f t="shared" si="251"/>
        <v>0</v>
      </c>
      <c r="M3964" s="25">
        <v>0</v>
      </c>
      <c r="N3964" s="25" t="e">
        <v>#N/A</v>
      </c>
      <c r="O3964" s="25" t="e">
        <f>VLOOKUP(A3964,'NFkB target TFs'!$E$10:$E$54,1,FALSE)</f>
        <v>#N/A</v>
      </c>
      <c r="P3964" s="25" t="e">
        <f>VLOOKUP(A3964,'all NFkB targets'!$A$6:$A$571,1,FALSE)</f>
        <v>#N/A</v>
      </c>
    </row>
    <row r="3965" spans="1:16" x14ac:dyDescent="0.25">
      <c r="A3965" s="96" t="s">
        <v>3065</v>
      </c>
      <c r="B3965" s="21" t="s">
        <v>3066</v>
      </c>
      <c r="C3965" s="21"/>
      <c r="D3965" s="22">
        <v>0</v>
      </c>
      <c r="E3965" s="23">
        <v>-0.23467412293365825</v>
      </c>
      <c r="F3965" s="23">
        <v>0.54667531712926043</v>
      </c>
      <c r="G3965" s="23">
        <v>0.21493491109544624</v>
      </c>
      <c r="H3965" s="23">
        <v>4.4985613757583823E-2</v>
      </c>
      <c r="I3965" s="25">
        <f t="shared" si="248"/>
        <v>0</v>
      </c>
      <c r="J3965" s="25">
        <f t="shared" si="249"/>
        <v>0</v>
      </c>
      <c r="K3965" s="25">
        <f t="shared" si="250"/>
        <v>0</v>
      </c>
      <c r="L3965" s="25">
        <f t="shared" si="251"/>
        <v>0</v>
      </c>
      <c r="M3965" s="25">
        <v>0</v>
      </c>
      <c r="N3965" s="25" t="e">
        <v>#N/A</v>
      </c>
      <c r="O3965" s="25" t="e">
        <f>VLOOKUP(A3965,'NFkB target TFs'!$E$10:$E$54,1,FALSE)</f>
        <v>#N/A</v>
      </c>
      <c r="P3965" s="25" t="e">
        <f>VLOOKUP(A3965,'all NFkB targets'!$A$6:$A$571,1,FALSE)</f>
        <v>#N/A</v>
      </c>
    </row>
    <row r="3966" spans="1:16" x14ac:dyDescent="0.25">
      <c r="A3966" s="96" t="s">
        <v>4092</v>
      </c>
      <c r="B3966" s="21" t="s">
        <v>4093</v>
      </c>
      <c r="C3966" s="21"/>
      <c r="D3966" s="22">
        <v>0</v>
      </c>
      <c r="E3966" s="23">
        <v>8.5990632166356953E-2</v>
      </c>
      <c r="F3966" s="23">
        <v>0.41737937426522104</v>
      </c>
      <c r="G3966" s="23">
        <v>0.46726474110902982</v>
      </c>
      <c r="H3966" s="23">
        <v>4.4959629989447247E-2</v>
      </c>
      <c r="I3966" s="25">
        <f t="shared" si="248"/>
        <v>0</v>
      </c>
      <c r="J3966" s="25">
        <f t="shared" si="249"/>
        <v>0</v>
      </c>
      <c r="K3966" s="25">
        <f t="shared" si="250"/>
        <v>0</v>
      </c>
      <c r="L3966" s="25">
        <f t="shared" si="251"/>
        <v>0</v>
      </c>
      <c r="M3966" s="25">
        <v>0</v>
      </c>
      <c r="N3966" s="25" t="e">
        <v>#N/A</v>
      </c>
      <c r="O3966" s="25" t="e">
        <f>VLOOKUP(A3966,'NFkB target TFs'!$E$10:$E$54,1,FALSE)</f>
        <v>#N/A</v>
      </c>
      <c r="P3966" s="25" t="e">
        <f>VLOOKUP(A3966,'all NFkB targets'!$A$6:$A$571,1,FALSE)</f>
        <v>#N/A</v>
      </c>
    </row>
    <row r="3967" spans="1:16" x14ac:dyDescent="0.25">
      <c r="A3967" s="96" t="s">
        <v>441</v>
      </c>
      <c r="B3967" s="21" t="s">
        <v>442</v>
      </c>
      <c r="C3967" s="21"/>
      <c r="D3967" s="22">
        <v>0</v>
      </c>
      <c r="E3967" s="23">
        <v>0.16996794965959913</v>
      </c>
      <c r="F3967" s="23">
        <v>0.31027387653572719</v>
      </c>
      <c r="G3967" s="23">
        <v>7.0811679368147279E-2</v>
      </c>
      <c r="H3967" s="23">
        <v>4.4943491203091282E-2</v>
      </c>
      <c r="I3967" s="25">
        <f t="shared" si="248"/>
        <v>0</v>
      </c>
      <c r="J3967" s="25">
        <f t="shared" si="249"/>
        <v>0</v>
      </c>
      <c r="K3967" s="25">
        <f t="shared" si="250"/>
        <v>0</v>
      </c>
      <c r="L3967" s="25">
        <f t="shared" si="251"/>
        <v>0</v>
      </c>
      <c r="M3967" s="25">
        <v>0</v>
      </c>
      <c r="N3967" s="25" t="e">
        <v>#N/A</v>
      </c>
      <c r="O3967" s="25" t="e">
        <f>VLOOKUP(A3967,'NFkB target TFs'!$E$10:$E$54,1,FALSE)</f>
        <v>#N/A</v>
      </c>
      <c r="P3967" s="25" t="e">
        <f>VLOOKUP(A3967,'all NFkB targets'!$A$6:$A$571,1,FALSE)</f>
        <v>#N/A</v>
      </c>
    </row>
    <row r="3968" spans="1:16" x14ac:dyDescent="0.25">
      <c r="A3968" s="96" t="s">
        <v>9705</v>
      </c>
      <c r="B3968" s="21" t="s">
        <v>9706</v>
      </c>
      <c r="C3968" s="21"/>
      <c r="D3968" s="22">
        <v>0</v>
      </c>
      <c r="E3968" s="23">
        <v>-0.11666439723842094</v>
      </c>
      <c r="F3968" s="23">
        <v>-0.13012654298443724</v>
      </c>
      <c r="G3968" s="23">
        <v>-0.32104175521403988</v>
      </c>
      <c r="H3968" s="23">
        <v>4.4788418229041997E-2</v>
      </c>
      <c r="I3968" s="25">
        <f t="shared" si="248"/>
        <v>0</v>
      </c>
      <c r="J3968" s="25">
        <f t="shared" si="249"/>
        <v>0</v>
      </c>
      <c r="K3968" s="25">
        <f t="shared" si="250"/>
        <v>0</v>
      </c>
      <c r="L3968" s="25">
        <f t="shared" si="251"/>
        <v>0</v>
      </c>
      <c r="M3968" s="25">
        <v>0</v>
      </c>
      <c r="N3968" s="25" t="e">
        <v>#N/A</v>
      </c>
      <c r="O3968" s="25" t="e">
        <f>VLOOKUP(A3968,'NFkB target TFs'!$E$10:$E$54,1,FALSE)</f>
        <v>#N/A</v>
      </c>
      <c r="P3968" s="25" t="e">
        <f>VLOOKUP(A3968,'all NFkB targets'!$A$6:$A$571,1,FALSE)</f>
        <v>#N/A</v>
      </c>
    </row>
    <row r="3969" spans="1:16" x14ac:dyDescent="0.25">
      <c r="A3969" s="96" t="s">
        <v>7848</v>
      </c>
      <c r="B3969" s="21" t="s">
        <v>7849</v>
      </c>
      <c r="C3969" s="21"/>
      <c r="D3969" s="22">
        <v>0</v>
      </c>
      <c r="E3969" s="23">
        <v>-0.12688591553992995</v>
      </c>
      <c r="F3969" s="23">
        <v>-0.24812853494421086</v>
      </c>
      <c r="G3969" s="23">
        <v>-0.10121468331963848</v>
      </c>
      <c r="H3969" s="23">
        <v>4.4580009611435142E-2</v>
      </c>
      <c r="I3969" s="25">
        <f t="shared" si="248"/>
        <v>0</v>
      </c>
      <c r="J3969" s="25">
        <f t="shared" si="249"/>
        <v>0</v>
      </c>
      <c r="K3969" s="25">
        <f t="shared" si="250"/>
        <v>0</v>
      </c>
      <c r="L3969" s="25">
        <f t="shared" si="251"/>
        <v>0</v>
      </c>
      <c r="M3969" s="25">
        <v>0</v>
      </c>
      <c r="N3969" s="25" t="e">
        <v>#N/A</v>
      </c>
      <c r="O3969" s="25" t="e">
        <f>VLOOKUP(A3969,'NFkB target TFs'!$E$10:$E$54,1,FALSE)</f>
        <v>#N/A</v>
      </c>
      <c r="P3969" s="25" t="e">
        <f>VLOOKUP(A3969,'all NFkB targets'!$A$6:$A$571,1,FALSE)</f>
        <v>#N/A</v>
      </c>
    </row>
    <row r="3970" spans="1:16" x14ac:dyDescent="0.25">
      <c r="A3970" s="96" t="s">
        <v>1286</v>
      </c>
      <c r="B3970" s="21" t="s">
        <v>1287</v>
      </c>
      <c r="C3970" s="21"/>
      <c r="D3970" s="22">
        <v>0</v>
      </c>
      <c r="E3970" s="23">
        <v>3.1747813529749924E-2</v>
      </c>
      <c r="F3970" s="23">
        <v>-0.15872589889055017</v>
      </c>
      <c r="G3970" s="23">
        <v>-0.1415654723560347</v>
      </c>
      <c r="H3970" s="23">
        <v>4.4491864997960033E-2</v>
      </c>
      <c r="I3970" s="25">
        <f t="shared" si="248"/>
        <v>0</v>
      </c>
      <c r="J3970" s="25">
        <f t="shared" si="249"/>
        <v>0</v>
      </c>
      <c r="K3970" s="25">
        <f t="shared" si="250"/>
        <v>0</v>
      </c>
      <c r="L3970" s="25">
        <f t="shared" si="251"/>
        <v>0</v>
      </c>
      <c r="M3970" s="25">
        <v>0</v>
      </c>
      <c r="N3970" s="25" t="e">
        <v>#N/A</v>
      </c>
      <c r="O3970" s="25" t="e">
        <f>VLOOKUP(A3970,'NFkB target TFs'!$E$10:$E$54,1,FALSE)</f>
        <v>#N/A</v>
      </c>
      <c r="P3970" s="25" t="e">
        <f>VLOOKUP(A3970,'all NFkB targets'!$A$6:$A$571,1,FALSE)</f>
        <v>#N/A</v>
      </c>
    </row>
    <row r="3971" spans="1:16" x14ac:dyDescent="0.25">
      <c r="A3971" s="96" t="s">
        <v>5906</v>
      </c>
      <c r="B3971" s="21" t="s">
        <v>5907</v>
      </c>
      <c r="C3971" s="21"/>
      <c r="D3971" s="22">
        <v>0</v>
      </c>
      <c r="E3971" s="23">
        <v>-6.9937879053064797E-2</v>
      </c>
      <c r="F3971" s="23">
        <v>0.14378978659736624</v>
      </c>
      <c r="G3971" s="23">
        <v>6.4757828844457868E-2</v>
      </c>
      <c r="H3971" s="23">
        <v>4.4420727775000245E-2</v>
      </c>
      <c r="I3971" s="25">
        <f t="shared" si="248"/>
        <v>0</v>
      </c>
      <c r="J3971" s="25">
        <f t="shared" si="249"/>
        <v>0</v>
      </c>
      <c r="K3971" s="25">
        <f t="shared" si="250"/>
        <v>0</v>
      </c>
      <c r="L3971" s="25">
        <f t="shared" si="251"/>
        <v>0</v>
      </c>
      <c r="M3971" s="25">
        <v>0</v>
      </c>
      <c r="N3971" s="25" t="e">
        <v>#N/A</v>
      </c>
      <c r="O3971" s="25" t="e">
        <f>VLOOKUP(A3971,'NFkB target TFs'!$E$10:$E$54,1,FALSE)</f>
        <v>#N/A</v>
      </c>
      <c r="P3971" s="25" t="e">
        <f>VLOOKUP(A3971,'all NFkB targets'!$A$6:$A$571,1,FALSE)</f>
        <v>#N/A</v>
      </c>
    </row>
    <row r="3972" spans="1:16" x14ac:dyDescent="0.25">
      <c r="A3972" s="96" t="s">
        <v>8385</v>
      </c>
      <c r="B3972" s="21" t="s">
        <v>8386</v>
      </c>
      <c r="C3972" s="21"/>
      <c r="D3972" s="22">
        <v>0</v>
      </c>
      <c r="E3972" s="23">
        <v>-0.27170916348056912</v>
      </c>
      <c r="F3972" s="23">
        <v>-0.14370427975493449</v>
      </c>
      <c r="G3972" s="23">
        <v>2.0720518321611477E-2</v>
      </c>
      <c r="H3972" s="23">
        <v>4.4398181849426642E-2</v>
      </c>
      <c r="I3972" s="25">
        <f t="shared" si="248"/>
        <v>0</v>
      </c>
      <c r="J3972" s="25">
        <f t="shared" si="249"/>
        <v>0</v>
      </c>
      <c r="K3972" s="25">
        <f t="shared" si="250"/>
        <v>0</v>
      </c>
      <c r="L3972" s="25">
        <f t="shared" si="251"/>
        <v>0</v>
      </c>
      <c r="M3972" s="25">
        <v>0</v>
      </c>
      <c r="N3972" s="25" t="e">
        <v>#N/A</v>
      </c>
      <c r="O3972" s="25" t="e">
        <f>VLOOKUP(A3972,'NFkB target TFs'!$E$10:$E$54,1,FALSE)</f>
        <v>#N/A</v>
      </c>
      <c r="P3972" s="25" t="e">
        <f>VLOOKUP(A3972,'all NFkB targets'!$A$6:$A$571,1,FALSE)</f>
        <v>#N/A</v>
      </c>
    </row>
    <row r="3973" spans="1:16" x14ac:dyDescent="0.25">
      <c r="A3973" s="96" t="s">
        <v>8803</v>
      </c>
      <c r="B3973" s="21" t="s">
        <v>8804</v>
      </c>
      <c r="C3973" s="21"/>
      <c r="D3973" s="22">
        <v>0</v>
      </c>
      <c r="E3973" s="23">
        <v>7.2376055367480208E-2</v>
      </c>
      <c r="F3973" s="23">
        <v>5.9792834377669574E-3</v>
      </c>
      <c r="G3973" s="23">
        <v>0.2982730979361119</v>
      </c>
      <c r="H3973" s="23">
        <v>4.4372255366967234E-2</v>
      </c>
      <c r="I3973" s="25">
        <f t="shared" si="248"/>
        <v>0</v>
      </c>
      <c r="J3973" s="25">
        <f t="shared" si="249"/>
        <v>0</v>
      </c>
      <c r="K3973" s="25">
        <f t="shared" si="250"/>
        <v>0</v>
      </c>
      <c r="L3973" s="25">
        <f t="shared" si="251"/>
        <v>0</v>
      </c>
      <c r="M3973" s="25">
        <v>0</v>
      </c>
      <c r="N3973" s="25" t="e">
        <v>#N/A</v>
      </c>
      <c r="O3973" s="25" t="e">
        <f>VLOOKUP(A3973,'NFkB target TFs'!$E$10:$E$54,1,FALSE)</f>
        <v>#N/A</v>
      </c>
      <c r="P3973" s="25" t="e">
        <f>VLOOKUP(A3973,'all NFkB targets'!$A$6:$A$571,1,FALSE)</f>
        <v>#N/A</v>
      </c>
    </row>
    <row r="3974" spans="1:16" x14ac:dyDescent="0.25">
      <c r="A3974" s="96" t="s">
        <v>2413</v>
      </c>
      <c r="B3974" s="21" t="s">
        <v>941</v>
      </c>
      <c r="C3974" s="21"/>
      <c r="D3974" s="22">
        <v>0</v>
      </c>
      <c r="E3974" s="23">
        <v>0.22772882483486226</v>
      </c>
      <c r="F3974" s="23">
        <v>0.28363092915638338</v>
      </c>
      <c r="G3974" s="23">
        <v>6.459014395343092E-2</v>
      </c>
      <c r="H3974" s="23">
        <v>4.4351521366961168E-2</v>
      </c>
      <c r="I3974" s="25">
        <f t="shared" si="248"/>
        <v>0</v>
      </c>
      <c r="J3974" s="25">
        <f t="shared" si="249"/>
        <v>0</v>
      </c>
      <c r="K3974" s="25">
        <f t="shared" si="250"/>
        <v>0</v>
      </c>
      <c r="L3974" s="25">
        <f t="shared" si="251"/>
        <v>0</v>
      </c>
      <c r="M3974" s="25">
        <v>0</v>
      </c>
      <c r="N3974" s="25" t="e">
        <v>#N/A</v>
      </c>
      <c r="O3974" s="25" t="e">
        <f>VLOOKUP(A3974,'NFkB target TFs'!$E$10:$E$54,1,FALSE)</f>
        <v>#N/A</v>
      </c>
      <c r="P3974" s="25" t="e">
        <f>VLOOKUP(A3974,'all NFkB targets'!$A$6:$A$571,1,FALSE)</f>
        <v>#N/A</v>
      </c>
    </row>
    <row r="3975" spans="1:16" x14ac:dyDescent="0.25">
      <c r="A3975" s="96" t="s">
        <v>10830</v>
      </c>
      <c r="B3975" s="21" t="s">
        <v>10831</v>
      </c>
      <c r="C3975" s="21"/>
      <c r="D3975" s="22">
        <v>0</v>
      </c>
      <c r="E3975" s="23">
        <v>0.15150067482918053</v>
      </c>
      <c r="F3975" s="23">
        <v>0.25111726844937887</v>
      </c>
      <c r="G3975" s="23">
        <v>0.12100832339316517</v>
      </c>
      <c r="H3975" s="23">
        <v>4.43087967114544E-2</v>
      </c>
      <c r="I3975" s="25">
        <f t="shared" si="248"/>
        <v>0</v>
      </c>
      <c r="J3975" s="25">
        <f t="shared" si="249"/>
        <v>0</v>
      </c>
      <c r="K3975" s="25">
        <f t="shared" si="250"/>
        <v>0</v>
      </c>
      <c r="L3975" s="25">
        <f t="shared" si="251"/>
        <v>0</v>
      </c>
      <c r="M3975" s="25">
        <v>0</v>
      </c>
      <c r="N3975" s="25" t="e">
        <v>#N/A</v>
      </c>
      <c r="O3975" s="25" t="e">
        <f>VLOOKUP(A3975,'NFkB target TFs'!$E$10:$E$54,1,FALSE)</f>
        <v>#N/A</v>
      </c>
      <c r="P3975" s="25" t="e">
        <f>VLOOKUP(A3975,'all NFkB targets'!$A$6:$A$571,1,FALSE)</f>
        <v>#N/A</v>
      </c>
    </row>
    <row r="3976" spans="1:16" x14ac:dyDescent="0.25">
      <c r="A3976" s="96" t="s">
        <v>10513</v>
      </c>
      <c r="B3976" s="21" t="s">
        <v>10514</v>
      </c>
      <c r="C3976" s="21"/>
      <c r="D3976" s="22">
        <v>0</v>
      </c>
      <c r="E3976" s="23">
        <v>0.26579554551085088</v>
      </c>
      <c r="F3976" s="23">
        <v>0.15300041377769794</v>
      </c>
      <c r="G3976" s="23">
        <v>0.22897644202965448</v>
      </c>
      <c r="H3976" s="23">
        <v>4.4251868105218611E-2</v>
      </c>
      <c r="I3976" s="25">
        <f t="shared" si="248"/>
        <v>0</v>
      </c>
      <c r="J3976" s="25">
        <f t="shared" si="249"/>
        <v>0</v>
      </c>
      <c r="K3976" s="25">
        <f t="shared" si="250"/>
        <v>0</v>
      </c>
      <c r="L3976" s="25">
        <f t="shared" si="251"/>
        <v>0</v>
      </c>
      <c r="M3976" s="25">
        <v>0</v>
      </c>
      <c r="N3976" s="25" t="e">
        <v>#N/A</v>
      </c>
      <c r="O3976" s="25" t="e">
        <f>VLOOKUP(A3976,'NFkB target TFs'!$E$10:$E$54,1,FALSE)</f>
        <v>#N/A</v>
      </c>
      <c r="P3976" s="25" t="e">
        <f>VLOOKUP(A3976,'all NFkB targets'!$A$6:$A$571,1,FALSE)</f>
        <v>#N/A</v>
      </c>
    </row>
    <row r="3977" spans="1:16" x14ac:dyDescent="0.25">
      <c r="A3977" s="96" t="s">
        <v>12360</v>
      </c>
      <c r="B3977" s="21" t="s">
        <v>12361</v>
      </c>
      <c r="C3977" s="21"/>
      <c r="D3977" s="22">
        <v>0</v>
      </c>
      <c r="E3977" s="24">
        <v>-0.86262714923062533</v>
      </c>
      <c r="F3977" s="28">
        <v>0.31785375854309955</v>
      </c>
      <c r="G3977" s="28">
        <v>0.21953848018013047</v>
      </c>
      <c r="H3977" s="23">
        <v>4.4220217911353304E-2</v>
      </c>
      <c r="I3977" s="25">
        <f t="shared" si="248"/>
        <v>1</v>
      </c>
      <c r="J3977" s="25">
        <f t="shared" si="249"/>
        <v>0</v>
      </c>
      <c r="K3977" s="25">
        <f t="shared" si="250"/>
        <v>0</v>
      </c>
      <c r="L3977" s="25">
        <f t="shared" si="251"/>
        <v>0</v>
      </c>
      <c r="M3977" s="25">
        <v>1</v>
      </c>
      <c r="N3977" s="25" t="e">
        <v>#N/A</v>
      </c>
      <c r="O3977" s="25" t="e">
        <f>VLOOKUP(A3977,'NFkB target TFs'!$E$10:$E$54,1,FALSE)</f>
        <v>#N/A</v>
      </c>
      <c r="P3977" s="25" t="e">
        <f>VLOOKUP(A3977,'all NFkB targets'!$A$6:$A$571,1,FALSE)</f>
        <v>#N/A</v>
      </c>
    </row>
    <row r="3978" spans="1:16" x14ac:dyDescent="0.25">
      <c r="A3978" s="96" t="s">
        <v>12477</v>
      </c>
      <c r="B3978" s="21" t="s">
        <v>941</v>
      </c>
      <c r="C3978" s="21"/>
      <c r="D3978" s="22">
        <v>0</v>
      </c>
      <c r="E3978" s="23">
        <v>0.11315681367196584</v>
      </c>
      <c r="F3978" s="28">
        <v>0.62062163292873773</v>
      </c>
      <c r="G3978" s="23">
        <v>2.1270889124088165E-2</v>
      </c>
      <c r="H3978" s="23">
        <v>4.4189437681651504E-2</v>
      </c>
      <c r="I3978" s="25">
        <f t="shared" si="248"/>
        <v>0</v>
      </c>
      <c r="J3978" s="25">
        <f t="shared" si="249"/>
        <v>1</v>
      </c>
      <c r="K3978" s="25">
        <f t="shared" si="250"/>
        <v>0</v>
      </c>
      <c r="L3978" s="25">
        <f t="shared" si="251"/>
        <v>0</v>
      </c>
      <c r="M3978" s="25">
        <v>1</v>
      </c>
      <c r="N3978" s="25" t="e">
        <v>#N/A</v>
      </c>
      <c r="O3978" s="25" t="e">
        <f>VLOOKUP(A3978,'NFkB target TFs'!$E$10:$E$54,1,FALSE)</f>
        <v>#N/A</v>
      </c>
      <c r="P3978" s="25" t="e">
        <f>VLOOKUP(A3978,'all NFkB targets'!$A$6:$A$571,1,FALSE)</f>
        <v>#N/A</v>
      </c>
    </row>
    <row r="3979" spans="1:16" x14ac:dyDescent="0.25">
      <c r="A3979" s="96" t="s">
        <v>8932</v>
      </c>
      <c r="B3979" s="21" t="s">
        <v>941</v>
      </c>
      <c r="C3979" s="21"/>
      <c r="D3979" s="22">
        <v>0</v>
      </c>
      <c r="E3979" s="23">
        <v>0.24338844641385848</v>
      </c>
      <c r="F3979" s="23">
        <v>0.22288390695498178</v>
      </c>
      <c r="G3979" s="23">
        <v>-0.30405554384189132</v>
      </c>
      <c r="H3979" s="23">
        <v>4.4127973422940198E-2</v>
      </c>
      <c r="I3979" s="25">
        <f t="shared" si="248"/>
        <v>0</v>
      </c>
      <c r="J3979" s="25">
        <f t="shared" si="249"/>
        <v>0</v>
      </c>
      <c r="K3979" s="25">
        <f t="shared" si="250"/>
        <v>0</v>
      </c>
      <c r="L3979" s="25">
        <f t="shared" si="251"/>
        <v>0</v>
      </c>
      <c r="M3979" s="25">
        <v>0</v>
      </c>
      <c r="N3979" s="25" t="e">
        <v>#N/A</v>
      </c>
      <c r="O3979" s="25" t="e">
        <f>VLOOKUP(A3979,'NFkB target TFs'!$E$10:$E$54,1,FALSE)</f>
        <v>#N/A</v>
      </c>
      <c r="P3979" s="25" t="e">
        <f>VLOOKUP(A3979,'all NFkB targets'!$A$6:$A$571,1,FALSE)</f>
        <v>#N/A</v>
      </c>
    </row>
    <row r="3980" spans="1:16" x14ac:dyDescent="0.25">
      <c r="A3980" s="96" t="s">
        <v>7227</v>
      </c>
      <c r="B3980" s="21" t="s">
        <v>7228</v>
      </c>
      <c r="C3980" s="21"/>
      <c r="D3980" s="22">
        <v>0</v>
      </c>
      <c r="E3980" s="23">
        <v>0.4829554249859615</v>
      </c>
      <c r="F3980" s="23">
        <v>-0.58336394649567902</v>
      </c>
      <c r="G3980" s="23">
        <v>0.4243868903879125</v>
      </c>
      <c r="H3980" s="23">
        <v>4.4120772193168234E-2</v>
      </c>
      <c r="I3980" s="25">
        <f t="shared" si="248"/>
        <v>0</v>
      </c>
      <c r="J3980" s="25">
        <f t="shared" si="249"/>
        <v>0</v>
      </c>
      <c r="K3980" s="25">
        <f t="shared" si="250"/>
        <v>0</v>
      </c>
      <c r="L3980" s="25">
        <f t="shared" si="251"/>
        <v>0</v>
      </c>
      <c r="M3980" s="25">
        <v>0</v>
      </c>
      <c r="N3980" s="25" t="e">
        <v>#N/A</v>
      </c>
      <c r="O3980" s="25" t="e">
        <f>VLOOKUP(A3980,'NFkB target TFs'!$E$10:$E$54,1,FALSE)</f>
        <v>#N/A</v>
      </c>
      <c r="P3980" s="25" t="e">
        <f>VLOOKUP(A3980,'all NFkB targets'!$A$6:$A$571,1,FALSE)</f>
        <v>#N/A</v>
      </c>
    </row>
    <row r="3981" spans="1:16" x14ac:dyDescent="0.25">
      <c r="A3981" s="96" t="s">
        <v>4954</v>
      </c>
      <c r="B3981" s="21" t="s">
        <v>4955</v>
      </c>
      <c r="C3981" s="21"/>
      <c r="D3981" s="22">
        <v>0</v>
      </c>
      <c r="E3981" s="23">
        <v>0.40376638694382366</v>
      </c>
      <c r="F3981" s="23">
        <v>0.56489445054033627</v>
      </c>
      <c r="G3981" s="23">
        <v>0.29672030345245926</v>
      </c>
      <c r="H3981" s="23">
        <v>4.4063099100669786E-2</v>
      </c>
      <c r="I3981" s="25">
        <f t="shared" si="248"/>
        <v>0</v>
      </c>
      <c r="J3981" s="25">
        <f t="shared" si="249"/>
        <v>0</v>
      </c>
      <c r="K3981" s="25">
        <f t="shared" si="250"/>
        <v>0</v>
      </c>
      <c r="L3981" s="25">
        <f t="shared" si="251"/>
        <v>0</v>
      </c>
      <c r="M3981" s="25">
        <v>0</v>
      </c>
      <c r="N3981" s="25" t="e">
        <v>#N/A</v>
      </c>
      <c r="O3981" s="25" t="e">
        <f>VLOOKUP(A3981,'NFkB target TFs'!$E$10:$E$54,1,FALSE)</f>
        <v>#N/A</v>
      </c>
      <c r="P3981" s="25" t="e">
        <f>VLOOKUP(A3981,'all NFkB targets'!$A$6:$A$571,1,FALSE)</f>
        <v>#N/A</v>
      </c>
    </row>
    <row r="3982" spans="1:16" x14ac:dyDescent="0.25">
      <c r="A3982" s="96" t="s">
        <v>9584</v>
      </c>
      <c r="B3982" s="21" t="s">
        <v>9585</v>
      </c>
      <c r="C3982" s="21"/>
      <c r="D3982" s="22">
        <v>0</v>
      </c>
      <c r="E3982" s="23">
        <v>7.1396449324753774E-4</v>
      </c>
      <c r="F3982" s="23">
        <v>0.3517240945253694</v>
      </c>
      <c r="G3982" s="23">
        <v>0.17175414065512118</v>
      </c>
      <c r="H3982" s="23">
        <v>4.4020797316968834E-2</v>
      </c>
      <c r="I3982" s="25">
        <f t="shared" si="248"/>
        <v>0</v>
      </c>
      <c r="J3982" s="25">
        <f t="shared" si="249"/>
        <v>0</v>
      </c>
      <c r="K3982" s="25">
        <f t="shared" si="250"/>
        <v>0</v>
      </c>
      <c r="L3982" s="25">
        <f t="shared" si="251"/>
        <v>0</v>
      </c>
      <c r="M3982" s="25">
        <v>0</v>
      </c>
      <c r="N3982" s="25" t="e">
        <v>#N/A</v>
      </c>
      <c r="O3982" s="25" t="e">
        <f>VLOOKUP(A3982,'NFkB target TFs'!$E$10:$E$54,1,FALSE)</f>
        <v>#N/A</v>
      </c>
      <c r="P3982" s="25" t="e">
        <f>VLOOKUP(A3982,'all NFkB targets'!$A$6:$A$571,1,FALSE)</f>
        <v>#N/A</v>
      </c>
    </row>
    <row r="3983" spans="1:16" x14ac:dyDescent="0.25">
      <c r="A3983" s="96" t="s">
        <v>13160</v>
      </c>
      <c r="B3983" s="21" t="s">
        <v>13161</v>
      </c>
      <c r="C3983" s="21"/>
      <c r="D3983" s="22">
        <v>0</v>
      </c>
      <c r="E3983" s="24">
        <v>-0.2483349585037348</v>
      </c>
      <c r="F3983" s="28">
        <v>0.37130240969108286</v>
      </c>
      <c r="G3983" s="28">
        <v>0.64488509392452043</v>
      </c>
      <c r="H3983" s="23">
        <v>4.3942376565872923E-2</v>
      </c>
      <c r="I3983" s="25">
        <f t="shared" si="248"/>
        <v>0</v>
      </c>
      <c r="J3983" s="25">
        <f t="shared" si="249"/>
        <v>0</v>
      </c>
      <c r="K3983" s="25">
        <f t="shared" si="250"/>
        <v>1</v>
      </c>
      <c r="L3983" s="25">
        <f t="shared" si="251"/>
        <v>0</v>
      </c>
      <c r="M3983" s="25">
        <v>1</v>
      </c>
      <c r="N3983" s="25" t="e">
        <v>#N/A</v>
      </c>
      <c r="O3983" s="25" t="e">
        <f>VLOOKUP(A3983,'NFkB target TFs'!$E$10:$E$54,1,FALSE)</f>
        <v>#N/A</v>
      </c>
      <c r="P3983" s="25" t="e">
        <f>VLOOKUP(A3983,'all NFkB targets'!$A$6:$A$571,1,FALSE)</f>
        <v>#N/A</v>
      </c>
    </row>
    <row r="3984" spans="1:16" x14ac:dyDescent="0.25">
      <c r="A3984" s="96" t="s">
        <v>5028</v>
      </c>
      <c r="B3984" s="21" t="s">
        <v>5029</v>
      </c>
      <c r="C3984" s="21"/>
      <c r="D3984" s="22">
        <v>0</v>
      </c>
      <c r="E3984" s="23">
        <v>-1.7415404046558985E-2</v>
      </c>
      <c r="F3984" s="23">
        <v>0.1099197242732924</v>
      </c>
      <c r="G3984" s="23">
        <v>0.27407960596291564</v>
      </c>
      <c r="H3984" s="23">
        <v>4.3929118058138338E-2</v>
      </c>
      <c r="I3984" s="25">
        <f t="shared" si="248"/>
        <v>0</v>
      </c>
      <c r="J3984" s="25">
        <f t="shared" si="249"/>
        <v>0</v>
      </c>
      <c r="K3984" s="25">
        <f t="shared" si="250"/>
        <v>0</v>
      </c>
      <c r="L3984" s="25">
        <f t="shared" si="251"/>
        <v>0</v>
      </c>
      <c r="M3984" s="25">
        <v>0</v>
      </c>
      <c r="N3984" s="25" t="e">
        <v>#N/A</v>
      </c>
      <c r="O3984" s="25" t="e">
        <f>VLOOKUP(A3984,'NFkB target TFs'!$E$10:$E$54,1,FALSE)</f>
        <v>#N/A</v>
      </c>
      <c r="P3984" s="25" t="e">
        <f>VLOOKUP(A3984,'all NFkB targets'!$A$6:$A$571,1,FALSE)</f>
        <v>#N/A</v>
      </c>
    </row>
    <row r="3985" spans="1:16" x14ac:dyDescent="0.25">
      <c r="A3985" s="96" t="s">
        <v>9014</v>
      </c>
      <c r="B3985" s="21" t="s">
        <v>941</v>
      </c>
      <c r="C3985" s="21"/>
      <c r="D3985" s="22">
        <v>0</v>
      </c>
      <c r="E3985" s="23">
        <v>-5.62998802610198E-2</v>
      </c>
      <c r="F3985" s="23">
        <v>-2.8411403025886364E-2</v>
      </c>
      <c r="G3985" s="23">
        <v>7.4712931321492509E-2</v>
      </c>
      <c r="H3985" s="23">
        <v>4.3858796517102526E-2</v>
      </c>
      <c r="I3985" s="25">
        <f t="shared" si="248"/>
        <v>0</v>
      </c>
      <c r="J3985" s="25">
        <f t="shared" si="249"/>
        <v>0</v>
      </c>
      <c r="K3985" s="25">
        <f t="shared" si="250"/>
        <v>0</v>
      </c>
      <c r="L3985" s="25">
        <f t="shared" si="251"/>
        <v>0</v>
      </c>
      <c r="M3985" s="25">
        <v>0</v>
      </c>
      <c r="N3985" s="25" t="e">
        <v>#N/A</v>
      </c>
      <c r="O3985" s="25" t="e">
        <f>VLOOKUP(A3985,'NFkB target TFs'!$E$10:$E$54,1,FALSE)</f>
        <v>#N/A</v>
      </c>
      <c r="P3985" s="25" t="e">
        <f>VLOOKUP(A3985,'all NFkB targets'!$A$6:$A$571,1,FALSE)</f>
        <v>#N/A</v>
      </c>
    </row>
    <row r="3986" spans="1:16" x14ac:dyDescent="0.25">
      <c r="A3986" s="96" t="s">
        <v>4007</v>
      </c>
      <c r="B3986" s="21" t="s">
        <v>4008</v>
      </c>
      <c r="C3986" s="21"/>
      <c r="D3986" s="22">
        <v>0</v>
      </c>
      <c r="E3986" s="23">
        <v>0.12284723167272156</v>
      </c>
      <c r="F3986" s="23">
        <v>7.4280130484585885E-2</v>
      </c>
      <c r="G3986" s="23">
        <v>0.11175977547372389</v>
      </c>
      <c r="H3986" s="23">
        <v>4.3852819389144468E-2</v>
      </c>
      <c r="I3986" s="25">
        <f t="shared" si="248"/>
        <v>0</v>
      </c>
      <c r="J3986" s="25">
        <f t="shared" si="249"/>
        <v>0</v>
      </c>
      <c r="K3986" s="25">
        <f t="shared" si="250"/>
        <v>0</v>
      </c>
      <c r="L3986" s="25">
        <f t="shared" si="251"/>
        <v>0</v>
      </c>
      <c r="M3986" s="25">
        <v>0</v>
      </c>
      <c r="N3986" s="25" t="e">
        <v>#N/A</v>
      </c>
      <c r="O3986" s="25" t="e">
        <f>VLOOKUP(A3986,'NFkB target TFs'!$E$10:$E$54,1,FALSE)</f>
        <v>#N/A</v>
      </c>
      <c r="P3986" s="25" t="e">
        <f>VLOOKUP(A3986,'all NFkB targets'!$A$6:$A$571,1,FALSE)</f>
        <v>#N/A</v>
      </c>
    </row>
    <row r="3987" spans="1:16" x14ac:dyDescent="0.25">
      <c r="A3987" s="96" t="s">
        <v>11723</v>
      </c>
      <c r="B3987" s="21" t="s">
        <v>11724</v>
      </c>
      <c r="C3987" s="21"/>
      <c r="D3987" s="22">
        <v>0</v>
      </c>
      <c r="E3987" s="23">
        <v>-5.2118795464023988E-2</v>
      </c>
      <c r="F3987" s="23">
        <v>0.3232571553598822</v>
      </c>
      <c r="G3987" s="23">
        <v>0.45991055335632874</v>
      </c>
      <c r="H3987" s="23">
        <v>4.3688283665834264E-2</v>
      </c>
      <c r="I3987" s="25">
        <f t="shared" si="248"/>
        <v>0</v>
      </c>
      <c r="J3987" s="25">
        <f t="shared" si="249"/>
        <v>0</v>
      </c>
      <c r="K3987" s="25">
        <f t="shared" si="250"/>
        <v>0</v>
      </c>
      <c r="L3987" s="25">
        <f t="shared" si="251"/>
        <v>0</v>
      </c>
      <c r="M3987" s="25">
        <v>0</v>
      </c>
      <c r="N3987" s="25" t="e">
        <v>#N/A</v>
      </c>
      <c r="O3987" s="25" t="e">
        <f>VLOOKUP(A3987,'NFkB target TFs'!$E$10:$E$54,1,FALSE)</f>
        <v>#N/A</v>
      </c>
      <c r="P3987" s="25" t="e">
        <f>VLOOKUP(A3987,'all NFkB targets'!$A$6:$A$571,1,FALSE)</f>
        <v>#N/A</v>
      </c>
    </row>
    <row r="3988" spans="1:16" x14ac:dyDescent="0.25">
      <c r="A3988" s="96" t="s">
        <v>3319</v>
      </c>
      <c r="B3988" s="21" t="s">
        <v>3320</v>
      </c>
      <c r="C3988" s="21"/>
      <c r="D3988" s="22">
        <v>0</v>
      </c>
      <c r="E3988" s="23">
        <v>0.1698724605154211</v>
      </c>
      <c r="F3988" s="23">
        <v>0.14668404163838095</v>
      </c>
      <c r="G3988" s="23">
        <v>2.2654794061922876E-4</v>
      </c>
      <c r="H3988" s="23">
        <v>4.3636876693434176E-2</v>
      </c>
      <c r="I3988" s="25">
        <f t="shared" si="248"/>
        <v>0</v>
      </c>
      <c r="J3988" s="25">
        <f t="shared" si="249"/>
        <v>0</v>
      </c>
      <c r="K3988" s="25">
        <f t="shared" si="250"/>
        <v>0</v>
      </c>
      <c r="L3988" s="25">
        <f t="shared" si="251"/>
        <v>0</v>
      </c>
      <c r="M3988" s="25">
        <v>0</v>
      </c>
      <c r="N3988" s="25" t="e">
        <v>#N/A</v>
      </c>
      <c r="O3988" s="25" t="e">
        <f>VLOOKUP(A3988,'NFkB target TFs'!$E$10:$E$54,1,FALSE)</f>
        <v>#N/A</v>
      </c>
      <c r="P3988" s="25" t="e">
        <f>VLOOKUP(A3988,'all NFkB targets'!$A$6:$A$571,1,FALSE)</f>
        <v>#N/A</v>
      </c>
    </row>
    <row r="3989" spans="1:16" x14ac:dyDescent="0.25">
      <c r="A3989" s="96" t="s">
        <v>7405</v>
      </c>
      <c r="B3989" s="21" t="s">
        <v>7406</v>
      </c>
      <c r="C3989" s="21"/>
      <c r="D3989" s="22">
        <v>0</v>
      </c>
      <c r="E3989" s="23">
        <v>-0.10946666810743809</v>
      </c>
      <c r="F3989" s="23">
        <v>-8.1879424792179342E-2</v>
      </c>
      <c r="G3989" s="23">
        <v>-2.8034323838727834E-2</v>
      </c>
      <c r="H3989" s="23">
        <v>4.348753341200965E-2</v>
      </c>
      <c r="I3989" s="25">
        <f t="shared" si="248"/>
        <v>0</v>
      </c>
      <c r="J3989" s="25">
        <f t="shared" si="249"/>
        <v>0</v>
      </c>
      <c r="K3989" s="25">
        <f t="shared" si="250"/>
        <v>0</v>
      </c>
      <c r="L3989" s="25">
        <f t="shared" si="251"/>
        <v>0</v>
      </c>
      <c r="M3989" s="25">
        <v>0</v>
      </c>
      <c r="N3989" s="25" t="e">
        <v>#N/A</v>
      </c>
      <c r="O3989" s="25" t="e">
        <f>VLOOKUP(A3989,'NFkB target TFs'!$E$10:$E$54,1,FALSE)</f>
        <v>#N/A</v>
      </c>
      <c r="P3989" s="25" t="e">
        <f>VLOOKUP(A3989,'all NFkB targets'!$A$6:$A$571,1,FALSE)</f>
        <v>#N/A</v>
      </c>
    </row>
    <row r="3990" spans="1:16" x14ac:dyDescent="0.25">
      <c r="A3990" s="96" t="s">
        <v>5803</v>
      </c>
      <c r="B3990" s="21" t="s">
        <v>5804</v>
      </c>
      <c r="C3990" s="21"/>
      <c r="D3990" s="22">
        <v>0</v>
      </c>
      <c r="E3990" s="23">
        <v>-0.1377898011674609</v>
      </c>
      <c r="F3990" s="23">
        <v>-0.38026150037633388</v>
      </c>
      <c r="G3990" s="23">
        <v>-6.922835658103485E-2</v>
      </c>
      <c r="H3990" s="23">
        <v>4.3413304728685882E-2</v>
      </c>
      <c r="I3990" s="25">
        <f t="shared" si="248"/>
        <v>0</v>
      </c>
      <c r="J3990" s="25">
        <f t="shared" si="249"/>
        <v>0</v>
      </c>
      <c r="K3990" s="25">
        <f t="shared" si="250"/>
        <v>0</v>
      </c>
      <c r="L3990" s="25">
        <f t="shared" si="251"/>
        <v>0</v>
      </c>
      <c r="M3990" s="25">
        <v>0</v>
      </c>
      <c r="N3990" s="25" t="e">
        <v>#N/A</v>
      </c>
      <c r="O3990" s="25" t="e">
        <f>VLOOKUP(A3990,'NFkB target TFs'!$E$10:$E$54,1,FALSE)</f>
        <v>#N/A</v>
      </c>
      <c r="P3990" s="25" t="e">
        <f>VLOOKUP(A3990,'all NFkB targets'!$A$6:$A$571,1,FALSE)</f>
        <v>#N/A</v>
      </c>
    </row>
    <row r="3991" spans="1:16" x14ac:dyDescent="0.25">
      <c r="A3991" s="96" t="s">
        <v>13214</v>
      </c>
      <c r="B3991" s="21" t="s">
        <v>13215</v>
      </c>
      <c r="C3991" s="21"/>
      <c r="D3991" s="22">
        <v>0</v>
      </c>
      <c r="E3991" s="28">
        <v>0.25749480460462554</v>
      </c>
      <c r="F3991" s="28">
        <v>0.49001294543353047</v>
      </c>
      <c r="G3991" s="28">
        <v>0.72925111783062702</v>
      </c>
      <c r="H3991" s="23">
        <v>4.3340595074804755E-2</v>
      </c>
      <c r="I3991" s="25">
        <f t="shared" si="248"/>
        <v>0</v>
      </c>
      <c r="J3991" s="25">
        <f t="shared" si="249"/>
        <v>0</v>
      </c>
      <c r="K3991" s="25">
        <f t="shared" si="250"/>
        <v>1</v>
      </c>
      <c r="L3991" s="25">
        <f t="shared" si="251"/>
        <v>0</v>
      </c>
      <c r="M3991" s="25">
        <v>1</v>
      </c>
      <c r="N3991" s="25" t="e">
        <v>#N/A</v>
      </c>
      <c r="O3991" s="25" t="e">
        <f>VLOOKUP(A3991,'NFkB target TFs'!$E$10:$E$54,1,FALSE)</f>
        <v>#N/A</v>
      </c>
      <c r="P3991" s="25" t="e">
        <f>VLOOKUP(A3991,'all NFkB targets'!$A$6:$A$571,1,FALSE)</f>
        <v>#N/A</v>
      </c>
    </row>
    <row r="3992" spans="1:16" x14ac:dyDescent="0.25">
      <c r="A3992" s="96" t="s">
        <v>7456</v>
      </c>
      <c r="B3992" s="21" t="s">
        <v>7457</v>
      </c>
      <c r="C3992" s="21"/>
      <c r="D3992" s="22">
        <v>0</v>
      </c>
      <c r="E3992" s="23">
        <v>7.9134574430119002E-3</v>
      </c>
      <c r="F3992" s="23">
        <v>0.23278793542171811</v>
      </c>
      <c r="G3992" s="23">
        <v>0.27859398876094749</v>
      </c>
      <c r="H3992" s="23">
        <v>4.3273504722732462E-2</v>
      </c>
      <c r="I3992" s="25">
        <f t="shared" si="248"/>
        <v>0</v>
      </c>
      <c r="J3992" s="25">
        <f t="shared" si="249"/>
        <v>0</v>
      </c>
      <c r="K3992" s="25">
        <f t="shared" si="250"/>
        <v>0</v>
      </c>
      <c r="L3992" s="25">
        <f t="shared" si="251"/>
        <v>0</v>
      </c>
      <c r="M3992" s="25">
        <v>0</v>
      </c>
      <c r="N3992" s="25" t="e">
        <v>#N/A</v>
      </c>
      <c r="O3992" s="25" t="e">
        <f>VLOOKUP(A3992,'NFkB target TFs'!$E$10:$E$54,1,FALSE)</f>
        <v>#N/A</v>
      </c>
      <c r="P3992" s="25" t="e">
        <f>VLOOKUP(A3992,'all NFkB targets'!$A$6:$A$571,1,FALSE)</f>
        <v>#N/A</v>
      </c>
    </row>
    <row r="3993" spans="1:16" x14ac:dyDescent="0.25">
      <c r="A3993" s="96" t="s">
        <v>13393</v>
      </c>
      <c r="B3993" s="21" t="s">
        <v>13394</v>
      </c>
      <c r="C3993" s="21"/>
      <c r="D3993" s="22">
        <v>0</v>
      </c>
      <c r="E3993" s="28">
        <v>0.32046970281951986</v>
      </c>
      <c r="F3993" s="28">
        <v>0.50172785900625028</v>
      </c>
      <c r="G3993" s="28">
        <v>0.59284917814073546</v>
      </c>
      <c r="H3993" s="23">
        <v>4.3155842535523473E-2</v>
      </c>
      <c r="I3993" s="25">
        <f t="shared" si="248"/>
        <v>0</v>
      </c>
      <c r="J3993" s="25">
        <f t="shared" si="249"/>
        <v>0</v>
      </c>
      <c r="K3993" s="25">
        <f t="shared" si="250"/>
        <v>1</v>
      </c>
      <c r="L3993" s="25">
        <f t="shared" si="251"/>
        <v>0</v>
      </c>
      <c r="M3993" s="25">
        <v>1</v>
      </c>
      <c r="N3993" s="25" t="e">
        <v>#N/A</v>
      </c>
      <c r="O3993" s="25" t="e">
        <f>VLOOKUP(A3993,'NFkB target TFs'!$E$10:$E$54,1,FALSE)</f>
        <v>#N/A</v>
      </c>
      <c r="P3993" s="25" t="e">
        <f>VLOOKUP(A3993,'all NFkB targets'!$A$6:$A$571,1,FALSE)</f>
        <v>#N/A</v>
      </c>
    </row>
    <row r="3994" spans="1:16" x14ac:dyDescent="0.25">
      <c r="A3994" s="96" t="s">
        <v>12280</v>
      </c>
      <c r="B3994" s="21" t="s">
        <v>12281</v>
      </c>
      <c r="C3994" s="21"/>
      <c r="D3994" s="22">
        <v>0</v>
      </c>
      <c r="E3994" s="28">
        <v>1.5896849109635593</v>
      </c>
      <c r="F3994" s="28">
        <v>0.17960033976811282</v>
      </c>
      <c r="G3994" s="28">
        <v>0.16533007218162976</v>
      </c>
      <c r="H3994" s="23">
        <v>4.3024456859742467E-2</v>
      </c>
      <c r="I3994" s="25">
        <f t="shared" si="248"/>
        <v>1</v>
      </c>
      <c r="J3994" s="25">
        <f t="shared" si="249"/>
        <v>0</v>
      </c>
      <c r="K3994" s="25">
        <f t="shared" si="250"/>
        <v>0</v>
      </c>
      <c r="L3994" s="25">
        <f t="shared" si="251"/>
        <v>0</v>
      </c>
      <c r="M3994" s="25">
        <v>1</v>
      </c>
      <c r="N3994" s="25" t="e">
        <v>#N/A</v>
      </c>
      <c r="O3994" s="25" t="e">
        <f>VLOOKUP(A3994,'NFkB target TFs'!$E$10:$E$54,1,FALSE)</f>
        <v>#N/A</v>
      </c>
      <c r="P3994" s="25" t="e">
        <f>VLOOKUP(A3994,'all NFkB targets'!$A$6:$A$571,1,FALSE)</f>
        <v>#N/A</v>
      </c>
    </row>
    <row r="3995" spans="1:16" x14ac:dyDescent="0.25">
      <c r="A3995" s="96" t="s">
        <v>10086</v>
      </c>
      <c r="B3995" s="21" t="s">
        <v>10087</v>
      </c>
      <c r="C3995" s="21"/>
      <c r="D3995" s="22">
        <v>0</v>
      </c>
      <c r="E3995" s="23">
        <v>0.17528852225634342</v>
      </c>
      <c r="F3995" s="23">
        <v>0.22574306133782551</v>
      </c>
      <c r="G3995" s="23">
        <v>0.15174099969541663</v>
      </c>
      <c r="H3995" s="23">
        <v>4.2968411055042489E-2</v>
      </c>
      <c r="I3995" s="25">
        <f t="shared" si="248"/>
        <v>0</v>
      </c>
      <c r="J3995" s="25">
        <f t="shared" si="249"/>
        <v>0</v>
      </c>
      <c r="K3995" s="25">
        <f t="shared" si="250"/>
        <v>0</v>
      </c>
      <c r="L3995" s="25">
        <f t="shared" si="251"/>
        <v>0</v>
      </c>
      <c r="M3995" s="25">
        <v>0</v>
      </c>
      <c r="N3995" s="25" t="e">
        <v>#N/A</v>
      </c>
      <c r="O3995" s="25" t="e">
        <f>VLOOKUP(A3995,'NFkB target TFs'!$E$10:$E$54,1,FALSE)</f>
        <v>#N/A</v>
      </c>
      <c r="P3995" s="25" t="e">
        <f>VLOOKUP(A3995,'all NFkB targets'!$A$6:$A$571,1,FALSE)</f>
        <v>#N/A</v>
      </c>
    </row>
    <row r="3996" spans="1:16" x14ac:dyDescent="0.25">
      <c r="A3996" s="96" t="s">
        <v>2458</v>
      </c>
      <c r="B3996" s="21" t="s">
        <v>2459</v>
      </c>
      <c r="C3996" s="21"/>
      <c r="D3996" s="22">
        <v>0</v>
      </c>
      <c r="E3996" s="23">
        <v>-0.26498025201055797</v>
      </c>
      <c r="F3996" s="23">
        <v>-0.11794510264068522</v>
      </c>
      <c r="G3996" s="23">
        <v>-6.811691534284002E-2</v>
      </c>
      <c r="H3996" s="23">
        <v>4.280701932481059E-2</v>
      </c>
      <c r="I3996" s="25">
        <f t="shared" si="248"/>
        <v>0</v>
      </c>
      <c r="J3996" s="25">
        <f t="shared" si="249"/>
        <v>0</v>
      </c>
      <c r="K3996" s="25">
        <f t="shared" si="250"/>
        <v>0</v>
      </c>
      <c r="L3996" s="25">
        <f t="shared" si="251"/>
        <v>0</v>
      </c>
      <c r="M3996" s="25">
        <v>0</v>
      </c>
      <c r="N3996" s="25" t="e">
        <v>#N/A</v>
      </c>
      <c r="O3996" s="25" t="e">
        <f>VLOOKUP(A3996,'NFkB target TFs'!$E$10:$E$54,1,FALSE)</f>
        <v>#N/A</v>
      </c>
      <c r="P3996" s="25" t="e">
        <f>VLOOKUP(A3996,'all NFkB targets'!$A$6:$A$571,1,FALSE)</f>
        <v>#N/A</v>
      </c>
    </row>
    <row r="3997" spans="1:16" x14ac:dyDescent="0.25">
      <c r="A3997" s="96" t="s">
        <v>4814</v>
      </c>
      <c r="B3997" s="21" t="s">
        <v>4815</v>
      </c>
      <c r="C3997" s="21"/>
      <c r="D3997" s="22">
        <v>0</v>
      </c>
      <c r="E3997" s="23">
        <v>0.29797845273745699</v>
      </c>
      <c r="F3997" s="23">
        <v>-0.10350093955853017</v>
      </c>
      <c r="G3997" s="23">
        <v>-1.0255301153262024E-2</v>
      </c>
      <c r="H3997" s="23">
        <v>4.2716444232085427E-2</v>
      </c>
      <c r="I3997" s="25">
        <f t="shared" si="248"/>
        <v>0</v>
      </c>
      <c r="J3997" s="25">
        <f t="shared" si="249"/>
        <v>0</v>
      </c>
      <c r="K3997" s="25">
        <f t="shared" si="250"/>
        <v>0</v>
      </c>
      <c r="L3997" s="25">
        <f t="shared" si="251"/>
        <v>0</v>
      </c>
      <c r="M3997" s="25">
        <v>0</v>
      </c>
      <c r="N3997" s="25" t="e">
        <v>#N/A</v>
      </c>
      <c r="O3997" s="25" t="e">
        <f>VLOOKUP(A3997,'NFkB target TFs'!$E$10:$E$54,1,FALSE)</f>
        <v>#N/A</v>
      </c>
      <c r="P3997" s="25" t="e">
        <f>VLOOKUP(A3997,'all NFkB targets'!$A$6:$A$571,1,FALSE)</f>
        <v>#N/A</v>
      </c>
    </row>
    <row r="3998" spans="1:16" x14ac:dyDescent="0.25">
      <c r="A3998" s="96" t="s">
        <v>1604</v>
      </c>
      <c r="B3998" s="21" t="s">
        <v>1605</v>
      </c>
      <c r="C3998" s="21"/>
      <c r="D3998" s="22">
        <v>0</v>
      </c>
      <c r="E3998" s="23">
        <v>0.10503281021728997</v>
      </c>
      <c r="F3998" s="23">
        <v>0.24175333229113735</v>
      </c>
      <c r="G3998" s="23">
        <v>0.15975977754046061</v>
      </c>
      <c r="H3998" s="23">
        <v>4.2695719053699621E-2</v>
      </c>
      <c r="I3998" s="25">
        <f t="shared" si="248"/>
        <v>0</v>
      </c>
      <c r="J3998" s="25">
        <f t="shared" si="249"/>
        <v>0</v>
      </c>
      <c r="K3998" s="25">
        <f t="shared" si="250"/>
        <v>0</v>
      </c>
      <c r="L3998" s="25">
        <f t="shared" si="251"/>
        <v>0</v>
      </c>
      <c r="M3998" s="25">
        <v>0</v>
      </c>
      <c r="N3998" s="25" t="e">
        <v>#N/A</v>
      </c>
      <c r="O3998" s="25" t="e">
        <f>VLOOKUP(A3998,'NFkB target TFs'!$E$10:$E$54,1,FALSE)</f>
        <v>#N/A</v>
      </c>
      <c r="P3998" s="25" t="e">
        <f>VLOOKUP(A3998,'all NFkB targets'!$A$6:$A$571,1,FALSE)</f>
        <v>#N/A</v>
      </c>
    </row>
    <row r="3999" spans="1:16" x14ac:dyDescent="0.25">
      <c r="A3999" s="96" t="s">
        <v>1112</v>
      </c>
      <c r="B3999" s="21" t="s">
        <v>1113</v>
      </c>
      <c r="C3999" s="21"/>
      <c r="D3999" s="22">
        <v>0</v>
      </c>
      <c r="E3999" s="23">
        <v>6.1111514303386946E-2</v>
      </c>
      <c r="F3999" s="23">
        <v>0.1259112894798369</v>
      </c>
      <c r="G3999" s="23">
        <v>0.24341787034330067</v>
      </c>
      <c r="H3999" s="23">
        <v>4.2677884202239016E-2</v>
      </c>
      <c r="I3999" s="25">
        <f t="shared" si="248"/>
        <v>0</v>
      </c>
      <c r="J3999" s="25">
        <f t="shared" si="249"/>
        <v>0</v>
      </c>
      <c r="K3999" s="25">
        <f t="shared" si="250"/>
        <v>0</v>
      </c>
      <c r="L3999" s="25">
        <f t="shared" si="251"/>
        <v>0</v>
      </c>
      <c r="M3999" s="25">
        <v>0</v>
      </c>
      <c r="N3999" s="25" t="e">
        <v>#N/A</v>
      </c>
      <c r="O3999" s="25" t="e">
        <f>VLOOKUP(A3999,'NFkB target TFs'!$E$10:$E$54,1,FALSE)</f>
        <v>#N/A</v>
      </c>
      <c r="P3999" s="25" t="e">
        <f>VLOOKUP(A3999,'all NFkB targets'!$A$6:$A$571,1,FALSE)</f>
        <v>#N/A</v>
      </c>
    </row>
    <row r="4000" spans="1:16" x14ac:dyDescent="0.25">
      <c r="A4000" s="96" t="s">
        <v>9773</v>
      </c>
      <c r="B4000" s="21" t="s">
        <v>9774</v>
      </c>
      <c r="C4000" s="21"/>
      <c r="D4000" s="22">
        <v>0</v>
      </c>
      <c r="E4000" s="23">
        <v>-1.7755084194829452E-2</v>
      </c>
      <c r="F4000" s="23">
        <v>8.8067891199737028E-2</v>
      </c>
      <c r="G4000" s="23">
        <v>-0.25529026355984036</v>
      </c>
      <c r="H4000" s="23">
        <v>4.2676452367701012E-2</v>
      </c>
      <c r="I4000" s="25">
        <f t="shared" si="248"/>
        <v>0</v>
      </c>
      <c r="J4000" s="25">
        <f t="shared" si="249"/>
        <v>0</v>
      </c>
      <c r="K4000" s="25">
        <f t="shared" si="250"/>
        <v>0</v>
      </c>
      <c r="L4000" s="25">
        <f t="shared" si="251"/>
        <v>0</v>
      </c>
      <c r="M4000" s="25">
        <v>0</v>
      </c>
      <c r="N4000" s="25" t="e">
        <v>#N/A</v>
      </c>
      <c r="O4000" s="25" t="e">
        <f>VLOOKUP(A4000,'NFkB target TFs'!$E$10:$E$54,1,FALSE)</f>
        <v>#N/A</v>
      </c>
      <c r="P4000" s="25" t="e">
        <f>VLOOKUP(A4000,'all NFkB targets'!$A$6:$A$571,1,FALSE)</f>
        <v>#N/A</v>
      </c>
    </row>
    <row r="4001" spans="1:16" x14ac:dyDescent="0.25">
      <c r="A4001" s="96" t="s">
        <v>11385</v>
      </c>
      <c r="B4001" s="21" t="s">
        <v>11386</v>
      </c>
      <c r="C4001" s="21"/>
      <c r="D4001" s="22">
        <v>0</v>
      </c>
      <c r="E4001" s="23">
        <v>-8.4638299176835199E-2</v>
      </c>
      <c r="F4001" s="23">
        <v>5.8005472669674764E-3</v>
      </c>
      <c r="G4001" s="23">
        <v>0.38810517149184587</v>
      </c>
      <c r="H4001" s="23">
        <v>4.2658252772118044E-2</v>
      </c>
      <c r="I4001" s="25">
        <f t="shared" si="248"/>
        <v>0</v>
      </c>
      <c r="J4001" s="25">
        <f t="shared" si="249"/>
        <v>0</v>
      </c>
      <c r="K4001" s="25">
        <f t="shared" si="250"/>
        <v>0</v>
      </c>
      <c r="L4001" s="25">
        <f t="shared" si="251"/>
        <v>0</v>
      </c>
      <c r="M4001" s="25">
        <v>0</v>
      </c>
      <c r="N4001" s="25" t="e">
        <v>#N/A</v>
      </c>
      <c r="O4001" s="25" t="e">
        <f>VLOOKUP(A4001,'NFkB target TFs'!$E$10:$E$54,1,FALSE)</f>
        <v>#N/A</v>
      </c>
      <c r="P4001" s="25" t="e">
        <f>VLOOKUP(A4001,'all NFkB targets'!$A$6:$A$571,1,FALSE)</f>
        <v>#N/A</v>
      </c>
    </row>
    <row r="4002" spans="1:16" x14ac:dyDescent="0.25">
      <c r="A4002" s="96" t="s">
        <v>1244</v>
      </c>
      <c r="B4002" s="21" t="s">
        <v>1245</v>
      </c>
      <c r="C4002" s="21"/>
      <c r="D4002" s="22">
        <v>0</v>
      </c>
      <c r="E4002" s="23">
        <v>-0.21534360141166609</v>
      </c>
      <c r="F4002" s="23">
        <v>-0.14191150470395716</v>
      </c>
      <c r="G4002" s="23">
        <v>-0.12190846494286361</v>
      </c>
      <c r="H4002" s="23">
        <v>4.2482919521011311E-2</v>
      </c>
      <c r="I4002" s="25">
        <f t="shared" si="248"/>
        <v>0</v>
      </c>
      <c r="J4002" s="25">
        <f t="shared" si="249"/>
        <v>0</v>
      </c>
      <c r="K4002" s="25">
        <f t="shared" si="250"/>
        <v>0</v>
      </c>
      <c r="L4002" s="25">
        <f t="shared" si="251"/>
        <v>0</v>
      </c>
      <c r="M4002" s="25">
        <v>0</v>
      </c>
      <c r="N4002" s="25" t="e">
        <v>#N/A</v>
      </c>
      <c r="O4002" s="25" t="e">
        <f>VLOOKUP(A4002,'NFkB target TFs'!$E$10:$E$54,1,FALSE)</f>
        <v>#N/A</v>
      </c>
      <c r="P4002" s="25" t="e">
        <f>VLOOKUP(A4002,'all NFkB targets'!$A$6:$A$571,1,FALSE)</f>
        <v>#N/A</v>
      </c>
    </row>
    <row r="4003" spans="1:16" x14ac:dyDescent="0.25">
      <c r="A4003" s="96" t="s">
        <v>10165</v>
      </c>
      <c r="B4003" s="21" t="s">
        <v>10166</v>
      </c>
      <c r="C4003" s="21"/>
      <c r="D4003" s="22">
        <v>0</v>
      </c>
      <c r="E4003" s="23">
        <v>0.17199268427275466</v>
      </c>
      <c r="F4003" s="23">
        <v>0.26670287441805579</v>
      </c>
      <c r="G4003" s="23">
        <v>6.8694610346562796E-2</v>
      </c>
      <c r="H4003" s="23">
        <v>4.2414120795094108E-2</v>
      </c>
      <c r="I4003" s="25">
        <f t="shared" si="248"/>
        <v>0</v>
      </c>
      <c r="J4003" s="25">
        <f t="shared" si="249"/>
        <v>0</v>
      </c>
      <c r="K4003" s="25">
        <f t="shared" si="250"/>
        <v>0</v>
      </c>
      <c r="L4003" s="25">
        <f t="shared" si="251"/>
        <v>0</v>
      </c>
      <c r="M4003" s="25">
        <v>0</v>
      </c>
      <c r="N4003" s="25" t="e">
        <v>#N/A</v>
      </c>
      <c r="O4003" s="25" t="e">
        <f>VLOOKUP(A4003,'NFkB target TFs'!$E$10:$E$54,1,FALSE)</f>
        <v>#N/A</v>
      </c>
      <c r="P4003" s="25" t="e">
        <f>VLOOKUP(A4003,'all NFkB targets'!$A$6:$A$571,1,FALSE)</f>
        <v>#N/A</v>
      </c>
    </row>
    <row r="4004" spans="1:16" x14ac:dyDescent="0.25">
      <c r="A4004" s="96" t="s">
        <v>3947</v>
      </c>
      <c r="B4004" s="21" t="s">
        <v>3948</v>
      </c>
      <c r="C4004" s="21"/>
      <c r="D4004" s="22">
        <v>0</v>
      </c>
      <c r="E4004" s="23">
        <v>-0.1098569011526259</v>
      </c>
      <c r="F4004" s="23">
        <v>-0.11117192218471958</v>
      </c>
      <c r="G4004" s="23">
        <v>-0.23181972472132537</v>
      </c>
      <c r="H4004" s="23">
        <v>4.2367463132285198E-2</v>
      </c>
      <c r="I4004" s="25">
        <f t="shared" si="248"/>
        <v>0</v>
      </c>
      <c r="J4004" s="25">
        <f t="shared" si="249"/>
        <v>0</v>
      </c>
      <c r="K4004" s="25">
        <f t="shared" si="250"/>
        <v>0</v>
      </c>
      <c r="L4004" s="25">
        <f t="shared" si="251"/>
        <v>0</v>
      </c>
      <c r="M4004" s="25">
        <v>0</v>
      </c>
      <c r="N4004" s="25" t="e">
        <v>#N/A</v>
      </c>
      <c r="O4004" s="25" t="e">
        <f>VLOOKUP(A4004,'NFkB target TFs'!$E$10:$E$54,1,FALSE)</f>
        <v>#N/A</v>
      </c>
      <c r="P4004" s="25" t="e">
        <f>VLOOKUP(A4004,'all NFkB targets'!$A$6:$A$571,1,FALSE)</f>
        <v>#N/A</v>
      </c>
    </row>
    <row r="4005" spans="1:16" x14ac:dyDescent="0.25">
      <c r="A4005" s="96" t="s">
        <v>3750</v>
      </c>
      <c r="B4005" s="21" t="s">
        <v>3751</v>
      </c>
      <c r="C4005" s="21"/>
      <c r="D4005" s="22">
        <v>0</v>
      </c>
      <c r="E4005" s="23">
        <v>-0.15508700572497849</v>
      </c>
      <c r="F4005" s="23">
        <v>0.20979609981557729</v>
      </c>
      <c r="G4005" s="23">
        <v>0.11917948093512873</v>
      </c>
      <c r="H4005" s="23">
        <v>4.2174285958640048E-2</v>
      </c>
      <c r="I4005" s="25">
        <f t="shared" si="248"/>
        <v>0</v>
      </c>
      <c r="J4005" s="25">
        <f t="shared" si="249"/>
        <v>0</v>
      </c>
      <c r="K4005" s="25">
        <f t="shared" si="250"/>
        <v>0</v>
      </c>
      <c r="L4005" s="25">
        <f t="shared" si="251"/>
        <v>0</v>
      </c>
      <c r="M4005" s="25">
        <v>0</v>
      </c>
      <c r="N4005" s="25" t="e">
        <v>#N/A</v>
      </c>
      <c r="O4005" s="25" t="e">
        <f>VLOOKUP(A4005,'NFkB target TFs'!$E$10:$E$54,1,FALSE)</f>
        <v>#N/A</v>
      </c>
      <c r="P4005" s="25" t="e">
        <f>VLOOKUP(A4005,'all NFkB targets'!$A$6:$A$571,1,FALSE)</f>
        <v>#N/A</v>
      </c>
    </row>
    <row r="4006" spans="1:16" x14ac:dyDescent="0.25">
      <c r="A4006" s="96" t="s">
        <v>8973</v>
      </c>
      <c r="B4006" s="21" t="s">
        <v>941</v>
      </c>
      <c r="C4006" s="21"/>
      <c r="D4006" s="22">
        <v>0</v>
      </c>
      <c r="E4006" s="23">
        <v>0.3892226163558945</v>
      </c>
      <c r="F4006" s="23">
        <v>0.3655917105376506</v>
      </c>
      <c r="G4006" s="23">
        <v>-0.1160887634158355</v>
      </c>
      <c r="H4006" s="23">
        <v>4.2140951219204456E-2</v>
      </c>
      <c r="I4006" s="25">
        <f t="shared" si="248"/>
        <v>0</v>
      </c>
      <c r="J4006" s="25">
        <f t="shared" si="249"/>
        <v>0</v>
      </c>
      <c r="K4006" s="25">
        <f t="shared" si="250"/>
        <v>0</v>
      </c>
      <c r="L4006" s="25">
        <f t="shared" si="251"/>
        <v>0</v>
      </c>
      <c r="M4006" s="25">
        <v>0</v>
      </c>
      <c r="N4006" s="25" t="e">
        <v>#N/A</v>
      </c>
      <c r="O4006" s="25" t="e">
        <f>VLOOKUP(A4006,'NFkB target TFs'!$E$10:$E$54,1,FALSE)</f>
        <v>#N/A</v>
      </c>
      <c r="P4006" s="25" t="e">
        <f>VLOOKUP(A4006,'all NFkB targets'!$A$6:$A$571,1,FALSE)</f>
        <v>#N/A</v>
      </c>
    </row>
    <row r="4007" spans="1:16" x14ac:dyDescent="0.25">
      <c r="A4007" s="96" t="s">
        <v>9106</v>
      </c>
      <c r="B4007" s="21" t="s">
        <v>9107</v>
      </c>
      <c r="C4007" s="21"/>
      <c r="D4007" s="22">
        <v>0</v>
      </c>
      <c r="E4007" s="23">
        <v>0.27894049567209361</v>
      </c>
      <c r="F4007" s="23">
        <v>8.0796367794744611E-2</v>
      </c>
      <c r="G4007" s="23">
        <v>0.17817644453058948</v>
      </c>
      <c r="H4007" s="23">
        <v>4.190462852177694E-2</v>
      </c>
      <c r="I4007" s="25">
        <f t="shared" si="248"/>
        <v>0</v>
      </c>
      <c r="J4007" s="25">
        <f t="shared" si="249"/>
        <v>0</v>
      </c>
      <c r="K4007" s="25">
        <f t="shared" si="250"/>
        <v>0</v>
      </c>
      <c r="L4007" s="25">
        <f t="shared" si="251"/>
        <v>0</v>
      </c>
      <c r="M4007" s="25">
        <v>0</v>
      </c>
      <c r="N4007" s="25" t="e">
        <v>#N/A</v>
      </c>
      <c r="O4007" s="25" t="e">
        <f>VLOOKUP(A4007,'NFkB target TFs'!$E$10:$E$54,1,FALSE)</f>
        <v>#N/A</v>
      </c>
      <c r="P4007" s="25" t="e">
        <f>VLOOKUP(A4007,'all NFkB targets'!$A$6:$A$571,1,FALSE)</f>
        <v>#N/A</v>
      </c>
    </row>
    <row r="4008" spans="1:16" x14ac:dyDescent="0.25">
      <c r="A4008" s="96" t="s">
        <v>4792</v>
      </c>
      <c r="B4008" s="21" t="s">
        <v>4793</v>
      </c>
      <c r="C4008" s="21"/>
      <c r="D4008" s="22">
        <v>0</v>
      </c>
      <c r="E4008" s="23">
        <v>0.56340096661118222</v>
      </c>
      <c r="F4008" s="23">
        <v>0.30311493252291022</v>
      </c>
      <c r="G4008" s="23">
        <v>0.15109978960519296</v>
      </c>
      <c r="H4008" s="23">
        <v>4.1880110209731168E-2</v>
      </c>
      <c r="I4008" s="25">
        <f t="shared" si="248"/>
        <v>0</v>
      </c>
      <c r="J4008" s="25">
        <f t="shared" si="249"/>
        <v>0</v>
      </c>
      <c r="K4008" s="25">
        <f t="shared" si="250"/>
        <v>0</v>
      </c>
      <c r="L4008" s="25">
        <f t="shared" si="251"/>
        <v>0</v>
      </c>
      <c r="M4008" s="25">
        <v>0</v>
      </c>
      <c r="N4008" s="25" t="e">
        <v>#N/A</v>
      </c>
      <c r="O4008" s="25" t="e">
        <f>VLOOKUP(A4008,'NFkB target TFs'!$E$10:$E$54,1,FALSE)</f>
        <v>#N/A</v>
      </c>
      <c r="P4008" s="25" t="e">
        <f>VLOOKUP(A4008,'all NFkB targets'!$A$6:$A$571,1,FALSE)</f>
        <v>#N/A</v>
      </c>
    </row>
    <row r="4009" spans="1:16" x14ac:dyDescent="0.25">
      <c r="A4009" s="96" t="s">
        <v>12547</v>
      </c>
      <c r="B4009" s="21" t="s">
        <v>12548</v>
      </c>
      <c r="C4009" s="21"/>
      <c r="D4009" s="22">
        <v>0</v>
      </c>
      <c r="E4009" s="24">
        <v>-0.13873449228953827</v>
      </c>
      <c r="F4009" s="28">
        <v>0.59807210700085778</v>
      </c>
      <c r="G4009" s="28">
        <v>0.49177287752785859</v>
      </c>
      <c r="H4009" s="23">
        <v>4.1825180431982106E-2</v>
      </c>
      <c r="I4009" s="25">
        <f t="shared" si="248"/>
        <v>0</v>
      </c>
      <c r="J4009" s="25">
        <f t="shared" si="249"/>
        <v>1</v>
      </c>
      <c r="K4009" s="25">
        <f t="shared" si="250"/>
        <v>0</v>
      </c>
      <c r="L4009" s="25">
        <f t="shared" si="251"/>
        <v>0</v>
      </c>
      <c r="M4009" s="25">
        <v>1</v>
      </c>
      <c r="N4009" s="25" t="e">
        <v>#N/A</v>
      </c>
      <c r="O4009" s="25" t="e">
        <f>VLOOKUP(A4009,'NFkB target TFs'!$E$10:$E$54,1,FALSE)</f>
        <v>#N/A</v>
      </c>
      <c r="P4009" s="25" t="e">
        <f>VLOOKUP(A4009,'all NFkB targets'!$A$6:$A$571,1,FALSE)</f>
        <v>#N/A</v>
      </c>
    </row>
    <row r="4010" spans="1:16" x14ac:dyDescent="0.25">
      <c r="A4010" s="96" t="s">
        <v>4224</v>
      </c>
      <c r="B4010" s="21" t="s">
        <v>4225</v>
      </c>
      <c r="C4010" s="21"/>
      <c r="D4010" s="22">
        <v>0</v>
      </c>
      <c r="E4010" s="23">
        <v>0.23067016415113331</v>
      </c>
      <c r="F4010" s="23">
        <v>0.11676752665812701</v>
      </c>
      <c r="G4010" s="23">
        <v>-0.1922478125667639</v>
      </c>
      <c r="H4010" s="23">
        <v>4.1780421097668455E-2</v>
      </c>
      <c r="I4010" s="25">
        <f t="shared" si="248"/>
        <v>0</v>
      </c>
      <c r="J4010" s="25">
        <f t="shared" si="249"/>
        <v>0</v>
      </c>
      <c r="K4010" s="25">
        <f t="shared" si="250"/>
        <v>0</v>
      </c>
      <c r="L4010" s="25">
        <f t="shared" si="251"/>
        <v>0</v>
      </c>
      <c r="M4010" s="25">
        <v>0</v>
      </c>
      <c r="N4010" s="25" t="e">
        <v>#N/A</v>
      </c>
      <c r="O4010" s="25" t="e">
        <f>VLOOKUP(A4010,'NFkB target TFs'!$E$10:$E$54,1,FALSE)</f>
        <v>#N/A</v>
      </c>
      <c r="P4010" s="25" t="e">
        <f>VLOOKUP(A4010,'all NFkB targets'!$A$6:$A$571,1,FALSE)</f>
        <v>#N/A</v>
      </c>
    </row>
    <row r="4011" spans="1:16" x14ac:dyDescent="0.25">
      <c r="A4011" s="96" t="s">
        <v>7718</v>
      </c>
      <c r="B4011" s="21" t="s">
        <v>7719</v>
      </c>
      <c r="C4011" s="21"/>
      <c r="D4011" s="22">
        <v>0</v>
      </c>
      <c r="E4011" s="23">
        <v>0.24748165522898244</v>
      </c>
      <c r="F4011" s="23">
        <v>0.1869610063548964</v>
      </c>
      <c r="G4011" s="23">
        <v>0.13834529252370076</v>
      </c>
      <c r="H4011" s="23">
        <v>4.1627760421585475E-2</v>
      </c>
      <c r="I4011" s="25">
        <f t="shared" si="248"/>
        <v>0</v>
      </c>
      <c r="J4011" s="25">
        <f t="shared" si="249"/>
        <v>0</v>
      </c>
      <c r="K4011" s="25">
        <f t="shared" si="250"/>
        <v>0</v>
      </c>
      <c r="L4011" s="25">
        <f t="shared" si="251"/>
        <v>0</v>
      </c>
      <c r="M4011" s="25">
        <v>0</v>
      </c>
      <c r="N4011" s="25" t="e">
        <v>#N/A</v>
      </c>
      <c r="O4011" s="25" t="e">
        <f>VLOOKUP(A4011,'NFkB target TFs'!$E$10:$E$54,1,FALSE)</f>
        <v>#N/A</v>
      </c>
      <c r="P4011" s="25" t="e">
        <f>VLOOKUP(A4011,'all NFkB targets'!$A$6:$A$571,1,FALSE)</f>
        <v>#N/A</v>
      </c>
    </row>
    <row r="4012" spans="1:16" x14ac:dyDescent="0.25">
      <c r="A4012" s="96" t="s">
        <v>8173</v>
      </c>
      <c r="B4012" s="21" t="s">
        <v>8174</v>
      </c>
      <c r="C4012" s="21"/>
      <c r="D4012" s="22">
        <v>0</v>
      </c>
      <c r="E4012" s="23">
        <v>0.29100054132502368</v>
      </c>
      <c r="F4012" s="23">
        <v>-0.15753422550151397</v>
      </c>
      <c r="G4012" s="23">
        <v>4.1645365811157756E-2</v>
      </c>
      <c r="H4012" s="23">
        <v>4.158954888980694E-2</v>
      </c>
      <c r="I4012" s="25">
        <f t="shared" si="248"/>
        <v>0</v>
      </c>
      <c r="J4012" s="25">
        <f t="shared" si="249"/>
        <v>0</v>
      </c>
      <c r="K4012" s="25">
        <f t="shared" si="250"/>
        <v>0</v>
      </c>
      <c r="L4012" s="25">
        <f t="shared" si="251"/>
        <v>0</v>
      </c>
      <c r="M4012" s="25">
        <v>0</v>
      </c>
      <c r="N4012" s="25" t="e">
        <v>#N/A</v>
      </c>
      <c r="O4012" s="25" t="e">
        <f>VLOOKUP(A4012,'NFkB target TFs'!$E$10:$E$54,1,FALSE)</f>
        <v>#N/A</v>
      </c>
      <c r="P4012" s="25" t="e">
        <f>VLOOKUP(A4012,'all NFkB targets'!$A$6:$A$571,1,FALSE)</f>
        <v>#N/A</v>
      </c>
    </row>
    <row r="4013" spans="1:16" x14ac:dyDescent="0.25">
      <c r="A4013" s="96" t="s">
        <v>954</v>
      </c>
      <c r="B4013" s="21" t="s">
        <v>955</v>
      </c>
      <c r="C4013" s="21"/>
      <c r="D4013" s="22">
        <v>0</v>
      </c>
      <c r="E4013" s="23">
        <v>0.12067636860610477</v>
      </c>
      <c r="F4013" s="23">
        <v>0.31056305175445159</v>
      </c>
      <c r="G4013" s="23">
        <v>0.46747300008183834</v>
      </c>
      <c r="H4013" s="23">
        <v>4.157295896251597E-2</v>
      </c>
      <c r="I4013" s="25">
        <f t="shared" si="248"/>
        <v>0</v>
      </c>
      <c r="J4013" s="25">
        <f t="shared" si="249"/>
        <v>0</v>
      </c>
      <c r="K4013" s="25">
        <f t="shared" si="250"/>
        <v>0</v>
      </c>
      <c r="L4013" s="25">
        <f t="shared" si="251"/>
        <v>0</v>
      </c>
      <c r="M4013" s="25">
        <v>0</v>
      </c>
      <c r="N4013" s="25" t="e">
        <v>#N/A</v>
      </c>
      <c r="O4013" s="25" t="e">
        <f>VLOOKUP(A4013,'NFkB target TFs'!$E$10:$E$54,1,FALSE)</f>
        <v>#N/A</v>
      </c>
      <c r="P4013" s="25" t="e">
        <f>VLOOKUP(A4013,'all NFkB targets'!$A$6:$A$571,1,FALSE)</f>
        <v>#N/A</v>
      </c>
    </row>
    <row r="4014" spans="1:16" x14ac:dyDescent="0.25">
      <c r="A4014" s="96" t="s">
        <v>8183</v>
      </c>
      <c r="B4014" s="21" t="s">
        <v>8184</v>
      </c>
      <c r="C4014" s="21"/>
      <c r="D4014" s="22">
        <v>0</v>
      </c>
      <c r="E4014" s="23">
        <v>-6.1946090157839966E-2</v>
      </c>
      <c r="F4014" s="23">
        <v>0.28869428888473442</v>
      </c>
      <c r="G4014" s="23">
        <v>-0.36336550696563186</v>
      </c>
      <c r="H4014" s="23">
        <v>4.151675180299956E-2</v>
      </c>
      <c r="I4014" s="25">
        <f t="shared" si="248"/>
        <v>0</v>
      </c>
      <c r="J4014" s="25">
        <f t="shared" si="249"/>
        <v>0</v>
      </c>
      <c r="K4014" s="25">
        <f t="shared" si="250"/>
        <v>0</v>
      </c>
      <c r="L4014" s="25">
        <f t="shared" si="251"/>
        <v>0</v>
      </c>
      <c r="M4014" s="25">
        <v>0</v>
      </c>
      <c r="N4014" s="25" t="e">
        <v>#N/A</v>
      </c>
      <c r="O4014" s="25" t="e">
        <f>VLOOKUP(A4014,'NFkB target TFs'!$E$10:$E$54,1,FALSE)</f>
        <v>#N/A</v>
      </c>
      <c r="P4014" s="25" t="e">
        <f>VLOOKUP(A4014,'all NFkB targets'!$A$6:$A$571,1,FALSE)</f>
        <v>#N/A</v>
      </c>
    </row>
    <row r="4015" spans="1:16" x14ac:dyDescent="0.25">
      <c r="A4015" s="96" t="s">
        <v>3467</v>
      </c>
      <c r="B4015" s="21" t="s">
        <v>3468</v>
      </c>
      <c r="C4015" s="21"/>
      <c r="D4015" s="22">
        <v>0</v>
      </c>
      <c r="E4015" s="23">
        <v>0.30277267000128943</v>
      </c>
      <c r="F4015" s="23">
        <v>0.26813877506669009</v>
      </c>
      <c r="G4015" s="23">
        <v>0.19925666908979145</v>
      </c>
      <c r="H4015" s="23">
        <v>4.139636610610925E-2</v>
      </c>
      <c r="I4015" s="25">
        <f t="shared" si="248"/>
        <v>0</v>
      </c>
      <c r="J4015" s="25">
        <f t="shared" si="249"/>
        <v>0</v>
      </c>
      <c r="K4015" s="25">
        <f t="shared" si="250"/>
        <v>0</v>
      </c>
      <c r="L4015" s="25">
        <f t="shared" si="251"/>
        <v>0</v>
      </c>
      <c r="M4015" s="25">
        <v>0</v>
      </c>
      <c r="N4015" s="25" t="e">
        <v>#N/A</v>
      </c>
      <c r="O4015" s="25" t="e">
        <f>VLOOKUP(A4015,'NFkB target TFs'!$E$10:$E$54,1,FALSE)</f>
        <v>#N/A</v>
      </c>
      <c r="P4015" s="25" t="e">
        <f>VLOOKUP(A4015,'all NFkB targets'!$A$6:$A$571,1,FALSE)</f>
        <v>#N/A</v>
      </c>
    </row>
    <row r="4016" spans="1:16" x14ac:dyDescent="0.25">
      <c r="A4016" s="96" t="s">
        <v>5749</v>
      </c>
      <c r="B4016" s="21" t="s">
        <v>5750</v>
      </c>
      <c r="C4016" s="21"/>
      <c r="D4016" s="22">
        <v>0</v>
      </c>
      <c r="E4016" s="23">
        <v>0.12160161490449807</v>
      </c>
      <c r="F4016" s="23">
        <v>0.38202463193240166</v>
      </c>
      <c r="G4016" s="23">
        <v>0.28188023534977397</v>
      </c>
      <c r="H4016" s="23">
        <v>4.1359068252632566E-2</v>
      </c>
      <c r="I4016" s="25">
        <f t="shared" si="248"/>
        <v>0</v>
      </c>
      <c r="J4016" s="25">
        <f t="shared" si="249"/>
        <v>0</v>
      </c>
      <c r="K4016" s="25">
        <f t="shared" si="250"/>
        <v>0</v>
      </c>
      <c r="L4016" s="25">
        <f t="shared" si="251"/>
        <v>0</v>
      </c>
      <c r="M4016" s="25">
        <v>0</v>
      </c>
      <c r="N4016" s="25" t="e">
        <v>#N/A</v>
      </c>
      <c r="O4016" s="25" t="e">
        <f>VLOOKUP(A4016,'NFkB target TFs'!$E$10:$E$54,1,FALSE)</f>
        <v>#N/A</v>
      </c>
      <c r="P4016" s="25" t="e">
        <f>VLOOKUP(A4016,'all NFkB targets'!$A$6:$A$571,1,FALSE)</f>
        <v>#N/A</v>
      </c>
    </row>
    <row r="4017" spans="1:16" x14ac:dyDescent="0.25">
      <c r="A4017" s="96" t="s">
        <v>9721</v>
      </c>
      <c r="B4017" s="21" t="s">
        <v>9722</v>
      </c>
      <c r="C4017" s="21"/>
      <c r="D4017" s="22">
        <v>0</v>
      </c>
      <c r="E4017" s="23">
        <v>-7.6649165352713974E-2</v>
      </c>
      <c r="F4017" s="23">
        <v>-6.4402512192698491E-2</v>
      </c>
      <c r="G4017" s="23">
        <v>2.2561441837574608E-2</v>
      </c>
      <c r="H4017" s="23">
        <v>4.1298792789754048E-2</v>
      </c>
      <c r="I4017" s="25">
        <f t="shared" si="248"/>
        <v>0</v>
      </c>
      <c r="J4017" s="25">
        <f t="shared" si="249"/>
        <v>0</v>
      </c>
      <c r="K4017" s="25">
        <f t="shared" si="250"/>
        <v>0</v>
      </c>
      <c r="L4017" s="25">
        <f t="shared" si="251"/>
        <v>0</v>
      </c>
      <c r="M4017" s="25">
        <v>0</v>
      </c>
      <c r="N4017" s="25" t="e">
        <v>#N/A</v>
      </c>
      <c r="O4017" s="25" t="e">
        <f>VLOOKUP(A4017,'NFkB target TFs'!$E$10:$E$54,1,FALSE)</f>
        <v>#N/A</v>
      </c>
      <c r="P4017" s="25" t="e">
        <f>VLOOKUP(A4017,'all NFkB targets'!$A$6:$A$571,1,FALSE)</f>
        <v>#N/A</v>
      </c>
    </row>
    <row r="4018" spans="1:16" x14ac:dyDescent="0.25">
      <c r="A4018" s="96" t="s">
        <v>12059</v>
      </c>
      <c r="B4018" s="21" t="s">
        <v>12060</v>
      </c>
      <c r="C4018" s="21"/>
      <c r="D4018" s="22">
        <v>0</v>
      </c>
      <c r="E4018" s="28">
        <v>0.72156399551621342</v>
      </c>
      <c r="F4018" s="28">
        <v>0.15563968742788342</v>
      </c>
      <c r="G4018" s="28">
        <v>0.30219561865924766</v>
      </c>
      <c r="H4018" s="23">
        <v>4.1110018065380866E-2</v>
      </c>
      <c r="I4018" s="25">
        <f t="shared" si="248"/>
        <v>1</v>
      </c>
      <c r="J4018" s="25">
        <f t="shared" si="249"/>
        <v>0</v>
      </c>
      <c r="K4018" s="25">
        <f t="shared" si="250"/>
        <v>0</v>
      </c>
      <c r="L4018" s="25">
        <f t="shared" si="251"/>
        <v>0</v>
      </c>
      <c r="M4018" s="25">
        <v>1</v>
      </c>
      <c r="N4018" s="25" t="e">
        <v>#N/A</v>
      </c>
      <c r="O4018" s="25" t="e">
        <f>VLOOKUP(A4018,'NFkB target TFs'!$E$10:$E$54,1,FALSE)</f>
        <v>#N/A</v>
      </c>
      <c r="P4018" s="25" t="e">
        <f>VLOOKUP(A4018,'all NFkB targets'!$A$6:$A$571,1,FALSE)</f>
        <v>#N/A</v>
      </c>
    </row>
    <row r="4019" spans="1:16" x14ac:dyDescent="0.25">
      <c r="A4019" s="96" t="s">
        <v>1620</v>
      </c>
      <c r="B4019" s="21" t="s">
        <v>1621</v>
      </c>
      <c r="C4019" s="21"/>
      <c r="D4019" s="22">
        <v>0</v>
      </c>
      <c r="E4019" s="23">
        <v>0.18835519388122152</v>
      </c>
      <c r="F4019" s="23">
        <v>0.36237181108791239</v>
      </c>
      <c r="G4019" s="23">
        <v>0.33409391461608817</v>
      </c>
      <c r="H4019" s="23">
        <v>4.0905654675892009E-2</v>
      </c>
      <c r="I4019" s="25">
        <f t="shared" si="248"/>
        <v>0</v>
      </c>
      <c r="J4019" s="25">
        <f t="shared" si="249"/>
        <v>0</v>
      </c>
      <c r="K4019" s="25">
        <f t="shared" si="250"/>
        <v>0</v>
      </c>
      <c r="L4019" s="25">
        <f t="shared" si="251"/>
        <v>0</v>
      </c>
      <c r="M4019" s="25">
        <v>0</v>
      </c>
      <c r="N4019" s="25" t="e">
        <v>#N/A</v>
      </c>
      <c r="O4019" s="25" t="e">
        <f>VLOOKUP(A4019,'NFkB target TFs'!$E$10:$E$54,1,FALSE)</f>
        <v>#N/A</v>
      </c>
      <c r="P4019" s="25" t="e">
        <f>VLOOKUP(A4019,'all NFkB targets'!$A$6:$A$571,1,FALSE)</f>
        <v>#N/A</v>
      </c>
    </row>
    <row r="4020" spans="1:16" x14ac:dyDescent="0.25">
      <c r="A4020" s="96" t="s">
        <v>6499</v>
      </c>
      <c r="B4020" s="21" t="s">
        <v>941</v>
      </c>
      <c r="C4020" s="21"/>
      <c r="D4020" s="22">
        <v>0</v>
      </c>
      <c r="E4020" s="23">
        <v>-0.25913682380789338</v>
      </c>
      <c r="F4020" s="23">
        <v>-0.28240933600258639</v>
      </c>
      <c r="G4020" s="23">
        <v>-9.5128857182896334E-2</v>
      </c>
      <c r="H4020" s="23">
        <v>4.0791441636432772E-2</v>
      </c>
      <c r="I4020" s="25">
        <f t="shared" si="248"/>
        <v>0</v>
      </c>
      <c r="J4020" s="25">
        <f t="shared" si="249"/>
        <v>0</v>
      </c>
      <c r="K4020" s="25">
        <f t="shared" si="250"/>
        <v>0</v>
      </c>
      <c r="L4020" s="25">
        <f t="shared" si="251"/>
        <v>0</v>
      </c>
      <c r="M4020" s="25">
        <v>0</v>
      </c>
      <c r="N4020" s="25" t="e">
        <v>#N/A</v>
      </c>
      <c r="O4020" s="25" t="e">
        <f>VLOOKUP(A4020,'NFkB target TFs'!$E$10:$E$54,1,FALSE)</f>
        <v>#N/A</v>
      </c>
      <c r="P4020" s="25" t="e">
        <f>VLOOKUP(A4020,'all NFkB targets'!$A$6:$A$571,1,FALSE)</f>
        <v>#N/A</v>
      </c>
    </row>
    <row r="4021" spans="1:16" x14ac:dyDescent="0.25">
      <c r="A4021" s="96" t="s">
        <v>1120</v>
      </c>
      <c r="B4021" s="21" t="s">
        <v>1121</v>
      </c>
      <c r="C4021" s="21"/>
      <c r="D4021" s="22">
        <v>0</v>
      </c>
      <c r="E4021" s="23">
        <v>0.17928525150547717</v>
      </c>
      <c r="F4021" s="23">
        <v>-0.13230775741330181</v>
      </c>
      <c r="G4021" s="23">
        <v>-2.7063225836179241E-3</v>
      </c>
      <c r="H4021" s="23">
        <v>4.0525015808154728E-2</v>
      </c>
      <c r="I4021" s="25">
        <f t="shared" si="248"/>
        <v>0</v>
      </c>
      <c r="J4021" s="25">
        <f t="shared" si="249"/>
        <v>0</v>
      </c>
      <c r="K4021" s="25">
        <f t="shared" si="250"/>
        <v>0</v>
      </c>
      <c r="L4021" s="25">
        <f t="shared" si="251"/>
        <v>0</v>
      </c>
      <c r="M4021" s="25">
        <v>0</v>
      </c>
      <c r="N4021" s="25" t="e">
        <v>#N/A</v>
      </c>
      <c r="O4021" s="25" t="e">
        <f>VLOOKUP(A4021,'NFkB target TFs'!$E$10:$E$54,1,FALSE)</f>
        <v>#N/A</v>
      </c>
      <c r="P4021" s="25" t="e">
        <f>VLOOKUP(A4021,'all NFkB targets'!$A$6:$A$571,1,FALSE)</f>
        <v>#N/A</v>
      </c>
    </row>
    <row r="4022" spans="1:16" x14ac:dyDescent="0.25">
      <c r="A4022" s="96" t="s">
        <v>11357</v>
      </c>
      <c r="B4022" s="21" t="s">
        <v>11358</v>
      </c>
      <c r="C4022" s="21"/>
      <c r="D4022" s="22">
        <v>0</v>
      </c>
      <c r="E4022" s="23">
        <v>0.38211774493378536</v>
      </c>
      <c r="F4022" s="23">
        <v>0.17188976394859273</v>
      </c>
      <c r="G4022" s="23">
        <v>3.5715325002395874E-2</v>
      </c>
      <c r="H4022" s="23">
        <v>4.0461143870740082E-2</v>
      </c>
      <c r="I4022" s="25">
        <f t="shared" si="248"/>
        <v>0</v>
      </c>
      <c r="J4022" s="25">
        <f t="shared" si="249"/>
        <v>0</v>
      </c>
      <c r="K4022" s="25">
        <f t="shared" si="250"/>
        <v>0</v>
      </c>
      <c r="L4022" s="25">
        <f t="shared" si="251"/>
        <v>0</v>
      </c>
      <c r="M4022" s="25">
        <v>0</v>
      </c>
      <c r="N4022" s="25" t="e">
        <v>#N/A</v>
      </c>
      <c r="O4022" s="25" t="e">
        <f>VLOOKUP(A4022,'NFkB target TFs'!$E$10:$E$54,1,FALSE)</f>
        <v>#N/A</v>
      </c>
      <c r="P4022" s="25" t="e">
        <f>VLOOKUP(A4022,'all NFkB targets'!$A$6:$A$571,1,FALSE)</f>
        <v>#N/A</v>
      </c>
    </row>
    <row r="4023" spans="1:16" x14ac:dyDescent="0.25">
      <c r="A4023" s="96" t="s">
        <v>4746</v>
      </c>
      <c r="B4023" s="21" t="s">
        <v>4747</v>
      </c>
      <c r="C4023" s="21"/>
      <c r="D4023" s="22">
        <v>0</v>
      </c>
      <c r="E4023" s="23">
        <v>8.4873941101761607E-2</v>
      </c>
      <c r="F4023" s="23">
        <v>0.15865124957327228</v>
      </c>
      <c r="G4023" s="23">
        <v>0.35031729376807647</v>
      </c>
      <c r="H4023" s="23">
        <v>4.0460616598937939E-2</v>
      </c>
      <c r="I4023" s="25">
        <f t="shared" ref="I4023:I4086" si="252">IF(ABS(E4023)&gt;0.585,1,0)</f>
        <v>0</v>
      </c>
      <c r="J4023" s="25">
        <f t="shared" ref="J4023:J4086" si="253">IF(ABS(F4023)&gt;0.585,1,0)</f>
        <v>0</v>
      </c>
      <c r="K4023" s="25">
        <f t="shared" ref="K4023:K4086" si="254">IF(ABS(G4023)&gt;0.585,1,0)</f>
        <v>0</v>
      </c>
      <c r="L4023" s="25">
        <f t="shared" ref="L4023:L4086" si="255">IF(ABS(H4023)&gt;0.585,1,0)</f>
        <v>0</v>
      </c>
      <c r="M4023" s="25">
        <v>0</v>
      </c>
      <c r="N4023" s="25" t="e">
        <v>#N/A</v>
      </c>
      <c r="O4023" s="25" t="e">
        <f>VLOOKUP(A4023,'NFkB target TFs'!$E$10:$E$54,1,FALSE)</f>
        <v>#N/A</v>
      </c>
      <c r="P4023" s="25" t="e">
        <f>VLOOKUP(A4023,'all NFkB targets'!$A$6:$A$571,1,FALSE)</f>
        <v>#N/A</v>
      </c>
    </row>
    <row r="4024" spans="1:16" x14ac:dyDescent="0.25">
      <c r="A4024" s="96" t="s">
        <v>12685</v>
      </c>
      <c r="B4024" s="21" t="s">
        <v>12686</v>
      </c>
      <c r="C4024" s="21"/>
      <c r="D4024" s="22">
        <v>0</v>
      </c>
      <c r="E4024" s="28">
        <v>0.50299851308464882</v>
      </c>
      <c r="F4024" s="28">
        <v>0.73660652127078108</v>
      </c>
      <c r="G4024" s="28">
        <v>0.15359057892282668</v>
      </c>
      <c r="H4024" s="23">
        <v>4.0376698048525436E-2</v>
      </c>
      <c r="I4024" s="25">
        <f t="shared" si="252"/>
        <v>0</v>
      </c>
      <c r="J4024" s="25">
        <f t="shared" si="253"/>
        <v>1</v>
      </c>
      <c r="K4024" s="25">
        <f t="shared" si="254"/>
        <v>0</v>
      </c>
      <c r="L4024" s="25">
        <f t="shared" si="255"/>
        <v>0</v>
      </c>
      <c r="M4024" s="25">
        <v>1</v>
      </c>
      <c r="N4024" s="25" t="e">
        <v>#N/A</v>
      </c>
      <c r="O4024" s="25" t="e">
        <f>VLOOKUP(A4024,'NFkB target TFs'!$E$10:$E$54,1,FALSE)</f>
        <v>#N/A</v>
      </c>
      <c r="P4024" s="25" t="e">
        <f>VLOOKUP(A4024,'all NFkB targets'!$A$6:$A$571,1,FALSE)</f>
        <v>#N/A</v>
      </c>
    </row>
    <row r="4025" spans="1:16" x14ac:dyDescent="0.25">
      <c r="A4025" s="96" t="s">
        <v>7882</v>
      </c>
      <c r="B4025" s="21" t="s">
        <v>7883</v>
      </c>
      <c r="C4025" s="21"/>
      <c r="D4025" s="22">
        <v>0</v>
      </c>
      <c r="E4025" s="23">
        <v>1.290989173268762E-2</v>
      </c>
      <c r="F4025" s="23">
        <v>-5.2594244652767623E-2</v>
      </c>
      <c r="G4025" s="23">
        <v>-3.2359828769108825E-2</v>
      </c>
      <c r="H4025" s="23">
        <v>4.0316015525261317E-2</v>
      </c>
      <c r="I4025" s="25">
        <f t="shared" si="252"/>
        <v>0</v>
      </c>
      <c r="J4025" s="25">
        <f t="shared" si="253"/>
        <v>0</v>
      </c>
      <c r="K4025" s="25">
        <f t="shared" si="254"/>
        <v>0</v>
      </c>
      <c r="L4025" s="25">
        <f t="shared" si="255"/>
        <v>0</v>
      </c>
      <c r="M4025" s="25">
        <v>0</v>
      </c>
      <c r="N4025" s="25" t="e">
        <v>#N/A</v>
      </c>
      <c r="O4025" s="25" t="e">
        <f>VLOOKUP(A4025,'NFkB target TFs'!$E$10:$E$54,1,FALSE)</f>
        <v>#N/A</v>
      </c>
      <c r="P4025" s="25" t="e">
        <f>VLOOKUP(A4025,'all NFkB targets'!$A$6:$A$571,1,FALSE)</f>
        <v>#N/A</v>
      </c>
    </row>
    <row r="4026" spans="1:16" x14ac:dyDescent="0.25">
      <c r="A4026" s="96" t="s">
        <v>2874</v>
      </c>
      <c r="B4026" s="21" t="s">
        <v>2875</v>
      </c>
      <c r="C4026" s="21"/>
      <c r="D4026" s="22">
        <v>0</v>
      </c>
      <c r="E4026" s="23">
        <v>-5.0415665896104481E-2</v>
      </c>
      <c r="F4026" s="23">
        <v>0.10883437767271528</v>
      </c>
      <c r="G4026" s="23">
        <v>-0.22592022610417944</v>
      </c>
      <c r="H4026" s="23">
        <v>4.0284745951724821E-2</v>
      </c>
      <c r="I4026" s="25">
        <f t="shared" si="252"/>
        <v>0</v>
      </c>
      <c r="J4026" s="25">
        <f t="shared" si="253"/>
        <v>0</v>
      </c>
      <c r="K4026" s="25">
        <f t="shared" si="254"/>
        <v>0</v>
      </c>
      <c r="L4026" s="25">
        <f t="shared" si="255"/>
        <v>0</v>
      </c>
      <c r="M4026" s="25">
        <v>0</v>
      </c>
      <c r="N4026" s="25" t="e">
        <v>#N/A</v>
      </c>
      <c r="O4026" s="25" t="e">
        <f>VLOOKUP(A4026,'NFkB target TFs'!$E$10:$E$54,1,FALSE)</f>
        <v>#N/A</v>
      </c>
      <c r="P4026" s="25" t="e">
        <f>VLOOKUP(A4026,'all NFkB targets'!$A$6:$A$571,1,FALSE)</f>
        <v>#N/A</v>
      </c>
    </row>
    <row r="4027" spans="1:16" x14ac:dyDescent="0.25">
      <c r="A4027" s="96" t="s">
        <v>12480</v>
      </c>
      <c r="B4027" s="21" t="s">
        <v>12481</v>
      </c>
      <c r="C4027" s="21"/>
      <c r="D4027" s="22">
        <v>0</v>
      </c>
      <c r="E4027" s="23">
        <v>-8.0597697939518483E-3</v>
      </c>
      <c r="F4027" s="28">
        <v>0.86892352974909637</v>
      </c>
      <c r="G4027" s="28">
        <v>0.26355043733026901</v>
      </c>
      <c r="H4027" s="23">
        <v>4.0239035825563201E-2</v>
      </c>
      <c r="I4027" s="25">
        <f t="shared" si="252"/>
        <v>0</v>
      </c>
      <c r="J4027" s="25">
        <f t="shared" si="253"/>
        <v>1</v>
      </c>
      <c r="K4027" s="25">
        <f t="shared" si="254"/>
        <v>0</v>
      </c>
      <c r="L4027" s="25">
        <f t="shared" si="255"/>
        <v>0</v>
      </c>
      <c r="M4027" s="25">
        <v>1</v>
      </c>
      <c r="N4027" s="25" t="e">
        <v>#N/A</v>
      </c>
      <c r="O4027" s="25" t="e">
        <f>VLOOKUP(A4027,'NFkB target TFs'!$E$10:$E$54,1,FALSE)</f>
        <v>#N/A</v>
      </c>
      <c r="P4027" s="25" t="e">
        <f>VLOOKUP(A4027,'all NFkB targets'!$A$6:$A$571,1,FALSE)</f>
        <v>#N/A</v>
      </c>
    </row>
    <row r="4028" spans="1:16" x14ac:dyDescent="0.25">
      <c r="A4028" s="96" t="s">
        <v>3197</v>
      </c>
      <c r="B4028" s="21" t="s">
        <v>3198</v>
      </c>
      <c r="C4028" s="21"/>
      <c r="D4028" s="22">
        <v>0</v>
      </c>
      <c r="E4028" s="23">
        <v>-0.14385637525507863</v>
      </c>
      <c r="F4028" s="23">
        <v>0.31009850750137274</v>
      </c>
      <c r="G4028" s="23">
        <v>0.19974382419207762</v>
      </c>
      <c r="H4028" s="23">
        <v>4.0194321273150306E-2</v>
      </c>
      <c r="I4028" s="25">
        <f t="shared" si="252"/>
        <v>0</v>
      </c>
      <c r="J4028" s="25">
        <f t="shared" si="253"/>
        <v>0</v>
      </c>
      <c r="K4028" s="25">
        <f t="shared" si="254"/>
        <v>0</v>
      </c>
      <c r="L4028" s="25">
        <f t="shared" si="255"/>
        <v>0</v>
      </c>
      <c r="M4028" s="25">
        <v>0</v>
      </c>
      <c r="N4028" s="25" t="e">
        <v>#N/A</v>
      </c>
      <c r="O4028" s="25" t="e">
        <f>VLOOKUP(A4028,'NFkB target TFs'!$E$10:$E$54,1,FALSE)</f>
        <v>#N/A</v>
      </c>
      <c r="P4028" s="25" t="e">
        <f>VLOOKUP(A4028,'all NFkB targets'!$A$6:$A$571,1,FALSE)</f>
        <v>#N/A</v>
      </c>
    </row>
    <row r="4029" spans="1:16" x14ac:dyDescent="0.25">
      <c r="A4029" s="96" t="s">
        <v>2957</v>
      </c>
      <c r="B4029" s="21" t="s">
        <v>2958</v>
      </c>
      <c r="C4029" s="21"/>
      <c r="D4029" s="22">
        <v>0</v>
      </c>
      <c r="E4029" s="23">
        <v>0.21980502568932414</v>
      </c>
      <c r="F4029" s="23">
        <v>0.1856637188512538</v>
      </c>
      <c r="G4029" s="23">
        <v>0.10908933465455789</v>
      </c>
      <c r="H4029" s="23">
        <v>4.0101426111338212E-2</v>
      </c>
      <c r="I4029" s="25">
        <f t="shared" si="252"/>
        <v>0</v>
      </c>
      <c r="J4029" s="25">
        <f t="shared" si="253"/>
        <v>0</v>
      </c>
      <c r="K4029" s="25">
        <f t="shared" si="254"/>
        <v>0</v>
      </c>
      <c r="L4029" s="25">
        <f t="shared" si="255"/>
        <v>0</v>
      </c>
      <c r="M4029" s="25">
        <v>0</v>
      </c>
      <c r="N4029" s="25" t="e">
        <v>#N/A</v>
      </c>
      <c r="O4029" s="25" t="e">
        <f>VLOOKUP(A4029,'NFkB target TFs'!$E$10:$E$54,1,FALSE)</f>
        <v>#N/A</v>
      </c>
      <c r="P4029" s="25" t="e">
        <f>VLOOKUP(A4029,'all NFkB targets'!$A$6:$A$571,1,FALSE)</f>
        <v>#N/A</v>
      </c>
    </row>
    <row r="4030" spans="1:16" x14ac:dyDescent="0.25">
      <c r="A4030" s="96" t="s">
        <v>5038</v>
      </c>
      <c r="B4030" s="21" t="s">
        <v>5039</v>
      </c>
      <c r="C4030" s="21"/>
      <c r="D4030" s="22">
        <v>0</v>
      </c>
      <c r="E4030" s="23">
        <v>-6.850987722659993E-2</v>
      </c>
      <c r="F4030" s="23">
        <v>0.49064170738615354</v>
      </c>
      <c r="G4030" s="23">
        <v>7.3944995898261964E-2</v>
      </c>
      <c r="H4030" s="23">
        <v>4.0059819665377298E-2</v>
      </c>
      <c r="I4030" s="25">
        <f t="shared" si="252"/>
        <v>0</v>
      </c>
      <c r="J4030" s="25">
        <f t="shared" si="253"/>
        <v>0</v>
      </c>
      <c r="K4030" s="25">
        <f t="shared" si="254"/>
        <v>0</v>
      </c>
      <c r="L4030" s="25">
        <f t="shared" si="255"/>
        <v>0</v>
      </c>
      <c r="M4030" s="25">
        <v>0</v>
      </c>
      <c r="N4030" s="25" t="e">
        <v>#N/A</v>
      </c>
      <c r="O4030" s="25" t="e">
        <f>VLOOKUP(A4030,'NFkB target TFs'!$E$10:$E$54,1,FALSE)</f>
        <v>#N/A</v>
      </c>
      <c r="P4030" s="25" t="e">
        <f>VLOOKUP(A4030,'all NFkB targets'!$A$6:$A$571,1,FALSE)</f>
        <v>#N/A</v>
      </c>
    </row>
    <row r="4031" spans="1:16" x14ac:dyDescent="0.25">
      <c r="A4031" s="96" t="s">
        <v>5840</v>
      </c>
      <c r="B4031" s="21" t="s">
        <v>5841</v>
      </c>
      <c r="C4031" s="21"/>
      <c r="D4031" s="22">
        <v>0</v>
      </c>
      <c r="E4031" s="23">
        <v>0.46002621991112685</v>
      </c>
      <c r="F4031" s="23">
        <v>-8.4142181564691568E-2</v>
      </c>
      <c r="G4031" s="23">
        <v>0.23755083459889564</v>
      </c>
      <c r="H4031" s="23">
        <v>4.00337814388773E-2</v>
      </c>
      <c r="I4031" s="25">
        <f t="shared" si="252"/>
        <v>0</v>
      </c>
      <c r="J4031" s="25">
        <f t="shared" si="253"/>
        <v>0</v>
      </c>
      <c r="K4031" s="25">
        <f t="shared" si="254"/>
        <v>0</v>
      </c>
      <c r="L4031" s="25">
        <f t="shared" si="255"/>
        <v>0</v>
      </c>
      <c r="M4031" s="25">
        <v>0</v>
      </c>
      <c r="N4031" s="25" t="e">
        <v>#N/A</v>
      </c>
      <c r="O4031" s="25" t="e">
        <f>VLOOKUP(A4031,'NFkB target TFs'!$E$10:$E$54,1,FALSE)</f>
        <v>#N/A</v>
      </c>
      <c r="P4031" s="25" t="e">
        <f>VLOOKUP(A4031,'all NFkB targets'!$A$6:$A$571,1,FALSE)</f>
        <v>#N/A</v>
      </c>
    </row>
    <row r="4032" spans="1:16" x14ac:dyDescent="0.25">
      <c r="A4032" s="96" t="s">
        <v>2945</v>
      </c>
      <c r="B4032" s="21" t="s">
        <v>2946</v>
      </c>
      <c r="C4032" s="21"/>
      <c r="D4032" s="22">
        <v>0</v>
      </c>
      <c r="E4032" s="23">
        <v>0.14968481812385886</v>
      </c>
      <c r="F4032" s="23">
        <v>0.21472963223777572</v>
      </c>
      <c r="G4032" s="23">
        <v>0.31922281032903899</v>
      </c>
      <c r="H4032" s="23">
        <v>4.000956900449016E-2</v>
      </c>
      <c r="I4032" s="25">
        <f t="shared" si="252"/>
        <v>0</v>
      </c>
      <c r="J4032" s="25">
        <f t="shared" si="253"/>
        <v>0</v>
      </c>
      <c r="K4032" s="25">
        <f t="shared" si="254"/>
        <v>0</v>
      </c>
      <c r="L4032" s="25">
        <f t="shared" si="255"/>
        <v>0</v>
      </c>
      <c r="M4032" s="25">
        <v>0</v>
      </c>
      <c r="N4032" s="25" t="e">
        <v>#N/A</v>
      </c>
      <c r="O4032" s="25" t="e">
        <f>VLOOKUP(A4032,'NFkB target TFs'!$E$10:$E$54,1,FALSE)</f>
        <v>#N/A</v>
      </c>
      <c r="P4032" s="25" t="e">
        <f>VLOOKUP(A4032,'all NFkB targets'!$A$6:$A$571,1,FALSE)</f>
        <v>#N/A</v>
      </c>
    </row>
    <row r="4033" spans="1:16" x14ac:dyDescent="0.25">
      <c r="A4033" s="96" t="s">
        <v>13470</v>
      </c>
      <c r="B4033" s="21" t="s">
        <v>13471</v>
      </c>
      <c r="C4033" s="21"/>
      <c r="D4033" s="22">
        <v>0</v>
      </c>
      <c r="E4033" s="28">
        <v>0.1574709847691676</v>
      </c>
      <c r="F4033" s="28">
        <v>0.41503749927884348</v>
      </c>
      <c r="G4033" s="28">
        <v>0.90090484048255848</v>
      </c>
      <c r="H4033" s="23">
        <v>3.9994854719863249E-2</v>
      </c>
      <c r="I4033" s="25">
        <f t="shared" si="252"/>
        <v>0</v>
      </c>
      <c r="J4033" s="25">
        <f t="shared" si="253"/>
        <v>0</v>
      </c>
      <c r="K4033" s="25">
        <f t="shared" si="254"/>
        <v>1</v>
      </c>
      <c r="L4033" s="25">
        <f t="shared" si="255"/>
        <v>0</v>
      </c>
      <c r="M4033" s="25">
        <v>1</v>
      </c>
      <c r="N4033" s="25" t="e">
        <v>#N/A</v>
      </c>
      <c r="O4033" s="25" t="e">
        <f>VLOOKUP(A4033,'NFkB target TFs'!$E$10:$E$54,1,FALSE)</f>
        <v>#N/A</v>
      </c>
      <c r="P4033" s="25" t="e">
        <f>VLOOKUP(A4033,'all NFkB targets'!$A$6:$A$571,1,FALSE)</f>
        <v>#N/A</v>
      </c>
    </row>
    <row r="4034" spans="1:16" x14ac:dyDescent="0.25">
      <c r="A4034" s="96" t="s">
        <v>9984</v>
      </c>
      <c r="B4034" s="21" t="s">
        <v>9985</v>
      </c>
      <c r="C4034" s="21"/>
      <c r="D4034" s="22">
        <v>0</v>
      </c>
      <c r="E4034" s="23">
        <v>0.24999613104569615</v>
      </c>
      <c r="F4034" s="23">
        <v>-6.7458692626414934E-2</v>
      </c>
      <c r="G4034" s="23">
        <v>0.13776567703115231</v>
      </c>
      <c r="H4034" s="23">
        <v>3.9972677747475614E-2</v>
      </c>
      <c r="I4034" s="25">
        <f t="shared" si="252"/>
        <v>0</v>
      </c>
      <c r="J4034" s="25">
        <f t="shared" si="253"/>
        <v>0</v>
      </c>
      <c r="K4034" s="25">
        <f t="shared" si="254"/>
        <v>0</v>
      </c>
      <c r="L4034" s="25">
        <f t="shared" si="255"/>
        <v>0</v>
      </c>
      <c r="M4034" s="25">
        <v>0</v>
      </c>
      <c r="N4034" s="25" t="e">
        <v>#N/A</v>
      </c>
      <c r="O4034" s="25" t="e">
        <f>VLOOKUP(A4034,'NFkB target TFs'!$E$10:$E$54,1,FALSE)</f>
        <v>#N/A</v>
      </c>
      <c r="P4034" s="25" t="e">
        <f>VLOOKUP(A4034,'all NFkB targets'!$A$6:$A$571,1,FALSE)</f>
        <v>#N/A</v>
      </c>
    </row>
    <row r="4035" spans="1:16" x14ac:dyDescent="0.25">
      <c r="A4035" s="96" t="s">
        <v>2011</v>
      </c>
      <c r="B4035" s="21" t="s">
        <v>2012</v>
      </c>
      <c r="C4035" s="21"/>
      <c r="D4035" s="22">
        <v>0</v>
      </c>
      <c r="E4035" s="23">
        <v>-6.0083616192152578E-2</v>
      </c>
      <c r="F4035" s="23">
        <v>2.3069895292874818E-2</v>
      </c>
      <c r="G4035" s="23">
        <v>-9.9601100413848689E-2</v>
      </c>
      <c r="H4035" s="23">
        <v>3.9806800411761704E-2</v>
      </c>
      <c r="I4035" s="25">
        <f t="shared" si="252"/>
        <v>0</v>
      </c>
      <c r="J4035" s="25">
        <f t="shared" si="253"/>
        <v>0</v>
      </c>
      <c r="K4035" s="25">
        <f t="shared" si="254"/>
        <v>0</v>
      </c>
      <c r="L4035" s="25">
        <f t="shared" si="255"/>
        <v>0</v>
      </c>
      <c r="M4035" s="25">
        <v>0</v>
      </c>
      <c r="N4035" s="25" t="e">
        <v>#N/A</v>
      </c>
      <c r="O4035" s="25" t="e">
        <f>VLOOKUP(A4035,'NFkB target TFs'!$E$10:$E$54,1,FALSE)</f>
        <v>#N/A</v>
      </c>
      <c r="P4035" s="25" t="e">
        <f>VLOOKUP(A4035,'all NFkB targets'!$A$6:$A$571,1,FALSE)</f>
        <v>#N/A</v>
      </c>
    </row>
    <row r="4036" spans="1:16" x14ac:dyDescent="0.25">
      <c r="A4036" s="96" t="s">
        <v>2422</v>
      </c>
      <c r="B4036" s="21" t="s">
        <v>941</v>
      </c>
      <c r="C4036" s="21"/>
      <c r="D4036" s="22">
        <v>0</v>
      </c>
      <c r="E4036" s="23">
        <v>0.29547717147654684</v>
      </c>
      <c r="F4036" s="23">
        <v>-0.57131731207368774</v>
      </c>
      <c r="G4036" s="23">
        <v>8.5131627409523861E-2</v>
      </c>
      <c r="H4036" s="23">
        <v>3.9757924614737129E-2</v>
      </c>
      <c r="I4036" s="25">
        <f t="shared" si="252"/>
        <v>0</v>
      </c>
      <c r="J4036" s="25">
        <f t="shared" si="253"/>
        <v>0</v>
      </c>
      <c r="K4036" s="25">
        <f t="shared" si="254"/>
        <v>0</v>
      </c>
      <c r="L4036" s="25">
        <f t="shared" si="255"/>
        <v>0</v>
      </c>
      <c r="M4036" s="25">
        <v>0</v>
      </c>
      <c r="N4036" s="25" t="e">
        <v>#N/A</v>
      </c>
      <c r="O4036" s="25" t="e">
        <f>VLOOKUP(A4036,'NFkB target TFs'!$E$10:$E$54,1,FALSE)</f>
        <v>#N/A</v>
      </c>
      <c r="P4036" s="25" t="e">
        <f>VLOOKUP(A4036,'all NFkB targets'!$A$6:$A$571,1,FALSE)</f>
        <v>#N/A</v>
      </c>
    </row>
    <row r="4037" spans="1:16" x14ac:dyDescent="0.25">
      <c r="A4037" s="96" t="s">
        <v>4538</v>
      </c>
      <c r="B4037" s="21" t="s">
        <v>4539</v>
      </c>
      <c r="C4037" s="21"/>
      <c r="D4037" s="22">
        <v>0</v>
      </c>
      <c r="E4037" s="23">
        <v>0.20326812474059866</v>
      </c>
      <c r="F4037" s="23">
        <v>-4.1812121772515427E-2</v>
      </c>
      <c r="G4037" s="23">
        <v>0.23047734115165847</v>
      </c>
      <c r="H4037" s="23">
        <v>3.9757532792773449E-2</v>
      </c>
      <c r="I4037" s="25">
        <f t="shared" si="252"/>
        <v>0</v>
      </c>
      <c r="J4037" s="25">
        <f t="shared" si="253"/>
        <v>0</v>
      </c>
      <c r="K4037" s="25">
        <f t="shared" si="254"/>
        <v>0</v>
      </c>
      <c r="L4037" s="25">
        <f t="shared" si="255"/>
        <v>0</v>
      </c>
      <c r="M4037" s="25">
        <v>0</v>
      </c>
      <c r="N4037" s="25" t="e">
        <v>#N/A</v>
      </c>
      <c r="O4037" s="25" t="e">
        <f>VLOOKUP(A4037,'NFkB target TFs'!$E$10:$E$54,1,FALSE)</f>
        <v>#N/A</v>
      </c>
      <c r="P4037" s="25" t="e">
        <f>VLOOKUP(A4037,'all NFkB targets'!$A$6:$A$571,1,FALSE)</f>
        <v>#N/A</v>
      </c>
    </row>
    <row r="4038" spans="1:16" x14ac:dyDescent="0.25">
      <c r="A4038" s="96" t="s">
        <v>12645</v>
      </c>
      <c r="B4038" s="21" t="s">
        <v>12646</v>
      </c>
      <c r="C4038" s="21"/>
      <c r="D4038" s="22">
        <v>0</v>
      </c>
      <c r="E4038" s="28">
        <v>0.53827581181400985</v>
      </c>
      <c r="F4038" s="28">
        <v>0.59040150825992432</v>
      </c>
      <c r="G4038" s="28">
        <v>0.49999798881001034</v>
      </c>
      <c r="H4038" s="23">
        <v>3.9755597978783412E-2</v>
      </c>
      <c r="I4038" s="25">
        <f t="shared" si="252"/>
        <v>0</v>
      </c>
      <c r="J4038" s="25">
        <f t="shared" si="253"/>
        <v>1</v>
      </c>
      <c r="K4038" s="25">
        <f t="shared" si="254"/>
        <v>0</v>
      </c>
      <c r="L4038" s="25">
        <f t="shared" si="255"/>
        <v>0</v>
      </c>
      <c r="M4038" s="25">
        <v>1</v>
      </c>
      <c r="N4038" s="25" t="e">
        <v>#N/A</v>
      </c>
      <c r="O4038" s="25" t="e">
        <f>VLOOKUP(A4038,'NFkB target TFs'!$E$10:$E$54,1,FALSE)</f>
        <v>#N/A</v>
      </c>
      <c r="P4038" s="25" t="e">
        <f>VLOOKUP(A4038,'all NFkB targets'!$A$6:$A$571,1,FALSE)</f>
        <v>#N/A</v>
      </c>
    </row>
    <row r="4039" spans="1:16" x14ac:dyDescent="0.25">
      <c r="A4039" s="96" t="s">
        <v>14800</v>
      </c>
      <c r="B4039" s="21" t="s">
        <v>14801</v>
      </c>
      <c r="C4039" s="21"/>
      <c r="D4039" s="22">
        <v>0</v>
      </c>
      <c r="E4039" s="28">
        <v>0.25347391317384349</v>
      </c>
      <c r="F4039" s="28">
        <v>1.1073425886881727</v>
      </c>
      <c r="G4039" s="28">
        <v>0.60478537449712966</v>
      </c>
      <c r="H4039" s="23">
        <v>3.9726716630552675E-2</v>
      </c>
      <c r="I4039" s="25">
        <f t="shared" si="252"/>
        <v>0</v>
      </c>
      <c r="J4039" s="25">
        <f t="shared" si="253"/>
        <v>1</v>
      </c>
      <c r="K4039" s="25">
        <f t="shared" si="254"/>
        <v>1</v>
      </c>
      <c r="L4039" s="25">
        <f t="shared" si="255"/>
        <v>0</v>
      </c>
      <c r="M4039" s="25">
        <v>1</v>
      </c>
      <c r="N4039" s="25" t="e">
        <v>#N/A</v>
      </c>
      <c r="O4039" s="25" t="e">
        <f>VLOOKUP(A4039,'NFkB target TFs'!$E$10:$E$54,1,FALSE)</f>
        <v>#N/A</v>
      </c>
      <c r="P4039" s="25" t="e">
        <f>VLOOKUP(A4039,'all NFkB targets'!$A$6:$A$571,1,FALSE)</f>
        <v>#N/A</v>
      </c>
    </row>
    <row r="4040" spans="1:16" x14ac:dyDescent="0.25">
      <c r="A4040" s="96" t="s">
        <v>8091</v>
      </c>
      <c r="B4040" s="21" t="s">
        <v>8092</v>
      </c>
      <c r="C4040" s="21"/>
      <c r="D4040" s="22">
        <v>0</v>
      </c>
      <c r="E4040" s="23">
        <v>8.6554541075941474E-2</v>
      </c>
      <c r="F4040" s="23">
        <v>0.35301493267703687</v>
      </c>
      <c r="G4040" s="23">
        <v>-9.6747687822564515E-2</v>
      </c>
      <c r="H4040" s="23">
        <v>3.9685359069837209E-2</v>
      </c>
      <c r="I4040" s="25">
        <f t="shared" si="252"/>
        <v>0</v>
      </c>
      <c r="J4040" s="25">
        <f t="shared" si="253"/>
        <v>0</v>
      </c>
      <c r="K4040" s="25">
        <f t="shared" si="254"/>
        <v>0</v>
      </c>
      <c r="L4040" s="25">
        <f t="shared" si="255"/>
        <v>0</v>
      </c>
      <c r="M4040" s="25">
        <v>0</v>
      </c>
      <c r="N4040" s="25" t="e">
        <v>#N/A</v>
      </c>
      <c r="O4040" s="25" t="e">
        <f>VLOOKUP(A4040,'NFkB target TFs'!$E$10:$E$54,1,FALSE)</f>
        <v>#N/A</v>
      </c>
      <c r="P4040" s="25" t="e">
        <f>VLOOKUP(A4040,'all NFkB targets'!$A$6:$A$571,1,FALSE)</f>
        <v>#N/A</v>
      </c>
    </row>
    <row r="4041" spans="1:16" x14ac:dyDescent="0.25">
      <c r="A4041" s="96" t="s">
        <v>10862</v>
      </c>
      <c r="B4041" s="21" t="s">
        <v>10863</v>
      </c>
      <c r="C4041" s="21"/>
      <c r="D4041" s="22">
        <v>0</v>
      </c>
      <c r="E4041" s="23">
        <v>0.20958921901582814</v>
      </c>
      <c r="F4041" s="23">
        <v>0.42100975166386312</v>
      </c>
      <c r="G4041" s="23">
        <v>0.30591577689873151</v>
      </c>
      <c r="H4041" s="23">
        <v>3.9651750548986321E-2</v>
      </c>
      <c r="I4041" s="25">
        <f t="shared" si="252"/>
        <v>0</v>
      </c>
      <c r="J4041" s="25">
        <f t="shared" si="253"/>
        <v>0</v>
      </c>
      <c r="K4041" s="25">
        <f t="shared" si="254"/>
        <v>0</v>
      </c>
      <c r="L4041" s="25">
        <f t="shared" si="255"/>
        <v>0</v>
      </c>
      <c r="M4041" s="25">
        <v>0</v>
      </c>
      <c r="N4041" s="25" t="e">
        <v>#N/A</v>
      </c>
      <c r="O4041" s="25" t="e">
        <f>VLOOKUP(A4041,'NFkB target TFs'!$E$10:$E$54,1,FALSE)</f>
        <v>#N/A</v>
      </c>
      <c r="P4041" s="25" t="e">
        <f>VLOOKUP(A4041,'all NFkB targets'!$A$6:$A$571,1,FALSE)</f>
        <v>#N/A</v>
      </c>
    </row>
    <row r="4042" spans="1:16" x14ac:dyDescent="0.25">
      <c r="A4042" s="96" t="s">
        <v>503</v>
      </c>
      <c r="B4042" s="21" t="s">
        <v>504</v>
      </c>
      <c r="C4042" s="21"/>
      <c r="D4042" s="22">
        <v>0</v>
      </c>
      <c r="E4042" s="23">
        <v>-0.52670568244701765</v>
      </c>
      <c r="F4042" s="23">
        <v>0.2137177481877737</v>
      </c>
      <c r="G4042" s="23">
        <v>5.2930335436064312E-2</v>
      </c>
      <c r="H4042" s="23">
        <v>3.9625329064386386E-2</v>
      </c>
      <c r="I4042" s="25">
        <f t="shared" si="252"/>
        <v>0</v>
      </c>
      <c r="J4042" s="25">
        <f t="shared" si="253"/>
        <v>0</v>
      </c>
      <c r="K4042" s="25">
        <f t="shared" si="254"/>
        <v>0</v>
      </c>
      <c r="L4042" s="25">
        <f t="shared" si="255"/>
        <v>0</v>
      </c>
      <c r="M4042" s="25">
        <v>0</v>
      </c>
      <c r="N4042" s="25" t="e">
        <v>#N/A</v>
      </c>
      <c r="O4042" s="25" t="e">
        <f>VLOOKUP(A4042,'NFkB target TFs'!$E$10:$E$54,1,FALSE)</f>
        <v>#N/A</v>
      </c>
      <c r="P4042" s="25" t="e">
        <f>VLOOKUP(A4042,'all NFkB targets'!$A$6:$A$571,1,FALSE)</f>
        <v>#N/A</v>
      </c>
    </row>
    <row r="4043" spans="1:16" x14ac:dyDescent="0.25">
      <c r="A4043" s="96" t="s">
        <v>10652</v>
      </c>
      <c r="B4043" s="21" t="s">
        <v>10653</v>
      </c>
      <c r="C4043" s="21"/>
      <c r="D4043" s="22">
        <v>0</v>
      </c>
      <c r="E4043" s="23">
        <v>-0.11339413884546655</v>
      </c>
      <c r="F4043" s="23">
        <v>0.2602540898207687</v>
      </c>
      <c r="G4043" s="23">
        <v>0.52997979083396085</v>
      </c>
      <c r="H4043" s="23">
        <v>3.9592969195540346E-2</v>
      </c>
      <c r="I4043" s="25">
        <f t="shared" si="252"/>
        <v>0</v>
      </c>
      <c r="J4043" s="25">
        <f t="shared" si="253"/>
        <v>0</v>
      </c>
      <c r="K4043" s="25">
        <f t="shared" si="254"/>
        <v>0</v>
      </c>
      <c r="L4043" s="25">
        <f t="shared" si="255"/>
        <v>0</v>
      </c>
      <c r="M4043" s="25">
        <v>0</v>
      </c>
      <c r="N4043" s="25" t="e">
        <v>#N/A</v>
      </c>
      <c r="O4043" s="25" t="e">
        <f>VLOOKUP(A4043,'NFkB target TFs'!$E$10:$E$54,1,FALSE)</f>
        <v>#N/A</v>
      </c>
      <c r="P4043" s="25" t="e">
        <f>VLOOKUP(A4043,'all NFkB targets'!$A$6:$A$571,1,FALSE)</f>
        <v>#N/A</v>
      </c>
    </row>
    <row r="4044" spans="1:16" x14ac:dyDescent="0.25">
      <c r="A4044" s="96" t="s">
        <v>1154</v>
      </c>
      <c r="B4044" s="21" t="s">
        <v>1155</v>
      </c>
      <c r="C4044" s="21"/>
      <c r="D4044" s="22">
        <v>0</v>
      </c>
      <c r="E4044" s="23">
        <v>-5.8108787794300037E-2</v>
      </c>
      <c r="F4044" s="23">
        <v>0.10519725967949203</v>
      </c>
      <c r="G4044" s="23">
        <v>8.4696500921048523E-2</v>
      </c>
      <c r="H4044" s="23">
        <v>3.9580091409668373E-2</v>
      </c>
      <c r="I4044" s="25">
        <f t="shared" si="252"/>
        <v>0</v>
      </c>
      <c r="J4044" s="25">
        <f t="shared" si="253"/>
        <v>0</v>
      </c>
      <c r="K4044" s="25">
        <f t="shared" si="254"/>
        <v>0</v>
      </c>
      <c r="L4044" s="25">
        <f t="shared" si="255"/>
        <v>0</v>
      </c>
      <c r="M4044" s="25">
        <v>0</v>
      </c>
      <c r="N4044" s="25" t="e">
        <v>#N/A</v>
      </c>
      <c r="O4044" s="25" t="e">
        <f>VLOOKUP(A4044,'NFkB target TFs'!$E$10:$E$54,1,FALSE)</f>
        <v>#N/A</v>
      </c>
      <c r="P4044" s="25" t="e">
        <f>VLOOKUP(A4044,'all NFkB targets'!$A$6:$A$571,1,FALSE)</f>
        <v>#N/A</v>
      </c>
    </row>
    <row r="4045" spans="1:16" x14ac:dyDescent="0.25">
      <c r="A4045" s="96" t="s">
        <v>557</v>
      </c>
      <c r="B4045" s="21" t="s">
        <v>558</v>
      </c>
      <c r="C4045" s="21"/>
      <c r="D4045" s="22">
        <v>0</v>
      </c>
      <c r="E4045" s="23">
        <v>0.14238117105258119</v>
      </c>
      <c r="F4045" s="23">
        <v>0.20264885088265142</v>
      </c>
      <c r="G4045" s="23">
        <v>0.55405489111165662</v>
      </c>
      <c r="H4045" s="23">
        <v>3.95778791529387E-2</v>
      </c>
      <c r="I4045" s="25">
        <f t="shared" si="252"/>
        <v>0</v>
      </c>
      <c r="J4045" s="25">
        <f t="shared" si="253"/>
        <v>0</v>
      </c>
      <c r="K4045" s="25">
        <f t="shared" si="254"/>
        <v>0</v>
      </c>
      <c r="L4045" s="25">
        <f t="shared" si="255"/>
        <v>0</v>
      </c>
      <c r="M4045" s="25">
        <v>0</v>
      </c>
      <c r="N4045" s="25" t="e">
        <v>#N/A</v>
      </c>
      <c r="O4045" s="25" t="e">
        <f>VLOOKUP(A4045,'NFkB target TFs'!$E$10:$E$54,1,FALSE)</f>
        <v>#N/A</v>
      </c>
      <c r="P4045" s="25" t="e">
        <f>VLOOKUP(A4045,'all NFkB targets'!$A$6:$A$571,1,FALSE)</f>
        <v>#N/A</v>
      </c>
    </row>
    <row r="4046" spans="1:16" x14ac:dyDescent="0.25">
      <c r="A4046" s="96" t="s">
        <v>12992</v>
      </c>
      <c r="B4046" s="21" t="s">
        <v>12993</v>
      </c>
      <c r="C4046" s="21"/>
      <c r="D4046" s="22">
        <v>0</v>
      </c>
      <c r="E4046" s="24">
        <v>-1.778609102508625</v>
      </c>
      <c r="F4046" s="24">
        <v>-2.0254110159908802</v>
      </c>
      <c r="G4046" s="28">
        <v>0.3199504454469202</v>
      </c>
      <c r="H4046" s="23">
        <v>3.9478012380987047E-2</v>
      </c>
      <c r="I4046" s="25">
        <f t="shared" si="252"/>
        <v>1</v>
      </c>
      <c r="J4046" s="25">
        <f t="shared" si="253"/>
        <v>1</v>
      </c>
      <c r="K4046" s="25">
        <f t="shared" si="254"/>
        <v>0</v>
      </c>
      <c r="L4046" s="25">
        <f t="shared" si="255"/>
        <v>0</v>
      </c>
      <c r="M4046" s="25">
        <v>1</v>
      </c>
      <c r="N4046" s="25" t="e">
        <v>#N/A</v>
      </c>
      <c r="O4046" s="25" t="e">
        <f>VLOOKUP(A4046,'NFkB target TFs'!$E$10:$E$54,1,FALSE)</f>
        <v>#N/A</v>
      </c>
      <c r="P4046" s="25" t="e">
        <f>VLOOKUP(A4046,'all NFkB targets'!$A$6:$A$571,1,FALSE)</f>
        <v>#N/A</v>
      </c>
    </row>
    <row r="4047" spans="1:16" x14ac:dyDescent="0.25">
      <c r="A4047" s="96" t="s">
        <v>2438</v>
      </c>
      <c r="B4047" s="21" t="s">
        <v>941</v>
      </c>
      <c r="C4047" s="21"/>
      <c r="D4047" s="22">
        <v>0</v>
      </c>
      <c r="E4047" s="23">
        <v>7.6438621579524177E-2</v>
      </c>
      <c r="F4047" s="23">
        <v>-8.000329606760459E-2</v>
      </c>
      <c r="G4047" s="23">
        <v>-2.9441099737994289E-2</v>
      </c>
      <c r="H4047" s="23">
        <v>3.9404002300857971E-2</v>
      </c>
      <c r="I4047" s="25">
        <f t="shared" si="252"/>
        <v>0</v>
      </c>
      <c r="J4047" s="25">
        <f t="shared" si="253"/>
        <v>0</v>
      </c>
      <c r="K4047" s="25">
        <f t="shared" si="254"/>
        <v>0</v>
      </c>
      <c r="L4047" s="25">
        <f t="shared" si="255"/>
        <v>0</v>
      </c>
      <c r="M4047" s="25">
        <v>0</v>
      </c>
      <c r="N4047" s="25" t="e">
        <v>#N/A</v>
      </c>
      <c r="O4047" s="25" t="e">
        <f>VLOOKUP(A4047,'NFkB target TFs'!$E$10:$E$54,1,FALSE)</f>
        <v>#N/A</v>
      </c>
      <c r="P4047" s="25" t="e">
        <f>VLOOKUP(A4047,'all NFkB targets'!$A$6:$A$571,1,FALSE)</f>
        <v>#N/A</v>
      </c>
    </row>
    <row r="4048" spans="1:16" x14ac:dyDescent="0.25">
      <c r="A4048" s="96" t="s">
        <v>8411</v>
      </c>
      <c r="B4048" s="21" t="s">
        <v>8412</v>
      </c>
      <c r="C4048" s="21"/>
      <c r="D4048" s="22">
        <v>0</v>
      </c>
      <c r="E4048" s="23">
        <v>0.24748340229927809</v>
      </c>
      <c r="F4048" s="23">
        <v>0.27197034405670584</v>
      </c>
      <c r="G4048" s="23">
        <v>-0.57964919008091786</v>
      </c>
      <c r="H4048" s="23">
        <v>3.9347380316884735E-2</v>
      </c>
      <c r="I4048" s="25">
        <f t="shared" si="252"/>
        <v>0</v>
      </c>
      <c r="J4048" s="25">
        <f t="shared" si="253"/>
        <v>0</v>
      </c>
      <c r="K4048" s="25">
        <f t="shared" si="254"/>
        <v>0</v>
      </c>
      <c r="L4048" s="25">
        <f t="shared" si="255"/>
        <v>0</v>
      </c>
      <c r="M4048" s="25">
        <v>0</v>
      </c>
      <c r="N4048" s="25" t="e">
        <v>#N/A</v>
      </c>
      <c r="O4048" s="25" t="e">
        <f>VLOOKUP(A4048,'NFkB target TFs'!$E$10:$E$54,1,FALSE)</f>
        <v>#N/A</v>
      </c>
      <c r="P4048" s="25" t="e">
        <f>VLOOKUP(A4048,'all NFkB targets'!$A$6:$A$571,1,FALSE)</f>
        <v>#N/A</v>
      </c>
    </row>
    <row r="4049" spans="1:16" x14ac:dyDescent="0.25">
      <c r="A4049" s="96" t="s">
        <v>6687</v>
      </c>
      <c r="B4049" s="21" t="s">
        <v>6688</v>
      </c>
      <c r="C4049" s="21"/>
      <c r="D4049" s="22">
        <v>0</v>
      </c>
      <c r="E4049" s="23">
        <v>0.14047669319098052</v>
      </c>
      <c r="F4049" s="23">
        <v>0.25867024489294765</v>
      </c>
      <c r="G4049" s="23">
        <v>0.24825510728734923</v>
      </c>
      <c r="H4049" s="23">
        <v>3.927485197050784E-2</v>
      </c>
      <c r="I4049" s="25">
        <f t="shared" si="252"/>
        <v>0</v>
      </c>
      <c r="J4049" s="25">
        <f t="shared" si="253"/>
        <v>0</v>
      </c>
      <c r="K4049" s="25">
        <f t="shared" si="254"/>
        <v>0</v>
      </c>
      <c r="L4049" s="25">
        <f t="shared" si="255"/>
        <v>0</v>
      </c>
      <c r="M4049" s="25">
        <v>0</v>
      </c>
      <c r="N4049" s="25" t="e">
        <v>#N/A</v>
      </c>
      <c r="O4049" s="25" t="e">
        <f>VLOOKUP(A4049,'NFkB target TFs'!$E$10:$E$54,1,FALSE)</f>
        <v>#N/A</v>
      </c>
      <c r="P4049" s="25" t="e">
        <f>VLOOKUP(A4049,'all NFkB targets'!$A$6:$A$571,1,FALSE)</f>
        <v>#N/A</v>
      </c>
    </row>
    <row r="4050" spans="1:16" x14ac:dyDescent="0.25">
      <c r="A4050" s="96" t="s">
        <v>1252</v>
      </c>
      <c r="B4050" s="21" t="s">
        <v>1253</v>
      </c>
      <c r="C4050" s="21"/>
      <c r="D4050" s="22">
        <v>0</v>
      </c>
      <c r="E4050" s="23">
        <v>0.34102502005521074</v>
      </c>
      <c r="F4050" s="23">
        <v>0.11200229380097984</v>
      </c>
      <c r="G4050" s="23">
        <v>7.1323401917442117E-2</v>
      </c>
      <c r="H4050" s="23">
        <v>3.9241242281501297E-2</v>
      </c>
      <c r="I4050" s="25">
        <f t="shared" si="252"/>
        <v>0</v>
      </c>
      <c r="J4050" s="25">
        <f t="shared" si="253"/>
        <v>0</v>
      </c>
      <c r="K4050" s="25">
        <f t="shared" si="254"/>
        <v>0</v>
      </c>
      <c r="L4050" s="25">
        <f t="shared" si="255"/>
        <v>0</v>
      </c>
      <c r="M4050" s="25">
        <v>0</v>
      </c>
      <c r="N4050" s="25" t="e">
        <v>#N/A</v>
      </c>
      <c r="O4050" s="25" t="e">
        <f>VLOOKUP(A4050,'NFkB target TFs'!$E$10:$E$54,1,FALSE)</f>
        <v>#N/A</v>
      </c>
      <c r="P4050" s="25" t="e">
        <f>VLOOKUP(A4050,'all NFkB targets'!$A$6:$A$571,1,FALSE)</f>
        <v>#N/A</v>
      </c>
    </row>
    <row r="4051" spans="1:16" x14ac:dyDescent="0.25">
      <c r="A4051" s="96" t="s">
        <v>7646</v>
      </c>
      <c r="B4051" s="21" t="s">
        <v>7647</v>
      </c>
      <c r="C4051" s="21"/>
      <c r="D4051" s="22">
        <v>0</v>
      </c>
      <c r="E4051" s="23">
        <v>0.10521981846053301</v>
      </c>
      <c r="F4051" s="23">
        <v>6.7764022900096296E-2</v>
      </c>
      <c r="G4051" s="23">
        <v>-0.15859526103885851</v>
      </c>
      <c r="H4051" s="23">
        <v>3.9235792062897006E-2</v>
      </c>
      <c r="I4051" s="25">
        <f t="shared" si="252"/>
        <v>0</v>
      </c>
      <c r="J4051" s="25">
        <f t="shared" si="253"/>
        <v>0</v>
      </c>
      <c r="K4051" s="25">
        <f t="shared" si="254"/>
        <v>0</v>
      </c>
      <c r="L4051" s="25">
        <f t="shared" si="255"/>
        <v>0</v>
      </c>
      <c r="M4051" s="25">
        <v>0</v>
      </c>
      <c r="N4051" s="25" t="e">
        <v>#N/A</v>
      </c>
      <c r="O4051" s="25" t="e">
        <f>VLOOKUP(A4051,'NFkB target TFs'!$E$10:$E$54,1,FALSE)</f>
        <v>#N/A</v>
      </c>
      <c r="P4051" s="25" t="e">
        <f>VLOOKUP(A4051,'all NFkB targets'!$A$6:$A$571,1,FALSE)</f>
        <v>#N/A</v>
      </c>
    </row>
    <row r="4052" spans="1:16" x14ac:dyDescent="0.25">
      <c r="A4052" s="96" t="s">
        <v>8840</v>
      </c>
      <c r="B4052" s="21" t="s">
        <v>8841</v>
      </c>
      <c r="C4052" s="21"/>
      <c r="D4052" s="22">
        <v>0</v>
      </c>
      <c r="E4052" s="23">
        <v>0.26440563388328331</v>
      </c>
      <c r="F4052" s="23">
        <v>0.10777699872474111</v>
      </c>
      <c r="G4052" s="23">
        <v>0.24995710260583415</v>
      </c>
      <c r="H4052" s="23">
        <v>3.9211864970208898E-2</v>
      </c>
      <c r="I4052" s="25">
        <f t="shared" si="252"/>
        <v>0</v>
      </c>
      <c r="J4052" s="25">
        <f t="shared" si="253"/>
        <v>0</v>
      </c>
      <c r="K4052" s="25">
        <f t="shared" si="254"/>
        <v>0</v>
      </c>
      <c r="L4052" s="25">
        <f t="shared" si="255"/>
        <v>0</v>
      </c>
      <c r="M4052" s="25">
        <v>0</v>
      </c>
      <c r="N4052" s="25" t="e">
        <v>#N/A</v>
      </c>
      <c r="O4052" s="25" t="e">
        <f>VLOOKUP(A4052,'NFkB target TFs'!$E$10:$E$54,1,FALSE)</f>
        <v>#N/A</v>
      </c>
      <c r="P4052" s="25" t="e">
        <f>VLOOKUP(A4052,'all NFkB targets'!$A$6:$A$571,1,FALSE)</f>
        <v>#N/A</v>
      </c>
    </row>
    <row r="4053" spans="1:16" x14ac:dyDescent="0.25">
      <c r="A4053" s="96" t="s">
        <v>11749</v>
      </c>
      <c r="B4053" s="21" t="s">
        <v>11750</v>
      </c>
      <c r="C4053" s="21"/>
      <c r="D4053" s="22">
        <v>0</v>
      </c>
      <c r="E4053" s="23">
        <v>0.18007794225301405</v>
      </c>
      <c r="F4053" s="23">
        <v>0.17924784198781105</v>
      </c>
      <c r="G4053" s="23">
        <v>-6.7795343241916764E-3</v>
      </c>
      <c r="H4053" s="23">
        <v>3.920345217939792E-2</v>
      </c>
      <c r="I4053" s="25">
        <f t="shared" si="252"/>
        <v>0</v>
      </c>
      <c r="J4053" s="25">
        <f t="shared" si="253"/>
        <v>0</v>
      </c>
      <c r="K4053" s="25">
        <f t="shared" si="254"/>
        <v>0</v>
      </c>
      <c r="L4053" s="25">
        <f t="shared" si="255"/>
        <v>0</v>
      </c>
      <c r="M4053" s="25">
        <v>0</v>
      </c>
      <c r="N4053" s="25" t="e">
        <v>#N/A</v>
      </c>
      <c r="O4053" s="25" t="e">
        <f>VLOOKUP(A4053,'NFkB target TFs'!$E$10:$E$54,1,FALSE)</f>
        <v>#N/A</v>
      </c>
      <c r="P4053" s="25" t="e">
        <f>VLOOKUP(A4053,'all NFkB targets'!$A$6:$A$571,1,FALSE)</f>
        <v>#N/A</v>
      </c>
    </row>
    <row r="4054" spans="1:16" x14ac:dyDescent="0.25">
      <c r="A4054" s="96" t="s">
        <v>4430</v>
      </c>
      <c r="B4054" s="21" t="s">
        <v>4431</v>
      </c>
      <c r="C4054" s="21"/>
      <c r="D4054" s="22">
        <v>0</v>
      </c>
      <c r="E4054" s="23">
        <v>0.17801675630942285</v>
      </c>
      <c r="F4054" s="23">
        <v>0.52180539329227305</v>
      </c>
      <c r="G4054" s="23">
        <v>-0.21740940501596126</v>
      </c>
      <c r="H4054" s="23">
        <v>3.9101722678030998E-2</v>
      </c>
      <c r="I4054" s="25">
        <f t="shared" si="252"/>
        <v>0</v>
      </c>
      <c r="J4054" s="25">
        <f t="shared" si="253"/>
        <v>0</v>
      </c>
      <c r="K4054" s="25">
        <f t="shared" si="254"/>
        <v>0</v>
      </c>
      <c r="L4054" s="25">
        <f t="shared" si="255"/>
        <v>0</v>
      </c>
      <c r="M4054" s="25">
        <v>0</v>
      </c>
      <c r="N4054" s="25" t="e">
        <v>#N/A</v>
      </c>
      <c r="O4054" s="25" t="e">
        <f>VLOOKUP(A4054,'NFkB target TFs'!$E$10:$E$54,1,FALSE)</f>
        <v>#N/A</v>
      </c>
      <c r="P4054" s="25" t="e">
        <f>VLOOKUP(A4054,'all NFkB targets'!$A$6:$A$571,1,FALSE)</f>
        <v>#N/A</v>
      </c>
    </row>
    <row r="4055" spans="1:16" x14ac:dyDescent="0.25">
      <c r="A4055" s="96" t="s">
        <v>12637</v>
      </c>
      <c r="B4055" s="21" t="s">
        <v>12638</v>
      </c>
      <c r="C4055" s="21"/>
      <c r="D4055" s="22">
        <v>0</v>
      </c>
      <c r="E4055" s="24">
        <v>-0.41263100157174842</v>
      </c>
      <c r="F4055" s="24">
        <v>-1.5867829363455253</v>
      </c>
      <c r="G4055" s="28">
        <v>0.11766229173523773</v>
      </c>
      <c r="H4055" s="23">
        <v>3.8954778565955833E-2</v>
      </c>
      <c r="I4055" s="25">
        <f t="shared" si="252"/>
        <v>0</v>
      </c>
      <c r="J4055" s="25">
        <f t="shared" si="253"/>
        <v>1</v>
      </c>
      <c r="K4055" s="25">
        <f t="shared" si="254"/>
        <v>0</v>
      </c>
      <c r="L4055" s="25">
        <f t="shared" si="255"/>
        <v>0</v>
      </c>
      <c r="M4055" s="25">
        <v>1</v>
      </c>
      <c r="N4055" s="25" t="e">
        <v>#N/A</v>
      </c>
      <c r="O4055" s="25" t="e">
        <f>VLOOKUP(A4055,'NFkB target TFs'!$E$10:$E$54,1,FALSE)</f>
        <v>#N/A</v>
      </c>
      <c r="P4055" s="25" t="e">
        <f>VLOOKUP(A4055,'all NFkB targets'!$A$6:$A$571,1,FALSE)</f>
        <v>#N/A</v>
      </c>
    </row>
    <row r="4056" spans="1:16" x14ac:dyDescent="0.25">
      <c r="A4056" s="96" t="s">
        <v>13742</v>
      </c>
      <c r="B4056" s="21" t="s">
        <v>13743</v>
      </c>
      <c r="C4056" s="21"/>
      <c r="D4056" s="22">
        <v>0</v>
      </c>
      <c r="E4056" s="28">
        <v>0.362891843786178</v>
      </c>
      <c r="F4056" s="28">
        <v>0.51500142050743558</v>
      </c>
      <c r="G4056" s="28">
        <v>0.66156682649680199</v>
      </c>
      <c r="H4056" s="23">
        <v>3.8938759678625805E-2</v>
      </c>
      <c r="I4056" s="25">
        <f t="shared" si="252"/>
        <v>0</v>
      </c>
      <c r="J4056" s="25">
        <f t="shared" si="253"/>
        <v>0</v>
      </c>
      <c r="K4056" s="25">
        <f t="shared" si="254"/>
        <v>1</v>
      </c>
      <c r="L4056" s="25">
        <f t="shared" si="255"/>
        <v>0</v>
      </c>
      <c r="M4056" s="25">
        <v>1</v>
      </c>
      <c r="N4056" s="25" t="e">
        <v>#N/A</v>
      </c>
      <c r="O4056" s="25" t="e">
        <f>VLOOKUP(A4056,'NFkB target TFs'!$E$10:$E$54,1,FALSE)</f>
        <v>#N/A</v>
      </c>
      <c r="P4056" s="25" t="e">
        <f>VLOOKUP(A4056,'all NFkB targets'!$A$6:$A$571,1,FALSE)</f>
        <v>#N/A</v>
      </c>
    </row>
    <row r="4057" spans="1:16" x14ac:dyDescent="0.25">
      <c r="A4057" s="96" t="s">
        <v>5791</v>
      </c>
      <c r="B4057" s="21" t="s">
        <v>5792</v>
      </c>
      <c r="C4057" s="21"/>
      <c r="D4057" s="22">
        <v>0</v>
      </c>
      <c r="E4057" s="23">
        <v>0.43091336585625378</v>
      </c>
      <c r="F4057" s="23">
        <v>0.20025148713751434</v>
      </c>
      <c r="G4057" s="23">
        <v>0.48853392545751489</v>
      </c>
      <c r="H4057" s="23">
        <v>3.8912241563409888E-2</v>
      </c>
      <c r="I4057" s="25">
        <f t="shared" si="252"/>
        <v>0</v>
      </c>
      <c r="J4057" s="25">
        <f t="shared" si="253"/>
        <v>0</v>
      </c>
      <c r="K4057" s="25">
        <f t="shared" si="254"/>
        <v>0</v>
      </c>
      <c r="L4057" s="25">
        <f t="shared" si="255"/>
        <v>0</v>
      </c>
      <c r="M4057" s="25">
        <v>0</v>
      </c>
      <c r="N4057" s="25" t="e">
        <v>#N/A</v>
      </c>
      <c r="O4057" s="25" t="e">
        <f>VLOOKUP(A4057,'NFkB target TFs'!$E$10:$E$54,1,FALSE)</f>
        <v>#N/A</v>
      </c>
      <c r="P4057" s="25" t="e">
        <f>VLOOKUP(A4057,'all NFkB targets'!$A$6:$A$571,1,FALSE)</f>
        <v>#N/A</v>
      </c>
    </row>
    <row r="4058" spans="1:16" x14ac:dyDescent="0.25">
      <c r="A4058" s="96" t="s">
        <v>1803</v>
      </c>
      <c r="B4058" s="21" t="s">
        <v>1804</v>
      </c>
      <c r="C4058" s="21"/>
      <c r="D4058" s="22">
        <v>0</v>
      </c>
      <c r="E4058" s="23">
        <v>-6.0830812954447026E-2</v>
      </c>
      <c r="F4058" s="23">
        <v>4.4134041532873196E-2</v>
      </c>
      <c r="G4058" s="23">
        <v>0.48606092192447858</v>
      </c>
      <c r="H4058" s="23">
        <v>3.890559915448101E-2</v>
      </c>
      <c r="I4058" s="25">
        <f t="shared" si="252"/>
        <v>0</v>
      </c>
      <c r="J4058" s="25">
        <f t="shared" si="253"/>
        <v>0</v>
      </c>
      <c r="K4058" s="25">
        <f t="shared" si="254"/>
        <v>0</v>
      </c>
      <c r="L4058" s="25">
        <f t="shared" si="255"/>
        <v>0</v>
      </c>
      <c r="M4058" s="25">
        <v>0</v>
      </c>
      <c r="N4058" s="25" t="e">
        <v>#N/A</v>
      </c>
      <c r="O4058" s="25" t="e">
        <f>VLOOKUP(A4058,'NFkB target TFs'!$E$10:$E$54,1,FALSE)</f>
        <v>#N/A</v>
      </c>
      <c r="P4058" s="25" t="e">
        <f>VLOOKUP(A4058,'all NFkB targets'!$A$6:$A$571,1,FALSE)</f>
        <v>#N/A</v>
      </c>
    </row>
    <row r="4059" spans="1:16" x14ac:dyDescent="0.25">
      <c r="A4059" s="96" t="s">
        <v>14115</v>
      </c>
      <c r="B4059" s="21" t="s">
        <v>14116</v>
      </c>
      <c r="C4059" s="21"/>
      <c r="D4059" s="22">
        <v>0</v>
      </c>
      <c r="E4059" s="28">
        <v>0.11939462398148258</v>
      </c>
      <c r="F4059" s="28">
        <v>0.46491801432681573</v>
      </c>
      <c r="G4059" s="28">
        <v>0.62716672940377982</v>
      </c>
      <c r="H4059" s="23">
        <v>3.869777596329723E-2</v>
      </c>
      <c r="I4059" s="25">
        <f t="shared" si="252"/>
        <v>0</v>
      </c>
      <c r="J4059" s="25">
        <f t="shared" si="253"/>
        <v>0</v>
      </c>
      <c r="K4059" s="25">
        <f t="shared" si="254"/>
        <v>1</v>
      </c>
      <c r="L4059" s="25">
        <f t="shared" si="255"/>
        <v>0</v>
      </c>
      <c r="M4059" s="25">
        <v>1</v>
      </c>
      <c r="N4059" s="25" t="e">
        <v>#N/A</v>
      </c>
      <c r="O4059" s="25" t="e">
        <f>VLOOKUP(A4059,'NFkB target TFs'!$E$10:$E$54,1,FALSE)</f>
        <v>#N/A</v>
      </c>
      <c r="P4059" s="25" t="e">
        <f>VLOOKUP(A4059,'all NFkB targets'!$A$6:$A$571,1,FALSE)</f>
        <v>#N/A</v>
      </c>
    </row>
    <row r="4060" spans="1:16" x14ac:dyDescent="0.25">
      <c r="A4060" s="96" t="s">
        <v>13521</v>
      </c>
      <c r="B4060" s="21" t="s">
        <v>13522</v>
      </c>
      <c r="C4060" s="21"/>
      <c r="D4060" s="22">
        <v>0</v>
      </c>
      <c r="E4060" s="28">
        <v>0.28051637570804022</v>
      </c>
      <c r="F4060" s="28">
        <v>0.27143248603315101</v>
      </c>
      <c r="G4060" s="28">
        <v>0.64824350701566369</v>
      </c>
      <c r="H4060" s="23">
        <v>3.8505882560552013E-2</v>
      </c>
      <c r="I4060" s="25">
        <f t="shared" si="252"/>
        <v>0</v>
      </c>
      <c r="J4060" s="25">
        <f t="shared" si="253"/>
        <v>0</v>
      </c>
      <c r="K4060" s="25">
        <f t="shared" si="254"/>
        <v>1</v>
      </c>
      <c r="L4060" s="25">
        <f t="shared" si="255"/>
        <v>0</v>
      </c>
      <c r="M4060" s="25">
        <v>1</v>
      </c>
      <c r="N4060" s="25" t="e">
        <v>#N/A</v>
      </c>
      <c r="O4060" s="25" t="e">
        <f>VLOOKUP(A4060,'NFkB target TFs'!$E$10:$E$54,1,FALSE)</f>
        <v>#N/A</v>
      </c>
      <c r="P4060" s="25" t="e">
        <f>VLOOKUP(A4060,'all NFkB targets'!$A$6:$A$571,1,FALSE)</f>
        <v>#N/A</v>
      </c>
    </row>
    <row r="4061" spans="1:16" x14ac:dyDescent="0.25">
      <c r="A4061" s="96" t="s">
        <v>7549</v>
      </c>
      <c r="B4061" s="21" t="s">
        <v>7550</v>
      </c>
      <c r="C4061" s="21"/>
      <c r="D4061" s="22">
        <v>0</v>
      </c>
      <c r="E4061" s="23">
        <v>0.24713677895358521</v>
      </c>
      <c r="F4061" s="23">
        <v>6.6313781590839227E-2</v>
      </c>
      <c r="G4061" s="23">
        <v>0.15580473083645913</v>
      </c>
      <c r="H4061" s="23">
        <v>3.8430530570637146E-2</v>
      </c>
      <c r="I4061" s="25">
        <f t="shared" si="252"/>
        <v>0</v>
      </c>
      <c r="J4061" s="25">
        <f t="shared" si="253"/>
        <v>0</v>
      </c>
      <c r="K4061" s="25">
        <f t="shared" si="254"/>
        <v>0</v>
      </c>
      <c r="L4061" s="25">
        <f t="shared" si="255"/>
        <v>0</v>
      </c>
      <c r="M4061" s="25">
        <v>0</v>
      </c>
      <c r="N4061" s="25" t="e">
        <v>#N/A</v>
      </c>
      <c r="O4061" s="25" t="e">
        <f>VLOOKUP(A4061,'NFkB target TFs'!$E$10:$E$54,1,FALSE)</f>
        <v>#N/A</v>
      </c>
      <c r="P4061" s="25" t="e">
        <f>VLOOKUP(A4061,'all NFkB targets'!$A$6:$A$571,1,FALSE)</f>
        <v>#N/A</v>
      </c>
    </row>
    <row r="4062" spans="1:16" x14ac:dyDescent="0.25">
      <c r="A4062" s="96" t="s">
        <v>10754</v>
      </c>
      <c r="B4062" s="21" t="s">
        <v>10755</v>
      </c>
      <c r="C4062" s="21"/>
      <c r="D4062" s="22">
        <v>0</v>
      </c>
      <c r="E4062" s="23">
        <v>-5.1860159089609094E-2</v>
      </c>
      <c r="F4062" s="23">
        <v>-0.35409937540182806</v>
      </c>
      <c r="G4062" s="23">
        <v>-0.20168865380946896</v>
      </c>
      <c r="H4062" s="23">
        <v>3.8410480504529831E-2</v>
      </c>
      <c r="I4062" s="25">
        <f t="shared" si="252"/>
        <v>0</v>
      </c>
      <c r="J4062" s="25">
        <f t="shared" si="253"/>
        <v>0</v>
      </c>
      <c r="K4062" s="25">
        <f t="shared" si="254"/>
        <v>0</v>
      </c>
      <c r="L4062" s="25">
        <f t="shared" si="255"/>
        <v>0</v>
      </c>
      <c r="M4062" s="25">
        <v>0</v>
      </c>
      <c r="N4062" s="25" t="e">
        <v>#N/A</v>
      </c>
      <c r="O4062" s="25" t="e">
        <f>VLOOKUP(A4062,'NFkB target TFs'!$E$10:$E$54,1,FALSE)</f>
        <v>#N/A</v>
      </c>
      <c r="P4062" s="25" t="e">
        <f>VLOOKUP(A4062,'all NFkB targets'!$A$6:$A$571,1,FALSE)</f>
        <v>#N/A</v>
      </c>
    </row>
    <row r="4063" spans="1:16" x14ac:dyDescent="0.25">
      <c r="A4063" s="96" t="s">
        <v>658</v>
      </c>
      <c r="B4063" s="21" t="s">
        <v>659</v>
      </c>
      <c r="C4063" s="21"/>
      <c r="D4063" s="22">
        <v>0</v>
      </c>
      <c r="E4063" s="23">
        <v>-0.25335338957706516</v>
      </c>
      <c r="F4063" s="23">
        <v>0.13533326516292352</v>
      </c>
      <c r="G4063" s="23">
        <v>1.7270110562387177E-2</v>
      </c>
      <c r="H4063" s="23">
        <v>3.8073168318846266E-2</v>
      </c>
      <c r="I4063" s="25">
        <f t="shared" si="252"/>
        <v>0</v>
      </c>
      <c r="J4063" s="25">
        <f t="shared" si="253"/>
        <v>0</v>
      </c>
      <c r="K4063" s="25">
        <f t="shared" si="254"/>
        <v>0</v>
      </c>
      <c r="L4063" s="25">
        <f t="shared" si="255"/>
        <v>0</v>
      </c>
      <c r="M4063" s="25">
        <v>0</v>
      </c>
      <c r="N4063" s="25" t="e">
        <v>#N/A</v>
      </c>
      <c r="O4063" s="25" t="e">
        <f>VLOOKUP(A4063,'NFkB target TFs'!$E$10:$E$54,1,FALSE)</f>
        <v>#N/A</v>
      </c>
      <c r="P4063" s="25" t="e">
        <f>VLOOKUP(A4063,'all NFkB targets'!$A$6:$A$571,1,FALSE)</f>
        <v>#N/A</v>
      </c>
    </row>
    <row r="4064" spans="1:16" x14ac:dyDescent="0.25">
      <c r="A4064" s="96" t="s">
        <v>1849</v>
      </c>
      <c r="B4064" s="21" t="s">
        <v>1850</v>
      </c>
      <c r="C4064" s="21"/>
      <c r="D4064" s="22">
        <v>0</v>
      </c>
      <c r="E4064" s="23">
        <v>5.6491232224322001E-2</v>
      </c>
      <c r="F4064" s="23">
        <v>-3.5985013300716927E-3</v>
      </c>
      <c r="G4064" s="23">
        <v>-8.9492203126380745E-2</v>
      </c>
      <c r="H4064" s="23">
        <v>3.8067524002573808E-2</v>
      </c>
      <c r="I4064" s="25">
        <f t="shared" si="252"/>
        <v>0</v>
      </c>
      <c r="J4064" s="25">
        <f t="shared" si="253"/>
        <v>0</v>
      </c>
      <c r="K4064" s="25">
        <f t="shared" si="254"/>
        <v>0</v>
      </c>
      <c r="L4064" s="25">
        <f t="shared" si="255"/>
        <v>0</v>
      </c>
      <c r="M4064" s="25">
        <v>0</v>
      </c>
      <c r="N4064" s="25" t="e">
        <v>#N/A</v>
      </c>
      <c r="O4064" s="25" t="e">
        <f>VLOOKUP(A4064,'NFkB target TFs'!$E$10:$E$54,1,FALSE)</f>
        <v>#N/A</v>
      </c>
      <c r="P4064" s="25" t="e">
        <f>VLOOKUP(A4064,'all NFkB targets'!$A$6:$A$571,1,FALSE)</f>
        <v>#N/A</v>
      </c>
    </row>
    <row r="4065" spans="1:16" x14ac:dyDescent="0.25">
      <c r="A4065" s="96" t="s">
        <v>11267</v>
      </c>
      <c r="B4065" s="21" t="s">
        <v>11268</v>
      </c>
      <c r="C4065" s="21"/>
      <c r="D4065" s="22">
        <v>0</v>
      </c>
      <c r="E4065" s="23">
        <v>0.22376608965340494</v>
      </c>
      <c r="F4065" s="23">
        <v>0.3756698915712533</v>
      </c>
      <c r="G4065" s="23">
        <v>0.44600221689177399</v>
      </c>
      <c r="H4065" s="23">
        <v>3.7996703021654116E-2</v>
      </c>
      <c r="I4065" s="25">
        <f t="shared" si="252"/>
        <v>0</v>
      </c>
      <c r="J4065" s="25">
        <f t="shared" si="253"/>
        <v>0</v>
      </c>
      <c r="K4065" s="25">
        <f t="shared" si="254"/>
        <v>0</v>
      </c>
      <c r="L4065" s="25">
        <f t="shared" si="255"/>
        <v>0</v>
      </c>
      <c r="M4065" s="25">
        <v>0</v>
      </c>
      <c r="N4065" s="25" t="e">
        <v>#N/A</v>
      </c>
      <c r="O4065" s="25" t="e">
        <f>VLOOKUP(A4065,'NFkB target TFs'!$E$10:$E$54,1,FALSE)</f>
        <v>#N/A</v>
      </c>
      <c r="P4065" s="25" t="e">
        <f>VLOOKUP(A4065,'all NFkB targets'!$A$6:$A$571,1,FALSE)</f>
        <v>#N/A</v>
      </c>
    </row>
    <row r="4066" spans="1:16" x14ac:dyDescent="0.25">
      <c r="A4066" s="96" t="s">
        <v>9346</v>
      </c>
      <c r="B4066" s="21" t="s">
        <v>9347</v>
      </c>
      <c r="C4066" s="21"/>
      <c r="D4066" s="22">
        <v>0</v>
      </c>
      <c r="E4066" s="23">
        <v>-9.3124561218915741E-2</v>
      </c>
      <c r="F4066" s="23">
        <v>-0.19910174714466175</v>
      </c>
      <c r="G4066" s="23">
        <v>-0.14613453136222082</v>
      </c>
      <c r="H4066" s="23">
        <v>3.7970171859371592E-2</v>
      </c>
      <c r="I4066" s="25">
        <f t="shared" si="252"/>
        <v>0</v>
      </c>
      <c r="J4066" s="25">
        <f t="shared" si="253"/>
        <v>0</v>
      </c>
      <c r="K4066" s="25">
        <f t="shared" si="254"/>
        <v>0</v>
      </c>
      <c r="L4066" s="25">
        <f t="shared" si="255"/>
        <v>0</v>
      </c>
      <c r="M4066" s="25">
        <v>0</v>
      </c>
      <c r="N4066" s="25" t="e">
        <v>#N/A</v>
      </c>
      <c r="O4066" s="25" t="e">
        <f>VLOOKUP(A4066,'NFkB target TFs'!$E$10:$E$54,1,FALSE)</f>
        <v>#N/A</v>
      </c>
      <c r="P4066" s="25" t="e">
        <f>VLOOKUP(A4066,'all NFkB targets'!$A$6:$A$571,1,FALSE)</f>
        <v>#N/A</v>
      </c>
    </row>
    <row r="4067" spans="1:16" x14ac:dyDescent="0.25">
      <c r="A4067" s="96" t="s">
        <v>12088</v>
      </c>
      <c r="B4067" s="21" t="s">
        <v>12089</v>
      </c>
      <c r="C4067" s="21"/>
      <c r="D4067" s="22">
        <v>0</v>
      </c>
      <c r="E4067" s="24">
        <v>-0.78282812006085423</v>
      </c>
      <c r="F4067" s="23">
        <v>-5.4042763246311153E-2</v>
      </c>
      <c r="G4067" s="24">
        <v>-0.3699773433936373</v>
      </c>
      <c r="H4067" s="23">
        <v>3.7930115291033274E-2</v>
      </c>
      <c r="I4067" s="25">
        <f t="shared" si="252"/>
        <v>1</v>
      </c>
      <c r="J4067" s="25">
        <f t="shared" si="253"/>
        <v>0</v>
      </c>
      <c r="K4067" s="25">
        <f t="shared" si="254"/>
        <v>0</v>
      </c>
      <c r="L4067" s="25">
        <f t="shared" si="255"/>
        <v>0</v>
      </c>
      <c r="M4067" s="25">
        <v>1</v>
      </c>
      <c r="N4067" s="25" t="e">
        <v>#N/A</v>
      </c>
      <c r="O4067" s="25" t="e">
        <f>VLOOKUP(A4067,'NFkB target TFs'!$E$10:$E$54,1,FALSE)</f>
        <v>#N/A</v>
      </c>
      <c r="P4067" s="25" t="e">
        <f>VLOOKUP(A4067,'all NFkB targets'!$A$6:$A$571,1,FALSE)</f>
        <v>#N/A</v>
      </c>
    </row>
    <row r="4068" spans="1:16" x14ac:dyDescent="0.25">
      <c r="A4068" s="96" t="s">
        <v>6479</v>
      </c>
      <c r="B4068" s="21" t="s">
        <v>941</v>
      </c>
      <c r="C4068" s="21"/>
      <c r="D4068" s="22">
        <v>0</v>
      </c>
      <c r="E4068" s="23">
        <v>6.8701984426178461E-2</v>
      </c>
      <c r="F4068" s="23">
        <v>0.19026449002881274</v>
      </c>
      <c r="G4068" s="23">
        <v>0.34104327137458201</v>
      </c>
      <c r="H4068" s="23">
        <v>3.7828755885254521E-2</v>
      </c>
      <c r="I4068" s="25">
        <f t="shared" si="252"/>
        <v>0</v>
      </c>
      <c r="J4068" s="25">
        <f t="shared" si="253"/>
        <v>0</v>
      </c>
      <c r="K4068" s="25">
        <f t="shared" si="254"/>
        <v>0</v>
      </c>
      <c r="L4068" s="25">
        <f t="shared" si="255"/>
        <v>0</v>
      </c>
      <c r="M4068" s="25">
        <v>0</v>
      </c>
      <c r="N4068" s="25" t="e">
        <v>#N/A</v>
      </c>
      <c r="O4068" s="25" t="e">
        <f>VLOOKUP(A4068,'NFkB target TFs'!$E$10:$E$54,1,FALSE)</f>
        <v>#N/A</v>
      </c>
      <c r="P4068" s="25" t="e">
        <f>VLOOKUP(A4068,'all NFkB targets'!$A$6:$A$571,1,FALSE)</f>
        <v>#N/A</v>
      </c>
    </row>
    <row r="4069" spans="1:16" x14ac:dyDescent="0.25">
      <c r="A4069" s="96" t="s">
        <v>8709</v>
      </c>
      <c r="B4069" s="21" t="s">
        <v>8710</v>
      </c>
      <c r="C4069" s="21"/>
      <c r="D4069" s="22">
        <v>0</v>
      </c>
      <c r="E4069" s="23">
        <v>0.23553235522494173</v>
      </c>
      <c r="F4069" s="23">
        <v>0.15939327214601112</v>
      </c>
      <c r="G4069" s="23">
        <v>6.0291868917484635E-2</v>
      </c>
      <c r="H4069" s="23">
        <v>3.7745854973098819E-2</v>
      </c>
      <c r="I4069" s="25">
        <f t="shared" si="252"/>
        <v>0</v>
      </c>
      <c r="J4069" s="25">
        <f t="shared" si="253"/>
        <v>0</v>
      </c>
      <c r="K4069" s="25">
        <f t="shared" si="254"/>
        <v>0</v>
      </c>
      <c r="L4069" s="25">
        <f t="shared" si="255"/>
        <v>0</v>
      </c>
      <c r="M4069" s="25">
        <v>0</v>
      </c>
      <c r="N4069" s="25" t="e">
        <v>#N/A</v>
      </c>
      <c r="O4069" s="25" t="e">
        <f>VLOOKUP(A4069,'NFkB target TFs'!$E$10:$E$54,1,FALSE)</f>
        <v>#N/A</v>
      </c>
      <c r="P4069" s="25" t="e">
        <f>VLOOKUP(A4069,'all NFkB targets'!$A$6:$A$571,1,FALSE)</f>
        <v>#N/A</v>
      </c>
    </row>
    <row r="4070" spans="1:16" x14ac:dyDescent="0.25">
      <c r="A4070" s="96" t="s">
        <v>3311</v>
      </c>
      <c r="B4070" s="21" t="s">
        <v>3312</v>
      </c>
      <c r="C4070" s="21"/>
      <c r="D4070" s="22">
        <v>0</v>
      </c>
      <c r="E4070" s="23">
        <v>-0.17667108705458923</v>
      </c>
      <c r="F4070" s="23">
        <v>0.26237277085733191</v>
      </c>
      <c r="G4070" s="23">
        <v>0.48897133073555249</v>
      </c>
      <c r="H4070" s="23">
        <v>3.7730809994277498E-2</v>
      </c>
      <c r="I4070" s="25">
        <f t="shared" si="252"/>
        <v>0</v>
      </c>
      <c r="J4070" s="25">
        <f t="shared" si="253"/>
        <v>0</v>
      </c>
      <c r="K4070" s="25">
        <f t="shared" si="254"/>
        <v>0</v>
      </c>
      <c r="L4070" s="25">
        <f t="shared" si="255"/>
        <v>0</v>
      </c>
      <c r="M4070" s="25">
        <v>0</v>
      </c>
      <c r="N4070" s="25" t="e">
        <v>#N/A</v>
      </c>
      <c r="O4070" s="25" t="e">
        <f>VLOOKUP(A4070,'NFkB target TFs'!$E$10:$E$54,1,FALSE)</f>
        <v>#N/A</v>
      </c>
      <c r="P4070" s="25" t="e">
        <f>VLOOKUP(A4070,'all NFkB targets'!$A$6:$A$571,1,FALSE)</f>
        <v>#N/A</v>
      </c>
    </row>
    <row r="4071" spans="1:16" x14ac:dyDescent="0.25">
      <c r="A4071" s="96" t="s">
        <v>12731</v>
      </c>
      <c r="B4071" s="21" t="s">
        <v>12732</v>
      </c>
      <c r="C4071" s="21"/>
      <c r="D4071" s="30">
        <v>0</v>
      </c>
      <c r="E4071" s="24">
        <v>-0.13525107201855585</v>
      </c>
      <c r="F4071" s="24">
        <v>-0.58737060517091488</v>
      </c>
      <c r="G4071" s="23">
        <v>1.574550221419024E-2</v>
      </c>
      <c r="H4071" s="23">
        <v>3.7718145610305856E-2</v>
      </c>
      <c r="I4071" s="25">
        <f t="shared" si="252"/>
        <v>0</v>
      </c>
      <c r="J4071" s="25">
        <f t="shared" si="253"/>
        <v>1</v>
      </c>
      <c r="K4071" s="25">
        <f t="shared" si="254"/>
        <v>0</v>
      </c>
      <c r="L4071" s="25">
        <f t="shared" si="255"/>
        <v>0</v>
      </c>
      <c r="M4071" s="25">
        <v>1</v>
      </c>
      <c r="N4071" s="25" t="e">
        <v>#N/A</v>
      </c>
      <c r="O4071" s="25" t="e">
        <f>VLOOKUP(A4071,'NFkB target TFs'!$E$10:$E$54,1,FALSE)</f>
        <v>#N/A</v>
      </c>
      <c r="P4071" s="25" t="e">
        <f>VLOOKUP(A4071,'all NFkB targets'!$A$6:$A$571,1,FALSE)</f>
        <v>#N/A</v>
      </c>
    </row>
    <row r="4072" spans="1:16" x14ac:dyDescent="0.25">
      <c r="A4072" s="96" t="s">
        <v>457</v>
      </c>
      <c r="B4072" s="21" t="s">
        <v>458</v>
      </c>
      <c r="C4072" s="21"/>
      <c r="D4072" s="22">
        <v>0</v>
      </c>
      <c r="E4072" s="23">
        <v>0.36195638517601925</v>
      </c>
      <c r="F4072" s="23">
        <v>5.6687176920807499E-2</v>
      </c>
      <c r="G4072" s="23">
        <v>-3.0901608151102378E-2</v>
      </c>
      <c r="H4072" s="23">
        <v>3.7424917342626582E-2</v>
      </c>
      <c r="I4072" s="25">
        <f t="shared" si="252"/>
        <v>0</v>
      </c>
      <c r="J4072" s="25">
        <f t="shared" si="253"/>
        <v>0</v>
      </c>
      <c r="K4072" s="25">
        <f t="shared" si="254"/>
        <v>0</v>
      </c>
      <c r="L4072" s="25">
        <f t="shared" si="255"/>
        <v>0</v>
      </c>
      <c r="M4072" s="25">
        <v>0</v>
      </c>
      <c r="N4072" s="25" t="e">
        <v>#N/A</v>
      </c>
      <c r="O4072" s="25" t="e">
        <f>VLOOKUP(A4072,'NFkB target TFs'!$E$10:$E$54,1,FALSE)</f>
        <v>#N/A</v>
      </c>
      <c r="P4072" s="25" t="e">
        <f>VLOOKUP(A4072,'all NFkB targets'!$A$6:$A$571,1,FALSE)</f>
        <v>#N/A</v>
      </c>
    </row>
    <row r="4073" spans="1:16" x14ac:dyDescent="0.25">
      <c r="A4073" s="96" t="s">
        <v>3203</v>
      </c>
      <c r="B4073" s="21" t="s">
        <v>3204</v>
      </c>
      <c r="C4073" s="21"/>
      <c r="D4073" s="22">
        <v>0</v>
      </c>
      <c r="E4073" s="23">
        <v>0.36568036859161623</v>
      </c>
      <c r="F4073" s="23">
        <v>0.22431329025400054</v>
      </c>
      <c r="G4073" s="23">
        <v>-3.1436690319141154E-2</v>
      </c>
      <c r="H4073" s="23">
        <v>3.7080430357350182E-2</v>
      </c>
      <c r="I4073" s="25">
        <f t="shared" si="252"/>
        <v>0</v>
      </c>
      <c r="J4073" s="25">
        <f t="shared" si="253"/>
        <v>0</v>
      </c>
      <c r="K4073" s="25">
        <f t="shared" si="254"/>
        <v>0</v>
      </c>
      <c r="L4073" s="25">
        <f t="shared" si="255"/>
        <v>0</v>
      </c>
      <c r="M4073" s="25">
        <v>0</v>
      </c>
      <c r="N4073" s="25" t="e">
        <v>#N/A</v>
      </c>
      <c r="O4073" s="25" t="e">
        <f>VLOOKUP(A4073,'NFkB target TFs'!$E$10:$E$54,1,FALSE)</f>
        <v>#N/A</v>
      </c>
      <c r="P4073" s="25" t="e">
        <f>VLOOKUP(A4073,'all NFkB targets'!$A$6:$A$571,1,FALSE)</f>
        <v>#N/A</v>
      </c>
    </row>
    <row r="4074" spans="1:16" x14ac:dyDescent="0.25">
      <c r="A4074" s="96" t="s">
        <v>1332</v>
      </c>
      <c r="B4074" s="21" t="s">
        <v>1333</v>
      </c>
      <c r="C4074" s="21"/>
      <c r="D4074" s="22">
        <v>0</v>
      </c>
      <c r="E4074" s="23">
        <v>-0.24366265040136595</v>
      </c>
      <c r="F4074" s="23">
        <v>0.18103081803263621</v>
      </c>
      <c r="G4074" s="23">
        <v>-6.2613356825277064E-2</v>
      </c>
      <c r="H4074" s="23">
        <v>3.7064218473223776E-2</v>
      </c>
      <c r="I4074" s="25">
        <f t="shared" si="252"/>
        <v>0</v>
      </c>
      <c r="J4074" s="25">
        <f t="shared" si="253"/>
        <v>0</v>
      </c>
      <c r="K4074" s="25">
        <f t="shared" si="254"/>
        <v>0</v>
      </c>
      <c r="L4074" s="25">
        <f t="shared" si="255"/>
        <v>0</v>
      </c>
      <c r="M4074" s="25">
        <v>0</v>
      </c>
      <c r="N4074" s="25" t="e">
        <v>#N/A</v>
      </c>
      <c r="O4074" s="25" t="e">
        <f>VLOOKUP(A4074,'NFkB target TFs'!$E$10:$E$54,1,FALSE)</f>
        <v>#N/A</v>
      </c>
      <c r="P4074" s="25" t="e">
        <f>VLOOKUP(A4074,'all NFkB targets'!$A$6:$A$571,1,FALSE)</f>
        <v>#N/A</v>
      </c>
    </row>
    <row r="4075" spans="1:16" x14ac:dyDescent="0.25">
      <c r="A4075" s="96" t="s">
        <v>9523</v>
      </c>
      <c r="B4075" s="21" t="s">
        <v>9524</v>
      </c>
      <c r="C4075" s="21"/>
      <c r="D4075" s="22">
        <v>0</v>
      </c>
      <c r="E4075" s="23">
        <v>3.3663556358780593E-2</v>
      </c>
      <c r="F4075" s="23">
        <v>-0.24702039109647497</v>
      </c>
      <c r="G4075" s="23">
        <v>-9.0519032472128932E-2</v>
      </c>
      <c r="H4075" s="23">
        <v>3.6856535573279836E-2</v>
      </c>
      <c r="I4075" s="25">
        <f t="shared" si="252"/>
        <v>0</v>
      </c>
      <c r="J4075" s="25">
        <f t="shared" si="253"/>
        <v>0</v>
      </c>
      <c r="K4075" s="25">
        <f t="shared" si="254"/>
        <v>0</v>
      </c>
      <c r="L4075" s="25">
        <f t="shared" si="255"/>
        <v>0</v>
      </c>
      <c r="M4075" s="25">
        <v>0</v>
      </c>
      <c r="N4075" s="25" t="e">
        <v>#N/A</v>
      </c>
      <c r="O4075" s="25" t="e">
        <f>VLOOKUP(A4075,'NFkB target TFs'!$E$10:$E$54,1,FALSE)</f>
        <v>#N/A</v>
      </c>
      <c r="P4075" s="25" t="e">
        <f>VLOOKUP(A4075,'all NFkB targets'!$A$6:$A$571,1,FALSE)</f>
        <v>#N/A</v>
      </c>
    </row>
    <row r="4076" spans="1:16" x14ac:dyDescent="0.25">
      <c r="A4076" s="96" t="s">
        <v>5918</v>
      </c>
      <c r="B4076" s="21" t="s">
        <v>5919</v>
      </c>
      <c r="C4076" s="21"/>
      <c r="D4076" s="22">
        <v>0</v>
      </c>
      <c r="E4076" s="23">
        <v>-0.232751838897751</v>
      </c>
      <c r="F4076" s="23">
        <v>0.33618597109348347</v>
      </c>
      <c r="G4076" s="23">
        <v>0.12805483781041432</v>
      </c>
      <c r="H4076" s="23">
        <v>3.6820032161428567E-2</v>
      </c>
      <c r="I4076" s="25">
        <f t="shared" si="252"/>
        <v>0</v>
      </c>
      <c r="J4076" s="25">
        <f t="shared" si="253"/>
        <v>0</v>
      </c>
      <c r="K4076" s="25">
        <f t="shared" si="254"/>
        <v>0</v>
      </c>
      <c r="L4076" s="25">
        <f t="shared" si="255"/>
        <v>0</v>
      </c>
      <c r="M4076" s="25">
        <v>0</v>
      </c>
      <c r="N4076" s="25" t="e">
        <v>#N/A</v>
      </c>
      <c r="O4076" s="25" t="e">
        <f>VLOOKUP(A4076,'NFkB target TFs'!$E$10:$E$54,1,FALSE)</f>
        <v>#N/A</v>
      </c>
      <c r="P4076" s="25" t="e">
        <f>VLOOKUP(A4076,'all NFkB targets'!$A$6:$A$571,1,FALSE)</f>
        <v>#N/A</v>
      </c>
    </row>
    <row r="4077" spans="1:16" x14ac:dyDescent="0.25">
      <c r="A4077" s="96" t="s">
        <v>8323</v>
      </c>
      <c r="B4077" s="21" t="s">
        <v>8324</v>
      </c>
      <c r="C4077" s="21"/>
      <c r="D4077" s="22">
        <v>0</v>
      </c>
      <c r="E4077" s="23">
        <v>0.10360206049358357</v>
      </c>
      <c r="F4077" s="23">
        <v>0.41762251169037057</v>
      </c>
      <c r="G4077" s="23">
        <v>0.51950828040457664</v>
      </c>
      <c r="H4077" s="23">
        <v>3.6818292437108026E-2</v>
      </c>
      <c r="I4077" s="25">
        <f t="shared" si="252"/>
        <v>0</v>
      </c>
      <c r="J4077" s="25">
        <f t="shared" si="253"/>
        <v>0</v>
      </c>
      <c r="K4077" s="25">
        <f t="shared" si="254"/>
        <v>0</v>
      </c>
      <c r="L4077" s="25">
        <f t="shared" si="255"/>
        <v>0</v>
      </c>
      <c r="M4077" s="25">
        <v>0</v>
      </c>
      <c r="N4077" s="25" t="e">
        <v>#N/A</v>
      </c>
      <c r="O4077" s="25" t="e">
        <f>VLOOKUP(A4077,'NFkB target TFs'!$E$10:$E$54,1,FALSE)</f>
        <v>#N/A</v>
      </c>
      <c r="P4077" s="25" t="e">
        <f>VLOOKUP(A4077,'all NFkB targets'!$A$6:$A$571,1,FALSE)</f>
        <v>#N/A</v>
      </c>
    </row>
    <row r="4078" spans="1:16" x14ac:dyDescent="0.25">
      <c r="A4078" s="96" t="s">
        <v>11048</v>
      </c>
      <c r="B4078" s="21" t="s">
        <v>11049</v>
      </c>
      <c r="C4078" s="21"/>
      <c r="D4078" s="22">
        <v>0</v>
      </c>
      <c r="E4078" s="23">
        <v>0.34062999471679228</v>
      </c>
      <c r="F4078" s="23">
        <v>-0.21867353250976784</v>
      </c>
      <c r="G4078" s="23">
        <v>-8.4718496007481131E-2</v>
      </c>
      <c r="H4078" s="23">
        <v>3.6813321446844273E-2</v>
      </c>
      <c r="I4078" s="25">
        <f t="shared" si="252"/>
        <v>0</v>
      </c>
      <c r="J4078" s="25">
        <f t="shared" si="253"/>
        <v>0</v>
      </c>
      <c r="K4078" s="25">
        <f t="shared" si="254"/>
        <v>0</v>
      </c>
      <c r="L4078" s="25">
        <f t="shared" si="255"/>
        <v>0</v>
      </c>
      <c r="M4078" s="25">
        <v>0</v>
      </c>
      <c r="N4078" s="25" t="e">
        <v>#N/A</v>
      </c>
      <c r="O4078" s="25" t="e">
        <f>VLOOKUP(A4078,'NFkB target TFs'!$E$10:$E$54,1,FALSE)</f>
        <v>#N/A</v>
      </c>
      <c r="P4078" s="25" t="e">
        <f>VLOOKUP(A4078,'all NFkB targets'!$A$6:$A$571,1,FALSE)</f>
        <v>#N/A</v>
      </c>
    </row>
    <row r="4079" spans="1:16" x14ac:dyDescent="0.25">
      <c r="A4079" s="96" t="s">
        <v>3678</v>
      </c>
      <c r="B4079" s="21" t="s">
        <v>3679</v>
      </c>
      <c r="C4079" s="21"/>
      <c r="D4079" s="22">
        <v>0</v>
      </c>
      <c r="E4079" s="23">
        <v>0.21407742011800662</v>
      </c>
      <c r="F4079" s="23">
        <v>0.3756626412584177</v>
      </c>
      <c r="G4079" s="23">
        <v>0.33954246532312327</v>
      </c>
      <c r="H4079" s="23">
        <v>3.6702056471893771E-2</v>
      </c>
      <c r="I4079" s="25">
        <f t="shared" si="252"/>
        <v>0</v>
      </c>
      <c r="J4079" s="25">
        <f t="shared" si="253"/>
        <v>0</v>
      </c>
      <c r="K4079" s="25">
        <f t="shared" si="254"/>
        <v>0</v>
      </c>
      <c r="L4079" s="25">
        <f t="shared" si="255"/>
        <v>0</v>
      </c>
      <c r="M4079" s="25">
        <v>0</v>
      </c>
      <c r="N4079" s="25" t="e">
        <v>#N/A</v>
      </c>
      <c r="O4079" s="25" t="e">
        <f>VLOOKUP(A4079,'NFkB target TFs'!$E$10:$E$54,1,FALSE)</f>
        <v>#N/A</v>
      </c>
      <c r="P4079" s="25" t="e">
        <f>VLOOKUP(A4079,'all NFkB targets'!$A$6:$A$571,1,FALSE)</f>
        <v>#N/A</v>
      </c>
    </row>
    <row r="4080" spans="1:16" x14ac:dyDescent="0.25">
      <c r="A4080" s="96" t="s">
        <v>423</v>
      </c>
      <c r="B4080" s="21" t="s">
        <v>424</v>
      </c>
      <c r="C4080" s="21"/>
      <c r="D4080" s="22">
        <v>0</v>
      </c>
      <c r="E4080" s="23">
        <v>0.29118937043385579</v>
      </c>
      <c r="F4080" s="23">
        <v>0.44737759292195894</v>
      </c>
      <c r="G4080" s="23">
        <v>0.53879377941795004</v>
      </c>
      <c r="H4080" s="23">
        <v>3.6606501471709046E-2</v>
      </c>
      <c r="I4080" s="25">
        <f t="shared" si="252"/>
        <v>0</v>
      </c>
      <c r="J4080" s="25">
        <f t="shared" si="253"/>
        <v>0</v>
      </c>
      <c r="K4080" s="25">
        <f t="shared" si="254"/>
        <v>0</v>
      </c>
      <c r="L4080" s="25">
        <f t="shared" si="255"/>
        <v>0</v>
      </c>
      <c r="M4080" s="25">
        <v>0</v>
      </c>
      <c r="N4080" s="25" t="e">
        <v>#N/A</v>
      </c>
      <c r="O4080" s="25" t="e">
        <f>VLOOKUP(A4080,'NFkB target TFs'!$E$10:$E$54,1,FALSE)</f>
        <v>#N/A</v>
      </c>
      <c r="P4080" s="25" t="e">
        <f>VLOOKUP(A4080,'all NFkB targets'!$A$6:$A$571,1,FALSE)</f>
        <v>#N/A</v>
      </c>
    </row>
    <row r="4081" spans="1:16" x14ac:dyDescent="0.25">
      <c r="A4081" s="96" t="s">
        <v>3451</v>
      </c>
      <c r="B4081" s="21" t="s">
        <v>3452</v>
      </c>
      <c r="C4081" s="21"/>
      <c r="D4081" s="22">
        <v>0</v>
      </c>
      <c r="E4081" s="23">
        <v>-0.26364649538090013</v>
      </c>
      <c r="F4081" s="23">
        <v>1.3175388747733167E-2</v>
      </c>
      <c r="G4081" s="23">
        <v>-0.48626099605204709</v>
      </c>
      <c r="H4081" s="23">
        <v>3.659446251734727E-2</v>
      </c>
      <c r="I4081" s="25">
        <f t="shared" si="252"/>
        <v>0</v>
      </c>
      <c r="J4081" s="25">
        <f t="shared" si="253"/>
        <v>0</v>
      </c>
      <c r="K4081" s="25">
        <f t="shared" si="254"/>
        <v>0</v>
      </c>
      <c r="L4081" s="25">
        <f t="shared" si="255"/>
        <v>0</v>
      </c>
      <c r="M4081" s="25">
        <v>0</v>
      </c>
      <c r="N4081" s="25" t="e">
        <v>#N/A</v>
      </c>
      <c r="O4081" s="25" t="e">
        <f>VLOOKUP(A4081,'NFkB target TFs'!$E$10:$E$54,1,FALSE)</f>
        <v>#N/A</v>
      </c>
      <c r="P4081" s="25" t="e">
        <f>VLOOKUP(A4081,'all NFkB targets'!$A$6:$A$571,1,FALSE)</f>
        <v>#N/A</v>
      </c>
    </row>
    <row r="4082" spans="1:16" x14ac:dyDescent="0.25">
      <c r="A4082" s="96" t="s">
        <v>13122</v>
      </c>
      <c r="B4082" s="21" t="s">
        <v>13123</v>
      </c>
      <c r="C4082" s="21"/>
      <c r="D4082" s="22">
        <v>0</v>
      </c>
      <c r="E4082" s="24">
        <v>-0.12797420069196114</v>
      </c>
      <c r="F4082" s="28">
        <v>0.52138262572285365</v>
      </c>
      <c r="G4082" s="28">
        <v>1.0418718287277287</v>
      </c>
      <c r="H4082" s="23">
        <v>3.6551168066085549E-2</v>
      </c>
      <c r="I4082" s="25">
        <f t="shared" si="252"/>
        <v>0</v>
      </c>
      <c r="J4082" s="25">
        <f t="shared" si="253"/>
        <v>0</v>
      </c>
      <c r="K4082" s="25">
        <f t="shared" si="254"/>
        <v>1</v>
      </c>
      <c r="L4082" s="25">
        <f t="shared" si="255"/>
        <v>0</v>
      </c>
      <c r="M4082" s="25">
        <v>1</v>
      </c>
      <c r="N4082" s="25" t="e">
        <v>#N/A</v>
      </c>
      <c r="O4082" s="25" t="e">
        <f>VLOOKUP(A4082,'NFkB target TFs'!$E$10:$E$54,1,FALSE)</f>
        <v>#N/A</v>
      </c>
      <c r="P4082" s="25" t="e">
        <f>VLOOKUP(A4082,'all NFkB targets'!$A$6:$A$571,1,FALSE)</f>
        <v>#N/A</v>
      </c>
    </row>
    <row r="4083" spans="1:16" x14ac:dyDescent="0.25">
      <c r="A4083" s="96" t="s">
        <v>371</v>
      </c>
      <c r="B4083" s="21" t="s">
        <v>372</v>
      </c>
      <c r="C4083" s="21"/>
      <c r="D4083" s="22">
        <v>0</v>
      </c>
      <c r="E4083" s="23">
        <v>-1.6924422575025647E-2</v>
      </c>
      <c r="F4083" s="23">
        <v>-2.4996579193394319E-2</v>
      </c>
      <c r="G4083" s="23">
        <v>-0.2143642992727233</v>
      </c>
      <c r="H4083" s="23">
        <v>3.6512576167644438E-2</v>
      </c>
      <c r="I4083" s="25">
        <f t="shared" si="252"/>
        <v>0</v>
      </c>
      <c r="J4083" s="25">
        <f t="shared" si="253"/>
        <v>0</v>
      </c>
      <c r="K4083" s="25">
        <f t="shared" si="254"/>
        <v>0</v>
      </c>
      <c r="L4083" s="25">
        <f t="shared" si="255"/>
        <v>0</v>
      </c>
      <c r="M4083" s="25">
        <v>0</v>
      </c>
      <c r="N4083" s="25" t="e">
        <v>#N/A</v>
      </c>
      <c r="O4083" s="25" t="e">
        <f>VLOOKUP(A4083,'NFkB target TFs'!$E$10:$E$54,1,FALSE)</f>
        <v>#N/A</v>
      </c>
      <c r="P4083" s="25" t="e">
        <f>VLOOKUP(A4083,'all NFkB targets'!$A$6:$A$571,1,FALSE)</f>
        <v>#N/A</v>
      </c>
    </row>
    <row r="4084" spans="1:16" x14ac:dyDescent="0.25">
      <c r="A4084" s="96" t="s">
        <v>3021</v>
      </c>
      <c r="B4084" s="21" t="s">
        <v>3022</v>
      </c>
      <c r="C4084" s="21"/>
      <c r="D4084" s="22">
        <v>0</v>
      </c>
      <c r="E4084" s="23">
        <v>0.50653712291563302</v>
      </c>
      <c r="F4084" s="23">
        <v>0.1780596999417248</v>
      </c>
      <c r="G4084" s="23">
        <v>0.13775019657614207</v>
      </c>
      <c r="H4084" s="23">
        <v>3.6473510178633116E-2</v>
      </c>
      <c r="I4084" s="25">
        <f t="shared" si="252"/>
        <v>0</v>
      </c>
      <c r="J4084" s="25">
        <f t="shared" si="253"/>
        <v>0</v>
      </c>
      <c r="K4084" s="25">
        <f t="shared" si="254"/>
        <v>0</v>
      </c>
      <c r="L4084" s="25">
        <f t="shared" si="255"/>
        <v>0</v>
      </c>
      <c r="M4084" s="25">
        <v>0</v>
      </c>
      <c r="N4084" s="25" t="e">
        <v>#N/A</v>
      </c>
      <c r="O4084" s="25" t="e">
        <f>VLOOKUP(A4084,'NFkB target TFs'!$E$10:$E$54,1,FALSE)</f>
        <v>#N/A</v>
      </c>
      <c r="P4084" s="25" t="e">
        <f>VLOOKUP(A4084,'all NFkB targets'!$A$6:$A$571,1,FALSE)</f>
        <v>#N/A</v>
      </c>
    </row>
    <row r="4085" spans="1:16" x14ac:dyDescent="0.25">
      <c r="A4085" s="96" t="s">
        <v>12655</v>
      </c>
      <c r="B4085" s="21" t="s">
        <v>12656</v>
      </c>
      <c r="C4085" s="21"/>
      <c r="D4085" s="22">
        <v>0</v>
      </c>
      <c r="E4085" s="28">
        <v>0.26544462612051595</v>
      </c>
      <c r="F4085" s="24">
        <v>-1.0418474372481068</v>
      </c>
      <c r="G4085" s="24">
        <v>-0.42078633697081796</v>
      </c>
      <c r="H4085" s="23">
        <v>3.6466189870614889E-2</v>
      </c>
      <c r="I4085" s="25">
        <f t="shared" si="252"/>
        <v>0</v>
      </c>
      <c r="J4085" s="25">
        <f t="shared" si="253"/>
        <v>1</v>
      </c>
      <c r="K4085" s="25">
        <f t="shared" si="254"/>
        <v>0</v>
      </c>
      <c r="L4085" s="25">
        <f t="shared" si="255"/>
        <v>0</v>
      </c>
      <c r="M4085" s="25">
        <v>1</v>
      </c>
      <c r="N4085" s="25" t="e">
        <v>#N/A</v>
      </c>
      <c r="O4085" s="25" t="e">
        <f>VLOOKUP(A4085,'NFkB target TFs'!$E$10:$E$54,1,FALSE)</f>
        <v>#N/A</v>
      </c>
      <c r="P4085" s="25" t="e">
        <f>VLOOKUP(A4085,'all NFkB targets'!$A$6:$A$571,1,FALSE)</f>
        <v>#N/A</v>
      </c>
    </row>
    <row r="4086" spans="1:16" x14ac:dyDescent="0.25">
      <c r="A4086" s="96" t="s">
        <v>823</v>
      </c>
      <c r="B4086" s="21" t="s">
        <v>824</v>
      </c>
      <c r="C4086" s="21"/>
      <c r="D4086" s="22">
        <v>0</v>
      </c>
      <c r="E4086" s="23">
        <v>0.44573635582221305</v>
      </c>
      <c r="F4086" s="23">
        <v>0.13395579936087529</v>
      </c>
      <c r="G4086" s="23">
        <v>0.2056978395864463</v>
      </c>
      <c r="H4086" s="23">
        <v>3.6453019616900555E-2</v>
      </c>
      <c r="I4086" s="25">
        <f t="shared" si="252"/>
        <v>0</v>
      </c>
      <c r="J4086" s="25">
        <f t="shared" si="253"/>
        <v>0</v>
      </c>
      <c r="K4086" s="25">
        <f t="shared" si="254"/>
        <v>0</v>
      </c>
      <c r="L4086" s="25">
        <f t="shared" si="255"/>
        <v>0</v>
      </c>
      <c r="M4086" s="25">
        <v>0</v>
      </c>
      <c r="N4086" s="25" t="e">
        <v>#N/A</v>
      </c>
      <c r="O4086" s="25" t="e">
        <f>VLOOKUP(A4086,'NFkB target TFs'!$E$10:$E$54,1,FALSE)</f>
        <v>#N/A</v>
      </c>
      <c r="P4086" s="25" t="e">
        <f>VLOOKUP(A4086,'all NFkB targets'!$A$6:$A$571,1,FALSE)</f>
        <v>#N/A</v>
      </c>
    </row>
    <row r="4087" spans="1:16" x14ac:dyDescent="0.25">
      <c r="A4087" s="96" t="s">
        <v>3899</v>
      </c>
      <c r="B4087" s="21" t="s">
        <v>3900</v>
      </c>
      <c r="C4087" s="21"/>
      <c r="D4087" s="22">
        <v>0</v>
      </c>
      <c r="E4087" s="23">
        <v>0.29086418187860008</v>
      </c>
      <c r="F4087" s="23">
        <v>-4.6663921320387096E-2</v>
      </c>
      <c r="G4087" s="23">
        <v>4.3213287756116804E-2</v>
      </c>
      <c r="H4087" s="23">
        <v>3.6098039034554552E-2</v>
      </c>
      <c r="I4087" s="25">
        <f t="shared" ref="I4087:I4150" si="256">IF(ABS(E4087)&gt;0.585,1,0)</f>
        <v>0</v>
      </c>
      <c r="J4087" s="25">
        <f t="shared" ref="J4087:J4150" si="257">IF(ABS(F4087)&gt;0.585,1,0)</f>
        <v>0</v>
      </c>
      <c r="K4087" s="25">
        <f t="shared" ref="K4087:K4150" si="258">IF(ABS(G4087)&gt;0.585,1,0)</f>
        <v>0</v>
      </c>
      <c r="L4087" s="25">
        <f t="shared" ref="L4087:L4150" si="259">IF(ABS(H4087)&gt;0.585,1,0)</f>
        <v>0</v>
      </c>
      <c r="M4087" s="25">
        <v>0</v>
      </c>
      <c r="N4087" s="25" t="e">
        <v>#N/A</v>
      </c>
      <c r="O4087" s="25" t="e">
        <f>VLOOKUP(A4087,'NFkB target TFs'!$E$10:$E$54,1,FALSE)</f>
        <v>#N/A</v>
      </c>
      <c r="P4087" s="25" t="e">
        <f>VLOOKUP(A4087,'all NFkB targets'!$A$6:$A$571,1,FALSE)</f>
        <v>#N/A</v>
      </c>
    </row>
    <row r="4088" spans="1:16" x14ac:dyDescent="0.25">
      <c r="A4088" s="96" t="s">
        <v>3931</v>
      </c>
      <c r="B4088" s="21" t="s">
        <v>3932</v>
      </c>
      <c r="C4088" s="21"/>
      <c r="D4088" s="22">
        <v>0</v>
      </c>
      <c r="E4088" s="23">
        <v>0.20175154093160569</v>
      </c>
      <c r="F4088" s="23">
        <v>0.28178033227829247</v>
      </c>
      <c r="G4088" s="23">
        <v>0.43512901039351376</v>
      </c>
      <c r="H4088" s="23">
        <v>3.6036487870759422E-2</v>
      </c>
      <c r="I4088" s="25">
        <f t="shared" si="256"/>
        <v>0</v>
      </c>
      <c r="J4088" s="25">
        <f t="shared" si="257"/>
        <v>0</v>
      </c>
      <c r="K4088" s="25">
        <f t="shared" si="258"/>
        <v>0</v>
      </c>
      <c r="L4088" s="25">
        <f t="shared" si="259"/>
        <v>0</v>
      </c>
      <c r="M4088" s="25">
        <v>0</v>
      </c>
      <c r="N4088" s="25" t="e">
        <v>#N/A</v>
      </c>
      <c r="O4088" s="25" t="e">
        <f>VLOOKUP(A4088,'NFkB target TFs'!$E$10:$E$54,1,FALSE)</f>
        <v>#N/A</v>
      </c>
      <c r="P4088" s="25" t="e">
        <f>VLOOKUP(A4088,'all NFkB targets'!$A$6:$A$571,1,FALSE)</f>
        <v>#N/A</v>
      </c>
    </row>
    <row r="4089" spans="1:16" x14ac:dyDescent="0.25">
      <c r="A4089" s="96" t="s">
        <v>1356</v>
      </c>
      <c r="B4089" s="21" t="s">
        <v>1357</v>
      </c>
      <c r="C4089" s="21"/>
      <c r="D4089" s="22">
        <v>0</v>
      </c>
      <c r="E4089" s="23">
        <v>-3.6503333738988022E-2</v>
      </c>
      <c r="F4089" s="23">
        <v>0.22735826397004311</v>
      </c>
      <c r="G4089" s="23">
        <v>0.2658574335867902</v>
      </c>
      <c r="H4089" s="23">
        <v>3.602638042446444E-2</v>
      </c>
      <c r="I4089" s="25">
        <f t="shared" si="256"/>
        <v>0</v>
      </c>
      <c r="J4089" s="25">
        <f t="shared" si="257"/>
        <v>0</v>
      </c>
      <c r="K4089" s="25">
        <f t="shared" si="258"/>
        <v>0</v>
      </c>
      <c r="L4089" s="25">
        <f t="shared" si="259"/>
        <v>0</v>
      </c>
      <c r="M4089" s="25">
        <v>0</v>
      </c>
      <c r="N4089" s="25" t="e">
        <v>#N/A</v>
      </c>
      <c r="O4089" s="25" t="e">
        <f>VLOOKUP(A4089,'NFkB target TFs'!$E$10:$E$54,1,FALSE)</f>
        <v>#N/A</v>
      </c>
      <c r="P4089" s="25" t="e">
        <f>VLOOKUP(A4089,'all NFkB targets'!$A$6:$A$571,1,FALSE)</f>
        <v>#N/A</v>
      </c>
    </row>
    <row r="4090" spans="1:16" x14ac:dyDescent="0.25">
      <c r="A4090" s="96" t="s">
        <v>11806</v>
      </c>
      <c r="B4090" s="21" t="s">
        <v>941</v>
      </c>
      <c r="C4090" s="21"/>
      <c r="D4090" s="22">
        <v>0</v>
      </c>
      <c r="E4090" s="23">
        <v>0.48489942996426288</v>
      </c>
      <c r="F4090" s="23">
        <v>-0.13798010234401423</v>
      </c>
      <c r="G4090" s="23">
        <v>0.57658098051968509</v>
      </c>
      <c r="H4090" s="23">
        <v>3.5994613559009209E-2</v>
      </c>
      <c r="I4090" s="25">
        <f t="shared" si="256"/>
        <v>0</v>
      </c>
      <c r="J4090" s="25">
        <f t="shared" si="257"/>
        <v>0</v>
      </c>
      <c r="K4090" s="25">
        <f t="shared" si="258"/>
        <v>0</v>
      </c>
      <c r="L4090" s="25">
        <f t="shared" si="259"/>
        <v>0</v>
      </c>
      <c r="M4090" s="25">
        <v>0</v>
      </c>
      <c r="N4090" s="25" t="e">
        <v>#N/A</v>
      </c>
      <c r="O4090" s="25" t="e">
        <f>VLOOKUP(A4090,'NFkB target TFs'!$E$10:$E$54,1,FALSE)</f>
        <v>#N/A</v>
      </c>
      <c r="P4090" s="25" t="e">
        <f>VLOOKUP(A4090,'all NFkB targets'!$A$6:$A$571,1,FALSE)</f>
        <v>#N/A</v>
      </c>
    </row>
    <row r="4091" spans="1:16" x14ac:dyDescent="0.25">
      <c r="A4091" s="96" t="s">
        <v>8928</v>
      </c>
      <c r="B4091" s="21" t="s">
        <v>941</v>
      </c>
      <c r="C4091" s="21"/>
      <c r="D4091" s="22">
        <v>0</v>
      </c>
      <c r="E4091" s="23">
        <v>4.6086731279539571E-2</v>
      </c>
      <c r="F4091" s="23">
        <v>0.1648022384689862</v>
      </c>
      <c r="G4091" s="23">
        <v>9.8716613198272712E-2</v>
      </c>
      <c r="H4091" s="23">
        <v>3.594994209107661E-2</v>
      </c>
      <c r="I4091" s="25">
        <f t="shared" si="256"/>
        <v>0</v>
      </c>
      <c r="J4091" s="25">
        <f t="shared" si="257"/>
        <v>0</v>
      </c>
      <c r="K4091" s="25">
        <f t="shared" si="258"/>
        <v>0</v>
      </c>
      <c r="L4091" s="25">
        <f t="shared" si="259"/>
        <v>0</v>
      </c>
      <c r="M4091" s="25">
        <v>0</v>
      </c>
      <c r="N4091" s="25" t="e">
        <v>#N/A</v>
      </c>
      <c r="O4091" s="25" t="e">
        <f>VLOOKUP(A4091,'NFkB target TFs'!$E$10:$E$54,1,FALSE)</f>
        <v>#N/A</v>
      </c>
      <c r="P4091" s="25" t="e">
        <f>VLOOKUP(A4091,'all NFkB targets'!$A$6:$A$571,1,FALSE)</f>
        <v>#N/A</v>
      </c>
    </row>
    <row r="4092" spans="1:16" x14ac:dyDescent="0.25">
      <c r="A4092" s="96" t="s">
        <v>4182</v>
      </c>
      <c r="B4092" s="21" t="s">
        <v>4183</v>
      </c>
      <c r="C4092" s="21"/>
      <c r="D4092" s="22">
        <v>0</v>
      </c>
      <c r="E4092" s="23">
        <v>-0.17980287665679895</v>
      </c>
      <c r="F4092" s="23">
        <v>0.12446655518874884</v>
      </c>
      <c r="G4092" s="23">
        <v>0.15202755813571583</v>
      </c>
      <c r="H4092" s="23">
        <v>3.5920014159362156E-2</v>
      </c>
      <c r="I4092" s="25">
        <f t="shared" si="256"/>
        <v>0</v>
      </c>
      <c r="J4092" s="25">
        <f t="shared" si="257"/>
        <v>0</v>
      </c>
      <c r="K4092" s="25">
        <f t="shared" si="258"/>
        <v>0</v>
      </c>
      <c r="L4092" s="25">
        <f t="shared" si="259"/>
        <v>0</v>
      </c>
      <c r="M4092" s="25">
        <v>0</v>
      </c>
      <c r="N4092" s="25" t="e">
        <v>#N/A</v>
      </c>
      <c r="O4092" s="25" t="e">
        <f>VLOOKUP(A4092,'NFkB target TFs'!$E$10:$E$54,1,FALSE)</f>
        <v>#N/A</v>
      </c>
      <c r="P4092" s="25" t="e">
        <f>VLOOKUP(A4092,'all NFkB targets'!$A$6:$A$571,1,FALSE)</f>
        <v>#N/A</v>
      </c>
    </row>
    <row r="4093" spans="1:16" x14ac:dyDescent="0.25">
      <c r="A4093" s="96" t="s">
        <v>11707</v>
      </c>
      <c r="B4093" s="21" t="s">
        <v>11708</v>
      </c>
      <c r="C4093" s="21"/>
      <c r="D4093" s="22">
        <v>0</v>
      </c>
      <c r="E4093" s="23">
        <v>-1.2677069350097403E-2</v>
      </c>
      <c r="F4093" s="23">
        <v>0.14526770640926681</v>
      </c>
      <c r="G4093" s="23">
        <v>0.11081324265618975</v>
      </c>
      <c r="H4093" s="23">
        <v>3.5830015150253781E-2</v>
      </c>
      <c r="I4093" s="25">
        <f t="shared" si="256"/>
        <v>0</v>
      </c>
      <c r="J4093" s="25">
        <f t="shared" si="257"/>
        <v>0</v>
      </c>
      <c r="K4093" s="25">
        <f t="shared" si="258"/>
        <v>0</v>
      </c>
      <c r="L4093" s="25">
        <f t="shared" si="259"/>
        <v>0</v>
      </c>
      <c r="M4093" s="25">
        <v>0</v>
      </c>
      <c r="N4093" s="25" t="e">
        <v>#N/A</v>
      </c>
      <c r="O4093" s="25" t="e">
        <f>VLOOKUP(A4093,'NFkB target TFs'!$E$10:$E$54,1,FALSE)</f>
        <v>#N/A</v>
      </c>
      <c r="P4093" s="25" t="e">
        <f>VLOOKUP(A4093,'all NFkB targets'!$A$6:$A$571,1,FALSE)</f>
        <v>#N/A</v>
      </c>
    </row>
    <row r="4094" spans="1:16" x14ac:dyDescent="0.25">
      <c r="A4094" s="96" t="s">
        <v>4518</v>
      </c>
      <c r="B4094" s="21" t="s">
        <v>4519</v>
      </c>
      <c r="C4094" s="21"/>
      <c r="D4094" s="22">
        <v>0</v>
      </c>
      <c r="E4094" s="23">
        <v>-1.5783141251220267E-2</v>
      </c>
      <c r="F4094" s="23">
        <v>-0.19162147688202957</v>
      </c>
      <c r="G4094" s="23">
        <v>4.3979630813930089E-2</v>
      </c>
      <c r="H4094" s="23">
        <v>3.5792908880572717E-2</v>
      </c>
      <c r="I4094" s="25">
        <f t="shared" si="256"/>
        <v>0</v>
      </c>
      <c r="J4094" s="25">
        <f t="shared" si="257"/>
        <v>0</v>
      </c>
      <c r="K4094" s="25">
        <f t="shared" si="258"/>
        <v>0</v>
      </c>
      <c r="L4094" s="25">
        <f t="shared" si="259"/>
        <v>0</v>
      </c>
      <c r="M4094" s="25">
        <v>0</v>
      </c>
      <c r="N4094" s="25" t="e">
        <v>#N/A</v>
      </c>
      <c r="O4094" s="25" t="e">
        <f>VLOOKUP(A4094,'NFkB target TFs'!$E$10:$E$54,1,FALSE)</f>
        <v>#N/A</v>
      </c>
      <c r="P4094" s="25" t="e">
        <f>VLOOKUP(A4094,'all NFkB targets'!$A$6:$A$571,1,FALSE)</f>
        <v>#N/A</v>
      </c>
    </row>
    <row r="4095" spans="1:16" x14ac:dyDescent="0.25">
      <c r="A4095" s="96" t="s">
        <v>7957</v>
      </c>
      <c r="B4095" s="21" t="s">
        <v>7958</v>
      </c>
      <c r="C4095" s="21"/>
      <c r="D4095" s="22">
        <v>0</v>
      </c>
      <c r="E4095" s="23">
        <v>0.27434386134797284</v>
      </c>
      <c r="F4095" s="23">
        <v>0.17957897003617293</v>
      </c>
      <c r="G4095" s="23">
        <v>0.31977449687454046</v>
      </c>
      <c r="H4095" s="23">
        <v>3.5685030992117478E-2</v>
      </c>
      <c r="I4095" s="25">
        <f t="shared" si="256"/>
        <v>0</v>
      </c>
      <c r="J4095" s="25">
        <f t="shared" si="257"/>
        <v>0</v>
      </c>
      <c r="K4095" s="25">
        <f t="shared" si="258"/>
        <v>0</v>
      </c>
      <c r="L4095" s="25">
        <f t="shared" si="259"/>
        <v>0</v>
      </c>
      <c r="M4095" s="25">
        <v>0</v>
      </c>
      <c r="N4095" s="25" t="e">
        <v>#N/A</v>
      </c>
      <c r="O4095" s="25" t="e">
        <f>VLOOKUP(A4095,'NFkB target TFs'!$E$10:$E$54,1,FALSE)</f>
        <v>#N/A</v>
      </c>
      <c r="P4095" s="25" t="e">
        <f>VLOOKUP(A4095,'all NFkB targets'!$A$6:$A$571,1,FALSE)</f>
        <v>#N/A</v>
      </c>
    </row>
    <row r="4096" spans="1:16" x14ac:dyDescent="0.25">
      <c r="A4096" s="96" t="s">
        <v>12679</v>
      </c>
      <c r="B4096" s="21" t="s">
        <v>12680</v>
      </c>
      <c r="C4096" s="21"/>
      <c r="D4096" s="22">
        <v>0</v>
      </c>
      <c r="E4096" s="28">
        <v>0.17684154857832921</v>
      </c>
      <c r="F4096" s="28">
        <v>0.69629870319507203</v>
      </c>
      <c r="G4096" s="24">
        <v>-0.22804961249596922</v>
      </c>
      <c r="H4096" s="23">
        <v>3.5572413932495946E-2</v>
      </c>
      <c r="I4096" s="25">
        <f t="shared" si="256"/>
        <v>0</v>
      </c>
      <c r="J4096" s="25">
        <f t="shared" si="257"/>
        <v>1</v>
      </c>
      <c r="K4096" s="25">
        <f t="shared" si="258"/>
        <v>0</v>
      </c>
      <c r="L4096" s="25">
        <f t="shared" si="259"/>
        <v>0</v>
      </c>
      <c r="M4096" s="25">
        <v>1</v>
      </c>
      <c r="N4096" s="25" t="e">
        <v>#N/A</v>
      </c>
      <c r="O4096" s="25" t="e">
        <f>VLOOKUP(A4096,'NFkB target TFs'!$E$10:$E$54,1,FALSE)</f>
        <v>#N/A</v>
      </c>
      <c r="P4096" s="25" t="e">
        <f>VLOOKUP(A4096,'all NFkB targets'!$A$6:$A$571,1,FALSE)</f>
        <v>#N/A</v>
      </c>
    </row>
    <row r="4097" spans="1:16" x14ac:dyDescent="0.25">
      <c r="A4097" s="96" t="s">
        <v>9807</v>
      </c>
      <c r="B4097" s="21" t="s">
        <v>9808</v>
      </c>
      <c r="C4097" s="21"/>
      <c r="D4097" s="22">
        <v>0</v>
      </c>
      <c r="E4097" s="23">
        <v>-0.24832022281010702</v>
      </c>
      <c r="F4097" s="23">
        <v>-0.20052380047687299</v>
      </c>
      <c r="G4097" s="23">
        <v>-5.7555211712798184E-2</v>
      </c>
      <c r="H4097" s="23">
        <v>3.5568613396282471E-2</v>
      </c>
      <c r="I4097" s="25">
        <f t="shared" si="256"/>
        <v>0</v>
      </c>
      <c r="J4097" s="25">
        <f t="shared" si="257"/>
        <v>0</v>
      </c>
      <c r="K4097" s="25">
        <f t="shared" si="258"/>
        <v>0</v>
      </c>
      <c r="L4097" s="25">
        <f t="shared" si="259"/>
        <v>0</v>
      </c>
      <c r="M4097" s="25">
        <v>0</v>
      </c>
      <c r="N4097" s="25" t="e">
        <v>#N/A</v>
      </c>
      <c r="O4097" s="25" t="e">
        <f>VLOOKUP(A4097,'NFkB target TFs'!$E$10:$E$54,1,FALSE)</f>
        <v>#N/A</v>
      </c>
      <c r="P4097" s="25" t="e">
        <f>VLOOKUP(A4097,'all NFkB targets'!$A$6:$A$571,1,FALSE)</f>
        <v>#N/A</v>
      </c>
    </row>
    <row r="4098" spans="1:16" x14ac:dyDescent="0.25">
      <c r="A4098" s="96" t="s">
        <v>8705</v>
      </c>
      <c r="B4098" s="21" t="s">
        <v>8706</v>
      </c>
      <c r="C4098" s="21"/>
      <c r="D4098" s="22">
        <v>0</v>
      </c>
      <c r="E4098" s="23">
        <v>8.4023011843615089E-2</v>
      </c>
      <c r="F4098" s="23">
        <v>0.13621624506232316</v>
      </c>
      <c r="G4098" s="23">
        <v>2.9133953980437725E-2</v>
      </c>
      <c r="H4098" s="23">
        <v>3.5419558753254352E-2</v>
      </c>
      <c r="I4098" s="25">
        <f t="shared" si="256"/>
        <v>0</v>
      </c>
      <c r="J4098" s="25">
        <f t="shared" si="257"/>
        <v>0</v>
      </c>
      <c r="K4098" s="25">
        <f t="shared" si="258"/>
        <v>0</v>
      </c>
      <c r="L4098" s="25">
        <f t="shared" si="259"/>
        <v>0</v>
      </c>
      <c r="M4098" s="25">
        <v>0</v>
      </c>
      <c r="N4098" s="25" t="e">
        <v>#N/A</v>
      </c>
      <c r="O4098" s="25" t="e">
        <f>VLOOKUP(A4098,'NFkB target TFs'!$E$10:$E$54,1,FALSE)</f>
        <v>#N/A</v>
      </c>
      <c r="P4098" s="25" t="e">
        <f>VLOOKUP(A4098,'all NFkB targets'!$A$6:$A$571,1,FALSE)</f>
        <v>#N/A</v>
      </c>
    </row>
    <row r="4099" spans="1:16" x14ac:dyDescent="0.25">
      <c r="A4099" s="96" t="s">
        <v>6187</v>
      </c>
      <c r="B4099" s="21" t="s">
        <v>6188</v>
      </c>
      <c r="C4099" s="21"/>
      <c r="D4099" s="22">
        <v>0</v>
      </c>
      <c r="E4099" s="23">
        <v>-2.6036680779501883E-2</v>
      </c>
      <c r="F4099" s="23">
        <v>8.3650766886953068E-2</v>
      </c>
      <c r="G4099" s="23">
        <v>-0.1621200991030306</v>
      </c>
      <c r="H4099" s="23">
        <v>3.5352520092543652E-2</v>
      </c>
      <c r="I4099" s="25">
        <f t="shared" si="256"/>
        <v>0</v>
      </c>
      <c r="J4099" s="25">
        <f t="shared" si="257"/>
        <v>0</v>
      </c>
      <c r="K4099" s="25">
        <f t="shared" si="258"/>
        <v>0</v>
      </c>
      <c r="L4099" s="25">
        <f t="shared" si="259"/>
        <v>0</v>
      </c>
      <c r="M4099" s="25">
        <v>0</v>
      </c>
      <c r="N4099" s="25" t="e">
        <v>#N/A</v>
      </c>
      <c r="O4099" s="25" t="e">
        <f>VLOOKUP(A4099,'NFkB target TFs'!$E$10:$E$54,1,FALSE)</f>
        <v>#N/A</v>
      </c>
      <c r="P4099" s="25" t="e">
        <f>VLOOKUP(A4099,'all NFkB targets'!$A$6:$A$571,1,FALSE)</f>
        <v>#N/A</v>
      </c>
    </row>
    <row r="4100" spans="1:16" x14ac:dyDescent="0.25">
      <c r="A4100" s="96" t="s">
        <v>5115</v>
      </c>
      <c r="B4100" s="21" t="s">
        <v>5116</v>
      </c>
      <c r="C4100" s="21"/>
      <c r="D4100" s="22">
        <v>0</v>
      </c>
      <c r="E4100" s="23">
        <v>0.15708362228522968</v>
      </c>
      <c r="F4100" s="23">
        <v>0.35308339624136753</v>
      </c>
      <c r="G4100" s="23">
        <v>0.2587421013224489</v>
      </c>
      <c r="H4100" s="23">
        <v>3.5204892991408894E-2</v>
      </c>
      <c r="I4100" s="25">
        <f t="shared" si="256"/>
        <v>0</v>
      </c>
      <c r="J4100" s="25">
        <f t="shared" si="257"/>
        <v>0</v>
      </c>
      <c r="K4100" s="25">
        <f t="shared" si="258"/>
        <v>0</v>
      </c>
      <c r="L4100" s="25">
        <f t="shared" si="259"/>
        <v>0</v>
      </c>
      <c r="M4100" s="25">
        <v>0</v>
      </c>
      <c r="N4100" s="25" t="e">
        <v>#N/A</v>
      </c>
      <c r="O4100" s="25" t="e">
        <f>VLOOKUP(A4100,'NFkB target TFs'!$E$10:$E$54,1,FALSE)</f>
        <v>#N/A</v>
      </c>
      <c r="P4100" s="25" t="e">
        <f>VLOOKUP(A4100,'all NFkB targets'!$A$6:$A$571,1,FALSE)</f>
        <v>#N/A</v>
      </c>
    </row>
    <row r="4101" spans="1:16" x14ac:dyDescent="0.25">
      <c r="A4101" s="96" t="s">
        <v>12223</v>
      </c>
      <c r="B4101" s="21" t="s">
        <v>12224</v>
      </c>
      <c r="C4101" s="21"/>
      <c r="D4101" s="22">
        <v>0</v>
      </c>
      <c r="E4101" s="28">
        <v>0.61733201655428727</v>
      </c>
      <c r="F4101" s="23">
        <v>-9.048921831273116E-3</v>
      </c>
      <c r="G4101" s="28">
        <v>0.14829045940417918</v>
      </c>
      <c r="H4101" s="23">
        <v>3.5178528949071391E-2</v>
      </c>
      <c r="I4101" s="25">
        <f t="shared" si="256"/>
        <v>1</v>
      </c>
      <c r="J4101" s="25">
        <f t="shared" si="257"/>
        <v>0</v>
      </c>
      <c r="K4101" s="25">
        <f t="shared" si="258"/>
        <v>0</v>
      </c>
      <c r="L4101" s="25">
        <f t="shared" si="259"/>
        <v>0</v>
      </c>
      <c r="M4101" s="25">
        <v>1</v>
      </c>
      <c r="N4101" s="25" t="e">
        <v>#N/A</v>
      </c>
      <c r="O4101" s="25" t="e">
        <f>VLOOKUP(A4101,'NFkB target TFs'!$E$10:$E$54,1,FALSE)</f>
        <v>#N/A</v>
      </c>
      <c r="P4101" s="25" t="e">
        <f>VLOOKUP(A4101,'all NFkB targets'!$A$6:$A$571,1,FALSE)</f>
        <v>#N/A</v>
      </c>
    </row>
    <row r="4102" spans="1:16" x14ac:dyDescent="0.25">
      <c r="A4102" s="96" t="s">
        <v>11060</v>
      </c>
      <c r="B4102" s="21" t="s">
        <v>11061</v>
      </c>
      <c r="C4102" s="21"/>
      <c r="D4102" s="22">
        <v>0</v>
      </c>
      <c r="E4102" s="23">
        <v>7.7824597811810003E-2</v>
      </c>
      <c r="F4102" s="23">
        <v>-0.27459538584316129</v>
      </c>
      <c r="G4102" s="23">
        <v>-6.2294130967649998E-2</v>
      </c>
      <c r="H4102" s="23">
        <v>3.5157683208435209E-2</v>
      </c>
      <c r="I4102" s="25">
        <f t="shared" si="256"/>
        <v>0</v>
      </c>
      <c r="J4102" s="25">
        <f t="shared" si="257"/>
        <v>0</v>
      </c>
      <c r="K4102" s="25">
        <f t="shared" si="258"/>
        <v>0</v>
      </c>
      <c r="L4102" s="25">
        <f t="shared" si="259"/>
        <v>0</v>
      </c>
      <c r="M4102" s="25">
        <v>0</v>
      </c>
      <c r="N4102" s="25" t="e">
        <v>#N/A</v>
      </c>
      <c r="O4102" s="25" t="e">
        <f>VLOOKUP(A4102,'NFkB target TFs'!$E$10:$E$54,1,FALSE)</f>
        <v>#N/A</v>
      </c>
      <c r="P4102" s="25" t="e">
        <f>VLOOKUP(A4102,'all NFkB targets'!$A$6:$A$571,1,FALSE)</f>
        <v>#N/A</v>
      </c>
    </row>
    <row r="4103" spans="1:16" x14ac:dyDescent="0.25">
      <c r="A4103" s="96" t="s">
        <v>6377</v>
      </c>
      <c r="B4103" s="21" t="s">
        <v>6378</v>
      </c>
      <c r="C4103" s="21"/>
      <c r="D4103" s="22">
        <v>0</v>
      </c>
      <c r="E4103" s="23">
        <v>-4.3616365876478894E-2</v>
      </c>
      <c r="F4103" s="23">
        <v>1.870775748661747E-2</v>
      </c>
      <c r="G4103" s="23">
        <v>0.12179880127620801</v>
      </c>
      <c r="H4103" s="23">
        <v>3.5099909065005187E-2</v>
      </c>
      <c r="I4103" s="25">
        <f t="shared" si="256"/>
        <v>0</v>
      </c>
      <c r="J4103" s="25">
        <f t="shared" si="257"/>
        <v>0</v>
      </c>
      <c r="K4103" s="25">
        <f t="shared" si="258"/>
        <v>0</v>
      </c>
      <c r="L4103" s="25">
        <f t="shared" si="259"/>
        <v>0</v>
      </c>
      <c r="M4103" s="25">
        <v>0</v>
      </c>
      <c r="N4103" s="25" t="e">
        <v>#N/A</v>
      </c>
      <c r="O4103" s="25" t="e">
        <f>VLOOKUP(A4103,'NFkB target TFs'!$E$10:$E$54,1,FALSE)</f>
        <v>#N/A</v>
      </c>
      <c r="P4103" s="25" t="e">
        <f>VLOOKUP(A4103,'all NFkB targets'!$A$6:$A$571,1,FALSE)</f>
        <v>#N/A</v>
      </c>
    </row>
    <row r="4104" spans="1:16" x14ac:dyDescent="0.25">
      <c r="A4104" s="96" t="s">
        <v>6838</v>
      </c>
      <c r="B4104" s="21" t="s">
        <v>6839</v>
      </c>
      <c r="C4104" s="21"/>
      <c r="D4104" s="22">
        <v>0</v>
      </c>
      <c r="E4104" s="23">
        <v>0.17064884624244969</v>
      </c>
      <c r="F4104" s="23">
        <v>0.2102999861824956</v>
      </c>
      <c r="G4104" s="23">
        <v>0.28707542755327958</v>
      </c>
      <c r="H4104" s="23">
        <v>3.5000041595209572E-2</v>
      </c>
      <c r="I4104" s="25">
        <f t="shared" si="256"/>
        <v>0</v>
      </c>
      <c r="J4104" s="25">
        <f t="shared" si="257"/>
        <v>0</v>
      </c>
      <c r="K4104" s="25">
        <f t="shared" si="258"/>
        <v>0</v>
      </c>
      <c r="L4104" s="25">
        <f t="shared" si="259"/>
        <v>0</v>
      </c>
      <c r="M4104" s="25">
        <v>0</v>
      </c>
      <c r="N4104" s="25" t="e">
        <v>#N/A</v>
      </c>
      <c r="O4104" s="25" t="e">
        <f>VLOOKUP(A4104,'NFkB target TFs'!$E$10:$E$54,1,FALSE)</f>
        <v>#N/A</v>
      </c>
      <c r="P4104" s="25" t="e">
        <f>VLOOKUP(A4104,'all NFkB targets'!$A$6:$A$571,1,FALSE)</f>
        <v>#N/A</v>
      </c>
    </row>
    <row r="4105" spans="1:16" x14ac:dyDescent="0.25">
      <c r="A4105" s="96" t="s">
        <v>2265</v>
      </c>
      <c r="B4105" s="21" t="s">
        <v>2266</v>
      </c>
      <c r="C4105" s="21"/>
      <c r="D4105" s="22">
        <v>0</v>
      </c>
      <c r="E4105" s="23">
        <v>8.8945935499294693E-2</v>
      </c>
      <c r="F4105" s="23">
        <v>0.25489333077857923</v>
      </c>
      <c r="G4105" s="23">
        <v>0.49327014147517018</v>
      </c>
      <c r="H4105" s="23">
        <v>3.4856265818031681E-2</v>
      </c>
      <c r="I4105" s="25">
        <f t="shared" si="256"/>
        <v>0</v>
      </c>
      <c r="J4105" s="25">
        <f t="shared" si="257"/>
        <v>0</v>
      </c>
      <c r="K4105" s="25">
        <f t="shared" si="258"/>
        <v>0</v>
      </c>
      <c r="L4105" s="25">
        <f t="shared" si="259"/>
        <v>0</v>
      </c>
      <c r="M4105" s="25">
        <v>0</v>
      </c>
      <c r="N4105" s="25" t="e">
        <v>#N/A</v>
      </c>
      <c r="O4105" s="25" t="e">
        <f>VLOOKUP(A4105,'NFkB target TFs'!$E$10:$E$54,1,FALSE)</f>
        <v>#N/A</v>
      </c>
      <c r="P4105" s="25" t="e">
        <f>VLOOKUP(A4105,'all NFkB targets'!$A$6:$A$571,1,FALSE)</f>
        <v>#N/A</v>
      </c>
    </row>
    <row r="4106" spans="1:16" x14ac:dyDescent="0.25">
      <c r="A4106" s="96" t="s">
        <v>2838</v>
      </c>
      <c r="B4106" s="21" t="s">
        <v>2839</v>
      </c>
      <c r="C4106" s="21"/>
      <c r="D4106" s="22">
        <v>0</v>
      </c>
      <c r="E4106" s="23">
        <v>5.7749026479138398E-2</v>
      </c>
      <c r="F4106" s="23">
        <v>0.11494900650120321</v>
      </c>
      <c r="G4106" s="23">
        <v>-5.7529354798950709E-2</v>
      </c>
      <c r="H4106" s="23">
        <v>3.483728298740494E-2</v>
      </c>
      <c r="I4106" s="25">
        <f t="shared" si="256"/>
        <v>0</v>
      </c>
      <c r="J4106" s="25">
        <f t="shared" si="257"/>
        <v>0</v>
      </c>
      <c r="K4106" s="25">
        <f t="shared" si="258"/>
        <v>0</v>
      </c>
      <c r="L4106" s="25">
        <f t="shared" si="259"/>
        <v>0</v>
      </c>
      <c r="M4106" s="25">
        <v>0</v>
      </c>
      <c r="N4106" s="25" t="e">
        <v>#N/A</v>
      </c>
      <c r="O4106" s="25" t="e">
        <f>VLOOKUP(A4106,'NFkB target TFs'!$E$10:$E$54,1,FALSE)</f>
        <v>#N/A</v>
      </c>
      <c r="P4106" s="25" t="e">
        <f>VLOOKUP(A4106,'all NFkB targets'!$A$6:$A$571,1,FALSE)</f>
        <v>#N/A</v>
      </c>
    </row>
    <row r="4107" spans="1:16" x14ac:dyDescent="0.25">
      <c r="A4107" s="96" t="s">
        <v>1582</v>
      </c>
      <c r="B4107" s="21" t="s">
        <v>1583</v>
      </c>
      <c r="C4107" s="21"/>
      <c r="D4107" s="22">
        <v>0</v>
      </c>
      <c r="E4107" s="23">
        <v>-6.386484951090117E-2</v>
      </c>
      <c r="F4107" s="23">
        <v>-3.4186865521620889E-2</v>
      </c>
      <c r="G4107" s="23">
        <v>0.31822991557160213</v>
      </c>
      <c r="H4107" s="23">
        <v>3.4825199412810703E-2</v>
      </c>
      <c r="I4107" s="25">
        <f t="shared" si="256"/>
        <v>0</v>
      </c>
      <c r="J4107" s="25">
        <f t="shared" si="257"/>
        <v>0</v>
      </c>
      <c r="K4107" s="25">
        <f t="shared" si="258"/>
        <v>0</v>
      </c>
      <c r="L4107" s="25">
        <f t="shared" si="259"/>
        <v>0</v>
      </c>
      <c r="M4107" s="25">
        <v>0</v>
      </c>
      <c r="N4107" s="25" t="e">
        <v>#N/A</v>
      </c>
      <c r="O4107" s="25" t="e">
        <f>VLOOKUP(A4107,'NFkB target TFs'!$E$10:$E$54,1,FALSE)</f>
        <v>#N/A</v>
      </c>
      <c r="P4107" s="25" t="e">
        <f>VLOOKUP(A4107,'all NFkB targets'!$A$6:$A$571,1,FALSE)</f>
        <v>#N/A</v>
      </c>
    </row>
    <row r="4108" spans="1:16" x14ac:dyDescent="0.25">
      <c r="A4108" s="96" t="s">
        <v>15007</v>
      </c>
      <c r="B4108" s="21" t="s">
        <v>15008</v>
      </c>
      <c r="C4108" s="21"/>
      <c r="D4108" s="22">
        <v>0</v>
      </c>
      <c r="E4108" s="24">
        <v>-2.2528462178781621</v>
      </c>
      <c r="F4108" s="24">
        <v>-1.7783639703136649</v>
      </c>
      <c r="G4108" s="28">
        <v>1.074666799438017</v>
      </c>
      <c r="H4108" s="23">
        <v>3.4738771778251971E-2</v>
      </c>
      <c r="I4108" s="25">
        <f t="shared" si="256"/>
        <v>1</v>
      </c>
      <c r="J4108" s="25">
        <f t="shared" si="257"/>
        <v>1</v>
      </c>
      <c r="K4108" s="25">
        <f t="shared" si="258"/>
        <v>1</v>
      </c>
      <c r="L4108" s="25">
        <f t="shared" si="259"/>
        <v>0</v>
      </c>
      <c r="M4108" s="25">
        <v>1</v>
      </c>
      <c r="N4108" s="25" t="e">
        <v>#N/A</v>
      </c>
      <c r="O4108" s="25" t="e">
        <f>VLOOKUP(A4108,'NFkB target TFs'!$E$10:$E$54,1,FALSE)</f>
        <v>#N/A</v>
      </c>
      <c r="P4108" s="25" t="e">
        <f>VLOOKUP(A4108,'all NFkB targets'!$A$6:$A$571,1,FALSE)</f>
        <v>#N/A</v>
      </c>
    </row>
    <row r="4109" spans="1:16" x14ac:dyDescent="0.25">
      <c r="A4109" s="96" t="s">
        <v>3283</v>
      </c>
      <c r="B4109" s="21" t="s">
        <v>3284</v>
      </c>
      <c r="C4109" s="21"/>
      <c r="D4109" s="22">
        <v>0</v>
      </c>
      <c r="E4109" s="23">
        <v>-0.12002310989552978</v>
      </c>
      <c r="F4109" s="23">
        <v>0.28165655108041238</v>
      </c>
      <c r="G4109" s="23">
        <v>-0.17250019814225884</v>
      </c>
      <c r="H4109" s="23">
        <v>3.4648621259097415E-2</v>
      </c>
      <c r="I4109" s="25">
        <f t="shared" si="256"/>
        <v>0</v>
      </c>
      <c r="J4109" s="25">
        <f t="shared" si="257"/>
        <v>0</v>
      </c>
      <c r="K4109" s="25">
        <f t="shared" si="258"/>
        <v>0</v>
      </c>
      <c r="L4109" s="25">
        <f t="shared" si="259"/>
        <v>0</v>
      </c>
      <c r="M4109" s="25">
        <v>0</v>
      </c>
      <c r="N4109" s="25" t="e">
        <v>#N/A</v>
      </c>
      <c r="O4109" s="25" t="e">
        <f>VLOOKUP(A4109,'NFkB target TFs'!$E$10:$E$54,1,FALSE)</f>
        <v>#N/A</v>
      </c>
      <c r="P4109" s="25" t="e">
        <f>VLOOKUP(A4109,'all NFkB targets'!$A$6:$A$571,1,FALSE)</f>
        <v>#N/A</v>
      </c>
    </row>
    <row r="4110" spans="1:16" x14ac:dyDescent="0.25">
      <c r="A4110" s="96" t="s">
        <v>537</v>
      </c>
      <c r="B4110" s="21" t="s">
        <v>538</v>
      </c>
      <c r="C4110" s="21"/>
      <c r="D4110" s="22">
        <v>0</v>
      </c>
      <c r="E4110" s="23">
        <v>0.20707579275832311</v>
      </c>
      <c r="F4110" s="23">
        <v>2.0278608991770971E-2</v>
      </c>
      <c r="G4110" s="23">
        <v>0.12436222335562538</v>
      </c>
      <c r="H4110" s="23">
        <v>3.4511163388059089E-2</v>
      </c>
      <c r="I4110" s="25">
        <f t="shared" si="256"/>
        <v>0</v>
      </c>
      <c r="J4110" s="25">
        <f t="shared" si="257"/>
        <v>0</v>
      </c>
      <c r="K4110" s="25">
        <f t="shared" si="258"/>
        <v>0</v>
      </c>
      <c r="L4110" s="25">
        <f t="shared" si="259"/>
        <v>0</v>
      </c>
      <c r="M4110" s="25">
        <v>0</v>
      </c>
      <c r="N4110" s="25" t="e">
        <v>#N/A</v>
      </c>
      <c r="O4110" s="25" t="e">
        <f>VLOOKUP(A4110,'NFkB target TFs'!$E$10:$E$54,1,FALSE)</f>
        <v>#N/A</v>
      </c>
      <c r="P4110" s="25" t="e">
        <f>VLOOKUP(A4110,'all NFkB targets'!$A$6:$A$571,1,FALSE)</f>
        <v>#N/A</v>
      </c>
    </row>
    <row r="4111" spans="1:16" x14ac:dyDescent="0.25">
      <c r="A4111" s="96" t="s">
        <v>11775</v>
      </c>
      <c r="B4111" s="21" t="s">
        <v>11776</v>
      </c>
      <c r="C4111" s="21"/>
      <c r="D4111" s="22">
        <v>0</v>
      </c>
      <c r="E4111" s="23">
        <v>0.26823388804470166</v>
      </c>
      <c r="F4111" s="23">
        <v>0.21281423774523126</v>
      </c>
      <c r="G4111" s="23">
        <v>8.9953564854554122E-2</v>
      </c>
      <c r="H4111" s="23">
        <v>3.4501592991787726E-2</v>
      </c>
      <c r="I4111" s="25">
        <f t="shared" si="256"/>
        <v>0</v>
      </c>
      <c r="J4111" s="25">
        <f t="shared" si="257"/>
        <v>0</v>
      </c>
      <c r="K4111" s="25">
        <f t="shared" si="258"/>
        <v>0</v>
      </c>
      <c r="L4111" s="25">
        <f t="shared" si="259"/>
        <v>0</v>
      </c>
      <c r="M4111" s="25">
        <v>0</v>
      </c>
      <c r="N4111" s="25" t="e">
        <v>#N/A</v>
      </c>
      <c r="O4111" s="25" t="e">
        <f>VLOOKUP(A4111,'NFkB target TFs'!$E$10:$E$54,1,FALSE)</f>
        <v>#N/A</v>
      </c>
      <c r="P4111" s="25" t="e">
        <f>VLOOKUP(A4111,'all NFkB targets'!$A$6:$A$571,1,FALSE)</f>
        <v>#N/A</v>
      </c>
    </row>
    <row r="4112" spans="1:16" x14ac:dyDescent="0.25">
      <c r="A4112" s="96" t="s">
        <v>2699</v>
      </c>
      <c r="B4112" s="21" t="s">
        <v>2700</v>
      </c>
      <c r="C4112" s="21"/>
      <c r="D4112" s="22">
        <v>0</v>
      </c>
      <c r="E4112" s="23">
        <v>-6.9738809796083184E-2</v>
      </c>
      <c r="F4112" s="23">
        <v>-7.6997399715161979E-2</v>
      </c>
      <c r="G4112" s="23">
        <v>4.9948664959703105E-2</v>
      </c>
      <c r="H4112" s="23">
        <v>3.4478959188607147E-2</v>
      </c>
      <c r="I4112" s="25">
        <f t="shared" si="256"/>
        <v>0</v>
      </c>
      <c r="J4112" s="25">
        <f t="shared" si="257"/>
        <v>0</v>
      </c>
      <c r="K4112" s="25">
        <f t="shared" si="258"/>
        <v>0</v>
      </c>
      <c r="L4112" s="25">
        <f t="shared" si="259"/>
        <v>0</v>
      </c>
      <c r="M4112" s="25">
        <v>0</v>
      </c>
      <c r="N4112" s="25" t="e">
        <v>#N/A</v>
      </c>
      <c r="O4112" s="25" t="e">
        <f>VLOOKUP(A4112,'NFkB target TFs'!$E$10:$E$54,1,FALSE)</f>
        <v>#N/A</v>
      </c>
      <c r="P4112" s="25" t="e">
        <f>VLOOKUP(A4112,'all NFkB targets'!$A$6:$A$571,1,FALSE)</f>
        <v>#N/A</v>
      </c>
    </row>
    <row r="4113" spans="1:16" x14ac:dyDescent="0.25">
      <c r="A4113" s="96" t="s">
        <v>2908</v>
      </c>
      <c r="B4113" s="21" t="s">
        <v>941</v>
      </c>
      <c r="C4113" s="21"/>
      <c r="D4113" s="22">
        <v>0</v>
      </c>
      <c r="E4113" s="23">
        <v>0.18594789359379471</v>
      </c>
      <c r="F4113" s="23">
        <v>-0.18420785889945659</v>
      </c>
      <c r="G4113" s="23">
        <v>0.39509742634542416</v>
      </c>
      <c r="H4113" s="23">
        <v>3.4357517210071853E-2</v>
      </c>
      <c r="I4113" s="25">
        <f t="shared" si="256"/>
        <v>0</v>
      </c>
      <c r="J4113" s="25">
        <f t="shared" si="257"/>
        <v>0</v>
      </c>
      <c r="K4113" s="25">
        <f t="shared" si="258"/>
        <v>0</v>
      </c>
      <c r="L4113" s="25">
        <f t="shared" si="259"/>
        <v>0</v>
      </c>
      <c r="M4113" s="25">
        <v>0</v>
      </c>
      <c r="N4113" s="25" t="e">
        <v>#N/A</v>
      </c>
      <c r="O4113" s="25" t="e">
        <f>VLOOKUP(A4113,'NFkB target TFs'!$E$10:$E$54,1,FALSE)</f>
        <v>#N/A</v>
      </c>
      <c r="P4113" s="25" t="e">
        <f>VLOOKUP(A4113,'all NFkB targets'!$A$6:$A$571,1,FALSE)</f>
        <v>#N/A</v>
      </c>
    </row>
    <row r="4114" spans="1:16" x14ac:dyDescent="0.25">
      <c r="A4114" s="96" t="s">
        <v>7535</v>
      </c>
      <c r="B4114" s="21" t="s">
        <v>7536</v>
      </c>
      <c r="C4114" s="21"/>
      <c r="D4114" s="22">
        <v>0</v>
      </c>
      <c r="E4114" s="23">
        <v>0.1237220532003102</v>
      </c>
      <c r="F4114" s="23">
        <v>0.17131784305697925</v>
      </c>
      <c r="G4114" s="23">
        <v>0.36647924753672712</v>
      </c>
      <c r="H4114" s="23">
        <v>3.4290477352406944E-2</v>
      </c>
      <c r="I4114" s="25">
        <f t="shared" si="256"/>
        <v>0</v>
      </c>
      <c r="J4114" s="25">
        <f t="shared" si="257"/>
        <v>0</v>
      </c>
      <c r="K4114" s="25">
        <f t="shared" si="258"/>
        <v>0</v>
      </c>
      <c r="L4114" s="25">
        <f t="shared" si="259"/>
        <v>0</v>
      </c>
      <c r="M4114" s="25">
        <v>0</v>
      </c>
      <c r="N4114" s="25" t="e">
        <v>#N/A</v>
      </c>
      <c r="O4114" s="25" t="e">
        <f>VLOOKUP(A4114,'NFkB target TFs'!$E$10:$E$54,1,FALSE)</f>
        <v>#N/A</v>
      </c>
      <c r="P4114" s="25" t="e">
        <f>VLOOKUP(A4114,'all NFkB targets'!$A$6:$A$571,1,FALSE)</f>
        <v>#N/A</v>
      </c>
    </row>
    <row r="4115" spans="1:16" x14ac:dyDescent="0.25">
      <c r="A4115" s="96" t="s">
        <v>8031</v>
      </c>
      <c r="B4115" s="21" t="s">
        <v>8032</v>
      </c>
      <c r="C4115" s="21"/>
      <c r="D4115" s="22">
        <v>0</v>
      </c>
      <c r="E4115" s="23">
        <v>0.3270648578350539</v>
      </c>
      <c r="F4115" s="23">
        <v>0.40559237579539459</v>
      </c>
      <c r="G4115" s="23">
        <v>0.34491575541875225</v>
      </c>
      <c r="H4115" s="23">
        <v>3.4290295376231433E-2</v>
      </c>
      <c r="I4115" s="25">
        <f t="shared" si="256"/>
        <v>0</v>
      </c>
      <c r="J4115" s="25">
        <f t="shared" si="257"/>
        <v>0</v>
      </c>
      <c r="K4115" s="25">
        <f t="shared" si="258"/>
        <v>0</v>
      </c>
      <c r="L4115" s="25">
        <f t="shared" si="259"/>
        <v>0</v>
      </c>
      <c r="M4115" s="25">
        <v>0</v>
      </c>
      <c r="N4115" s="25" t="e">
        <v>#N/A</v>
      </c>
      <c r="O4115" s="25" t="e">
        <f>VLOOKUP(A4115,'NFkB target TFs'!$E$10:$E$54,1,FALSE)</f>
        <v>#N/A</v>
      </c>
      <c r="P4115" s="25" t="e">
        <f>VLOOKUP(A4115,'all NFkB targets'!$A$6:$A$571,1,FALSE)</f>
        <v>#N/A</v>
      </c>
    </row>
    <row r="4116" spans="1:16" x14ac:dyDescent="0.25">
      <c r="A4116" s="96" t="s">
        <v>5669</v>
      </c>
      <c r="B4116" s="21" t="s">
        <v>5670</v>
      </c>
      <c r="C4116" s="21"/>
      <c r="D4116" s="22">
        <v>0</v>
      </c>
      <c r="E4116" s="23">
        <v>0.12308488092432841</v>
      </c>
      <c r="F4116" s="23">
        <v>0.2776857992423839</v>
      </c>
      <c r="G4116" s="23">
        <v>9.2442812405949634E-2</v>
      </c>
      <c r="H4116" s="23">
        <v>3.4220647872711459E-2</v>
      </c>
      <c r="I4116" s="25">
        <f t="shared" si="256"/>
        <v>0</v>
      </c>
      <c r="J4116" s="25">
        <f t="shared" si="257"/>
        <v>0</v>
      </c>
      <c r="K4116" s="25">
        <f t="shared" si="258"/>
        <v>0</v>
      </c>
      <c r="L4116" s="25">
        <f t="shared" si="259"/>
        <v>0</v>
      </c>
      <c r="M4116" s="25">
        <v>0</v>
      </c>
      <c r="N4116" s="25" t="e">
        <v>#N/A</v>
      </c>
      <c r="O4116" s="25" t="e">
        <f>VLOOKUP(A4116,'NFkB target TFs'!$E$10:$E$54,1,FALSE)</f>
        <v>#N/A</v>
      </c>
      <c r="P4116" s="25" t="e">
        <f>VLOOKUP(A4116,'all NFkB targets'!$A$6:$A$571,1,FALSE)</f>
        <v>#N/A</v>
      </c>
    </row>
    <row r="4117" spans="1:16" x14ac:dyDescent="0.25">
      <c r="A4117" s="96" t="s">
        <v>10209</v>
      </c>
      <c r="B4117" s="21" t="s">
        <v>10210</v>
      </c>
      <c r="C4117" s="21"/>
      <c r="D4117" s="22">
        <v>0</v>
      </c>
      <c r="E4117" s="23">
        <v>0.17740029040550459</v>
      </c>
      <c r="F4117" s="23">
        <v>0.1460519689340026</v>
      </c>
      <c r="G4117" s="23">
        <v>4.2933618159054422E-2</v>
      </c>
      <c r="H4117" s="23">
        <v>3.4067451429498768E-2</v>
      </c>
      <c r="I4117" s="25">
        <f t="shared" si="256"/>
        <v>0</v>
      </c>
      <c r="J4117" s="25">
        <f t="shared" si="257"/>
        <v>0</v>
      </c>
      <c r="K4117" s="25">
        <f t="shared" si="258"/>
        <v>0</v>
      </c>
      <c r="L4117" s="25">
        <f t="shared" si="259"/>
        <v>0</v>
      </c>
      <c r="M4117" s="25">
        <v>0</v>
      </c>
      <c r="N4117" s="25" t="e">
        <v>#N/A</v>
      </c>
      <c r="O4117" s="25" t="e">
        <f>VLOOKUP(A4117,'NFkB target TFs'!$E$10:$E$54,1,FALSE)</f>
        <v>#N/A</v>
      </c>
      <c r="P4117" s="25" t="e">
        <f>VLOOKUP(A4117,'all NFkB targets'!$A$6:$A$571,1,FALSE)</f>
        <v>#N/A</v>
      </c>
    </row>
    <row r="4118" spans="1:16" x14ac:dyDescent="0.25">
      <c r="A4118" s="96" t="s">
        <v>9998</v>
      </c>
      <c r="B4118" s="21" t="s">
        <v>9999</v>
      </c>
      <c r="C4118" s="21"/>
      <c r="D4118" s="22">
        <v>0</v>
      </c>
      <c r="E4118" s="23">
        <v>6.7067118961732591E-2</v>
      </c>
      <c r="F4118" s="23">
        <v>0.3518257710603318</v>
      </c>
      <c r="G4118" s="23">
        <v>0.45444741921752391</v>
      </c>
      <c r="H4118" s="23">
        <v>3.3978986285584205E-2</v>
      </c>
      <c r="I4118" s="25">
        <f t="shared" si="256"/>
        <v>0</v>
      </c>
      <c r="J4118" s="25">
        <f t="shared" si="257"/>
        <v>0</v>
      </c>
      <c r="K4118" s="25">
        <f t="shared" si="258"/>
        <v>0</v>
      </c>
      <c r="L4118" s="25">
        <f t="shared" si="259"/>
        <v>0</v>
      </c>
      <c r="M4118" s="25">
        <v>0</v>
      </c>
      <c r="N4118" s="25" t="e">
        <v>#N/A</v>
      </c>
      <c r="O4118" s="25" t="e">
        <f>VLOOKUP(A4118,'NFkB target TFs'!$E$10:$E$54,1,FALSE)</f>
        <v>#N/A</v>
      </c>
      <c r="P4118" s="25" t="e">
        <f>VLOOKUP(A4118,'all NFkB targets'!$A$6:$A$571,1,FALSE)</f>
        <v>#N/A</v>
      </c>
    </row>
    <row r="4119" spans="1:16" x14ac:dyDescent="0.25">
      <c r="A4119" s="96" t="s">
        <v>12254</v>
      </c>
      <c r="B4119" s="21" t="s">
        <v>12255</v>
      </c>
      <c r="C4119" s="21"/>
      <c r="D4119" s="22">
        <v>0</v>
      </c>
      <c r="E4119" s="24">
        <v>-0.64665482312739819</v>
      </c>
      <c r="F4119" s="24">
        <v>-0.18038829951983568</v>
      </c>
      <c r="G4119" s="24">
        <v>-0.17607064356251084</v>
      </c>
      <c r="H4119" s="23">
        <v>3.3970880963028659E-2</v>
      </c>
      <c r="I4119" s="25">
        <f t="shared" si="256"/>
        <v>1</v>
      </c>
      <c r="J4119" s="25">
        <f t="shared" si="257"/>
        <v>0</v>
      </c>
      <c r="K4119" s="25">
        <f t="shared" si="258"/>
        <v>0</v>
      </c>
      <c r="L4119" s="25">
        <f t="shared" si="259"/>
        <v>0</v>
      </c>
      <c r="M4119" s="25">
        <v>1</v>
      </c>
      <c r="N4119" s="25" t="e">
        <v>#N/A</v>
      </c>
      <c r="O4119" s="25" t="e">
        <f>VLOOKUP(A4119,'NFkB target TFs'!$E$10:$E$54,1,FALSE)</f>
        <v>#N/A</v>
      </c>
      <c r="P4119" s="25" t="e">
        <f>VLOOKUP(A4119,'all NFkB targets'!$A$6:$A$571,1,FALSE)</f>
        <v>#N/A</v>
      </c>
    </row>
    <row r="4120" spans="1:16" x14ac:dyDescent="0.25">
      <c r="A4120" s="96" t="s">
        <v>11245</v>
      </c>
      <c r="B4120" s="21" t="s">
        <v>11246</v>
      </c>
      <c r="C4120" s="21"/>
      <c r="D4120" s="22">
        <v>0</v>
      </c>
      <c r="E4120" s="23">
        <v>0.40976767267555692</v>
      </c>
      <c r="F4120" s="23">
        <v>-5.9660996498135969E-3</v>
      </c>
      <c r="G4120" s="23">
        <v>-0.30107258266643794</v>
      </c>
      <c r="H4120" s="23">
        <v>3.392905657236428E-2</v>
      </c>
      <c r="I4120" s="25">
        <f t="shared" si="256"/>
        <v>0</v>
      </c>
      <c r="J4120" s="25">
        <f t="shared" si="257"/>
        <v>0</v>
      </c>
      <c r="K4120" s="25">
        <f t="shared" si="258"/>
        <v>0</v>
      </c>
      <c r="L4120" s="25">
        <f t="shared" si="259"/>
        <v>0</v>
      </c>
      <c r="M4120" s="25">
        <v>0</v>
      </c>
      <c r="N4120" s="25" t="e">
        <v>#N/A</v>
      </c>
      <c r="O4120" s="25" t="e">
        <f>VLOOKUP(A4120,'NFkB target TFs'!$E$10:$E$54,1,FALSE)</f>
        <v>#N/A</v>
      </c>
      <c r="P4120" s="25" t="e">
        <f>VLOOKUP(A4120,'all NFkB targets'!$A$6:$A$571,1,FALSE)</f>
        <v>#N/A</v>
      </c>
    </row>
    <row r="4121" spans="1:16" x14ac:dyDescent="0.25">
      <c r="A4121" s="96" t="s">
        <v>10554</v>
      </c>
      <c r="B4121" s="21" t="s">
        <v>10555</v>
      </c>
      <c r="C4121" s="21"/>
      <c r="D4121" s="22">
        <v>0</v>
      </c>
      <c r="E4121" s="23">
        <v>7.181636069189954E-3</v>
      </c>
      <c r="F4121" s="23">
        <v>-0.27748186916173789</v>
      </c>
      <c r="G4121" s="23">
        <v>0.21286805159399308</v>
      </c>
      <c r="H4121" s="23">
        <v>3.3847605074813991E-2</v>
      </c>
      <c r="I4121" s="25">
        <f t="shared" si="256"/>
        <v>0</v>
      </c>
      <c r="J4121" s="25">
        <f t="shared" si="257"/>
        <v>0</v>
      </c>
      <c r="K4121" s="25">
        <f t="shared" si="258"/>
        <v>0</v>
      </c>
      <c r="L4121" s="25">
        <f t="shared" si="259"/>
        <v>0</v>
      </c>
      <c r="M4121" s="25">
        <v>0</v>
      </c>
      <c r="N4121" s="25" t="e">
        <v>#N/A</v>
      </c>
      <c r="O4121" s="25" t="e">
        <f>VLOOKUP(A4121,'NFkB target TFs'!$E$10:$E$54,1,FALSE)</f>
        <v>#N/A</v>
      </c>
      <c r="P4121" s="25" t="e">
        <f>VLOOKUP(A4121,'all NFkB targets'!$A$6:$A$571,1,FALSE)</f>
        <v>#N/A</v>
      </c>
    </row>
    <row r="4122" spans="1:16" x14ac:dyDescent="0.25">
      <c r="A4122" s="96" t="s">
        <v>9340</v>
      </c>
      <c r="B4122" s="21" t="s">
        <v>9341</v>
      </c>
      <c r="C4122" s="21"/>
      <c r="D4122" s="22">
        <v>0</v>
      </c>
      <c r="E4122" s="23">
        <v>0.2084211104254278</v>
      </c>
      <c r="F4122" s="23">
        <v>2.2255230651485407E-3</v>
      </c>
      <c r="G4122" s="23">
        <v>0.16184812709627738</v>
      </c>
      <c r="H4122" s="23">
        <v>3.3725322949314622E-2</v>
      </c>
      <c r="I4122" s="25">
        <f t="shared" si="256"/>
        <v>0</v>
      </c>
      <c r="J4122" s="25">
        <f t="shared" si="257"/>
        <v>0</v>
      </c>
      <c r="K4122" s="25">
        <f t="shared" si="258"/>
        <v>0</v>
      </c>
      <c r="L4122" s="25">
        <f t="shared" si="259"/>
        <v>0</v>
      </c>
      <c r="M4122" s="25">
        <v>0</v>
      </c>
      <c r="N4122" s="25" t="e">
        <v>#N/A</v>
      </c>
      <c r="O4122" s="25" t="e">
        <f>VLOOKUP(A4122,'NFkB target TFs'!$E$10:$E$54,1,FALSE)</f>
        <v>#N/A</v>
      </c>
      <c r="P4122" s="25" t="e">
        <f>VLOOKUP(A4122,'all NFkB targets'!$A$6:$A$571,1,FALSE)</f>
        <v>#N/A</v>
      </c>
    </row>
    <row r="4123" spans="1:16" x14ac:dyDescent="0.25">
      <c r="A4123" s="96" t="s">
        <v>2840</v>
      </c>
      <c r="B4123" s="21" t="s">
        <v>2841</v>
      </c>
      <c r="C4123" s="21"/>
      <c r="D4123" s="22">
        <v>0</v>
      </c>
      <c r="E4123" s="23">
        <v>-0.13349925475948601</v>
      </c>
      <c r="F4123" s="23">
        <v>0.4387639573498282</v>
      </c>
      <c r="G4123" s="23">
        <v>-2.8827313874324616E-2</v>
      </c>
      <c r="H4123" s="23">
        <v>3.3566917855372386E-2</v>
      </c>
      <c r="I4123" s="25">
        <f t="shared" si="256"/>
        <v>0</v>
      </c>
      <c r="J4123" s="25">
        <f t="shared" si="257"/>
        <v>0</v>
      </c>
      <c r="K4123" s="25">
        <f t="shared" si="258"/>
        <v>0</v>
      </c>
      <c r="L4123" s="25">
        <f t="shared" si="259"/>
        <v>0</v>
      </c>
      <c r="M4123" s="25">
        <v>0</v>
      </c>
      <c r="N4123" s="25" t="e">
        <v>#N/A</v>
      </c>
      <c r="O4123" s="25" t="e">
        <f>VLOOKUP(A4123,'NFkB target TFs'!$E$10:$E$54,1,FALSE)</f>
        <v>#N/A</v>
      </c>
      <c r="P4123" s="25" t="e">
        <f>VLOOKUP(A4123,'all NFkB targets'!$A$6:$A$571,1,FALSE)</f>
        <v>#N/A</v>
      </c>
    </row>
    <row r="4124" spans="1:16" x14ac:dyDescent="0.25">
      <c r="A4124" s="96" t="s">
        <v>11295</v>
      </c>
      <c r="B4124" s="21" t="s">
        <v>11296</v>
      </c>
      <c r="C4124" s="21"/>
      <c r="D4124" s="22">
        <v>0</v>
      </c>
      <c r="E4124" s="23">
        <v>-1.1632706630255501E-3</v>
      </c>
      <c r="F4124" s="23">
        <v>0.27311427117490467</v>
      </c>
      <c r="G4124" s="23">
        <v>0.21250708529447832</v>
      </c>
      <c r="H4124" s="23">
        <v>3.3561567424313675E-2</v>
      </c>
      <c r="I4124" s="25">
        <f t="shared" si="256"/>
        <v>0</v>
      </c>
      <c r="J4124" s="25">
        <f t="shared" si="257"/>
        <v>0</v>
      </c>
      <c r="K4124" s="25">
        <f t="shared" si="258"/>
        <v>0</v>
      </c>
      <c r="L4124" s="25">
        <f t="shared" si="259"/>
        <v>0</v>
      </c>
      <c r="M4124" s="25">
        <v>0</v>
      </c>
      <c r="N4124" s="25" t="e">
        <v>#N/A</v>
      </c>
      <c r="O4124" s="25" t="e">
        <f>VLOOKUP(A4124,'NFkB target TFs'!$E$10:$E$54,1,FALSE)</f>
        <v>#N/A</v>
      </c>
      <c r="P4124" s="25" t="e">
        <f>VLOOKUP(A4124,'all NFkB targets'!$A$6:$A$571,1,FALSE)</f>
        <v>#N/A</v>
      </c>
    </row>
    <row r="4125" spans="1:16" x14ac:dyDescent="0.25">
      <c r="A4125" s="96" t="s">
        <v>1434</v>
      </c>
      <c r="B4125" s="21" t="s">
        <v>1435</v>
      </c>
      <c r="C4125" s="21"/>
      <c r="D4125" s="22">
        <v>0</v>
      </c>
      <c r="E4125" s="23">
        <v>0.11541398668454383</v>
      </c>
      <c r="F4125" s="23">
        <v>-1.4314829049327368E-2</v>
      </c>
      <c r="G4125" s="23">
        <v>-0.14062358575849407</v>
      </c>
      <c r="H4125" s="23">
        <v>3.3488713108187781E-2</v>
      </c>
      <c r="I4125" s="25">
        <f t="shared" si="256"/>
        <v>0</v>
      </c>
      <c r="J4125" s="25">
        <f t="shared" si="257"/>
        <v>0</v>
      </c>
      <c r="K4125" s="25">
        <f t="shared" si="258"/>
        <v>0</v>
      </c>
      <c r="L4125" s="25">
        <f t="shared" si="259"/>
        <v>0</v>
      </c>
      <c r="M4125" s="25">
        <v>0</v>
      </c>
      <c r="N4125" s="25" t="e">
        <v>#N/A</v>
      </c>
      <c r="O4125" s="25" t="e">
        <f>VLOOKUP(A4125,'NFkB target TFs'!$E$10:$E$54,1,FALSE)</f>
        <v>#N/A</v>
      </c>
      <c r="P4125" s="25" t="e">
        <f>VLOOKUP(A4125,'all NFkB targets'!$A$6:$A$571,1,FALSE)</f>
        <v>#N/A</v>
      </c>
    </row>
    <row r="4126" spans="1:16" x14ac:dyDescent="0.25">
      <c r="A4126" s="96" t="s">
        <v>4033</v>
      </c>
      <c r="B4126" s="21" t="s">
        <v>4034</v>
      </c>
      <c r="C4126" s="21"/>
      <c r="D4126" s="22">
        <v>0</v>
      </c>
      <c r="E4126" s="23">
        <v>0.13627558340787099</v>
      </c>
      <c r="F4126" s="23">
        <v>7.2304669527721935E-4</v>
      </c>
      <c r="G4126" s="23">
        <v>-8.2290031689604734E-2</v>
      </c>
      <c r="H4126" s="23">
        <v>3.3419269597942482E-2</v>
      </c>
      <c r="I4126" s="25">
        <f t="shared" si="256"/>
        <v>0</v>
      </c>
      <c r="J4126" s="25">
        <f t="shared" si="257"/>
        <v>0</v>
      </c>
      <c r="K4126" s="25">
        <f t="shared" si="258"/>
        <v>0</v>
      </c>
      <c r="L4126" s="25">
        <f t="shared" si="259"/>
        <v>0</v>
      </c>
      <c r="M4126" s="25">
        <v>0</v>
      </c>
      <c r="N4126" s="25" t="e">
        <v>#N/A</v>
      </c>
      <c r="O4126" s="25" t="e">
        <f>VLOOKUP(A4126,'NFkB target TFs'!$E$10:$E$54,1,FALSE)</f>
        <v>#N/A</v>
      </c>
      <c r="P4126" s="25" t="e">
        <f>VLOOKUP(A4126,'all NFkB targets'!$A$6:$A$571,1,FALSE)</f>
        <v>#N/A</v>
      </c>
    </row>
    <row r="4127" spans="1:16" x14ac:dyDescent="0.25">
      <c r="A4127" s="96" t="s">
        <v>10876</v>
      </c>
      <c r="B4127" s="21" t="s">
        <v>10877</v>
      </c>
      <c r="C4127" s="21"/>
      <c r="D4127" s="22">
        <v>0</v>
      </c>
      <c r="E4127" s="23">
        <v>0.38905394469693</v>
      </c>
      <c r="F4127" s="23">
        <v>-0.17012852348064281</v>
      </c>
      <c r="G4127" s="23">
        <v>-9.7284598657552165E-2</v>
      </c>
      <c r="H4127" s="23">
        <v>3.3417100066581752E-2</v>
      </c>
      <c r="I4127" s="25">
        <f t="shared" si="256"/>
        <v>0</v>
      </c>
      <c r="J4127" s="25">
        <f t="shared" si="257"/>
        <v>0</v>
      </c>
      <c r="K4127" s="25">
        <f t="shared" si="258"/>
        <v>0</v>
      </c>
      <c r="L4127" s="25">
        <f t="shared" si="259"/>
        <v>0</v>
      </c>
      <c r="M4127" s="25">
        <v>0</v>
      </c>
      <c r="N4127" s="25" t="e">
        <v>#N/A</v>
      </c>
      <c r="O4127" s="25" t="e">
        <f>VLOOKUP(A4127,'NFkB target TFs'!$E$10:$E$54,1,FALSE)</f>
        <v>#N/A</v>
      </c>
      <c r="P4127" s="25" t="e">
        <f>VLOOKUP(A4127,'all NFkB targets'!$A$6:$A$571,1,FALSE)</f>
        <v>#N/A</v>
      </c>
    </row>
    <row r="4128" spans="1:16" x14ac:dyDescent="0.25">
      <c r="A4128" s="96" t="s">
        <v>934</v>
      </c>
      <c r="B4128" s="21" t="s">
        <v>935</v>
      </c>
      <c r="C4128" s="21"/>
      <c r="D4128" s="22">
        <v>0</v>
      </c>
      <c r="E4128" s="23">
        <v>-0.19111535654281542</v>
      </c>
      <c r="F4128" s="23">
        <v>0.49103476022415216</v>
      </c>
      <c r="G4128" s="23">
        <v>0.25207638819824996</v>
      </c>
      <c r="H4128" s="23">
        <v>3.3359548067197653E-2</v>
      </c>
      <c r="I4128" s="25">
        <f t="shared" si="256"/>
        <v>0</v>
      </c>
      <c r="J4128" s="25">
        <f t="shared" si="257"/>
        <v>0</v>
      </c>
      <c r="K4128" s="25">
        <f t="shared" si="258"/>
        <v>0</v>
      </c>
      <c r="L4128" s="25">
        <f t="shared" si="259"/>
        <v>0</v>
      </c>
      <c r="M4128" s="25">
        <v>0</v>
      </c>
      <c r="N4128" s="25" t="e">
        <v>#N/A</v>
      </c>
      <c r="O4128" s="25" t="e">
        <f>VLOOKUP(A4128,'NFkB target TFs'!$E$10:$E$54,1,FALSE)</f>
        <v>#N/A</v>
      </c>
      <c r="P4128" s="25" t="e">
        <f>VLOOKUP(A4128,'all NFkB targets'!$A$6:$A$571,1,FALSE)</f>
        <v>#N/A</v>
      </c>
    </row>
    <row r="4129" spans="1:16" x14ac:dyDescent="0.25">
      <c r="A4129" s="96" t="s">
        <v>9241</v>
      </c>
      <c r="B4129" s="21" t="s">
        <v>9242</v>
      </c>
      <c r="C4129" s="21"/>
      <c r="D4129" s="22">
        <v>0</v>
      </c>
      <c r="E4129" s="23">
        <v>-7.9696052868131848E-2</v>
      </c>
      <c r="F4129" s="23">
        <v>-0.21018724304255501</v>
      </c>
      <c r="G4129" s="23">
        <v>-0.15482580087538877</v>
      </c>
      <c r="H4129" s="23">
        <v>3.3354098919088707E-2</v>
      </c>
      <c r="I4129" s="25">
        <f t="shared" si="256"/>
        <v>0</v>
      </c>
      <c r="J4129" s="25">
        <f t="shared" si="257"/>
        <v>0</v>
      </c>
      <c r="K4129" s="25">
        <f t="shared" si="258"/>
        <v>0</v>
      </c>
      <c r="L4129" s="25">
        <f t="shared" si="259"/>
        <v>0</v>
      </c>
      <c r="M4129" s="25">
        <v>0</v>
      </c>
      <c r="N4129" s="25" t="e">
        <v>#N/A</v>
      </c>
      <c r="O4129" s="25" t="e">
        <f>VLOOKUP(A4129,'NFkB target TFs'!$E$10:$E$54,1,FALSE)</f>
        <v>#N/A</v>
      </c>
      <c r="P4129" s="25" t="e">
        <f>VLOOKUP(A4129,'all NFkB targets'!$A$6:$A$571,1,FALSE)</f>
        <v>#N/A</v>
      </c>
    </row>
    <row r="4130" spans="1:16" x14ac:dyDescent="0.25">
      <c r="A4130" s="96" t="s">
        <v>451</v>
      </c>
      <c r="B4130" s="21" t="s">
        <v>452</v>
      </c>
      <c r="C4130" s="21"/>
      <c r="D4130" s="22">
        <v>0</v>
      </c>
      <c r="E4130" s="23">
        <v>0.39718461485274625</v>
      </c>
      <c r="F4130" s="23">
        <v>0.13394925777718325</v>
      </c>
      <c r="G4130" s="23">
        <v>0.31296913575484958</v>
      </c>
      <c r="H4130" s="23">
        <v>3.3296893507194059E-2</v>
      </c>
      <c r="I4130" s="25">
        <f t="shared" si="256"/>
        <v>0</v>
      </c>
      <c r="J4130" s="25">
        <f t="shared" si="257"/>
        <v>0</v>
      </c>
      <c r="K4130" s="25">
        <f t="shared" si="258"/>
        <v>0</v>
      </c>
      <c r="L4130" s="25">
        <f t="shared" si="259"/>
        <v>0</v>
      </c>
      <c r="M4130" s="25">
        <v>0</v>
      </c>
      <c r="N4130" s="25" t="e">
        <v>#N/A</v>
      </c>
      <c r="O4130" s="25" t="e">
        <f>VLOOKUP(A4130,'NFkB target TFs'!$E$10:$E$54,1,FALSE)</f>
        <v>#N/A</v>
      </c>
      <c r="P4130" s="25" t="e">
        <f>VLOOKUP(A4130,'all NFkB targets'!$A$6:$A$571,1,FALSE)</f>
        <v>#N/A</v>
      </c>
    </row>
    <row r="4131" spans="1:16" x14ac:dyDescent="0.25">
      <c r="A4131" s="96" t="s">
        <v>2480</v>
      </c>
      <c r="B4131" s="21" t="s">
        <v>2481</v>
      </c>
      <c r="C4131" s="21"/>
      <c r="D4131" s="22">
        <v>0</v>
      </c>
      <c r="E4131" s="23">
        <v>-6.4259787453884901E-2</v>
      </c>
      <c r="F4131" s="23">
        <v>5.379739676459578E-2</v>
      </c>
      <c r="G4131" s="23">
        <v>0.15030057186188148</v>
      </c>
      <c r="H4131" s="23">
        <v>3.3111000081070194E-2</v>
      </c>
      <c r="I4131" s="25">
        <f t="shared" si="256"/>
        <v>0</v>
      </c>
      <c r="J4131" s="25">
        <f t="shared" si="257"/>
        <v>0</v>
      </c>
      <c r="K4131" s="25">
        <f t="shared" si="258"/>
        <v>0</v>
      </c>
      <c r="L4131" s="25">
        <f t="shared" si="259"/>
        <v>0</v>
      </c>
      <c r="M4131" s="25">
        <v>0</v>
      </c>
      <c r="N4131" s="25" t="e">
        <v>#N/A</v>
      </c>
      <c r="O4131" s="25" t="e">
        <f>VLOOKUP(A4131,'NFkB target TFs'!$E$10:$E$54,1,FALSE)</f>
        <v>#N/A</v>
      </c>
      <c r="P4131" s="25" t="e">
        <f>VLOOKUP(A4131,'all NFkB targets'!$A$6:$A$571,1,FALSE)</f>
        <v>#N/A</v>
      </c>
    </row>
    <row r="4132" spans="1:16" x14ac:dyDescent="0.25">
      <c r="A4132" s="96" t="s">
        <v>3852</v>
      </c>
      <c r="B4132" s="21" t="s">
        <v>3853</v>
      </c>
      <c r="C4132" s="21"/>
      <c r="D4132" s="22">
        <v>0</v>
      </c>
      <c r="E4132" s="23">
        <v>0.14391718904493048</v>
      </c>
      <c r="F4132" s="23">
        <v>0.36012990487572188</v>
      </c>
      <c r="G4132" s="23">
        <v>0.21739297075047304</v>
      </c>
      <c r="H4132" s="23">
        <v>3.3101958715257812E-2</v>
      </c>
      <c r="I4132" s="25">
        <f t="shared" si="256"/>
        <v>0</v>
      </c>
      <c r="J4132" s="25">
        <f t="shared" si="257"/>
        <v>0</v>
      </c>
      <c r="K4132" s="25">
        <f t="shared" si="258"/>
        <v>0</v>
      </c>
      <c r="L4132" s="25">
        <f t="shared" si="259"/>
        <v>0</v>
      </c>
      <c r="M4132" s="25">
        <v>0</v>
      </c>
      <c r="N4132" s="25" t="e">
        <v>#N/A</v>
      </c>
      <c r="O4132" s="25" t="e">
        <f>VLOOKUP(A4132,'NFkB target TFs'!$E$10:$E$54,1,FALSE)</f>
        <v>#N/A</v>
      </c>
      <c r="P4132" s="25" t="e">
        <f>VLOOKUP(A4132,'all NFkB targets'!$A$6:$A$571,1,FALSE)</f>
        <v>#N/A</v>
      </c>
    </row>
    <row r="4133" spans="1:16" x14ac:dyDescent="0.25">
      <c r="A4133" s="96" t="s">
        <v>2848</v>
      </c>
      <c r="B4133" s="21" t="s">
        <v>2849</v>
      </c>
      <c r="C4133" s="21"/>
      <c r="D4133" s="22">
        <v>0</v>
      </c>
      <c r="E4133" s="23">
        <v>0.2299014809651804</v>
      </c>
      <c r="F4133" s="23">
        <v>0.27229796993162786</v>
      </c>
      <c r="G4133" s="23">
        <v>0.22384105590026526</v>
      </c>
      <c r="H4133" s="23">
        <v>3.2986648441180814E-2</v>
      </c>
      <c r="I4133" s="25">
        <f t="shared" si="256"/>
        <v>0</v>
      </c>
      <c r="J4133" s="25">
        <f t="shared" si="257"/>
        <v>0</v>
      </c>
      <c r="K4133" s="25">
        <f t="shared" si="258"/>
        <v>0</v>
      </c>
      <c r="L4133" s="25">
        <f t="shared" si="259"/>
        <v>0</v>
      </c>
      <c r="M4133" s="25">
        <v>0</v>
      </c>
      <c r="N4133" s="25" t="e">
        <v>#N/A</v>
      </c>
      <c r="O4133" s="25" t="e">
        <f>VLOOKUP(A4133,'NFkB target TFs'!$E$10:$E$54,1,FALSE)</f>
        <v>#N/A</v>
      </c>
      <c r="P4133" s="25" t="e">
        <f>VLOOKUP(A4133,'all NFkB targets'!$A$6:$A$571,1,FALSE)</f>
        <v>#N/A</v>
      </c>
    </row>
    <row r="4134" spans="1:16" x14ac:dyDescent="0.25">
      <c r="A4134" s="96" t="s">
        <v>10239</v>
      </c>
      <c r="B4134" s="21" t="s">
        <v>10240</v>
      </c>
      <c r="C4134" s="21"/>
      <c r="D4134" s="22">
        <v>0</v>
      </c>
      <c r="E4134" s="23">
        <v>-0.29364890250282083</v>
      </c>
      <c r="F4134" s="23">
        <v>-7.9497662520133849E-2</v>
      </c>
      <c r="G4134" s="23">
        <v>-9.6447816453299348E-2</v>
      </c>
      <c r="H4134" s="23">
        <v>3.2965232894581968E-2</v>
      </c>
      <c r="I4134" s="25">
        <f t="shared" si="256"/>
        <v>0</v>
      </c>
      <c r="J4134" s="25">
        <f t="shared" si="257"/>
        <v>0</v>
      </c>
      <c r="K4134" s="25">
        <f t="shared" si="258"/>
        <v>0</v>
      </c>
      <c r="L4134" s="25">
        <f t="shared" si="259"/>
        <v>0</v>
      </c>
      <c r="M4134" s="25">
        <v>0</v>
      </c>
      <c r="N4134" s="25" t="e">
        <v>#N/A</v>
      </c>
      <c r="O4134" s="25" t="e">
        <f>VLOOKUP(A4134,'NFkB target TFs'!$E$10:$E$54,1,FALSE)</f>
        <v>#N/A</v>
      </c>
      <c r="P4134" s="25" t="e">
        <f>VLOOKUP(A4134,'all NFkB targets'!$A$6:$A$571,1,FALSE)</f>
        <v>#N/A</v>
      </c>
    </row>
    <row r="4135" spans="1:16" x14ac:dyDescent="0.25">
      <c r="A4135" s="96" t="s">
        <v>3127</v>
      </c>
      <c r="B4135" s="21" t="s">
        <v>3128</v>
      </c>
      <c r="C4135" s="21"/>
      <c r="D4135" s="22">
        <v>0</v>
      </c>
      <c r="E4135" s="23">
        <v>0.29303610117900986</v>
      </c>
      <c r="F4135" s="23">
        <v>2.9868846733683917E-2</v>
      </c>
      <c r="G4135" s="23">
        <v>-0.25472855518302639</v>
      </c>
      <c r="H4135" s="23">
        <v>3.2838653940480168E-2</v>
      </c>
      <c r="I4135" s="25">
        <f t="shared" si="256"/>
        <v>0</v>
      </c>
      <c r="J4135" s="25">
        <f t="shared" si="257"/>
        <v>0</v>
      </c>
      <c r="K4135" s="25">
        <f t="shared" si="258"/>
        <v>0</v>
      </c>
      <c r="L4135" s="25">
        <f t="shared" si="259"/>
        <v>0</v>
      </c>
      <c r="M4135" s="25">
        <v>0</v>
      </c>
      <c r="N4135" s="25" t="e">
        <v>#N/A</v>
      </c>
      <c r="O4135" s="25" t="e">
        <f>VLOOKUP(A4135,'NFkB target TFs'!$E$10:$E$54,1,FALSE)</f>
        <v>#N/A</v>
      </c>
      <c r="P4135" s="25" t="e">
        <f>VLOOKUP(A4135,'all NFkB targets'!$A$6:$A$571,1,FALSE)</f>
        <v>#N/A</v>
      </c>
    </row>
    <row r="4136" spans="1:16" x14ac:dyDescent="0.25">
      <c r="A4136" s="96" t="s">
        <v>7293</v>
      </c>
      <c r="B4136" s="21" t="s">
        <v>7294</v>
      </c>
      <c r="C4136" s="21"/>
      <c r="D4136" s="22">
        <v>0</v>
      </c>
      <c r="E4136" s="23">
        <v>-8.7737653802872888E-3</v>
      </c>
      <c r="F4136" s="23">
        <v>0.17639750877878155</v>
      </c>
      <c r="G4136" s="23">
        <v>6.3088104852923182E-2</v>
      </c>
      <c r="H4136" s="23">
        <v>3.2600242771254603E-2</v>
      </c>
      <c r="I4136" s="25">
        <f t="shared" si="256"/>
        <v>0</v>
      </c>
      <c r="J4136" s="25">
        <f t="shared" si="257"/>
        <v>0</v>
      </c>
      <c r="K4136" s="25">
        <f t="shared" si="258"/>
        <v>0</v>
      </c>
      <c r="L4136" s="25">
        <f t="shared" si="259"/>
        <v>0</v>
      </c>
      <c r="M4136" s="25">
        <v>0</v>
      </c>
      <c r="N4136" s="25" t="e">
        <v>#N/A</v>
      </c>
      <c r="O4136" s="25" t="e">
        <f>VLOOKUP(A4136,'NFkB target TFs'!$E$10:$E$54,1,FALSE)</f>
        <v>#N/A</v>
      </c>
      <c r="P4136" s="25" t="e">
        <f>VLOOKUP(A4136,'all NFkB targets'!$A$6:$A$571,1,FALSE)</f>
        <v>#N/A</v>
      </c>
    </row>
    <row r="4137" spans="1:16" x14ac:dyDescent="0.25">
      <c r="A4137" s="96" t="s">
        <v>3989</v>
      </c>
      <c r="B4137" s="21" t="s">
        <v>3990</v>
      </c>
      <c r="C4137" s="21"/>
      <c r="D4137" s="22">
        <v>0</v>
      </c>
      <c r="E4137" s="23">
        <v>0.35494025516963223</v>
      </c>
      <c r="F4137" s="23">
        <v>0.10209818761873599</v>
      </c>
      <c r="G4137" s="23">
        <v>-0.13100797247937643</v>
      </c>
      <c r="H4137" s="23">
        <v>3.2559306212308216E-2</v>
      </c>
      <c r="I4137" s="25">
        <f t="shared" si="256"/>
        <v>0</v>
      </c>
      <c r="J4137" s="25">
        <f t="shared" si="257"/>
        <v>0</v>
      </c>
      <c r="K4137" s="25">
        <f t="shared" si="258"/>
        <v>0</v>
      </c>
      <c r="L4137" s="25">
        <f t="shared" si="259"/>
        <v>0</v>
      </c>
      <c r="M4137" s="25">
        <v>0</v>
      </c>
      <c r="N4137" s="25" t="e">
        <v>#N/A</v>
      </c>
      <c r="O4137" s="25" t="e">
        <f>VLOOKUP(A4137,'NFkB target TFs'!$E$10:$E$54,1,FALSE)</f>
        <v>#N/A</v>
      </c>
      <c r="P4137" s="25" t="e">
        <f>VLOOKUP(A4137,'all NFkB targets'!$A$6:$A$571,1,FALSE)</f>
        <v>#N/A</v>
      </c>
    </row>
    <row r="4138" spans="1:16" x14ac:dyDescent="0.25">
      <c r="A4138" s="96" t="s">
        <v>1176</v>
      </c>
      <c r="B4138" s="21" t="s">
        <v>1177</v>
      </c>
      <c r="C4138" s="21"/>
      <c r="D4138" s="22">
        <v>0</v>
      </c>
      <c r="E4138" s="23">
        <v>0.17413684732117055</v>
      </c>
      <c r="F4138" s="23">
        <v>2.5652719104400402E-3</v>
      </c>
      <c r="G4138" s="23">
        <v>-0.13142010236069127</v>
      </c>
      <c r="H4138" s="23">
        <v>3.2463449257756308E-2</v>
      </c>
      <c r="I4138" s="25">
        <f t="shared" si="256"/>
        <v>0</v>
      </c>
      <c r="J4138" s="25">
        <f t="shared" si="257"/>
        <v>0</v>
      </c>
      <c r="K4138" s="25">
        <f t="shared" si="258"/>
        <v>0</v>
      </c>
      <c r="L4138" s="25">
        <f t="shared" si="259"/>
        <v>0</v>
      </c>
      <c r="M4138" s="25">
        <v>0</v>
      </c>
      <c r="N4138" s="25" t="e">
        <v>#N/A</v>
      </c>
      <c r="O4138" s="25" t="e">
        <f>VLOOKUP(A4138,'NFkB target TFs'!$E$10:$E$54,1,FALSE)</f>
        <v>#N/A</v>
      </c>
      <c r="P4138" s="25" t="e">
        <f>VLOOKUP(A4138,'all NFkB targets'!$A$6:$A$571,1,FALSE)</f>
        <v>#N/A</v>
      </c>
    </row>
    <row r="4139" spans="1:16" x14ac:dyDescent="0.25">
      <c r="A4139" s="96" t="s">
        <v>6008</v>
      </c>
      <c r="B4139" s="21" t="s">
        <v>6009</v>
      </c>
      <c r="C4139" s="21"/>
      <c r="D4139" s="22">
        <v>0</v>
      </c>
      <c r="E4139" s="23">
        <v>-0.10843008342354886</v>
      </c>
      <c r="F4139" s="23">
        <v>4.7077987056557719E-2</v>
      </c>
      <c r="G4139" s="23">
        <v>0.13528515503349947</v>
      </c>
      <c r="H4139" s="23">
        <v>3.2388239236066596E-2</v>
      </c>
      <c r="I4139" s="25">
        <f t="shared" si="256"/>
        <v>0</v>
      </c>
      <c r="J4139" s="25">
        <f t="shared" si="257"/>
        <v>0</v>
      </c>
      <c r="K4139" s="25">
        <f t="shared" si="258"/>
        <v>0</v>
      </c>
      <c r="L4139" s="25">
        <f t="shared" si="259"/>
        <v>0</v>
      </c>
      <c r="M4139" s="25">
        <v>0</v>
      </c>
      <c r="N4139" s="25" t="e">
        <v>#N/A</v>
      </c>
      <c r="O4139" s="25" t="e">
        <f>VLOOKUP(A4139,'NFkB target TFs'!$E$10:$E$54,1,FALSE)</f>
        <v>#N/A</v>
      </c>
      <c r="P4139" s="25" t="e">
        <f>VLOOKUP(A4139,'all NFkB targets'!$A$6:$A$571,1,FALSE)</f>
        <v>#N/A</v>
      </c>
    </row>
    <row r="4140" spans="1:16" x14ac:dyDescent="0.25">
      <c r="A4140" s="96" t="s">
        <v>14154</v>
      </c>
      <c r="B4140" s="21" t="s">
        <v>14155</v>
      </c>
      <c r="C4140" s="21"/>
      <c r="D4140" s="22">
        <v>0</v>
      </c>
      <c r="E4140" s="28">
        <v>0.24682080496504738</v>
      </c>
      <c r="F4140" s="28">
        <v>0.15200309344505006</v>
      </c>
      <c r="G4140" s="24">
        <v>-0.69438254642160668</v>
      </c>
      <c r="H4140" s="23">
        <v>3.233027696027032E-2</v>
      </c>
      <c r="I4140" s="25">
        <f t="shared" si="256"/>
        <v>0</v>
      </c>
      <c r="J4140" s="25">
        <f t="shared" si="257"/>
        <v>0</v>
      </c>
      <c r="K4140" s="25">
        <f t="shared" si="258"/>
        <v>1</v>
      </c>
      <c r="L4140" s="25">
        <f t="shared" si="259"/>
        <v>0</v>
      </c>
      <c r="M4140" s="25">
        <v>1</v>
      </c>
      <c r="N4140" s="25" t="e">
        <v>#N/A</v>
      </c>
      <c r="O4140" s="25" t="e">
        <f>VLOOKUP(A4140,'NFkB target TFs'!$E$10:$E$54,1,FALSE)</f>
        <v>#N/A</v>
      </c>
      <c r="P4140" s="25" t="e">
        <f>VLOOKUP(A4140,'all NFkB targets'!$A$6:$A$571,1,FALSE)</f>
        <v>#N/A</v>
      </c>
    </row>
    <row r="4141" spans="1:16" x14ac:dyDescent="0.25">
      <c r="A4141" s="96" t="s">
        <v>13170</v>
      </c>
      <c r="B4141" s="21" t="s">
        <v>13171</v>
      </c>
      <c r="C4141" s="21"/>
      <c r="D4141" s="22">
        <v>0</v>
      </c>
      <c r="E4141" s="28">
        <v>0.49114983621454017</v>
      </c>
      <c r="F4141" s="24">
        <v>-0.40727023838087922</v>
      </c>
      <c r="G4141" s="28">
        <v>1.4056872390560107</v>
      </c>
      <c r="H4141" s="23">
        <v>3.2313437442134878E-2</v>
      </c>
      <c r="I4141" s="25">
        <f t="shared" si="256"/>
        <v>0</v>
      </c>
      <c r="J4141" s="25">
        <f t="shared" si="257"/>
        <v>0</v>
      </c>
      <c r="K4141" s="25">
        <f t="shared" si="258"/>
        <v>1</v>
      </c>
      <c r="L4141" s="25">
        <f t="shared" si="259"/>
        <v>0</v>
      </c>
      <c r="M4141" s="25">
        <v>1</v>
      </c>
      <c r="N4141" s="25" t="e">
        <v>#N/A</v>
      </c>
      <c r="O4141" s="25" t="e">
        <f>VLOOKUP(A4141,'NFkB target TFs'!$E$10:$E$54,1,FALSE)</f>
        <v>#N/A</v>
      </c>
      <c r="P4141" s="25" t="e">
        <f>VLOOKUP(A4141,'all NFkB targets'!$A$6:$A$571,1,FALSE)</f>
        <v>#N/A</v>
      </c>
    </row>
    <row r="4142" spans="1:16" x14ac:dyDescent="0.25">
      <c r="A4142" s="96" t="s">
        <v>13301</v>
      </c>
      <c r="B4142" s="21" t="s">
        <v>13302</v>
      </c>
      <c r="C4142" s="21"/>
      <c r="D4142" s="22">
        <v>0</v>
      </c>
      <c r="E4142" s="24">
        <v>-0.19344104764031878</v>
      </c>
      <c r="F4142" s="24">
        <v>-0.20914534098040954</v>
      </c>
      <c r="G4142" s="28">
        <v>0.61054791091562943</v>
      </c>
      <c r="H4142" s="23">
        <v>3.2195917578770307E-2</v>
      </c>
      <c r="I4142" s="25">
        <f t="shared" si="256"/>
        <v>0</v>
      </c>
      <c r="J4142" s="25">
        <f t="shared" si="257"/>
        <v>0</v>
      </c>
      <c r="K4142" s="25">
        <f t="shared" si="258"/>
        <v>1</v>
      </c>
      <c r="L4142" s="25">
        <f t="shared" si="259"/>
        <v>0</v>
      </c>
      <c r="M4142" s="25">
        <v>1</v>
      </c>
      <c r="N4142" s="25" t="e">
        <v>#N/A</v>
      </c>
      <c r="O4142" s="25" t="e">
        <f>VLOOKUP(A4142,'NFkB target TFs'!$E$10:$E$54,1,FALSE)</f>
        <v>#N/A</v>
      </c>
      <c r="P4142" s="25" t="e">
        <f>VLOOKUP(A4142,'all NFkB targets'!$A$6:$A$571,1,FALSE)</f>
        <v>#N/A</v>
      </c>
    </row>
    <row r="4143" spans="1:16" x14ac:dyDescent="0.25">
      <c r="A4143" s="96" t="s">
        <v>11094</v>
      </c>
      <c r="B4143" s="21" t="s">
        <v>11095</v>
      </c>
      <c r="C4143" s="21"/>
      <c r="D4143" s="22">
        <v>0</v>
      </c>
      <c r="E4143" s="23">
        <v>0.33505741210739337</v>
      </c>
      <c r="F4143" s="23">
        <v>0.19020248317348359</v>
      </c>
      <c r="G4143" s="23">
        <v>0.48679625778173929</v>
      </c>
      <c r="H4143" s="23">
        <v>3.2189377928525047E-2</v>
      </c>
      <c r="I4143" s="25">
        <f t="shared" si="256"/>
        <v>0</v>
      </c>
      <c r="J4143" s="25">
        <f t="shared" si="257"/>
        <v>0</v>
      </c>
      <c r="K4143" s="25">
        <f t="shared" si="258"/>
        <v>0</v>
      </c>
      <c r="L4143" s="25">
        <f t="shared" si="259"/>
        <v>0</v>
      </c>
      <c r="M4143" s="25">
        <v>0</v>
      </c>
      <c r="N4143" s="25" t="e">
        <v>#N/A</v>
      </c>
      <c r="O4143" s="25" t="e">
        <f>VLOOKUP(A4143,'NFkB target TFs'!$E$10:$E$54,1,FALSE)</f>
        <v>#N/A</v>
      </c>
      <c r="P4143" s="25" t="e">
        <f>VLOOKUP(A4143,'all NFkB targets'!$A$6:$A$571,1,FALSE)</f>
        <v>#N/A</v>
      </c>
    </row>
    <row r="4144" spans="1:16" x14ac:dyDescent="0.25">
      <c r="A4144" s="96" t="s">
        <v>1228</v>
      </c>
      <c r="B4144" s="21" t="s">
        <v>1229</v>
      </c>
      <c r="C4144" s="21"/>
      <c r="D4144" s="22">
        <v>0</v>
      </c>
      <c r="E4144" s="23">
        <v>0.30471243708366447</v>
      </c>
      <c r="F4144" s="23">
        <v>0.27955282762233186</v>
      </c>
      <c r="G4144" s="23">
        <v>0.10422080557718469</v>
      </c>
      <c r="H4144" s="23">
        <v>3.2040780476236347E-2</v>
      </c>
      <c r="I4144" s="25">
        <f t="shared" si="256"/>
        <v>0</v>
      </c>
      <c r="J4144" s="25">
        <f t="shared" si="257"/>
        <v>0</v>
      </c>
      <c r="K4144" s="25">
        <f t="shared" si="258"/>
        <v>0</v>
      </c>
      <c r="L4144" s="25">
        <f t="shared" si="259"/>
        <v>0</v>
      </c>
      <c r="M4144" s="25">
        <v>0</v>
      </c>
      <c r="N4144" s="25" t="e">
        <v>#N/A</v>
      </c>
      <c r="O4144" s="25" t="e">
        <f>VLOOKUP(A4144,'NFkB target TFs'!$E$10:$E$54,1,FALSE)</f>
        <v>#N/A</v>
      </c>
      <c r="P4144" s="25" t="e">
        <f>VLOOKUP(A4144,'all NFkB targets'!$A$6:$A$571,1,FALSE)</f>
        <v>#N/A</v>
      </c>
    </row>
    <row r="4145" spans="1:16" x14ac:dyDescent="0.25">
      <c r="A4145" s="96" t="s">
        <v>6495</v>
      </c>
      <c r="B4145" s="21" t="s">
        <v>941</v>
      </c>
      <c r="C4145" s="21"/>
      <c r="D4145" s="22">
        <v>0</v>
      </c>
      <c r="E4145" s="23">
        <v>0.36610769737046372</v>
      </c>
      <c r="F4145" s="23">
        <v>0.13273328192390094</v>
      </c>
      <c r="G4145" s="23">
        <v>-0.35379725138151108</v>
      </c>
      <c r="H4145" s="23">
        <v>3.203497510782774E-2</v>
      </c>
      <c r="I4145" s="25">
        <f t="shared" si="256"/>
        <v>0</v>
      </c>
      <c r="J4145" s="25">
        <f t="shared" si="257"/>
        <v>0</v>
      </c>
      <c r="K4145" s="25">
        <f t="shared" si="258"/>
        <v>0</v>
      </c>
      <c r="L4145" s="25">
        <f t="shared" si="259"/>
        <v>0</v>
      </c>
      <c r="M4145" s="25">
        <v>0</v>
      </c>
      <c r="N4145" s="25" t="e">
        <v>#N/A</v>
      </c>
      <c r="O4145" s="25" t="e">
        <f>VLOOKUP(A4145,'NFkB target TFs'!$E$10:$E$54,1,FALSE)</f>
        <v>#N/A</v>
      </c>
      <c r="P4145" s="25" t="e">
        <f>VLOOKUP(A4145,'all NFkB targets'!$A$6:$A$571,1,FALSE)</f>
        <v>#N/A</v>
      </c>
    </row>
    <row r="4146" spans="1:16" x14ac:dyDescent="0.25">
      <c r="A4146" s="96" t="s">
        <v>14627</v>
      </c>
      <c r="B4146" s="21" t="s">
        <v>14628</v>
      </c>
      <c r="C4146" s="21"/>
      <c r="D4146" s="22">
        <v>0</v>
      </c>
      <c r="E4146" s="24">
        <v>-0.17123525797661859</v>
      </c>
      <c r="F4146" s="24">
        <v>-0.78838554997247723</v>
      </c>
      <c r="G4146" s="24">
        <v>-0.79986774875971389</v>
      </c>
      <c r="H4146" s="23">
        <v>3.2034531387950455E-2</v>
      </c>
      <c r="I4146" s="25">
        <f t="shared" si="256"/>
        <v>0</v>
      </c>
      <c r="J4146" s="25">
        <f t="shared" si="257"/>
        <v>1</v>
      </c>
      <c r="K4146" s="25">
        <f t="shared" si="258"/>
        <v>1</v>
      </c>
      <c r="L4146" s="25">
        <f t="shared" si="259"/>
        <v>0</v>
      </c>
      <c r="M4146" s="25">
        <v>1</v>
      </c>
      <c r="N4146" s="25" t="e">
        <v>#N/A</v>
      </c>
      <c r="O4146" s="25" t="e">
        <f>VLOOKUP(A4146,'NFkB target TFs'!$E$10:$E$54,1,FALSE)</f>
        <v>#N/A</v>
      </c>
      <c r="P4146" s="25" t="e">
        <f>VLOOKUP(A4146,'all NFkB targets'!$A$6:$A$571,1,FALSE)</f>
        <v>#N/A</v>
      </c>
    </row>
    <row r="4147" spans="1:16" x14ac:dyDescent="0.25">
      <c r="A4147" s="96" t="s">
        <v>2842</v>
      </c>
      <c r="B4147" s="21" t="s">
        <v>2843</v>
      </c>
      <c r="C4147" s="21"/>
      <c r="D4147" s="22">
        <v>0</v>
      </c>
      <c r="E4147" s="23">
        <v>-0.23660686529956659</v>
      </c>
      <c r="F4147" s="23">
        <v>0.12182777328175733</v>
      </c>
      <c r="G4147" s="23">
        <v>0.1061110395595305</v>
      </c>
      <c r="H4147" s="23">
        <v>3.1892396326621157E-2</v>
      </c>
      <c r="I4147" s="25">
        <f t="shared" si="256"/>
        <v>0</v>
      </c>
      <c r="J4147" s="25">
        <f t="shared" si="257"/>
        <v>0</v>
      </c>
      <c r="K4147" s="25">
        <f t="shared" si="258"/>
        <v>0</v>
      </c>
      <c r="L4147" s="25">
        <f t="shared" si="259"/>
        <v>0</v>
      </c>
      <c r="M4147" s="25">
        <v>0</v>
      </c>
      <c r="N4147" s="25" t="e">
        <v>#N/A</v>
      </c>
      <c r="O4147" s="25" t="e">
        <f>VLOOKUP(A4147,'NFkB target TFs'!$E$10:$E$54,1,FALSE)</f>
        <v>#N/A</v>
      </c>
      <c r="P4147" s="25" t="e">
        <f>VLOOKUP(A4147,'all NFkB targets'!$A$6:$A$571,1,FALSE)</f>
        <v>#N/A</v>
      </c>
    </row>
    <row r="4148" spans="1:16" x14ac:dyDescent="0.25">
      <c r="A4148" s="96" t="s">
        <v>6247</v>
      </c>
      <c r="B4148" s="21" t="s">
        <v>6248</v>
      </c>
      <c r="C4148" s="21"/>
      <c r="D4148" s="22">
        <v>0</v>
      </c>
      <c r="E4148" s="23">
        <v>-0.14611156937116057</v>
      </c>
      <c r="F4148" s="23">
        <v>0.2360161218765485</v>
      </c>
      <c r="G4148" s="23">
        <v>0.15842186319556503</v>
      </c>
      <c r="H4148" s="23">
        <v>3.187665868909495E-2</v>
      </c>
      <c r="I4148" s="25">
        <f t="shared" si="256"/>
        <v>0</v>
      </c>
      <c r="J4148" s="25">
        <f t="shared" si="257"/>
        <v>0</v>
      </c>
      <c r="K4148" s="25">
        <f t="shared" si="258"/>
        <v>0</v>
      </c>
      <c r="L4148" s="25">
        <f t="shared" si="259"/>
        <v>0</v>
      </c>
      <c r="M4148" s="25">
        <v>0</v>
      </c>
      <c r="N4148" s="25" t="e">
        <v>#N/A</v>
      </c>
      <c r="O4148" s="25" t="e">
        <f>VLOOKUP(A4148,'NFkB target TFs'!$E$10:$E$54,1,FALSE)</f>
        <v>#N/A</v>
      </c>
      <c r="P4148" s="25" t="e">
        <f>VLOOKUP(A4148,'all NFkB targets'!$A$6:$A$571,1,FALSE)</f>
        <v>#N/A</v>
      </c>
    </row>
    <row r="4149" spans="1:16" x14ac:dyDescent="0.25">
      <c r="A4149" s="96" t="s">
        <v>4710</v>
      </c>
      <c r="B4149" s="21" t="s">
        <v>4711</v>
      </c>
      <c r="C4149" s="21"/>
      <c r="D4149" s="22">
        <v>0</v>
      </c>
      <c r="E4149" s="23">
        <v>0.25601107829688546</v>
      </c>
      <c r="F4149" s="23">
        <v>0.29044867555739728</v>
      </c>
      <c r="G4149" s="23">
        <v>-3.2734894808155113E-2</v>
      </c>
      <c r="H4149" s="23">
        <v>3.1710695533689888E-2</v>
      </c>
      <c r="I4149" s="25">
        <f t="shared" si="256"/>
        <v>0</v>
      </c>
      <c r="J4149" s="25">
        <f t="shared" si="257"/>
        <v>0</v>
      </c>
      <c r="K4149" s="25">
        <f t="shared" si="258"/>
        <v>0</v>
      </c>
      <c r="L4149" s="25">
        <f t="shared" si="259"/>
        <v>0</v>
      </c>
      <c r="M4149" s="25">
        <v>0</v>
      </c>
      <c r="N4149" s="25" t="e">
        <v>#N/A</v>
      </c>
      <c r="O4149" s="25" t="e">
        <f>VLOOKUP(A4149,'NFkB target TFs'!$E$10:$E$54,1,FALSE)</f>
        <v>#N/A</v>
      </c>
      <c r="P4149" s="25" t="e">
        <f>VLOOKUP(A4149,'all NFkB targets'!$A$6:$A$571,1,FALSE)</f>
        <v>#N/A</v>
      </c>
    </row>
    <row r="4150" spans="1:16" x14ac:dyDescent="0.25">
      <c r="A4150" s="96" t="s">
        <v>3867</v>
      </c>
      <c r="B4150" s="21" t="s">
        <v>3868</v>
      </c>
      <c r="C4150" s="21"/>
      <c r="D4150" s="22">
        <v>0</v>
      </c>
      <c r="E4150" s="23">
        <v>0.18225138005377889</v>
      </c>
      <c r="F4150" s="23">
        <v>0.33641901849287142</v>
      </c>
      <c r="G4150" s="23">
        <v>0.32814001033971485</v>
      </c>
      <c r="H4150" s="23">
        <v>3.1682744759231538E-2</v>
      </c>
      <c r="I4150" s="25">
        <f t="shared" si="256"/>
        <v>0</v>
      </c>
      <c r="J4150" s="25">
        <f t="shared" si="257"/>
        <v>0</v>
      </c>
      <c r="K4150" s="25">
        <f t="shared" si="258"/>
        <v>0</v>
      </c>
      <c r="L4150" s="25">
        <f t="shared" si="259"/>
        <v>0</v>
      </c>
      <c r="M4150" s="25">
        <v>0</v>
      </c>
      <c r="N4150" s="25" t="e">
        <v>#N/A</v>
      </c>
      <c r="O4150" s="25" t="e">
        <f>VLOOKUP(A4150,'NFkB target TFs'!$E$10:$E$54,1,FALSE)</f>
        <v>#N/A</v>
      </c>
      <c r="P4150" s="25" t="e">
        <f>VLOOKUP(A4150,'all NFkB targets'!$A$6:$A$571,1,FALSE)</f>
        <v>#N/A</v>
      </c>
    </row>
    <row r="4151" spans="1:16" x14ac:dyDescent="0.25">
      <c r="A4151" s="96" t="s">
        <v>1248</v>
      </c>
      <c r="B4151" s="21" t="s">
        <v>1249</v>
      </c>
      <c r="C4151" s="21"/>
      <c r="D4151" s="22">
        <v>0</v>
      </c>
      <c r="E4151" s="23">
        <v>-2.100029861255236E-2</v>
      </c>
      <c r="F4151" s="23">
        <v>-0.11127600924933029</v>
      </c>
      <c r="G4151" s="23">
        <v>-5.0616093475801233E-2</v>
      </c>
      <c r="H4151" s="23">
        <v>3.1535526807632649E-2</v>
      </c>
      <c r="I4151" s="25">
        <f t="shared" ref="I4151:I4214" si="260">IF(ABS(E4151)&gt;0.585,1,0)</f>
        <v>0</v>
      </c>
      <c r="J4151" s="25">
        <f t="shared" ref="J4151:J4214" si="261">IF(ABS(F4151)&gt;0.585,1,0)</f>
        <v>0</v>
      </c>
      <c r="K4151" s="25">
        <f t="shared" ref="K4151:K4214" si="262">IF(ABS(G4151)&gt;0.585,1,0)</f>
        <v>0</v>
      </c>
      <c r="L4151" s="25">
        <f t="shared" ref="L4151:L4214" si="263">IF(ABS(H4151)&gt;0.585,1,0)</f>
        <v>0</v>
      </c>
      <c r="M4151" s="25">
        <v>0</v>
      </c>
      <c r="N4151" s="25" t="e">
        <v>#N/A</v>
      </c>
      <c r="O4151" s="25" t="e">
        <f>VLOOKUP(A4151,'NFkB target TFs'!$E$10:$E$54,1,FALSE)</f>
        <v>#N/A</v>
      </c>
      <c r="P4151" s="25" t="e">
        <f>VLOOKUP(A4151,'all NFkB targets'!$A$6:$A$571,1,FALSE)</f>
        <v>#N/A</v>
      </c>
    </row>
    <row r="4152" spans="1:16" x14ac:dyDescent="0.25">
      <c r="A4152" s="96" t="s">
        <v>2911</v>
      </c>
      <c r="B4152" s="21" t="s">
        <v>2912</v>
      </c>
      <c r="C4152" s="21"/>
      <c r="D4152" s="22">
        <v>0</v>
      </c>
      <c r="E4152" s="23">
        <v>-4.3170113350523752E-2</v>
      </c>
      <c r="F4152" s="23">
        <v>-9.7635063572476056E-4</v>
      </c>
      <c r="G4152" s="23">
        <v>0.22125139377248645</v>
      </c>
      <c r="H4152" s="23">
        <v>3.14165900646943E-2</v>
      </c>
      <c r="I4152" s="25">
        <f t="shared" si="260"/>
        <v>0</v>
      </c>
      <c r="J4152" s="25">
        <f t="shared" si="261"/>
        <v>0</v>
      </c>
      <c r="K4152" s="25">
        <f t="shared" si="262"/>
        <v>0</v>
      </c>
      <c r="L4152" s="25">
        <f t="shared" si="263"/>
        <v>0</v>
      </c>
      <c r="M4152" s="25">
        <v>0</v>
      </c>
      <c r="N4152" s="25" t="e">
        <v>#N/A</v>
      </c>
      <c r="O4152" s="25" t="e">
        <f>VLOOKUP(A4152,'NFkB target TFs'!$E$10:$E$54,1,FALSE)</f>
        <v>#N/A</v>
      </c>
      <c r="P4152" s="25" t="e">
        <f>VLOOKUP(A4152,'all NFkB targets'!$A$6:$A$571,1,FALSE)</f>
        <v>#N/A</v>
      </c>
    </row>
    <row r="4153" spans="1:16" x14ac:dyDescent="0.25">
      <c r="A4153" s="96" t="s">
        <v>11840</v>
      </c>
      <c r="B4153" s="21" t="s">
        <v>941</v>
      </c>
      <c r="C4153" s="21"/>
      <c r="D4153" s="22">
        <v>0</v>
      </c>
      <c r="E4153" s="23">
        <v>0.27863126088481222</v>
      </c>
      <c r="F4153" s="23">
        <v>-0.11692851671401744</v>
      </c>
      <c r="G4153" s="23">
        <v>-4.6480101851919607E-2</v>
      </c>
      <c r="H4153" s="23">
        <v>3.1384880720508872E-2</v>
      </c>
      <c r="I4153" s="25">
        <f t="shared" si="260"/>
        <v>0</v>
      </c>
      <c r="J4153" s="25">
        <f t="shared" si="261"/>
        <v>0</v>
      </c>
      <c r="K4153" s="25">
        <f t="shared" si="262"/>
        <v>0</v>
      </c>
      <c r="L4153" s="25">
        <f t="shared" si="263"/>
        <v>0</v>
      </c>
      <c r="M4153" s="25">
        <v>0</v>
      </c>
      <c r="N4153" s="25" t="e">
        <v>#N/A</v>
      </c>
      <c r="O4153" s="25" t="e">
        <f>VLOOKUP(A4153,'NFkB target TFs'!$E$10:$E$54,1,FALSE)</f>
        <v>#N/A</v>
      </c>
      <c r="P4153" s="25" t="e">
        <f>VLOOKUP(A4153,'all NFkB targets'!$A$6:$A$571,1,FALSE)</f>
        <v>#N/A</v>
      </c>
    </row>
    <row r="4154" spans="1:16" x14ac:dyDescent="0.25">
      <c r="A4154" s="96" t="s">
        <v>10614</v>
      </c>
      <c r="B4154" s="21" t="s">
        <v>10615</v>
      </c>
      <c r="C4154" s="21"/>
      <c r="D4154" s="22">
        <v>0</v>
      </c>
      <c r="E4154" s="23">
        <v>2.0714583829797805E-2</v>
      </c>
      <c r="F4154" s="23">
        <v>6.3584018075966758E-3</v>
      </c>
      <c r="G4154" s="23">
        <v>-0.19950806423574918</v>
      </c>
      <c r="H4154" s="23">
        <v>3.1336408852680485E-2</v>
      </c>
      <c r="I4154" s="25">
        <f t="shared" si="260"/>
        <v>0</v>
      </c>
      <c r="J4154" s="25">
        <f t="shared" si="261"/>
        <v>0</v>
      </c>
      <c r="K4154" s="25">
        <f t="shared" si="262"/>
        <v>0</v>
      </c>
      <c r="L4154" s="25">
        <f t="shared" si="263"/>
        <v>0</v>
      </c>
      <c r="M4154" s="25">
        <v>0</v>
      </c>
      <c r="N4154" s="25" t="e">
        <v>#N/A</v>
      </c>
      <c r="O4154" s="25" t="e">
        <f>VLOOKUP(A4154,'NFkB target TFs'!$E$10:$E$54,1,FALSE)</f>
        <v>#N/A</v>
      </c>
      <c r="P4154" s="25" t="e">
        <f>VLOOKUP(A4154,'all NFkB targets'!$A$6:$A$571,1,FALSE)</f>
        <v>#N/A</v>
      </c>
    </row>
    <row r="4155" spans="1:16" x14ac:dyDescent="0.25">
      <c r="A4155" s="96" t="s">
        <v>7381</v>
      </c>
      <c r="B4155" s="21" t="s">
        <v>7382</v>
      </c>
      <c r="C4155" s="21"/>
      <c r="D4155" s="22">
        <v>0</v>
      </c>
      <c r="E4155" s="23">
        <v>-0.13092498028099864</v>
      </c>
      <c r="F4155" s="23">
        <v>-0.36247969732782087</v>
      </c>
      <c r="G4155" s="23">
        <v>-0.10741082400560491</v>
      </c>
      <c r="H4155" s="23">
        <v>3.1276974401978484E-2</v>
      </c>
      <c r="I4155" s="25">
        <f t="shared" si="260"/>
        <v>0</v>
      </c>
      <c r="J4155" s="25">
        <f t="shared" si="261"/>
        <v>0</v>
      </c>
      <c r="K4155" s="25">
        <f t="shared" si="262"/>
        <v>0</v>
      </c>
      <c r="L4155" s="25">
        <f t="shared" si="263"/>
        <v>0</v>
      </c>
      <c r="M4155" s="25">
        <v>0</v>
      </c>
      <c r="N4155" s="25" t="e">
        <v>#N/A</v>
      </c>
      <c r="O4155" s="25" t="e">
        <f>VLOOKUP(A4155,'NFkB target TFs'!$E$10:$E$54,1,FALSE)</f>
        <v>#N/A</v>
      </c>
      <c r="P4155" s="25" t="e">
        <f>VLOOKUP(A4155,'all NFkB targets'!$A$6:$A$571,1,FALSE)</f>
        <v>#N/A</v>
      </c>
    </row>
    <row r="4156" spans="1:16" x14ac:dyDescent="0.25">
      <c r="A4156" s="96" t="s">
        <v>5663</v>
      </c>
      <c r="B4156" s="21" t="s">
        <v>5664</v>
      </c>
      <c r="C4156" s="21"/>
      <c r="D4156" s="22">
        <v>0</v>
      </c>
      <c r="E4156" s="23">
        <v>0.44877390494396507</v>
      </c>
      <c r="F4156" s="23">
        <v>0.15755171434396728</v>
      </c>
      <c r="G4156" s="23">
        <v>-0.11936481583628462</v>
      </c>
      <c r="H4156" s="23">
        <v>3.1260129830299313E-2</v>
      </c>
      <c r="I4156" s="25">
        <f t="shared" si="260"/>
        <v>0</v>
      </c>
      <c r="J4156" s="25">
        <f t="shared" si="261"/>
        <v>0</v>
      </c>
      <c r="K4156" s="25">
        <f t="shared" si="262"/>
        <v>0</v>
      </c>
      <c r="L4156" s="25">
        <f t="shared" si="263"/>
        <v>0</v>
      </c>
      <c r="M4156" s="25">
        <v>0</v>
      </c>
      <c r="N4156" s="25" t="e">
        <v>#N/A</v>
      </c>
      <c r="O4156" s="25" t="e">
        <f>VLOOKUP(A4156,'NFkB target TFs'!$E$10:$E$54,1,FALSE)</f>
        <v>#N/A</v>
      </c>
      <c r="P4156" s="25" t="e">
        <f>VLOOKUP(A4156,'all NFkB targets'!$A$6:$A$571,1,FALSE)</f>
        <v>#N/A</v>
      </c>
    </row>
    <row r="4157" spans="1:16" x14ac:dyDescent="0.25">
      <c r="A4157" s="96" t="s">
        <v>1502</v>
      </c>
      <c r="B4157" s="21" t="s">
        <v>1503</v>
      </c>
      <c r="C4157" s="21"/>
      <c r="D4157" s="22">
        <v>0</v>
      </c>
      <c r="E4157" s="23">
        <v>-0.10809411719223762</v>
      </c>
      <c r="F4157" s="23">
        <v>-5.3996959428765527E-2</v>
      </c>
      <c r="G4157" s="23">
        <v>0.29572842026788038</v>
      </c>
      <c r="H4157" s="23">
        <v>3.1178673789935669E-2</v>
      </c>
      <c r="I4157" s="25">
        <f t="shared" si="260"/>
        <v>0</v>
      </c>
      <c r="J4157" s="25">
        <f t="shared" si="261"/>
        <v>0</v>
      </c>
      <c r="K4157" s="25">
        <f t="shared" si="262"/>
        <v>0</v>
      </c>
      <c r="L4157" s="25">
        <f t="shared" si="263"/>
        <v>0</v>
      </c>
      <c r="M4157" s="25">
        <v>0</v>
      </c>
      <c r="N4157" s="25" t="e">
        <v>#N/A</v>
      </c>
      <c r="O4157" s="25" t="e">
        <f>VLOOKUP(A4157,'NFkB target TFs'!$E$10:$E$54,1,FALSE)</f>
        <v>#N/A</v>
      </c>
      <c r="P4157" s="25" t="e">
        <f>VLOOKUP(A4157,'all NFkB targets'!$A$6:$A$571,1,FALSE)</f>
        <v>#N/A</v>
      </c>
    </row>
    <row r="4158" spans="1:16" x14ac:dyDescent="0.25">
      <c r="A4158" s="96" t="s">
        <v>3375</v>
      </c>
      <c r="B4158" s="21" t="s">
        <v>3376</v>
      </c>
      <c r="C4158" s="21"/>
      <c r="D4158" s="22">
        <v>0</v>
      </c>
      <c r="E4158" s="23">
        <v>-0.1245629551499403</v>
      </c>
      <c r="F4158" s="23">
        <v>2.5304194802271477E-2</v>
      </c>
      <c r="G4158" s="23">
        <v>0.31916361360409423</v>
      </c>
      <c r="H4158" s="23">
        <v>3.1091194106438017E-2</v>
      </c>
      <c r="I4158" s="25">
        <f t="shared" si="260"/>
        <v>0</v>
      </c>
      <c r="J4158" s="25">
        <f t="shared" si="261"/>
        <v>0</v>
      </c>
      <c r="K4158" s="25">
        <f t="shared" si="262"/>
        <v>0</v>
      </c>
      <c r="L4158" s="25">
        <f t="shared" si="263"/>
        <v>0</v>
      </c>
      <c r="M4158" s="25">
        <v>0</v>
      </c>
      <c r="N4158" s="25" t="e">
        <v>#N/A</v>
      </c>
      <c r="O4158" s="25" t="e">
        <f>VLOOKUP(A4158,'NFkB target TFs'!$E$10:$E$54,1,FALSE)</f>
        <v>#N/A</v>
      </c>
      <c r="P4158" s="25" t="e">
        <f>VLOOKUP(A4158,'all NFkB targets'!$A$6:$A$571,1,FALSE)</f>
        <v>#N/A</v>
      </c>
    </row>
    <row r="4159" spans="1:16" x14ac:dyDescent="0.25">
      <c r="A4159" s="96" t="s">
        <v>5230</v>
      </c>
      <c r="B4159" s="21" t="s">
        <v>5231</v>
      </c>
      <c r="C4159" s="21"/>
      <c r="D4159" s="22">
        <v>0</v>
      </c>
      <c r="E4159" s="23">
        <v>0.18534543458112801</v>
      </c>
      <c r="F4159" s="23">
        <v>7.6658727940311089E-2</v>
      </c>
      <c r="G4159" s="23">
        <v>0.14530303376220405</v>
      </c>
      <c r="H4159" s="23">
        <v>3.1064109635941615E-2</v>
      </c>
      <c r="I4159" s="25">
        <f t="shared" si="260"/>
        <v>0</v>
      </c>
      <c r="J4159" s="25">
        <f t="shared" si="261"/>
        <v>0</v>
      </c>
      <c r="K4159" s="25">
        <f t="shared" si="262"/>
        <v>0</v>
      </c>
      <c r="L4159" s="25">
        <f t="shared" si="263"/>
        <v>0</v>
      </c>
      <c r="M4159" s="25">
        <v>0</v>
      </c>
      <c r="N4159" s="25" t="e">
        <v>#N/A</v>
      </c>
      <c r="O4159" s="25" t="e">
        <f>VLOOKUP(A4159,'NFkB target TFs'!$E$10:$E$54,1,FALSE)</f>
        <v>#N/A</v>
      </c>
      <c r="P4159" s="25" t="e">
        <f>VLOOKUP(A4159,'all NFkB targets'!$A$6:$A$571,1,FALSE)</f>
        <v>#N/A</v>
      </c>
    </row>
    <row r="4160" spans="1:16" x14ac:dyDescent="0.25">
      <c r="A4160" s="96" t="s">
        <v>192</v>
      </c>
      <c r="B4160" s="21" t="s">
        <v>193</v>
      </c>
      <c r="C4160" s="21"/>
      <c r="D4160" s="22">
        <v>0</v>
      </c>
      <c r="E4160" s="24">
        <v>-0.67315125609960769</v>
      </c>
      <c r="F4160" s="24">
        <v>-0.41392158195553425</v>
      </c>
      <c r="G4160" s="24">
        <v>-0.18307329101676401</v>
      </c>
      <c r="H4160" s="23">
        <v>3.0911319074495635E-2</v>
      </c>
      <c r="I4160" s="25">
        <f t="shared" si="260"/>
        <v>1</v>
      </c>
      <c r="J4160" s="25">
        <f t="shared" si="261"/>
        <v>0</v>
      </c>
      <c r="K4160" s="25">
        <f t="shared" si="262"/>
        <v>0</v>
      </c>
      <c r="L4160" s="25">
        <f t="shared" si="263"/>
        <v>0</v>
      </c>
      <c r="M4160" s="25">
        <v>1</v>
      </c>
      <c r="N4160" s="25" t="e">
        <v>#N/A</v>
      </c>
      <c r="O4160" s="25" t="e">
        <f>VLOOKUP(A4160,'NFkB target TFs'!$E$10:$E$54,1,FALSE)</f>
        <v>#N/A</v>
      </c>
      <c r="P4160" s="25" t="str">
        <f>VLOOKUP(A4160,'all NFkB targets'!$A$6:$A$571,1,FALSE)</f>
        <v>PLCD1</v>
      </c>
    </row>
    <row r="4161" spans="1:16" x14ac:dyDescent="0.25">
      <c r="A4161" s="96" t="s">
        <v>6006</v>
      </c>
      <c r="B4161" s="21" t="s">
        <v>6007</v>
      </c>
      <c r="C4161" s="21"/>
      <c r="D4161" s="22">
        <v>0</v>
      </c>
      <c r="E4161" s="23">
        <v>-7.1316628277936528E-2</v>
      </c>
      <c r="F4161" s="23">
        <v>-0.12891985992861218</v>
      </c>
      <c r="G4161" s="23">
        <v>0.30784359361129227</v>
      </c>
      <c r="H4161" s="23">
        <v>3.0857678462815091E-2</v>
      </c>
      <c r="I4161" s="25">
        <f t="shared" si="260"/>
        <v>0</v>
      </c>
      <c r="J4161" s="25">
        <f t="shared" si="261"/>
        <v>0</v>
      </c>
      <c r="K4161" s="25">
        <f t="shared" si="262"/>
        <v>0</v>
      </c>
      <c r="L4161" s="25">
        <f t="shared" si="263"/>
        <v>0</v>
      </c>
      <c r="M4161" s="25">
        <v>0</v>
      </c>
      <c r="N4161" s="25" t="e">
        <v>#N/A</v>
      </c>
      <c r="O4161" s="25" t="e">
        <f>VLOOKUP(A4161,'NFkB target TFs'!$E$10:$E$54,1,FALSE)</f>
        <v>#N/A</v>
      </c>
      <c r="P4161" s="25" t="e">
        <f>VLOOKUP(A4161,'all NFkB targets'!$A$6:$A$571,1,FALSE)</f>
        <v>#N/A</v>
      </c>
    </row>
    <row r="4162" spans="1:16" x14ac:dyDescent="0.25">
      <c r="A4162" s="96" t="s">
        <v>1508</v>
      </c>
      <c r="B4162" s="21" t="s">
        <v>1509</v>
      </c>
      <c r="C4162" s="21"/>
      <c r="D4162" s="22">
        <v>0</v>
      </c>
      <c r="E4162" s="23">
        <v>-0.21941448871806299</v>
      </c>
      <c r="F4162" s="23">
        <v>-1.0797159219766856E-2</v>
      </c>
      <c r="G4162" s="23">
        <v>0.16583737474074212</v>
      </c>
      <c r="H4162" s="23">
        <v>3.0848338857616148E-2</v>
      </c>
      <c r="I4162" s="25">
        <f t="shared" si="260"/>
        <v>0</v>
      </c>
      <c r="J4162" s="25">
        <f t="shared" si="261"/>
        <v>0</v>
      </c>
      <c r="K4162" s="25">
        <f t="shared" si="262"/>
        <v>0</v>
      </c>
      <c r="L4162" s="25">
        <f t="shared" si="263"/>
        <v>0</v>
      </c>
      <c r="M4162" s="25">
        <v>0</v>
      </c>
      <c r="N4162" s="25" t="e">
        <v>#N/A</v>
      </c>
      <c r="O4162" s="25" t="e">
        <f>VLOOKUP(A4162,'NFkB target TFs'!$E$10:$E$54,1,FALSE)</f>
        <v>#N/A</v>
      </c>
      <c r="P4162" s="25" t="e">
        <f>VLOOKUP(A4162,'all NFkB targets'!$A$6:$A$571,1,FALSE)</f>
        <v>#N/A</v>
      </c>
    </row>
    <row r="4163" spans="1:16" x14ac:dyDescent="0.25">
      <c r="A4163" s="96" t="s">
        <v>6030</v>
      </c>
      <c r="B4163" s="21" t="s">
        <v>6031</v>
      </c>
      <c r="C4163" s="21"/>
      <c r="D4163" s="22">
        <v>0</v>
      </c>
      <c r="E4163" s="23">
        <v>-6.7605864084533266E-3</v>
      </c>
      <c r="F4163" s="23">
        <v>7.2541102269343863E-2</v>
      </c>
      <c r="G4163" s="23">
        <v>0.12290052817096113</v>
      </c>
      <c r="H4163" s="23">
        <v>3.0769874809522417E-2</v>
      </c>
      <c r="I4163" s="25">
        <f t="shared" si="260"/>
        <v>0</v>
      </c>
      <c r="J4163" s="25">
        <f t="shared" si="261"/>
        <v>0</v>
      </c>
      <c r="K4163" s="25">
        <f t="shared" si="262"/>
        <v>0</v>
      </c>
      <c r="L4163" s="25">
        <f t="shared" si="263"/>
        <v>0</v>
      </c>
      <c r="M4163" s="25">
        <v>0</v>
      </c>
      <c r="N4163" s="25" t="e">
        <v>#N/A</v>
      </c>
      <c r="O4163" s="25" t="e">
        <f>VLOOKUP(A4163,'NFkB target TFs'!$E$10:$E$54,1,FALSE)</f>
        <v>#N/A</v>
      </c>
      <c r="P4163" s="25" t="e">
        <f>VLOOKUP(A4163,'all NFkB targets'!$A$6:$A$571,1,FALSE)</f>
        <v>#N/A</v>
      </c>
    </row>
    <row r="4164" spans="1:16" x14ac:dyDescent="0.25">
      <c r="A4164" s="96" t="s">
        <v>13612</v>
      </c>
      <c r="B4164" s="21" t="s">
        <v>13613</v>
      </c>
      <c r="C4164" s="21"/>
      <c r="D4164" s="22">
        <v>0</v>
      </c>
      <c r="E4164" s="23">
        <v>0.10603762865187585</v>
      </c>
      <c r="F4164" s="28">
        <v>0.32686439000459894</v>
      </c>
      <c r="G4164" s="28">
        <v>0.76864759319114695</v>
      </c>
      <c r="H4164" s="23">
        <v>3.0617522045978306E-2</v>
      </c>
      <c r="I4164" s="25">
        <f t="shared" si="260"/>
        <v>0</v>
      </c>
      <c r="J4164" s="25">
        <f t="shared" si="261"/>
        <v>0</v>
      </c>
      <c r="K4164" s="25">
        <f t="shared" si="262"/>
        <v>1</v>
      </c>
      <c r="L4164" s="25">
        <f t="shared" si="263"/>
        <v>0</v>
      </c>
      <c r="M4164" s="25">
        <v>1</v>
      </c>
      <c r="N4164" s="25" t="e">
        <v>#N/A</v>
      </c>
      <c r="O4164" s="25" t="e">
        <f>VLOOKUP(A4164,'NFkB target TFs'!$E$10:$E$54,1,FALSE)</f>
        <v>#N/A</v>
      </c>
      <c r="P4164" s="25" t="e">
        <f>VLOOKUP(A4164,'all NFkB targets'!$A$6:$A$571,1,FALSE)</f>
        <v>#N/A</v>
      </c>
    </row>
    <row r="4165" spans="1:16" x14ac:dyDescent="0.25">
      <c r="A4165" s="96" t="s">
        <v>2624</v>
      </c>
      <c r="B4165" s="21" t="s">
        <v>2625</v>
      </c>
      <c r="C4165" s="21"/>
      <c r="D4165" s="22">
        <v>0</v>
      </c>
      <c r="E4165" s="23">
        <v>7.1366255642594384E-2</v>
      </c>
      <c r="F4165" s="23">
        <v>0.17287976312244108</v>
      </c>
      <c r="G4165" s="23">
        <v>-0.29954906648647228</v>
      </c>
      <c r="H4165" s="23">
        <v>3.0608292571156999E-2</v>
      </c>
      <c r="I4165" s="25">
        <f t="shared" si="260"/>
        <v>0</v>
      </c>
      <c r="J4165" s="25">
        <f t="shared" si="261"/>
        <v>0</v>
      </c>
      <c r="K4165" s="25">
        <f t="shared" si="262"/>
        <v>0</v>
      </c>
      <c r="L4165" s="25">
        <f t="shared" si="263"/>
        <v>0</v>
      </c>
      <c r="M4165" s="25">
        <v>0</v>
      </c>
      <c r="N4165" s="25" t="e">
        <v>#N/A</v>
      </c>
      <c r="O4165" s="25" t="e">
        <f>VLOOKUP(A4165,'NFkB target TFs'!$E$10:$E$54,1,FALSE)</f>
        <v>#N/A</v>
      </c>
      <c r="P4165" s="25" t="e">
        <f>VLOOKUP(A4165,'all NFkB targets'!$A$6:$A$571,1,FALSE)</f>
        <v>#N/A</v>
      </c>
    </row>
    <row r="4166" spans="1:16" x14ac:dyDescent="0.25">
      <c r="A4166" s="96" t="s">
        <v>11369</v>
      </c>
      <c r="B4166" s="21" t="s">
        <v>11370</v>
      </c>
      <c r="C4166" s="21"/>
      <c r="D4166" s="22">
        <v>0</v>
      </c>
      <c r="E4166" s="23">
        <v>0.53268085623874406</v>
      </c>
      <c r="F4166" s="23">
        <v>-7.698053356740521E-2</v>
      </c>
      <c r="G4166" s="23">
        <v>-5.3617597214902557E-2</v>
      </c>
      <c r="H4166" s="23">
        <v>3.0581332249342747E-2</v>
      </c>
      <c r="I4166" s="25">
        <f t="shared" si="260"/>
        <v>0</v>
      </c>
      <c r="J4166" s="25">
        <f t="shared" si="261"/>
        <v>0</v>
      </c>
      <c r="K4166" s="25">
        <f t="shared" si="262"/>
        <v>0</v>
      </c>
      <c r="L4166" s="25">
        <f t="shared" si="263"/>
        <v>0</v>
      </c>
      <c r="M4166" s="25">
        <v>0</v>
      </c>
      <c r="N4166" s="25" t="e">
        <v>#N/A</v>
      </c>
      <c r="O4166" s="25" t="e">
        <f>VLOOKUP(A4166,'NFkB target TFs'!$E$10:$E$54,1,FALSE)</f>
        <v>#N/A</v>
      </c>
      <c r="P4166" s="25" t="e">
        <f>VLOOKUP(A4166,'all NFkB targets'!$A$6:$A$571,1,FALSE)</f>
        <v>#N/A</v>
      </c>
    </row>
    <row r="4167" spans="1:16" x14ac:dyDescent="0.25">
      <c r="A4167" s="96" t="s">
        <v>11705</v>
      </c>
      <c r="B4167" s="21" t="s">
        <v>11706</v>
      </c>
      <c r="C4167" s="21"/>
      <c r="D4167" s="22">
        <v>0</v>
      </c>
      <c r="E4167" s="23">
        <v>-6.9447521679934912E-2</v>
      </c>
      <c r="F4167" s="23">
        <v>0.28768379013314022</v>
      </c>
      <c r="G4167" s="23">
        <v>0.44096596426936979</v>
      </c>
      <c r="H4167" s="23">
        <v>3.0511645650240869E-2</v>
      </c>
      <c r="I4167" s="25">
        <f t="shared" si="260"/>
        <v>0</v>
      </c>
      <c r="J4167" s="25">
        <f t="shared" si="261"/>
        <v>0</v>
      </c>
      <c r="K4167" s="25">
        <f t="shared" si="262"/>
        <v>0</v>
      </c>
      <c r="L4167" s="25">
        <f t="shared" si="263"/>
        <v>0</v>
      </c>
      <c r="M4167" s="25">
        <v>0</v>
      </c>
      <c r="N4167" s="25" t="e">
        <v>#N/A</v>
      </c>
      <c r="O4167" s="25" t="e">
        <f>VLOOKUP(A4167,'NFkB target TFs'!$E$10:$E$54,1,FALSE)</f>
        <v>#N/A</v>
      </c>
      <c r="P4167" s="25" t="e">
        <f>VLOOKUP(A4167,'all NFkB targets'!$A$6:$A$571,1,FALSE)</f>
        <v>#N/A</v>
      </c>
    </row>
    <row r="4168" spans="1:16" x14ac:dyDescent="0.25">
      <c r="A4168" s="96" t="s">
        <v>11460</v>
      </c>
      <c r="B4168" s="21" t="s">
        <v>11461</v>
      </c>
      <c r="C4168" s="21"/>
      <c r="D4168" s="22">
        <v>0</v>
      </c>
      <c r="E4168" s="23">
        <v>1.2745506408280444E-2</v>
      </c>
      <c r="F4168" s="23">
        <v>0.14585907314551722</v>
      </c>
      <c r="G4168" s="23">
        <v>0.25090120180146963</v>
      </c>
      <c r="H4168" s="23">
        <v>3.047683716502295E-2</v>
      </c>
      <c r="I4168" s="25">
        <f t="shared" si="260"/>
        <v>0</v>
      </c>
      <c r="J4168" s="25">
        <f t="shared" si="261"/>
        <v>0</v>
      </c>
      <c r="K4168" s="25">
        <f t="shared" si="262"/>
        <v>0</v>
      </c>
      <c r="L4168" s="25">
        <f t="shared" si="263"/>
        <v>0</v>
      </c>
      <c r="M4168" s="25">
        <v>0</v>
      </c>
      <c r="N4168" s="25" t="e">
        <v>#N/A</v>
      </c>
      <c r="O4168" s="25" t="e">
        <f>VLOOKUP(A4168,'NFkB target TFs'!$E$10:$E$54,1,FALSE)</f>
        <v>#N/A</v>
      </c>
      <c r="P4168" s="25" t="e">
        <f>VLOOKUP(A4168,'all NFkB targets'!$A$6:$A$571,1,FALSE)</f>
        <v>#N/A</v>
      </c>
    </row>
    <row r="4169" spans="1:16" x14ac:dyDescent="0.25">
      <c r="A4169" s="96" t="s">
        <v>5924</v>
      </c>
      <c r="B4169" s="21" t="s">
        <v>5925</v>
      </c>
      <c r="C4169" s="21"/>
      <c r="D4169" s="22">
        <v>0</v>
      </c>
      <c r="E4169" s="23">
        <v>-0.46952746553591995</v>
      </c>
      <c r="F4169" s="23">
        <v>-0.34163930578003399</v>
      </c>
      <c r="G4169" s="23">
        <v>-0.14492008504039905</v>
      </c>
      <c r="H4169" s="23">
        <v>3.047593818675785E-2</v>
      </c>
      <c r="I4169" s="25">
        <f t="shared" si="260"/>
        <v>0</v>
      </c>
      <c r="J4169" s="25">
        <f t="shared" si="261"/>
        <v>0</v>
      </c>
      <c r="K4169" s="25">
        <f t="shared" si="262"/>
        <v>0</v>
      </c>
      <c r="L4169" s="25">
        <f t="shared" si="263"/>
        <v>0</v>
      </c>
      <c r="M4169" s="25">
        <v>0</v>
      </c>
      <c r="N4169" s="25" t="e">
        <v>#N/A</v>
      </c>
      <c r="O4169" s="25" t="e">
        <f>VLOOKUP(A4169,'NFkB target TFs'!$E$10:$E$54,1,FALSE)</f>
        <v>#N/A</v>
      </c>
      <c r="P4169" s="25" t="e">
        <f>VLOOKUP(A4169,'all NFkB targets'!$A$6:$A$571,1,FALSE)</f>
        <v>#N/A</v>
      </c>
    </row>
    <row r="4170" spans="1:16" x14ac:dyDescent="0.25">
      <c r="A4170" s="96" t="s">
        <v>13990</v>
      </c>
      <c r="B4170" s="21" t="s">
        <v>13991</v>
      </c>
      <c r="C4170" s="21"/>
      <c r="D4170" s="22">
        <v>0</v>
      </c>
      <c r="E4170" s="23">
        <v>-4.5586781880365586E-2</v>
      </c>
      <c r="F4170" s="23">
        <v>2.0133419497041467E-2</v>
      </c>
      <c r="G4170" s="28">
        <v>0.65614264540186584</v>
      </c>
      <c r="H4170" s="23">
        <v>3.0380899584040107E-2</v>
      </c>
      <c r="I4170" s="25">
        <f t="shared" si="260"/>
        <v>0</v>
      </c>
      <c r="J4170" s="25">
        <f t="shared" si="261"/>
        <v>0</v>
      </c>
      <c r="K4170" s="25">
        <f t="shared" si="262"/>
        <v>1</v>
      </c>
      <c r="L4170" s="25">
        <f t="shared" si="263"/>
        <v>0</v>
      </c>
      <c r="M4170" s="25">
        <v>1</v>
      </c>
      <c r="N4170" s="25" t="e">
        <v>#N/A</v>
      </c>
      <c r="O4170" s="25" t="e">
        <f>VLOOKUP(A4170,'NFkB target TFs'!$E$10:$E$54,1,FALSE)</f>
        <v>#N/A</v>
      </c>
      <c r="P4170" s="25" t="e">
        <f>VLOOKUP(A4170,'all NFkB targets'!$A$6:$A$571,1,FALSE)</f>
        <v>#N/A</v>
      </c>
    </row>
    <row r="4171" spans="1:16" x14ac:dyDescent="0.25">
      <c r="A4171" s="96" t="s">
        <v>6257</v>
      </c>
      <c r="B4171" s="21" t="s">
        <v>6258</v>
      </c>
      <c r="C4171" s="21"/>
      <c r="D4171" s="22">
        <v>0</v>
      </c>
      <c r="E4171" s="23">
        <v>5.9756782623412399E-2</v>
      </c>
      <c r="F4171" s="23">
        <v>0.45068033717153039</v>
      </c>
      <c r="G4171" s="23">
        <v>-0.16327140976230001</v>
      </c>
      <c r="H4171" s="23">
        <v>3.0276021376252522E-2</v>
      </c>
      <c r="I4171" s="25">
        <f t="shared" si="260"/>
        <v>0</v>
      </c>
      <c r="J4171" s="25">
        <f t="shared" si="261"/>
        <v>0</v>
      </c>
      <c r="K4171" s="25">
        <f t="shared" si="262"/>
        <v>0</v>
      </c>
      <c r="L4171" s="25">
        <f t="shared" si="263"/>
        <v>0</v>
      </c>
      <c r="M4171" s="25">
        <v>0</v>
      </c>
      <c r="N4171" s="25" t="e">
        <v>#N/A</v>
      </c>
      <c r="O4171" s="25" t="e">
        <f>VLOOKUP(A4171,'NFkB target TFs'!$E$10:$E$54,1,FALSE)</f>
        <v>#N/A</v>
      </c>
      <c r="P4171" s="25" t="e">
        <f>VLOOKUP(A4171,'all NFkB targets'!$A$6:$A$571,1,FALSE)</f>
        <v>#N/A</v>
      </c>
    </row>
    <row r="4172" spans="1:16" x14ac:dyDescent="0.25">
      <c r="A4172" s="96" t="s">
        <v>10738</v>
      </c>
      <c r="B4172" s="21" t="s">
        <v>10739</v>
      </c>
      <c r="C4172" s="21"/>
      <c r="D4172" s="22">
        <v>0</v>
      </c>
      <c r="E4172" s="23">
        <v>0.40527100062931526</v>
      </c>
      <c r="F4172" s="23">
        <v>6.9079955691955366E-2</v>
      </c>
      <c r="G4172" s="23">
        <v>5.8664071570949501E-2</v>
      </c>
      <c r="H4172" s="23">
        <v>3.0219046227806304E-2</v>
      </c>
      <c r="I4172" s="25">
        <f t="shared" si="260"/>
        <v>0</v>
      </c>
      <c r="J4172" s="25">
        <f t="shared" si="261"/>
        <v>0</v>
      </c>
      <c r="K4172" s="25">
        <f t="shared" si="262"/>
        <v>0</v>
      </c>
      <c r="L4172" s="25">
        <f t="shared" si="263"/>
        <v>0</v>
      </c>
      <c r="M4172" s="25">
        <v>0</v>
      </c>
      <c r="N4172" s="25" t="e">
        <v>#N/A</v>
      </c>
      <c r="O4172" s="25" t="e">
        <f>VLOOKUP(A4172,'NFkB target TFs'!$E$10:$E$54,1,FALSE)</f>
        <v>#N/A</v>
      </c>
      <c r="P4172" s="25" t="e">
        <f>VLOOKUP(A4172,'all NFkB targets'!$A$6:$A$571,1,FALSE)</f>
        <v>#N/A</v>
      </c>
    </row>
    <row r="4173" spans="1:16" x14ac:dyDescent="0.25">
      <c r="A4173" s="96" t="s">
        <v>3840</v>
      </c>
      <c r="B4173" s="21" t="s">
        <v>3841</v>
      </c>
      <c r="C4173" s="21"/>
      <c r="D4173" s="22">
        <v>0</v>
      </c>
      <c r="E4173" s="23">
        <v>-4.2634690855602564E-2</v>
      </c>
      <c r="F4173" s="23">
        <v>-0.14763272974853806</v>
      </c>
      <c r="G4173" s="23">
        <v>-0.10659257566328138</v>
      </c>
      <c r="H4173" s="23">
        <v>3.0215212051554457E-2</v>
      </c>
      <c r="I4173" s="25">
        <f t="shared" si="260"/>
        <v>0</v>
      </c>
      <c r="J4173" s="25">
        <f t="shared" si="261"/>
        <v>0</v>
      </c>
      <c r="K4173" s="25">
        <f t="shared" si="262"/>
        <v>0</v>
      </c>
      <c r="L4173" s="25">
        <f t="shared" si="263"/>
        <v>0</v>
      </c>
      <c r="M4173" s="25">
        <v>0</v>
      </c>
      <c r="N4173" s="25" t="e">
        <v>#N/A</v>
      </c>
      <c r="O4173" s="25" t="e">
        <f>VLOOKUP(A4173,'NFkB target TFs'!$E$10:$E$54,1,FALSE)</f>
        <v>#N/A</v>
      </c>
      <c r="P4173" s="25" t="e">
        <f>VLOOKUP(A4173,'all NFkB targets'!$A$6:$A$571,1,FALSE)</f>
        <v>#N/A</v>
      </c>
    </row>
    <row r="4174" spans="1:16" x14ac:dyDescent="0.25">
      <c r="A4174" s="96" t="s">
        <v>10692</v>
      </c>
      <c r="B4174" s="21" t="s">
        <v>10693</v>
      </c>
      <c r="C4174" s="21"/>
      <c r="D4174" s="22">
        <v>0</v>
      </c>
      <c r="E4174" s="23">
        <v>0.15683604605271628</v>
      </c>
      <c r="F4174" s="23">
        <v>-2.7373656134589901E-2</v>
      </c>
      <c r="G4174" s="23">
        <v>-0.18063409884515261</v>
      </c>
      <c r="H4174" s="23">
        <v>3.0209294571292823E-2</v>
      </c>
      <c r="I4174" s="25">
        <f t="shared" si="260"/>
        <v>0</v>
      </c>
      <c r="J4174" s="25">
        <f t="shared" si="261"/>
        <v>0</v>
      </c>
      <c r="K4174" s="25">
        <f t="shared" si="262"/>
        <v>0</v>
      </c>
      <c r="L4174" s="25">
        <f t="shared" si="263"/>
        <v>0</v>
      </c>
      <c r="M4174" s="25">
        <v>0</v>
      </c>
      <c r="N4174" s="25" t="e">
        <v>#N/A</v>
      </c>
      <c r="O4174" s="25" t="e">
        <f>VLOOKUP(A4174,'NFkB target TFs'!$E$10:$E$54,1,FALSE)</f>
        <v>#N/A</v>
      </c>
      <c r="P4174" s="25" t="e">
        <f>VLOOKUP(A4174,'all NFkB targets'!$A$6:$A$571,1,FALSE)</f>
        <v>#N/A</v>
      </c>
    </row>
    <row r="4175" spans="1:16" x14ac:dyDescent="0.25">
      <c r="A4175" s="96" t="s">
        <v>11694</v>
      </c>
      <c r="B4175" s="21" t="s">
        <v>11695</v>
      </c>
      <c r="C4175" s="21"/>
      <c r="D4175" s="22">
        <v>0</v>
      </c>
      <c r="E4175" s="23">
        <v>-4.7116521277215016E-2</v>
      </c>
      <c r="F4175" s="23">
        <v>-2.2633091731156723E-2</v>
      </c>
      <c r="G4175" s="23">
        <v>-1.2243223338501072E-2</v>
      </c>
      <c r="H4175" s="23">
        <v>2.9926932574502615E-2</v>
      </c>
      <c r="I4175" s="25">
        <f t="shared" si="260"/>
        <v>0</v>
      </c>
      <c r="J4175" s="25">
        <f t="shared" si="261"/>
        <v>0</v>
      </c>
      <c r="K4175" s="25">
        <f t="shared" si="262"/>
        <v>0</v>
      </c>
      <c r="L4175" s="25">
        <f t="shared" si="263"/>
        <v>0</v>
      </c>
      <c r="M4175" s="25">
        <v>0</v>
      </c>
      <c r="N4175" s="25" t="e">
        <v>#N/A</v>
      </c>
      <c r="O4175" s="25" t="e">
        <f>VLOOKUP(A4175,'NFkB target TFs'!$E$10:$E$54,1,FALSE)</f>
        <v>#N/A</v>
      </c>
      <c r="P4175" s="25" t="e">
        <f>VLOOKUP(A4175,'all NFkB targets'!$A$6:$A$571,1,FALSE)</f>
        <v>#N/A</v>
      </c>
    </row>
    <row r="4176" spans="1:16" x14ac:dyDescent="0.25">
      <c r="A4176" s="96" t="s">
        <v>1042</v>
      </c>
      <c r="B4176" s="21" t="s">
        <v>1043</v>
      </c>
      <c r="C4176" s="21"/>
      <c r="D4176" s="22">
        <v>0</v>
      </c>
      <c r="E4176" s="23">
        <v>0.18424979027191693</v>
      </c>
      <c r="F4176" s="23">
        <v>0.17296500877881871</v>
      </c>
      <c r="G4176" s="23">
        <v>0.2545169058554167</v>
      </c>
      <c r="H4176" s="23">
        <v>2.9909797588029682E-2</v>
      </c>
      <c r="I4176" s="25">
        <f t="shared" si="260"/>
        <v>0</v>
      </c>
      <c r="J4176" s="25">
        <f t="shared" si="261"/>
        <v>0</v>
      </c>
      <c r="K4176" s="25">
        <f t="shared" si="262"/>
        <v>0</v>
      </c>
      <c r="L4176" s="25">
        <f t="shared" si="263"/>
        <v>0</v>
      </c>
      <c r="M4176" s="25">
        <v>0</v>
      </c>
      <c r="N4176" s="25" t="e">
        <v>#N/A</v>
      </c>
      <c r="O4176" s="25" t="e">
        <f>VLOOKUP(A4176,'NFkB target TFs'!$E$10:$E$54,1,FALSE)</f>
        <v>#N/A</v>
      </c>
      <c r="P4176" s="25" t="e">
        <f>VLOOKUP(A4176,'all NFkB targets'!$A$6:$A$571,1,FALSE)</f>
        <v>#N/A</v>
      </c>
    </row>
    <row r="4177" spans="1:16" x14ac:dyDescent="0.25">
      <c r="A4177" s="96" t="s">
        <v>13238</v>
      </c>
      <c r="B4177" s="21" t="s">
        <v>13239</v>
      </c>
      <c r="C4177" s="21"/>
      <c r="D4177" s="22">
        <v>0</v>
      </c>
      <c r="E4177" s="28">
        <v>0.4965097492900214</v>
      </c>
      <c r="F4177" s="28">
        <v>0.50031425664736318</v>
      </c>
      <c r="G4177" s="28">
        <v>0.62693932476962433</v>
      </c>
      <c r="H4177" s="23">
        <v>2.9874097701773055E-2</v>
      </c>
      <c r="I4177" s="25">
        <f t="shared" si="260"/>
        <v>0</v>
      </c>
      <c r="J4177" s="25">
        <f t="shared" si="261"/>
        <v>0</v>
      </c>
      <c r="K4177" s="25">
        <f t="shared" si="262"/>
        <v>1</v>
      </c>
      <c r="L4177" s="25">
        <f t="shared" si="263"/>
        <v>0</v>
      </c>
      <c r="M4177" s="25">
        <v>1</v>
      </c>
      <c r="N4177" s="25" t="e">
        <v>#N/A</v>
      </c>
      <c r="O4177" s="25" t="e">
        <f>VLOOKUP(A4177,'NFkB target TFs'!$E$10:$E$54,1,FALSE)</f>
        <v>#N/A</v>
      </c>
      <c r="P4177" s="25" t="e">
        <f>VLOOKUP(A4177,'all NFkB targets'!$A$6:$A$571,1,FALSE)</f>
        <v>#N/A</v>
      </c>
    </row>
    <row r="4178" spans="1:16" x14ac:dyDescent="0.25">
      <c r="A4178" s="96" t="s">
        <v>8946</v>
      </c>
      <c r="B4178" s="21" t="s">
        <v>941</v>
      </c>
      <c r="C4178" s="21"/>
      <c r="D4178" s="22">
        <v>0</v>
      </c>
      <c r="E4178" s="23">
        <v>0.38740711428951929</v>
      </c>
      <c r="F4178" s="23">
        <v>-6.5188241834168187E-2</v>
      </c>
      <c r="G4178" s="23">
        <v>0.25089593830921864</v>
      </c>
      <c r="H4178" s="23">
        <v>2.9630083527537057E-2</v>
      </c>
      <c r="I4178" s="25">
        <f t="shared" si="260"/>
        <v>0</v>
      </c>
      <c r="J4178" s="25">
        <f t="shared" si="261"/>
        <v>0</v>
      </c>
      <c r="K4178" s="25">
        <f t="shared" si="262"/>
        <v>0</v>
      </c>
      <c r="L4178" s="25">
        <f t="shared" si="263"/>
        <v>0</v>
      </c>
      <c r="M4178" s="25">
        <v>0</v>
      </c>
      <c r="N4178" s="25" t="e">
        <v>#N/A</v>
      </c>
      <c r="O4178" s="25" t="e">
        <f>VLOOKUP(A4178,'NFkB target TFs'!$E$10:$E$54,1,FALSE)</f>
        <v>#N/A</v>
      </c>
      <c r="P4178" s="25" t="e">
        <f>VLOOKUP(A4178,'all NFkB targets'!$A$6:$A$571,1,FALSE)</f>
        <v>#N/A</v>
      </c>
    </row>
    <row r="4179" spans="1:16" x14ac:dyDescent="0.25">
      <c r="A4179" s="96" t="s">
        <v>9953</v>
      </c>
      <c r="B4179" s="21" t="s">
        <v>9954</v>
      </c>
      <c r="C4179" s="21"/>
      <c r="D4179" s="22">
        <v>0</v>
      </c>
      <c r="E4179" s="23">
        <v>-0.39462726027853573</v>
      </c>
      <c r="F4179" s="23">
        <v>0.52210428576054491</v>
      </c>
      <c r="G4179" s="23">
        <v>0.35997221963983256</v>
      </c>
      <c r="H4179" s="23">
        <v>2.9597633845468974E-2</v>
      </c>
      <c r="I4179" s="25">
        <f t="shared" si="260"/>
        <v>0</v>
      </c>
      <c r="J4179" s="25">
        <f t="shared" si="261"/>
        <v>0</v>
      </c>
      <c r="K4179" s="25">
        <f t="shared" si="262"/>
        <v>0</v>
      </c>
      <c r="L4179" s="25">
        <f t="shared" si="263"/>
        <v>0</v>
      </c>
      <c r="M4179" s="25">
        <v>0</v>
      </c>
      <c r="N4179" s="25" t="e">
        <v>#N/A</v>
      </c>
      <c r="O4179" s="25" t="e">
        <f>VLOOKUP(A4179,'NFkB target TFs'!$E$10:$E$54,1,FALSE)</f>
        <v>#N/A</v>
      </c>
      <c r="P4179" s="25" t="e">
        <f>VLOOKUP(A4179,'all NFkB targets'!$A$6:$A$571,1,FALSE)</f>
        <v>#N/A</v>
      </c>
    </row>
    <row r="4180" spans="1:16" x14ac:dyDescent="0.25">
      <c r="A4180" s="96" t="s">
        <v>8931</v>
      </c>
      <c r="B4180" s="21" t="s">
        <v>941</v>
      </c>
      <c r="C4180" s="21"/>
      <c r="D4180" s="22">
        <v>0</v>
      </c>
      <c r="E4180" s="23">
        <v>0.17241645022232449</v>
      </c>
      <c r="F4180" s="23">
        <v>-0.127360754990965</v>
      </c>
      <c r="G4180" s="23">
        <v>-0.27293692754482446</v>
      </c>
      <c r="H4180" s="23">
        <v>2.9557191054428042E-2</v>
      </c>
      <c r="I4180" s="25">
        <f t="shared" si="260"/>
        <v>0</v>
      </c>
      <c r="J4180" s="25">
        <f t="shared" si="261"/>
        <v>0</v>
      </c>
      <c r="K4180" s="25">
        <f t="shared" si="262"/>
        <v>0</v>
      </c>
      <c r="L4180" s="25">
        <f t="shared" si="263"/>
        <v>0</v>
      </c>
      <c r="M4180" s="25">
        <v>0</v>
      </c>
      <c r="N4180" s="25" t="e">
        <v>#N/A</v>
      </c>
      <c r="O4180" s="25" t="e">
        <f>VLOOKUP(A4180,'NFkB target TFs'!$E$10:$E$54,1,FALSE)</f>
        <v>#N/A</v>
      </c>
      <c r="P4180" s="25" t="e">
        <f>VLOOKUP(A4180,'all NFkB targets'!$A$6:$A$571,1,FALSE)</f>
        <v>#N/A</v>
      </c>
    </row>
    <row r="4181" spans="1:16" x14ac:dyDescent="0.25">
      <c r="A4181" s="96" t="s">
        <v>13059</v>
      </c>
      <c r="B4181" s="21" t="s">
        <v>13060</v>
      </c>
      <c r="C4181" s="21"/>
      <c r="D4181" s="22">
        <v>0</v>
      </c>
      <c r="E4181" s="28">
        <v>0.84582362714690307</v>
      </c>
      <c r="F4181" s="28">
        <v>0.80615915320266751</v>
      </c>
      <c r="G4181" s="24">
        <v>-0.52000705888038623</v>
      </c>
      <c r="H4181" s="23">
        <v>2.9409618368307036E-2</v>
      </c>
      <c r="I4181" s="25">
        <f t="shared" si="260"/>
        <v>1</v>
      </c>
      <c r="J4181" s="25">
        <f t="shared" si="261"/>
        <v>1</v>
      </c>
      <c r="K4181" s="25">
        <f t="shared" si="262"/>
        <v>0</v>
      </c>
      <c r="L4181" s="25">
        <f t="shared" si="263"/>
        <v>0</v>
      </c>
      <c r="M4181" s="25">
        <v>1</v>
      </c>
      <c r="N4181" s="25" t="e">
        <v>#N/A</v>
      </c>
      <c r="O4181" s="25" t="e">
        <f>VLOOKUP(A4181,'NFkB target TFs'!$E$10:$E$54,1,FALSE)</f>
        <v>#N/A</v>
      </c>
      <c r="P4181" s="25" t="e">
        <f>VLOOKUP(A4181,'all NFkB targets'!$A$6:$A$571,1,FALSE)</f>
        <v>#N/A</v>
      </c>
    </row>
    <row r="4182" spans="1:16" x14ac:dyDescent="0.25">
      <c r="A4182" s="96" t="s">
        <v>8983</v>
      </c>
      <c r="B4182" s="21" t="s">
        <v>941</v>
      </c>
      <c r="C4182" s="21"/>
      <c r="D4182" s="22">
        <v>0</v>
      </c>
      <c r="E4182" s="23">
        <v>9.3272645198137868E-2</v>
      </c>
      <c r="F4182" s="23">
        <v>-0.21854435941384073</v>
      </c>
      <c r="G4182" s="23">
        <v>-5.6073210240358135E-2</v>
      </c>
      <c r="H4182" s="23">
        <v>2.9408073188992551E-2</v>
      </c>
      <c r="I4182" s="25">
        <f t="shared" si="260"/>
        <v>0</v>
      </c>
      <c r="J4182" s="25">
        <f t="shared" si="261"/>
        <v>0</v>
      </c>
      <c r="K4182" s="25">
        <f t="shared" si="262"/>
        <v>0</v>
      </c>
      <c r="L4182" s="25">
        <f t="shared" si="263"/>
        <v>0</v>
      </c>
      <c r="M4182" s="25">
        <v>0</v>
      </c>
      <c r="N4182" s="25" t="e">
        <v>#N/A</v>
      </c>
      <c r="O4182" s="25" t="e">
        <f>VLOOKUP(A4182,'NFkB target TFs'!$E$10:$E$54,1,FALSE)</f>
        <v>#N/A</v>
      </c>
      <c r="P4182" s="25" t="e">
        <f>VLOOKUP(A4182,'all NFkB targets'!$A$6:$A$571,1,FALSE)</f>
        <v>#N/A</v>
      </c>
    </row>
    <row r="4183" spans="1:16" x14ac:dyDescent="0.25">
      <c r="A4183" s="96" t="s">
        <v>2331</v>
      </c>
      <c r="B4183" s="21" t="s">
        <v>2332</v>
      </c>
      <c r="C4183" s="21"/>
      <c r="D4183" s="22">
        <v>0</v>
      </c>
      <c r="E4183" s="23">
        <v>9.9627086540768267E-2</v>
      </c>
      <c r="F4183" s="23">
        <v>0.35986948114418399</v>
      </c>
      <c r="G4183" s="23">
        <v>3.389199295506061E-2</v>
      </c>
      <c r="H4183" s="23">
        <v>2.9349218591390877E-2</v>
      </c>
      <c r="I4183" s="25">
        <f t="shared" si="260"/>
        <v>0</v>
      </c>
      <c r="J4183" s="25">
        <f t="shared" si="261"/>
        <v>0</v>
      </c>
      <c r="K4183" s="25">
        <f t="shared" si="262"/>
        <v>0</v>
      </c>
      <c r="L4183" s="25">
        <f t="shared" si="263"/>
        <v>0</v>
      </c>
      <c r="M4183" s="25">
        <v>0</v>
      </c>
      <c r="N4183" s="25" t="e">
        <v>#N/A</v>
      </c>
      <c r="O4183" s="25" t="e">
        <f>VLOOKUP(A4183,'NFkB target TFs'!$E$10:$E$54,1,FALSE)</f>
        <v>#N/A</v>
      </c>
      <c r="P4183" s="25" t="e">
        <f>VLOOKUP(A4183,'all NFkB targets'!$A$6:$A$571,1,FALSE)</f>
        <v>#N/A</v>
      </c>
    </row>
    <row r="4184" spans="1:16" x14ac:dyDescent="0.25">
      <c r="A4184" s="96" t="s">
        <v>2424</v>
      </c>
      <c r="B4184" s="21" t="s">
        <v>941</v>
      </c>
      <c r="C4184" s="21"/>
      <c r="D4184" s="22">
        <v>0</v>
      </c>
      <c r="E4184" s="23">
        <v>-0.30973413273788553</v>
      </c>
      <c r="F4184" s="23">
        <v>0.20192442164957103</v>
      </c>
      <c r="G4184" s="23">
        <v>0.41420346817941062</v>
      </c>
      <c r="H4184" s="23">
        <v>2.9269950114411789E-2</v>
      </c>
      <c r="I4184" s="25">
        <f t="shared" si="260"/>
        <v>0</v>
      </c>
      <c r="J4184" s="25">
        <f t="shared" si="261"/>
        <v>0</v>
      </c>
      <c r="K4184" s="25">
        <f t="shared" si="262"/>
        <v>0</v>
      </c>
      <c r="L4184" s="25">
        <f t="shared" si="263"/>
        <v>0</v>
      </c>
      <c r="M4184" s="25">
        <v>0</v>
      </c>
      <c r="N4184" s="25" t="e">
        <v>#N/A</v>
      </c>
      <c r="O4184" s="25" t="e">
        <f>VLOOKUP(A4184,'NFkB target TFs'!$E$10:$E$54,1,FALSE)</f>
        <v>#N/A</v>
      </c>
      <c r="P4184" s="25" t="e">
        <f>VLOOKUP(A4184,'all NFkB targets'!$A$6:$A$571,1,FALSE)</f>
        <v>#N/A</v>
      </c>
    </row>
    <row r="4185" spans="1:16" x14ac:dyDescent="0.25">
      <c r="A4185" s="96" t="s">
        <v>4134</v>
      </c>
      <c r="B4185" s="21" t="s">
        <v>4135</v>
      </c>
      <c r="C4185" s="21"/>
      <c r="D4185" s="22">
        <v>0</v>
      </c>
      <c r="E4185" s="23">
        <v>0.14510988145215911</v>
      </c>
      <c r="F4185" s="23">
        <v>0.15272922490563923</v>
      </c>
      <c r="G4185" s="23">
        <v>0.25276202349847499</v>
      </c>
      <c r="H4185" s="23">
        <v>2.9268611726119859E-2</v>
      </c>
      <c r="I4185" s="25">
        <f t="shared" si="260"/>
        <v>0</v>
      </c>
      <c r="J4185" s="25">
        <f t="shared" si="261"/>
        <v>0</v>
      </c>
      <c r="K4185" s="25">
        <f t="shared" si="262"/>
        <v>0</v>
      </c>
      <c r="L4185" s="25">
        <f t="shared" si="263"/>
        <v>0</v>
      </c>
      <c r="M4185" s="25">
        <v>0</v>
      </c>
      <c r="N4185" s="25" t="e">
        <v>#N/A</v>
      </c>
      <c r="O4185" s="25" t="e">
        <f>VLOOKUP(A4185,'NFkB target TFs'!$E$10:$E$54,1,FALSE)</f>
        <v>#N/A</v>
      </c>
      <c r="P4185" s="25" t="e">
        <f>VLOOKUP(A4185,'all NFkB targets'!$A$6:$A$571,1,FALSE)</f>
        <v>#N/A</v>
      </c>
    </row>
    <row r="4186" spans="1:16" x14ac:dyDescent="0.25">
      <c r="A4186" s="96" t="s">
        <v>14027</v>
      </c>
      <c r="B4186" s="21" t="s">
        <v>14028</v>
      </c>
      <c r="C4186" s="21"/>
      <c r="D4186" s="22">
        <v>0</v>
      </c>
      <c r="E4186" s="28">
        <v>0.48683777597794881</v>
      </c>
      <c r="F4186" s="28">
        <v>0.54100039746971262</v>
      </c>
      <c r="G4186" s="28">
        <v>0.66228785005292667</v>
      </c>
      <c r="H4186" s="23">
        <v>2.9223799481561962E-2</v>
      </c>
      <c r="I4186" s="25">
        <f t="shared" si="260"/>
        <v>0</v>
      </c>
      <c r="J4186" s="25">
        <f t="shared" si="261"/>
        <v>0</v>
      </c>
      <c r="K4186" s="25">
        <f t="shared" si="262"/>
        <v>1</v>
      </c>
      <c r="L4186" s="25">
        <f t="shared" si="263"/>
        <v>0</v>
      </c>
      <c r="M4186" s="25">
        <v>1</v>
      </c>
      <c r="N4186" s="25" t="e">
        <v>#N/A</v>
      </c>
      <c r="O4186" s="25" t="e">
        <f>VLOOKUP(A4186,'NFkB target TFs'!$E$10:$E$54,1,FALSE)</f>
        <v>#N/A</v>
      </c>
      <c r="P4186" s="25" t="e">
        <f>VLOOKUP(A4186,'all NFkB targets'!$A$6:$A$571,1,FALSE)</f>
        <v>#N/A</v>
      </c>
    </row>
    <row r="4187" spans="1:16" x14ac:dyDescent="0.25">
      <c r="A4187" s="96" t="s">
        <v>10251</v>
      </c>
      <c r="B4187" s="21" t="s">
        <v>10252</v>
      </c>
      <c r="C4187" s="21"/>
      <c r="D4187" s="22">
        <v>0</v>
      </c>
      <c r="E4187" s="23">
        <v>8.9947791417346698E-2</v>
      </c>
      <c r="F4187" s="23">
        <v>6.7154775143846962E-2</v>
      </c>
      <c r="G4187" s="23">
        <v>0.30919270181538505</v>
      </c>
      <c r="H4187" s="23">
        <v>2.9190993944439084E-2</v>
      </c>
      <c r="I4187" s="25">
        <f t="shared" si="260"/>
        <v>0</v>
      </c>
      <c r="J4187" s="25">
        <f t="shared" si="261"/>
        <v>0</v>
      </c>
      <c r="K4187" s="25">
        <f t="shared" si="262"/>
        <v>0</v>
      </c>
      <c r="L4187" s="25">
        <f t="shared" si="263"/>
        <v>0</v>
      </c>
      <c r="M4187" s="25">
        <v>0</v>
      </c>
      <c r="N4187" s="25" t="e">
        <v>#N/A</v>
      </c>
      <c r="O4187" s="25" t="e">
        <f>VLOOKUP(A4187,'NFkB target TFs'!$E$10:$E$54,1,FALSE)</f>
        <v>#N/A</v>
      </c>
      <c r="P4187" s="25" t="e">
        <f>VLOOKUP(A4187,'all NFkB targets'!$A$6:$A$571,1,FALSE)</f>
        <v>#N/A</v>
      </c>
    </row>
    <row r="4188" spans="1:16" x14ac:dyDescent="0.25">
      <c r="A4188" s="96" t="s">
        <v>7543</v>
      </c>
      <c r="B4188" s="21" t="s">
        <v>7544</v>
      </c>
      <c r="C4188" s="21"/>
      <c r="D4188" s="22">
        <v>0</v>
      </c>
      <c r="E4188" s="23">
        <v>0.1767479924386966</v>
      </c>
      <c r="F4188" s="23">
        <v>5.9027359911658174E-2</v>
      </c>
      <c r="G4188" s="23">
        <v>5.1976804258989519E-2</v>
      </c>
      <c r="H4188" s="23">
        <v>2.8838009485199882E-2</v>
      </c>
      <c r="I4188" s="25">
        <f t="shared" si="260"/>
        <v>0</v>
      </c>
      <c r="J4188" s="25">
        <f t="shared" si="261"/>
        <v>0</v>
      </c>
      <c r="K4188" s="25">
        <f t="shared" si="262"/>
        <v>0</v>
      </c>
      <c r="L4188" s="25">
        <f t="shared" si="263"/>
        <v>0</v>
      </c>
      <c r="M4188" s="25">
        <v>0</v>
      </c>
      <c r="N4188" s="25" t="e">
        <v>#N/A</v>
      </c>
      <c r="O4188" s="25" t="e">
        <f>VLOOKUP(A4188,'NFkB target TFs'!$E$10:$E$54,1,FALSE)</f>
        <v>#N/A</v>
      </c>
      <c r="P4188" s="25" t="e">
        <f>VLOOKUP(A4188,'all NFkB targets'!$A$6:$A$571,1,FALSE)</f>
        <v>#N/A</v>
      </c>
    </row>
    <row r="4189" spans="1:16" x14ac:dyDescent="0.25">
      <c r="A4189" s="96" t="s">
        <v>8225</v>
      </c>
      <c r="B4189" s="21" t="s">
        <v>8226</v>
      </c>
      <c r="C4189" s="21"/>
      <c r="D4189" s="22">
        <v>0</v>
      </c>
      <c r="E4189" s="23">
        <v>1.6601785961944484E-3</v>
      </c>
      <c r="F4189" s="23">
        <v>-8.4016721612257553E-2</v>
      </c>
      <c r="G4189" s="23">
        <v>-0.44530440170858615</v>
      </c>
      <c r="H4189" s="23">
        <v>2.8789657347990036E-2</v>
      </c>
      <c r="I4189" s="25">
        <f t="shared" si="260"/>
        <v>0</v>
      </c>
      <c r="J4189" s="25">
        <f t="shared" si="261"/>
        <v>0</v>
      </c>
      <c r="K4189" s="25">
        <f t="shared" si="262"/>
        <v>0</v>
      </c>
      <c r="L4189" s="25">
        <f t="shared" si="263"/>
        <v>0</v>
      </c>
      <c r="M4189" s="25">
        <v>0</v>
      </c>
      <c r="N4189" s="25" t="e">
        <v>#N/A</v>
      </c>
      <c r="O4189" s="25" t="e">
        <f>VLOOKUP(A4189,'NFkB target TFs'!$E$10:$E$54,1,FALSE)</f>
        <v>#N/A</v>
      </c>
      <c r="P4189" s="25" t="e">
        <f>VLOOKUP(A4189,'all NFkB targets'!$A$6:$A$571,1,FALSE)</f>
        <v>#N/A</v>
      </c>
    </row>
    <row r="4190" spans="1:16" x14ac:dyDescent="0.25">
      <c r="A4190" s="96" t="s">
        <v>1418</v>
      </c>
      <c r="B4190" s="21" t="s">
        <v>1419</v>
      </c>
      <c r="C4190" s="21"/>
      <c r="D4190" s="22">
        <v>0</v>
      </c>
      <c r="E4190" s="23">
        <v>0.12927726238116394</v>
      </c>
      <c r="F4190" s="23">
        <v>0.25062995761614243</v>
      </c>
      <c r="G4190" s="23">
        <v>0.32005157370094733</v>
      </c>
      <c r="H4190" s="23">
        <v>2.8756114555730749E-2</v>
      </c>
      <c r="I4190" s="25">
        <f t="shared" si="260"/>
        <v>0</v>
      </c>
      <c r="J4190" s="25">
        <f t="shared" si="261"/>
        <v>0</v>
      </c>
      <c r="K4190" s="25">
        <f t="shared" si="262"/>
        <v>0</v>
      </c>
      <c r="L4190" s="25">
        <f t="shared" si="263"/>
        <v>0</v>
      </c>
      <c r="M4190" s="25">
        <v>0</v>
      </c>
      <c r="N4190" s="25" t="e">
        <v>#N/A</v>
      </c>
      <c r="O4190" s="25" t="e">
        <f>VLOOKUP(A4190,'NFkB target TFs'!$E$10:$E$54,1,FALSE)</f>
        <v>#N/A</v>
      </c>
      <c r="P4190" s="25" t="e">
        <f>VLOOKUP(A4190,'all NFkB targets'!$A$6:$A$571,1,FALSE)</f>
        <v>#N/A</v>
      </c>
    </row>
    <row r="4191" spans="1:16" x14ac:dyDescent="0.25">
      <c r="A4191" s="96" t="s">
        <v>9576</v>
      </c>
      <c r="B4191" s="21" t="s">
        <v>941</v>
      </c>
      <c r="C4191" s="21"/>
      <c r="D4191" s="22">
        <v>0</v>
      </c>
      <c r="E4191" s="23">
        <v>2.5362432121425953E-2</v>
      </c>
      <c r="F4191" s="23">
        <v>1.5671204589725957E-2</v>
      </c>
      <c r="G4191" s="23">
        <v>-9.3011337670352523E-2</v>
      </c>
      <c r="H4191" s="23">
        <v>2.8732773640372394E-2</v>
      </c>
      <c r="I4191" s="25">
        <f t="shared" si="260"/>
        <v>0</v>
      </c>
      <c r="J4191" s="25">
        <f t="shared" si="261"/>
        <v>0</v>
      </c>
      <c r="K4191" s="25">
        <f t="shared" si="262"/>
        <v>0</v>
      </c>
      <c r="L4191" s="25">
        <f t="shared" si="263"/>
        <v>0</v>
      </c>
      <c r="M4191" s="25">
        <v>0</v>
      </c>
      <c r="N4191" s="25" t="e">
        <v>#N/A</v>
      </c>
      <c r="O4191" s="25" t="e">
        <f>VLOOKUP(A4191,'NFkB target TFs'!$E$10:$E$54,1,FALSE)</f>
        <v>#N/A</v>
      </c>
      <c r="P4191" s="25" t="e">
        <f>VLOOKUP(A4191,'all NFkB targets'!$A$6:$A$571,1,FALSE)</f>
        <v>#N/A</v>
      </c>
    </row>
    <row r="4192" spans="1:16" x14ac:dyDescent="0.25">
      <c r="A4192" s="96" t="s">
        <v>7417</v>
      </c>
      <c r="B4192" s="21" t="s">
        <v>7418</v>
      </c>
      <c r="C4192" s="21"/>
      <c r="D4192" s="22">
        <v>0</v>
      </c>
      <c r="E4192" s="23">
        <v>0.20762788391253478</v>
      </c>
      <c r="F4192" s="23">
        <v>-5.084669741603684E-2</v>
      </c>
      <c r="G4192" s="23">
        <v>0.23139614532550057</v>
      </c>
      <c r="H4192" s="23">
        <v>2.8702384766772712E-2</v>
      </c>
      <c r="I4192" s="25">
        <f t="shared" si="260"/>
        <v>0</v>
      </c>
      <c r="J4192" s="25">
        <f t="shared" si="261"/>
        <v>0</v>
      </c>
      <c r="K4192" s="25">
        <f t="shared" si="262"/>
        <v>0</v>
      </c>
      <c r="L4192" s="25">
        <f t="shared" si="263"/>
        <v>0</v>
      </c>
      <c r="M4192" s="25">
        <v>0</v>
      </c>
      <c r="N4192" s="25" t="e">
        <v>#N/A</v>
      </c>
      <c r="O4192" s="25" t="e">
        <f>VLOOKUP(A4192,'NFkB target TFs'!$E$10:$E$54,1,FALSE)</f>
        <v>#N/A</v>
      </c>
      <c r="P4192" s="25" t="e">
        <f>VLOOKUP(A4192,'all NFkB targets'!$A$6:$A$571,1,FALSE)</f>
        <v>#N/A</v>
      </c>
    </row>
    <row r="4193" spans="1:16" x14ac:dyDescent="0.25">
      <c r="A4193" s="96" t="s">
        <v>2673</v>
      </c>
      <c r="B4193" s="21" t="s">
        <v>2674</v>
      </c>
      <c r="C4193" s="21"/>
      <c r="D4193" s="22">
        <v>0</v>
      </c>
      <c r="E4193" s="23">
        <v>4.3222009293975419E-2</v>
      </c>
      <c r="F4193" s="23">
        <v>-6.9020241998720257E-3</v>
      </c>
      <c r="G4193" s="23">
        <v>0.19367646676479777</v>
      </c>
      <c r="H4193" s="23">
        <v>2.8627034803887796E-2</v>
      </c>
      <c r="I4193" s="25">
        <f t="shared" si="260"/>
        <v>0</v>
      </c>
      <c r="J4193" s="25">
        <f t="shared" si="261"/>
        <v>0</v>
      </c>
      <c r="K4193" s="25">
        <f t="shared" si="262"/>
        <v>0</v>
      </c>
      <c r="L4193" s="25">
        <f t="shared" si="263"/>
        <v>0</v>
      </c>
      <c r="M4193" s="25">
        <v>0</v>
      </c>
      <c r="N4193" s="25" t="e">
        <v>#N/A</v>
      </c>
      <c r="O4193" s="25" t="e">
        <f>VLOOKUP(A4193,'NFkB target TFs'!$E$10:$E$54,1,FALSE)</f>
        <v>#N/A</v>
      </c>
      <c r="P4193" s="25" t="e">
        <f>VLOOKUP(A4193,'all NFkB targets'!$A$6:$A$571,1,FALSE)</f>
        <v>#N/A</v>
      </c>
    </row>
    <row r="4194" spans="1:16" x14ac:dyDescent="0.25">
      <c r="A4194" s="96" t="s">
        <v>7720</v>
      </c>
      <c r="B4194" s="21" t="s">
        <v>7721</v>
      </c>
      <c r="C4194" s="21"/>
      <c r="D4194" s="22">
        <v>0</v>
      </c>
      <c r="E4194" s="23">
        <v>8.9826114923323125E-2</v>
      </c>
      <c r="F4194" s="23">
        <v>0.15116882731038139</v>
      </c>
      <c r="G4194" s="23">
        <v>-5.3138220303616666E-2</v>
      </c>
      <c r="H4194" s="23">
        <v>2.8569521945600102E-2</v>
      </c>
      <c r="I4194" s="25">
        <f t="shared" si="260"/>
        <v>0</v>
      </c>
      <c r="J4194" s="25">
        <f t="shared" si="261"/>
        <v>0</v>
      </c>
      <c r="K4194" s="25">
        <f t="shared" si="262"/>
        <v>0</v>
      </c>
      <c r="L4194" s="25">
        <f t="shared" si="263"/>
        <v>0</v>
      </c>
      <c r="M4194" s="25">
        <v>0</v>
      </c>
      <c r="N4194" s="25" t="e">
        <v>#N/A</v>
      </c>
      <c r="O4194" s="25" t="e">
        <f>VLOOKUP(A4194,'NFkB target TFs'!$E$10:$E$54,1,FALSE)</f>
        <v>#N/A</v>
      </c>
      <c r="P4194" s="25" t="e">
        <f>VLOOKUP(A4194,'all NFkB targets'!$A$6:$A$571,1,FALSE)</f>
        <v>#N/A</v>
      </c>
    </row>
    <row r="4195" spans="1:16" x14ac:dyDescent="0.25">
      <c r="A4195" s="96" t="s">
        <v>7431</v>
      </c>
      <c r="B4195" s="21" t="s">
        <v>7432</v>
      </c>
      <c r="C4195" s="21"/>
      <c r="D4195" s="22">
        <v>0</v>
      </c>
      <c r="E4195" s="23">
        <v>-0.45081445131619358</v>
      </c>
      <c r="F4195" s="23">
        <v>-0.39827122013091032</v>
      </c>
      <c r="G4195" s="23">
        <v>7.3609323655420111E-2</v>
      </c>
      <c r="H4195" s="23">
        <v>2.8534147189072465E-2</v>
      </c>
      <c r="I4195" s="25">
        <f t="shared" si="260"/>
        <v>0</v>
      </c>
      <c r="J4195" s="25">
        <f t="shared" si="261"/>
        <v>0</v>
      </c>
      <c r="K4195" s="25">
        <f t="shared" si="262"/>
        <v>0</v>
      </c>
      <c r="L4195" s="25">
        <f t="shared" si="263"/>
        <v>0</v>
      </c>
      <c r="M4195" s="25">
        <v>0</v>
      </c>
      <c r="N4195" s="25" t="e">
        <v>#N/A</v>
      </c>
      <c r="O4195" s="25" t="e">
        <f>VLOOKUP(A4195,'NFkB target TFs'!$E$10:$E$54,1,FALSE)</f>
        <v>#N/A</v>
      </c>
      <c r="P4195" s="25" t="e">
        <f>VLOOKUP(A4195,'all NFkB targets'!$A$6:$A$571,1,FALSE)</f>
        <v>#N/A</v>
      </c>
    </row>
    <row r="4196" spans="1:16" x14ac:dyDescent="0.25">
      <c r="A4196" s="96" t="s">
        <v>2862</v>
      </c>
      <c r="B4196" s="21" t="s">
        <v>2863</v>
      </c>
      <c r="C4196" s="21"/>
      <c r="D4196" s="22">
        <v>0</v>
      </c>
      <c r="E4196" s="23">
        <v>0.23838465477566767</v>
      </c>
      <c r="F4196" s="23">
        <v>-2.6256581015442471E-2</v>
      </c>
      <c r="G4196" s="23">
        <v>-0.17430247575483887</v>
      </c>
      <c r="H4196" s="23">
        <v>2.8427908274078258E-2</v>
      </c>
      <c r="I4196" s="25">
        <f t="shared" si="260"/>
        <v>0</v>
      </c>
      <c r="J4196" s="25">
        <f t="shared" si="261"/>
        <v>0</v>
      </c>
      <c r="K4196" s="25">
        <f t="shared" si="262"/>
        <v>0</v>
      </c>
      <c r="L4196" s="25">
        <f t="shared" si="263"/>
        <v>0</v>
      </c>
      <c r="M4196" s="25">
        <v>0</v>
      </c>
      <c r="N4196" s="25" t="e">
        <v>#N/A</v>
      </c>
      <c r="O4196" s="25" t="e">
        <f>VLOOKUP(A4196,'NFkB target TFs'!$E$10:$E$54,1,FALSE)</f>
        <v>#N/A</v>
      </c>
      <c r="P4196" s="25" t="e">
        <f>VLOOKUP(A4196,'all NFkB targets'!$A$6:$A$571,1,FALSE)</f>
        <v>#N/A</v>
      </c>
    </row>
    <row r="4197" spans="1:16" x14ac:dyDescent="0.25">
      <c r="A4197" s="96" t="s">
        <v>12398</v>
      </c>
      <c r="B4197" s="21" t="s">
        <v>12399</v>
      </c>
      <c r="C4197" s="21"/>
      <c r="D4197" s="22">
        <v>0</v>
      </c>
      <c r="E4197" s="28">
        <v>0.52300026827849921</v>
      </c>
      <c r="F4197" s="28">
        <v>1.158878100483965</v>
      </c>
      <c r="G4197" s="28">
        <v>0.36723103452125139</v>
      </c>
      <c r="H4197" s="23">
        <v>2.8427209998682635E-2</v>
      </c>
      <c r="I4197" s="25">
        <f t="shared" si="260"/>
        <v>0</v>
      </c>
      <c r="J4197" s="25">
        <f t="shared" si="261"/>
        <v>1</v>
      </c>
      <c r="K4197" s="25">
        <f t="shared" si="262"/>
        <v>0</v>
      </c>
      <c r="L4197" s="25">
        <f t="shared" si="263"/>
        <v>0</v>
      </c>
      <c r="M4197" s="25">
        <v>1</v>
      </c>
      <c r="N4197" s="25" t="e">
        <v>#N/A</v>
      </c>
      <c r="O4197" s="25" t="e">
        <f>VLOOKUP(A4197,'NFkB target TFs'!$E$10:$E$54,1,FALSE)</f>
        <v>#N/A</v>
      </c>
      <c r="P4197" s="25" t="e">
        <f>VLOOKUP(A4197,'all NFkB targets'!$A$6:$A$571,1,FALSE)</f>
        <v>#N/A</v>
      </c>
    </row>
    <row r="4198" spans="1:16" x14ac:dyDescent="0.25">
      <c r="A4198" s="96" t="s">
        <v>1236</v>
      </c>
      <c r="B4198" s="21" t="s">
        <v>1237</v>
      </c>
      <c r="C4198" s="21"/>
      <c r="D4198" s="22">
        <v>0</v>
      </c>
      <c r="E4198" s="23">
        <v>0.25494734444194539</v>
      </c>
      <c r="F4198" s="23">
        <v>-9.604819378589256E-3</v>
      </c>
      <c r="G4198" s="23">
        <v>0.25066870594103774</v>
      </c>
      <c r="H4198" s="23">
        <v>2.8395418739027657E-2</v>
      </c>
      <c r="I4198" s="25">
        <f t="shared" si="260"/>
        <v>0</v>
      </c>
      <c r="J4198" s="25">
        <f t="shared" si="261"/>
        <v>0</v>
      </c>
      <c r="K4198" s="25">
        <f t="shared" si="262"/>
        <v>0</v>
      </c>
      <c r="L4198" s="25">
        <f t="shared" si="263"/>
        <v>0</v>
      </c>
      <c r="M4198" s="25">
        <v>0</v>
      </c>
      <c r="N4198" s="25" t="e">
        <v>#N/A</v>
      </c>
      <c r="O4198" s="25" t="e">
        <f>VLOOKUP(A4198,'NFkB target TFs'!$E$10:$E$54,1,FALSE)</f>
        <v>#N/A</v>
      </c>
      <c r="P4198" s="25" t="e">
        <f>VLOOKUP(A4198,'all NFkB targets'!$A$6:$A$571,1,FALSE)</f>
        <v>#N/A</v>
      </c>
    </row>
    <row r="4199" spans="1:16" x14ac:dyDescent="0.25">
      <c r="A4199" s="96" t="s">
        <v>2494</v>
      </c>
      <c r="B4199" s="21" t="s">
        <v>2495</v>
      </c>
      <c r="C4199" s="21"/>
      <c r="D4199" s="22">
        <v>0</v>
      </c>
      <c r="E4199" s="23">
        <v>-0.26362434452158434</v>
      </c>
      <c r="F4199" s="23">
        <v>0.31067943251945274</v>
      </c>
      <c r="G4199" s="23">
        <v>-0.54642890007947054</v>
      </c>
      <c r="H4199" s="23">
        <v>2.826199708290476E-2</v>
      </c>
      <c r="I4199" s="25">
        <f t="shared" si="260"/>
        <v>0</v>
      </c>
      <c r="J4199" s="25">
        <f t="shared" si="261"/>
        <v>0</v>
      </c>
      <c r="K4199" s="25">
        <f t="shared" si="262"/>
        <v>0</v>
      </c>
      <c r="L4199" s="25">
        <f t="shared" si="263"/>
        <v>0</v>
      </c>
      <c r="M4199" s="25">
        <v>0</v>
      </c>
      <c r="N4199" s="25" t="e">
        <v>#N/A</v>
      </c>
      <c r="O4199" s="25" t="e">
        <f>VLOOKUP(A4199,'NFkB target TFs'!$E$10:$E$54,1,FALSE)</f>
        <v>#N/A</v>
      </c>
      <c r="P4199" s="25" t="e">
        <f>VLOOKUP(A4199,'all NFkB targets'!$A$6:$A$571,1,FALSE)</f>
        <v>#N/A</v>
      </c>
    </row>
    <row r="4200" spans="1:16" x14ac:dyDescent="0.25">
      <c r="A4200" s="96" t="s">
        <v>6183</v>
      </c>
      <c r="B4200" s="21" t="s">
        <v>6184</v>
      </c>
      <c r="C4200" s="21"/>
      <c r="D4200" s="22">
        <v>0</v>
      </c>
      <c r="E4200" s="23">
        <v>0.20081561697867983</v>
      </c>
      <c r="F4200" s="23">
        <v>4.660261444062283E-2</v>
      </c>
      <c r="G4200" s="23">
        <v>0.24957355104462303</v>
      </c>
      <c r="H4200" s="23">
        <v>2.8221433512545049E-2</v>
      </c>
      <c r="I4200" s="25">
        <f t="shared" si="260"/>
        <v>0</v>
      </c>
      <c r="J4200" s="25">
        <f t="shared" si="261"/>
        <v>0</v>
      </c>
      <c r="K4200" s="25">
        <f t="shared" si="262"/>
        <v>0</v>
      </c>
      <c r="L4200" s="25">
        <f t="shared" si="263"/>
        <v>0</v>
      </c>
      <c r="M4200" s="25">
        <v>0</v>
      </c>
      <c r="N4200" s="25" t="e">
        <v>#N/A</v>
      </c>
      <c r="O4200" s="25" t="e">
        <f>VLOOKUP(A4200,'NFkB target TFs'!$E$10:$E$54,1,FALSE)</f>
        <v>#N/A</v>
      </c>
      <c r="P4200" s="25" t="e">
        <f>VLOOKUP(A4200,'all NFkB targets'!$A$6:$A$571,1,FALSE)</f>
        <v>#N/A</v>
      </c>
    </row>
    <row r="4201" spans="1:16" x14ac:dyDescent="0.25">
      <c r="A4201" s="96" t="s">
        <v>313</v>
      </c>
      <c r="B4201" s="21" t="s">
        <v>314</v>
      </c>
      <c r="C4201" s="21"/>
      <c r="D4201" s="22">
        <v>0</v>
      </c>
      <c r="E4201" s="23">
        <v>-3.9742981751938633E-2</v>
      </c>
      <c r="F4201" s="23">
        <v>-0.34898370557607444</v>
      </c>
      <c r="G4201" s="23">
        <v>-0.39541024964739474</v>
      </c>
      <c r="H4201" s="23">
        <v>2.8164548622416644E-2</v>
      </c>
      <c r="I4201" s="25">
        <f t="shared" si="260"/>
        <v>0</v>
      </c>
      <c r="J4201" s="25">
        <f t="shared" si="261"/>
        <v>0</v>
      </c>
      <c r="K4201" s="25">
        <f t="shared" si="262"/>
        <v>0</v>
      </c>
      <c r="L4201" s="25">
        <f t="shared" si="263"/>
        <v>0</v>
      </c>
      <c r="M4201" s="25">
        <v>0</v>
      </c>
      <c r="N4201" s="25" t="e">
        <v>#N/A</v>
      </c>
      <c r="O4201" s="25" t="e">
        <f>VLOOKUP(A4201,'NFkB target TFs'!$E$10:$E$54,1,FALSE)</f>
        <v>#N/A</v>
      </c>
      <c r="P4201" s="25" t="e">
        <f>VLOOKUP(A4201,'all NFkB targets'!$A$6:$A$571,1,FALSE)</f>
        <v>#N/A</v>
      </c>
    </row>
    <row r="4202" spans="1:16" x14ac:dyDescent="0.25">
      <c r="A4202" s="96" t="s">
        <v>10320</v>
      </c>
      <c r="B4202" s="21" t="s">
        <v>10321</v>
      </c>
      <c r="C4202" s="21"/>
      <c r="D4202" s="22">
        <v>0</v>
      </c>
      <c r="E4202" s="23">
        <v>0.20756920636664952</v>
      </c>
      <c r="F4202" s="23">
        <v>0.21869327900196373</v>
      </c>
      <c r="G4202" s="23">
        <v>0.30563912395946219</v>
      </c>
      <c r="H4202" s="23">
        <v>2.8003500340518385E-2</v>
      </c>
      <c r="I4202" s="25">
        <f t="shared" si="260"/>
        <v>0</v>
      </c>
      <c r="J4202" s="25">
        <f t="shared" si="261"/>
        <v>0</v>
      </c>
      <c r="K4202" s="25">
        <f t="shared" si="262"/>
        <v>0</v>
      </c>
      <c r="L4202" s="25">
        <f t="shared" si="263"/>
        <v>0</v>
      </c>
      <c r="M4202" s="25">
        <v>0</v>
      </c>
      <c r="N4202" s="25" t="e">
        <v>#N/A</v>
      </c>
      <c r="O4202" s="25" t="e">
        <f>VLOOKUP(A4202,'NFkB target TFs'!$E$10:$E$54,1,FALSE)</f>
        <v>#N/A</v>
      </c>
      <c r="P4202" s="25" t="e">
        <f>VLOOKUP(A4202,'all NFkB targets'!$A$6:$A$571,1,FALSE)</f>
        <v>#N/A</v>
      </c>
    </row>
    <row r="4203" spans="1:16" x14ac:dyDescent="0.25">
      <c r="A4203" s="96" t="s">
        <v>3758</v>
      </c>
      <c r="B4203" s="21" t="s">
        <v>3759</v>
      </c>
      <c r="C4203" s="21"/>
      <c r="D4203" s="22">
        <v>0</v>
      </c>
      <c r="E4203" s="23">
        <v>0.19756997906139057</v>
      </c>
      <c r="F4203" s="23">
        <v>0.33397717789717718</v>
      </c>
      <c r="G4203" s="23">
        <v>-0.18330328593715997</v>
      </c>
      <c r="H4203" s="23">
        <v>2.7699447534108329E-2</v>
      </c>
      <c r="I4203" s="25">
        <f t="shared" si="260"/>
        <v>0</v>
      </c>
      <c r="J4203" s="25">
        <f t="shared" si="261"/>
        <v>0</v>
      </c>
      <c r="K4203" s="25">
        <f t="shared" si="262"/>
        <v>0</v>
      </c>
      <c r="L4203" s="25">
        <f t="shared" si="263"/>
        <v>0</v>
      </c>
      <c r="M4203" s="25">
        <v>0</v>
      </c>
      <c r="N4203" s="25" t="e">
        <v>#N/A</v>
      </c>
      <c r="O4203" s="25" t="e">
        <f>VLOOKUP(A4203,'NFkB target TFs'!$E$10:$E$54,1,FALSE)</f>
        <v>#N/A</v>
      </c>
      <c r="P4203" s="25" t="e">
        <f>VLOOKUP(A4203,'all NFkB targets'!$A$6:$A$571,1,FALSE)</f>
        <v>#N/A</v>
      </c>
    </row>
    <row r="4204" spans="1:16" x14ac:dyDescent="0.25">
      <c r="A4204" s="96" t="s">
        <v>9093</v>
      </c>
      <c r="B4204" s="21" t="s">
        <v>941</v>
      </c>
      <c r="C4204" s="21"/>
      <c r="D4204" s="22">
        <v>0</v>
      </c>
      <c r="E4204" s="23">
        <v>0.53255170262262408</v>
      </c>
      <c r="F4204" s="23">
        <v>9.4227441312711477E-2</v>
      </c>
      <c r="G4204" s="23">
        <v>-0.57198641532869576</v>
      </c>
      <c r="H4204" s="23">
        <v>2.7670932372931362E-2</v>
      </c>
      <c r="I4204" s="25">
        <f t="shared" si="260"/>
        <v>0</v>
      </c>
      <c r="J4204" s="25">
        <f t="shared" si="261"/>
        <v>0</v>
      </c>
      <c r="K4204" s="25">
        <f t="shared" si="262"/>
        <v>0</v>
      </c>
      <c r="L4204" s="25">
        <f t="shared" si="263"/>
        <v>0</v>
      </c>
      <c r="M4204" s="25">
        <v>0</v>
      </c>
      <c r="N4204" s="25" t="e">
        <v>#N/A</v>
      </c>
      <c r="O4204" s="25" t="e">
        <f>VLOOKUP(A4204,'NFkB target TFs'!$E$10:$E$54,1,FALSE)</f>
        <v>#N/A</v>
      </c>
      <c r="P4204" s="25" t="e">
        <f>VLOOKUP(A4204,'all NFkB targets'!$A$6:$A$571,1,FALSE)</f>
        <v>#N/A</v>
      </c>
    </row>
    <row r="4205" spans="1:16" x14ac:dyDescent="0.25">
      <c r="A4205" s="96" t="s">
        <v>12497</v>
      </c>
      <c r="B4205" s="21" t="s">
        <v>12498</v>
      </c>
      <c r="C4205" s="21"/>
      <c r="D4205" s="22">
        <v>0</v>
      </c>
      <c r="E4205" s="23">
        <v>2.7598497146146667E-2</v>
      </c>
      <c r="F4205" s="28">
        <v>0.839246644455938</v>
      </c>
      <c r="G4205" s="28">
        <v>0.13397227232762871</v>
      </c>
      <c r="H4205" s="23">
        <v>2.7653446015036158E-2</v>
      </c>
      <c r="I4205" s="25">
        <f t="shared" si="260"/>
        <v>0</v>
      </c>
      <c r="J4205" s="25">
        <f t="shared" si="261"/>
        <v>1</v>
      </c>
      <c r="K4205" s="25">
        <f t="shared" si="262"/>
        <v>0</v>
      </c>
      <c r="L4205" s="25">
        <f t="shared" si="263"/>
        <v>0</v>
      </c>
      <c r="M4205" s="25">
        <v>1</v>
      </c>
      <c r="N4205" s="25" t="e">
        <v>#N/A</v>
      </c>
      <c r="O4205" s="25" t="e">
        <f>VLOOKUP(A4205,'NFkB target TFs'!$E$10:$E$54,1,FALSE)</f>
        <v>#N/A</v>
      </c>
      <c r="P4205" s="25" t="e">
        <f>VLOOKUP(A4205,'all NFkB targets'!$A$6:$A$571,1,FALSE)</f>
        <v>#N/A</v>
      </c>
    </row>
    <row r="4206" spans="1:16" x14ac:dyDescent="0.25">
      <c r="A4206" s="96" t="s">
        <v>10104</v>
      </c>
      <c r="B4206" s="21" t="s">
        <v>10105</v>
      </c>
      <c r="C4206" s="21"/>
      <c r="D4206" s="22">
        <v>0</v>
      </c>
      <c r="E4206" s="23">
        <v>-0.23453693144306864</v>
      </c>
      <c r="F4206" s="23">
        <v>-1.4695740527010977E-2</v>
      </c>
      <c r="G4206" s="23">
        <v>-0.17351456786092503</v>
      </c>
      <c r="H4206" s="23">
        <v>2.7652921444967803E-2</v>
      </c>
      <c r="I4206" s="25">
        <f t="shared" si="260"/>
        <v>0</v>
      </c>
      <c r="J4206" s="25">
        <f t="shared" si="261"/>
        <v>0</v>
      </c>
      <c r="K4206" s="25">
        <f t="shared" si="262"/>
        <v>0</v>
      </c>
      <c r="L4206" s="25">
        <f t="shared" si="263"/>
        <v>0</v>
      </c>
      <c r="M4206" s="25">
        <v>0</v>
      </c>
      <c r="N4206" s="25" t="e">
        <v>#N/A</v>
      </c>
      <c r="O4206" s="25" t="e">
        <f>VLOOKUP(A4206,'NFkB target TFs'!$E$10:$E$54,1,FALSE)</f>
        <v>#N/A</v>
      </c>
      <c r="P4206" s="25" t="e">
        <f>VLOOKUP(A4206,'all NFkB targets'!$A$6:$A$571,1,FALSE)</f>
        <v>#N/A</v>
      </c>
    </row>
    <row r="4207" spans="1:16" x14ac:dyDescent="0.25">
      <c r="A4207" s="96" t="s">
        <v>3233</v>
      </c>
      <c r="B4207" s="21" t="s">
        <v>3234</v>
      </c>
      <c r="C4207" s="21"/>
      <c r="D4207" s="30">
        <v>0</v>
      </c>
      <c r="E4207" s="23">
        <v>-0.12615105213553351</v>
      </c>
      <c r="F4207" s="23">
        <v>-0.18712279353135308</v>
      </c>
      <c r="G4207" s="23">
        <v>-8.8438842287333602E-3</v>
      </c>
      <c r="H4207" s="23">
        <v>2.7608164848484402E-2</v>
      </c>
      <c r="I4207" s="25">
        <f t="shared" si="260"/>
        <v>0</v>
      </c>
      <c r="J4207" s="25">
        <f t="shared" si="261"/>
        <v>0</v>
      </c>
      <c r="K4207" s="25">
        <f t="shared" si="262"/>
        <v>0</v>
      </c>
      <c r="L4207" s="25">
        <f t="shared" si="263"/>
        <v>0</v>
      </c>
      <c r="M4207" s="25">
        <v>0</v>
      </c>
      <c r="N4207" s="25" t="e">
        <v>#N/A</v>
      </c>
      <c r="O4207" s="25" t="e">
        <f>VLOOKUP(A4207,'NFkB target TFs'!$E$10:$E$54,1,FALSE)</f>
        <v>#N/A</v>
      </c>
      <c r="P4207" s="25" t="e">
        <f>VLOOKUP(A4207,'all NFkB targets'!$A$6:$A$571,1,FALSE)</f>
        <v>#N/A</v>
      </c>
    </row>
    <row r="4208" spans="1:16" x14ac:dyDescent="0.25">
      <c r="A4208" s="96" t="s">
        <v>691</v>
      </c>
      <c r="B4208" s="21" t="s">
        <v>692</v>
      </c>
      <c r="C4208" s="21"/>
      <c r="D4208" s="22">
        <v>0</v>
      </c>
      <c r="E4208" s="23">
        <v>0.17520886015376899</v>
      </c>
      <c r="F4208" s="23">
        <v>0.3818386663877642</v>
      </c>
      <c r="G4208" s="23">
        <v>2.9168583561974548E-2</v>
      </c>
      <c r="H4208" s="23">
        <v>2.7540341664735186E-2</v>
      </c>
      <c r="I4208" s="25">
        <f t="shared" si="260"/>
        <v>0</v>
      </c>
      <c r="J4208" s="25">
        <f t="shared" si="261"/>
        <v>0</v>
      </c>
      <c r="K4208" s="25">
        <f t="shared" si="262"/>
        <v>0</v>
      </c>
      <c r="L4208" s="25">
        <f t="shared" si="263"/>
        <v>0</v>
      </c>
      <c r="M4208" s="25">
        <v>0</v>
      </c>
      <c r="N4208" s="25" t="e">
        <v>#N/A</v>
      </c>
      <c r="O4208" s="25" t="e">
        <f>VLOOKUP(A4208,'NFkB target TFs'!$E$10:$E$54,1,FALSE)</f>
        <v>#N/A</v>
      </c>
      <c r="P4208" s="25" t="e">
        <f>VLOOKUP(A4208,'all NFkB targets'!$A$6:$A$571,1,FALSE)</f>
        <v>#N/A</v>
      </c>
    </row>
    <row r="4209" spans="1:16" x14ac:dyDescent="0.25">
      <c r="A4209" s="96" t="s">
        <v>9050</v>
      </c>
      <c r="B4209" s="21" t="s">
        <v>9051</v>
      </c>
      <c r="C4209" s="21"/>
      <c r="D4209" s="22">
        <v>0</v>
      </c>
      <c r="E4209" s="23">
        <v>0.53273992797523395</v>
      </c>
      <c r="F4209" s="23">
        <v>0.27087228085121356</v>
      </c>
      <c r="G4209" s="23">
        <v>0.30267825375916951</v>
      </c>
      <c r="H4209" s="23">
        <v>2.7494727062041723E-2</v>
      </c>
      <c r="I4209" s="25">
        <f t="shared" si="260"/>
        <v>0</v>
      </c>
      <c r="J4209" s="25">
        <f t="shared" si="261"/>
        <v>0</v>
      </c>
      <c r="K4209" s="25">
        <f t="shared" si="262"/>
        <v>0</v>
      </c>
      <c r="L4209" s="25">
        <f t="shared" si="263"/>
        <v>0</v>
      </c>
      <c r="M4209" s="25">
        <v>0</v>
      </c>
      <c r="N4209" s="25" t="e">
        <v>#N/A</v>
      </c>
      <c r="O4209" s="25" t="e">
        <f>VLOOKUP(A4209,'NFkB target TFs'!$E$10:$E$54,1,FALSE)</f>
        <v>#N/A</v>
      </c>
      <c r="P4209" s="25" t="e">
        <f>VLOOKUP(A4209,'all NFkB targets'!$A$6:$A$571,1,FALSE)</f>
        <v>#N/A</v>
      </c>
    </row>
    <row r="4210" spans="1:16" x14ac:dyDescent="0.25">
      <c r="A4210" s="96" t="s">
        <v>1652</v>
      </c>
      <c r="B4210" s="21" t="s">
        <v>1653</v>
      </c>
      <c r="C4210" s="21"/>
      <c r="D4210" s="22">
        <v>0</v>
      </c>
      <c r="E4210" s="23">
        <v>3.0461673051835839E-3</v>
      </c>
      <c r="F4210" s="23">
        <v>0.18526972164253877</v>
      </c>
      <c r="G4210" s="23">
        <v>0.27884304358737672</v>
      </c>
      <c r="H4210" s="23">
        <v>2.7476188096109206E-2</v>
      </c>
      <c r="I4210" s="25">
        <f t="shared" si="260"/>
        <v>0</v>
      </c>
      <c r="J4210" s="25">
        <f t="shared" si="261"/>
        <v>0</v>
      </c>
      <c r="K4210" s="25">
        <f t="shared" si="262"/>
        <v>0</v>
      </c>
      <c r="L4210" s="25">
        <f t="shared" si="263"/>
        <v>0</v>
      </c>
      <c r="M4210" s="25">
        <v>0</v>
      </c>
      <c r="N4210" s="25" t="e">
        <v>#N/A</v>
      </c>
      <c r="O4210" s="25" t="e">
        <f>VLOOKUP(A4210,'NFkB target TFs'!$E$10:$E$54,1,FALSE)</f>
        <v>#N/A</v>
      </c>
      <c r="P4210" s="25" t="e">
        <f>VLOOKUP(A4210,'all NFkB targets'!$A$6:$A$571,1,FALSE)</f>
        <v>#N/A</v>
      </c>
    </row>
    <row r="4211" spans="1:16" x14ac:dyDescent="0.25">
      <c r="A4211" s="96" t="s">
        <v>11200</v>
      </c>
      <c r="B4211" s="21" t="s">
        <v>11201</v>
      </c>
      <c r="C4211" s="21"/>
      <c r="D4211" s="22">
        <v>0</v>
      </c>
      <c r="E4211" s="23">
        <v>4.7704276847577935E-2</v>
      </c>
      <c r="F4211" s="23">
        <v>0.30200379421337736</v>
      </c>
      <c r="G4211" s="23">
        <v>0.43532088688350395</v>
      </c>
      <c r="H4211" s="23">
        <v>2.7446039344918363E-2</v>
      </c>
      <c r="I4211" s="25">
        <f t="shared" si="260"/>
        <v>0</v>
      </c>
      <c r="J4211" s="25">
        <f t="shared" si="261"/>
        <v>0</v>
      </c>
      <c r="K4211" s="25">
        <f t="shared" si="262"/>
        <v>0</v>
      </c>
      <c r="L4211" s="25">
        <f t="shared" si="263"/>
        <v>0</v>
      </c>
      <c r="M4211" s="25">
        <v>0</v>
      </c>
      <c r="N4211" s="25" t="e">
        <v>#N/A</v>
      </c>
      <c r="O4211" s="25" t="e">
        <f>VLOOKUP(A4211,'NFkB target TFs'!$E$10:$E$54,1,FALSE)</f>
        <v>#N/A</v>
      </c>
      <c r="P4211" s="25" t="e">
        <f>VLOOKUP(A4211,'all NFkB targets'!$A$6:$A$571,1,FALSE)</f>
        <v>#N/A</v>
      </c>
    </row>
    <row r="4212" spans="1:16" x14ac:dyDescent="0.25">
      <c r="A4212" s="96" t="s">
        <v>9143</v>
      </c>
      <c r="B4212" s="21" t="s">
        <v>9144</v>
      </c>
      <c r="C4212" s="21"/>
      <c r="D4212" s="22">
        <v>0</v>
      </c>
      <c r="E4212" s="23">
        <v>-2.0873896188275062E-2</v>
      </c>
      <c r="F4212" s="23">
        <v>3.8588497677247868E-2</v>
      </c>
      <c r="G4212" s="23">
        <v>0.18121680950416263</v>
      </c>
      <c r="H4212" s="23">
        <v>2.7444698108938823E-2</v>
      </c>
      <c r="I4212" s="25">
        <f t="shared" si="260"/>
        <v>0</v>
      </c>
      <c r="J4212" s="25">
        <f t="shared" si="261"/>
        <v>0</v>
      </c>
      <c r="K4212" s="25">
        <f t="shared" si="262"/>
        <v>0</v>
      </c>
      <c r="L4212" s="25">
        <f t="shared" si="263"/>
        <v>0</v>
      </c>
      <c r="M4212" s="25">
        <v>0</v>
      </c>
      <c r="N4212" s="25" t="e">
        <v>#N/A</v>
      </c>
      <c r="O4212" s="25" t="e">
        <f>VLOOKUP(A4212,'NFkB target TFs'!$E$10:$E$54,1,FALSE)</f>
        <v>#N/A</v>
      </c>
      <c r="P4212" s="25" t="e">
        <f>VLOOKUP(A4212,'all NFkB targets'!$A$6:$A$571,1,FALSE)</f>
        <v>#N/A</v>
      </c>
    </row>
    <row r="4213" spans="1:16" x14ac:dyDescent="0.25">
      <c r="A4213" s="96" t="s">
        <v>6834</v>
      </c>
      <c r="B4213" s="21" t="s">
        <v>6835</v>
      </c>
      <c r="C4213" s="21"/>
      <c r="D4213" s="22">
        <v>0</v>
      </c>
      <c r="E4213" s="23">
        <v>0.18143452075620808</v>
      </c>
      <c r="F4213" s="23">
        <v>-1.1909093943257927E-3</v>
      </c>
      <c r="G4213" s="23">
        <v>0.10053621681162352</v>
      </c>
      <c r="H4213" s="23">
        <v>2.7306571471884613E-2</v>
      </c>
      <c r="I4213" s="25">
        <f t="shared" si="260"/>
        <v>0</v>
      </c>
      <c r="J4213" s="25">
        <f t="shared" si="261"/>
        <v>0</v>
      </c>
      <c r="K4213" s="25">
        <f t="shared" si="262"/>
        <v>0</v>
      </c>
      <c r="L4213" s="25">
        <f t="shared" si="263"/>
        <v>0</v>
      </c>
      <c r="M4213" s="25">
        <v>0</v>
      </c>
      <c r="N4213" s="25" t="e">
        <v>#N/A</v>
      </c>
      <c r="O4213" s="25" t="e">
        <f>VLOOKUP(A4213,'NFkB target TFs'!$E$10:$E$54,1,FALSE)</f>
        <v>#N/A</v>
      </c>
      <c r="P4213" s="25" t="e">
        <f>VLOOKUP(A4213,'all NFkB targets'!$A$6:$A$571,1,FALSE)</f>
        <v>#N/A</v>
      </c>
    </row>
    <row r="4214" spans="1:16" x14ac:dyDescent="0.25">
      <c r="A4214" s="96" t="s">
        <v>8025</v>
      </c>
      <c r="B4214" s="21" t="s">
        <v>8026</v>
      </c>
      <c r="C4214" s="21"/>
      <c r="D4214" s="22">
        <v>0</v>
      </c>
      <c r="E4214" s="23">
        <v>-0.52894431054435098</v>
      </c>
      <c r="F4214" s="23">
        <v>-3.2430258791317522E-2</v>
      </c>
      <c r="G4214" s="23">
        <v>-0.26990492289231488</v>
      </c>
      <c r="H4214" s="23">
        <v>2.7278922085339628E-2</v>
      </c>
      <c r="I4214" s="25">
        <f t="shared" si="260"/>
        <v>0</v>
      </c>
      <c r="J4214" s="25">
        <f t="shared" si="261"/>
        <v>0</v>
      </c>
      <c r="K4214" s="25">
        <f t="shared" si="262"/>
        <v>0</v>
      </c>
      <c r="L4214" s="25">
        <f t="shared" si="263"/>
        <v>0</v>
      </c>
      <c r="M4214" s="25">
        <v>0</v>
      </c>
      <c r="N4214" s="25" t="e">
        <v>#N/A</v>
      </c>
      <c r="O4214" s="25" t="e">
        <f>VLOOKUP(A4214,'NFkB target TFs'!$E$10:$E$54,1,FALSE)</f>
        <v>#N/A</v>
      </c>
      <c r="P4214" s="25" t="e">
        <f>VLOOKUP(A4214,'all NFkB targets'!$A$6:$A$571,1,FALSE)</f>
        <v>#N/A</v>
      </c>
    </row>
    <row r="4215" spans="1:16" x14ac:dyDescent="0.25">
      <c r="A4215" s="96" t="s">
        <v>2323</v>
      </c>
      <c r="B4215" s="21" t="s">
        <v>2324</v>
      </c>
      <c r="C4215" s="21"/>
      <c r="D4215" s="22">
        <v>0</v>
      </c>
      <c r="E4215" s="23">
        <v>1.0686338573232536E-2</v>
      </c>
      <c r="F4215" s="23">
        <v>0.25953473164643515</v>
      </c>
      <c r="G4215" s="23">
        <v>0.16053267144800412</v>
      </c>
      <c r="H4215" s="23">
        <v>2.7230180576586025E-2</v>
      </c>
      <c r="I4215" s="25">
        <f t="shared" ref="I4215:I4278" si="264">IF(ABS(E4215)&gt;0.585,1,0)</f>
        <v>0</v>
      </c>
      <c r="J4215" s="25">
        <f t="shared" ref="J4215:J4278" si="265">IF(ABS(F4215)&gt;0.585,1,0)</f>
        <v>0</v>
      </c>
      <c r="K4215" s="25">
        <f t="shared" ref="K4215:K4278" si="266">IF(ABS(G4215)&gt;0.585,1,0)</f>
        <v>0</v>
      </c>
      <c r="L4215" s="25">
        <f t="shared" ref="L4215:L4278" si="267">IF(ABS(H4215)&gt;0.585,1,0)</f>
        <v>0</v>
      </c>
      <c r="M4215" s="25">
        <v>0</v>
      </c>
      <c r="N4215" s="25" t="e">
        <v>#N/A</v>
      </c>
      <c r="O4215" s="25" t="e">
        <f>VLOOKUP(A4215,'NFkB target TFs'!$E$10:$E$54,1,FALSE)</f>
        <v>#N/A</v>
      </c>
      <c r="P4215" s="25" t="e">
        <f>VLOOKUP(A4215,'all NFkB targets'!$A$6:$A$571,1,FALSE)</f>
        <v>#N/A</v>
      </c>
    </row>
    <row r="4216" spans="1:16" x14ac:dyDescent="0.25">
      <c r="A4216" s="96" t="s">
        <v>9821</v>
      </c>
      <c r="B4216" s="21" t="s">
        <v>9822</v>
      </c>
      <c r="C4216" s="21"/>
      <c r="D4216" s="22">
        <v>0</v>
      </c>
      <c r="E4216" s="23">
        <v>-0.41868818073653663</v>
      </c>
      <c r="F4216" s="23">
        <v>-0.20738574516945518</v>
      </c>
      <c r="G4216" s="23">
        <v>-7.985414874983535E-3</v>
      </c>
      <c r="H4216" s="23">
        <v>2.7204922771318859E-2</v>
      </c>
      <c r="I4216" s="25">
        <f t="shared" si="264"/>
        <v>0</v>
      </c>
      <c r="J4216" s="25">
        <f t="shared" si="265"/>
        <v>0</v>
      </c>
      <c r="K4216" s="25">
        <f t="shared" si="266"/>
        <v>0</v>
      </c>
      <c r="L4216" s="25">
        <f t="shared" si="267"/>
        <v>0</v>
      </c>
      <c r="M4216" s="25">
        <v>0</v>
      </c>
      <c r="N4216" s="25" t="e">
        <v>#N/A</v>
      </c>
      <c r="O4216" s="25" t="e">
        <f>VLOOKUP(A4216,'NFkB target TFs'!$E$10:$E$54,1,FALSE)</f>
        <v>#N/A</v>
      </c>
      <c r="P4216" s="25" t="e">
        <f>VLOOKUP(A4216,'all NFkB targets'!$A$6:$A$571,1,FALSE)</f>
        <v>#N/A</v>
      </c>
    </row>
    <row r="4217" spans="1:16" x14ac:dyDescent="0.25">
      <c r="A4217" s="96" t="s">
        <v>10574</v>
      </c>
      <c r="B4217" s="21" t="s">
        <v>10575</v>
      </c>
      <c r="C4217" s="21"/>
      <c r="D4217" s="22">
        <v>0</v>
      </c>
      <c r="E4217" s="23">
        <v>8.3514320143656839E-2</v>
      </c>
      <c r="F4217" s="23">
        <v>6.0023247959318113E-2</v>
      </c>
      <c r="G4217" s="23">
        <v>6.6154676009591032E-2</v>
      </c>
      <c r="H4217" s="23">
        <v>2.7201916105594838E-2</v>
      </c>
      <c r="I4217" s="25">
        <f t="shared" si="264"/>
        <v>0</v>
      </c>
      <c r="J4217" s="25">
        <f t="shared" si="265"/>
        <v>0</v>
      </c>
      <c r="K4217" s="25">
        <f t="shared" si="266"/>
        <v>0</v>
      </c>
      <c r="L4217" s="25">
        <f t="shared" si="267"/>
        <v>0</v>
      </c>
      <c r="M4217" s="25">
        <v>0</v>
      </c>
      <c r="N4217" s="25" t="e">
        <v>#N/A</v>
      </c>
      <c r="O4217" s="25" t="e">
        <f>VLOOKUP(A4217,'NFkB target TFs'!$E$10:$E$54,1,FALSE)</f>
        <v>#N/A</v>
      </c>
      <c r="P4217" s="25" t="e">
        <f>VLOOKUP(A4217,'all NFkB targets'!$A$6:$A$571,1,FALSE)</f>
        <v>#N/A</v>
      </c>
    </row>
    <row r="4218" spans="1:16" x14ac:dyDescent="0.25">
      <c r="A4218" s="96" t="s">
        <v>7287</v>
      </c>
      <c r="B4218" s="21" t="s">
        <v>7288</v>
      </c>
      <c r="C4218" s="21"/>
      <c r="D4218" s="22">
        <v>0</v>
      </c>
      <c r="E4218" s="23">
        <v>-7.4032688585659746E-3</v>
      </c>
      <c r="F4218" s="23">
        <v>-8.4997064391408222E-2</v>
      </c>
      <c r="G4218" s="23">
        <v>0.21855841589418654</v>
      </c>
      <c r="H4218" s="23">
        <v>2.708505059393862E-2</v>
      </c>
      <c r="I4218" s="25">
        <f t="shared" si="264"/>
        <v>0</v>
      </c>
      <c r="J4218" s="25">
        <f t="shared" si="265"/>
        <v>0</v>
      </c>
      <c r="K4218" s="25">
        <f t="shared" si="266"/>
        <v>0</v>
      </c>
      <c r="L4218" s="25">
        <f t="shared" si="267"/>
        <v>0</v>
      </c>
      <c r="M4218" s="25">
        <v>0</v>
      </c>
      <c r="N4218" s="25" t="e">
        <v>#N/A</v>
      </c>
      <c r="O4218" s="25" t="e">
        <f>VLOOKUP(A4218,'NFkB target TFs'!$E$10:$E$54,1,FALSE)</f>
        <v>#N/A</v>
      </c>
      <c r="P4218" s="25" t="e">
        <f>VLOOKUP(A4218,'all NFkB targets'!$A$6:$A$571,1,FALSE)</f>
        <v>#N/A</v>
      </c>
    </row>
    <row r="4219" spans="1:16" x14ac:dyDescent="0.25">
      <c r="A4219" s="96" t="s">
        <v>13063</v>
      </c>
      <c r="B4219" s="21" t="s">
        <v>13064</v>
      </c>
      <c r="C4219" s="21"/>
      <c r="D4219" s="22">
        <v>0</v>
      </c>
      <c r="E4219" s="28">
        <v>0.59923204417734621</v>
      </c>
      <c r="F4219" s="28">
        <v>0.65384362941244545</v>
      </c>
      <c r="G4219" s="28">
        <v>0.52819468413032</v>
      </c>
      <c r="H4219" s="23">
        <v>2.7047740199763508E-2</v>
      </c>
      <c r="I4219" s="25">
        <f t="shared" si="264"/>
        <v>1</v>
      </c>
      <c r="J4219" s="25">
        <f t="shared" si="265"/>
        <v>1</v>
      </c>
      <c r="K4219" s="25">
        <f t="shared" si="266"/>
        <v>0</v>
      </c>
      <c r="L4219" s="25">
        <f t="shared" si="267"/>
        <v>0</v>
      </c>
      <c r="M4219" s="25">
        <v>1</v>
      </c>
      <c r="N4219" s="25" t="e">
        <v>#N/A</v>
      </c>
      <c r="O4219" s="25" t="e">
        <f>VLOOKUP(A4219,'NFkB target TFs'!$E$10:$E$54,1,FALSE)</f>
        <v>#N/A</v>
      </c>
      <c r="P4219" s="25" t="e">
        <f>VLOOKUP(A4219,'all NFkB targets'!$A$6:$A$571,1,FALSE)</f>
        <v>#N/A</v>
      </c>
    </row>
    <row r="4220" spans="1:16" x14ac:dyDescent="0.25">
      <c r="A4220" s="96" t="s">
        <v>7642</v>
      </c>
      <c r="B4220" s="21" t="s">
        <v>7643</v>
      </c>
      <c r="C4220" s="21"/>
      <c r="D4220" s="22">
        <v>0</v>
      </c>
      <c r="E4220" s="23">
        <v>0.22033242863860486</v>
      </c>
      <c r="F4220" s="23">
        <v>-3.7013410259285603E-2</v>
      </c>
      <c r="G4220" s="23">
        <v>-3.2011249989338117E-2</v>
      </c>
      <c r="H4220" s="23">
        <v>2.7002566588260175E-2</v>
      </c>
      <c r="I4220" s="25">
        <f t="shared" si="264"/>
        <v>0</v>
      </c>
      <c r="J4220" s="25">
        <f t="shared" si="265"/>
        <v>0</v>
      </c>
      <c r="K4220" s="25">
        <f t="shared" si="266"/>
        <v>0</v>
      </c>
      <c r="L4220" s="25">
        <f t="shared" si="267"/>
        <v>0</v>
      </c>
      <c r="M4220" s="25">
        <v>0</v>
      </c>
      <c r="N4220" s="25" t="e">
        <v>#N/A</v>
      </c>
      <c r="O4220" s="25" t="e">
        <f>VLOOKUP(A4220,'NFkB target TFs'!$E$10:$E$54,1,FALSE)</f>
        <v>#N/A</v>
      </c>
      <c r="P4220" s="25" t="e">
        <f>VLOOKUP(A4220,'all NFkB targets'!$A$6:$A$571,1,FALSE)</f>
        <v>#N/A</v>
      </c>
    </row>
    <row r="4221" spans="1:16" x14ac:dyDescent="0.25">
      <c r="A4221" s="96" t="s">
        <v>3863</v>
      </c>
      <c r="B4221" s="21" t="s">
        <v>3864</v>
      </c>
      <c r="C4221" s="21"/>
      <c r="D4221" s="22">
        <v>0</v>
      </c>
      <c r="E4221" s="23">
        <v>0.55349773117981427</v>
      </c>
      <c r="F4221" s="23">
        <v>2.7064337017652398E-2</v>
      </c>
      <c r="G4221" s="23">
        <v>0.35908109330482829</v>
      </c>
      <c r="H4221" s="23">
        <v>2.6974816126268418E-2</v>
      </c>
      <c r="I4221" s="25">
        <f t="shared" si="264"/>
        <v>0</v>
      </c>
      <c r="J4221" s="25">
        <f t="shared" si="265"/>
        <v>0</v>
      </c>
      <c r="K4221" s="25">
        <f t="shared" si="266"/>
        <v>0</v>
      </c>
      <c r="L4221" s="25">
        <f t="shared" si="267"/>
        <v>0</v>
      </c>
      <c r="M4221" s="25">
        <v>0</v>
      </c>
      <c r="N4221" s="25" t="e">
        <v>#N/A</v>
      </c>
      <c r="O4221" s="25" t="e">
        <f>VLOOKUP(A4221,'NFkB target TFs'!$E$10:$E$54,1,FALSE)</f>
        <v>#N/A</v>
      </c>
      <c r="P4221" s="25" t="e">
        <f>VLOOKUP(A4221,'all NFkB targets'!$A$6:$A$571,1,FALSE)</f>
        <v>#N/A</v>
      </c>
    </row>
    <row r="4222" spans="1:16" x14ac:dyDescent="0.25">
      <c r="A4222" s="96" t="s">
        <v>648</v>
      </c>
      <c r="B4222" s="21" t="s">
        <v>649</v>
      </c>
      <c r="C4222" s="21"/>
      <c r="D4222" s="22">
        <v>0</v>
      </c>
      <c r="E4222" s="23">
        <v>0.31102372060877759</v>
      </c>
      <c r="F4222" s="23">
        <v>0.38626837810595505</v>
      </c>
      <c r="G4222" s="23">
        <v>0.18639422309905068</v>
      </c>
      <c r="H4222" s="23">
        <v>2.6909654692284769E-2</v>
      </c>
      <c r="I4222" s="25">
        <f t="shared" si="264"/>
        <v>0</v>
      </c>
      <c r="J4222" s="25">
        <f t="shared" si="265"/>
        <v>0</v>
      </c>
      <c r="K4222" s="25">
        <f t="shared" si="266"/>
        <v>0</v>
      </c>
      <c r="L4222" s="25">
        <f t="shared" si="267"/>
        <v>0</v>
      </c>
      <c r="M4222" s="25">
        <v>0</v>
      </c>
      <c r="N4222" s="25" t="e">
        <v>#N/A</v>
      </c>
      <c r="O4222" s="25" t="e">
        <f>VLOOKUP(A4222,'NFkB target TFs'!$E$10:$E$54,1,FALSE)</f>
        <v>#N/A</v>
      </c>
      <c r="P4222" s="25" t="e">
        <f>VLOOKUP(A4222,'all NFkB targets'!$A$6:$A$571,1,FALSE)</f>
        <v>#N/A</v>
      </c>
    </row>
    <row r="4223" spans="1:16" x14ac:dyDescent="0.25">
      <c r="A4223" s="96" t="s">
        <v>3879</v>
      </c>
      <c r="B4223" s="21" t="s">
        <v>3880</v>
      </c>
      <c r="C4223" s="21"/>
      <c r="D4223" s="22">
        <v>0</v>
      </c>
      <c r="E4223" s="23">
        <v>-2.1570326084896642E-3</v>
      </c>
      <c r="F4223" s="23">
        <v>0.22906930234715783</v>
      </c>
      <c r="G4223" s="23">
        <v>1.5352408594030377E-2</v>
      </c>
      <c r="H4223" s="23">
        <v>2.6855362519051278E-2</v>
      </c>
      <c r="I4223" s="25">
        <f t="shared" si="264"/>
        <v>0</v>
      </c>
      <c r="J4223" s="25">
        <f t="shared" si="265"/>
        <v>0</v>
      </c>
      <c r="K4223" s="25">
        <f t="shared" si="266"/>
        <v>0</v>
      </c>
      <c r="L4223" s="25">
        <f t="shared" si="267"/>
        <v>0</v>
      </c>
      <c r="M4223" s="25">
        <v>0</v>
      </c>
      <c r="N4223" s="25" t="e">
        <v>#N/A</v>
      </c>
      <c r="O4223" s="25" t="e">
        <f>VLOOKUP(A4223,'NFkB target TFs'!$E$10:$E$54,1,FALSE)</f>
        <v>#N/A</v>
      </c>
      <c r="P4223" s="25" t="e">
        <f>VLOOKUP(A4223,'all NFkB targets'!$A$6:$A$571,1,FALSE)</f>
        <v>#N/A</v>
      </c>
    </row>
    <row r="4224" spans="1:16" x14ac:dyDescent="0.25">
      <c r="A4224" s="96" t="s">
        <v>8977</v>
      </c>
      <c r="B4224" s="21" t="s">
        <v>941</v>
      </c>
      <c r="C4224" s="21"/>
      <c r="D4224" s="22">
        <v>0</v>
      </c>
      <c r="E4224" s="23">
        <v>0.21472200833841892</v>
      </c>
      <c r="F4224" s="23">
        <v>-1.2635044727631276E-2</v>
      </c>
      <c r="G4224" s="23">
        <v>4.5552604181154532E-2</v>
      </c>
      <c r="H4224" s="23">
        <v>2.6683232767730294E-2</v>
      </c>
      <c r="I4224" s="25">
        <f t="shared" si="264"/>
        <v>0</v>
      </c>
      <c r="J4224" s="25">
        <f t="shared" si="265"/>
        <v>0</v>
      </c>
      <c r="K4224" s="25">
        <f t="shared" si="266"/>
        <v>0</v>
      </c>
      <c r="L4224" s="25">
        <f t="shared" si="267"/>
        <v>0</v>
      </c>
      <c r="M4224" s="25">
        <v>0</v>
      </c>
      <c r="N4224" s="25" t="e">
        <v>#N/A</v>
      </c>
      <c r="O4224" s="25" t="e">
        <f>VLOOKUP(A4224,'NFkB target TFs'!$E$10:$E$54,1,FALSE)</f>
        <v>#N/A</v>
      </c>
      <c r="P4224" s="25" t="e">
        <f>VLOOKUP(A4224,'all NFkB targets'!$A$6:$A$571,1,FALSE)</f>
        <v>#N/A</v>
      </c>
    </row>
    <row r="4225" spans="1:16" x14ac:dyDescent="0.25">
      <c r="A4225" s="96" t="s">
        <v>385</v>
      </c>
      <c r="B4225" s="21" t="s">
        <v>386</v>
      </c>
      <c r="C4225" s="21"/>
      <c r="D4225" s="22">
        <v>0</v>
      </c>
      <c r="E4225" s="23">
        <v>-6.2535592067138324E-2</v>
      </c>
      <c r="F4225" s="23">
        <v>9.0345023824383044E-2</v>
      </c>
      <c r="G4225" s="23">
        <v>0.41035958155473273</v>
      </c>
      <c r="H4225" s="23">
        <v>2.6643605069756285E-2</v>
      </c>
      <c r="I4225" s="25">
        <f t="shared" si="264"/>
        <v>0</v>
      </c>
      <c r="J4225" s="25">
        <f t="shared" si="265"/>
        <v>0</v>
      </c>
      <c r="K4225" s="25">
        <f t="shared" si="266"/>
        <v>0</v>
      </c>
      <c r="L4225" s="25">
        <f t="shared" si="267"/>
        <v>0</v>
      </c>
      <c r="M4225" s="25">
        <v>0</v>
      </c>
      <c r="N4225" s="25" t="e">
        <v>#N/A</v>
      </c>
      <c r="O4225" s="25" t="e">
        <f>VLOOKUP(A4225,'NFkB target TFs'!$E$10:$E$54,1,FALSE)</f>
        <v>#N/A</v>
      </c>
      <c r="P4225" s="25" t="e">
        <f>VLOOKUP(A4225,'all NFkB targets'!$A$6:$A$571,1,FALSE)</f>
        <v>#N/A</v>
      </c>
    </row>
    <row r="4226" spans="1:16" x14ac:dyDescent="0.25">
      <c r="A4226" s="96" t="s">
        <v>11365</v>
      </c>
      <c r="B4226" s="21" t="s">
        <v>11366</v>
      </c>
      <c r="C4226" s="21"/>
      <c r="D4226" s="22">
        <v>0</v>
      </c>
      <c r="E4226" s="23">
        <v>0.11288385390362876</v>
      </c>
      <c r="F4226" s="23">
        <v>-0.16967124811119014</v>
      </c>
      <c r="G4226" s="23">
        <v>0.13238392771312138</v>
      </c>
      <c r="H4226" s="23">
        <v>2.6626869698668551E-2</v>
      </c>
      <c r="I4226" s="25">
        <f t="shared" si="264"/>
        <v>0</v>
      </c>
      <c r="J4226" s="25">
        <f t="shared" si="265"/>
        <v>0</v>
      </c>
      <c r="K4226" s="25">
        <f t="shared" si="266"/>
        <v>0</v>
      </c>
      <c r="L4226" s="25">
        <f t="shared" si="267"/>
        <v>0</v>
      </c>
      <c r="M4226" s="25">
        <v>0</v>
      </c>
      <c r="N4226" s="25" t="e">
        <v>#N/A</v>
      </c>
      <c r="O4226" s="25" t="e">
        <f>VLOOKUP(A4226,'NFkB target TFs'!$E$10:$E$54,1,FALSE)</f>
        <v>#N/A</v>
      </c>
      <c r="P4226" s="25" t="e">
        <f>VLOOKUP(A4226,'all NFkB targets'!$A$6:$A$571,1,FALSE)</f>
        <v>#N/A</v>
      </c>
    </row>
    <row r="4227" spans="1:16" x14ac:dyDescent="0.25">
      <c r="A4227" s="96" t="s">
        <v>837</v>
      </c>
      <c r="B4227" s="21" t="s">
        <v>838</v>
      </c>
      <c r="C4227" s="21"/>
      <c r="D4227" s="22">
        <v>0</v>
      </c>
      <c r="E4227" s="23">
        <v>-6.8653863555254213E-2</v>
      </c>
      <c r="F4227" s="23">
        <v>0.31667506475475621</v>
      </c>
      <c r="G4227" s="23">
        <v>5.0043981230960891E-3</v>
      </c>
      <c r="H4227" s="23">
        <v>2.6590923545352325E-2</v>
      </c>
      <c r="I4227" s="25">
        <f t="shared" si="264"/>
        <v>0</v>
      </c>
      <c r="J4227" s="25">
        <f t="shared" si="265"/>
        <v>0</v>
      </c>
      <c r="K4227" s="25">
        <f t="shared" si="266"/>
        <v>0</v>
      </c>
      <c r="L4227" s="25">
        <f t="shared" si="267"/>
        <v>0</v>
      </c>
      <c r="M4227" s="25">
        <v>0</v>
      </c>
      <c r="N4227" s="25" t="e">
        <v>#N/A</v>
      </c>
      <c r="O4227" s="25" t="e">
        <f>VLOOKUP(A4227,'NFkB target TFs'!$E$10:$E$54,1,FALSE)</f>
        <v>#N/A</v>
      </c>
      <c r="P4227" s="25" t="e">
        <f>VLOOKUP(A4227,'all NFkB targets'!$A$6:$A$571,1,FALSE)</f>
        <v>#N/A</v>
      </c>
    </row>
    <row r="4228" spans="1:16" x14ac:dyDescent="0.25">
      <c r="A4228" s="96" t="s">
        <v>4266</v>
      </c>
      <c r="B4228" s="21" t="s">
        <v>4267</v>
      </c>
      <c r="C4228" s="21"/>
      <c r="D4228" s="22">
        <v>0</v>
      </c>
      <c r="E4228" s="23">
        <v>0.1185276532077332</v>
      </c>
      <c r="F4228" s="23">
        <v>1.5852868398585442E-2</v>
      </c>
      <c r="G4228" s="23">
        <v>-5.0258311090371752E-2</v>
      </c>
      <c r="H4228" s="23">
        <v>2.6566389697314223E-2</v>
      </c>
      <c r="I4228" s="25">
        <f t="shared" si="264"/>
        <v>0</v>
      </c>
      <c r="J4228" s="25">
        <f t="shared" si="265"/>
        <v>0</v>
      </c>
      <c r="K4228" s="25">
        <f t="shared" si="266"/>
        <v>0</v>
      </c>
      <c r="L4228" s="25">
        <f t="shared" si="267"/>
        <v>0</v>
      </c>
      <c r="M4228" s="25">
        <v>0</v>
      </c>
      <c r="N4228" s="25" t="e">
        <v>#N/A</v>
      </c>
      <c r="O4228" s="25" t="e">
        <f>VLOOKUP(A4228,'NFkB target TFs'!$E$10:$E$54,1,FALSE)</f>
        <v>#N/A</v>
      </c>
      <c r="P4228" s="25" t="e">
        <f>VLOOKUP(A4228,'all NFkB targets'!$A$6:$A$571,1,FALSE)</f>
        <v>#N/A</v>
      </c>
    </row>
    <row r="4229" spans="1:16" x14ac:dyDescent="0.25">
      <c r="A4229" s="96" t="s">
        <v>10770</v>
      </c>
      <c r="B4229" s="21" t="s">
        <v>10771</v>
      </c>
      <c r="C4229" s="21"/>
      <c r="D4229" s="22">
        <v>0</v>
      </c>
      <c r="E4229" s="23">
        <v>2.2722193923854571E-2</v>
      </c>
      <c r="F4229" s="23">
        <v>0.31669958008555149</v>
      </c>
      <c r="G4229" s="23">
        <v>0.2322790116180164</v>
      </c>
      <c r="H4229" s="23">
        <v>2.65415631490457E-2</v>
      </c>
      <c r="I4229" s="25">
        <f t="shared" si="264"/>
        <v>0</v>
      </c>
      <c r="J4229" s="25">
        <f t="shared" si="265"/>
        <v>0</v>
      </c>
      <c r="K4229" s="25">
        <f t="shared" si="266"/>
        <v>0</v>
      </c>
      <c r="L4229" s="25">
        <f t="shared" si="267"/>
        <v>0</v>
      </c>
      <c r="M4229" s="25">
        <v>0</v>
      </c>
      <c r="N4229" s="25" t="e">
        <v>#N/A</v>
      </c>
      <c r="O4229" s="25" t="e">
        <f>VLOOKUP(A4229,'NFkB target TFs'!$E$10:$E$54,1,FALSE)</f>
        <v>#N/A</v>
      </c>
      <c r="P4229" s="25" t="e">
        <f>VLOOKUP(A4229,'all NFkB targets'!$A$6:$A$571,1,FALSE)</f>
        <v>#N/A</v>
      </c>
    </row>
    <row r="4230" spans="1:16" x14ac:dyDescent="0.25">
      <c r="A4230" s="96" t="s">
        <v>6874</v>
      </c>
      <c r="B4230" s="21" t="s">
        <v>941</v>
      </c>
      <c r="C4230" s="21"/>
      <c r="D4230" s="22">
        <v>0</v>
      </c>
      <c r="E4230" s="23">
        <v>0.13465992644566077</v>
      </c>
      <c r="F4230" s="23">
        <v>9.0476292310521733E-2</v>
      </c>
      <c r="G4230" s="23">
        <v>-0.10116995058575368</v>
      </c>
      <c r="H4230" s="23">
        <v>2.6437616258216116E-2</v>
      </c>
      <c r="I4230" s="25">
        <f t="shared" si="264"/>
        <v>0</v>
      </c>
      <c r="J4230" s="25">
        <f t="shared" si="265"/>
        <v>0</v>
      </c>
      <c r="K4230" s="25">
        <f t="shared" si="266"/>
        <v>0</v>
      </c>
      <c r="L4230" s="25">
        <f t="shared" si="267"/>
        <v>0</v>
      </c>
      <c r="M4230" s="25">
        <v>0</v>
      </c>
      <c r="N4230" s="25" t="e">
        <v>#N/A</v>
      </c>
      <c r="O4230" s="25" t="e">
        <f>VLOOKUP(A4230,'NFkB target TFs'!$E$10:$E$54,1,FALSE)</f>
        <v>#N/A</v>
      </c>
      <c r="P4230" s="25" t="e">
        <f>VLOOKUP(A4230,'all NFkB targets'!$A$6:$A$571,1,FALSE)</f>
        <v>#N/A</v>
      </c>
    </row>
    <row r="4231" spans="1:16" x14ac:dyDescent="0.25">
      <c r="A4231" s="96" t="s">
        <v>12918</v>
      </c>
      <c r="B4231" s="21" t="s">
        <v>941</v>
      </c>
      <c r="C4231" s="21"/>
      <c r="D4231" s="22">
        <v>0</v>
      </c>
      <c r="E4231" s="28">
        <v>0.4347851469361107</v>
      </c>
      <c r="F4231" s="28">
        <v>0.7798330673979702</v>
      </c>
      <c r="G4231" s="28">
        <v>0.44362914981931983</v>
      </c>
      <c r="H4231" s="23">
        <v>2.6375507772522084E-2</v>
      </c>
      <c r="I4231" s="25">
        <f t="shared" si="264"/>
        <v>0</v>
      </c>
      <c r="J4231" s="25">
        <f t="shared" si="265"/>
        <v>1</v>
      </c>
      <c r="K4231" s="25">
        <f t="shared" si="266"/>
        <v>0</v>
      </c>
      <c r="L4231" s="25">
        <f t="shared" si="267"/>
        <v>0</v>
      </c>
      <c r="M4231" s="25">
        <v>1</v>
      </c>
      <c r="N4231" s="25" t="e">
        <v>#N/A</v>
      </c>
      <c r="O4231" s="25" t="e">
        <f>VLOOKUP(A4231,'NFkB target TFs'!$E$10:$E$54,1,FALSE)</f>
        <v>#N/A</v>
      </c>
      <c r="P4231" s="25" t="e">
        <f>VLOOKUP(A4231,'all NFkB targets'!$A$6:$A$571,1,FALSE)</f>
        <v>#N/A</v>
      </c>
    </row>
    <row r="4232" spans="1:16" x14ac:dyDescent="0.25">
      <c r="A4232" s="96" t="s">
        <v>10548</v>
      </c>
      <c r="B4232" s="21" t="s">
        <v>10549</v>
      </c>
      <c r="C4232" s="21"/>
      <c r="D4232" s="22">
        <v>0</v>
      </c>
      <c r="E4232" s="23">
        <v>-0.22728199685774103</v>
      </c>
      <c r="F4232" s="23">
        <v>-1.9559383551269675E-2</v>
      </c>
      <c r="G4232" s="23">
        <v>-0.19066075652800421</v>
      </c>
      <c r="H4232" s="23">
        <v>2.6183175136568065E-2</v>
      </c>
      <c r="I4232" s="25">
        <f t="shared" si="264"/>
        <v>0</v>
      </c>
      <c r="J4232" s="25">
        <f t="shared" si="265"/>
        <v>0</v>
      </c>
      <c r="K4232" s="25">
        <f t="shared" si="266"/>
        <v>0</v>
      </c>
      <c r="L4232" s="25">
        <f t="shared" si="267"/>
        <v>0</v>
      </c>
      <c r="M4232" s="25">
        <v>0</v>
      </c>
      <c r="N4232" s="25" t="e">
        <v>#N/A</v>
      </c>
      <c r="O4232" s="25" t="e">
        <f>VLOOKUP(A4232,'NFkB target TFs'!$E$10:$E$54,1,FALSE)</f>
        <v>#N/A</v>
      </c>
      <c r="P4232" s="25" t="e">
        <f>VLOOKUP(A4232,'all NFkB targets'!$A$6:$A$571,1,FALSE)</f>
        <v>#N/A</v>
      </c>
    </row>
    <row r="4233" spans="1:16" x14ac:dyDescent="0.25">
      <c r="A4233" s="96" t="s">
        <v>2149</v>
      </c>
      <c r="B4233" s="21" t="s">
        <v>2150</v>
      </c>
      <c r="C4233" s="21"/>
      <c r="D4233" s="22">
        <v>0</v>
      </c>
      <c r="E4233" s="23">
        <v>5.5001783770892076E-3</v>
      </c>
      <c r="F4233" s="23">
        <v>0.24988991915204181</v>
      </c>
      <c r="G4233" s="23">
        <v>0.4372810916847093</v>
      </c>
      <c r="H4233" s="23">
        <v>2.6162746326244279E-2</v>
      </c>
      <c r="I4233" s="25">
        <f t="shared" si="264"/>
        <v>0</v>
      </c>
      <c r="J4233" s="25">
        <f t="shared" si="265"/>
        <v>0</v>
      </c>
      <c r="K4233" s="25">
        <f t="shared" si="266"/>
        <v>0</v>
      </c>
      <c r="L4233" s="25">
        <f t="shared" si="267"/>
        <v>0</v>
      </c>
      <c r="M4233" s="25">
        <v>0</v>
      </c>
      <c r="N4233" s="25" t="e">
        <v>#N/A</v>
      </c>
      <c r="O4233" s="25" t="e">
        <f>VLOOKUP(A4233,'NFkB target TFs'!$E$10:$E$54,1,FALSE)</f>
        <v>#N/A</v>
      </c>
      <c r="P4233" s="25" t="e">
        <f>VLOOKUP(A4233,'all NFkB targets'!$A$6:$A$571,1,FALSE)</f>
        <v>#N/A</v>
      </c>
    </row>
    <row r="4234" spans="1:16" x14ac:dyDescent="0.25">
      <c r="A4234" s="96" t="s">
        <v>8049</v>
      </c>
      <c r="B4234" s="21" t="s">
        <v>8050</v>
      </c>
      <c r="C4234" s="21"/>
      <c r="D4234" s="22">
        <v>0</v>
      </c>
      <c r="E4234" s="23">
        <v>5.6882199349454862E-2</v>
      </c>
      <c r="F4234" s="23">
        <v>-8.4791483252849478E-2</v>
      </c>
      <c r="G4234" s="23">
        <v>9.4040706930540355E-2</v>
      </c>
      <c r="H4234" s="23">
        <v>2.588384345823258E-2</v>
      </c>
      <c r="I4234" s="25">
        <f t="shared" si="264"/>
        <v>0</v>
      </c>
      <c r="J4234" s="25">
        <f t="shared" si="265"/>
        <v>0</v>
      </c>
      <c r="K4234" s="25">
        <f t="shared" si="266"/>
        <v>0</v>
      </c>
      <c r="L4234" s="25">
        <f t="shared" si="267"/>
        <v>0</v>
      </c>
      <c r="M4234" s="25">
        <v>0</v>
      </c>
      <c r="N4234" s="25" t="e">
        <v>#N/A</v>
      </c>
      <c r="O4234" s="25" t="e">
        <f>VLOOKUP(A4234,'NFkB target TFs'!$E$10:$E$54,1,FALSE)</f>
        <v>#N/A</v>
      </c>
      <c r="P4234" s="25" t="e">
        <f>VLOOKUP(A4234,'all NFkB targets'!$A$6:$A$571,1,FALSE)</f>
        <v>#N/A</v>
      </c>
    </row>
    <row r="4235" spans="1:16" x14ac:dyDescent="0.25">
      <c r="A4235" s="96" t="s">
        <v>8930</v>
      </c>
      <c r="B4235" s="21" t="s">
        <v>941</v>
      </c>
      <c r="C4235" s="21"/>
      <c r="D4235" s="22">
        <v>0</v>
      </c>
      <c r="E4235" s="23">
        <v>0.14215115823489283</v>
      </c>
      <c r="F4235" s="23">
        <v>3.093644004690917E-2</v>
      </c>
      <c r="G4235" s="23">
        <v>2.7531024441941717E-2</v>
      </c>
      <c r="H4235" s="23">
        <v>2.5796919953504242E-2</v>
      </c>
      <c r="I4235" s="25">
        <f t="shared" si="264"/>
        <v>0</v>
      </c>
      <c r="J4235" s="25">
        <f t="shared" si="265"/>
        <v>0</v>
      </c>
      <c r="K4235" s="25">
        <f t="shared" si="266"/>
        <v>0</v>
      </c>
      <c r="L4235" s="25">
        <f t="shared" si="267"/>
        <v>0</v>
      </c>
      <c r="M4235" s="25">
        <v>0</v>
      </c>
      <c r="N4235" s="25" t="e">
        <v>#N/A</v>
      </c>
      <c r="O4235" s="25" t="e">
        <f>VLOOKUP(A4235,'NFkB target TFs'!$E$10:$E$54,1,FALSE)</f>
        <v>#N/A</v>
      </c>
      <c r="P4235" s="25" t="e">
        <f>VLOOKUP(A4235,'all NFkB targets'!$A$6:$A$571,1,FALSE)</f>
        <v>#N/A</v>
      </c>
    </row>
    <row r="4236" spans="1:16" x14ac:dyDescent="0.25">
      <c r="A4236" s="96" t="s">
        <v>6802</v>
      </c>
      <c r="B4236" s="21" t="s">
        <v>6803</v>
      </c>
      <c r="C4236" s="21"/>
      <c r="D4236" s="22">
        <v>0</v>
      </c>
      <c r="E4236" s="23">
        <v>0.43182342068723123</v>
      </c>
      <c r="F4236" s="23">
        <v>0.10459398491353671</v>
      </c>
      <c r="G4236" s="23">
        <v>0.16245883368982206</v>
      </c>
      <c r="H4236" s="23">
        <v>2.5623602139534553E-2</v>
      </c>
      <c r="I4236" s="25">
        <f t="shared" si="264"/>
        <v>0</v>
      </c>
      <c r="J4236" s="25">
        <f t="shared" si="265"/>
        <v>0</v>
      </c>
      <c r="K4236" s="25">
        <f t="shared" si="266"/>
        <v>0</v>
      </c>
      <c r="L4236" s="25">
        <f t="shared" si="267"/>
        <v>0</v>
      </c>
      <c r="M4236" s="25">
        <v>0</v>
      </c>
      <c r="N4236" s="25" t="e">
        <v>#N/A</v>
      </c>
      <c r="O4236" s="25" t="e">
        <f>VLOOKUP(A4236,'NFkB target TFs'!$E$10:$E$54,1,FALSE)</f>
        <v>#N/A</v>
      </c>
      <c r="P4236" s="25" t="e">
        <f>VLOOKUP(A4236,'all NFkB targets'!$A$6:$A$571,1,FALSE)</f>
        <v>#N/A</v>
      </c>
    </row>
    <row r="4237" spans="1:16" x14ac:dyDescent="0.25">
      <c r="A4237" s="96" t="s">
        <v>10010</v>
      </c>
      <c r="B4237" s="21" t="s">
        <v>10011</v>
      </c>
      <c r="C4237" s="21"/>
      <c r="D4237" s="22">
        <v>0</v>
      </c>
      <c r="E4237" s="23">
        <v>0.49859184073125623</v>
      </c>
      <c r="F4237" s="23">
        <v>0.27605536020675275</v>
      </c>
      <c r="G4237" s="23">
        <v>0.18617982733486391</v>
      </c>
      <c r="H4237" s="23">
        <v>2.5441904337053959E-2</v>
      </c>
      <c r="I4237" s="25">
        <f t="shared" si="264"/>
        <v>0</v>
      </c>
      <c r="J4237" s="25">
        <f t="shared" si="265"/>
        <v>0</v>
      </c>
      <c r="K4237" s="25">
        <f t="shared" si="266"/>
        <v>0</v>
      </c>
      <c r="L4237" s="25">
        <f t="shared" si="267"/>
        <v>0</v>
      </c>
      <c r="M4237" s="25">
        <v>0</v>
      </c>
      <c r="N4237" s="25" t="e">
        <v>#N/A</v>
      </c>
      <c r="O4237" s="25" t="e">
        <f>VLOOKUP(A4237,'NFkB target TFs'!$E$10:$E$54,1,FALSE)</f>
        <v>#N/A</v>
      </c>
      <c r="P4237" s="25" t="e">
        <f>VLOOKUP(A4237,'all NFkB targets'!$A$6:$A$571,1,FALSE)</f>
        <v>#N/A</v>
      </c>
    </row>
    <row r="4238" spans="1:16" x14ac:dyDescent="0.25">
      <c r="A4238" s="96" t="s">
        <v>5489</v>
      </c>
      <c r="B4238" s="21" t="s">
        <v>5490</v>
      </c>
      <c r="C4238" s="21"/>
      <c r="D4238" s="22">
        <v>0</v>
      </c>
      <c r="E4238" s="23">
        <v>-7.765200178376204E-2</v>
      </c>
      <c r="F4238" s="23">
        <v>3.7927658669692992E-2</v>
      </c>
      <c r="G4238" s="23">
        <v>0.17548270405921135</v>
      </c>
      <c r="H4238" s="23">
        <v>2.543522417126488E-2</v>
      </c>
      <c r="I4238" s="25">
        <f t="shared" si="264"/>
        <v>0</v>
      </c>
      <c r="J4238" s="25">
        <f t="shared" si="265"/>
        <v>0</v>
      </c>
      <c r="K4238" s="25">
        <f t="shared" si="266"/>
        <v>0</v>
      </c>
      <c r="L4238" s="25">
        <f t="shared" si="267"/>
        <v>0</v>
      </c>
      <c r="M4238" s="25">
        <v>0</v>
      </c>
      <c r="N4238" s="25" t="e">
        <v>#N/A</v>
      </c>
      <c r="O4238" s="25" t="e">
        <f>VLOOKUP(A4238,'NFkB target TFs'!$E$10:$E$54,1,FALSE)</f>
        <v>#N/A</v>
      </c>
      <c r="P4238" s="25" t="e">
        <f>VLOOKUP(A4238,'all NFkB targets'!$A$6:$A$571,1,FALSE)</f>
        <v>#N/A</v>
      </c>
    </row>
    <row r="4239" spans="1:16" x14ac:dyDescent="0.25">
      <c r="A4239" s="96" t="s">
        <v>4516</v>
      </c>
      <c r="B4239" s="21" t="s">
        <v>4517</v>
      </c>
      <c r="C4239" s="21"/>
      <c r="D4239" s="22">
        <v>0</v>
      </c>
      <c r="E4239" s="23">
        <v>0.1537970189403155</v>
      </c>
      <c r="F4239" s="23">
        <v>-0.17962123902610447</v>
      </c>
      <c r="G4239" s="23">
        <v>-0.1949020765237644</v>
      </c>
      <c r="H4239" s="23">
        <v>2.5379811068845664E-2</v>
      </c>
      <c r="I4239" s="25">
        <f t="shared" si="264"/>
        <v>0</v>
      </c>
      <c r="J4239" s="25">
        <f t="shared" si="265"/>
        <v>0</v>
      </c>
      <c r="K4239" s="25">
        <f t="shared" si="266"/>
        <v>0</v>
      </c>
      <c r="L4239" s="25">
        <f t="shared" si="267"/>
        <v>0</v>
      </c>
      <c r="M4239" s="25">
        <v>0</v>
      </c>
      <c r="N4239" s="25" t="e">
        <v>#N/A</v>
      </c>
      <c r="O4239" s="25" t="e">
        <f>VLOOKUP(A4239,'NFkB target TFs'!$E$10:$E$54,1,FALSE)</f>
        <v>#N/A</v>
      </c>
      <c r="P4239" s="25" t="e">
        <f>VLOOKUP(A4239,'all NFkB targets'!$A$6:$A$571,1,FALSE)</f>
        <v>#N/A</v>
      </c>
    </row>
    <row r="4240" spans="1:16" x14ac:dyDescent="0.25">
      <c r="A4240" s="96" t="s">
        <v>10116</v>
      </c>
      <c r="B4240" s="21" t="s">
        <v>10117</v>
      </c>
      <c r="C4240" s="21"/>
      <c r="D4240" s="22">
        <v>0</v>
      </c>
      <c r="E4240" s="23">
        <v>-5.0308418427039099E-2</v>
      </c>
      <c r="F4240" s="23">
        <v>0.18386042613783393</v>
      </c>
      <c r="G4240" s="23">
        <v>0.26498384766903704</v>
      </c>
      <c r="H4240" s="23">
        <v>2.5347050103473621E-2</v>
      </c>
      <c r="I4240" s="25">
        <f t="shared" si="264"/>
        <v>0</v>
      </c>
      <c r="J4240" s="25">
        <f t="shared" si="265"/>
        <v>0</v>
      </c>
      <c r="K4240" s="25">
        <f t="shared" si="266"/>
        <v>0</v>
      </c>
      <c r="L4240" s="25">
        <f t="shared" si="267"/>
        <v>0</v>
      </c>
      <c r="M4240" s="25">
        <v>0</v>
      </c>
      <c r="N4240" s="25" t="e">
        <v>#N/A</v>
      </c>
      <c r="O4240" s="25" t="e">
        <f>VLOOKUP(A4240,'NFkB target TFs'!$E$10:$E$54,1,FALSE)</f>
        <v>#N/A</v>
      </c>
      <c r="P4240" s="25" t="e">
        <f>VLOOKUP(A4240,'all NFkB targets'!$A$6:$A$571,1,FALSE)</f>
        <v>#N/A</v>
      </c>
    </row>
    <row r="4241" spans="1:16" x14ac:dyDescent="0.25">
      <c r="A4241" s="96" t="s">
        <v>10076</v>
      </c>
      <c r="B4241" s="21" t="s">
        <v>10077</v>
      </c>
      <c r="C4241" s="21"/>
      <c r="D4241" s="22">
        <v>0</v>
      </c>
      <c r="E4241" s="23">
        <v>7.2686505887645192E-2</v>
      </c>
      <c r="F4241" s="23">
        <v>0.24165448274043677</v>
      </c>
      <c r="G4241" s="23">
        <v>0.32192809488736235</v>
      </c>
      <c r="H4241" s="23">
        <v>2.5285886167973781E-2</v>
      </c>
      <c r="I4241" s="25">
        <f t="shared" si="264"/>
        <v>0</v>
      </c>
      <c r="J4241" s="25">
        <f t="shared" si="265"/>
        <v>0</v>
      </c>
      <c r="K4241" s="25">
        <f t="shared" si="266"/>
        <v>0</v>
      </c>
      <c r="L4241" s="25">
        <f t="shared" si="267"/>
        <v>0</v>
      </c>
      <c r="M4241" s="25">
        <v>0</v>
      </c>
      <c r="N4241" s="25" t="e">
        <v>#N/A</v>
      </c>
      <c r="O4241" s="25" t="e">
        <f>VLOOKUP(A4241,'NFkB target TFs'!$E$10:$E$54,1,FALSE)</f>
        <v>#N/A</v>
      </c>
      <c r="P4241" s="25" t="e">
        <f>VLOOKUP(A4241,'all NFkB targets'!$A$6:$A$571,1,FALSE)</f>
        <v>#N/A</v>
      </c>
    </row>
    <row r="4242" spans="1:16" x14ac:dyDescent="0.25">
      <c r="A4242" s="96" t="s">
        <v>4540</v>
      </c>
      <c r="B4242" s="21" t="s">
        <v>4541</v>
      </c>
      <c r="C4242" s="21"/>
      <c r="D4242" s="22">
        <v>0</v>
      </c>
      <c r="E4242" s="23">
        <v>-0.15588962224742417</v>
      </c>
      <c r="F4242" s="23">
        <v>8.0171956017153542E-3</v>
      </c>
      <c r="G4242" s="23">
        <v>0.18838001902747048</v>
      </c>
      <c r="H4242" s="23">
        <v>2.5273965079157423E-2</v>
      </c>
      <c r="I4242" s="25">
        <f t="shared" si="264"/>
        <v>0</v>
      </c>
      <c r="J4242" s="25">
        <f t="shared" si="265"/>
        <v>0</v>
      </c>
      <c r="K4242" s="25">
        <f t="shared" si="266"/>
        <v>0</v>
      </c>
      <c r="L4242" s="25">
        <f t="shared" si="267"/>
        <v>0</v>
      </c>
      <c r="M4242" s="25">
        <v>0</v>
      </c>
      <c r="N4242" s="25" t="e">
        <v>#N/A</v>
      </c>
      <c r="O4242" s="25" t="e">
        <f>VLOOKUP(A4242,'NFkB target TFs'!$E$10:$E$54,1,FALSE)</f>
        <v>#N/A</v>
      </c>
      <c r="P4242" s="25" t="e">
        <f>VLOOKUP(A4242,'all NFkB targets'!$A$6:$A$571,1,FALSE)</f>
        <v>#N/A</v>
      </c>
    </row>
    <row r="4243" spans="1:16" x14ac:dyDescent="0.25">
      <c r="A4243" s="96" t="s">
        <v>3490</v>
      </c>
      <c r="B4243" s="21" t="s">
        <v>3491</v>
      </c>
      <c r="C4243" s="21"/>
      <c r="D4243" s="22">
        <v>0</v>
      </c>
      <c r="E4243" s="23">
        <v>0.18403314333165058</v>
      </c>
      <c r="F4243" s="23">
        <v>0.3367731789035851</v>
      </c>
      <c r="G4243" s="23">
        <v>0.41570869469591532</v>
      </c>
      <c r="H4243" s="23">
        <v>2.5195239866344185E-2</v>
      </c>
      <c r="I4243" s="25">
        <f t="shared" si="264"/>
        <v>0</v>
      </c>
      <c r="J4243" s="25">
        <f t="shared" si="265"/>
        <v>0</v>
      </c>
      <c r="K4243" s="25">
        <f t="shared" si="266"/>
        <v>0</v>
      </c>
      <c r="L4243" s="25">
        <f t="shared" si="267"/>
        <v>0</v>
      </c>
      <c r="M4243" s="25">
        <v>0</v>
      </c>
      <c r="N4243" s="25" t="e">
        <v>#N/A</v>
      </c>
      <c r="O4243" s="25" t="e">
        <f>VLOOKUP(A4243,'NFkB target TFs'!$E$10:$E$54,1,FALSE)</f>
        <v>#N/A</v>
      </c>
      <c r="P4243" s="25" t="e">
        <f>VLOOKUP(A4243,'all NFkB targets'!$A$6:$A$571,1,FALSE)</f>
        <v>#N/A</v>
      </c>
    </row>
    <row r="4244" spans="1:16" x14ac:dyDescent="0.25">
      <c r="A4244" s="96" t="s">
        <v>8683</v>
      </c>
      <c r="B4244" s="21" t="s">
        <v>8684</v>
      </c>
      <c r="C4244" s="21"/>
      <c r="D4244" s="22">
        <v>0</v>
      </c>
      <c r="E4244" s="23">
        <v>-0.13921715912487412</v>
      </c>
      <c r="F4244" s="23">
        <v>-8.5102419503604629E-2</v>
      </c>
      <c r="G4244" s="23">
        <v>-0.21718987700055578</v>
      </c>
      <c r="H4244" s="23">
        <v>2.5163348670240133E-2</v>
      </c>
      <c r="I4244" s="25">
        <f t="shared" si="264"/>
        <v>0</v>
      </c>
      <c r="J4244" s="25">
        <f t="shared" si="265"/>
        <v>0</v>
      </c>
      <c r="K4244" s="25">
        <f t="shared" si="266"/>
        <v>0</v>
      </c>
      <c r="L4244" s="25">
        <f t="shared" si="267"/>
        <v>0</v>
      </c>
      <c r="M4244" s="25">
        <v>0</v>
      </c>
      <c r="N4244" s="25" t="e">
        <v>#N/A</v>
      </c>
      <c r="O4244" s="25" t="e">
        <f>VLOOKUP(A4244,'NFkB target TFs'!$E$10:$E$54,1,FALSE)</f>
        <v>#N/A</v>
      </c>
      <c r="P4244" s="25" t="e">
        <f>VLOOKUP(A4244,'all NFkB targets'!$A$6:$A$571,1,FALSE)</f>
        <v>#N/A</v>
      </c>
    </row>
    <row r="4245" spans="1:16" x14ac:dyDescent="0.25">
      <c r="A4245" s="96" t="s">
        <v>908</v>
      </c>
      <c r="B4245" s="21" t="s">
        <v>909</v>
      </c>
      <c r="C4245" s="21"/>
      <c r="D4245" s="22">
        <v>0</v>
      </c>
      <c r="E4245" s="23">
        <v>-0.22154992978415777</v>
      </c>
      <c r="F4245" s="23">
        <v>9.0544372529070147E-2</v>
      </c>
      <c r="G4245" s="23">
        <v>0.26161517192980649</v>
      </c>
      <c r="H4245" s="23">
        <v>2.5013306524461914E-2</v>
      </c>
      <c r="I4245" s="25">
        <f t="shared" si="264"/>
        <v>0</v>
      </c>
      <c r="J4245" s="25">
        <f t="shared" si="265"/>
        <v>0</v>
      </c>
      <c r="K4245" s="25">
        <f t="shared" si="266"/>
        <v>0</v>
      </c>
      <c r="L4245" s="25">
        <f t="shared" si="267"/>
        <v>0</v>
      </c>
      <c r="M4245" s="25">
        <v>0</v>
      </c>
      <c r="N4245" s="25" t="e">
        <v>#N/A</v>
      </c>
      <c r="O4245" s="25" t="e">
        <f>VLOOKUP(A4245,'NFkB target TFs'!$E$10:$E$54,1,FALSE)</f>
        <v>#N/A</v>
      </c>
      <c r="P4245" s="25" t="e">
        <f>VLOOKUP(A4245,'all NFkB targets'!$A$6:$A$571,1,FALSE)</f>
        <v>#N/A</v>
      </c>
    </row>
    <row r="4246" spans="1:16" x14ac:dyDescent="0.25">
      <c r="A4246" s="96" t="s">
        <v>1438</v>
      </c>
      <c r="B4246" s="21" t="s">
        <v>1439</v>
      </c>
      <c r="C4246" s="21"/>
      <c r="D4246" s="22">
        <v>0</v>
      </c>
      <c r="E4246" s="23">
        <v>-0.45836493094294439</v>
      </c>
      <c r="F4246" s="23">
        <v>-0.34792330342030653</v>
      </c>
      <c r="G4246" s="23">
        <v>-0.21830546381320498</v>
      </c>
      <c r="H4246" s="23">
        <v>2.4989306724266878E-2</v>
      </c>
      <c r="I4246" s="25">
        <f t="shared" si="264"/>
        <v>0</v>
      </c>
      <c r="J4246" s="25">
        <f t="shared" si="265"/>
        <v>0</v>
      </c>
      <c r="K4246" s="25">
        <f t="shared" si="266"/>
        <v>0</v>
      </c>
      <c r="L4246" s="25">
        <f t="shared" si="267"/>
        <v>0</v>
      </c>
      <c r="M4246" s="25">
        <v>0</v>
      </c>
      <c r="N4246" s="25" t="e">
        <v>#N/A</v>
      </c>
      <c r="O4246" s="25" t="e">
        <f>VLOOKUP(A4246,'NFkB target TFs'!$E$10:$E$54,1,FALSE)</f>
        <v>#N/A</v>
      </c>
      <c r="P4246" s="25" t="e">
        <f>VLOOKUP(A4246,'all NFkB targets'!$A$6:$A$571,1,FALSE)</f>
        <v>#N/A</v>
      </c>
    </row>
    <row r="4247" spans="1:16" x14ac:dyDescent="0.25">
      <c r="A4247" s="96" t="s">
        <v>8127</v>
      </c>
      <c r="B4247" s="21" t="s">
        <v>8128</v>
      </c>
      <c r="C4247" s="21"/>
      <c r="D4247" s="22">
        <v>0</v>
      </c>
      <c r="E4247" s="23">
        <v>0.12736726871957077</v>
      </c>
      <c r="F4247" s="23">
        <v>0.15506537057685973</v>
      </c>
      <c r="G4247" s="23">
        <v>0.19066471381415506</v>
      </c>
      <c r="H4247" s="23">
        <v>2.4956011015348528E-2</v>
      </c>
      <c r="I4247" s="25">
        <f t="shared" si="264"/>
        <v>0</v>
      </c>
      <c r="J4247" s="25">
        <f t="shared" si="265"/>
        <v>0</v>
      </c>
      <c r="K4247" s="25">
        <f t="shared" si="266"/>
        <v>0</v>
      </c>
      <c r="L4247" s="25">
        <f t="shared" si="267"/>
        <v>0</v>
      </c>
      <c r="M4247" s="25">
        <v>0</v>
      </c>
      <c r="N4247" s="25" t="e">
        <v>#N/A</v>
      </c>
      <c r="O4247" s="25" t="e">
        <f>VLOOKUP(A4247,'NFkB target TFs'!$E$10:$E$54,1,FALSE)</f>
        <v>#N/A</v>
      </c>
      <c r="P4247" s="25" t="e">
        <f>VLOOKUP(A4247,'all NFkB targets'!$A$6:$A$571,1,FALSE)</f>
        <v>#N/A</v>
      </c>
    </row>
    <row r="4248" spans="1:16" x14ac:dyDescent="0.25">
      <c r="A4248" s="96" t="s">
        <v>12870</v>
      </c>
      <c r="B4248" s="21" t="s">
        <v>12871</v>
      </c>
      <c r="C4248" s="21"/>
      <c r="D4248" s="22">
        <v>0</v>
      </c>
      <c r="E4248" s="23">
        <v>0.11095525798273302</v>
      </c>
      <c r="F4248" s="28">
        <v>0.59136744751632864</v>
      </c>
      <c r="G4248" s="28">
        <v>0.39309843846924963</v>
      </c>
      <c r="H4248" s="23">
        <v>2.479136703739427E-2</v>
      </c>
      <c r="I4248" s="25">
        <f t="shared" si="264"/>
        <v>0</v>
      </c>
      <c r="J4248" s="25">
        <f t="shared" si="265"/>
        <v>1</v>
      </c>
      <c r="K4248" s="25">
        <f t="shared" si="266"/>
        <v>0</v>
      </c>
      <c r="L4248" s="25">
        <f t="shared" si="267"/>
        <v>0</v>
      </c>
      <c r="M4248" s="25">
        <v>1</v>
      </c>
      <c r="N4248" s="25" t="e">
        <v>#N/A</v>
      </c>
      <c r="O4248" s="25" t="e">
        <f>VLOOKUP(A4248,'NFkB target TFs'!$E$10:$E$54,1,FALSE)</f>
        <v>#N/A</v>
      </c>
      <c r="P4248" s="25" t="e">
        <f>VLOOKUP(A4248,'all NFkB targets'!$A$6:$A$571,1,FALSE)</f>
        <v>#N/A</v>
      </c>
    </row>
    <row r="4249" spans="1:16" x14ac:dyDescent="0.25">
      <c r="A4249" s="96" t="s">
        <v>11219</v>
      </c>
      <c r="B4249" s="21" t="s">
        <v>11220</v>
      </c>
      <c r="C4249" s="21"/>
      <c r="D4249" s="22">
        <v>0</v>
      </c>
      <c r="E4249" s="23">
        <v>0.132530562191646</v>
      </c>
      <c r="F4249" s="23">
        <v>2.2302663892500706E-2</v>
      </c>
      <c r="G4249" s="23">
        <v>0.26882001936600386</v>
      </c>
      <c r="H4249" s="23">
        <v>2.4658764567722893E-2</v>
      </c>
      <c r="I4249" s="25">
        <f t="shared" si="264"/>
        <v>0</v>
      </c>
      <c r="J4249" s="25">
        <f t="shared" si="265"/>
        <v>0</v>
      </c>
      <c r="K4249" s="25">
        <f t="shared" si="266"/>
        <v>0</v>
      </c>
      <c r="L4249" s="25">
        <f t="shared" si="267"/>
        <v>0</v>
      </c>
      <c r="M4249" s="25">
        <v>0</v>
      </c>
      <c r="N4249" s="25" t="e">
        <v>#N/A</v>
      </c>
      <c r="O4249" s="25" t="e">
        <f>VLOOKUP(A4249,'NFkB target TFs'!$E$10:$E$54,1,FALSE)</f>
        <v>#N/A</v>
      </c>
      <c r="P4249" s="25" t="e">
        <f>VLOOKUP(A4249,'all NFkB targets'!$A$6:$A$571,1,FALSE)</f>
        <v>#N/A</v>
      </c>
    </row>
    <row r="4250" spans="1:16" x14ac:dyDescent="0.25">
      <c r="A4250" s="96" t="s">
        <v>10511</v>
      </c>
      <c r="B4250" s="21" t="s">
        <v>10512</v>
      </c>
      <c r="C4250" s="21"/>
      <c r="D4250" s="22">
        <v>0</v>
      </c>
      <c r="E4250" s="23">
        <v>0.29140403620808419</v>
      </c>
      <c r="F4250" s="23">
        <v>-5.9530557311097299E-2</v>
      </c>
      <c r="G4250" s="23">
        <v>-2.5623828744602395E-2</v>
      </c>
      <c r="H4250" s="23">
        <v>2.4598283493554762E-2</v>
      </c>
      <c r="I4250" s="25">
        <f t="shared" si="264"/>
        <v>0</v>
      </c>
      <c r="J4250" s="25">
        <f t="shared" si="265"/>
        <v>0</v>
      </c>
      <c r="K4250" s="25">
        <f t="shared" si="266"/>
        <v>0</v>
      </c>
      <c r="L4250" s="25">
        <f t="shared" si="267"/>
        <v>0</v>
      </c>
      <c r="M4250" s="25">
        <v>0</v>
      </c>
      <c r="N4250" s="25" t="e">
        <v>#N/A</v>
      </c>
      <c r="O4250" s="25" t="e">
        <f>VLOOKUP(A4250,'NFkB target TFs'!$E$10:$E$54,1,FALSE)</f>
        <v>#N/A</v>
      </c>
      <c r="P4250" s="25" t="e">
        <f>VLOOKUP(A4250,'all NFkB targets'!$A$6:$A$571,1,FALSE)</f>
        <v>#N/A</v>
      </c>
    </row>
    <row r="4251" spans="1:16" x14ac:dyDescent="0.25">
      <c r="A4251" s="96" t="s">
        <v>1967</v>
      </c>
      <c r="B4251" s="21" t="s">
        <v>1968</v>
      </c>
      <c r="C4251" s="21"/>
      <c r="D4251" s="22">
        <v>0</v>
      </c>
      <c r="E4251" s="23">
        <v>-0.20735801195143869</v>
      </c>
      <c r="F4251" s="23">
        <v>-1.3219738501956417E-2</v>
      </c>
      <c r="G4251" s="23">
        <v>1.6813647718916618E-4</v>
      </c>
      <c r="H4251" s="23">
        <v>2.4588571159728127E-2</v>
      </c>
      <c r="I4251" s="25">
        <f t="shared" si="264"/>
        <v>0</v>
      </c>
      <c r="J4251" s="25">
        <f t="shared" si="265"/>
        <v>0</v>
      </c>
      <c r="K4251" s="25">
        <f t="shared" si="266"/>
        <v>0</v>
      </c>
      <c r="L4251" s="25">
        <f t="shared" si="267"/>
        <v>0</v>
      </c>
      <c r="M4251" s="25">
        <v>0</v>
      </c>
      <c r="N4251" s="25" t="e">
        <v>#N/A</v>
      </c>
      <c r="O4251" s="25" t="e">
        <f>VLOOKUP(A4251,'NFkB target TFs'!$E$10:$E$54,1,FALSE)</f>
        <v>#N/A</v>
      </c>
      <c r="P4251" s="25" t="e">
        <f>VLOOKUP(A4251,'all NFkB targets'!$A$6:$A$571,1,FALSE)</f>
        <v>#N/A</v>
      </c>
    </row>
    <row r="4252" spans="1:16" x14ac:dyDescent="0.25">
      <c r="A4252" s="96" t="s">
        <v>1102</v>
      </c>
      <c r="B4252" s="21" t="s">
        <v>1103</v>
      </c>
      <c r="C4252" s="21"/>
      <c r="D4252" s="22">
        <v>0</v>
      </c>
      <c r="E4252" s="23">
        <v>5.0786332333989853E-2</v>
      </c>
      <c r="F4252" s="23">
        <v>-0.45206297690596181</v>
      </c>
      <c r="G4252" s="23">
        <v>-4.7301940663477336E-2</v>
      </c>
      <c r="H4252" s="23">
        <v>2.4490315924424577E-2</v>
      </c>
      <c r="I4252" s="25">
        <f t="shared" si="264"/>
        <v>0</v>
      </c>
      <c r="J4252" s="25">
        <f t="shared" si="265"/>
        <v>0</v>
      </c>
      <c r="K4252" s="25">
        <f t="shared" si="266"/>
        <v>0</v>
      </c>
      <c r="L4252" s="25">
        <f t="shared" si="267"/>
        <v>0</v>
      </c>
      <c r="M4252" s="25">
        <v>0</v>
      </c>
      <c r="N4252" s="25" t="e">
        <v>#N/A</v>
      </c>
      <c r="O4252" s="25" t="e">
        <f>VLOOKUP(A4252,'NFkB target TFs'!$E$10:$E$54,1,FALSE)</f>
        <v>#N/A</v>
      </c>
      <c r="P4252" s="25" t="e">
        <f>VLOOKUP(A4252,'all NFkB targets'!$A$6:$A$571,1,FALSE)</f>
        <v>#N/A</v>
      </c>
    </row>
    <row r="4253" spans="1:16" x14ac:dyDescent="0.25">
      <c r="A4253" s="96" t="s">
        <v>8906</v>
      </c>
      <c r="B4253" s="21" t="s">
        <v>8907</v>
      </c>
      <c r="C4253" s="21"/>
      <c r="D4253" s="22">
        <v>0</v>
      </c>
      <c r="E4253" s="23">
        <v>0.4591385070879575</v>
      </c>
      <c r="F4253" s="23">
        <v>0.30706204769510692</v>
      </c>
      <c r="G4253" s="23">
        <v>0.36811045836373135</v>
      </c>
      <c r="H4253" s="23">
        <v>2.4424727692896699E-2</v>
      </c>
      <c r="I4253" s="25">
        <f t="shared" si="264"/>
        <v>0</v>
      </c>
      <c r="J4253" s="25">
        <f t="shared" si="265"/>
        <v>0</v>
      </c>
      <c r="K4253" s="25">
        <f t="shared" si="266"/>
        <v>0</v>
      </c>
      <c r="L4253" s="25">
        <f t="shared" si="267"/>
        <v>0</v>
      </c>
      <c r="M4253" s="25">
        <v>0</v>
      </c>
      <c r="N4253" s="25" t="e">
        <v>#N/A</v>
      </c>
      <c r="O4253" s="25" t="e">
        <f>VLOOKUP(A4253,'NFkB target TFs'!$E$10:$E$54,1,FALSE)</f>
        <v>#N/A</v>
      </c>
      <c r="P4253" s="25" t="e">
        <f>VLOOKUP(A4253,'all NFkB targets'!$A$6:$A$571,1,FALSE)</f>
        <v>#N/A</v>
      </c>
    </row>
    <row r="4254" spans="1:16" x14ac:dyDescent="0.25">
      <c r="A4254" s="96" t="s">
        <v>12484</v>
      </c>
      <c r="B4254" s="21" t="s">
        <v>941</v>
      </c>
      <c r="C4254" s="21"/>
      <c r="D4254" s="22">
        <v>0</v>
      </c>
      <c r="E4254" s="23">
        <v>-6.0641351339835566E-2</v>
      </c>
      <c r="F4254" s="28">
        <v>0.77372414417632418</v>
      </c>
      <c r="G4254" s="24">
        <v>-0.26945187938622367</v>
      </c>
      <c r="H4254" s="23">
        <v>2.4423801190442591E-2</v>
      </c>
      <c r="I4254" s="25">
        <f t="shared" si="264"/>
        <v>0</v>
      </c>
      <c r="J4254" s="25">
        <f t="shared" si="265"/>
        <v>1</v>
      </c>
      <c r="K4254" s="25">
        <f t="shared" si="266"/>
        <v>0</v>
      </c>
      <c r="L4254" s="25">
        <f t="shared" si="267"/>
        <v>0</v>
      </c>
      <c r="M4254" s="25">
        <v>1</v>
      </c>
      <c r="N4254" s="25" t="e">
        <v>#N/A</v>
      </c>
      <c r="O4254" s="25" t="e">
        <f>VLOOKUP(A4254,'NFkB target TFs'!$E$10:$E$54,1,FALSE)</f>
        <v>#N/A</v>
      </c>
      <c r="P4254" s="25" t="e">
        <f>VLOOKUP(A4254,'all NFkB targets'!$A$6:$A$571,1,FALSE)</f>
        <v>#N/A</v>
      </c>
    </row>
    <row r="4255" spans="1:16" x14ac:dyDescent="0.25">
      <c r="A4255" s="96" t="s">
        <v>996</v>
      </c>
      <c r="B4255" s="21" t="s">
        <v>997</v>
      </c>
      <c r="C4255" s="21"/>
      <c r="D4255" s="22">
        <v>0</v>
      </c>
      <c r="E4255" s="23">
        <v>0.10678101845011832</v>
      </c>
      <c r="F4255" s="23">
        <v>0.12882998034495244</v>
      </c>
      <c r="G4255" s="23">
        <v>-7.5001025107509023E-3</v>
      </c>
      <c r="H4255" s="23">
        <v>2.4394769105097268E-2</v>
      </c>
      <c r="I4255" s="25">
        <f t="shared" si="264"/>
        <v>0</v>
      </c>
      <c r="J4255" s="25">
        <f t="shared" si="265"/>
        <v>0</v>
      </c>
      <c r="K4255" s="25">
        <f t="shared" si="266"/>
        <v>0</v>
      </c>
      <c r="L4255" s="25">
        <f t="shared" si="267"/>
        <v>0</v>
      </c>
      <c r="M4255" s="25">
        <v>0</v>
      </c>
      <c r="N4255" s="25" t="e">
        <v>#N/A</v>
      </c>
      <c r="O4255" s="25" t="e">
        <f>VLOOKUP(A4255,'NFkB target TFs'!$E$10:$E$54,1,FALSE)</f>
        <v>#N/A</v>
      </c>
      <c r="P4255" s="25" t="e">
        <f>VLOOKUP(A4255,'all NFkB targets'!$A$6:$A$571,1,FALSE)</f>
        <v>#N/A</v>
      </c>
    </row>
    <row r="4256" spans="1:16" x14ac:dyDescent="0.25">
      <c r="A4256" s="96" t="s">
        <v>10004</v>
      </c>
      <c r="B4256" s="21" t="s">
        <v>10005</v>
      </c>
      <c r="C4256" s="21"/>
      <c r="D4256" s="22">
        <v>0</v>
      </c>
      <c r="E4256" s="23">
        <v>0.12231877347762003</v>
      </c>
      <c r="F4256" s="23">
        <v>-0.11322944489425694</v>
      </c>
      <c r="G4256" s="23">
        <v>-9.2807977879361871E-3</v>
      </c>
      <c r="H4256" s="23">
        <v>2.4368593647147056E-2</v>
      </c>
      <c r="I4256" s="25">
        <f t="shared" si="264"/>
        <v>0</v>
      </c>
      <c r="J4256" s="25">
        <f t="shared" si="265"/>
        <v>0</v>
      </c>
      <c r="K4256" s="25">
        <f t="shared" si="266"/>
        <v>0</v>
      </c>
      <c r="L4256" s="25">
        <f t="shared" si="267"/>
        <v>0</v>
      </c>
      <c r="M4256" s="25">
        <v>0</v>
      </c>
      <c r="N4256" s="25" t="e">
        <v>#N/A</v>
      </c>
      <c r="O4256" s="25" t="e">
        <f>VLOOKUP(A4256,'NFkB target TFs'!$E$10:$E$54,1,FALSE)</f>
        <v>#N/A</v>
      </c>
      <c r="P4256" s="25" t="e">
        <f>VLOOKUP(A4256,'all NFkB targets'!$A$6:$A$571,1,FALSE)</f>
        <v>#N/A</v>
      </c>
    </row>
    <row r="4257" spans="1:16" x14ac:dyDescent="0.25">
      <c r="A4257" s="96" t="s">
        <v>12236</v>
      </c>
      <c r="B4257" s="21" t="s">
        <v>12237</v>
      </c>
      <c r="C4257" s="21"/>
      <c r="D4257" s="22">
        <v>0</v>
      </c>
      <c r="E4257" s="24">
        <v>-0.61552327934403306</v>
      </c>
      <c r="F4257" s="23">
        <v>-7.6688190750540217E-2</v>
      </c>
      <c r="G4257" s="23">
        <v>5.9472933099350547E-2</v>
      </c>
      <c r="H4257" s="23">
        <v>2.4302340559084742E-2</v>
      </c>
      <c r="I4257" s="25">
        <f t="shared" si="264"/>
        <v>1</v>
      </c>
      <c r="J4257" s="25">
        <f t="shared" si="265"/>
        <v>0</v>
      </c>
      <c r="K4257" s="25">
        <f t="shared" si="266"/>
        <v>0</v>
      </c>
      <c r="L4257" s="25">
        <f t="shared" si="267"/>
        <v>0</v>
      </c>
      <c r="M4257" s="25">
        <v>1</v>
      </c>
      <c r="N4257" s="25" t="e">
        <v>#N/A</v>
      </c>
      <c r="O4257" s="25" t="e">
        <f>VLOOKUP(A4257,'NFkB target TFs'!$E$10:$E$54,1,FALSE)</f>
        <v>#N/A</v>
      </c>
      <c r="P4257" s="25" t="e">
        <f>VLOOKUP(A4257,'all NFkB targets'!$A$6:$A$571,1,FALSE)</f>
        <v>#N/A</v>
      </c>
    </row>
    <row r="4258" spans="1:16" x14ac:dyDescent="0.25">
      <c r="A4258" s="96" t="s">
        <v>7876</v>
      </c>
      <c r="B4258" s="21" t="s">
        <v>7877</v>
      </c>
      <c r="C4258" s="21"/>
      <c r="D4258" s="22">
        <v>0</v>
      </c>
      <c r="E4258" s="23">
        <v>0.30974481313084357</v>
      </c>
      <c r="F4258" s="23">
        <v>0.20587980127015049</v>
      </c>
      <c r="G4258" s="23">
        <v>0.3936466849438906</v>
      </c>
      <c r="H4258" s="23">
        <v>2.4282336938114987E-2</v>
      </c>
      <c r="I4258" s="25">
        <f t="shared" si="264"/>
        <v>0</v>
      </c>
      <c r="J4258" s="25">
        <f t="shared" si="265"/>
        <v>0</v>
      </c>
      <c r="K4258" s="25">
        <f t="shared" si="266"/>
        <v>0</v>
      </c>
      <c r="L4258" s="25">
        <f t="shared" si="267"/>
        <v>0</v>
      </c>
      <c r="M4258" s="25">
        <v>0</v>
      </c>
      <c r="N4258" s="25" t="e">
        <v>#N/A</v>
      </c>
      <c r="O4258" s="25" t="e">
        <f>VLOOKUP(A4258,'NFkB target TFs'!$E$10:$E$54,1,FALSE)</f>
        <v>#N/A</v>
      </c>
      <c r="P4258" s="25" t="e">
        <f>VLOOKUP(A4258,'all NFkB targets'!$A$6:$A$571,1,FALSE)</f>
        <v>#N/A</v>
      </c>
    </row>
    <row r="4259" spans="1:16" x14ac:dyDescent="0.25">
      <c r="A4259" s="96" t="s">
        <v>3379</v>
      </c>
      <c r="B4259" s="21" t="s">
        <v>3380</v>
      </c>
      <c r="C4259" s="21"/>
      <c r="D4259" s="22">
        <v>0</v>
      </c>
      <c r="E4259" s="23">
        <v>-0.19962677641151669</v>
      </c>
      <c r="F4259" s="23">
        <v>2.4872719269781754E-2</v>
      </c>
      <c r="G4259" s="23">
        <v>-5.6833212895595883E-2</v>
      </c>
      <c r="H4259" s="23">
        <v>2.4158548901255558E-2</v>
      </c>
      <c r="I4259" s="25">
        <f t="shared" si="264"/>
        <v>0</v>
      </c>
      <c r="J4259" s="25">
        <f t="shared" si="265"/>
        <v>0</v>
      </c>
      <c r="K4259" s="25">
        <f t="shared" si="266"/>
        <v>0</v>
      </c>
      <c r="L4259" s="25">
        <f t="shared" si="267"/>
        <v>0</v>
      </c>
      <c r="M4259" s="25">
        <v>0</v>
      </c>
      <c r="N4259" s="25" t="e">
        <v>#N/A</v>
      </c>
      <c r="O4259" s="25" t="e">
        <f>VLOOKUP(A4259,'NFkB target TFs'!$E$10:$E$54,1,FALSE)</f>
        <v>#N/A</v>
      </c>
      <c r="P4259" s="25" t="e">
        <f>VLOOKUP(A4259,'all NFkB targets'!$A$6:$A$571,1,FALSE)</f>
        <v>#N/A</v>
      </c>
    </row>
    <row r="4260" spans="1:16" x14ac:dyDescent="0.25">
      <c r="A4260" s="96" t="s">
        <v>2111</v>
      </c>
      <c r="B4260" s="21" t="s">
        <v>2112</v>
      </c>
      <c r="C4260" s="21"/>
      <c r="D4260" s="22">
        <v>0</v>
      </c>
      <c r="E4260" s="23">
        <v>-0.14920623169577532</v>
      </c>
      <c r="F4260" s="23">
        <v>0.20957246910913682</v>
      </c>
      <c r="G4260" s="23">
        <v>0.16298265463799586</v>
      </c>
      <c r="H4260" s="23">
        <v>2.4155553792173257E-2</v>
      </c>
      <c r="I4260" s="25">
        <f t="shared" si="264"/>
        <v>0</v>
      </c>
      <c r="J4260" s="25">
        <f t="shared" si="265"/>
        <v>0</v>
      </c>
      <c r="K4260" s="25">
        <f t="shared" si="266"/>
        <v>0</v>
      </c>
      <c r="L4260" s="25">
        <f t="shared" si="267"/>
        <v>0</v>
      </c>
      <c r="M4260" s="25">
        <v>0</v>
      </c>
      <c r="N4260" s="25" t="e">
        <v>#N/A</v>
      </c>
      <c r="O4260" s="25" t="e">
        <f>VLOOKUP(A4260,'NFkB target TFs'!$E$10:$E$54,1,FALSE)</f>
        <v>#N/A</v>
      </c>
      <c r="P4260" s="25" t="e">
        <f>VLOOKUP(A4260,'all NFkB targets'!$A$6:$A$571,1,FALSE)</f>
        <v>#N/A</v>
      </c>
    </row>
    <row r="4261" spans="1:16" x14ac:dyDescent="0.25">
      <c r="A4261" s="96" t="s">
        <v>12537</v>
      </c>
      <c r="B4261" s="21" t="s">
        <v>12538</v>
      </c>
      <c r="C4261" s="21"/>
      <c r="D4261" s="22">
        <v>0</v>
      </c>
      <c r="E4261" s="23">
        <v>4.4677695780180084E-2</v>
      </c>
      <c r="F4261" s="24">
        <v>-0.69931152870163615</v>
      </c>
      <c r="G4261" s="24">
        <v>-0.35486484556888159</v>
      </c>
      <c r="H4261" s="23">
        <v>2.3976373613629424E-2</v>
      </c>
      <c r="I4261" s="25">
        <f t="shared" si="264"/>
        <v>0</v>
      </c>
      <c r="J4261" s="25">
        <f t="shared" si="265"/>
        <v>1</v>
      </c>
      <c r="K4261" s="25">
        <f t="shared" si="266"/>
        <v>0</v>
      </c>
      <c r="L4261" s="25">
        <f t="shared" si="267"/>
        <v>0</v>
      </c>
      <c r="M4261" s="25">
        <v>1</v>
      </c>
      <c r="N4261" s="25" t="e">
        <v>#N/A</v>
      </c>
      <c r="O4261" s="25" t="e">
        <f>VLOOKUP(A4261,'NFkB target TFs'!$E$10:$E$54,1,FALSE)</f>
        <v>#N/A</v>
      </c>
      <c r="P4261" s="25" t="e">
        <f>VLOOKUP(A4261,'all NFkB targets'!$A$6:$A$571,1,FALSE)</f>
        <v>#N/A</v>
      </c>
    </row>
    <row r="4262" spans="1:16" x14ac:dyDescent="0.25">
      <c r="A4262" s="96" t="s">
        <v>9533</v>
      </c>
      <c r="B4262" s="21" t="s">
        <v>9534</v>
      </c>
      <c r="C4262" s="21"/>
      <c r="D4262" s="22">
        <v>0</v>
      </c>
      <c r="E4262" s="23">
        <v>-0.15182217990278662</v>
      </c>
      <c r="F4262" s="23">
        <v>0.26330214176123751</v>
      </c>
      <c r="G4262" s="23">
        <v>0.30395919280091221</v>
      </c>
      <c r="H4262" s="23">
        <v>2.3884697868249167E-2</v>
      </c>
      <c r="I4262" s="25">
        <f t="shared" si="264"/>
        <v>0</v>
      </c>
      <c r="J4262" s="25">
        <f t="shared" si="265"/>
        <v>0</v>
      </c>
      <c r="K4262" s="25">
        <f t="shared" si="266"/>
        <v>0</v>
      </c>
      <c r="L4262" s="25">
        <f t="shared" si="267"/>
        <v>0</v>
      </c>
      <c r="M4262" s="25">
        <v>0</v>
      </c>
      <c r="N4262" s="25" t="e">
        <v>#N/A</v>
      </c>
      <c r="O4262" s="25" t="e">
        <f>VLOOKUP(A4262,'NFkB target TFs'!$E$10:$E$54,1,FALSE)</f>
        <v>#N/A</v>
      </c>
      <c r="P4262" s="25" t="e">
        <f>VLOOKUP(A4262,'all NFkB targets'!$A$6:$A$571,1,FALSE)</f>
        <v>#N/A</v>
      </c>
    </row>
    <row r="4263" spans="1:16" x14ac:dyDescent="0.25">
      <c r="A4263" s="96" t="s">
        <v>6223</v>
      </c>
      <c r="B4263" s="21" t="s">
        <v>6224</v>
      </c>
      <c r="C4263" s="21"/>
      <c r="D4263" s="22">
        <v>0</v>
      </c>
      <c r="E4263" s="23">
        <v>-9.1333684479804597E-2</v>
      </c>
      <c r="F4263" s="23">
        <v>-0.11660638533087675</v>
      </c>
      <c r="G4263" s="23">
        <v>0.17643609820771122</v>
      </c>
      <c r="H4263" s="23">
        <v>2.3879830013455502E-2</v>
      </c>
      <c r="I4263" s="25">
        <f t="shared" si="264"/>
        <v>0</v>
      </c>
      <c r="J4263" s="25">
        <f t="shared" si="265"/>
        <v>0</v>
      </c>
      <c r="K4263" s="25">
        <f t="shared" si="266"/>
        <v>0</v>
      </c>
      <c r="L4263" s="25">
        <f t="shared" si="267"/>
        <v>0</v>
      </c>
      <c r="M4263" s="25">
        <v>0</v>
      </c>
      <c r="N4263" s="25" t="e">
        <v>#N/A</v>
      </c>
      <c r="O4263" s="25" t="e">
        <f>VLOOKUP(A4263,'NFkB target TFs'!$E$10:$E$54,1,FALSE)</f>
        <v>#N/A</v>
      </c>
      <c r="P4263" s="25" t="e">
        <f>VLOOKUP(A4263,'all NFkB targets'!$A$6:$A$571,1,FALSE)</f>
        <v>#N/A</v>
      </c>
    </row>
    <row r="4264" spans="1:16" x14ac:dyDescent="0.25">
      <c r="A4264" s="96" t="s">
        <v>4966</v>
      </c>
      <c r="B4264" s="21" t="s">
        <v>4967</v>
      </c>
      <c r="C4264" s="21"/>
      <c r="D4264" s="22">
        <v>0</v>
      </c>
      <c r="E4264" s="23">
        <v>-0.18464938242107776</v>
      </c>
      <c r="F4264" s="23">
        <v>6.8724965960736337E-2</v>
      </c>
      <c r="G4264" s="23">
        <v>0.22901290575104885</v>
      </c>
      <c r="H4264" s="23">
        <v>2.3684997662253394E-2</v>
      </c>
      <c r="I4264" s="25">
        <f t="shared" si="264"/>
        <v>0</v>
      </c>
      <c r="J4264" s="25">
        <f t="shared" si="265"/>
        <v>0</v>
      </c>
      <c r="K4264" s="25">
        <f t="shared" si="266"/>
        <v>0</v>
      </c>
      <c r="L4264" s="25">
        <f t="shared" si="267"/>
        <v>0</v>
      </c>
      <c r="M4264" s="25">
        <v>0</v>
      </c>
      <c r="N4264" s="25" t="e">
        <v>#N/A</v>
      </c>
      <c r="O4264" s="25" t="e">
        <f>VLOOKUP(A4264,'NFkB target TFs'!$E$10:$E$54,1,FALSE)</f>
        <v>#N/A</v>
      </c>
      <c r="P4264" s="25" t="e">
        <f>VLOOKUP(A4264,'all NFkB targets'!$A$6:$A$571,1,FALSE)</f>
        <v>#N/A</v>
      </c>
    </row>
    <row r="4265" spans="1:16" x14ac:dyDescent="0.25">
      <c r="A4265" s="96" t="s">
        <v>11919</v>
      </c>
      <c r="B4265" s="21" t="s">
        <v>11920</v>
      </c>
      <c r="C4265" s="21"/>
      <c r="D4265" s="22">
        <v>0</v>
      </c>
      <c r="E4265" s="23">
        <v>0.19010634676375959</v>
      </c>
      <c r="F4265" s="23">
        <v>6.6596344724828449E-2</v>
      </c>
      <c r="G4265" s="23">
        <v>2.1237401559768979E-3</v>
      </c>
      <c r="H4265" s="23">
        <v>2.3667507324724751E-2</v>
      </c>
      <c r="I4265" s="25">
        <f t="shared" si="264"/>
        <v>0</v>
      </c>
      <c r="J4265" s="25">
        <f t="shared" si="265"/>
        <v>0</v>
      </c>
      <c r="K4265" s="25">
        <f t="shared" si="266"/>
        <v>0</v>
      </c>
      <c r="L4265" s="25">
        <f t="shared" si="267"/>
        <v>0</v>
      </c>
      <c r="M4265" s="25">
        <v>0</v>
      </c>
      <c r="N4265" s="25" t="e">
        <v>#N/A</v>
      </c>
      <c r="O4265" s="25" t="e">
        <f>VLOOKUP(A4265,'NFkB target TFs'!$E$10:$E$54,1,FALSE)</f>
        <v>#N/A</v>
      </c>
      <c r="P4265" s="25" t="e">
        <f>VLOOKUP(A4265,'all NFkB targets'!$A$6:$A$571,1,FALSE)</f>
        <v>#N/A</v>
      </c>
    </row>
    <row r="4266" spans="1:16" x14ac:dyDescent="0.25">
      <c r="A4266" s="96" t="s">
        <v>13305</v>
      </c>
      <c r="B4266" s="21" t="s">
        <v>13306</v>
      </c>
      <c r="C4266" s="21"/>
      <c r="D4266" s="22">
        <v>0</v>
      </c>
      <c r="E4266" s="28">
        <v>0.35121625783456961</v>
      </c>
      <c r="F4266" s="28">
        <v>0.21370669347022539</v>
      </c>
      <c r="G4266" s="28">
        <v>0.63277311425816607</v>
      </c>
      <c r="H4266" s="23">
        <v>2.3579744923550666E-2</v>
      </c>
      <c r="I4266" s="25">
        <f t="shared" si="264"/>
        <v>0</v>
      </c>
      <c r="J4266" s="25">
        <f t="shared" si="265"/>
        <v>0</v>
      </c>
      <c r="K4266" s="25">
        <f t="shared" si="266"/>
        <v>1</v>
      </c>
      <c r="L4266" s="25">
        <f t="shared" si="267"/>
        <v>0</v>
      </c>
      <c r="M4266" s="25">
        <v>1</v>
      </c>
      <c r="N4266" s="25" t="e">
        <v>#N/A</v>
      </c>
      <c r="O4266" s="25" t="e">
        <f>VLOOKUP(A4266,'NFkB target TFs'!$E$10:$E$54,1,FALSE)</f>
        <v>#N/A</v>
      </c>
      <c r="P4266" s="25" t="e">
        <f>VLOOKUP(A4266,'all NFkB targets'!$A$6:$A$571,1,FALSE)</f>
        <v>#N/A</v>
      </c>
    </row>
    <row r="4267" spans="1:16" x14ac:dyDescent="0.25">
      <c r="A4267" s="96" t="s">
        <v>11921</v>
      </c>
      <c r="B4267" s="21" t="s">
        <v>11922</v>
      </c>
      <c r="C4267" s="21"/>
      <c r="D4267" s="22">
        <v>0</v>
      </c>
      <c r="E4267" s="23">
        <v>0.10279716649531151</v>
      </c>
      <c r="F4267" s="23">
        <v>0.15254196248347279</v>
      </c>
      <c r="G4267" s="23">
        <v>0.40850604618281317</v>
      </c>
      <c r="H4267" s="23">
        <v>2.3518998204195268E-2</v>
      </c>
      <c r="I4267" s="25">
        <f t="shared" si="264"/>
        <v>0</v>
      </c>
      <c r="J4267" s="25">
        <f t="shared" si="265"/>
        <v>0</v>
      </c>
      <c r="K4267" s="25">
        <f t="shared" si="266"/>
        <v>0</v>
      </c>
      <c r="L4267" s="25">
        <f t="shared" si="267"/>
        <v>0</v>
      </c>
      <c r="M4267" s="25">
        <v>0</v>
      </c>
      <c r="N4267" s="25" t="e">
        <v>#N/A</v>
      </c>
      <c r="O4267" s="25" t="e">
        <f>VLOOKUP(A4267,'NFkB target TFs'!$E$10:$E$54,1,FALSE)</f>
        <v>#N/A</v>
      </c>
      <c r="P4267" s="25" t="e">
        <f>VLOOKUP(A4267,'all NFkB targets'!$A$6:$A$571,1,FALSE)</f>
        <v>#N/A</v>
      </c>
    </row>
    <row r="4268" spans="1:16" x14ac:dyDescent="0.25">
      <c r="A4268" s="96" t="s">
        <v>11670</v>
      </c>
      <c r="B4268" s="21" t="s">
        <v>11671</v>
      </c>
      <c r="C4268" s="21"/>
      <c r="D4268" s="22">
        <v>0</v>
      </c>
      <c r="E4268" s="23">
        <v>0.58027599371984617</v>
      </c>
      <c r="F4268" s="23">
        <v>0.50039618061304481</v>
      </c>
      <c r="G4268" s="23">
        <v>0.22296212045013084</v>
      </c>
      <c r="H4268" s="23">
        <v>2.341510646126185E-2</v>
      </c>
      <c r="I4268" s="25">
        <f t="shared" si="264"/>
        <v>0</v>
      </c>
      <c r="J4268" s="25">
        <f t="shared" si="265"/>
        <v>0</v>
      </c>
      <c r="K4268" s="25">
        <f t="shared" si="266"/>
        <v>0</v>
      </c>
      <c r="L4268" s="25">
        <f t="shared" si="267"/>
        <v>0</v>
      </c>
      <c r="M4268" s="25">
        <v>0</v>
      </c>
      <c r="N4268" s="25" t="e">
        <v>#N/A</v>
      </c>
      <c r="O4268" s="25" t="e">
        <f>VLOOKUP(A4268,'NFkB target TFs'!$E$10:$E$54,1,FALSE)</f>
        <v>#N/A</v>
      </c>
      <c r="P4268" s="25" t="e">
        <f>VLOOKUP(A4268,'all NFkB targets'!$A$6:$A$571,1,FALSE)</f>
        <v>#N/A</v>
      </c>
    </row>
    <row r="4269" spans="1:16" x14ac:dyDescent="0.25">
      <c r="A4269" s="96" t="s">
        <v>5649</v>
      </c>
      <c r="B4269" s="21" t="s">
        <v>5650</v>
      </c>
      <c r="C4269" s="21"/>
      <c r="D4269" s="22">
        <v>0</v>
      </c>
      <c r="E4269" s="23">
        <v>0.17817154755890574</v>
      </c>
      <c r="F4269" s="23">
        <v>-1.9862039548086005E-2</v>
      </c>
      <c r="G4269" s="23">
        <v>7.3635659481492866E-2</v>
      </c>
      <c r="H4269" s="23">
        <v>2.3382636793846993E-2</v>
      </c>
      <c r="I4269" s="25">
        <f t="shared" si="264"/>
        <v>0</v>
      </c>
      <c r="J4269" s="25">
        <f t="shared" si="265"/>
        <v>0</v>
      </c>
      <c r="K4269" s="25">
        <f t="shared" si="266"/>
        <v>0</v>
      </c>
      <c r="L4269" s="25">
        <f t="shared" si="267"/>
        <v>0</v>
      </c>
      <c r="M4269" s="25">
        <v>0</v>
      </c>
      <c r="N4269" s="25" t="e">
        <v>#N/A</v>
      </c>
      <c r="O4269" s="25" t="e">
        <f>VLOOKUP(A4269,'NFkB target TFs'!$E$10:$E$54,1,FALSE)</f>
        <v>#N/A</v>
      </c>
      <c r="P4269" s="25" t="e">
        <f>VLOOKUP(A4269,'all NFkB targets'!$A$6:$A$571,1,FALSE)</f>
        <v>#N/A</v>
      </c>
    </row>
    <row r="4270" spans="1:16" x14ac:dyDescent="0.25">
      <c r="A4270" s="96" t="s">
        <v>8313</v>
      </c>
      <c r="B4270" s="21" t="s">
        <v>8314</v>
      </c>
      <c r="C4270" s="21"/>
      <c r="D4270" s="22">
        <v>0</v>
      </c>
      <c r="E4270" s="23">
        <v>0.29531398723739577</v>
      </c>
      <c r="F4270" s="23">
        <v>0.17848405020800742</v>
      </c>
      <c r="G4270" s="23">
        <v>6.7431835166163481E-2</v>
      </c>
      <c r="H4270" s="23">
        <v>2.3346697414852402E-2</v>
      </c>
      <c r="I4270" s="25">
        <f t="shared" si="264"/>
        <v>0</v>
      </c>
      <c r="J4270" s="25">
        <f t="shared" si="265"/>
        <v>0</v>
      </c>
      <c r="K4270" s="25">
        <f t="shared" si="266"/>
        <v>0</v>
      </c>
      <c r="L4270" s="25">
        <f t="shared" si="267"/>
        <v>0</v>
      </c>
      <c r="M4270" s="25">
        <v>0</v>
      </c>
      <c r="N4270" s="25" t="e">
        <v>#N/A</v>
      </c>
      <c r="O4270" s="25" t="e">
        <f>VLOOKUP(A4270,'NFkB target TFs'!$E$10:$E$54,1,FALSE)</f>
        <v>#N/A</v>
      </c>
      <c r="P4270" s="25" t="e">
        <f>VLOOKUP(A4270,'all NFkB targets'!$A$6:$A$571,1,FALSE)</f>
        <v>#N/A</v>
      </c>
    </row>
    <row r="4271" spans="1:16" x14ac:dyDescent="0.25">
      <c r="A4271" s="96" t="s">
        <v>4881</v>
      </c>
      <c r="B4271" s="21" t="s">
        <v>4882</v>
      </c>
      <c r="C4271" s="21"/>
      <c r="D4271" s="22">
        <v>0</v>
      </c>
      <c r="E4271" s="23">
        <v>-4.9551607593051154E-4</v>
      </c>
      <c r="F4271" s="23">
        <v>-7.6591474162060608E-2</v>
      </c>
      <c r="G4271" s="23">
        <v>0.18110007699899008</v>
      </c>
      <c r="H4271" s="23">
        <v>2.3343639302560358E-2</v>
      </c>
      <c r="I4271" s="25">
        <f t="shared" si="264"/>
        <v>0</v>
      </c>
      <c r="J4271" s="25">
        <f t="shared" si="265"/>
        <v>0</v>
      </c>
      <c r="K4271" s="25">
        <f t="shared" si="266"/>
        <v>0</v>
      </c>
      <c r="L4271" s="25">
        <f t="shared" si="267"/>
        <v>0</v>
      </c>
      <c r="M4271" s="25">
        <v>0</v>
      </c>
      <c r="N4271" s="25" t="e">
        <v>#N/A</v>
      </c>
      <c r="O4271" s="25" t="e">
        <f>VLOOKUP(A4271,'NFkB target TFs'!$E$10:$E$54,1,FALSE)</f>
        <v>#N/A</v>
      </c>
      <c r="P4271" s="25" t="e">
        <f>VLOOKUP(A4271,'all NFkB targets'!$A$6:$A$571,1,FALSE)</f>
        <v>#N/A</v>
      </c>
    </row>
    <row r="4272" spans="1:16" x14ac:dyDescent="0.25">
      <c r="A4272" s="96" t="s">
        <v>4520</v>
      </c>
      <c r="B4272" s="21" t="s">
        <v>4521</v>
      </c>
      <c r="C4272" s="21"/>
      <c r="D4272" s="22">
        <v>0</v>
      </c>
      <c r="E4272" s="23">
        <v>-0.23907004797887613</v>
      </c>
      <c r="F4272" s="23">
        <v>0.11208022888899337</v>
      </c>
      <c r="G4272" s="23">
        <v>0.23735561438948485</v>
      </c>
      <c r="H4272" s="23">
        <v>2.3339833350450874E-2</v>
      </c>
      <c r="I4272" s="25">
        <f t="shared" si="264"/>
        <v>0</v>
      </c>
      <c r="J4272" s="25">
        <f t="shared" si="265"/>
        <v>0</v>
      </c>
      <c r="K4272" s="25">
        <f t="shared" si="266"/>
        <v>0</v>
      </c>
      <c r="L4272" s="25">
        <f t="shared" si="267"/>
        <v>0</v>
      </c>
      <c r="M4272" s="25">
        <v>0</v>
      </c>
      <c r="N4272" s="25" t="e">
        <v>#N/A</v>
      </c>
      <c r="O4272" s="25" t="e">
        <f>VLOOKUP(A4272,'NFkB target TFs'!$E$10:$E$54,1,FALSE)</f>
        <v>#N/A</v>
      </c>
      <c r="P4272" s="25" t="e">
        <f>VLOOKUP(A4272,'all NFkB targets'!$A$6:$A$571,1,FALSE)</f>
        <v>#N/A</v>
      </c>
    </row>
    <row r="4273" spans="1:16" x14ac:dyDescent="0.25">
      <c r="A4273" s="96" t="s">
        <v>8815</v>
      </c>
      <c r="B4273" s="21" t="s">
        <v>8816</v>
      </c>
      <c r="C4273" s="21"/>
      <c r="D4273" s="22">
        <v>0</v>
      </c>
      <c r="E4273" s="23">
        <v>-0.21098862223049178</v>
      </c>
      <c r="F4273" s="23">
        <v>6.4618014482429348E-2</v>
      </c>
      <c r="G4273" s="23">
        <v>0.24442810203520582</v>
      </c>
      <c r="H4273" s="23">
        <v>2.3025981385278931E-2</v>
      </c>
      <c r="I4273" s="25">
        <f t="shared" si="264"/>
        <v>0</v>
      </c>
      <c r="J4273" s="25">
        <f t="shared" si="265"/>
        <v>0</v>
      </c>
      <c r="K4273" s="25">
        <f t="shared" si="266"/>
        <v>0</v>
      </c>
      <c r="L4273" s="25">
        <f t="shared" si="267"/>
        <v>0</v>
      </c>
      <c r="M4273" s="25">
        <v>0</v>
      </c>
      <c r="N4273" s="25" t="e">
        <v>#N/A</v>
      </c>
      <c r="O4273" s="25" t="e">
        <f>VLOOKUP(A4273,'NFkB target TFs'!$E$10:$E$54,1,FALSE)</f>
        <v>#N/A</v>
      </c>
      <c r="P4273" s="25" t="e">
        <f>VLOOKUP(A4273,'all NFkB targets'!$A$6:$A$571,1,FALSE)</f>
        <v>#N/A</v>
      </c>
    </row>
    <row r="4274" spans="1:16" x14ac:dyDescent="0.25">
      <c r="A4274" s="96" t="s">
        <v>11297</v>
      </c>
      <c r="B4274" s="21" t="s">
        <v>11298</v>
      </c>
      <c r="C4274" s="21"/>
      <c r="D4274" s="22">
        <v>0</v>
      </c>
      <c r="E4274" s="23">
        <v>-0.13876742994038954</v>
      </c>
      <c r="F4274" s="23">
        <v>0.27967839265053268</v>
      </c>
      <c r="G4274" s="23">
        <v>0.2905820514906946</v>
      </c>
      <c r="H4274" s="23">
        <v>2.2989933013784929E-2</v>
      </c>
      <c r="I4274" s="25">
        <f t="shared" si="264"/>
        <v>0</v>
      </c>
      <c r="J4274" s="25">
        <f t="shared" si="265"/>
        <v>0</v>
      </c>
      <c r="K4274" s="25">
        <f t="shared" si="266"/>
        <v>0</v>
      </c>
      <c r="L4274" s="25">
        <f t="shared" si="267"/>
        <v>0</v>
      </c>
      <c r="M4274" s="25">
        <v>0</v>
      </c>
      <c r="N4274" s="25" t="e">
        <v>#N/A</v>
      </c>
      <c r="O4274" s="25" t="e">
        <f>VLOOKUP(A4274,'NFkB target TFs'!$E$10:$E$54,1,FALSE)</f>
        <v>#N/A</v>
      </c>
      <c r="P4274" s="25" t="e">
        <f>VLOOKUP(A4274,'all NFkB targets'!$A$6:$A$571,1,FALSE)</f>
        <v>#N/A</v>
      </c>
    </row>
    <row r="4275" spans="1:16" x14ac:dyDescent="0.25">
      <c r="A4275" s="96" t="s">
        <v>13891</v>
      </c>
      <c r="B4275" s="21" t="s">
        <v>13892</v>
      </c>
      <c r="C4275" s="21"/>
      <c r="D4275" s="22">
        <v>0</v>
      </c>
      <c r="E4275" s="23">
        <v>-8.6311514131580599E-2</v>
      </c>
      <c r="F4275" s="28">
        <v>0.5684973923565404</v>
      </c>
      <c r="G4275" s="28">
        <v>0.89685778297635366</v>
      </c>
      <c r="H4275" s="23">
        <v>2.2953584789861255E-2</v>
      </c>
      <c r="I4275" s="25">
        <f t="shared" si="264"/>
        <v>0</v>
      </c>
      <c r="J4275" s="25">
        <f t="shared" si="265"/>
        <v>0</v>
      </c>
      <c r="K4275" s="25">
        <f t="shared" si="266"/>
        <v>1</v>
      </c>
      <c r="L4275" s="25">
        <f t="shared" si="267"/>
        <v>0</v>
      </c>
      <c r="M4275" s="25">
        <v>1</v>
      </c>
      <c r="N4275" s="25" t="e">
        <v>#N/A</v>
      </c>
      <c r="O4275" s="25" t="e">
        <f>VLOOKUP(A4275,'NFkB target TFs'!$E$10:$E$54,1,FALSE)</f>
        <v>#N/A</v>
      </c>
      <c r="P4275" s="25" t="e">
        <f>VLOOKUP(A4275,'all NFkB targets'!$A$6:$A$571,1,FALSE)</f>
        <v>#N/A</v>
      </c>
    </row>
    <row r="4276" spans="1:16" x14ac:dyDescent="0.25">
      <c r="A4276" s="96" t="s">
        <v>12285</v>
      </c>
      <c r="B4276" s="21" t="s">
        <v>12286</v>
      </c>
      <c r="C4276" s="21"/>
      <c r="D4276" s="22">
        <v>0</v>
      </c>
      <c r="E4276" s="28">
        <v>0.62335426564652741</v>
      </c>
      <c r="F4276" s="23">
        <v>-7.9295299155257744E-3</v>
      </c>
      <c r="G4276" s="23">
        <v>3.4280719958187419E-2</v>
      </c>
      <c r="H4276" s="23">
        <v>2.264800097898817E-2</v>
      </c>
      <c r="I4276" s="25">
        <f t="shared" si="264"/>
        <v>1</v>
      </c>
      <c r="J4276" s="25">
        <f t="shared" si="265"/>
        <v>0</v>
      </c>
      <c r="K4276" s="25">
        <f t="shared" si="266"/>
        <v>0</v>
      </c>
      <c r="L4276" s="25">
        <f t="shared" si="267"/>
        <v>0</v>
      </c>
      <c r="M4276" s="25">
        <v>1</v>
      </c>
      <c r="N4276" s="25" t="e">
        <v>#N/A</v>
      </c>
      <c r="O4276" s="25" t="e">
        <f>VLOOKUP(A4276,'NFkB target TFs'!$E$10:$E$54,1,FALSE)</f>
        <v>#N/A</v>
      </c>
      <c r="P4276" s="25" t="e">
        <f>VLOOKUP(A4276,'all NFkB targets'!$A$6:$A$571,1,FALSE)</f>
        <v>#N/A</v>
      </c>
    </row>
    <row r="4277" spans="1:16" x14ac:dyDescent="0.25">
      <c r="A4277" s="96" t="s">
        <v>1684</v>
      </c>
      <c r="B4277" s="21" t="s">
        <v>1685</v>
      </c>
      <c r="C4277" s="21"/>
      <c r="D4277" s="22">
        <v>0</v>
      </c>
      <c r="E4277" s="23">
        <v>-1.480235065806447E-2</v>
      </c>
      <c r="F4277" s="23">
        <v>-0.3416693085696863</v>
      </c>
      <c r="G4277" s="23">
        <v>0.14337381691841511</v>
      </c>
      <c r="H4277" s="23">
        <v>2.2646774115253451E-2</v>
      </c>
      <c r="I4277" s="25">
        <f t="shared" si="264"/>
        <v>0</v>
      </c>
      <c r="J4277" s="25">
        <f t="shared" si="265"/>
        <v>0</v>
      </c>
      <c r="K4277" s="25">
        <f t="shared" si="266"/>
        <v>0</v>
      </c>
      <c r="L4277" s="25">
        <f t="shared" si="267"/>
        <v>0</v>
      </c>
      <c r="M4277" s="25">
        <v>0</v>
      </c>
      <c r="N4277" s="25" t="e">
        <v>#N/A</v>
      </c>
      <c r="O4277" s="25" t="e">
        <f>VLOOKUP(A4277,'NFkB target TFs'!$E$10:$E$54,1,FALSE)</f>
        <v>#N/A</v>
      </c>
      <c r="P4277" s="25" t="e">
        <f>VLOOKUP(A4277,'all NFkB targets'!$A$6:$A$571,1,FALSE)</f>
        <v>#N/A</v>
      </c>
    </row>
    <row r="4278" spans="1:16" x14ac:dyDescent="0.25">
      <c r="A4278" s="96" t="s">
        <v>9577</v>
      </c>
      <c r="B4278" s="21" t="s">
        <v>9578</v>
      </c>
      <c r="C4278" s="21"/>
      <c r="D4278" s="22">
        <v>0</v>
      </c>
      <c r="E4278" s="23">
        <v>-0.16748758201454478</v>
      </c>
      <c r="F4278" s="23">
        <v>0.33667350405123669</v>
      </c>
      <c r="G4278" s="23">
        <v>0.22578620093225971</v>
      </c>
      <c r="H4278" s="23">
        <v>2.2642788129223407E-2</v>
      </c>
      <c r="I4278" s="25">
        <f t="shared" si="264"/>
        <v>0</v>
      </c>
      <c r="J4278" s="25">
        <f t="shared" si="265"/>
        <v>0</v>
      </c>
      <c r="K4278" s="25">
        <f t="shared" si="266"/>
        <v>0</v>
      </c>
      <c r="L4278" s="25">
        <f t="shared" si="267"/>
        <v>0</v>
      </c>
      <c r="M4278" s="25">
        <v>0</v>
      </c>
      <c r="N4278" s="25" t="e">
        <v>#N/A</v>
      </c>
      <c r="O4278" s="25" t="e">
        <f>VLOOKUP(A4278,'NFkB target TFs'!$E$10:$E$54,1,FALSE)</f>
        <v>#N/A</v>
      </c>
      <c r="P4278" s="25" t="e">
        <f>VLOOKUP(A4278,'all NFkB targets'!$A$6:$A$571,1,FALSE)</f>
        <v>#N/A</v>
      </c>
    </row>
    <row r="4279" spans="1:16" x14ac:dyDescent="0.25">
      <c r="A4279" s="96" t="s">
        <v>9555</v>
      </c>
      <c r="B4279" s="21" t="s">
        <v>9556</v>
      </c>
      <c r="C4279" s="21"/>
      <c r="D4279" s="22">
        <v>0</v>
      </c>
      <c r="E4279" s="23">
        <v>0.37034989703060023</v>
      </c>
      <c r="F4279" s="23">
        <v>0.48359338814587033</v>
      </c>
      <c r="G4279" s="23">
        <v>0.377599198827266</v>
      </c>
      <c r="H4279" s="23">
        <v>2.2635967591087085E-2</v>
      </c>
      <c r="I4279" s="25">
        <f t="shared" ref="I4279:I4342" si="268">IF(ABS(E4279)&gt;0.585,1,0)</f>
        <v>0</v>
      </c>
      <c r="J4279" s="25">
        <f t="shared" ref="J4279:J4342" si="269">IF(ABS(F4279)&gt;0.585,1,0)</f>
        <v>0</v>
      </c>
      <c r="K4279" s="25">
        <f t="shared" ref="K4279:K4342" si="270">IF(ABS(G4279)&gt;0.585,1,0)</f>
        <v>0</v>
      </c>
      <c r="L4279" s="25">
        <f t="shared" ref="L4279:L4342" si="271">IF(ABS(H4279)&gt;0.585,1,0)</f>
        <v>0</v>
      </c>
      <c r="M4279" s="25">
        <v>0</v>
      </c>
      <c r="N4279" s="25" t="e">
        <v>#N/A</v>
      </c>
      <c r="O4279" s="25" t="e">
        <f>VLOOKUP(A4279,'NFkB target TFs'!$E$10:$E$54,1,FALSE)</f>
        <v>#N/A</v>
      </c>
      <c r="P4279" s="25" t="e">
        <f>VLOOKUP(A4279,'all NFkB targets'!$A$6:$A$571,1,FALSE)</f>
        <v>#N/A</v>
      </c>
    </row>
    <row r="4280" spans="1:16" x14ac:dyDescent="0.25">
      <c r="A4280" s="96" t="s">
        <v>10546</v>
      </c>
      <c r="B4280" s="21" t="s">
        <v>10547</v>
      </c>
      <c r="C4280" s="21"/>
      <c r="D4280" s="22">
        <v>0</v>
      </c>
      <c r="E4280" s="23">
        <v>0.26374614489158832</v>
      </c>
      <c r="F4280" s="23">
        <v>0.15433311634322316</v>
      </c>
      <c r="G4280" s="23">
        <v>-2.487913709626775E-2</v>
      </c>
      <c r="H4280" s="23">
        <v>2.2536312784528559E-2</v>
      </c>
      <c r="I4280" s="25">
        <f t="shared" si="268"/>
        <v>0</v>
      </c>
      <c r="J4280" s="25">
        <f t="shared" si="269"/>
        <v>0</v>
      </c>
      <c r="K4280" s="25">
        <f t="shared" si="270"/>
        <v>0</v>
      </c>
      <c r="L4280" s="25">
        <f t="shared" si="271"/>
        <v>0</v>
      </c>
      <c r="M4280" s="25">
        <v>0</v>
      </c>
      <c r="N4280" s="25" t="e">
        <v>#N/A</v>
      </c>
      <c r="O4280" s="25" t="e">
        <f>VLOOKUP(A4280,'NFkB target TFs'!$E$10:$E$54,1,FALSE)</f>
        <v>#N/A</v>
      </c>
      <c r="P4280" s="25" t="e">
        <f>VLOOKUP(A4280,'all NFkB targets'!$A$6:$A$571,1,FALSE)</f>
        <v>#N/A</v>
      </c>
    </row>
    <row r="4281" spans="1:16" x14ac:dyDescent="0.25">
      <c r="A4281" s="96" t="s">
        <v>13387</v>
      </c>
      <c r="B4281" s="21" t="s">
        <v>13388</v>
      </c>
      <c r="C4281" s="21"/>
      <c r="D4281" s="22">
        <v>0</v>
      </c>
      <c r="E4281" s="24">
        <v>-0.12070746647875208</v>
      </c>
      <c r="F4281" s="28">
        <v>0.31947510017787828</v>
      </c>
      <c r="G4281" s="28">
        <v>0.8727166446872815</v>
      </c>
      <c r="H4281" s="23">
        <v>2.2344642601631486E-2</v>
      </c>
      <c r="I4281" s="25">
        <f t="shared" si="268"/>
        <v>0</v>
      </c>
      <c r="J4281" s="25">
        <f t="shared" si="269"/>
        <v>0</v>
      </c>
      <c r="K4281" s="25">
        <f t="shared" si="270"/>
        <v>1</v>
      </c>
      <c r="L4281" s="25">
        <f t="shared" si="271"/>
        <v>0</v>
      </c>
      <c r="M4281" s="25">
        <v>1</v>
      </c>
      <c r="N4281" s="25" t="e">
        <v>#N/A</v>
      </c>
      <c r="O4281" s="25" t="e">
        <f>VLOOKUP(A4281,'NFkB target TFs'!$E$10:$E$54,1,FALSE)</f>
        <v>#N/A</v>
      </c>
      <c r="P4281" s="25" t="e">
        <f>VLOOKUP(A4281,'all NFkB targets'!$A$6:$A$571,1,FALSE)</f>
        <v>#N/A</v>
      </c>
    </row>
    <row r="4282" spans="1:16" x14ac:dyDescent="0.25">
      <c r="A4282" s="96" t="s">
        <v>14099</v>
      </c>
      <c r="B4282" s="21" t="s">
        <v>14100</v>
      </c>
      <c r="C4282" s="21"/>
      <c r="D4282" s="22">
        <v>0</v>
      </c>
      <c r="E4282" s="24">
        <v>-0.56601119914408859</v>
      </c>
      <c r="F4282" s="24">
        <v>-0.11777980148335784</v>
      </c>
      <c r="G4282" s="24">
        <v>-0.71892576662513019</v>
      </c>
      <c r="H4282" s="23">
        <v>2.2276744514654299E-2</v>
      </c>
      <c r="I4282" s="25">
        <f t="shared" si="268"/>
        <v>0</v>
      </c>
      <c r="J4282" s="25">
        <f t="shared" si="269"/>
        <v>0</v>
      </c>
      <c r="K4282" s="25">
        <f t="shared" si="270"/>
        <v>1</v>
      </c>
      <c r="L4282" s="25">
        <f t="shared" si="271"/>
        <v>0</v>
      </c>
      <c r="M4282" s="25">
        <v>1</v>
      </c>
      <c r="N4282" s="25" t="e">
        <v>#N/A</v>
      </c>
      <c r="O4282" s="25" t="e">
        <f>VLOOKUP(A4282,'NFkB target TFs'!$E$10:$E$54,1,FALSE)</f>
        <v>#N/A</v>
      </c>
      <c r="P4282" s="25" t="e">
        <f>VLOOKUP(A4282,'all NFkB targets'!$A$6:$A$571,1,FALSE)</f>
        <v>#N/A</v>
      </c>
    </row>
    <row r="4283" spans="1:16" x14ac:dyDescent="0.25">
      <c r="A4283" s="96" t="s">
        <v>11192</v>
      </c>
      <c r="B4283" s="21" t="s">
        <v>11193</v>
      </c>
      <c r="C4283" s="21"/>
      <c r="D4283" s="22">
        <v>0</v>
      </c>
      <c r="E4283" s="23">
        <v>7.2449720036813312E-2</v>
      </c>
      <c r="F4283" s="23">
        <v>0.43175022612989999</v>
      </c>
      <c r="G4283" s="23">
        <v>-8.9132779953159241E-2</v>
      </c>
      <c r="H4283" s="23">
        <v>2.2162253010854342E-2</v>
      </c>
      <c r="I4283" s="25">
        <f t="shared" si="268"/>
        <v>0</v>
      </c>
      <c r="J4283" s="25">
        <f t="shared" si="269"/>
        <v>0</v>
      </c>
      <c r="K4283" s="25">
        <f t="shared" si="270"/>
        <v>0</v>
      </c>
      <c r="L4283" s="25">
        <f t="shared" si="271"/>
        <v>0</v>
      </c>
      <c r="M4283" s="25">
        <v>0</v>
      </c>
      <c r="N4283" s="25" t="e">
        <v>#N/A</v>
      </c>
      <c r="O4283" s="25" t="e">
        <f>VLOOKUP(A4283,'NFkB target TFs'!$E$10:$E$54,1,FALSE)</f>
        <v>#N/A</v>
      </c>
      <c r="P4283" s="25" t="e">
        <f>VLOOKUP(A4283,'all NFkB targets'!$A$6:$A$571,1,FALSE)</f>
        <v>#N/A</v>
      </c>
    </row>
    <row r="4284" spans="1:16" x14ac:dyDescent="0.25">
      <c r="A4284" s="96" t="s">
        <v>383</v>
      </c>
      <c r="B4284" s="21" t="s">
        <v>384</v>
      </c>
      <c r="C4284" s="21"/>
      <c r="D4284" s="22">
        <v>0</v>
      </c>
      <c r="E4284" s="23">
        <v>0.10780032939802678</v>
      </c>
      <c r="F4284" s="23">
        <v>4.5050038915507518E-2</v>
      </c>
      <c r="G4284" s="23">
        <v>-0.48979107651660075</v>
      </c>
      <c r="H4284" s="23">
        <v>2.1982624253925203E-2</v>
      </c>
      <c r="I4284" s="25">
        <f t="shared" si="268"/>
        <v>0</v>
      </c>
      <c r="J4284" s="25">
        <f t="shared" si="269"/>
        <v>0</v>
      </c>
      <c r="K4284" s="25">
        <f t="shared" si="270"/>
        <v>0</v>
      </c>
      <c r="L4284" s="25">
        <f t="shared" si="271"/>
        <v>0</v>
      </c>
      <c r="M4284" s="25">
        <v>0</v>
      </c>
      <c r="N4284" s="25" t="e">
        <v>#N/A</v>
      </c>
      <c r="O4284" s="25" t="e">
        <f>VLOOKUP(A4284,'NFkB target TFs'!$E$10:$E$54,1,FALSE)</f>
        <v>#N/A</v>
      </c>
      <c r="P4284" s="25" t="e">
        <f>VLOOKUP(A4284,'all NFkB targets'!$A$6:$A$571,1,FALSE)</f>
        <v>#N/A</v>
      </c>
    </row>
    <row r="4285" spans="1:16" x14ac:dyDescent="0.25">
      <c r="A4285" s="96" t="s">
        <v>7598</v>
      </c>
      <c r="B4285" s="21" t="s">
        <v>7599</v>
      </c>
      <c r="C4285" s="21"/>
      <c r="D4285" s="22">
        <v>0</v>
      </c>
      <c r="E4285" s="23">
        <v>-0.28332651375724882</v>
      </c>
      <c r="F4285" s="23">
        <v>0.11081620148650935</v>
      </c>
      <c r="G4285" s="23">
        <v>-0.15426981529537634</v>
      </c>
      <c r="H4285" s="23">
        <v>2.1973735331692563E-2</v>
      </c>
      <c r="I4285" s="25">
        <f t="shared" si="268"/>
        <v>0</v>
      </c>
      <c r="J4285" s="25">
        <f t="shared" si="269"/>
        <v>0</v>
      </c>
      <c r="K4285" s="25">
        <f t="shared" si="270"/>
        <v>0</v>
      </c>
      <c r="L4285" s="25">
        <f t="shared" si="271"/>
        <v>0</v>
      </c>
      <c r="M4285" s="25">
        <v>0</v>
      </c>
      <c r="N4285" s="25" t="e">
        <v>#N/A</v>
      </c>
      <c r="O4285" s="25" t="e">
        <f>VLOOKUP(A4285,'NFkB target TFs'!$E$10:$E$54,1,FALSE)</f>
        <v>#N/A</v>
      </c>
      <c r="P4285" s="25" t="e">
        <f>VLOOKUP(A4285,'all NFkB targets'!$A$6:$A$571,1,FALSE)</f>
        <v>#N/A</v>
      </c>
    </row>
    <row r="4286" spans="1:16" x14ac:dyDescent="0.25">
      <c r="A4286" s="96" t="s">
        <v>8777</v>
      </c>
      <c r="B4286" s="21" t="s">
        <v>8778</v>
      </c>
      <c r="C4286" s="21"/>
      <c r="D4286" s="22">
        <v>0</v>
      </c>
      <c r="E4286" s="23">
        <v>4.1105203329672872E-2</v>
      </c>
      <c r="F4286" s="23">
        <v>0.17357438320022456</v>
      </c>
      <c r="G4286" s="23">
        <v>0.21799479540248773</v>
      </c>
      <c r="H4286" s="23">
        <v>2.1922200130463046E-2</v>
      </c>
      <c r="I4286" s="25">
        <f t="shared" si="268"/>
        <v>0</v>
      </c>
      <c r="J4286" s="25">
        <f t="shared" si="269"/>
        <v>0</v>
      </c>
      <c r="K4286" s="25">
        <f t="shared" si="270"/>
        <v>0</v>
      </c>
      <c r="L4286" s="25">
        <f t="shared" si="271"/>
        <v>0</v>
      </c>
      <c r="M4286" s="25">
        <v>0</v>
      </c>
      <c r="N4286" s="25" t="e">
        <v>#N/A</v>
      </c>
      <c r="O4286" s="25" t="e">
        <f>VLOOKUP(A4286,'NFkB target TFs'!$E$10:$E$54,1,FALSE)</f>
        <v>#N/A</v>
      </c>
      <c r="P4286" s="25" t="e">
        <f>VLOOKUP(A4286,'all NFkB targets'!$A$6:$A$571,1,FALSE)</f>
        <v>#N/A</v>
      </c>
    </row>
    <row r="4287" spans="1:16" x14ac:dyDescent="0.25">
      <c r="A4287" s="96" t="s">
        <v>2501</v>
      </c>
      <c r="B4287" s="21" t="s">
        <v>941</v>
      </c>
      <c r="C4287" s="21"/>
      <c r="D4287" s="22">
        <v>0</v>
      </c>
      <c r="E4287" s="23">
        <v>0.29655754372940968</v>
      </c>
      <c r="F4287" s="23">
        <v>0.43679356841385203</v>
      </c>
      <c r="G4287" s="23">
        <v>0.19231482841803105</v>
      </c>
      <c r="H4287" s="23">
        <v>2.1836472065994244E-2</v>
      </c>
      <c r="I4287" s="25">
        <f t="shared" si="268"/>
        <v>0</v>
      </c>
      <c r="J4287" s="25">
        <f t="shared" si="269"/>
        <v>0</v>
      </c>
      <c r="K4287" s="25">
        <f t="shared" si="270"/>
        <v>0</v>
      </c>
      <c r="L4287" s="25">
        <f t="shared" si="271"/>
        <v>0</v>
      </c>
      <c r="M4287" s="25">
        <v>0</v>
      </c>
      <c r="N4287" s="25" t="e">
        <v>#N/A</v>
      </c>
      <c r="O4287" s="25" t="e">
        <f>VLOOKUP(A4287,'NFkB target TFs'!$E$10:$E$54,1,FALSE)</f>
        <v>#N/A</v>
      </c>
      <c r="P4287" s="25" t="e">
        <f>VLOOKUP(A4287,'all NFkB targets'!$A$6:$A$571,1,FALSE)</f>
        <v>#N/A</v>
      </c>
    </row>
    <row r="4288" spans="1:16" x14ac:dyDescent="0.25">
      <c r="A4288" s="96" t="s">
        <v>3991</v>
      </c>
      <c r="B4288" s="21" t="s">
        <v>3992</v>
      </c>
      <c r="C4288" s="21"/>
      <c r="D4288" s="22">
        <v>0</v>
      </c>
      <c r="E4288" s="23">
        <v>0.16526261978816972</v>
      </c>
      <c r="F4288" s="23">
        <v>2.0188536868277025E-3</v>
      </c>
      <c r="G4288" s="23">
        <v>9.0765463923182521E-2</v>
      </c>
      <c r="H4288" s="23">
        <v>2.179521462527937E-2</v>
      </c>
      <c r="I4288" s="25">
        <f t="shared" si="268"/>
        <v>0</v>
      </c>
      <c r="J4288" s="25">
        <f t="shared" si="269"/>
        <v>0</v>
      </c>
      <c r="K4288" s="25">
        <f t="shared" si="270"/>
        <v>0</v>
      </c>
      <c r="L4288" s="25">
        <f t="shared" si="271"/>
        <v>0</v>
      </c>
      <c r="M4288" s="25">
        <v>0</v>
      </c>
      <c r="N4288" s="25" t="e">
        <v>#N/A</v>
      </c>
      <c r="O4288" s="25" t="e">
        <f>VLOOKUP(A4288,'NFkB target TFs'!$E$10:$E$54,1,FALSE)</f>
        <v>#N/A</v>
      </c>
      <c r="P4288" s="25" t="e">
        <f>VLOOKUP(A4288,'all NFkB targets'!$A$6:$A$571,1,FALSE)</f>
        <v>#N/A</v>
      </c>
    </row>
    <row r="4289" spans="1:16" x14ac:dyDescent="0.25">
      <c r="A4289" s="96" t="s">
        <v>9819</v>
      </c>
      <c r="B4289" s="21" t="s">
        <v>9820</v>
      </c>
      <c r="C4289" s="21"/>
      <c r="D4289" s="22">
        <v>0</v>
      </c>
      <c r="E4289" s="23">
        <v>-0.1461066094678703</v>
      </c>
      <c r="F4289" s="23">
        <v>3.9229724591547154E-3</v>
      </c>
      <c r="G4289" s="23">
        <v>0.17568144432951202</v>
      </c>
      <c r="H4289" s="23">
        <v>2.178435182966058E-2</v>
      </c>
      <c r="I4289" s="25">
        <f t="shared" si="268"/>
        <v>0</v>
      </c>
      <c r="J4289" s="25">
        <f t="shared" si="269"/>
        <v>0</v>
      </c>
      <c r="K4289" s="25">
        <f t="shared" si="270"/>
        <v>0</v>
      </c>
      <c r="L4289" s="25">
        <f t="shared" si="271"/>
        <v>0</v>
      </c>
      <c r="M4289" s="25">
        <v>0</v>
      </c>
      <c r="N4289" s="25" t="e">
        <v>#N/A</v>
      </c>
      <c r="O4289" s="25" t="e">
        <f>VLOOKUP(A4289,'NFkB target TFs'!$E$10:$E$54,1,FALSE)</f>
        <v>#N/A</v>
      </c>
      <c r="P4289" s="25" t="e">
        <f>VLOOKUP(A4289,'all NFkB targets'!$A$6:$A$571,1,FALSE)</f>
        <v>#N/A</v>
      </c>
    </row>
    <row r="4290" spans="1:16" x14ac:dyDescent="0.25">
      <c r="A4290" s="96" t="s">
        <v>5799</v>
      </c>
      <c r="B4290" s="21" t="s">
        <v>5800</v>
      </c>
      <c r="C4290" s="21"/>
      <c r="D4290" s="22">
        <v>0</v>
      </c>
      <c r="E4290" s="23">
        <v>0.17971971700308503</v>
      </c>
      <c r="F4290" s="23">
        <v>9.7740523825398731E-2</v>
      </c>
      <c r="G4290" s="23">
        <v>-2.8964843488288046E-2</v>
      </c>
      <c r="H4290" s="23">
        <v>2.1722352948210295E-2</v>
      </c>
      <c r="I4290" s="25">
        <f t="shared" si="268"/>
        <v>0</v>
      </c>
      <c r="J4290" s="25">
        <f t="shared" si="269"/>
        <v>0</v>
      </c>
      <c r="K4290" s="25">
        <f t="shared" si="270"/>
        <v>0</v>
      </c>
      <c r="L4290" s="25">
        <f t="shared" si="271"/>
        <v>0</v>
      </c>
      <c r="M4290" s="25">
        <v>0</v>
      </c>
      <c r="N4290" s="25" t="e">
        <v>#N/A</v>
      </c>
      <c r="O4290" s="25" t="e">
        <f>VLOOKUP(A4290,'NFkB target TFs'!$E$10:$E$54,1,FALSE)</f>
        <v>#N/A</v>
      </c>
      <c r="P4290" s="25" t="e">
        <f>VLOOKUP(A4290,'all NFkB targets'!$A$6:$A$571,1,FALSE)</f>
        <v>#N/A</v>
      </c>
    </row>
    <row r="4291" spans="1:16" x14ac:dyDescent="0.25">
      <c r="A4291" s="96" t="s">
        <v>11741</v>
      </c>
      <c r="B4291" s="21" t="s">
        <v>11742</v>
      </c>
      <c r="C4291" s="21"/>
      <c r="D4291" s="22">
        <v>0</v>
      </c>
      <c r="E4291" s="23">
        <v>4.6008932576194747E-2</v>
      </c>
      <c r="F4291" s="23">
        <v>0.22477114411917906</v>
      </c>
      <c r="G4291" s="23">
        <v>0.39784441921219305</v>
      </c>
      <c r="H4291" s="23">
        <v>2.1534656879547108E-2</v>
      </c>
      <c r="I4291" s="25">
        <f t="shared" si="268"/>
        <v>0</v>
      </c>
      <c r="J4291" s="25">
        <f t="shared" si="269"/>
        <v>0</v>
      </c>
      <c r="K4291" s="25">
        <f t="shared" si="270"/>
        <v>0</v>
      </c>
      <c r="L4291" s="25">
        <f t="shared" si="271"/>
        <v>0</v>
      </c>
      <c r="M4291" s="25">
        <v>0</v>
      </c>
      <c r="N4291" s="25" t="e">
        <v>#N/A</v>
      </c>
      <c r="O4291" s="25" t="e">
        <f>VLOOKUP(A4291,'NFkB target TFs'!$E$10:$E$54,1,FALSE)</f>
        <v>#N/A</v>
      </c>
      <c r="P4291" s="25" t="e">
        <f>VLOOKUP(A4291,'all NFkB targets'!$A$6:$A$571,1,FALSE)</f>
        <v>#N/A</v>
      </c>
    </row>
    <row r="4292" spans="1:16" x14ac:dyDescent="0.25">
      <c r="A4292" s="96" t="s">
        <v>7961</v>
      </c>
      <c r="B4292" s="21" t="s">
        <v>7962</v>
      </c>
      <c r="C4292" s="21"/>
      <c r="D4292" s="22">
        <v>0</v>
      </c>
      <c r="E4292" s="23">
        <v>0.26405750314881943</v>
      </c>
      <c r="F4292" s="23">
        <v>6.336422829798552E-2</v>
      </c>
      <c r="G4292" s="23">
        <v>7.4510067815817954E-2</v>
      </c>
      <c r="H4292" s="23">
        <v>2.1436433980074551E-2</v>
      </c>
      <c r="I4292" s="25">
        <f t="shared" si="268"/>
        <v>0</v>
      </c>
      <c r="J4292" s="25">
        <f t="shared" si="269"/>
        <v>0</v>
      </c>
      <c r="K4292" s="25">
        <f t="shared" si="270"/>
        <v>0</v>
      </c>
      <c r="L4292" s="25">
        <f t="shared" si="271"/>
        <v>0</v>
      </c>
      <c r="M4292" s="25">
        <v>0</v>
      </c>
      <c r="N4292" s="25" t="e">
        <v>#N/A</v>
      </c>
      <c r="O4292" s="25" t="e">
        <f>VLOOKUP(A4292,'NFkB target TFs'!$E$10:$E$54,1,FALSE)</f>
        <v>#N/A</v>
      </c>
      <c r="P4292" s="25" t="e">
        <f>VLOOKUP(A4292,'all NFkB targets'!$A$6:$A$571,1,FALSE)</f>
        <v>#N/A</v>
      </c>
    </row>
    <row r="4293" spans="1:16" x14ac:dyDescent="0.25">
      <c r="A4293" s="96" t="s">
        <v>4806</v>
      </c>
      <c r="B4293" s="21" t="s">
        <v>4807</v>
      </c>
      <c r="C4293" s="21"/>
      <c r="D4293" s="22">
        <v>0</v>
      </c>
      <c r="E4293" s="23">
        <v>-6.6990206826957943E-2</v>
      </c>
      <c r="F4293" s="23">
        <v>-0.10789672757092608</v>
      </c>
      <c r="G4293" s="23">
        <v>-4.7094409437112544E-2</v>
      </c>
      <c r="H4293" s="23">
        <v>2.1362357712272125E-2</v>
      </c>
      <c r="I4293" s="25">
        <f t="shared" si="268"/>
        <v>0</v>
      </c>
      <c r="J4293" s="25">
        <f t="shared" si="269"/>
        <v>0</v>
      </c>
      <c r="K4293" s="25">
        <f t="shared" si="270"/>
        <v>0</v>
      </c>
      <c r="L4293" s="25">
        <f t="shared" si="271"/>
        <v>0</v>
      </c>
      <c r="M4293" s="25">
        <v>0</v>
      </c>
      <c r="N4293" s="25" t="e">
        <v>#N/A</v>
      </c>
      <c r="O4293" s="25" t="e">
        <f>VLOOKUP(A4293,'NFkB target TFs'!$E$10:$E$54,1,FALSE)</f>
        <v>#N/A</v>
      </c>
      <c r="P4293" s="25" t="e">
        <f>VLOOKUP(A4293,'all NFkB targets'!$A$6:$A$571,1,FALSE)</f>
        <v>#N/A</v>
      </c>
    </row>
    <row r="4294" spans="1:16" x14ac:dyDescent="0.25">
      <c r="A4294" s="96" t="s">
        <v>1292</v>
      </c>
      <c r="B4294" s="21" t="s">
        <v>1293</v>
      </c>
      <c r="C4294" s="21"/>
      <c r="D4294" s="22">
        <v>0</v>
      </c>
      <c r="E4294" s="23">
        <v>0.3783365115806423</v>
      </c>
      <c r="F4294" s="23">
        <v>-9.9122293880209697E-2</v>
      </c>
      <c r="G4294" s="23">
        <v>7.1594586976441638E-2</v>
      </c>
      <c r="H4294" s="23">
        <v>2.1359913401706482E-2</v>
      </c>
      <c r="I4294" s="25">
        <f t="shared" si="268"/>
        <v>0</v>
      </c>
      <c r="J4294" s="25">
        <f t="shared" si="269"/>
        <v>0</v>
      </c>
      <c r="K4294" s="25">
        <f t="shared" si="270"/>
        <v>0</v>
      </c>
      <c r="L4294" s="25">
        <f t="shared" si="271"/>
        <v>0</v>
      </c>
      <c r="M4294" s="25">
        <v>0</v>
      </c>
      <c r="N4294" s="25" t="e">
        <v>#N/A</v>
      </c>
      <c r="O4294" s="25" t="e">
        <f>VLOOKUP(A4294,'NFkB target TFs'!$E$10:$E$54,1,FALSE)</f>
        <v>#N/A</v>
      </c>
      <c r="P4294" s="25" t="e">
        <f>VLOOKUP(A4294,'all NFkB targets'!$A$6:$A$571,1,FALSE)</f>
        <v>#N/A</v>
      </c>
    </row>
    <row r="4295" spans="1:16" x14ac:dyDescent="0.25">
      <c r="A4295" s="96" t="s">
        <v>6387</v>
      </c>
      <c r="B4295" s="21" t="s">
        <v>6388</v>
      </c>
      <c r="C4295" s="21"/>
      <c r="D4295" s="22">
        <v>0</v>
      </c>
      <c r="E4295" s="23">
        <v>0.11876453120294453</v>
      </c>
      <c r="F4295" s="23">
        <v>0.12265226971263975</v>
      </c>
      <c r="G4295" s="23">
        <v>6.435075862786889E-2</v>
      </c>
      <c r="H4295" s="23">
        <v>2.1290591829624991E-2</v>
      </c>
      <c r="I4295" s="25">
        <f t="shared" si="268"/>
        <v>0</v>
      </c>
      <c r="J4295" s="25">
        <f t="shared" si="269"/>
        <v>0</v>
      </c>
      <c r="K4295" s="25">
        <f t="shared" si="270"/>
        <v>0</v>
      </c>
      <c r="L4295" s="25">
        <f t="shared" si="271"/>
        <v>0</v>
      </c>
      <c r="M4295" s="25">
        <v>0</v>
      </c>
      <c r="N4295" s="25" t="e">
        <v>#N/A</v>
      </c>
      <c r="O4295" s="25" t="e">
        <f>VLOOKUP(A4295,'NFkB target TFs'!$E$10:$E$54,1,FALSE)</f>
        <v>#N/A</v>
      </c>
      <c r="P4295" s="25" t="e">
        <f>VLOOKUP(A4295,'all NFkB targets'!$A$6:$A$571,1,FALSE)</f>
        <v>#N/A</v>
      </c>
    </row>
    <row r="4296" spans="1:16" x14ac:dyDescent="0.25">
      <c r="A4296" s="96" t="s">
        <v>325</v>
      </c>
      <c r="B4296" s="21" t="s">
        <v>326</v>
      </c>
      <c r="C4296" s="21"/>
      <c r="D4296" s="22">
        <v>0</v>
      </c>
      <c r="E4296" s="23">
        <v>6.6057570784097325E-2</v>
      </c>
      <c r="F4296" s="23">
        <v>-0.19817724591484823</v>
      </c>
      <c r="G4296" s="23">
        <v>-0.15219464691530774</v>
      </c>
      <c r="H4296" s="23">
        <v>2.1262757611836464E-2</v>
      </c>
      <c r="I4296" s="25">
        <f t="shared" si="268"/>
        <v>0</v>
      </c>
      <c r="J4296" s="25">
        <f t="shared" si="269"/>
        <v>0</v>
      </c>
      <c r="K4296" s="25">
        <f t="shared" si="270"/>
        <v>0</v>
      </c>
      <c r="L4296" s="25">
        <f t="shared" si="271"/>
        <v>0</v>
      </c>
      <c r="M4296" s="25">
        <v>0</v>
      </c>
      <c r="N4296" s="25" t="e">
        <v>#N/A</v>
      </c>
      <c r="O4296" s="25" t="e">
        <f>VLOOKUP(A4296,'NFkB target TFs'!$E$10:$E$54,1,FALSE)</f>
        <v>#N/A</v>
      </c>
      <c r="P4296" s="25" t="e">
        <f>VLOOKUP(A4296,'all NFkB targets'!$A$6:$A$571,1,FALSE)</f>
        <v>#N/A</v>
      </c>
    </row>
    <row r="4297" spans="1:16" x14ac:dyDescent="0.25">
      <c r="A4297" s="96" t="s">
        <v>573</v>
      </c>
      <c r="B4297" s="21" t="s">
        <v>574</v>
      </c>
      <c r="C4297" s="21"/>
      <c r="D4297" s="22">
        <v>0</v>
      </c>
      <c r="E4297" s="23">
        <v>0.22415093317993026</v>
      </c>
      <c r="F4297" s="23">
        <v>8.1986102890019341E-2</v>
      </c>
      <c r="G4297" s="23">
        <v>-6.4897886150056899E-2</v>
      </c>
      <c r="H4297" s="23">
        <v>2.1258094981516876E-2</v>
      </c>
      <c r="I4297" s="25">
        <f t="shared" si="268"/>
        <v>0</v>
      </c>
      <c r="J4297" s="25">
        <f t="shared" si="269"/>
        <v>0</v>
      </c>
      <c r="K4297" s="25">
        <f t="shared" si="270"/>
        <v>0</v>
      </c>
      <c r="L4297" s="25">
        <f t="shared" si="271"/>
        <v>0</v>
      </c>
      <c r="M4297" s="25">
        <v>0</v>
      </c>
      <c r="N4297" s="25" t="e">
        <v>#N/A</v>
      </c>
      <c r="O4297" s="25" t="e">
        <f>VLOOKUP(A4297,'NFkB target TFs'!$E$10:$E$54,1,FALSE)</f>
        <v>#N/A</v>
      </c>
      <c r="P4297" s="25" t="e">
        <f>VLOOKUP(A4297,'all NFkB targets'!$A$6:$A$571,1,FALSE)</f>
        <v>#N/A</v>
      </c>
    </row>
    <row r="4298" spans="1:16" x14ac:dyDescent="0.25">
      <c r="A4298" s="96" t="s">
        <v>3569</v>
      </c>
      <c r="B4298" s="21" t="s">
        <v>3570</v>
      </c>
      <c r="C4298" s="21"/>
      <c r="D4298" s="22">
        <v>0</v>
      </c>
      <c r="E4298" s="23">
        <v>-3.9665120377675625E-2</v>
      </c>
      <c r="F4298" s="23">
        <v>-9.123313700440136E-2</v>
      </c>
      <c r="G4298" s="23">
        <v>0.23974265454303664</v>
      </c>
      <c r="H4298" s="23">
        <v>2.1255124123668343E-2</v>
      </c>
      <c r="I4298" s="25">
        <f t="shared" si="268"/>
        <v>0</v>
      </c>
      <c r="J4298" s="25">
        <f t="shared" si="269"/>
        <v>0</v>
      </c>
      <c r="K4298" s="25">
        <f t="shared" si="270"/>
        <v>0</v>
      </c>
      <c r="L4298" s="25">
        <f t="shared" si="271"/>
        <v>0</v>
      </c>
      <c r="M4298" s="25">
        <v>0</v>
      </c>
      <c r="N4298" s="25" t="e">
        <v>#N/A</v>
      </c>
      <c r="O4298" s="25" t="e">
        <f>VLOOKUP(A4298,'NFkB target TFs'!$E$10:$E$54,1,FALSE)</f>
        <v>#N/A</v>
      </c>
      <c r="P4298" s="25" t="e">
        <f>VLOOKUP(A4298,'all NFkB targets'!$A$6:$A$571,1,FALSE)</f>
        <v>#N/A</v>
      </c>
    </row>
    <row r="4299" spans="1:16" x14ac:dyDescent="0.25">
      <c r="A4299" s="96" t="s">
        <v>9013</v>
      </c>
      <c r="B4299" s="21" t="s">
        <v>941</v>
      </c>
      <c r="C4299" s="21"/>
      <c r="D4299" s="22">
        <v>0</v>
      </c>
      <c r="E4299" s="23">
        <v>3.4867612536896513E-2</v>
      </c>
      <c r="F4299" s="23">
        <v>0.22104531549614381</v>
      </c>
      <c r="G4299" s="23">
        <v>-0.15026680683754004</v>
      </c>
      <c r="H4299" s="23">
        <v>2.1240775783392063E-2</v>
      </c>
      <c r="I4299" s="25">
        <f t="shared" si="268"/>
        <v>0</v>
      </c>
      <c r="J4299" s="25">
        <f t="shared" si="269"/>
        <v>0</v>
      </c>
      <c r="K4299" s="25">
        <f t="shared" si="270"/>
        <v>0</v>
      </c>
      <c r="L4299" s="25">
        <f t="shared" si="271"/>
        <v>0</v>
      </c>
      <c r="M4299" s="25">
        <v>0</v>
      </c>
      <c r="N4299" s="25" t="e">
        <v>#N/A</v>
      </c>
      <c r="O4299" s="25" t="e">
        <f>VLOOKUP(A4299,'NFkB target TFs'!$E$10:$E$54,1,FALSE)</f>
        <v>#N/A</v>
      </c>
      <c r="P4299" s="25" t="e">
        <f>VLOOKUP(A4299,'all NFkB targets'!$A$6:$A$571,1,FALSE)</f>
        <v>#N/A</v>
      </c>
    </row>
    <row r="4300" spans="1:16" x14ac:dyDescent="0.25">
      <c r="A4300" s="96" t="s">
        <v>719</v>
      </c>
      <c r="B4300" s="21" t="s">
        <v>720</v>
      </c>
      <c r="C4300" s="21"/>
      <c r="D4300" s="22">
        <v>0</v>
      </c>
      <c r="E4300" s="23">
        <v>-0.18027150115503165</v>
      </c>
      <c r="F4300" s="23">
        <v>2.293349656944909E-2</v>
      </c>
      <c r="G4300" s="23">
        <v>0.12261801247358355</v>
      </c>
      <c r="H4300" s="23">
        <v>2.1133282341068087E-2</v>
      </c>
      <c r="I4300" s="25">
        <f t="shared" si="268"/>
        <v>0</v>
      </c>
      <c r="J4300" s="25">
        <f t="shared" si="269"/>
        <v>0</v>
      </c>
      <c r="K4300" s="25">
        <f t="shared" si="270"/>
        <v>0</v>
      </c>
      <c r="L4300" s="25">
        <f t="shared" si="271"/>
        <v>0</v>
      </c>
      <c r="M4300" s="25">
        <v>0</v>
      </c>
      <c r="N4300" s="25" t="e">
        <v>#N/A</v>
      </c>
      <c r="O4300" s="25" t="e">
        <f>VLOOKUP(A4300,'NFkB target TFs'!$E$10:$E$54,1,FALSE)</f>
        <v>#N/A</v>
      </c>
      <c r="P4300" s="25" t="e">
        <f>VLOOKUP(A4300,'all NFkB targets'!$A$6:$A$571,1,FALSE)</f>
        <v>#N/A</v>
      </c>
    </row>
    <row r="4301" spans="1:16" x14ac:dyDescent="0.25">
      <c r="A4301" s="96" t="s">
        <v>8581</v>
      </c>
      <c r="B4301" s="21" t="s">
        <v>8582</v>
      </c>
      <c r="C4301" s="21"/>
      <c r="D4301" s="22">
        <v>0</v>
      </c>
      <c r="E4301" s="23">
        <v>-0.16048579340663188</v>
      </c>
      <c r="F4301" s="23">
        <v>2.9390756588503274E-2</v>
      </c>
      <c r="G4301" s="23">
        <v>0.19503906329324605</v>
      </c>
      <c r="H4301" s="23">
        <v>2.1072392803283622E-2</v>
      </c>
      <c r="I4301" s="25">
        <f t="shared" si="268"/>
        <v>0</v>
      </c>
      <c r="J4301" s="25">
        <f t="shared" si="269"/>
        <v>0</v>
      </c>
      <c r="K4301" s="25">
        <f t="shared" si="270"/>
        <v>0</v>
      </c>
      <c r="L4301" s="25">
        <f t="shared" si="271"/>
        <v>0</v>
      </c>
      <c r="M4301" s="25">
        <v>0</v>
      </c>
      <c r="N4301" s="25" t="e">
        <v>#N/A</v>
      </c>
      <c r="O4301" s="25" t="e">
        <f>VLOOKUP(A4301,'NFkB target TFs'!$E$10:$E$54,1,FALSE)</f>
        <v>#N/A</v>
      </c>
      <c r="P4301" s="25" t="e">
        <f>VLOOKUP(A4301,'all NFkB targets'!$A$6:$A$571,1,FALSE)</f>
        <v>#N/A</v>
      </c>
    </row>
    <row r="4302" spans="1:16" x14ac:dyDescent="0.25">
      <c r="A4302" s="96" t="s">
        <v>11676</v>
      </c>
      <c r="B4302" s="21" t="s">
        <v>11677</v>
      </c>
      <c r="C4302" s="21"/>
      <c r="D4302" s="22">
        <v>0</v>
      </c>
      <c r="E4302" s="23">
        <v>-3.4147812519492483E-2</v>
      </c>
      <c r="F4302" s="23">
        <v>0.47197878495998258</v>
      </c>
      <c r="G4302" s="23">
        <v>0.2695102536138087</v>
      </c>
      <c r="H4302" s="23">
        <v>2.0980823621242407E-2</v>
      </c>
      <c r="I4302" s="25">
        <f t="shared" si="268"/>
        <v>0</v>
      </c>
      <c r="J4302" s="25">
        <f t="shared" si="269"/>
        <v>0</v>
      </c>
      <c r="K4302" s="25">
        <f t="shared" si="270"/>
        <v>0</v>
      </c>
      <c r="L4302" s="25">
        <f t="shared" si="271"/>
        <v>0</v>
      </c>
      <c r="M4302" s="25">
        <v>0</v>
      </c>
      <c r="N4302" s="25" t="e">
        <v>#N/A</v>
      </c>
      <c r="O4302" s="25" t="e">
        <f>VLOOKUP(A4302,'NFkB target TFs'!$E$10:$E$54,1,FALSE)</f>
        <v>#N/A</v>
      </c>
      <c r="P4302" s="25" t="e">
        <f>VLOOKUP(A4302,'all NFkB targets'!$A$6:$A$571,1,FALSE)</f>
        <v>#N/A</v>
      </c>
    </row>
    <row r="4303" spans="1:16" x14ac:dyDescent="0.25">
      <c r="A4303" s="96" t="s">
        <v>8333</v>
      </c>
      <c r="B4303" s="21" t="s">
        <v>8334</v>
      </c>
      <c r="C4303" s="21"/>
      <c r="D4303" s="22">
        <v>0</v>
      </c>
      <c r="E4303" s="23">
        <v>-6.1473636554507313E-2</v>
      </c>
      <c r="F4303" s="23">
        <v>0.24792751344358524</v>
      </c>
      <c r="G4303" s="23">
        <v>0.36765442766032785</v>
      </c>
      <c r="H4303" s="23">
        <v>2.0896211561390265E-2</v>
      </c>
      <c r="I4303" s="25">
        <f t="shared" si="268"/>
        <v>0</v>
      </c>
      <c r="J4303" s="25">
        <f t="shared" si="269"/>
        <v>0</v>
      </c>
      <c r="K4303" s="25">
        <f t="shared" si="270"/>
        <v>0</v>
      </c>
      <c r="L4303" s="25">
        <f t="shared" si="271"/>
        <v>0</v>
      </c>
      <c r="M4303" s="25">
        <v>0</v>
      </c>
      <c r="N4303" s="25" t="e">
        <v>#N/A</v>
      </c>
      <c r="O4303" s="25" t="e">
        <f>VLOOKUP(A4303,'NFkB target TFs'!$E$10:$E$54,1,FALSE)</f>
        <v>#N/A</v>
      </c>
      <c r="P4303" s="25" t="e">
        <f>VLOOKUP(A4303,'all NFkB targets'!$A$6:$A$571,1,FALSE)</f>
        <v>#N/A</v>
      </c>
    </row>
    <row r="4304" spans="1:16" x14ac:dyDescent="0.25">
      <c r="A4304" s="96" t="s">
        <v>6093</v>
      </c>
      <c r="B4304" s="21" t="s">
        <v>6094</v>
      </c>
      <c r="C4304" s="21"/>
      <c r="D4304" s="22">
        <v>0</v>
      </c>
      <c r="E4304" s="23">
        <v>-2.3846741954367773E-2</v>
      </c>
      <c r="F4304" s="23">
        <v>0.26258354954058771</v>
      </c>
      <c r="G4304" s="23">
        <v>-3.0750054679335649E-2</v>
      </c>
      <c r="H4304" s="23">
        <v>2.086623207404735E-2</v>
      </c>
      <c r="I4304" s="25">
        <f t="shared" si="268"/>
        <v>0</v>
      </c>
      <c r="J4304" s="25">
        <f t="shared" si="269"/>
        <v>0</v>
      </c>
      <c r="K4304" s="25">
        <f t="shared" si="270"/>
        <v>0</v>
      </c>
      <c r="L4304" s="25">
        <f t="shared" si="271"/>
        <v>0</v>
      </c>
      <c r="M4304" s="25">
        <v>0</v>
      </c>
      <c r="N4304" s="25" t="e">
        <v>#N/A</v>
      </c>
      <c r="O4304" s="25" t="e">
        <f>VLOOKUP(A4304,'NFkB target TFs'!$E$10:$E$54,1,FALSE)</f>
        <v>#N/A</v>
      </c>
      <c r="P4304" s="25" t="e">
        <f>VLOOKUP(A4304,'all NFkB targets'!$A$6:$A$571,1,FALSE)</f>
        <v>#N/A</v>
      </c>
    </row>
    <row r="4305" spans="1:16" x14ac:dyDescent="0.25">
      <c r="A4305" s="96" t="s">
        <v>11838</v>
      </c>
      <c r="B4305" s="21" t="s">
        <v>941</v>
      </c>
      <c r="C4305" s="21"/>
      <c r="D4305" s="22">
        <v>0</v>
      </c>
      <c r="E4305" s="23">
        <v>0.20676040050992356</v>
      </c>
      <c r="F4305" s="23">
        <v>0.47572536222475054</v>
      </c>
      <c r="G4305" s="23">
        <v>0.24321670907373621</v>
      </c>
      <c r="H4305" s="23">
        <v>2.0813485247539117E-2</v>
      </c>
      <c r="I4305" s="25">
        <f t="shared" si="268"/>
        <v>0</v>
      </c>
      <c r="J4305" s="25">
        <f t="shared" si="269"/>
        <v>0</v>
      </c>
      <c r="K4305" s="25">
        <f t="shared" si="270"/>
        <v>0</v>
      </c>
      <c r="L4305" s="25">
        <f t="shared" si="271"/>
        <v>0</v>
      </c>
      <c r="M4305" s="25">
        <v>0</v>
      </c>
      <c r="N4305" s="25" t="e">
        <v>#N/A</v>
      </c>
      <c r="O4305" s="25" t="e">
        <f>VLOOKUP(A4305,'NFkB target TFs'!$E$10:$E$54,1,FALSE)</f>
        <v>#N/A</v>
      </c>
      <c r="P4305" s="25" t="e">
        <f>VLOOKUP(A4305,'all NFkB targets'!$A$6:$A$571,1,FALSE)</f>
        <v>#N/A</v>
      </c>
    </row>
    <row r="4306" spans="1:16" x14ac:dyDescent="0.25">
      <c r="A4306" s="96" t="s">
        <v>8997</v>
      </c>
      <c r="B4306" s="21" t="s">
        <v>941</v>
      </c>
      <c r="C4306" s="21"/>
      <c r="D4306" s="22">
        <v>0</v>
      </c>
      <c r="E4306" s="23">
        <v>0.25479098619634166</v>
      </c>
      <c r="F4306" s="23">
        <v>0.43374005625632767</v>
      </c>
      <c r="G4306" s="23">
        <v>0.53641798873018331</v>
      </c>
      <c r="H4306" s="23">
        <v>2.0771403261570603E-2</v>
      </c>
      <c r="I4306" s="25">
        <f t="shared" si="268"/>
        <v>0</v>
      </c>
      <c r="J4306" s="25">
        <f t="shared" si="269"/>
        <v>0</v>
      </c>
      <c r="K4306" s="25">
        <f t="shared" si="270"/>
        <v>0</v>
      </c>
      <c r="L4306" s="25">
        <f t="shared" si="271"/>
        <v>0</v>
      </c>
      <c r="M4306" s="25">
        <v>0</v>
      </c>
      <c r="N4306" s="25" t="e">
        <v>#N/A</v>
      </c>
      <c r="O4306" s="25" t="e">
        <f>VLOOKUP(A4306,'NFkB target TFs'!$E$10:$E$54,1,FALSE)</f>
        <v>#N/A</v>
      </c>
      <c r="P4306" s="25" t="e">
        <f>VLOOKUP(A4306,'all NFkB targets'!$A$6:$A$571,1,FALSE)</f>
        <v>#N/A</v>
      </c>
    </row>
    <row r="4307" spans="1:16" x14ac:dyDescent="0.25">
      <c r="A4307" s="96" t="s">
        <v>4915</v>
      </c>
      <c r="B4307" s="21" t="s">
        <v>4916</v>
      </c>
      <c r="C4307" s="21"/>
      <c r="D4307" s="22">
        <v>0</v>
      </c>
      <c r="E4307" s="23">
        <v>5.7237418050628281E-3</v>
      </c>
      <c r="F4307" s="23">
        <v>0.41817226383168798</v>
      </c>
      <c r="G4307" s="23">
        <v>0.2795163930322842</v>
      </c>
      <c r="H4307" s="23">
        <v>2.0762387628438423E-2</v>
      </c>
      <c r="I4307" s="25">
        <f t="shared" si="268"/>
        <v>0</v>
      </c>
      <c r="J4307" s="25">
        <f t="shared" si="269"/>
        <v>0</v>
      </c>
      <c r="K4307" s="25">
        <f t="shared" si="270"/>
        <v>0</v>
      </c>
      <c r="L4307" s="25">
        <f t="shared" si="271"/>
        <v>0</v>
      </c>
      <c r="M4307" s="25">
        <v>0</v>
      </c>
      <c r="N4307" s="25" t="e">
        <v>#N/A</v>
      </c>
      <c r="O4307" s="25" t="e">
        <f>VLOOKUP(A4307,'NFkB target TFs'!$E$10:$E$54,1,FALSE)</f>
        <v>#N/A</v>
      </c>
      <c r="P4307" s="25" t="e">
        <f>VLOOKUP(A4307,'all NFkB targets'!$A$6:$A$571,1,FALSE)</f>
        <v>#N/A</v>
      </c>
    </row>
    <row r="4308" spans="1:16" x14ac:dyDescent="0.25">
      <c r="A4308" s="96" t="s">
        <v>4438</v>
      </c>
      <c r="B4308" s="21" t="s">
        <v>4439</v>
      </c>
      <c r="C4308" s="21"/>
      <c r="D4308" s="22">
        <v>0</v>
      </c>
      <c r="E4308" s="23">
        <v>-1.0563155135944536E-2</v>
      </c>
      <c r="F4308" s="23">
        <v>0.32083538367621206</v>
      </c>
      <c r="G4308" s="23">
        <v>3.4942374189303016E-2</v>
      </c>
      <c r="H4308" s="23">
        <v>2.0743266428998201E-2</v>
      </c>
      <c r="I4308" s="25">
        <f t="shared" si="268"/>
        <v>0</v>
      </c>
      <c r="J4308" s="25">
        <f t="shared" si="269"/>
        <v>0</v>
      </c>
      <c r="K4308" s="25">
        <f t="shared" si="270"/>
        <v>0</v>
      </c>
      <c r="L4308" s="25">
        <f t="shared" si="271"/>
        <v>0</v>
      </c>
      <c r="M4308" s="25">
        <v>0</v>
      </c>
      <c r="N4308" s="25" t="e">
        <v>#N/A</v>
      </c>
      <c r="O4308" s="25" t="e">
        <f>VLOOKUP(A4308,'NFkB target TFs'!$E$10:$E$54,1,FALSE)</f>
        <v>#N/A</v>
      </c>
      <c r="P4308" s="25" t="e">
        <f>VLOOKUP(A4308,'all NFkB targets'!$A$6:$A$571,1,FALSE)</f>
        <v>#N/A</v>
      </c>
    </row>
    <row r="4309" spans="1:16" x14ac:dyDescent="0.25">
      <c r="A4309" s="96" t="s">
        <v>6473</v>
      </c>
      <c r="B4309" s="21" t="s">
        <v>941</v>
      </c>
      <c r="C4309" s="21"/>
      <c r="D4309" s="22">
        <v>0</v>
      </c>
      <c r="E4309" s="23">
        <v>2.3767002864556363E-2</v>
      </c>
      <c r="F4309" s="23">
        <v>0.33779990116001196</v>
      </c>
      <c r="G4309" s="23">
        <v>0.29400945134483519</v>
      </c>
      <c r="H4309" s="23">
        <v>2.0716430590984845E-2</v>
      </c>
      <c r="I4309" s="25">
        <f t="shared" si="268"/>
        <v>0</v>
      </c>
      <c r="J4309" s="25">
        <f t="shared" si="269"/>
        <v>0</v>
      </c>
      <c r="K4309" s="25">
        <f t="shared" si="270"/>
        <v>0</v>
      </c>
      <c r="L4309" s="25">
        <f t="shared" si="271"/>
        <v>0</v>
      </c>
      <c r="M4309" s="25">
        <v>0</v>
      </c>
      <c r="N4309" s="25" t="e">
        <v>#N/A</v>
      </c>
      <c r="O4309" s="25" t="e">
        <f>VLOOKUP(A4309,'NFkB target TFs'!$E$10:$E$54,1,FALSE)</f>
        <v>#N/A</v>
      </c>
      <c r="P4309" s="25" t="e">
        <f>VLOOKUP(A4309,'all NFkB targets'!$A$6:$A$571,1,FALSE)</f>
        <v>#N/A</v>
      </c>
    </row>
    <row r="4310" spans="1:16" x14ac:dyDescent="0.25">
      <c r="A4310" s="96" t="s">
        <v>1316</v>
      </c>
      <c r="B4310" s="21" t="s">
        <v>1317</v>
      </c>
      <c r="C4310" s="21"/>
      <c r="D4310" s="22">
        <v>0</v>
      </c>
      <c r="E4310" s="23">
        <v>-0.22950058234900128</v>
      </c>
      <c r="F4310" s="23">
        <v>0.29057629651867622</v>
      </c>
      <c r="G4310" s="23">
        <v>0.19308222735160765</v>
      </c>
      <c r="H4310" s="23">
        <v>2.0529145242687091E-2</v>
      </c>
      <c r="I4310" s="25">
        <f t="shared" si="268"/>
        <v>0</v>
      </c>
      <c r="J4310" s="25">
        <f t="shared" si="269"/>
        <v>0</v>
      </c>
      <c r="K4310" s="25">
        <f t="shared" si="270"/>
        <v>0</v>
      </c>
      <c r="L4310" s="25">
        <f t="shared" si="271"/>
        <v>0</v>
      </c>
      <c r="M4310" s="25">
        <v>0</v>
      </c>
      <c r="N4310" s="25" t="e">
        <v>#N/A</v>
      </c>
      <c r="O4310" s="25" t="e">
        <f>VLOOKUP(A4310,'NFkB target TFs'!$E$10:$E$54,1,FALSE)</f>
        <v>#N/A</v>
      </c>
      <c r="P4310" s="25" t="e">
        <f>VLOOKUP(A4310,'all NFkB targets'!$A$6:$A$571,1,FALSE)</f>
        <v>#N/A</v>
      </c>
    </row>
    <row r="4311" spans="1:16" x14ac:dyDescent="0.25">
      <c r="A4311" s="96" t="s">
        <v>13511</v>
      </c>
      <c r="B4311" s="21" t="s">
        <v>13512</v>
      </c>
      <c r="C4311" s="21"/>
      <c r="D4311" s="22">
        <v>0</v>
      </c>
      <c r="E4311" s="24">
        <v>-0.26585092778031216</v>
      </c>
      <c r="F4311" s="28">
        <v>0.22107979624954127</v>
      </c>
      <c r="G4311" s="24">
        <v>-0.72774492812251201</v>
      </c>
      <c r="H4311" s="23">
        <v>2.0362332866381939E-2</v>
      </c>
      <c r="I4311" s="25">
        <f t="shared" si="268"/>
        <v>0</v>
      </c>
      <c r="J4311" s="25">
        <f t="shared" si="269"/>
        <v>0</v>
      </c>
      <c r="K4311" s="25">
        <f t="shared" si="270"/>
        <v>1</v>
      </c>
      <c r="L4311" s="25">
        <f t="shared" si="271"/>
        <v>0</v>
      </c>
      <c r="M4311" s="25">
        <v>1</v>
      </c>
      <c r="N4311" s="25" t="e">
        <v>#N/A</v>
      </c>
      <c r="O4311" s="25" t="e">
        <f>VLOOKUP(A4311,'NFkB target TFs'!$E$10:$E$54,1,FALSE)</f>
        <v>#N/A</v>
      </c>
      <c r="P4311" s="25" t="e">
        <f>VLOOKUP(A4311,'all NFkB targets'!$A$6:$A$571,1,FALSE)</f>
        <v>#N/A</v>
      </c>
    </row>
    <row r="4312" spans="1:16" x14ac:dyDescent="0.25">
      <c r="A4312" s="96" t="s">
        <v>6415</v>
      </c>
      <c r="B4312" s="21" t="s">
        <v>6416</v>
      </c>
      <c r="C4312" s="21"/>
      <c r="D4312" s="22">
        <v>0</v>
      </c>
      <c r="E4312" s="23">
        <v>4.3720293092028434E-2</v>
      </c>
      <c r="F4312" s="23">
        <v>-8.131562915984307E-2</v>
      </c>
      <c r="G4312" s="23">
        <v>-0.33832070682734333</v>
      </c>
      <c r="H4312" s="23">
        <v>2.0236565914181104E-2</v>
      </c>
      <c r="I4312" s="25">
        <f t="shared" si="268"/>
        <v>0</v>
      </c>
      <c r="J4312" s="25">
        <f t="shared" si="269"/>
        <v>0</v>
      </c>
      <c r="K4312" s="25">
        <f t="shared" si="270"/>
        <v>0</v>
      </c>
      <c r="L4312" s="25">
        <f t="shared" si="271"/>
        <v>0</v>
      </c>
      <c r="M4312" s="25">
        <v>0</v>
      </c>
      <c r="N4312" s="25" t="e">
        <v>#N/A</v>
      </c>
      <c r="O4312" s="25" t="e">
        <f>VLOOKUP(A4312,'NFkB target TFs'!$E$10:$E$54,1,FALSE)</f>
        <v>#N/A</v>
      </c>
      <c r="P4312" s="25" t="e">
        <f>VLOOKUP(A4312,'all NFkB targets'!$A$6:$A$571,1,FALSE)</f>
        <v>#N/A</v>
      </c>
    </row>
    <row r="4313" spans="1:16" x14ac:dyDescent="0.25">
      <c r="A4313" s="96" t="s">
        <v>7257</v>
      </c>
      <c r="B4313" s="21" t="s">
        <v>7258</v>
      </c>
      <c r="C4313" s="21"/>
      <c r="D4313" s="22">
        <v>0</v>
      </c>
      <c r="E4313" s="23">
        <v>0.12917292537019534</v>
      </c>
      <c r="F4313" s="23">
        <v>-8.338593355758471E-2</v>
      </c>
      <c r="G4313" s="23">
        <v>-4.9675743649603414E-2</v>
      </c>
      <c r="H4313" s="23">
        <v>2.0199295535103468E-2</v>
      </c>
      <c r="I4313" s="25">
        <f t="shared" si="268"/>
        <v>0</v>
      </c>
      <c r="J4313" s="25">
        <f t="shared" si="269"/>
        <v>0</v>
      </c>
      <c r="K4313" s="25">
        <f t="shared" si="270"/>
        <v>0</v>
      </c>
      <c r="L4313" s="25">
        <f t="shared" si="271"/>
        <v>0</v>
      </c>
      <c r="M4313" s="25">
        <v>0</v>
      </c>
      <c r="N4313" s="25" t="e">
        <v>#N/A</v>
      </c>
      <c r="O4313" s="25" t="e">
        <f>VLOOKUP(A4313,'NFkB target TFs'!$E$10:$E$54,1,FALSE)</f>
        <v>#N/A</v>
      </c>
      <c r="P4313" s="25" t="e">
        <f>VLOOKUP(A4313,'all NFkB targets'!$A$6:$A$571,1,FALSE)</f>
        <v>#N/A</v>
      </c>
    </row>
    <row r="4314" spans="1:16" x14ac:dyDescent="0.25">
      <c r="A4314" s="96" t="s">
        <v>4355</v>
      </c>
      <c r="B4314" s="21" t="s">
        <v>4356</v>
      </c>
      <c r="C4314" s="21"/>
      <c r="D4314" s="22">
        <v>0</v>
      </c>
      <c r="E4314" s="23">
        <v>-2.2054490181986876E-2</v>
      </c>
      <c r="F4314" s="23">
        <v>0.18130712503897481</v>
      </c>
      <c r="G4314" s="23">
        <v>0.43042803398043794</v>
      </c>
      <c r="H4314" s="23">
        <v>2.0114097287140031E-2</v>
      </c>
      <c r="I4314" s="25">
        <f t="shared" si="268"/>
        <v>0</v>
      </c>
      <c r="J4314" s="25">
        <f t="shared" si="269"/>
        <v>0</v>
      </c>
      <c r="K4314" s="25">
        <f t="shared" si="270"/>
        <v>0</v>
      </c>
      <c r="L4314" s="25">
        <f t="shared" si="271"/>
        <v>0</v>
      </c>
      <c r="M4314" s="25">
        <v>0</v>
      </c>
      <c r="N4314" s="25" t="e">
        <v>#N/A</v>
      </c>
      <c r="O4314" s="25" t="e">
        <f>VLOOKUP(A4314,'NFkB target TFs'!$E$10:$E$54,1,FALSE)</f>
        <v>#N/A</v>
      </c>
      <c r="P4314" s="25" t="e">
        <f>VLOOKUP(A4314,'all NFkB targets'!$A$6:$A$571,1,FALSE)</f>
        <v>#N/A</v>
      </c>
    </row>
    <row r="4315" spans="1:16" x14ac:dyDescent="0.25">
      <c r="A4315" s="96" t="s">
        <v>1704</v>
      </c>
      <c r="B4315" s="21" t="s">
        <v>1705</v>
      </c>
      <c r="C4315" s="21"/>
      <c r="D4315" s="22">
        <v>0</v>
      </c>
      <c r="E4315" s="23">
        <v>-0.20921952159822452</v>
      </c>
      <c r="F4315" s="23">
        <v>0.3016747684994594</v>
      </c>
      <c r="G4315" s="23">
        <v>0.28165989361524058</v>
      </c>
      <c r="H4315" s="23">
        <v>1.9971815027667251E-2</v>
      </c>
      <c r="I4315" s="25">
        <f t="shared" si="268"/>
        <v>0</v>
      </c>
      <c r="J4315" s="25">
        <f t="shared" si="269"/>
        <v>0</v>
      </c>
      <c r="K4315" s="25">
        <f t="shared" si="270"/>
        <v>0</v>
      </c>
      <c r="L4315" s="25">
        <f t="shared" si="271"/>
        <v>0</v>
      </c>
      <c r="M4315" s="25">
        <v>0</v>
      </c>
      <c r="N4315" s="25" t="e">
        <v>#N/A</v>
      </c>
      <c r="O4315" s="25" t="e">
        <f>VLOOKUP(A4315,'NFkB target TFs'!$E$10:$E$54,1,FALSE)</f>
        <v>#N/A</v>
      </c>
      <c r="P4315" s="25" t="e">
        <f>VLOOKUP(A4315,'all NFkB targets'!$A$6:$A$571,1,FALSE)</f>
        <v>#N/A</v>
      </c>
    </row>
    <row r="4316" spans="1:16" x14ac:dyDescent="0.25">
      <c r="A4316" s="96" t="s">
        <v>2155</v>
      </c>
      <c r="B4316" s="21" t="s">
        <v>2156</v>
      </c>
      <c r="C4316" s="21"/>
      <c r="D4316" s="22">
        <v>0</v>
      </c>
      <c r="E4316" s="23">
        <v>-2.7409617157739173E-2</v>
      </c>
      <c r="F4316" s="23">
        <v>0.10079014147310528</v>
      </c>
      <c r="G4316" s="23">
        <v>5.7851655753742771E-2</v>
      </c>
      <c r="H4316" s="23">
        <v>1.987679425156192E-2</v>
      </c>
      <c r="I4316" s="25">
        <f t="shared" si="268"/>
        <v>0</v>
      </c>
      <c r="J4316" s="25">
        <f t="shared" si="269"/>
        <v>0</v>
      </c>
      <c r="K4316" s="25">
        <f t="shared" si="270"/>
        <v>0</v>
      </c>
      <c r="L4316" s="25">
        <f t="shared" si="271"/>
        <v>0</v>
      </c>
      <c r="M4316" s="25">
        <v>0</v>
      </c>
      <c r="N4316" s="25" t="e">
        <v>#N/A</v>
      </c>
      <c r="O4316" s="25" t="e">
        <f>VLOOKUP(A4316,'NFkB target TFs'!$E$10:$E$54,1,FALSE)</f>
        <v>#N/A</v>
      </c>
      <c r="P4316" s="25" t="e">
        <f>VLOOKUP(A4316,'all NFkB targets'!$A$6:$A$571,1,FALSE)</f>
        <v>#N/A</v>
      </c>
    </row>
    <row r="4317" spans="1:16" x14ac:dyDescent="0.25">
      <c r="A4317" s="96" t="s">
        <v>6983</v>
      </c>
      <c r="B4317" s="21" t="s">
        <v>6984</v>
      </c>
      <c r="C4317" s="21"/>
      <c r="D4317" s="22">
        <v>0</v>
      </c>
      <c r="E4317" s="23">
        <v>0.29342930749577095</v>
      </c>
      <c r="F4317" s="23">
        <v>0.25250190785995752</v>
      </c>
      <c r="G4317" s="23">
        <v>-3.0071177362002762E-2</v>
      </c>
      <c r="H4317" s="23">
        <v>1.9839991492061962E-2</v>
      </c>
      <c r="I4317" s="25">
        <f t="shared" si="268"/>
        <v>0</v>
      </c>
      <c r="J4317" s="25">
        <f t="shared" si="269"/>
        <v>0</v>
      </c>
      <c r="K4317" s="25">
        <f t="shared" si="270"/>
        <v>0</v>
      </c>
      <c r="L4317" s="25">
        <f t="shared" si="271"/>
        <v>0</v>
      </c>
      <c r="M4317" s="25">
        <v>0</v>
      </c>
      <c r="N4317" s="25" t="e">
        <v>#N/A</v>
      </c>
      <c r="O4317" s="25" t="e">
        <f>VLOOKUP(A4317,'NFkB target TFs'!$E$10:$E$54,1,FALSE)</f>
        <v>#N/A</v>
      </c>
      <c r="P4317" s="25" t="e">
        <f>VLOOKUP(A4317,'all NFkB targets'!$A$6:$A$571,1,FALSE)</f>
        <v>#N/A</v>
      </c>
    </row>
    <row r="4318" spans="1:16" x14ac:dyDescent="0.25">
      <c r="A4318" s="96" t="s">
        <v>14405</v>
      </c>
      <c r="B4318" s="21" t="s">
        <v>14406</v>
      </c>
      <c r="C4318" s="21"/>
      <c r="D4318" s="22">
        <v>0</v>
      </c>
      <c r="E4318" s="24">
        <v>-1.4462133951620217</v>
      </c>
      <c r="F4318" s="23">
        <v>3.5618026474464375E-2</v>
      </c>
      <c r="G4318" s="24">
        <v>-0.86594056170196332</v>
      </c>
      <c r="H4318" s="23">
        <v>1.9770985862970838E-2</v>
      </c>
      <c r="I4318" s="25">
        <f t="shared" si="268"/>
        <v>1</v>
      </c>
      <c r="J4318" s="25">
        <f t="shared" si="269"/>
        <v>0</v>
      </c>
      <c r="K4318" s="25">
        <f t="shared" si="270"/>
        <v>1</v>
      </c>
      <c r="L4318" s="25">
        <f t="shared" si="271"/>
        <v>0</v>
      </c>
      <c r="M4318" s="25">
        <v>1</v>
      </c>
      <c r="N4318" s="25" t="e">
        <v>#N/A</v>
      </c>
      <c r="O4318" s="25" t="e">
        <f>VLOOKUP(A4318,'NFkB target TFs'!$E$10:$E$54,1,FALSE)</f>
        <v>#N/A</v>
      </c>
      <c r="P4318" s="25" t="e">
        <f>VLOOKUP(A4318,'all NFkB targets'!$A$6:$A$571,1,FALSE)</f>
        <v>#N/A</v>
      </c>
    </row>
    <row r="4319" spans="1:16" x14ac:dyDescent="0.25">
      <c r="A4319" s="96" t="s">
        <v>8529</v>
      </c>
      <c r="B4319" s="21" t="s">
        <v>8530</v>
      </c>
      <c r="C4319" s="21"/>
      <c r="D4319" s="22">
        <v>0</v>
      </c>
      <c r="E4319" s="23">
        <v>3.1077918054765799E-2</v>
      </c>
      <c r="F4319" s="23">
        <v>-8.0939526762099048E-2</v>
      </c>
      <c r="G4319" s="23">
        <v>2.4362567098446121E-2</v>
      </c>
      <c r="H4319" s="23">
        <v>1.9686813330632887E-2</v>
      </c>
      <c r="I4319" s="25">
        <f t="shared" si="268"/>
        <v>0</v>
      </c>
      <c r="J4319" s="25">
        <f t="shared" si="269"/>
        <v>0</v>
      </c>
      <c r="K4319" s="25">
        <f t="shared" si="270"/>
        <v>0</v>
      </c>
      <c r="L4319" s="25">
        <f t="shared" si="271"/>
        <v>0</v>
      </c>
      <c r="M4319" s="25">
        <v>0</v>
      </c>
      <c r="N4319" s="25" t="e">
        <v>#N/A</v>
      </c>
      <c r="O4319" s="25" t="e">
        <f>VLOOKUP(A4319,'NFkB target TFs'!$E$10:$E$54,1,FALSE)</f>
        <v>#N/A</v>
      </c>
      <c r="P4319" s="25" t="e">
        <f>VLOOKUP(A4319,'all NFkB targets'!$A$6:$A$571,1,FALSE)</f>
        <v>#N/A</v>
      </c>
    </row>
    <row r="4320" spans="1:16" x14ac:dyDescent="0.25">
      <c r="A4320" s="96" t="s">
        <v>11513</v>
      </c>
      <c r="B4320" s="21" t="s">
        <v>11514</v>
      </c>
      <c r="C4320" s="21"/>
      <c r="D4320" s="22">
        <v>0</v>
      </c>
      <c r="E4320" s="23">
        <v>0.12777068093197574</v>
      </c>
      <c r="F4320" s="23">
        <v>0.11058347494940812</v>
      </c>
      <c r="G4320" s="23">
        <v>-0.19589803935306999</v>
      </c>
      <c r="H4320" s="23">
        <v>1.9613045104599297E-2</v>
      </c>
      <c r="I4320" s="25">
        <f t="shared" si="268"/>
        <v>0</v>
      </c>
      <c r="J4320" s="25">
        <f t="shared" si="269"/>
        <v>0</v>
      </c>
      <c r="K4320" s="25">
        <f t="shared" si="270"/>
        <v>0</v>
      </c>
      <c r="L4320" s="25">
        <f t="shared" si="271"/>
        <v>0</v>
      </c>
      <c r="M4320" s="25">
        <v>0</v>
      </c>
      <c r="N4320" s="25" t="e">
        <v>#N/A</v>
      </c>
      <c r="O4320" s="25" t="e">
        <f>VLOOKUP(A4320,'NFkB target TFs'!$E$10:$E$54,1,FALSE)</f>
        <v>#N/A</v>
      </c>
      <c r="P4320" s="25" t="e">
        <f>VLOOKUP(A4320,'all NFkB targets'!$A$6:$A$571,1,FALSE)</f>
        <v>#N/A</v>
      </c>
    </row>
    <row r="4321" spans="1:16" x14ac:dyDescent="0.25">
      <c r="A4321" s="96" t="s">
        <v>12519</v>
      </c>
      <c r="B4321" s="21" t="s">
        <v>12520</v>
      </c>
      <c r="C4321" s="21"/>
      <c r="D4321" s="22">
        <v>0</v>
      </c>
      <c r="E4321" s="24">
        <v>-0.24606454739134767</v>
      </c>
      <c r="F4321" s="28">
        <v>0.62619537942379788</v>
      </c>
      <c r="G4321" s="23">
        <v>5.8173287045770683E-2</v>
      </c>
      <c r="H4321" s="23">
        <v>1.9546810153150709E-2</v>
      </c>
      <c r="I4321" s="25">
        <f t="shared" si="268"/>
        <v>0</v>
      </c>
      <c r="J4321" s="25">
        <f t="shared" si="269"/>
        <v>1</v>
      </c>
      <c r="K4321" s="25">
        <f t="shared" si="270"/>
        <v>0</v>
      </c>
      <c r="L4321" s="25">
        <f t="shared" si="271"/>
        <v>0</v>
      </c>
      <c r="M4321" s="25">
        <v>1</v>
      </c>
      <c r="N4321" s="25" t="e">
        <v>#N/A</v>
      </c>
      <c r="O4321" s="25" t="e">
        <f>VLOOKUP(A4321,'NFkB target TFs'!$E$10:$E$54,1,FALSE)</f>
        <v>#N/A</v>
      </c>
      <c r="P4321" s="25" t="e">
        <f>VLOOKUP(A4321,'all NFkB targets'!$A$6:$A$571,1,FALSE)</f>
        <v>#N/A</v>
      </c>
    </row>
    <row r="4322" spans="1:16" x14ac:dyDescent="0.25">
      <c r="A4322" s="96" t="s">
        <v>2937</v>
      </c>
      <c r="B4322" s="21" t="s">
        <v>2938</v>
      </c>
      <c r="C4322" s="21"/>
      <c r="D4322" s="22">
        <v>0</v>
      </c>
      <c r="E4322" s="23">
        <v>-1.8459408135830166E-4</v>
      </c>
      <c r="F4322" s="23">
        <v>1.7400797267056657E-2</v>
      </c>
      <c r="G4322" s="23">
        <v>9.9476990435899415E-2</v>
      </c>
      <c r="H4322" s="23">
        <v>1.9517046634157674E-2</v>
      </c>
      <c r="I4322" s="25">
        <f t="shared" si="268"/>
        <v>0</v>
      </c>
      <c r="J4322" s="25">
        <f t="shared" si="269"/>
        <v>0</v>
      </c>
      <c r="K4322" s="25">
        <f t="shared" si="270"/>
        <v>0</v>
      </c>
      <c r="L4322" s="25">
        <f t="shared" si="271"/>
        <v>0</v>
      </c>
      <c r="M4322" s="25">
        <v>0</v>
      </c>
      <c r="N4322" s="25" t="e">
        <v>#N/A</v>
      </c>
      <c r="O4322" s="25" t="e">
        <f>VLOOKUP(A4322,'NFkB target TFs'!$E$10:$E$54,1,FALSE)</f>
        <v>#N/A</v>
      </c>
      <c r="P4322" s="25" t="e">
        <f>VLOOKUP(A4322,'all NFkB targets'!$A$6:$A$571,1,FALSE)</f>
        <v>#N/A</v>
      </c>
    </row>
    <row r="4323" spans="1:16" x14ac:dyDescent="0.25">
      <c r="A4323" s="96" t="s">
        <v>980</v>
      </c>
      <c r="B4323" s="21" t="s">
        <v>981</v>
      </c>
      <c r="C4323" s="21"/>
      <c r="D4323" s="22">
        <v>0</v>
      </c>
      <c r="E4323" s="23">
        <v>-0.22762820421348995</v>
      </c>
      <c r="F4323" s="23">
        <v>-0.1107716361777855</v>
      </c>
      <c r="G4323" s="23">
        <v>7.9911869319426745E-2</v>
      </c>
      <c r="H4323" s="23">
        <v>1.9132044977209807E-2</v>
      </c>
      <c r="I4323" s="25">
        <f t="shared" si="268"/>
        <v>0</v>
      </c>
      <c r="J4323" s="25">
        <f t="shared" si="269"/>
        <v>0</v>
      </c>
      <c r="K4323" s="25">
        <f t="shared" si="270"/>
        <v>0</v>
      </c>
      <c r="L4323" s="25">
        <f t="shared" si="271"/>
        <v>0</v>
      </c>
      <c r="M4323" s="25">
        <v>0</v>
      </c>
      <c r="N4323" s="25" t="e">
        <v>#N/A</v>
      </c>
      <c r="O4323" s="25" t="e">
        <f>VLOOKUP(A4323,'NFkB target TFs'!$E$10:$E$54,1,FALSE)</f>
        <v>#N/A</v>
      </c>
      <c r="P4323" s="25" t="e">
        <f>VLOOKUP(A4323,'all NFkB targets'!$A$6:$A$571,1,FALSE)</f>
        <v>#N/A</v>
      </c>
    </row>
    <row r="4324" spans="1:16" x14ac:dyDescent="0.25">
      <c r="A4324" s="96" t="s">
        <v>11785</v>
      </c>
      <c r="B4324" s="21" t="s">
        <v>11786</v>
      </c>
      <c r="C4324" s="21"/>
      <c r="D4324" s="22">
        <v>0</v>
      </c>
      <c r="E4324" s="23">
        <v>0.13351114025019745</v>
      </c>
      <c r="F4324" s="23">
        <v>-0.14296585990842783</v>
      </c>
      <c r="G4324" s="23">
        <v>0.25822547909378141</v>
      </c>
      <c r="H4324" s="23">
        <v>1.9038103676070839E-2</v>
      </c>
      <c r="I4324" s="25">
        <f t="shared" si="268"/>
        <v>0</v>
      </c>
      <c r="J4324" s="25">
        <f t="shared" si="269"/>
        <v>0</v>
      </c>
      <c r="K4324" s="25">
        <f t="shared" si="270"/>
        <v>0</v>
      </c>
      <c r="L4324" s="25">
        <f t="shared" si="271"/>
        <v>0</v>
      </c>
      <c r="M4324" s="25">
        <v>0</v>
      </c>
      <c r="N4324" s="25" t="e">
        <v>#N/A</v>
      </c>
      <c r="O4324" s="25" t="e">
        <f>VLOOKUP(A4324,'NFkB target TFs'!$E$10:$E$54,1,FALSE)</f>
        <v>#N/A</v>
      </c>
      <c r="P4324" s="25" t="e">
        <f>VLOOKUP(A4324,'all NFkB targets'!$A$6:$A$571,1,FALSE)</f>
        <v>#N/A</v>
      </c>
    </row>
    <row r="4325" spans="1:16" x14ac:dyDescent="0.25">
      <c r="A4325" s="96" t="s">
        <v>4702</v>
      </c>
      <c r="B4325" s="21" t="s">
        <v>4703</v>
      </c>
      <c r="C4325" s="21"/>
      <c r="D4325" s="22">
        <v>0</v>
      </c>
      <c r="E4325" s="23">
        <v>9.8245440904875345E-2</v>
      </c>
      <c r="F4325" s="23">
        <v>0.12279781120144795</v>
      </c>
      <c r="G4325" s="23">
        <v>4.4974004539460204E-2</v>
      </c>
      <c r="H4325" s="23">
        <v>1.8984725840102783E-2</v>
      </c>
      <c r="I4325" s="25">
        <f t="shared" si="268"/>
        <v>0</v>
      </c>
      <c r="J4325" s="25">
        <f t="shared" si="269"/>
        <v>0</v>
      </c>
      <c r="K4325" s="25">
        <f t="shared" si="270"/>
        <v>0</v>
      </c>
      <c r="L4325" s="25">
        <f t="shared" si="271"/>
        <v>0</v>
      </c>
      <c r="M4325" s="25">
        <v>0</v>
      </c>
      <c r="N4325" s="25" t="e">
        <v>#N/A</v>
      </c>
      <c r="O4325" s="25" t="e">
        <f>VLOOKUP(A4325,'NFkB target TFs'!$E$10:$E$54,1,FALSE)</f>
        <v>#N/A</v>
      </c>
      <c r="P4325" s="25" t="e">
        <f>VLOOKUP(A4325,'all NFkB targets'!$A$6:$A$571,1,FALSE)</f>
        <v>#N/A</v>
      </c>
    </row>
    <row r="4326" spans="1:16" x14ac:dyDescent="0.25">
      <c r="A4326" s="96" t="s">
        <v>9781</v>
      </c>
      <c r="B4326" s="21" t="s">
        <v>9782</v>
      </c>
      <c r="C4326" s="21"/>
      <c r="D4326" s="22">
        <v>0</v>
      </c>
      <c r="E4326" s="23">
        <v>-0.24132515362565643</v>
      </c>
      <c r="F4326" s="23">
        <v>-0.15017370046119249</v>
      </c>
      <c r="G4326" s="23">
        <v>-0.14601730674634611</v>
      </c>
      <c r="H4326" s="23">
        <v>1.89292880903063E-2</v>
      </c>
      <c r="I4326" s="25">
        <f t="shared" si="268"/>
        <v>0</v>
      </c>
      <c r="J4326" s="25">
        <f t="shared" si="269"/>
        <v>0</v>
      </c>
      <c r="K4326" s="25">
        <f t="shared" si="270"/>
        <v>0</v>
      </c>
      <c r="L4326" s="25">
        <f t="shared" si="271"/>
        <v>0</v>
      </c>
      <c r="M4326" s="25">
        <v>0</v>
      </c>
      <c r="N4326" s="25" t="e">
        <v>#N/A</v>
      </c>
      <c r="O4326" s="25" t="e">
        <f>VLOOKUP(A4326,'NFkB target TFs'!$E$10:$E$54,1,FALSE)</f>
        <v>#N/A</v>
      </c>
      <c r="P4326" s="25" t="e">
        <f>VLOOKUP(A4326,'all NFkB targets'!$A$6:$A$571,1,FALSE)</f>
        <v>#N/A</v>
      </c>
    </row>
    <row r="4327" spans="1:16" x14ac:dyDescent="0.25">
      <c r="A4327" s="96" t="s">
        <v>664</v>
      </c>
      <c r="B4327" s="21" t="s">
        <v>665</v>
      </c>
      <c r="C4327" s="21"/>
      <c r="D4327" s="22">
        <v>0</v>
      </c>
      <c r="E4327" s="23">
        <v>0.39073613022984471</v>
      </c>
      <c r="F4327" s="23">
        <v>0.33270501604316521</v>
      </c>
      <c r="G4327" s="23">
        <v>0.44610295674486677</v>
      </c>
      <c r="H4327" s="23">
        <v>1.8907935858365619E-2</v>
      </c>
      <c r="I4327" s="25">
        <f t="shared" si="268"/>
        <v>0</v>
      </c>
      <c r="J4327" s="25">
        <f t="shared" si="269"/>
        <v>0</v>
      </c>
      <c r="K4327" s="25">
        <f t="shared" si="270"/>
        <v>0</v>
      </c>
      <c r="L4327" s="25">
        <f t="shared" si="271"/>
        <v>0</v>
      </c>
      <c r="M4327" s="25">
        <v>0</v>
      </c>
      <c r="N4327" s="25" t="e">
        <v>#N/A</v>
      </c>
      <c r="O4327" s="25" t="e">
        <f>VLOOKUP(A4327,'NFkB target TFs'!$E$10:$E$54,1,FALSE)</f>
        <v>#N/A</v>
      </c>
      <c r="P4327" s="25" t="e">
        <f>VLOOKUP(A4327,'all NFkB targets'!$A$6:$A$571,1,FALSE)</f>
        <v>#N/A</v>
      </c>
    </row>
    <row r="4328" spans="1:16" x14ac:dyDescent="0.25">
      <c r="A4328" s="96" t="s">
        <v>4506</v>
      </c>
      <c r="B4328" s="21" t="s">
        <v>4507</v>
      </c>
      <c r="C4328" s="21"/>
      <c r="D4328" s="22">
        <v>0</v>
      </c>
      <c r="E4328" s="23">
        <v>-0.55453556582060326</v>
      </c>
      <c r="F4328" s="23">
        <v>0.13395662571106765</v>
      </c>
      <c r="G4328" s="23">
        <v>-0.13665438008746386</v>
      </c>
      <c r="H4328" s="23">
        <v>1.8900395890056113E-2</v>
      </c>
      <c r="I4328" s="25">
        <f t="shared" si="268"/>
        <v>0</v>
      </c>
      <c r="J4328" s="25">
        <f t="shared" si="269"/>
        <v>0</v>
      </c>
      <c r="K4328" s="25">
        <f t="shared" si="270"/>
        <v>0</v>
      </c>
      <c r="L4328" s="25">
        <f t="shared" si="271"/>
        <v>0</v>
      </c>
      <c r="M4328" s="25">
        <v>0</v>
      </c>
      <c r="N4328" s="25" t="e">
        <v>#N/A</v>
      </c>
      <c r="O4328" s="25" t="e">
        <f>VLOOKUP(A4328,'NFkB target TFs'!$E$10:$E$54,1,FALSE)</f>
        <v>#N/A</v>
      </c>
      <c r="P4328" s="25" t="e">
        <f>VLOOKUP(A4328,'all NFkB targets'!$A$6:$A$571,1,FALSE)</f>
        <v>#N/A</v>
      </c>
    </row>
    <row r="4329" spans="1:16" x14ac:dyDescent="0.25">
      <c r="A4329" s="96" t="s">
        <v>7375</v>
      </c>
      <c r="B4329" s="21" t="s">
        <v>7376</v>
      </c>
      <c r="C4329" s="21"/>
      <c r="D4329" s="22">
        <v>0</v>
      </c>
      <c r="E4329" s="23">
        <v>-0.33185219760418383</v>
      </c>
      <c r="F4329" s="23">
        <v>-0.10195553334990992</v>
      </c>
      <c r="G4329" s="23">
        <v>3.1587917888230919E-2</v>
      </c>
      <c r="H4329" s="23">
        <v>1.8775538701173267E-2</v>
      </c>
      <c r="I4329" s="25">
        <f t="shared" si="268"/>
        <v>0</v>
      </c>
      <c r="J4329" s="25">
        <f t="shared" si="269"/>
        <v>0</v>
      </c>
      <c r="K4329" s="25">
        <f t="shared" si="270"/>
        <v>0</v>
      </c>
      <c r="L4329" s="25">
        <f t="shared" si="271"/>
        <v>0</v>
      </c>
      <c r="M4329" s="25">
        <v>0</v>
      </c>
      <c r="N4329" s="25" t="e">
        <v>#N/A</v>
      </c>
      <c r="O4329" s="25" t="e">
        <f>VLOOKUP(A4329,'NFkB target TFs'!$E$10:$E$54,1,FALSE)</f>
        <v>#N/A</v>
      </c>
      <c r="P4329" s="25" t="e">
        <f>VLOOKUP(A4329,'all NFkB targets'!$A$6:$A$571,1,FALSE)</f>
        <v>#N/A</v>
      </c>
    </row>
    <row r="4330" spans="1:16" x14ac:dyDescent="0.25">
      <c r="A4330" s="96" t="s">
        <v>5824</v>
      </c>
      <c r="B4330" s="21" t="s">
        <v>5825</v>
      </c>
      <c r="C4330" s="21"/>
      <c r="D4330" s="22">
        <v>0</v>
      </c>
      <c r="E4330" s="23">
        <v>-0.30966450355334985</v>
      </c>
      <c r="F4330" s="23">
        <v>0.31038227447973066</v>
      </c>
      <c r="G4330" s="23">
        <v>0.47843320579936371</v>
      </c>
      <c r="H4330" s="23">
        <v>1.8726545662199837E-2</v>
      </c>
      <c r="I4330" s="25">
        <f t="shared" si="268"/>
        <v>0</v>
      </c>
      <c r="J4330" s="25">
        <f t="shared" si="269"/>
        <v>0</v>
      </c>
      <c r="K4330" s="25">
        <f t="shared" si="270"/>
        <v>0</v>
      </c>
      <c r="L4330" s="25">
        <f t="shared" si="271"/>
        <v>0</v>
      </c>
      <c r="M4330" s="25">
        <v>0</v>
      </c>
      <c r="N4330" s="25" t="e">
        <v>#N/A</v>
      </c>
      <c r="O4330" s="25" t="e">
        <f>VLOOKUP(A4330,'NFkB target TFs'!$E$10:$E$54,1,FALSE)</f>
        <v>#N/A</v>
      </c>
      <c r="P4330" s="25" t="e">
        <f>VLOOKUP(A4330,'all NFkB targets'!$A$6:$A$571,1,FALSE)</f>
        <v>#N/A</v>
      </c>
    </row>
    <row r="4331" spans="1:16" x14ac:dyDescent="0.25">
      <c r="A4331" s="96" t="s">
        <v>2305</v>
      </c>
      <c r="B4331" s="21" t="s">
        <v>2306</v>
      </c>
      <c r="C4331" s="21"/>
      <c r="D4331" s="22">
        <v>0</v>
      </c>
      <c r="E4331" s="23">
        <v>-7.3814452185090945E-2</v>
      </c>
      <c r="F4331" s="23">
        <v>0.22133337599585653</v>
      </c>
      <c r="G4331" s="23">
        <v>0.27442228965593013</v>
      </c>
      <c r="H4331" s="23">
        <v>1.8673977365000548E-2</v>
      </c>
      <c r="I4331" s="25">
        <f t="shared" si="268"/>
        <v>0</v>
      </c>
      <c r="J4331" s="25">
        <f t="shared" si="269"/>
        <v>0</v>
      </c>
      <c r="K4331" s="25">
        <f t="shared" si="270"/>
        <v>0</v>
      </c>
      <c r="L4331" s="25">
        <f t="shared" si="271"/>
        <v>0</v>
      </c>
      <c r="M4331" s="25">
        <v>0</v>
      </c>
      <c r="N4331" s="25" t="e">
        <v>#N/A</v>
      </c>
      <c r="O4331" s="25" t="e">
        <f>VLOOKUP(A4331,'NFkB target TFs'!$E$10:$E$54,1,FALSE)</f>
        <v>#N/A</v>
      </c>
      <c r="P4331" s="25" t="e">
        <f>VLOOKUP(A4331,'all NFkB targets'!$A$6:$A$571,1,FALSE)</f>
        <v>#N/A</v>
      </c>
    </row>
    <row r="4332" spans="1:16" x14ac:dyDescent="0.25">
      <c r="A4332" s="96" t="s">
        <v>7011</v>
      </c>
      <c r="B4332" s="21" t="s">
        <v>7012</v>
      </c>
      <c r="C4332" s="21"/>
      <c r="D4332" s="22">
        <v>0</v>
      </c>
      <c r="E4332" s="23">
        <v>-0.43316606636433547</v>
      </c>
      <c r="F4332" s="23">
        <v>-2.6484599168871463E-2</v>
      </c>
      <c r="G4332" s="23">
        <v>-0.31438712987113093</v>
      </c>
      <c r="H4332" s="23">
        <v>1.8628301454019853E-2</v>
      </c>
      <c r="I4332" s="25">
        <f t="shared" si="268"/>
        <v>0</v>
      </c>
      <c r="J4332" s="25">
        <f t="shared" si="269"/>
        <v>0</v>
      </c>
      <c r="K4332" s="25">
        <f t="shared" si="270"/>
        <v>0</v>
      </c>
      <c r="L4332" s="25">
        <f t="shared" si="271"/>
        <v>0</v>
      </c>
      <c r="M4332" s="25">
        <v>0</v>
      </c>
      <c r="N4332" s="25" t="e">
        <v>#N/A</v>
      </c>
      <c r="O4332" s="25" t="e">
        <f>VLOOKUP(A4332,'NFkB target TFs'!$E$10:$E$54,1,FALSE)</f>
        <v>#N/A</v>
      </c>
      <c r="P4332" s="25" t="e">
        <f>VLOOKUP(A4332,'all NFkB targets'!$A$6:$A$571,1,FALSE)</f>
        <v>#N/A</v>
      </c>
    </row>
    <row r="4333" spans="1:16" x14ac:dyDescent="0.25">
      <c r="A4333" s="96" t="s">
        <v>10918</v>
      </c>
      <c r="B4333" s="21" t="s">
        <v>10919</v>
      </c>
      <c r="C4333" s="21"/>
      <c r="D4333" s="22">
        <v>0</v>
      </c>
      <c r="E4333" s="23">
        <v>-0.11219666914339031</v>
      </c>
      <c r="F4333" s="23">
        <v>-7.1221220146320249E-2</v>
      </c>
      <c r="G4333" s="23">
        <v>0.25424242148485476</v>
      </c>
      <c r="H4333" s="23">
        <v>1.8426324013884141E-2</v>
      </c>
      <c r="I4333" s="25">
        <f t="shared" si="268"/>
        <v>0</v>
      </c>
      <c r="J4333" s="25">
        <f t="shared" si="269"/>
        <v>0</v>
      </c>
      <c r="K4333" s="25">
        <f t="shared" si="270"/>
        <v>0</v>
      </c>
      <c r="L4333" s="25">
        <f t="shared" si="271"/>
        <v>0</v>
      </c>
      <c r="M4333" s="25">
        <v>0</v>
      </c>
      <c r="N4333" s="25" t="e">
        <v>#N/A</v>
      </c>
      <c r="O4333" s="25" t="e">
        <f>VLOOKUP(A4333,'NFkB target TFs'!$E$10:$E$54,1,FALSE)</f>
        <v>#N/A</v>
      </c>
      <c r="P4333" s="25" t="e">
        <f>VLOOKUP(A4333,'all NFkB targets'!$A$6:$A$571,1,FALSE)</f>
        <v>#N/A</v>
      </c>
    </row>
    <row r="4334" spans="1:16" x14ac:dyDescent="0.25">
      <c r="A4334" s="96" t="s">
        <v>855</v>
      </c>
      <c r="B4334" s="21" t="s">
        <v>856</v>
      </c>
      <c r="C4334" s="21"/>
      <c r="D4334" s="22">
        <v>0</v>
      </c>
      <c r="E4334" s="23">
        <v>0.41351621791153825</v>
      </c>
      <c r="F4334" s="23">
        <v>0.25128012257899046</v>
      </c>
      <c r="G4334" s="23">
        <v>0.36513902928119385</v>
      </c>
      <c r="H4334" s="23">
        <v>1.8359891721356894E-2</v>
      </c>
      <c r="I4334" s="25">
        <f t="shared" si="268"/>
        <v>0</v>
      </c>
      <c r="J4334" s="25">
        <f t="shared" si="269"/>
        <v>0</v>
      </c>
      <c r="K4334" s="25">
        <f t="shared" si="270"/>
        <v>0</v>
      </c>
      <c r="L4334" s="25">
        <f t="shared" si="271"/>
        <v>0</v>
      </c>
      <c r="M4334" s="25">
        <v>0</v>
      </c>
      <c r="N4334" s="25" t="e">
        <v>#N/A</v>
      </c>
      <c r="O4334" s="25" t="e">
        <f>VLOOKUP(A4334,'NFkB target TFs'!$E$10:$E$54,1,FALSE)</f>
        <v>#N/A</v>
      </c>
      <c r="P4334" s="25" t="e">
        <f>VLOOKUP(A4334,'all NFkB targets'!$A$6:$A$571,1,FALSE)</f>
        <v>#N/A</v>
      </c>
    </row>
    <row r="4335" spans="1:16" x14ac:dyDescent="0.25">
      <c r="A4335" s="96" t="s">
        <v>13228</v>
      </c>
      <c r="B4335" s="21" t="s">
        <v>13229</v>
      </c>
      <c r="C4335" s="21"/>
      <c r="D4335" s="22">
        <v>0</v>
      </c>
      <c r="E4335" s="28">
        <v>0.28322274568295824</v>
      </c>
      <c r="F4335" s="28">
        <v>0.35343293410322302</v>
      </c>
      <c r="G4335" s="28">
        <v>0.6936575002742873</v>
      </c>
      <c r="H4335" s="23">
        <v>1.8236324416436699E-2</v>
      </c>
      <c r="I4335" s="25">
        <f t="shared" si="268"/>
        <v>0</v>
      </c>
      <c r="J4335" s="25">
        <f t="shared" si="269"/>
        <v>0</v>
      </c>
      <c r="K4335" s="25">
        <f t="shared" si="270"/>
        <v>1</v>
      </c>
      <c r="L4335" s="25">
        <f t="shared" si="271"/>
        <v>0</v>
      </c>
      <c r="M4335" s="25">
        <v>1</v>
      </c>
      <c r="N4335" s="25" t="e">
        <v>#N/A</v>
      </c>
      <c r="O4335" s="25" t="e">
        <f>VLOOKUP(A4335,'NFkB target TFs'!$E$10:$E$54,1,FALSE)</f>
        <v>#N/A</v>
      </c>
      <c r="P4335" s="25" t="e">
        <f>VLOOKUP(A4335,'all NFkB targets'!$A$6:$A$571,1,FALSE)</f>
        <v>#N/A</v>
      </c>
    </row>
    <row r="4336" spans="1:16" x14ac:dyDescent="0.25">
      <c r="A4336" s="96" t="s">
        <v>11413</v>
      </c>
      <c r="B4336" s="21" t="s">
        <v>11414</v>
      </c>
      <c r="C4336" s="21"/>
      <c r="D4336" s="22">
        <v>0</v>
      </c>
      <c r="E4336" s="23">
        <v>0.10195644506920618</v>
      </c>
      <c r="F4336" s="23">
        <v>9.0563947728291488E-2</v>
      </c>
      <c r="G4336" s="23">
        <v>0.14100924452262256</v>
      </c>
      <c r="H4336" s="23">
        <v>1.8167584671334929E-2</v>
      </c>
      <c r="I4336" s="25">
        <f t="shared" si="268"/>
        <v>0</v>
      </c>
      <c r="J4336" s="25">
        <f t="shared" si="269"/>
        <v>0</v>
      </c>
      <c r="K4336" s="25">
        <f t="shared" si="270"/>
        <v>0</v>
      </c>
      <c r="L4336" s="25">
        <f t="shared" si="271"/>
        <v>0</v>
      </c>
      <c r="M4336" s="25">
        <v>0</v>
      </c>
      <c r="N4336" s="25" t="e">
        <v>#N/A</v>
      </c>
      <c r="O4336" s="25" t="e">
        <f>VLOOKUP(A4336,'NFkB target TFs'!$E$10:$E$54,1,FALSE)</f>
        <v>#N/A</v>
      </c>
      <c r="P4336" s="25" t="e">
        <f>VLOOKUP(A4336,'all NFkB targets'!$A$6:$A$571,1,FALSE)</f>
        <v>#N/A</v>
      </c>
    </row>
    <row r="4337" spans="1:16" x14ac:dyDescent="0.25">
      <c r="A4337" s="96" t="s">
        <v>2327</v>
      </c>
      <c r="B4337" s="21" t="s">
        <v>2328</v>
      </c>
      <c r="C4337" s="21"/>
      <c r="D4337" s="22">
        <v>0</v>
      </c>
      <c r="E4337" s="23">
        <v>1.2053111430501138E-2</v>
      </c>
      <c r="F4337" s="23">
        <v>-6.6111371631567786E-2</v>
      </c>
      <c r="G4337" s="23">
        <v>2.0956443767112629E-2</v>
      </c>
      <c r="H4337" s="23">
        <v>1.7942436724575381E-2</v>
      </c>
      <c r="I4337" s="25">
        <f t="shared" si="268"/>
        <v>0</v>
      </c>
      <c r="J4337" s="25">
        <f t="shared" si="269"/>
        <v>0</v>
      </c>
      <c r="K4337" s="25">
        <f t="shared" si="270"/>
        <v>0</v>
      </c>
      <c r="L4337" s="25">
        <f t="shared" si="271"/>
        <v>0</v>
      </c>
      <c r="M4337" s="25">
        <v>0</v>
      </c>
      <c r="N4337" s="25" t="e">
        <v>#N/A</v>
      </c>
      <c r="O4337" s="25" t="e">
        <f>VLOOKUP(A4337,'NFkB target TFs'!$E$10:$E$54,1,FALSE)</f>
        <v>#N/A</v>
      </c>
      <c r="P4337" s="25" t="e">
        <f>VLOOKUP(A4337,'all NFkB targets'!$A$6:$A$571,1,FALSE)</f>
        <v>#N/A</v>
      </c>
    </row>
    <row r="4338" spans="1:16" x14ac:dyDescent="0.25">
      <c r="A4338" s="96" t="s">
        <v>5637</v>
      </c>
      <c r="B4338" s="21" t="s">
        <v>5638</v>
      </c>
      <c r="C4338" s="21"/>
      <c r="D4338" s="22">
        <v>0</v>
      </c>
      <c r="E4338" s="23">
        <v>7.2564349328257852E-2</v>
      </c>
      <c r="F4338" s="23">
        <v>-0.2398594726620861</v>
      </c>
      <c r="G4338" s="23">
        <v>-0.40108304480255574</v>
      </c>
      <c r="H4338" s="23">
        <v>1.7929192661852028E-2</v>
      </c>
      <c r="I4338" s="25">
        <f t="shared" si="268"/>
        <v>0</v>
      </c>
      <c r="J4338" s="25">
        <f t="shared" si="269"/>
        <v>0</v>
      </c>
      <c r="K4338" s="25">
        <f t="shared" si="270"/>
        <v>0</v>
      </c>
      <c r="L4338" s="25">
        <f t="shared" si="271"/>
        <v>0</v>
      </c>
      <c r="M4338" s="25">
        <v>0</v>
      </c>
      <c r="N4338" s="25" t="e">
        <v>#N/A</v>
      </c>
      <c r="O4338" s="25" t="e">
        <f>VLOOKUP(A4338,'NFkB target TFs'!$E$10:$E$54,1,FALSE)</f>
        <v>#N/A</v>
      </c>
      <c r="P4338" s="25" t="e">
        <f>VLOOKUP(A4338,'all NFkB targets'!$A$6:$A$571,1,FALSE)</f>
        <v>#N/A</v>
      </c>
    </row>
    <row r="4339" spans="1:16" x14ac:dyDescent="0.25">
      <c r="A4339" s="96" t="s">
        <v>4436</v>
      </c>
      <c r="B4339" s="21" t="s">
        <v>4437</v>
      </c>
      <c r="C4339" s="21"/>
      <c r="D4339" s="22">
        <v>0</v>
      </c>
      <c r="E4339" s="23">
        <v>-6.1062829502629229E-2</v>
      </c>
      <c r="F4339" s="23">
        <v>3.747470541866265E-2</v>
      </c>
      <c r="G4339" s="23">
        <v>0.16515077331515138</v>
      </c>
      <c r="H4339" s="23">
        <v>1.7878767159985067E-2</v>
      </c>
      <c r="I4339" s="25">
        <f t="shared" si="268"/>
        <v>0</v>
      </c>
      <c r="J4339" s="25">
        <f t="shared" si="269"/>
        <v>0</v>
      </c>
      <c r="K4339" s="25">
        <f t="shared" si="270"/>
        <v>0</v>
      </c>
      <c r="L4339" s="25">
        <f t="shared" si="271"/>
        <v>0</v>
      </c>
      <c r="M4339" s="25">
        <v>0</v>
      </c>
      <c r="N4339" s="25" t="e">
        <v>#N/A</v>
      </c>
      <c r="O4339" s="25" t="e">
        <f>VLOOKUP(A4339,'NFkB target TFs'!$E$10:$E$54,1,FALSE)</f>
        <v>#N/A</v>
      </c>
      <c r="P4339" s="25" t="e">
        <f>VLOOKUP(A4339,'all NFkB targets'!$A$6:$A$571,1,FALSE)</f>
        <v>#N/A</v>
      </c>
    </row>
    <row r="4340" spans="1:16" x14ac:dyDescent="0.25">
      <c r="A4340" s="96" t="s">
        <v>1943</v>
      </c>
      <c r="B4340" s="21" t="s">
        <v>1944</v>
      </c>
      <c r="C4340" s="21"/>
      <c r="D4340" s="22">
        <v>0</v>
      </c>
      <c r="E4340" s="23">
        <v>0.21652711227771751</v>
      </c>
      <c r="F4340" s="23">
        <v>-1.1825700241201538E-2</v>
      </c>
      <c r="G4340" s="23">
        <v>8.9705155643421478E-2</v>
      </c>
      <c r="H4340" s="23">
        <v>1.7849309125949692E-2</v>
      </c>
      <c r="I4340" s="25">
        <f t="shared" si="268"/>
        <v>0</v>
      </c>
      <c r="J4340" s="25">
        <f t="shared" si="269"/>
        <v>0</v>
      </c>
      <c r="K4340" s="25">
        <f t="shared" si="270"/>
        <v>0</v>
      </c>
      <c r="L4340" s="25">
        <f t="shared" si="271"/>
        <v>0</v>
      </c>
      <c r="M4340" s="25">
        <v>0</v>
      </c>
      <c r="N4340" s="25" t="e">
        <v>#N/A</v>
      </c>
      <c r="O4340" s="25" t="e">
        <f>VLOOKUP(A4340,'NFkB target TFs'!$E$10:$E$54,1,FALSE)</f>
        <v>#N/A</v>
      </c>
      <c r="P4340" s="25" t="e">
        <f>VLOOKUP(A4340,'all NFkB targets'!$A$6:$A$571,1,FALSE)</f>
        <v>#N/A</v>
      </c>
    </row>
    <row r="4341" spans="1:16" x14ac:dyDescent="0.25">
      <c r="A4341" s="96" t="s">
        <v>4968</v>
      </c>
      <c r="B4341" s="21" t="s">
        <v>4969</v>
      </c>
      <c r="C4341" s="21"/>
      <c r="D4341" s="22">
        <v>0</v>
      </c>
      <c r="E4341" s="23">
        <v>-0.27216073418397291</v>
      </c>
      <c r="F4341" s="23">
        <v>-0.12441235405456255</v>
      </c>
      <c r="G4341" s="23">
        <v>0.24543151256863899</v>
      </c>
      <c r="H4341" s="23">
        <v>1.7837440978131183E-2</v>
      </c>
      <c r="I4341" s="25">
        <f t="shared" si="268"/>
        <v>0</v>
      </c>
      <c r="J4341" s="25">
        <f t="shared" si="269"/>
        <v>0</v>
      </c>
      <c r="K4341" s="25">
        <f t="shared" si="270"/>
        <v>0</v>
      </c>
      <c r="L4341" s="25">
        <f t="shared" si="271"/>
        <v>0</v>
      </c>
      <c r="M4341" s="25">
        <v>0</v>
      </c>
      <c r="N4341" s="25" t="e">
        <v>#N/A</v>
      </c>
      <c r="O4341" s="25" t="e">
        <f>VLOOKUP(A4341,'NFkB target TFs'!$E$10:$E$54,1,FALSE)</f>
        <v>#N/A</v>
      </c>
      <c r="P4341" s="25" t="e">
        <f>VLOOKUP(A4341,'all NFkB targets'!$A$6:$A$571,1,FALSE)</f>
        <v>#N/A</v>
      </c>
    </row>
    <row r="4342" spans="1:16" x14ac:dyDescent="0.25">
      <c r="A4342" s="96" t="s">
        <v>1344</v>
      </c>
      <c r="B4342" s="21" t="s">
        <v>1345</v>
      </c>
      <c r="C4342" s="21"/>
      <c r="D4342" s="22">
        <v>0</v>
      </c>
      <c r="E4342" s="23">
        <v>2.3729215108123656E-3</v>
      </c>
      <c r="F4342" s="23">
        <v>0.27405507691248948</v>
      </c>
      <c r="G4342" s="23">
        <v>-2.8922352666425084E-2</v>
      </c>
      <c r="H4342" s="23">
        <v>1.7732449910271956E-2</v>
      </c>
      <c r="I4342" s="25">
        <f t="shared" si="268"/>
        <v>0</v>
      </c>
      <c r="J4342" s="25">
        <f t="shared" si="269"/>
        <v>0</v>
      </c>
      <c r="K4342" s="25">
        <f t="shared" si="270"/>
        <v>0</v>
      </c>
      <c r="L4342" s="25">
        <f t="shared" si="271"/>
        <v>0</v>
      </c>
      <c r="M4342" s="25">
        <v>0</v>
      </c>
      <c r="N4342" s="25" t="e">
        <v>#N/A</v>
      </c>
      <c r="O4342" s="25" t="e">
        <f>VLOOKUP(A4342,'NFkB target TFs'!$E$10:$E$54,1,FALSE)</f>
        <v>#N/A</v>
      </c>
      <c r="P4342" s="25" t="e">
        <f>VLOOKUP(A4342,'all NFkB targets'!$A$6:$A$571,1,FALSE)</f>
        <v>#N/A</v>
      </c>
    </row>
    <row r="4343" spans="1:16" x14ac:dyDescent="0.25">
      <c r="A4343" s="96" t="s">
        <v>10840</v>
      </c>
      <c r="B4343" s="21" t="s">
        <v>10841</v>
      </c>
      <c r="C4343" s="21"/>
      <c r="D4343" s="22">
        <v>0</v>
      </c>
      <c r="E4343" s="23">
        <v>0.24858940114190478</v>
      </c>
      <c r="F4343" s="23">
        <v>0.14951947146213568</v>
      </c>
      <c r="G4343" s="23">
        <v>2.6853226147682884E-2</v>
      </c>
      <c r="H4343" s="23">
        <v>1.7670057378531674E-2</v>
      </c>
      <c r="I4343" s="25">
        <f t="shared" ref="I4343:I4406" si="272">IF(ABS(E4343)&gt;0.585,1,0)</f>
        <v>0</v>
      </c>
      <c r="J4343" s="25">
        <f t="shared" ref="J4343:J4406" si="273">IF(ABS(F4343)&gt;0.585,1,0)</f>
        <v>0</v>
      </c>
      <c r="K4343" s="25">
        <f t="shared" ref="K4343:K4406" si="274">IF(ABS(G4343)&gt;0.585,1,0)</f>
        <v>0</v>
      </c>
      <c r="L4343" s="25">
        <f t="shared" ref="L4343:L4406" si="275">IF(ABS(H4343)&gt;0.585,1,0)</f>
        <v>0</v>
      </c>
      <c r="M4343" s="25">
        <v>0</v>
      </c>
      <c r="N4343" s="25" t="e">
        <v>#N/A</v>
      </c>
      <c r="O4343" s="25" t="e">
        <f>VLOOKUP(A4343,'NFkB target TFs'!$E$10:$E$54,1,FALSE)</f>
        <v>#N/A</v>
      </c>
      <c r="P4343" s="25" t="e">
        <f>VLOOKUP(A4343,'all NFkB targets'!$A$6:$A$571,1,FALSE)</f>
        <v>#N/A</v>
      </c>
    </row>
    <row r="4344" spans="1:16" x14ac:dyDescent="0.25">
      <c r="A4344" s="96" t="s">
        <v>10516</v>
      </c>
      <c r="B4344" s="21" t="s">
        <v>10517</v>
      </c>
      <c r="C4344" s="21"/>
      <c r="D4344" s="22">
        <v>0</v>
      </c>
      <c r="E4344" s="23">
        <v>0.16992500144231237</v>
      </c>
      <c r="F4344" s="23">
        <v>0.56783187919631339</v>
      </c>
      <c r="G4344" s="23">
        <v>0.49327865380783098</v>
      </c>
      <c r="H4344" s="23">
        <v>1.7667806806643885E-2</v>
      </c>
      <c r="I4344" s="25">
        <f t="shared" si="272"/>
        <v>0</v>
      </c>
      <c r="J4344" s="25">
        <f t="shared" si="273"/>
        <v>0</v>
      </c>
      <c r="K4344" s="25">
        <f t="shared" si="274"/>
        <v>0</v>
      </c>
      <c r="L4344" s="25">
        <f t="shared" si="275"/>
        <v>0</v>
      </c>
      <c r="M4344" s="25">
        <v>0</v>
      </c>
      <c r="N4344" s="25" t="e">
        <v>#N/A</v>
      </c>
      <c r="O4344" s="25" t="e">
        <f>VLOOKUP(A4344,'NFkB target TFs'!$E$10:$E$54,1,FALSE)</f>
        <v>#N/A</v>
      </c>
      <c r="P4344" s="25" t="e">
        <f>VLOOKUP(A4344,'all NFkB targets'!$A$6:$A$571,1,FALSE)</f>
        <v>#N/A</v>
      </c>
    </row>
    <row r="4345" spans="1:16" x14ac:dyDescent="0.25">
      <c r="A4345" s="96" t="s">
        <v>4990</v>
      </c>
      <c r="B4345" s="21" t="s">
        <v>4991</v>
      </c>
      <c r="C4345" s="21"/>
      <c r="D4345" s="22">
        <v>0</v>
      </c>
      <c r="E4345" s="23">
        <v>-0.33357500183236599</v>
      </c>
      <c r="F4345" s="23">
        <v>-0.35452291932256152</v>
      </c>
      <c r="G4345" s="23">
        <v>2.3191120474832225E-2</v>
      </c>
      <c r="H4345" s="23">
        <v>1.7644166499811445E-2</v>
      </c>
      <c r="I4345" s="25">
        <f t="shared" si="272"/>
        <v>0</v>
      </c>
      <c r="J4345" s="25">
        <f t="shared" si="273"/>
        <v>0</v>
      </c>
      <c r="K4345" s="25">
        <f t="shared" si="274"/>
        <v>0</v>
      </c>
      <c r="L4345" s="25">
        <f t="shared" si="275"/>
        <v>0</v>
      </c>
      <c r="M4345" s="25">
        <v>0</v>
      </c>
      <c r="N4345" s="25" t="e">
        <v>#N/A</v>
      </c>
      <c r="O4345" s="25" t="e">
        <f>VLOOKUP(A4345,'NFkB target TFs'!$E$10:$E$54,1,FALSE)</f>
        <v>#N/A</v>
      </c>
      <c r="P4345" s="25" t="e">
        <f>VLOOKUP(A4345,'all NFkB targets'!$A$6:$A$571,1,FALSE)</f>
        <v>#N/A</v>
      </c>
    </row>
    <row r="4346" spans="1:16" x14ac:dyDescent="0.25">
      <c r="A4346" s="96" t="s">
        <v>5886</v>
      </c>
      <c r="B4346" s="21" t="s">
        <v>5887</v>
      </c>
      <c r="C4346" s="21"/>
      <c r="D4346" s="22">
        <v>0</v>
      </c>
      <c r="E4346" s="23">
        <v>0.36848370441752343</v>
      </c>
      <c r="F4346" s="23">
        <v>0.28553341821021599</v>
      </c>
      <c r="G4346" s="23">
        <v>0.21652506018617346</v>
      </c>
      <c r="H4346" s="23">
        <v>1.763027812913261E-2</v>
      </c>
      <c r="I4346" s="25">
        <f t="shared" si="272"/>
        <v>0</v>
      </c>
      <c r="J4346" s="25">
        <f t="shared" si="273"/>
        <v>0</v>
      </c>
      <c r="K4346" s="25">
        <f t="shared" si="274"/>
        <v>0</v>
      </c>
      <c r="L4346" s="25">
        <f t="shared" si="275"/>
        <v>0</v>
      </c>
      <c r="M4346" s="25">
        <v>0</v>
      </c>
      <c r="N4346" s="25" t="e">
        <v>#N/A</v>
      </c>
      <c r="O4346" s="25" t="e">
        <f>VLOOKUP(A4346,'NFkB target TFs'!$E$10:$E$54,1,FALSE)</f>
        <v>#N/A</v>
      </c>
      <c r="P4346" s="25" t="e">
        <f>VLOOKUP(A4346,'all NFkB targets'!$A$6:$A$571,1,FALSE)</f>
        <v>#N/A</v>
      </c>
    </row>
    <row r="4347" spans="1:16" x14ac:dyDescent="0.25">
      <c r="A4347" s="96" t="s">
        <v>4532</v>
      </c>
      <c r="B4347" s="21" t="s">
        <v>4533</v>
      </c>
      <c r="C4347" s="21"/>
      <c r="D4347" s="22">
        <v>0</v>
      </c>
      <c r="E4347" s="23">
        <v>0.26276407791553202</v>
      </c>
      <c r="F4347" s="23">
        <v>-7.5570041846058703E-4</v>
      </c>
      <c r="G4347" s="23">
        <v>-0.1270801292064459</v>
      </c>
      <c r="H4347" s="23">
        <v>1.7626019533526788E-2</v>
      </c>
      <c r="I4347" s="25">
        <f t="shared" si="272"/>
        <v>0</v>
      </c>
      <c r="J4347" s="25">
        <f t="shared" si="273"/>
        <v>0</v>
      </c>
      <c r="K4347" s="25">
        <f t="shared" si="274"/>
        <v>0</v>
      </c>
      <c r="L4347" s="25">
        <f t="shared" si="275"/>
        <v>0</v>
      </c>
      <c r="M4347" s="25">
        <v>0</v>
      </c>
      <c r="N4347" s="25" t="e">
        <v>#N/A</v>
      </c>
      <c r="O4347" s="25" t="e">
        <f>VLOOKUP(A4347,'NFkB target TFs'!$E$10:$E$54,1,FALSE)</f>
        <v>#N/A</v>
      </c>
      <c r="P4347" s="25" t="e">
        <f>VLOOKUP(A4347,'all NFkB targets'!$A$6:$A$571,1,FALSE)</f>
        <v>#N/A</v>
      </c>
    </row>
    <row r="4348" spans="1:16" x14ac:dyDescent="0.25">
      <c r="A4348" s="96" t="s">
        <v>3720</v>
      </c>
      <c r="B4348" s="21" t="s">
        <v>3721</v>
      </c>
      <c r="C4348" s="21"/>
      <c r="D4348" s="22">
        <v>0</v>
      </c>
      <c r="E4348" s="23">
        <v>0.12817233762401159</v>
      </c>
      <c r="F4348" s="23">
        <v>0.2890388020733759</v>
      </c>
      <c r="G4348" s="23">
        <v>0.51856374997566457</v>
      </c>
      <c r="H4348" s="23">
        <v>1.7562619742281876E-2</v>
      </c>
      <c r="I4348" s="25">
        <f t="shared" si="272"/>
        <v>0</v>
      </c>
      <c r="J4348" s="25">
        <f t="shared" si="273"/>
        <v>0</v>
      </c>
      <c r="K4348" s="25">
        <f t="shared" si="274"/>
        <v>0</v>
      </c>
      <c r="L4348" s="25">
        <f t="shared" si="275"/>
        <v>0</v>
      </c>
      <c r="M4348" s="25">
        <v>0</v>
      </c>
      <c r="N4348" s="25" t="e">
        <v>#N/A</v>
      </c>
      <c r="O4348" s="25" t="e">
        <f>VLOOKUP(A4348,'NFkB target TFs'!$E$10:$E$54,1,FALSE)</f>
        <v>#N/A</v>
      </c>
      <c r="P4348" s="25" t="e">
        <f>VLOOKUP(A4348,'all NFkB targets'!$A$6:$A$571,1,FALSE)</f>
        <v>#N/A</v>
      </c>
    </row>
    <row r="4349" spans="1:16" x14ac:dyDescent="0.25">
      <c r="A4349" s="96" t="s">
        <v>13770</v>
      </c>
      <c r="B4349" s="21" t="s">
        <v>13771</v>
      </c>
      <c r="C4349" s="21"/>
      <c r="D4349" s="22">
        <v>0</v>
      </c>
      <c r="E4349" s="24">
        <v>-0.23354310912439444</v>
      </c>
      <c r="F4349" s="24">
        <v>-0.11733365833397873</v>
      </c>
      <c r="G4349" s="28">
        <v>0.61272293422824564</v>
      </c>
      <c r="H4349" s="23">
        <v>1.7560108933649846E-2</v>
      </c>
      <c r="I4349" s="25">
        <f t="shared" si="272"/>
        <v>0</v>
      </c>
      <c r="J4349" s="25">
        <f t="shared" si="273"/>
        <v>0</v>
      </c>
      <c r="K4349" s="25">
        <f t="shared" si="274"/>
        <v>1</v>
      </c>
      <c r="L4349" s="25">
        <f t="shared" si="275"/>
        <v>0</v>
      </c>
      <c r="M4349" s="25">
        <v>1</v>
      </c>
      <c r="N4349" s="25" t="e">
        <v>#N/A</v>
      </c>
      <c r="O4349" s="25" t="e">
        <f>VLOOKUP(A4349,'NFkB target TFs'!$E$10:$E$54,1,FALSE)</f>
        <v>#N/A</v>
      </c>
      <c r="P4349" s="25" t="e">
        <f>VLOOKUP(A4349,'all NFkB targets'!$A$6:$A$571,1,FALSE)</f>
        <v>#N/A</v>
      </c>
    </row>
    <row r="4350" spans="1:16" x14ac:dyDescent="0.25">
      <c r="A4350" s="96" t="s">
        <v>8819</v>
      </c>
      <c r="B4350" s="21" t="s">
        <v>8820</v>
      </c>
      <c r="C4350" s="21"/>
      <c r="D4350" s="22">
        <v>0</v>
      </c>
      <c r="E4350" s="23">
        <v>0.25315280992744443</v>
      </c>
      <c r="F4350" s="23">
        <v>0.14650364146009343</v>
      </c>
      <c r="G4350" s="23">
        <v>0.27447926336028511</v>
      </c>
      <c r="H4350" s="23">
        <v>1.7388716992975787E-2</v>
      </c>
      <c r="I4350" s="25">
        <f t="shared" si="272"/>
        <v>0</v>
      </c>
      <c r="J4350" s="25">
        <f t="shared" si="273"/>
        <v>0</v>
      </c>
      <c r="K4350" s="25">
        <f t="shared" si="274"/>
        <v>0</v>
      </c>
      <c r="L4350" s="25">
        <f t="shared" si="275"/>
        <v>0</v>
      </c>
      <c r="M4350" s="25">
        <v>0</v>
      </c>
      <c r="N4350" s="25" t="e">
        <v>#N/A</v>
      </c>
      <c r="O4350" s="25" t="e">
        <f>VLOOKUP(A4350,'NFkB target TFs'!$E$10:$E$54,1,FALSE)</f>
        <v>#N/A</v>
      </c>
      <c r="P4350" s="25" t="e">
        <f>VLOOKUP(A4350,'all NFkB targets'!$A$6:$A$571,1,FALSE)</f>
        <v>#N/A</v>
      </c>
    </row>
    <row r="4351" spans="1:16" x14ac:dyDescent="0.25">
      <c r="A4351" s="96" t="s">
        <v>6058</v>
      </c>
      <c r="B4351" s="21" t="s">
        <v>6059</v>
      </c>
      <c r="C4351" s="21"/>
      <c r="D4351" s="22">
        <v>0</v>
      </c>
      <c r="E4351" s="23">
        <v>-1.1586218369636072E-2</v>
      </c>
      <c r="F4351" s="23">
        <v>0.13354709863054662</v>
      </c>
      <c r="G4351" s="23">
        <v>0.34221528890682718</v>
      </c>
      <c r="H4351" s="23">
        <v>1.7312275602436474E-2</v>
      </c>
      <c r="I4351" s="25">
        <f t="shared" si="272"/>
        <v>0</v>
      </c>
      <c r="J4351" s="25">
        <f t="shared" si="273"/>
        <v>0</v>
      </c>
      <c r="K4351" s="25">
        <f t="shared" si="274"/>
        <v>0</v>
      </c>
      <c r="L4351" s="25">
        <f t="shared" si="275"/>
        <v>0</v>
      </c>
      <c r="M4351" s="25">
        <v>0</v>
      </c>
      <c r="N4351" s="25" t="e">
        <v>#N/A</v>
      </c>
      <c r="O4351" s="25" t="e">
        <f>VLOOKUP(A4351,'NFkB target TFs'!$E$10:$E$54,1,FALSE)</f>
        <v>#N/A</v>
      </c>
      <c r="P4351" s="25" t="e">
        <f>VLOOKUP(A4351,'all NFkB targets'!$A$6:$A$571,1,FALSE)</f>
        <v>#N/A</v>
      </c>
    </row>
    <row r="4352" spans="1:16" x14ac:dyDescent="0.25">
      <c r="A4352" s="96" t="s">
        <v>5499</v>
      </c>
      <c r="B4352" s="21" t="s">
        <v>5500</v>
      </c>
      <c r="C4352" s="21"/>
      <c r="D4352" s="22">
        <v>0</v>
      </c>
      <c r="E4352" s="23">
        <v>0.40281072163365766</v>
      </c>
      <c r="F4352" s="23">
        <v>0.37236416268360556</v>
      </c>
      <c r="G4352" s="23">
        <v>0.36888167263740002</v>
      </c>
      <c r="H4352" s="23">
        <v>1.7138197084809202E-2</v>
      </c>
      <c r="I4352" s="25">
        <f t="shared" si="272"/>
        <v>0</v>
      </c>
      <c r="J4352" s="25">
        <f t="shared" si="273"/>
        <v>0</v>
      </c>
      <c r="K4352" s="25">
        <f t="shared" si="274"/>
        <v>0</v>
      </c>
      <c r="L4352" s="25">
        <f t="shared" si="275"/>
        <v>0</v>
      </c>
      <c r="M4352" s="25">
        <v>0</v>
      </c>
      <c r="N4352" s="25" t="e">
        <v>#N/A</v>
      </c>
      <c r="O4352" s="25" t="e">
        <f>VLOOKUP(A4352,'NFkB target TFs'!$E$10:$E$54,1,FALSE)</f>
        <v>#N/A</v>
      </c>
      <c r="P4352" s="25" t="e">
        <f>VLOOKUP(A4352,'all NFkB targets'!$A$6:$A$571,1,FALSE)</f>
        <v>#N/A</v>
      </c>
    </row>
    <row r="4353" spans="1:16" x14ac:dyDescent="0.25">
      <c r="A4353" s="96" t="s">
        <v>4526</v>
      </c>
      <c r="B4353" s="21" t="s">
        <v>4527</v>
      </c>
      <c r="C4353" s="21"/>
      <c r="D4353" s="22">
        <v>0</v>
      </c>
      <c r="E4353" s="23">
        <v>-6.1036788761410249E-2</v>
      </c>
      <c r="F4353" s="23">
        <v>0.20641936605133113</v>
      </c>
      <c r="G4353" s="23">
        <v>0.1184397149890291</v>
      </c>
      <c r="H4353" s="23">
        <v>1.6914299252046652E-2</v>
      </c>
      <c r="I4353" s="25">
        <f t="shared" si="272"/>
        <v>0</v>
      </c>
      <c r="J4353" s="25">
        <f t="shared" si="273"/>
        <v>0</v>
      </c>
      <c r="K4353" s="25">
        <f t="shared" si="274"/>
        <v>0</v>
      </c>
      <c r="L4353" s="25">
        <f t="shared" si="275"/>
        <v>0</v>
      </c>
      <c r="M4353" s="25">
        <v>0</v>
      </c>
      <c r="N4353" s="25" t="e">
        <v>#N/A</v>
      </c>
      <c r="O4353" s="25" t="e">
        <f>VLOOKUP(A4353,'NFkB target TFs'!$E$10:$E$54,1,FALSE)</f>
        <v>#N/A</v>
      </c>
      <c r="P4353" s="25" t="e">
        <f>VLOOKUP(A4353,'all NFkB targets'!$A$6:$A$571,1,FALSE)</f>
        <v>#N/A</v>
      </c>
    </row>
    <row r="4354" spans="1:16" x14ac:dyDescent="0.25">
      <c r="A4354" s="96" t="s">
        <v>9696</v>
      </c>
      <c r="B4354" s="21" t="s">
        <v>9697</v>
      </c>
      <c r="C4354" s="21"/>
      <c r="D4354" s="22">
        <v>0</v>
      </c>
      <c r="E4354" s="23">
        <v>-0.11852588307744823</v>
      </c>
      <c r="F4354" s="23">
        <v>-2.0604324465684196E-2</v>
      </c>
      <c r="G4354" s="23">
        <v>2.4144519101602273E-3</v>
      </c>
      <c r="H4354" s="23">
        <v>1.6908361176833937E-2</v>
      </c>
      <c r="I4354" s="25">
        <f t="shared" si="272"/>
        <v>0</v>
      </c>
      <c r="J4354" s="25">
        <f t="shared" si="273"/>
        <v>0</v>
      </c>
      <c r="K4354" s="25">
        <f t="shared" si="274"/>
        <v>0</v>
      </c>
      <c r="L4354" s="25">
        <f t="shared" si="275"/>
        <v>0</v>
      </c>
      <c r="M4354" s="25">
        <v>0</v>
      </c>
      <c r="N4354" s="25" t="e">
        <v>#N/A</v>
      </c>
      <c r="O4354" s="25" t="e">
        <f>VLOOKUP(A4354,'NFkB target TFs'!$E$10:$E$54,1,FALSE)</f>
        <v>#N/A</v>
      </c>
      <c r="P4354" s="25" t="e">
        <f>VLOOKUP(A4354,'all NFkB targets'!$A$6:$A$571,1,FALSE)</f>
        <v>#N/A</v>
      </c>
    </row>
    <row r="4355" spans="1:16" x14ac:dyDescent="0.25">
      <c r="A4355" s="96" t="s">
        <v>11497</v>
      </c>
      <c r="B4355" s="21" t="s">
        <v>11498</v>
      </c>
      <c r="C4355" s="21"/>
      <c r="D4355" s="22">
        <v>0</v>
      </c>
      <c r="E4355" s="23">
        <v>-1.6269712849944048E-2</v>
      </c>
      <c r="F4355" s="23">
        <v>-9.03757476054773E-2</v>
      </c>
      <c r="G4355" s="23">
        <v>-3.5952795153593483E-3</v>
      </c>
      <c r="H4355" s="23">
        <v>1.6905580983468487E-2</v>
      </c>
      <c r="I4355" s="25">
        <f t="shared" si="272"/>
        <v>0</v>
      </c>
      <c r="J4355" s="25">
        <f t="shared" si="273"/>
        <v>0</v>
      </c>
      <c r="K4355" s="25">
        <f t="shared" si="274"/>
        <v>0</v>
      </c>
      <c r="L4355" s="25">
        <f t="shared" si="275"/>
        <v>0</v>
      </c>
      <c r="M4355" s="25">
        <v>0</v>
      </c>
      <c r="N4355" s="25" t="e">
        <v>#N/A</v>
      </c>
      <c r="O4355" s="25" t="e">
        <f>VLOOKUP(A4355,'NFkB target TFs'!$E$10:$E$54,1,FALSE)</f>
        <v>#N/A</v>
      </c>
      <c r="P4355" s="25" t="e">
        <f>VLOOKUP(A4355,'all NFkB targets'!$A$6:$A$571,1,FALSE)</f>
        <v>#N/A</v>
      </c>
    </row>
    <row r="4356" spans="1:16" x14ac:dyDescent="0.25">
      <c r="A4356" s="96" t="s">
        <v>4796</v>
      </c>
      <c r="B4356" s="21" t="s">
        <v>4797</v>
      </c>
      <c r="C4356" s="21"/>
      <c r="D4356" s="22">
        <v>0</v>
      </c>
      <c r="E4356" s="23">
        <v>4.8343726756927975E-2</v>
      </c>
      <c r="F4356" s="23">
        <v>0.14115569269689732</v>
      </c>
      <c r="G4356" s="23">
        <v>6.6114102740924986E-3</v>
      </c>
      <c r="H4356" s="23">
        <v>1.6632712067287513E-2</v>
      </c>
      <c r="I4356" s="25">
        <f t="shared" si="272"/>
        <v>0</v>
      </c>
      <c r="J4356" s="25">
        <f t="shared" si="273"/>
        <v>0</v>
      </c>
      <c r="K4356" s="25">
        <f t="shared" si="274"/>
        <v>0</v>
      </c>
      <c r="L4356" s="25">
        <f t="shared" si="275"/>
        <v>0</v>
      </c>
      <c r="M4356" s="25">
        <v>0</v>
      </c>
      <c r="N4356" s="25" t="e">
        <v>#N/A</v>
      </c>
      <c r="O4356" s="25" t="e">
        <f>VLOOKUP(A4356,'NFkB target TFs'!$E$10:$E$54,1,FALSE)</f>
        <v>#N/A</v>
      </c>
      <c r="P4356" s="25" t="e">
        <f>VLOOKUP(A4356,'all NFkB targets'!$A$6:$A$571,1,FALSE)</f>
        <v>#N/A</v>
      </c>
    </row>
    <row r="4357" spans="1:16" x14ac:dyDescent="0.25">
      <c r="A4357" s="96" t="s">
        <v>2923</v>
      </c>
      <c r="B4357" s="21" t="s">
        <v>2924</v>
      </c>
      <c r="C4357" s="21"/>
      <c r="D4357" s="22">
        <v>0</v>
      </c>
      <c r="E4357" s="23">
        <v>-0.18801187934518249</v>
      </c>
      <c r="F4357" s="23">
        <v>-9.6981827860930611E-2</v>
      </c>
      <c r="G4357" s="23">
        <v>-1.1513729171197454E-2</v>
      </c>
      <c r="H4357" s="23">
        <v>1.647480896333104E-2</v>
      </c>
      <c r="I4357" s="25">
        <f t="shared" si="272"/>
        <v>0</v>
      </c>
      <c r="J4357" s="25">
        <f t="shared" si="273"/>
        <v>0</v>
      </c>
      <c r="K4357" s="25">
        <f t="shared" si="274"/>
        <v>0</v>
      </c>
      <c r="L4357" s="25">
        <f t="shared" si="275"/>
        <v>0</v>
      </c>
      <c r="M4357" s="25">
        <v>0</v>
      </c>
      <c r="N4357" s="25" t="e">
        <v>#N/A</v>
      </c>
      <c r="O4357" s="25" t="e">
        <f>VLOOKUP(A4357,'NFkB target TFs'!$E$10:$E$54,1,FALSE)</f>
        <v>#N/A</v>
      </c>
      <c r="P4357" s="25" t="e">
        <f>VLOOKUP(A4357,'all NFkB targets'!$A$6:$A$571,1,FALSE)</f>
        <v>#N/A</v>
      </c>
    </row>
    <row r="4358" spans="1:16" x14ac:dyDescent="0.25">
      <c r="A4358" s="96" t="s">
        <v>3975</v>
      </c>
      <c r="B4358" s="21" t="s">
        <v>3976</v>
      </c>
      <c r="C4358" s="21"/>
      <c r="D4358" s="22">
        <v>0</v>
      </c>
      <c r="E4358" s="23">
        <v>-7.5795027011652305E-2</v>
      </c>
      <c r="F4358" s="23">
        <v>-0.13818180069749617</v>
      </c>
      <c r="G4358" s="23">
        <v>-0.26237038761288345</v>
      </c>
      <c r="H4358" s="23">
        <v>1.6376518526611893E-2</v>
      </c>
      <c r="I4358" s="25">
        <f t="shared" si="272"/>
        <v>0</v>
      </c>
      <c r="J4358" s="25">
        <f t="shared" si="273"/>
        <v>0</v>
      </c>
      <c r="K4358" s="25">
        <f t="shared" si="274"/>
        <v>0</v>
      </c>
      <c r="L4358" s="25">
        <f t="shared" si="275"/>
        <v>0</v>
      </c>
      <c r="M4358" s="25">
        <v>0</v>
      </c>
      <c r="N4358" s="25" t="e">
        <v>#N/A</v>
      </c>
      <c r="O4358" s="25" t="e">
        <f>VLOOKUP(A4358,'NFkB target TFs'!$E$10:$E$54,1,FALSE)</f>
        <v>#N/A</v>
      </c>
      <c r="P4358" s="25" t="e">
        <f>VLOOKUP(A4358,'all NFkB targets'!$A$6:$A$571,1,FALSE)</f>
        <v>#N/A</v>
      </c>
    </row>
    <row r="4359" spans="1:16" x14ac:dyDescent="0.25">
      <c r="A4359" s="96" t="s">
        <v>2357</v>
      </c>
      <c r="B4359" s="21" t="s">
        <v>2358</v>
      </c>
      <c r="C4359" s="21"/>
      <c r="D4359" s="22">
        <v>0</v>
      </c>
      <c r="E4359" s="23">
        <v>0.26236144194202465</v>
      </c>
      <c r="F4359" s="23">
        <v>0.33744454784921546</v>
      </c>
      <c r="G4359" s="23">
        <v>-6.0202296083186176E-2</v>
      </c>
      <c r="H4359" s="23">
        <v>1.6348981771807946E-2</v>
      </c>
      <c r="I4359" s="25">
        <f t="shared" si="272"/>
        <v>0</v>
      </c>
      <c r="J4359" s="25">
        <f t="shared" si="273"/>
        <v>0</v>
      </c>
      <c r="K4359" s="25">
        <f t="shared" si="274"/>
        <v>0</v>
      </c>
      <c r="L4359" s="25">
        <f t="shared" si="275"/>
        <v>0</v>
      </c>
      <c r="M4359" s="25">
        <v>0</v>
      </c>
      <c r="N4359" s="25" t="e">
        <v>#N/A</v>
      </c>
      <c r="O4359" s="25" t="e">
        <f>VLOOKUP(A4359,'NFkB target TFs'!$E$10:$E$54,1,FALSE)</f>
        <v>#N/A</v>
      </c>
      <c r="P4359" s="25" t="e">
        <f>VLOOKUP(A4359,'all NFkB targets'!$A$6:$A$571,1,FALSE)</f>
        <v>#N/A</v>
      </c>
    </row>
    <row r="4360" spans="1:16" x14ac:dyDescent="0.25">
      <c r="A4360" s="96" t="s">
        <v>6786</v>
      </c>
      <c r="B4360" s="21" t="s">
        <v>6787</v>
      </c>
      <c r="C4360" s="21"/>
      <c r="D4360" s="22">
        <v>0</v>
      </c>
      <c r="E4360" s="23">
        <v>-1.0863718810296304E-2</v>
      </c>
      <c r="F4360" s="23">
        <v>0.22508888751110814</v>
      </c>
      <c r="G4360" s="23">
        <v>0.37235110017729384</v>
      </c>
      <c r="H4360" s="23">
        <v>1.6245796543937586E-2</v>
      </c>
      <c r="I4360" s="25">
        <f t="shared" si="272"/>
        <v>0</v>
      </c>
      <c r="J4360" s="25">
        <f t="shared" si="273"/>
        <v>0</v>
      </c>
      <c r="K4360" s="25">
        <f t="shared" si="274"/>
        <v>0</v>
      </c>
      <c r="L4360" s="25">
        <f t="shared" si="275"/>
        <v>0</v>
      </c>
      <c r="M4360" s="25">
        <v>0</v>
      </c>
      <c r="N4360" s="25" t="e">
        <v>#N/A</v>
      </c>
      <c r="O4360" s="25" t="e">
        <f>VLOOKUP(A4360,'NFkB target TFs'!$E$10:$E$54,1,FALSE)</f>
        <v>#N/A</v>
      </c>
      <c r="P4360" s="25" t="e">
        <f>VLOOKUP(A4360,'all NFkB targets'!$A$6:$A$571,1,FALSE)</f>
        <v>#N/A</v>
      </c>
    </row>
    <row r="4361" spans="1:16" x14ac:dyDescent="0.25">
      <c r="A4361" s="96" t="s">
        <v>1696</v>
      </c>
      <c r="B4361" s="21" t="s">
        <v>1697</v>
      </c>
      <c r="C4361" s="21"/>
      <c r="D4361" s="22">
        <v>0</v>
      </c>
      <c r="E4361" s="23">
        <v>0.2482450131553611</v>
      </c>
      <c r="F4361" s="23">
        <v>5.6882184097620823E-2</v>
      </c>
      <c r="G4361" s="23">
        <v>6.2666607388809525E-2</v>
      </c>
      <c r="H4361" s="23">
        <v>1.6194504177422075E-2</v>
      </c>
      <c r="I4361" s="25">
        <f t="shared" si="272"/>
        <v>0</v>
      </c>
      <c r="J4361" s="25">
        <f t="shared" si="273"/>
        <v>0</v>
      </c>
      <c r="K4361" s="25">
        <f t="shared" si="274"/>
        <v>0</v>
      </c>
      <c r="L4361" s="25">
        <f t="shared" si="275"/>
        <v>0</v>
      </c>
      <c r="M4361" s="25">
        <v>0</v>
      </c>
      <c r="N4361" s="25" t="e">
        <v>#N/A</v>
      </c>
      <c r="O4361" s="25" t="e">
        <f>VLOOKUP(A4361,'NFkB target TFs'!$E$10:$E$54,1,FALSE)</f>
        <v>#N/A</v>
      </c>
      <c r="P4361" s="25" t="e">
        <f>VLOOKUP(A4361,'all NFkB targets'!$A$6:$A$571,1,FALSE)</f>
        <v>#N/A</v>
      </c>
    </row>
    <row r="4362" spans="1:16" x14ac:dyDescent="0.25">
      <c r="A4362" s="96" t="s">
        <v>6494</v>
      </c>
      <c r="B4362" s="21" t="s">
        <v>941</v>
      </c>
      <c r="C4362" s="21"/>
      <c r="D4362" s="22">
        <v>0</v>
      </c>
      <c r="E4362" s="23">
        <v>1.3131366447110189E-2</v>
      </c>
      <c r="F4362" s="23">
        <v>8.8412295079204353E-2</v>
      </c>
      <c r="G4362" s="23">
        <v>4.9124300313580359E-2</v>
      </c>
      <c r="H4362" s="23">
        <v>1.6076042212924368E-2</v>
      </c>
      <c r="I4362" s="25">
        <f t="shared" si="272"/>
        <v>0</v>
      </c>
      <c r="J4362" s="25">
        <f t="shared" si="273"/>
        <v>0</v>
      </c>
      <c r="K4362" s="25">
        <f t="shared" si="274"/>
        <v>0</v>
      </c>
      <c r="L4362" s="25">
        <f t="shared" si="275"/>
        <v>0</v>
      </c>
      <c r="M4362" s="25">
        <v>0</v>
      </c>
      <c r="N4362" s="25" t="e">
        <v>#N/A</v>
      </c>
      <c r="O4362" s="25" t="e">
        <f>VLOOKUP(A4362,'NFkB target TFs'!$E$10:$E$54,1,FALSE)</f>
        <v>#N/A</v>
      </c>
      <c r="P4362" s="25" t="e">
        <f>VLOOKUP(A4362,'all NFkB targets'!$A$6:$A$571,1,FALSE)</f>
        <v>#N/A</v>
      </c>
    </row>
    <row r="4363" spans="1:16" x14ac:dyDescent="0.25">
      <c r="A4363" s="96" t="s">
        <v>7786</v>
      </c>
      <c r="B4363" s="21" t="s">
        <v>7787</v>
      </c>
      <c r="C4363" s="21"/>
      <c r="D4363" s="22">
        <v>0</v>
      </c>
      <c r="E4363" s="23">
        <v>6.0060775260890625E-2</v>
      </c>
      <c r="F4363" s="23">
        <v>9.170480367641197E-2</v>
      </c>
      <c r="G4363" s="23">
        <v>0.2018614393774692</v>
      </c>
      <c r="H4363" s="23">
        <v>1.6055126693262173E-2</v>
      </c>
      <c r="I4363" s="25">
        <f t="shared" si="272"/>
        <v>0</v>
      </c>
      <c r="J4363" s="25">
        <f t="shared" si="273"/>
        <v>0</v>
      </c>
      <c r="K4363" s="25">
        <f t="shared" si="274"/>
        <v>0</v>
      </c>
      <c r="L4363" s="25">
        <f t="shared" si="275"/>
        <v>0</v>
      </c>
      <c r="M4363" s="25">
        <v>0</v>
      </c>
      <c r="N4363" s="25" t="e">
        <v>#N/A</v>
      </c>
      <c r="O4363" s="25" t="e">
        <f>VLOOKUP(A4363,'NFkB target TFs'!$E$10:$E$54,1,FALSE)</f>
        <v>#N/A</v>
      </c>
      <c r="P4363" s="25" t="e">
        <f>VLOOKUP(A4363,'all NFkB targets'!$A$6:$A$571,1,FALSE)</f>
        <v>#N/A</v>
      </c>
    </row>
    <row r="4364" spans="1:16" x14ac:dyDescent="0.25">
      <c r="A4364" s="96" t="s">
        <v>6604</v>
      </c>
      <c r="B4364" s="21" t="s">
        <v>6605</v>
      </c>
      <c r="C4364" s="21"/>
      <c r="D4364" s="22">
        <v>0</v>
      </c>
      <c r="E4364" s="23">
        <v>-0.33634861063353361</v>
      </c>
      <c r="F4364" s="23">
        <v>0.40758107780540542</v>
      </c>
      <c r="G4364" s="23">
        <v>0.21002197005991402</v>
      </c>
      <c r="H4364" s="23">
        <v>1.6041857746945394E-2</v>
      </c>
      <c r="I4364" s="25">
        <f t="shared" si="272"/>
        <v>0</v>
      </c>
      <c r="J4364" s="25">
        <f t="shared" si="273"/>
        <v>0</v>
      </c>
      <c r="K4364" s="25">
        <f t="shared" si="274"/>
        <v>0</v>
      </c>
      <c r="L4364" s="25">
        <f t="shared" si="275"/>
        <v>0</v>
      </c>
      <c r="M4364" s="25">
        <v>0</v>
      </c>
      <c r="N4364" s="25" t="e">
        <v>#N/A</v>
      </c>
      <c r="O4364" s="25" t="e">
        <f>VLOOKUP(A4364,'NFkB target TFs'!$E$10:$E$54,1,FALSE)</f>
        <v>#N/A</v>
      </c>
      <c r="P4364" s="25" t="e">
        <f>VLOOKUP(A4364,'all NFkB targets'!$A$6:$A$571,1,FALSE)</f>
        <v>#N/A</v>
      </c>
    </row>
    <row r="4365" spans="1:16" x14ac:dyDescent="0.25">
      <c r="A4365" s="96" t="s">
        <v>12513</v>
      </c>
      <c r="B4365" s="21" t="s">
        <v>12514</v>
      </c>
      <c r="C4365" s="21"/>
      <c r="D4365" s="22">
        <v>0</v>
      </c>
      <c r="E4365" s="23">
        <v>7.18838325563535E-2</v>
      </c>
      <c r="F4365" s="28">
        <v>1.0973304667071564</v>
      </c>
      <c r="G4365" s="28">
        <v>0.17661965401632096</v>
      </c>
      <c r="H4365" s="23">
        <v>1.5991237692749783E-2</v>
      </c>
      <c r="I4365" s="25">
        <f t="shared" si="272"/>
        <v>0</v>
      </c>
      <c r="J4365" s="25">
        <f t="shared" si="273"/>
        <v>1</v>
      </c>
      <c r="K4365" s="25">
        <f t="shared" si="274"/>
        <v>0</v>
      </c>
      <c r="L4365" s="25">
        <f t="shared" si="275"/>
        <v>0</v>
      </c>
      <c r="M4365" s="25">
        <v>1</v>
      </c>
      <c r="N4365" s="25" t="e">
        <v>#N/A</v>
      </c>
      <c r="O4365" s="25" t="e">
        <f>VLOOKUP(A4365,'NFkB target TFs'!$E$10:$E$54,1,FALSE)</f>
        <v>#N/A</v>
      </c>
      <c r="P4365" s="25" t="e">
        <f>VLOOKUP(A4365,'all NFkB targets'!$A$6:$A$571,1,FALSE)</f>
        <v>#N/A</v>
      </c>
    </row>
    <row r="4366" spans="1:16" x14ac:dyDescent="0.25">
      <c r="A4366" s="96" t="s">
        <v>13057</v>
      </c>
      <c r="B4366" s="21" t="s">
        <v>13058</v>
      </c>
      <c r="C4366" s="21"/>
      <c r="D4366" s="22">
        <v>0</v>
      </c>
      <c r="E4366" s="24">
        <v>-0.94236646739862395</v>
      </c>
      <c r="F4366" s="24">
        <v>-1.6544531029236609</v>
      </c>
      <c r="G4366" s="23">
        <v>8.2277167101598658E-2</v>
      </c>
      <c r="H4366" s="23">
        <v>1.5989517766802699E-2</v>
      </c>
      <c r="I4366" s="25">
        <f t="shared" si="272"/>
        <v>1</v>
      </c>
      <c r="J4366" s="25">
        <f t="shared" si="273"/>
        <v>1</v>
      </c>
      <c r="K4366" s="25">
        <f t="shared" si="274"/>
        <v>0</v>
      </c>
      <c r="L4366" s="25">
        <f t="shared" si="275"/>
        <v>0</v>
      </c>
      <c r="M4366" s="25">
        <v>1</v>
      </c>
      <c r="N4366" s="25" t="e">
        <v>#N/A</v>
      </c>
      <c r="O4366" s="25" t="e">
        <f>VLOOKUP(A4366,'NFkB target TFs'!$E$10:$E$54,1,FALSE)</f>
        <v>#N/A</v>
      </c>
      <c r="P4366" s="25" t="e">
        <f>VLOOKUP(A4366,'all NFkB targets'!$A$6:$A$571,1,FALSE)</f>
        <v>#N/A</v>
      </c>
    </row>
    <row r="4367" spans="1:16" x14ac:dyDescent="0.25">
      <c r="A4367" s="96" t="s">
        <v>8667</v>
      </c>
      <c r="B4367" s="21" t="s">
        <v>8668</v>
      </c>
      <c r="C4367" s="21"/>
      <c r="D4367" s="22">
        <v>0</v>
      </c>
      <c r="E4367" s="23">
        <v>1.253013889052983E-3</v>
      </c>
      <c r="F4367" s="23">
        <v>0.10493832209126451</v>
      </c>
      <c r="G4367" s="23">
        <v>-0.17628342784279216</v>
      </c>
      <c r="H4367" s="23">
        <v>1.5957590996750419E-2</v>
      </c>
      <c r="I4367" s="25">
        <f t="shared" si="272"/>
        <v>0</v>
      </c>
      <c r="J4367" s="25">
        <f t="shared" si="273"/>
        <v>0</v>
      </c>
      <c r="K4367" s="25">
        <f t="shared" si="274"/>
        <v>0</v>
      </c>
      <c r="L4367" s="25">
        <f t="shared" si="275"/>
        <v>0</v>
      </c>
      <c r="M4367" s="25">
        <v>0</v>
      </c>
      <c r="N4367" s="25" t="e">
        <v>#N/A</v>
      </c>
      <c r="O4367" s="25" t="e">
        <f>VLOOKUP(A4367,'NFkB target TFs'!$E$10:$E$54,1,FALSE)</f>
        <v>#N/A</v>
      </c>
      <c r="P4367" s="25" t="e">
        <f>VLOOKUP(A4367,'all NFkB targets'!$A$6:$A$571,1,FALSE)</f>
        <v>#N/A</v>
      </c>
    </row>
    <row r="4368" spans="1:16" x14ac:dyDescent="0.25">
      <c r="A4368" s="96" t="s">
        <v>11996</v>
      </c>
      <c r="B4368" s="21" t="s">
        <v>11997</v>
      </c>
      <c r="C4368" s="21"/>
      <c r="D4368" s="22">
        <v>0</v>
      </c>
      <c r="E4368" s="24">
        <v>-0.66475429631772731</v>
      </c>
      <c r="F4368" s="23">
        <v>-2.4716928545953153E-2</v>
      </c>
      <c r="G4368" s="23">
        <v>-0.10983193721930319</v>
      </c>
      <c r="H4368" s="23">
        <v>1.5847225201945595E-2</v>
      </c>
      <c r="I4368" s="25">
        <f t="shared" si="272"/>
        <v>1</v>
      </c>
      <c r="J4368" s="25">
        <f t="shared" si="273"/>
        <v>0</v>
      </c>
      <c r="K4368" s="25">
        <f t="shared" si="274"/>
        <v>0</v>
      </c>
      <c r="L4368" s="25">
        <f t="shared" si="275"/>
        <v>0</v>
      </c>
      <c r="M4368" s="25">
        <v>1</v>
      </c>
      <c r="N4368" s="25" t="e">
        <v>#N/A</v>
      </c>
      <c r="O4368" s="25" t="e">
        <f>VLOOKUP(A4368,'NFkB target TFs'!$E$10:$E$54,1,FALSE)</f>
        <v>#N/A</v>
      </c>
      <c r="P4368" s="25" t="e">
        <f>VLOOKUP(A4368,'all NFkB targets'!$A$6:$A$571,1,FALSE)</f>
        <v>#N/A</v>
      </c>
    </row>
    <row r="4369" spans="1:16" x14ac:dyDescent="0.25">
      <c r="A4369" s="96" t="s">
        <v>4502</v>
      </c>
      <c r="B4369" s="21" t="s">
        <v>4503</v>
      </c>
      <c r="C4369" s="21"/>
      <c r="D4369" s="22">
        <v>0</v>
      </c>
      <c r="E4369" s="23">
        <v>-0.24932434593052252</v>
      </c>
      <c r="F4369" s="23">
        <v>7.7578069892829893E-2</v>
      </c>
      <c r="G4369" s="23">
        <v>0.23209405933055535</v>
      </c>
      <c r="H4369" s="23">
        <v>1.5756869199367914E-2</v>
      </c>
      <c r="I4369" s="25">
        <f t="shared" si="272"/>
        <v>0</v>
      </c>
      <c r="J4369" s="25">
        <f t="shared" si="273"/>
        <v>0</v>
      </c>
      <c r="K4369" s="25">
        <f t="shared" si="274"/>
        <v>0</v>
      </c>
      <c r="L4369" s="25">
        <f t="shared" si="275"/>
        <v>0</v>
      </c>
      <c r="M4369" s="25">
        <v>0</v>
      </c>
      <c r="N4369" s="25" t="e">
        <v>#N/A</v>
      </c>
      <c r="O4369" s="25" t="e">
        <f>VLOOKUP(A4369,'NFkB target TFs'!$E$10:$E$54,1,FALSE)</f>
        <v>#N/A</v>
      </c>
      <c r="P4369" s="25" t="e">
        <f>VLOOKUP(A4369,'all NFkB targets'!$A$6:$A$571,1,FALSE)</f>
        <v>#N/A</v>
      </c>
    </row>
    <row r="4370" spans="1:16" x14ac:dyDescent="0.25">
      <c r="A4370" s="96" t="s">
        <v>10189</v>
      </c>
      <c r="B4370" s="21" t="s">
        <v>10190</v>
      </c>
      <c r="C4370" s="21"/>
      <c r="D4370" s="22">
        <v>0</v>
      </c>
      <c r="E4370" s="23">
        <v>0.13956054653446659</v>
      </c>
      <c r="F4370" s="23">
        <v>-8.8797558356771569E-2</v>
      </c>
      <c r="G4370" s="23">
        <v>-0.1137177385945999</v>
      </c>
      <c r="H4370" s="23">
        <v>1.575676585483635E-2</v>
      </c>
      <c r="I4370" s="25">
        <f t="shared" si="272"/>
        <v>0</v>
      </c>
      <c r="J4370" s="25">
        <f t="shared" si="273"/>
        <v>0</v>
      </c>
      <c r="K4370" s="25">
        <f t="shared" si="274"/>
        <v>0</v>
      </c>
      <c r="L4370" s="25">
        <f t="shared" si="275"/>
        <v>0</v>
      </c>
      <c r="M4370" s="25">
        <v>0</v>
      </c>
      <c r="N4370" s="25" t="e">
        <v>#N/A</v>
      </c>
      <c r="O4370" s="25" t="e">
        <f>VLOOKUP(A4370,'NFkB target TFs'!$E$10:$E$54,1,FALSE)</f>
        <v>#N/A</v>
      </c>
      <c r="P4370" s="25" t="e">
        <f>VLOOKUP(A4370,'all NFkB targets'!$A$6:$A$571,1,FALSE)</f>
        <v>#N/A</v>
      </c>
    </row>
    <row r="4371" spans="1:16" x14ac:dyDescent="0.25">
      <c r="A4371" s="96" t="s">
        <v>8626</v>
      </c>
      <c r="B4371" s="21" t="s">
        <v>8627</v>
      </c>
      <c r="C4371" s="21"/>
      <c r="D4371" s="22">
        <v>0</v>
      </c>
      <c r="E4371" s="23">
        <v>0.22636778593842644</v>
      </c>
      <c r="F4371" s="23">
        <v>0.106639397949595</v>
      </c>
      <c r="G4371" s="23">
        <v>0.25516616250045465</v>
      </c>
      <c r="H4371" s="23">
        <v>1.5751027727970979E-2</v>
      </c>
      <c r="I4371" s="25">
        <f t="shared" si="272"/>
        <v>0</v>
      </c>
      <c r="J4371" s="25">
        <f t="shared" si="273"/>
        <v>0</v>
      </c>
      <c r="K4371" s="25">
        <f t="shared" si="274"/>
        <v>0</v>
      </c>
      <c r="L4371" s="25">
        <f t="shared" si="275"/>
        <v>0</v>
      </c>
      <c r="M4371" s="25">
        <v>0</v>
      </c>
      <c r="N4371" s="25" t="e">
        <v>#N/A</v>
      </c>
      <c r="O4371" s="25" t="e">
        <f>VLOOKUP(A4371,'NFkB target TFs'!$E$10:$E$54,1,FALSE)</f>
        <v>#N/A</v>
      </c>
      <c r="P4371" s="25" t="e">
        <f>VLOOKUP(A4371,'all NFkB targets'!$A$6:$A$571,1,FALSE)</f>
        <v>#N/A</v>
      </c>
    </row>
    <row r="4372" spans="1:16" x14ac:dyDescent="0.25">
      <c r="A4372" s="96" t="s">
        <v>2528</v>
      </c>
      <c r="B4372" s="21" t="s">
        <v>2529</v>
      </c>
      <c r="C4372" s="21"/>
      <c r="D4372" s="22">
        <v>0</v>
      </c>
      <c r="E4372" s="23">
        <v>-0.32666459979836243</v>
      </c>
      <c r="F4372" s="23">
        <v>-0.21894811249488161</v>
      </c>
      <c r="G4372" s="23">
        <v>0.44038416390045393</v>
      </c>
      <c r="H4372" s="23">
        <v>1.5719390178358217E-2</v>
      </c>
      <c r="I4372" s="25">
        <f t="shared" si="272"/>
        <v>0</v>
      </c>
      <c r="J4372" s="25">
        <f t="shared" si="273"/>
        <v>0</v>
      </c>
      <c r="K4372" s="25">
        <f t="shared" si="274"/>
        <v>0</v>
      </c>
      <c r="L4372" s="25">
        <f t="shared" si="275"/>
        <v>0</v>
      </c>
      <c r="M4372" s="25">
        <v>0</v>
      </c>
      <c r="N4372" s="25" t="e">
        <v>#N/A</v>
      </c>
      <c r="O4372" s="25" t="e">
        <f>VLOOKUP(A4372,'NFkB target TFs'!$E$10:$E$54,1,FALSE)</f>
        <v>#N/A</v>
      </c>
      <c r="P4372" s="25" t="e">
        <f>VLOOKUP(A4372,'all NFkB targets'!$A$6:$A$571,1,FALSE)</f>
        <v>#N/A</v>
      </c>
    </row>
    <row r="4373" spans="1:16" x14ac:dyDescent="0.25">
      <c r="A4373" s="96" t="s">
        <v>8379</v>
      </c>
      <c r="B4373" s="21" t="s">
        <v>8380</v>
      </c>
      <c r="C4373" s="21"/>
      <c r="D4373" s="22">
        <v>0</v>
      </c>
      <c r="E4373" s="23">
        <v>0.5081181506924588</v>
      </c>
      <c r="F4373" s="23">
        <v>0.22851546527861807</v>
      </c>
      <c r="G4373" s="23">
        <v>0.13685317983666331</v>
      </c>
      <c r="H4373" s="23">
        <v>1.5615023894666293E-2</v>
      </c>
      <c r="I4373" s="25">
        <f t="shared" si="272"/>
        <v>0</v>
      </c>
      <c r="J4373" s="25">
        <f t="shared" si="273"/>
        <v>0</v>
      </c>
      <c r="K4373" s="25">
        <f t="shared" si="274"/>
        <v>0</v>
      </c>
      <c r="L4373" s="25">
        <f t="shared" si="275"/>
        <v>0</v>
      </c>
      <c r="M4373" s="25">
        <v>0</v>
      </c>
      <c r="N4373" s="25" t="e">
        <v>#N/A</v>
      </c>
      <c r="O4373" s="25" t="e">
        <f>VLOOKUP(A4373,'NFkB target TFs'!$E$10:$E$54,1,FALSE)</f>
        <v>#N/A</v>
      </c>
      <c r="P4373" s="25" t="e">
        <f>VLOOKUP(A4373,'all NFkB targets'!$A$6:$A$571,1,FALSE)</f>
        <v>#N/A</v>
      </c>
    </row>
    <row r="4374" spans="1:16" x14ac:dyDescent="0.25">
      <c r="A4374" s="96" t="s">
        <v>13445</v>
      </c>
      <c r="B4374" s="21" t="s">
        <v>13446</v>
      </c>
      <c r="C4374" s="21"/>
      <c r="D4374" s="22">
        <v>0</v>
      </c>
      <c r="E4374" s="28">
        <v>0.21140254199780897</v>
      </c>
      <c r="F4374" s="28">
        <v>0.40278054151639892</v>
      </c>
      <c r="G4374" s="28">
        <v>0.61141271726524271</v>
      </c>
      <c r="H4374" s="23">
        <v>1.5409628074637494E-2</v>
      </c>
      <c r="I4374" s="25">
        <f t="shared" si="272"/>
        <v>0</v>
      </c>
      <c r="J4374" s="25">
        <f t="shared" si="273"/>
        <v>0</v>
      </c>
      <c r="K4374" s="25">
        <f t="shared" si="274"/>
        <v>1</v>
      </c>
      <c r="L4374" s="25">
        <f t="shared" si="275"/>
        <v>0</v>
      </c>
      <c r="M4374" s="25">
        <v>1</v>
      </c>
      <c r="N4374" s="25" t="e">
        <v>#N/A</v>
      </c>
      <c r="O4374" s="25" t="e">
        <f>VLOOKUP(A4374,'NFkB target TFs'!$E$10:$E$54,1,FALSE)</f>
        <v>#N/A</v>
      </c>
      <c r="P4374" s="25" t="e">
        <f>VLOOKUP(A4374,'all NFkB targets'!$A$6:$A$571,1,FALSE)</f>
        <v>#N/A</v>
      </c>
    </row>
    <row r="4375" spans="1:16" x14ac:dyDescent="0.25">
      <c r="A4375" s="96" t="s">
        <v>2233</v>
      </c>
      <c r="B4375" s="21" t="s">
        <v>2234</v>
      </c>
      <c r="C4375" s="21"/>
      <c r="D4375" s="22">
        <v>0</v>
      </c>
      <c r="E4375" s="23">
        <v>-3.1906280034980279E-3</v>
      </c>
      <c r="F4375" s="23">
        <v>-0.10567807789453694</v>
      </c>
      <c r="G4375" s="23">
        <v>-0.11581282368221704</v>
      </c>
      <c r="H4375" s="23">
        <v>1.5297127484213885E-2</v>
      </c>
      <c r="I4375" s="25">
        <f t="shared" si="272"/>
        <v>0</v>
      </c>
      <c r="J4375" s="25">
        <f t="shared" si="273"/>
        <v>0</v>
      </c>
      <c r="K4375" s="25">
        <f t="shared" si="274"/>
        <v>0</v>
      </c>
      <c r="L4375" s="25">
        <f t="shared" si="275"/>
        <v>0</v>
      </c>
      <c r="M4375" s="25">
        <v>0</v>
      </c>
      <c r="N4375" s="25" t="e">
        <v>#N/A</v>
      </c>
      <c r="O4375" s="25" t="e">
        <f>VLOOKUP(A4375,'NFkB target TFs'!$E$10:$E$54,1,FALSE)</f>
        <v>#N/A</v>
      </c>
      <c r="P4375" s="25" t="e">
        <f>VLOOKUP(A4375,'all NFkB targets'!$A$6:$A$571,1,FALSE)</f>
        <v>#N/A</v>
      </c>
    </row>
    <row r="4376" spans="1:16" x14ac:dyDescent="0.25">
      <c r="A4376" s="96" t="s">
        <v>6419</v>
      </c>
      <c r="B4376" s="21" t="s">
        <v>6420</v>
      </c>
      <c r="C4376" s="21"/>
      <c r="D4376" s="22">
        <v>0</v>
      </c>
      <c r="E4376" s="23">
        <v>0.11493576684465973</v>
      </c>
      <c r="F4376" s="23">
        <v>-2.398519093745579E-2</v>
      </c>
      <c r="G4376" s="23">
        <v>0.41368653463204969</v>
      </c>
      <c r="H4376" s="23">
        <v>1.5161186910139702E-2</v>
      </c>
      <c r="I4376" s="25">
        <f t="shared" si="272"/>
        <v>0</v>
      </c>
      <c r="J4376" s="25">
        <f t="shared" si="273"/>
        <v>0</v>
      </c>
      <c r="K4376" s="25">
        <f t="shared" si="274"/>
        <v>0</v>
      </c>
      <c r="L4376" s="25">
        <f t="shared" si="275"/>
        <v>0</v>
      </c>
      <c r="M4376" s="25">
        <v>0</v>
      </c>
      <c r="N4376" s="25" t="e">
        <v>#N/A</v>
      </c>
      <c r="O4376" s="25" t="e">
        <f>VLOOKUP(A4376,'NFkB target TFs'!$E$10:$E$54,1,FALSE)</f>
        <v>#N/A</v>
      </c>
      <c r="P4376" s="25" t="e">
        <f>VLOOKUP(A4376,'all NFkB targets'!$A$6:$A$571,1,FALSE)</f>
        <v>#N/A</v>
      </c>
    </row>
    <row r="4377" spans="1:16" x14ac:dyDescent="0.25">
      <c r="A4377" s="96" t="s">
        <v>4712</v>
      </c>
      <c r="B4377" s="21" t="s">
        <v>941</v>
      </c>
      <c r="C4377" s="21"/>
      <c r="D4377" s="22">
        <v>0</v>
      </c>
      <c r="E4377" s="23">
        <v>-0.15410600083863496</v>
      </c>
      <c r="F4377" s="23">
        <v>7.2802534544207528E-2</v>
      </c>
      <c r="G4377" s="23">
        <v>0.2582458927946531</v>
      </c>
      <c r="H4377" s="23">
        <v>1.5158811386757299E-2</v>
      </c>
      <c r="I4377" s="25">
        <f t="shared" si="272"/>
        <v>0</v>
      </c>
      <c r="J4377" s="25">
        <f t="shared" si="273"/>
        <v>0</v>
      </c>
      <c r="K4377" s="25">
        <f t="shared" si="274"/>
        <v>0</v>
      </c>
      <c r="L4377" s="25">
        <f t="shared" si="275"/>
        <v>0</v>
      </c>
      <c r="M4377" s="25">
        <v>0</v>
      </c>
      <c r="N4377" s="25" t="e">
        <v>#N/A</v>
      </c>
      <c r="O4377" s="25" t="e">
        <f>VLOOKUP(A4377,'NFkB target TFs'!$E$10:$E$54,1,FALSE)</f>
        <v>#N/A</v>
      </c>
      <c r="P4377" s="25" t="e">
        <f>VLOOKUP(A4377,'all NFkB targets'!$A$6:$A$571,1,FALSE)</f>
        <v>#N/A</v>
      </c>
    </row>
    <row r="4378" spans="1:16" x14ac:dyDescent="0.25">
      <c r="A4378" s="96" t="s">
        <v>369</v>
      </c>
      <c r="B4378" s="21" t="s">
        <v>370</v>
      </c>
      <c r="C4378" s="21"/>
      <c r="D4378" s="22">
        <v>0</v>
      </c>
      <c r="E4378" s="23">
        <v>0.17077333621578267</v>
      </c>
      <c r="F4378" s="23">
        <v>0.10308961819413179</v>
      </c>
      <c r="G4378" s="23">
        <v>-0.15288701430447343</v>
      </c>
      <c r="H4378" s="23">
        <v>1.5128041139303539E-2</v>
      </c>
      <c r="I4378" s="25">
        <f t="shared" si="272"/>
        <v>0</v>
      </c>
      <c r="J4378" s="25">
        <f t="shared" si="273"/>
        <v>0</v>
      </c>
      <c r="K4378" s="25">
        <f t="shared" si="274"/>
        <v>0</v>
      </c>
      <c r="L4378" s="25">
        <f t="shared" si="275"/>
        <v>0</v>
      </c>
      <c r="M4378" s="25">
        <v>0</v>
      </c>
      <c r="N4378" s="25" t="e">
        <v>#N/A</v>
      </c>
      <c r="O4378" s="25" t="e">
        <f>VLOOKUP(A4378,'NFkB target TFs'!$E$10:$E$54,1,FALSE)</f>
        <v>#N/A</v>
      </c>
      <c r="P4378" s="25" t="e">
        <f>VLOOKUP(A4378,'all NFkB targets'!$A$6:$A$571,1,FALSE)</f>
        <v>#N/A</v>
      </c>
    </row>
    <row r="4379" spans="1:16" x14ac:dyDescent="0.25">
      <c r="A4379" s="96" t="s">
        <v>1206</v>
      </c>
      <c r="B4379" s="21" t="s">
        <v>1207</v>
      </c>
      <c r="C4379" s="21"/>
      <c r="D4379" s="22">
        <v>0</v>
      </c>
      <c r="E4379" s="23">
        <v>-0.11098067873211637</v>
      </c>
      <c r="F4379" s="23">
        <v>0.25615468321298013</v>
      </c>
      <c r="G4379" s="23">
        <v>2.3839767375911976E-2</v>
      </c>
      <c r="H4379" s="23">
        <v>1.51135236862664E-2</v>
      </c>
      <c r="I4379" s="25">
        <f t="shared" si="272"/>
        <v>0</v>
      </c>
      <c r="J4379" s="25">
        <f t="shared" si="273"/>
        <v>0</v>
      </c>
      <c r="K4379" s="25">
        <f t="shared" si="274"/>
        <v>0</v>
      </c>
      <c r="L4379" s="25">
        <f t="shared" si="275"/>
        <v>0</v>
      </c>
      <c r="M4379" s="25">
        <v>0</v>
      </c>
      <c r="N4379" s="25" t="e">
        <v>#N/A</v>
      </c>
      <c r="O4379" s="25" t="e">
        <f>VLOOKUP(A4379,'NFkB target TFs'!$E$10:$E$54,1,FALSE)</f>
        <v>#N/A</v>
      </c>
      <c r="P4379" s="25" t="e">
        <f>VLOOKUP(A4379,'all NFkB targets'!$A$6:$A$571,1,FALSE)</f>
        <v>#N/A</v>
      </c>
    </row>
    <row r="4380" spans="1:16" x14ac:dyDescent="0.25">
      <c r="A4380" s="96" t="s">
        <v>3650</v>
      </c>
      <c r="B4380" s="21" t="s">
        <v>3651</v>
      </c>
      <c r="C4380" s="21"/>
      <c r="D4380" s="22">
        <v>0</v>
      </c>
      <c r="E4380" s="23">
        <v>-3.8185422867888651E-3</v>
      </c>
      <c r="F4380" s="23">
        <v>0.21261523043328631</v>
      </c>
      <c r="G4380" s="23">
        <v>0.11435693856189745</v>
      </c>
      <c r="H4380" s="23">
        <v>1.5042366697562395E-2</v>
      </c>
      <c r="I4380" s="25">
        <f t="shared" si="272"/>
        <v>0</v>
      </c>
      <c r="J4380" s="25">
        <f t="shared" si="273"/>
        <v>0</v>
      </c>
      <c r="K4380" s="25">
        <f t="shared" si="274"/>
        <v>0</v>
      </c>
      <c r="L4380" s="25">
        <f t="shared" si="275"/>
        <v>0</v>
      </c>
      <c r="M4380" s="25">
        <v>0</v>
      </c>
      <c r="N4380" s="25" t="e">
        <v>#N/A</v>
      </c>
      <c r="O4380" s="25" t="e">
        <f>VLOOKUP(A4380,'NFkB target TFs'!$E$10:$E$54,1,FALSE)</f>
        <v>#N/A</v>
      </c>
      <c r="P4380" s="25" t="e">
        <f>VLOOKUP(A4380,'all NFkB targets'!$A$6:$A$571,1,FALSE)</f>
        <v>#N/A</v>
      </c>
    </row>
    <row r="4381" spans="1:16" x14ac:dyDescent="0.25">
      <c r="A4381" s="96" t="s">
        <v>2139</v>
      </c>
      <c r="B4381" s="21" t="s">
        <v>2140</v>
      </c>
      <c r="C4381" s="21"/>
      <c r="D4381" s="22">
        <v>0</v>
      </c>
      <c r="E4381" s="23">
        <v>0.15989097064598579</v>
      </c>
      <c r="F4381" s="23">
        <v>8.8739057353158277E-2</v>
      </c>
      <c r="G4381" s="23">
        <v>6.753520424110053E-2</v>
      </c>
      <c r="H4381" s="23">
        <v>1.4956869914352171E-2</v>
      </c>
      <c r="I4381" s="25">
        <f t="shared" si="272"/>
        <v>0</v>
      </c>
      <c r="J4381" s="25">
        <f t="shared" si="273"/>
        <v>0</v>
      </c>
      <c r="K4381" s="25">
        <f t="shared" si="274"/>
        <v>0</v>
      </c>
      <c r="L4381" s="25">
        <f t="shared" si="275"/>
        <v>0</v>
      </c>
      <c r="M4381" s="25">
        <v>0</v>
      </c>
      <c r="N4381" s="25" t="e">
        <v>#N/A</v>
      </c>
      <c r="O4381" s="25" t="e">
        <f>VLOOKUP(A4381,'NFkB target TFs'!$E$10:$E$54,1,FALSE)</f>
        <v>#N/A</v>
      </c>
      <c r="P4381" s="25" t="e">
        <f>VLOOKUP(A4381,'all NFkB targets'!$A$6:$A$571,1,FALSE)</f>
        <v>#N/A</v>
      </c>
    </row>
    <row r="4382" spans="1:16" x14ac:dyDescent="0.25">
      <c r="A4382" s="96" t="s">
        <v>13156</v>
      </c>
      <c r="B4382" s="21" t="s">
        <v>13157</v>
      </c>
      <c r="C4382" s="21"/>
      <c r="D4382" s="22">
        <v>0</v>
      </c>
      <c r="E4382" s="23">
        <v>-2.9574749506984351E-2</v>
      </c>
      <c r="F4382" s="28">
        <v>0.41616813808349018</v>
      </c>
      <c r="G4382" s="28">
        <v>0.83533523295253242</v>
      </c>
      <c r="H4382" s="23">
        <v>1.484443785258046E-2</v>
      </c>
      <c r="I4382" s="25">
        <f t="shared" si="272"/>
        <v>0</v>
      </c>
      <c r="J4382" s="25">
        <f t="shared" si="273"/>
        <v>0</v>
      </c>
      <c r="K4382" s="25">
        <f t="shared" si="274"/>
        <v>1</v>
      </c>
      <c r="L4382" s="25">
        <f t="shared" si="275"/>
        <v>0</v>
      </c>
      <c r="M4382" s="25">
        <v>1</v>
      </c>
      <c r="N4382" s="25" t="e">
        <v>#N/A</v>
      </c>
      <c r="O4382" s="25" t="e">
        <f>VLOOKUP(A4382,'NFkB target TFs'!$E$10:$E$54,1,FALSE)</f>
        <v>#N/A</v>
      </c>
      <c r="P4382" s="25" t="e">
        <f>VLOOKUP(A4382,'all NFkB targets'!$A$6:$A$571,1,FALSE)</f>
        <v>#N/A</v>
      </c>
    </row>
    <row r="4383" spans="1:16" x14ac:dyDescent="0.25">
      <c r="A4383" s="96" t="s">
        <v>4148</v>
      </c>
      <c r="B4383" s="21" t="s">
        <v>4149</v>
      </c>
      <c r="C4383" s="21"/>
      <c r="D4383" s="22">
        <v>0</v>
      </c>
      <c r="E4383" s="23">
        <v>0.39531958209845391</v>
      </c>
      <c r="F4383" s="23">
        <v>1.0888316142736153E-2</v>
      </c>
      <c r="G4383" s="23">
        <v>0.2602808417563055</v>
      </c>
      <c r="H4383" s="23">
        <v>1.4727466863471633E-2</v>
      </c>
      <c r="I4383" s="25">
        <f t="shared" si="272"/>
        <v>0</v>
      </c>
      <c r="J4383" s="25">
        <f t="shared" si="273"/>
        <v>0</v>
      </c>
      <c r="K4383" s="25">
        <f t="shared" si="274"/>
        <v>0</v>
      </c>
      <c r="L4383" s="25">
        <f t="shared" si="275"/>
        <v>0</v>
      </c>
      <c r="M4383" s="25">
        <v>0</v>
      </c>
      <c r="N4383" s="25" t="e">
        <v>#N/A</v>
      </c>
      <c r="O4383" s="25" t="e">
        <f>VLOOKUP(A4383,'NFkB target TFs'!$E$10:$E$54,1,FALSE)</f>
        <v>#N/A</v>
      </c>
      <c r="P4383" s="25" t="e">
        <f>VLOOKUP(A4383,'all NFkB targets'!$A$6:$A$571,1,FALSE)</f>
        <v>#N/A</v>
      </c>
    </row>
    <row r="4384" spans="1:16" x14ac:dyDescent="0.25">
      <c r="A4384" s="96" t="s">
        <v>5988</v>
      </c>
      <c r="B4384" s="21" t="s">
        <v>5989</v>
      </c>
      <c r="C4384" s="21"/>
      <c r="D4384" s="22">
        <v>0</v>
      </c>
      <c r="E4384" s="23">
        <v>-0.13358637110787305</v>
      </c>
      <c r="F4384" s="23">
        <v>0.2278822579989373</v>
      </c>
      <c r="G4384" s="23">
        <v>0.12571703388098288</v>
      </c>
      <c r="H4384" s="23">
        <v>1.4696955331791089E-2</v>
      </c>
      <c r="I4384" s="25">
        <f t="shared" si="272"/>
        <v>0</v>
      </c>
      <c r="J4384" s="25">
        <f t="shared" si="273"/>
        <v>0</v>
      </c>
      <c r="K4384" s="25">
        <f t="shared" si="274"/>
        <v>0</v>
      </c>
      <c r="L4384" s="25">
        <f t="shared" si="275"/>
        <v>0</v>
      </c>
      <c r="M4384" s="25">
        <v>0</v>
      </c>
      <c r="N4384" s="25" t="e">
        <v>#N/A</v>
      </c>
      <c r="O4384" s="25" t="e">
        <f>VLOOKUP(A4384,'NFkB target TFs'!$E$10:$E$54,1,FALSE)</f>
        <v>#N/A</v>
      </c>
      <c r="P4384" s="25" t="e">
        <f>VLOOKUP(A4384,'all NFkB targets'!$A$6:$A$571,1,FALSE)</f>
        <v>#N/A</v>
      </c>
    </row>
    <row r="4385" spans="1:16" x14ac:dyDescent="0.25">
      <c r="A4385" s="96" t="s">
        <v>11397</v>
      </c>
      <c r="B4385" s="21" t="s">
        <v>11398</v>
      </c>
      <c r="C4385" s="21"/>
      <c r="D4385" s="22">
        <v>0</v>
      </c>
      <c r="E4385" s="23">
        <v>0.25895934579605445</v>
      </c>
      <c r="F4385" s="23">
        <v>0.20156470199124321</v>
      </c>
      <c r="G4385" s="23">
        <v>0.11748464536659134</v>
      </c>
      <c r="H4385" s="23">
        <v>1.4652825959312832E-2</v>
      </c>
      <c r="I4385" s="25">
        <f t="shared" si="272"/>
        <v>0</v>
      </c>
      <c r="J4385" s="25">
        <f t="shared" si="273"/>
        <v>0</v>
      </c>
      <c r="K4385" s="25">
        <f t="shared" si="274"/>
        <v>0</v>
      </c>
      <c r="L4385" s="25">
        <f t="shared" si="275"/>
        <v>0</v>
      </c>
      <c r="M4385" s="25">
        <v>0</v>
      </c>
      <c r="N4385" s="25" t="e">
        <v>#N/A</v>
      </c>
      <c r="O4385" s="25" t="e">
        <f>VLOOKUP(A4385,'NFkB target TFs'!$E$10:$E$54,1,FALSE)</f>
        <v>#N/A</v>
      </c>
      <c r="P4385" s="25" t="e">
        <f>VLOOKUP(A4385,'all NFkB targets'!$A$6:$A$571,1,FALSE)</f>
        <v>#N/A</v>
      </c>
    </row>
    <row r="4386" spans="1:16" x14ac:dyDescent="0.25">
      <c r="A4386" s="96" t="s">
        <v>4774</v>
      </c>
      <c r="B4386" s="21" t="s">
        <v>4775</v>
      </c>
      <c r="C4386" s="21"/>
      <c r="D4386" s="22">
        <v>0</v>
      </c>
      <c r="E4386" s="23">
        <v>1.6599873891318038E-2</v>
      </c>
      <c r="F4386" s="23">
        <v>0.10715252181273824</v>
      </c>
      <c r="G4386" s="23">
        <v>0.34646282595627753</v>
      </c>
      <c r="H4386" s="23">
        <v>1.4500067683312239E-2</v>
      </c>
      <c r="I4386" s="25">
        <f t="shared" si="272"/>
        <v>0</v>
      </c>
      <c r="J4386" s="25">
        <f t="shared" si="273"/>
        <v>0</v>
      </c>
      <c r="K4386" s="25">
        <f t="shared" si="274"/>
        <v>0</v>
      </c>
      <c r="L4386" s="25">
        <f t="shared" si="275"/>
        <v>0</v>
      </c>
      <c r="M4386" s="25">
        <v>0</v>
      </c>
      <c r="N4386" s="25" t="e">
        <v>#N/A</v>
      </c>
      <c r="O4386" s="25" t="e">
        <f>VLOOKUP(A4386,'NFkB target TFs'!$E$10:$E$54,1,FALSE)</f>
        <v>#N/A</v>
      </c>
      <c r="P4386" s="25" t="e">
        <f>VLOOKUP(A4386,'all NFkB targets'!$A$6:$A$571,1,FALSE)</f>
        <v>#N/A</v>
      </c>
    </row>
    <row r="4387" spans="1:16" x14ac:dyDescent="0.25">
      <c r="A4387" s="96" t="s">
        <v>3905</v>
      </c>
      <c r="B4387" s="21" t="s">
        <v>3906</v>
      </c>
      <c r="C4387" s="21"/>
      <c r="D4387" s="22">
        <v>0</v>
      </c>
      <c r="E4387" s="23">
        <v>-0.33137339092987228</v>
      </c>
      <c r="F4387" s="23">
        <v>-5.01890724700658E-2</v>
      </c>
      <c r="G4387" s="23">
        <v>-0.11717607627319283</v>
      </c>
      <c r="H4387" s="23">
        <v>1.4259984906409062E-2</v>
      </c>
      <c r="I4387" s="25">
        <f t="shared" si="272"/>
        <v>0</v>
      </c>
      <c r="J4387" s="25">
        <f t="shared" si="273"/>
        <v>0</v>
      </c>
      <c r="K4387" s="25">
        <f t="shared" si="274"/>
        <v>0</v>
      </c>
      <c r="L4387" s="25">
        <f t="shared" si="275"/>
        <v>0</v>
      </c>
      <c r="M4387" s="25">
        <v>0</v>
      </c>
      <c r="N4387" s="25" t="e">
        <v>#N/A</v>
      </c>
      <c r="O4387" s="25" t="e">
        <f>VLOOKUP(A4387,'NFkB target TFs'!$E$10:$E$54,1,FALSE)</f>
        <v>#N/A</v>
      </c>
      <c r="P4387" s="25" t="e">
        <f>VLOOKUP(A4387,'all NFkB targets'!$A$6:$A$571,1,FALSE)</f>
        <v>#N/A</v>
      </c>
    </row>
    <row r="4388" spans="1:16" x14ac:dyDescent="0.25">
      <c r="A4388" s="96" t="s">
        <v>936</v>
      </c>
      <c r="B4388" s="21" t="s">
        <v>937</v>
      </c>
      <c r="C4388" s="21"/>
      <c r="D4388" s="22">
        <v>0</v>
      </c>
      <c r="E4388" s="23">
        <v>0.34753475102342851</v>
      </c>
      <c r="F4388" s="23">
        <v>0.273024935943875</v>
      </c>
      <c r="G4388" s="23">
        <v>1.3769627702869979E-2</v>
      </c>
      <c r="H4388" s="23">
        <v>1.4221678360196959E-2</v>
      </c>
      <c r="I4388" s="25">
        <f t="shared" si="272"/>
        <v>0</v>
      </c>
      <c r="J4388" s="25">
        <f t="shared" si="273"/>
        <v>0</v>
      </c>
      <c r="K4388" s="25">
        <f t="shared" si="274"/>
        <v>0</v>
      </c>
      <c r="L4388" s="25">
        <f t="shared" si="275"/>
        <v>0</v>
      </c>
      <c r="M4388" s="25">
        <v>0</v>
      </c>
      <c r="N4388" s="25" t="e">
        <v>#N/A</v>
      </c>
      <c r="O4388" s="25" t="e">
        <f>VLOOKUP(A4388,'NFkB target TFs'!$E$10:$E$54,1,FALSE)</f>
        <v>#N/A</v>
      </c>
      <c r="P4388" s="25" t="e">
        <f>VLOOKUP(A4388,'all NFkB targets'!$A$6:$A$571,1,FALSE)</f>
        <v>#N/A</v>
      </c>
    </row>
    <row r="4389" spans="1:16" x14ac:dyDescent="0.25">
      <c r="A4389" s="96" t="s">
        <v>8175</v>
      </c>
      <c r="B4389" s="21" t="s">
        <v>8176</v>
      </c>
      <c r="C4389" s="21"/>
      <c r="D4389" s="22">
        <v>0</v>
      </c>
      <c r="E4389" s="23">
        <v>-5.1889489422617237E-2</v>
      </c>
      <c r="F4389" s="23">
        <v>0.16911777613832157</v>
      </c>
      <c r="G4389" s="23">
        <v>-0.37886755862613641</v>
      </c>
      <c r="H4389" s="23">
        <v>1.4145869005412625E-2</v>
      </c>
      <c r="I4389" s="25">
        <f t="shared" si="272"/>
        <v>0</v>
      </c>
      <c r="J4389" s="25">
        <f t="shared" si="273"/>
        <v>0</v>
      </c>
      <c r="K4389" s="25">
        <f t="shared" si="274"/>
        <v>0</v>
      </c>
      <c r="L4389" s="25">
        <f t="shared" si="275"/>
        <v>0</v>
      </c>
      <c r="M4389" s="25">
        <v>0</v>
      </c>
      <c r="N4389" s="25" t="e">
        <v>#N/A</v>
      </c>
      <c r="O4389" s="25" t="e">
        <f>VLOOKUP(A4389,'NFkB target TFs'!$E$10:$E$54,1,FALSE)</f>
        <v>#N/A</v>
      </c>
      <c r="P4389" s="25" t="e">
        <f>VLOOKUP(A4389,'all NFkB targets'!$A$6:$A$571,1,FALSE)</f>
        <v>#N/A</v>
      </c>
    </row>
    <row r="4390" spans="1:16" x14ac:dyDescent="0.25">
      <c r="A4390" s="96" t="s">
        <v>443</v>
      </c>
      <c r="B4390" s="21" t="s">
        <v>444</v>
      </c>
      <c r="C4390" s="21"/>
      <c r="D4390" s="22">
        <v>0</v>
      </c>
      <c r="E4390" s="23">
        <v>6.0465787598713627E-2</v>
      </c>
      <c r="F4390" s="23">
        <v>-6.4805209619696325E-2</v>
      </c>
      <c r="G4390" s="23">
        <v>-0.11492632685302971</v>
      </c>
      <c r="H4390" s="23">
        <v>1.3747133764855566E-2</v>
      </c>
      <c r="I4390" s="25">
        <f t="shared" si="272"/>
        <v>0</v>
      </c>
      <c r="J4390" s="25">
        <f t="shared" si="273"/>
        <v>0</v>
      </c>
      <c r="K4390" s="25">
        <f t="shared" si="274"/>
        <v>0</v>
      </c>
      <c r="L4390" s="25">
        <f t="shared" si="275"/>
        <v>0</v>
      </c>
      <c r="M4390" s="25">
        <v>0</v>
      </c>
      <c r="N4390" s="25" t="e">
        <v>#N/A</v>
      </c>
      <c r="O4390" s="25" t="e">
        <f>VLOOKUP(A4390,'NFkB target TFs'!$E$10:$E$54,1,FALSE)</f>
        <v>#N/A</v>
      </c>
      <c r="P4390" s="25" t="e">
        <f>VLOOKUP(A4390,'all NFkB targets'!$A$6:$A$571,1,FALSE)</f>
        <v>#N/A</v>
      </c>
    </row>
    <row r="4391" spans="1:16" x14ac:dyDescent="0.25">
      <c r="A4391" s="96" t="s">
        <v>8844</v>
      </c>
      <c r="B4391" s="21" t="s">
        <v>8845</v>
      </c>
      <c r="C4391" s="21"/>
      <c r="D4391" s="22">
        <v>0</v>
      </c>
      <c r="E4391" s="23">
        <v>-3.4243035838387344E-2</v>
      </c>
      <c r="F4391" s="23">
        <v>0.1197885884936855</v>
      </c>
      <c r="G4391" s="23">
        <v>7.1877055428269387E-2</v>
      </c>
      <c r="H4391" s="23">
        <v>1.3676364253978465E-2</v>
      </c>
      <c r="I4391" s="25">
        <f t="shared" si="272"/>
        <v>0</v>
      </c>
      <c r="J4391" s="25">
        <f t="shared" si="273"/>
        <v>0</v>
      </c>
      <c r="K4391" s="25">
        <f t="shared" si="274"/>
        <v>0</v>
      </c>
      <c r="L4391" s="25">
        <f t="shared" si="275"/>
        <v>0</v>
      </c>
      <c r="M4391" s="25">
        <v>0</v>
      </c>
      <c r="N4391" s="25" t="e">
        <v>#N/A</v>
      </c>
      <c r="O4391" s="25" t="e">
        <f>VLOOKUP(A4391,'NFkB target TFs'!$E$10:$E$54,1,FALSE)</f>
        <v>#N/A</v>
      </c>
      <c r="P4391" s="25" t="e">
        <f>VLOOKUP(A4391,'all NFkB targets'!$A$6:$A$571,1,FALSE)</f>
        <v>#N/A</v>
      </c>
    </row>
    <row r="4392" spans="1:16" x14ac:dyDescent="0.25">
      <c r="A4392" s="96" t="s">
        <v>6732</v>
      </c>
      <c r="B4392" s="21" t="s">
        <v>6733</v>
      </c>
      <c r="C4392" s="21"/>
      <c r="D4392" s="22">
        <v>0</v>
      </c>
      <c r="E4392" s="23">
        <v>-2.1704087385441748E-2</v>
      </c>
      <c r="F4392" s="23">
        <v>5.0011027214111631E-2</v>
      </c>
      <c r="G4392" s="23">
        <v>0.28632682377555951</v>
      </c>
      <c r="H4392" s="23">
        <v>1.3483658143583526E-2</v>
      </c>
      <c r="I4392" s="25">
        <f t="shared" si="272"/>
        <v>0</v>
      </c>
      <c r="J4392" s="25">
        <f t="shared" si="273"/>
        <v>0</v>
      </c>
      <c r="K4392" s="25">
        <f t="shared" si="274"/>
        <v>0</v>
      </c>
      <c r="L4392" s="25">
        <f t="shared" si="275"/>
        <v>0</v>
      </c>
      <c r="M4392" s="25">
        <v>0</v>
      </c>
      <c r="N4392" s="25" t="e">
        <v>#N/A</v>
      </c>
      <c r="O4392" s="25" t="e">
        <f>VLOOKUP(A4392,'NFkB target TFs'!$E$10:$E$54,1,FALSE)</f>
        <v>#N/A</v>
      </c>
      <c r="P4392" s="25" t="e">
        <f>VLOOKUP(A4392,'all NFkB targets'!$A$6:$A$571,1,FALSE)</f>
        <v>#N/A</v>
      </c>
    </row>
    <row r="4393" spans="1:16" x14ac:dyDescent="0.25">
      <c r="A4393" s="96" t="s">
        <v>839</v>
      </c>
      <c r="B4393" s="21" t="s">
        <v>840</v>
      </c>
      <c r="C4393" s="21"/>
      <c r="D4393" s="22">
        <v>0</v>
      </c>
      <c r="E4393" s="23">
        <v>-8.8400201781406069E-3</v>
      </c>
      <c r="F4393" s="23">
        <v>0.39513601318567343</v>
      </c>
      <c r="G4393" s="23">
        <v>-0.21501030801633048</v>
      </c>
      <c r="H4393" s="23">
        <v>1.3404340018494861E-2</v>
      </c>
      <c r="I4393" s="25">
        <f t="shared" si="272"/>
        <v>0</v>
      </c>
      <c r="J4393" s="25">
        <f t="shared" si="273"/>
        <v>0</v>
      </c>
      <c r="K4393" s="25">
        <f t="shared" si="274"/>
        <v>0</v>
      </c>
      <c r="L4393" s="25">
        <f t="shared" si="275"/>
        <v>0</v>
      </c>
      <c r="M4393" s="25">
        <v>0</v>
      </c>
      <c r="N4393" s="25" t="e">
        <v>#N/A</v>
      </c>
      <c r="O4393" s="25" t="e">
        <f>VLOOKUP(A4393,'NFkB target TFs'!$E$10:$E$54,1,FALSE)</f>
        <v>#N/A</v>
      </c>
      <c r="P4393" s="25" t="e">
        <f>VLOOKUP(A4393,'all NFkB targets'!$A$6:$A$571,1,FALSE)</f>
        <v>#N/A</v>
      </c>
    </row>
    <row r="4394" spans="1:16" x14ac:dyDescent="0.25">
      <c r="A4394" s="96" t="s">
        <v>6662</v>
      </c>
      <c r="B4394" s="21" t="s">
        <v>6663</v>
      </c>
      <c r="C4394" s="21"/>
      <c r="D4394" s="22">
        <v>0</v>
      </c>
      <c r="E4394" s="23">
        <v>0.12430954536794056</v>
      </c>
      <c r="F4394" s="23">
        <v>-0.12472746088038533</v>
      </c>
      <c r="G4394" s="23">
        <v>-5.9267279045662029E-2</v>
      </c>
      <c r="H4394" s="23">
        <v>1.3392019954958919E-2</v>
      </c>
      <c r="I4394" s="25">
        <f t="shared" si="272"/>
        <v>0</v>
      </c>
      <c r="J4394" s="25">
        <f t="shared" si="273"/>
        <v>0</v>
      </c>
      <c r="K4394" s="25">
        <f t="shared" si="274"/>
        <v>0</v>
      </c>
      <c r="L4394" s="25">
        <f t="shared" si="275"/>
        <v>0</v>
      </c>
      <c r="M4394" s="25">
        <v>0</v>
      </c>
      <c r="N4394" s="25" t="e">
        <v>#N/A</v>
      </c>
      <c r="O4394" s="25" t="e">
        <f>VLOOKUP(A4394,'NFkB target TFs'!$E$10:$E$54,1,FALSE)</f>
        <v>#N/A</v>
      </c>
      <c r="P4394" s="25" t="e">
        <f>VLOOKUP(A4394,'all NFkB targets'!$A$6:$A$571,1,FALSE)</f>
        <v>#N/A</v>
      </c>
    </row>
    <row r="4395" spans="1:16" x14ac:dyDescent="0.25">
      <c r="A4395" s="96" t="s">
        <v>12162</v>
      </c>
      <c r="B4395" s="21" t="s">
        <v>12163</v>
      </c>
      <c r="C4395" s="21"/>
      <c r="D4395" s="22">
        <v>0</v>
      </c>
      <c r="E4395" s="28">
        <v>1.0643964161877442</v>
      </c>
      <c r="F4395" s="28">
        <v>0.51464755197244982</v>
      </c>
      <c r="G4395" s="28">
        <v>0.26436069370964699</v>
      </c>
      <c r="H4395" s="23">
        <v>1.3266691281108038E-2</v>
      </c>
      <c r="I4395" s="25">
        <f t="shared" si="272"/>
        <v>1</v>
      </c>
      <c r="J4395" s="25">
        <f t="shared" si="273"/>
        <v>0</v>
      </c>
      <c r="K4395" s="25">
        <f t="shared" si="274"/>
        <v>0</v>
      </c>
      <c r="L4395" s="25">
        <f t="shared" si="275"/>
        <v>0</v>
      </c>
      <c r="M4395" s="25">
        <v>1</v>
      </c>
      <c r="N4395" s="25" t="e">
        <v>#N/A</v>
      </c>
      <c r="O4395" s="25" t="e">
        <f>VLOOKUP(A4395,'NFkB target TFs'!$E$10:$E$54,1,FALSE)</f>
        <v>#N/A</v>
      </c>
      <c r="P4395" s="25" t="e">
        <f>VLOOKUP(A4395,'all NFkB targets'!$A$6:$A$571,1,FALSE)</f>
        <v>#N/A</v>
      </c>
    </row>
    <row r="4396" spans="1:16" x14ac:dyDescent="0.25">
      <c r="A4396" s="96" t="s">
        <v>3722</v>
      </c>
      <c r="B4396" s="21" t="s">
        <v>3723</v>
      </c>
      <c r="C4396" s="21"/>
      <c r="D4396" s="22">
        <v>0</v>
      </c>
      <c r="E4396" s="23">
        <v>9.0465963187024823E-2</v>
      </c>
      <c r="F4396" s="23">
        <v>-0.48274968006065322</v>
      </c>
      <c r="G4396" s="23">
        <v>5.8592683668693461E-2</v>
      </c>
      <c r="H4396" s="23">
        <v>1.32552967274184E-2</v>
      </c>
      <c r="I4396" s="25">
        <f t="shared" si="272"/>
        <v>0</v>
      </c>
      <c r="J4396" s="25">
        <f t="shared" si="273"/>
        <v>0</v>
      </c>
      <c r="K4396" s="25">
        <f t="shared" si="274"/>
        <v>0</v>
      </c>
      <c r="L4396" s="25">
        <f t="shared" si="275"/>
        <v>0</v>
      </c>
      <c r="M4396" s="25">
        <v>0</v>
      </c>
      <c r="N4396" s="25" t="e">
        <v>#N/A</v>
      </c>
      <c r="O4396" s="25" t="e">
        <f>VLOOKUP(A4396,'NFkB target TFs'!$E$10:$E$54,1,FALSE)</f>
        <v>#N/A</v>
      </c>
      <c r="P4396" s="25" t="e">
        <f>VLOOKUP(A4396,'all NFkB targets'!$A$6:$A$571,1,FALSE)</f>
        <v>#N/A</v>
      </c>
    </row>
    <row r="4397" spans="1:16" x14ac:dyDescent="0.25">
      <c r="A4397" s="96" t="s">
        <v>10207</v>
      </c>
      <c r="B4397" s="21" t="s">
        <v>10208</v>
      </c>
      <c r="C4397" s="21"/>
      <c r="D4397" s="22">
        <v>0</v>
      </c>
      <c r="E4397" s="23">
        <v>9.610741376942622E-2</v>
      </c>
      <c r="F4397" s="23">
        <v>7.6495764069556146E-2</v>
      </c>
      <c r="G4397" s="23">
        <v>0.40530249719642991</v>
      </c>
      <c r="H4397" s="23">
        <v>1.323508585537125E-2</v>
      </c>
      <c r="I4397" s="25">
        <f t="shared" si="272"/>
        <v>0</v>
      </c>
      <c r="J4397" s="25">
        <f t="shared" si="273"/>
        <v>0</v>
      </c>
      <c r="K4397" s="25">
        <f t="shared" si="274"/>
        <v>0</v>
      </c>
      <c r="L4397" s="25">
        <f t="shared" si="275"/>
        <v>0</v>
      </c>
      <c r="M4397" s="25">
        <v>0</v>
      </c>
      <c r="N4397" s="25" t="e">
        <v>#N/A</v>
      </c>
      <c r="O4397" s="25" t="e">
        <f>VLOOKUP(A4397,'NFkB target TFs'!$E$10:$E$54,1,FALSE)</f>
        <v>#N/A</v>
      </c>
      <c r="P4397" s="25" t="e">
        <f>VLOOKUP(A4397,'all NFkB targets'!$A$6:$A$571,1,FALSE)</f>
        <v>#N/A</v>
      </c>
    </row>
    <row r="4398" spans="1:16" x14ac:dyDescent="0.25">
      <c r="A4398" s="96" t="s">
        <v>8391</v>
      </c>
      <c r="B4398" s="21" t="s">
        <v>8392</v>
      </c>
      <c r="C4398" s="21"/>
      <c r="D4398" s="22">
        <v>0</v>
      </c>
      <c r="E4398" s="23">
        <v>0.26018363136033573</v>
      </c>
      <c r="F4398" s="23">
        <v>0.10286284518988757</v>
      </c>
      <c r="G4398" s="23">
        <v>5.9143283744755082E-2</v>
      </c>
      <c r="H4398" s="23">
        <v>1.3208546917502525E-2</v>
      </c>
      <c r="I4398" s="25">
        <f t="shared" si="272"/>
        <v>0</v>
      </c>
      <c r="J4398" s="25">
        <f t="shared" si="273"/>
        <v>0</v>
      </c>
      <c r="K4398" s="25">
        <f t="shared" si="274"/>
        <v>0</v>
      </c>
      <c r="L4398" s="25">
        <f t="shared" si="275"/>
        <v>0</v>
      </c>
      <c r="M4398" s="25">
        <v>0</v>
      </c>
      <c r="N4398" s="25" t="e">
        <v>#N/A</v>
      </c>
      <c r="O4398" s="25" t="e">
        <f>VLOOKUP(A4398,'NFkB target TFs'!$E$10:$E$54,1,FALSE)</f>
        <v>#N/A</v>
      </c>
      <c r="P4398" s="25" t="e">
        <f>VLOOKUP(A4398,'all NFkB targets'!$A$6:$A$571,1,FALSE)</f>
        <v>#N/A</v>
      </c>
    </row>
    <row r="4399" spans="1:16" x14ac:dyDescent="0.25">
      <c r="A4399" s="96" t="s">
        <v>6521</v>
      </c>
      <c r="B4399" s="21" t="s">
        <v>6522</v>
      </c>
      <c r="C4399" s="21"/>
      <c r="D4399" s="22">
        <v>0</v>
      </c>
      <c r="E4399" s="23">
        <v>-0.20615271123136603</v>
      </c>
      <c r="F4399" s="23">
        <v>-5.1858252849632013E-3</v>
      </c>
      <c r="G4399" s="23">
        <v>0.12575971784306489</v>
      </c>
      <c r="H4399" s="23">
        <v>1.2994884263283987E-2</v>
      </c>
      <c r="I4399" s="25">
        <f t="shared" si="272"/>
        <v>0</v>
      </c>
      <c r="J4399" s="25">
        <f t="shared" si="273"/>
        <v>0</v>
      </c>
      <c r="K4399" s="25">
        <f t="shared" si="274"/>
        <v>0</v>
      </c>
      <c r="L4399" s="25">
        <f t="shared" si="275"/>
        <v>0</v>
      </c>
      <c r="M4399" s="25">
        <v>0</v>
      </c>
      <c r="N4399" s="25" t="e">
        <v>#N/A</v>
      </c>
      <c r="O4399" s="25" t="e">
        <f>VLOOKUP(A4399,'NFkB target TFs'!$E$10:$E$54,1,FALSE)</f>
        <v>#N/A</v>
      </c>
      <c r="P4399" s="25" t="e">
        <f>VLOOKUP(A4399,'all NFkB targets'!$A$6:$A$571,1,FALSE)</f>
        <v>#N/A</v>
      </c>
    </row>
    <row r="4400" spans="1:16" x14ac:dyDescent="0.25">
      <c r="A4400" s="96" t="s">
        <v>14204</v>
      </c>
      <c r="B4400" s="21" t="s">
        <v>14205</v>
      </c>
      <c r="C4400" s="21"/>
      <c r="D4400" s="22">
        <v>0</v>
      </c>
      <c r="E4400" s="28">
        <v>0.27260806985968811</v>
      </c>
      <c r="F4400" s="28">
        <v>0.28178339189357693</v>
      </c>
      <c r="G4400" s="28">
        <v>0.60344606287542579</v>
      </c>
      <c r="H4400" s="23">
        <v>1.2976151901050526E-2</v>
      </c>
      <c r="I4400" s="25">
        <f t="shared" si="272"/>
        <v>0</v>
      </c>
      <c r="J4400" s="25">
        <f t="shared" si="273"/>
        <v>0</v>
      </c>
      <c r="K4400" s="25">
        <f t="shared" si="274"/>
        <v>1</v>
      </c>
      <c r="L4400" s="25">
        <f t="shared" si="275"/>
        <v>0</v>
      </c>
      <c r="M4400" s="25">
        <v>1</v>
      </c>
      <c r="N4400" s="25" t="e">
        <v>#N/A</v>
      </c>
      <c r="O4400" s="25" t="e">
        <f>VLOOKUP(A4400,'NFkB target TFs'!$E$10:$E$54,1,FALSE)</f>
        <v>#N/A</v>
      </c>
      <c r="P4400" s="25" t="e">
        <f>VLOOKUP(A4400,'all NFkB targets'!$A$6:$A$571,1,FALSE)</f>
        <v>#N/A</v>
      </c>
    </row>
    <row r="4401" spans="1:16" x14ac:dyDescent="0.25">
      <c r="A4401" s="96" t="s">
        <v>8457</v>
      </c>
      <c r="B4401" s="21" t="s">
        <v>8458</v>
      </c>
      <c r="C4401" s="21"/>
      <c r="D4401" s="22">
        <v>0</v>
      </c>
      <c r="E4401" s="23">
        <v>-0.11934368468247238</v>
      </c>
      <c r="F4401" s="23">
        <v>0.29763407606232184</v>
      </c>
      <c r="G4401" s="23">
        <v>-0.10515973586844633</v>
      </c>
      <c r="H4401" s="23">
        <v>1.2966958371879963E-2</v>
      </c>
      <c r="I4401" s="25">
        <f t="shared" si="272"/>
        <v>0</v>
      </c>
      <c r="J4401" s="25">
        <f t="shared" si="273"/>
        <v>0</v>
      </c>
      <c r="K4401" s="25">
        <f t="shared" si="274"/>
        <v>0</v>
      </c>
      <c r="L4401" s="25">
        <f t="shared" si="275"/>
        <v>0</v>
      </c>
      <c r="M4401" s="25">
        <v>0</v>
      </c>
      <c r="N4401" s="25" t="e">
        <v>#N/A</v>
      </c>
      <c r="O4401" s="25" t="e">
        <f>VLOOKUP(A4401,'NFkB target TFs'!$E$10:$E$54,1,FALSE)</f>
        <v>#N/A</v>
      </c>
      <c r="P4401" s="25" t="e">
        <f>VLOOKUP(A4401,'all NFkB targets'!$A$6:$A$571,1,FALSE)</f>
        <v>#N/A</v>
      </c>
    </row>
    <row r="4402" spans="1:16" x14ac:dyDescent="0.25">
      <c r="A4402" s="96" t="s">
        <v>2452</v>
      </c>
      <c r="B4402" s="21" t="s">
        <v>2453</v>
      </c>
      <c r="C4402" s="21"/>
      <c r="D4402" s="22">
        <v>0</v>
      </c>
      <c r="E4402" s="23">
        <v>6.1133029884839513E-2</v>
      </c>
      <c r="F4402" s="23">
        <v>-0.12070944664164829</v>
      </c>
      <c r="G4402" s="23">
        <v>4.5925690720023699E-2</v>
      </c>
      <c r="H4402" s="23">
        <v>1.2873763725785636E-2</v>
      </c>
      <c r="I4402" s="25">
        <f t="shared" si="272"/>
        <v>0</v>
      </c>
      <c r="J4402" s="25">
        <f t="shared" si="273"/>
        <v>0</v>
      </c>
      <c r="K4402" s="25">
        <f t="shared" si="274"/>
        <v>0</v>
      </c>
      <c r="L4402" s="25">
        <f t="shared" si="275"/>
        <v>0</v>
      </c>
      <c r="M4402" s="25">
        <v>0</v>
      </c>
      <c r="N4402" s="25" t="e">
        <v>#N/A</v>
      </c>
      <c r="O4402" s="25" t="e">
        <f>VLOOKUP(A4402,'NFkB target TFs'!$E$10:$E$54,1,FALSE)</f>
        <v>#N/A</v>
      </c>
      <c r="P4402" s="25" t="e">
        <f>VLOOKUP(A4402,'all NFkB targets'!$A$6:$A$571,1,FALSE)</f>
        <v>#N/A</v>
      </c>
    </row>
    <row r="4403" spans="1:16" x14ac:dyDescent="0.25">
      <c r="A4403" s="96" t="s">
        <v>976</v>
      </c>
      <c r="B4403" s="21" t="s">
        <v>977</v>
      </c>
      <c r="C4403" s="21"/>
      <c r="D4403" s="22">
        <v>0</v>
      </c>
      <c r="E4403" s="23">
        <v>-4.3140656511556963E-2</v>
      </c>
      <c r="F4403" s="23">
        <v>0.11128717330646799</v>
      </c>
      <c r="G4403" s="23">
        <v>-1.115671130539142E-2</v>
      </c>
      <c r="H4403" s="23">
        <v>1.277901793231149E-2</v>
      </c>
      <c r="I4403" s="25">
        <f t="shared" si="272"/>
        <v>0</v>
      </c>
      <c r="J4403" s="25">
        <f t="shared" si="273"/>
        <v>0</v>
      </c>
      <c r="K4403" s="25">
        <f t="shared" si="274"/>
        <v>0</v>
      </c>
      <c r="L4403" s="25">
        <f t="shared" si="275"/>
        <v>0</v>
      </c>
      <c r="M4403" s="25">
        <v>0</v>
      </c>
      <c r="N4403" s="25" t="e">
        <v>#N/A</v>
      </c>
      <c r="O4403" s="25" t="e">
        <f>VLOOKUP(A4403,'NFkB target TFs'!$E$10:$E$54,1,FALSE)</f>
        <v>#N/A</v>
      </c>
      <c r="P4403" s="25" t="e">
        <f>VLOOKUP(A4403,'all NFkB targets'!$A$6:$A$571,1,FALSE)</f>
        <v>#N/A</v>
      </c>
    </row>
    <row r="4404" spans="1:16" x14ac:dyDescent="0.25">
      <c r="A4404" s="96" t="s">
        <v>7439</v>
      </c>
      <c r="B4404" s="21" t="s">
        <v>7440</v>
      </c>
      <c r="C4404" s="21"/>
      <c r="D4404" s="22">
        <v>0</v>
      </c>
      <c r="E4404" s="23">
        <v>-0.3094844750094915</v>
      </c>
      <c r="F4404" s="23">
        <v>0.53699292713887536</v>
      </c>
      <c r="G4404" s="23">
        <v>0.16412694698511532</v>
      </c>
      <c r="H4404" s="23">
        <v>1.2744473530159865E-2</v>
      </c>
      <c r="I4404" s="25">
        <f t="shared" si="272"/>
        <v>0</v>
      </c>
      <c r="J4404" s="25">
        <f t="shared" si="273"/>
        <v>0</v>
      </c>
      <c r="K4404" s="25">
        <f t="shared" si="274"/>
        <v>0</v>
      </c>
      <c r="L4404" s="25">
        <f t="shared" si="275"/>
        <v>0</v>
      </c>
      <c r="M4404" s="25">
        <v>0</v>
      </c>
      <c r="N4404" s="25" t="e">
        <v>#N/A</v>
      </c>
      <c r="O4404" s="25" t="e">
        <f>VLOOKUP(A4404,'NFkB target TFs'!$E$10:$E$54,1,FALSE)</f>
        <v>#N/A</v>
      </c>
      <c r="P4404" s="25" t="e">
        <f>VLOOKUP(A4404,'all NFkB targets'!$A$6:$A$571,1,FALSE)</f>
        <v>#N/A</v>
      </c>
    </row>
    <row r="4405" spans="1:16" x14ac:dyDescent="0.25">
      <c r="A4405" s="96" t="s">
        <v>6284</v>
      </c>
      <c r="B4405" s="21" t="s">
        <v>6285</v>
      </c>
      <c r="C4405" s="21"/>
      <c r="D4405" s="22">
        <v>0</v>
      </c>
      <c r="E4405" s="23">
        <v>4.8068149571998862E-2</v>
      </c>
      <c r="F4405" s="23">
        <v>8.8200080812763315E-2</v>
      </c>
      <c r="G4405" s="23">
        <v>-0.45090066399175271</v>
      </c>
      <c r="H4405" s="23">
        <v>1.2719866816585025E-2</v>
      </c>
      <c r="I4405" s="25">
        <f t="shared" si="272"/>
        <v>0</v>
      </c>
      <c r="J4405" s="25">
        <f t="shared" si="273"/>
        <v>0</v>
      </c>
      <c r="K4405" s="25">
        <f t="shared" si="274"/>
        <v>0</v>
      </c>
      <c r="L4405" s="25">
        <f t="shared" si="275"/>
        <v>0</v>
      </c>
      <c r="M4405" s="25">
        <v>0</v>
      </c>
      <c r="N4405" s="25" t="e">
        <v>#N/A</v>
      </c>
      <c r="O4405" s="25" t="e">
        <f>VLOOKUP(A4405,'NFkB target TFs'!$E$10:$E$54,1,FALSE)</f>
        <v>#N/A</v>
      </c>
      <c r="P4405" s="25" t="e">
        <f>VLOOKUP(A4405,'all NFkB targets'!$A$6:$A$571,1,FALSE)</f>
        <v>#N/A</v>
      </c>
    </row>
    <row r="4406" spans="1:16" x14ac:dyDescent="0.25">
      <c r="A4406" s="96" t="s">
        <v>11118</v>
      </c>
      <c r="B4406" s="21" t="s">
        <v>11119</v>
      </c>
      <c r="C4406" s="21"/>
      <c r="D4406" s="22">
        <v>0</v>
      </c>
      <c r="E4406" s="23">
        <v>4.8187457820277023E-2</v>
      </c>
      <c r="F4406" s="23">
        <v>3.016897891373049E-2</v>
      </c>
      <c r="G4406" s="23">
        <v>8.4424113059775076E-3</v>
      </c>
      <c r="H4406" s="23">
        <v>1.2715905369288467E-2</v>
      </c>
      <c r="I4406" s="25">
        <f t="shared" si="272"/>
        <v>0</v>
      </c>
      <c r="J4406" s="25">
        <f t="shared" si="273"/>
        <v>0</v>
      </c>
      <c r="K4406" s="25">
        <f t="shared" si="274"/>
        <v>0</v>
      </c>
      <c r="L4406" s="25">
        <f t="shared" si="275"/>
        <v>0</v>
      </c>
      <c r="M4406" s="25">
        <v>0</v>
      </c>
      <c r="N4406" s="25" t="e">
        <v>#N/A</v>
      </c>
      <c r="O4406" s="25" t="e">
        <f>VLOOKUP(A4406,'NFkB target TFs'!$E$10:$E$54,1,FALSE)</f>
        <v>#N/A</v>
      </c>
      <c r="P4406" s="25" t="e">
        <f>VLOOKUP(A4406,'all NFkB targets'!$A$6:$A$571,1,FALSE)</f>
        <v>#N/A</v>
      </c>
    </row>
    <row r="4407" spans="1:16" x14ac:dyDescent="0.25">
      <c r="A4407" s="96" t="s">
        <v>12716</v>
      </c>
      <c r="B4407" s="21" t="s">
        <v>941</v>
      </c>
      <c r="C4407" s="21"/>
      <c r="D4407" s="22">
        <v>0</v>
      </c>
      <c r="E4407" s="28">
        <v>0.33894172781934917</v>
      </c>
      <c r="F4407" s="24">
        <v>-0.85378315531085835</v>
      </c>
      <c r="G4407" s="24">
        <v>-0.32347892422764041</v>
      </c>
      <c r="H4407" s="23">
        <v>1.271108459218853E-2</v>
      </c>
      <c r="I4407" s="25">
        <f t="shared" ref="I4407:I4458" si="276">IF(ABS(E4407)&gt;0.585,1,0)</f>
        <v>0</v>
      </c>
      <c r="J4407" s="25">
        <f t="shared" ref="J4407:J4458" si="277">IF(ABS(F4407)&gt;0.585,1,0)</f>
        <v>1</v>
      </c>
      <c r="K4407" s="25">
        <f t="shared" ref="K4407:K4458" si="278">IF(ABS(G4407)&gt;0.585,1,0)</f>
        <v>0</v>
      </c>
      <c r="L4407" s="25">
        <f t="shared" ref="L4407:L4458" si="279">IF(ABS(H4407)&gt;0.585,1,0)</f>
        <v>0</v>
      </c>
      <c r="M4407" s="25">
        <v>1</v>
      </c>
      <c r="N4407" s="25" t="e">
        <v>#N/A</v>
      </c>
      <c r="O4407" s="25" t="e">
        <f>VLOOKUP(A4407,'NFkB target TFs'!$E$10:$E$54,1,FALSE)</f>
        <v>#N/A</v>
      </c>
      <c r="P4407" s="25" t="e">
        <f>VLOOKUP(A4407,'all NFkB targets'!$A$6:$A$571,1,FALSE)</f>
        <v>#N/A</v>
      </c>
    </row>
    <row r="4408" spans="1:16" x14ac:dyDescent="0.25">
      <c r="A4408" s="96" t="s">
        <v>14069</v>
      </c>
      <c r="B4408" s="21" t="s">
        <v>14070</v>
      </c>
      <c r="C4408" s="21"/>
      <c r="D4408" s="22">
        <v>0</v>
      </c>
      <c r="E4408" s="28">
        <v>0.15554108327965627</v>
      </c>
      <c r="F4408" s="28">
        <v>0.2960018124072552</v>
      </c>
      <c r="G4408" s="28">
        <v>0.69482699706013618</v>
      </c>
      <c r="H4408" s="23">
        <v>1.268497034112789E-2</v>
      </c>
      <c r="I4408" s="25">
        <f t="shared" si="276"/>
        <v>0</v>
      </c>
      <c r="J4408" s="25">
        <f t="shared" si="277"/>
        <v>0</v>
      </c>
      <c r="K4408" s="25">
        <f t="shared" si="278"/>
        <v>1</v>
      </c>
      <c r="L4408" s="25">
        <f t="shared" si="279"/>
        <v>0</v>
      </c>
      <c r="M4408" s="25">
        <v>1</v>
      </c>
      <c r="N4408" s="25" t="e">
        <v>#N/A</v>
      </c>
      <c r="O4408" s="25" t="e">
        <f>VLOOKUP(A4408,'NFkB target TFs'!$E$10:$E$54,1,FALSE)</f>
        <v>#N/A</v>
      </c>
      <c r="P4408" s="25" t="e">
        <f>VLOOKUP(A4408,'all NFkB targets'!$A$6:$A$571,1,FALSE)</f>
        <v>#N/A</v>
      </c>
    </row>
    <row r="4409" spans="1:16" x14ac:dyDescent="0.25">
      <c r="A4409" s="96" t="s">
        <v>11795</v>
      </c>
      <c r="B4409" s="21" t="s">
        <v>941</v>
      </c>
      <c r="C4409" s="21"/>
      <c r="D4409" s="22">
        <v>0</v>
      </c>
      <c r="E4409" s="23">
        <v>0.23081533799942536</v>
      </c>
      <c r="F4409" s="23">
        <v>0.22895773873856856</v>
      </c>
      <c r="G4409" s="23">
        <v>0.32241435366299964</v>
      </c>
      <c r="H4409" s="23">
        <v>1.2625372320233585E-2</v>
      </c>
      <c r="I4409" s="25">
        <f t="shared" si="276"/>
        <v>0</v>
      </c>
      <c r="J4409" s="25">
        <f t="shared" si="277"/>
        <v>0</v>
      </c>
      <c r="K4409" s="25">
        <f t="shared" si="278"/>
        <v>0</v>
      </c>
      <c r="L4409" s="25">
        <f t="shared" si="279"/>
        <v>0</v>
      </c>
      <c r="M4409" s="25">
        <v>0</v>
      </c>
      <c r="N4409" s="25" t="e">
        <v>#N/A</v>
      </c>
      <c r="O4409" s="25" t="e">
        <f>VLOOKUP(A4409,'NFkB target TFs'!$E$10:$E$54,1,FALSE)</f>
        <v>#N/A</v>
      </c>
      <c r="P4409" s="25" t="e">
        <f>VLOOKUP(A4409,'all NFkB targets'!$A$6:$A$571,1,FALSE)</f>
        <v>#N/A</v>
      </c>
    </row>
    <row r="4410" spans="1:16" x14ac:dyDescent="0.25">
      <c r="A4410" s="96" t="s">
        <v>4359</v>
      </c>
      <c r="B4410" s="21" t="s">
        <v>4360</v>
      </c>
      <c r="C4410" s="21"/>
      <c r="D4410" s="22">
        <v>0</v>
      </c>
      <c r="E4410" s="23">
        <v>8.9923917669375783E-2</v>
      </c>
      <c r="F4410" s="23">
        <v>0.44863994341683117</v>
      </c>
      <c r="G4410" s="23">
        <v>0.33119101621633035</v>
      </c>
      <c r="H4410" s="23">
        <v>1.2565540609252192E-2</v>
      </c>
      <c r="I4410" s="25">
        <f t="shared" si="276"/>
        <v>0</v>
      </c>
      <c r="J4410" s="25">
        <f t="shared" si="277"/>
        <v>0</v>
      </c>
      <c r="K4410" s="25">
        <f t="shared" si="278"/>
        <v>0</v>
      </c>
      <c r="L4410" s="25">
        <f t="shared" si="279"/>
        <v>0</v>
      </c>
      <c r="M4410" s="25">
        <v>0</v>
      </c>
      <c r="N4410" s="25" t="e">
        <v>#N/A</v>
      </c>
      <c r="O4410" s="25" t="e">
        <f>VLOOKUP(A4410,'NFkB target TFs'!$E$10:$E$54,1,FALSE)</f>
        <v>#N/A</v>
      </c>
      <c r="P4410" s="25" t="e">
        <f>VLOOKUP(A4410,'all NFkB targets'!$A$6:$A$571,1,FALSE)</f>
        <v>#N/A</v>
      </c>
    </row>
    <row r="4411" spans="1:16" x14ac:dyDescent="0.25">
      <c r="A4411" s="96" t="s">
        <v>5113</v>
      </c>
      <c r="B4411" s="21" t="s">
        <v>5114</v>
      </c>
      <c r="C4411" s="21"/>
      <c r="D4411" s="22">
        <v>0</v>
      </c>
      <c r="E4411" s="23">
        <v>-5.9086568907754308E-3</v>
      </c>
      <c r="F4411" s="23">
        <v>0.15831734691881585</v>
      </c>
      <c r="G4411" s="23">
        <v>1.1868848293837881E-2</v>
      </c>
      <c r="H4411" s="23">
        <v>1.2492260977461667E-2</v>
      </c>
      <c r="I4411" s="25">
        <f t="shared" si="276"/>
        <v>0</v>
      </c>
      <c r="J4411" s="25">
        <f t="shared" si="277"/>
        <v>0</v>
      </c>
      <c r="K4411" s="25">
        <f t="shared" si="278"/>
        <v>0</v>
      </c>
      <c r="L4411" s="25">
        <f t="shared" si="279"/>
        <v>0</v>
      </c>
      <c r="M4411" s="25">
        <v>0</v>
      </c>
      <c r="N4411" s="25" t="e">
        <v>#N/A</v>
      </c>
      <c r="O4411" s="25" t="e">
        <f>VLOOKUP(A4411,'NFkB target TFs'!$E$10:$E$54,1,FALSE)</f>
        <v>#N/A</v>
      </c>
      <c r="P4411" s="25" t="e">
        <f>VLOOKUP(A4411,'all NFkB targets'!$A$6:$A$571,1,FALSE)</f>
        <v>#N/A</v>
      </c>
    </row>
    <row r="4412" spans="1:16" x14ac:dyDescent="0.25">
      <c r="A4412" s="96" t="s">
        <v>13200</v>
      </c>
      <c r="B4412" s="21" t="s">
        <v>13201</v>
      </c>
      <c r="C4412" s="21"/>
      <c r="D4412" s="22">
        <v>0</v>
      </c>
      <c r="E4412" s="23">
        <v>2.9714224053342984E-2</v>
      </c>
      <c r="F4412" s="24">
        <v>-0.24576096105133638</v>
      </c>
      <c r="G4412" s="28">
        <v>0.71832343335405635</v>
      </c>
      <c r="H4412" s="23">
        <v>1.2490684484864373E-2</v>
      </c>
      <c r="I4412" s="25">
        <f t="shared" si="276"/>
        <v>0</v>
      </c>
      <c r="J4412" s="25">
        <f t="shared" si="277"/>
        <v>0</v>
      </c>
      <c r="K4412" s="25">
        <f t="shared" si="278"/>
        <v>1</v>
      </c>
      <c r="L4412" s="25">
        <f t="shared" si="279"/>
        <v>0</v>
      </c>
      <c r="M4412" s="25">
        <v>1</v>
      </c>
      <c r="N4412" s="25" t="e">
        <v>#N/A</v>
      </c>
      <c r="O4412" s="25" t="e">
        <f>VLOOKUP(A4412,'NFkB target TFs'!$E$10:$E$54,1,FALSE)</f>
        <v>#N/A</v>
      </c>
      <c r="P4412" s="25" t="e">
        <f>VLOOKUP(A4412,'all NFkB targets'!$A$6:$A$571,1,FALSE)</f>
        <v>#N/A</v>
      </c>
    </row>
    <row r="4413" spans="1:16" x14ac:dyDescent="0.25">
      <c r="A4413" s="96" t="s">
        <v>2611</v>
      </c>
      <c r="B4413" s="21" t="s">
        <v>2612</v>
      </c>
      <c r="C4413" s="21"/>
      <c r="D4413" s="22">
        <v>0</v>
      </c>
      <c r="E4413" s="23">
        <v>4.5891219134673318E-2</v>
      </c>
      <c r="F4413" s="23">
        <v>-2.4376173912142932E-2</v>
      </c>
      <c r="G4413" s="23">
        <v>5.7405426085111379E-2</v>
      </c>
      <c r="H4413" s="23">
        <v>1.2358801012568225E-2</v>
      </c>
      <c r="I4413" s="25">
        <f t="shared" si="276"/>
        <v>0</v>
      </c>
      <c r="J4413" s="25">
        <f t="shared" si="277"/>
        <v>0</v>
      </c>
      <c r="K4413" s="25">
        <f t="shared" si="278"/>
        <v>0</v>
      </c>
      <c r="L4413" s="25">
        <f t="shared" si="279"/>
        <v>0</v>
      </c>
      <c r="M4413" s="25">
        <v>0</v>
      </c>
      <c r="N4413" s="25" t="e">
        <v>#N/A</v>
      </c>
      <c r="O4413" s="25" t="e">
        <f>VLOOKUP(A4413,'NFkB target TFs'!$E$10:$E$54,1,FALSE)</f>
        <v>#N/A</v>
      </c>
      <c r="P4413" s="25" t="e">
        <f>VLOOKUP(A4413,'all NFkB targets'!$A$6:$A$571,1,FALSE)</f>
        <v>#N/A</v>
      </c>
    </row>
    <row r="4414" spans="1:16" x14ac:dyDescent="0.25">
      <c r="A4414" s="96" t="s">
        <v>9568</v>
      </c>
      <c r="B4414" s="21" t="s">
        <v>9569</v>
      </c>
      <c r="C4414" s="21"/>
      <c r="D4414" s="22">
        <v>0</v>
      </c>
      <c r="E4414" s="23">
        <v>0.15531971302971376</v>
      </c>
      <c r="F4414" s="23">
        <v>8.3520585407855785E-2</v>
      </c>
      <c r="G4414" s="23">
        <v>3.0680419322282643E-3</v>
      </c>
      <c r="H4414" s="23">
        <v>1.2315121385517529E-2</v>
      </c>
      <c r="I4414" s="25">
        <f t="shared" si="276"/>
        <v>0</v>
      </c>
      <c r="J4414" s="25">
        <f t="shared" si="277"/>
        <v>0</v>
      </c>
      <c r="K4414" s="25">
        <f t="shared" si="278"/>
        <v>0</v>
      </c>
      <c r="L4414" s="25">
        <f t="shared" si="279"/>
        <v>0</v>
      </c>
      <c r="M4414" s="25">
        <v>0</v>
      </c>
      <c r="N4414" s="25" t="e">
        <v>#N/A</v>
      </c>
      <c r="O4414" s="25" t="e">
        <f>VLOOKUP(A4414,'NFkB target TFs'!$E$10:$E$54,1,FALSE)</f>
        <v>#N/A</v>
      </c>
      <c r="P4414" s="25" t="e">
        <f>VLOOKUP(A4414,'all NFkB targets'!$A$6:$A$571,1,FALSE)</f>
        <v>#N/A</v>
      </c>
    </row>
    <row r="4415" spans="1:16" x14ac:dyDescent="0.25">
      <c r="A4415" s="96" t="s">
        <v>6302</v>
      </c>
      <c r="B4415" s="21" t="s">
        <v>6303</v>
      </c>
      <c r="C4415" s="21"/>
      <c r="D4415" s="22">
        <v>0</v>
      </c>
      <c r="E4415" s="23">
        <v>-0.26896130643904959</v>
      </c>
      <c r="F4415" s="23">
        <v>0.16341221643380013</v>
      </c>
      <c r="G4415" s="23">
        <v>0.42816445864368097</v>
      </c>
      <c r="H4415" s="23">
        <v>1.2037799098201645E-2</v>
      </c>
      <c r="I4415" s="25">
        <f t="shared" si="276"/>
        <v>0</v>
      </c>
      <c r="J4415" s="25">
        <f t="shared" si="277"/>
        <v>0</v>
      </c>
      <c r="K4415" s="25">
        <f t="shared" si="278"/>
        <v>0</v>
      </c>
      <c r="L4415" s="25">
        <f t="shared" si="279"/>
        <v>0</v>
      </c>
      <c r="M4415" s="25">
        <v>0</v>
      </c>
      <c r="N4415" s="25" t="e">
        <v>#N/A</v>
      </c>
      <c r="O4415" s="25" t="e">
        <f>VLOOKUP(A4415,'NFkB target TFs'!$E$10:$E$54,1,FALSE)</f>
        <v>#N/A</v>
      </c>
      <c r="P4415" s="25" t="e">
        <f>VLOOKUP(A4415,'all NFkB targets'!$A$6:$A$571,1,FALSE)</f>
        <v>#N/A</v>
      </c>
    </row>
    <row r="4416" spans="1:16" x14ac:dyDescent="0.25">
      <c r="A4416" s="96" t="s">
        <v>5818</v>
      </c>
      <c r="B4416" s="21" t="s">
        <v>5819</v>
      </c>
      <c r="C4416" s="21"/>
      <c r="D4416" s="22">
        <v>0</v>
      </c>
      <c r="E4416" s="23">
        <v>-4.6969319908748074E-4</v>
      </c>
      <c r="F4416" s="23">
        <v>0.19781908201167239</v>
      </c>
      <c r="G4416" s="23">
        <v>0.24012516814139007</v>
      </c>
      <c r="H4416" s="23">
        <v>1.2034259074994528E-2</v>
      </c>
      <c r="I4416" s="25">
        <f t="shared" si="276"/>
        <v>0</v>
      </c>
      <c r="J4416" s="25">
        <f t="shared" si="277"/>
        <v>0</v>
      </c>
      <c r="K4416" s="25">
        <f t="shared" si="278"/>
        <v>0</v>
      </c>
      <c r="L4416" s="25">
        <f t="shared" si="279"/>
        <v>0</v>
      </c>
      <c r="M4416" s="25">
        <v>0</v>
      </c>
      <c r="N4416" s="25" t="e">
        <v>#N/A</v>
      </c>
      <c r="O4416" s="25" t="e">
        <f>VLOOKUP(A4416,'NFkB target TFs'!$E$10:$E$54,1,FALSE)</f>
        <v>#N/A</v>
      </c>
      <c r="P4416" s="25" t="e">
        <f>VLOOKUP(A4416,'all NFkB targets'!$A$6:$A$571,1,FALSE)</f>
        <v>#N/A</v>
      </c>
    </row>
    <row r="4417" spans="1:16" x14ac:dyDescent="0.25">
      <c r="A4417" s="96" t="s">
        <v>425</v>
      </c>
      <c r="B4417" s="21" t="s">
        <v>426</v>
      </c>
      <c r="C4417" s="21"/>
      <c r="D4417" s="22">
        <v>0</v>
      </c>
      <c r="E4417" s="23">
        <v>9.6750114376250394E-3</v>
      </c>
      <c r="F4417" s="23">
        <v>4.9221420650100267E-2</v>
      </c>
      <c r="G4417" s="23">
        <v>6.487136261692536E-2</v>
      </c>
      <c r="H4417" s="23">
        <v>1.2030433173422771E-2</v>
      </c>
      <c r="I4417" s="25">
        <f t="shared" si="276"/>
        <v>0</v>
      </c>
      <c r="J4417" s="25">
        <f t="shared" si="277"/>
        <v>0</v>
      </c>
      <c r="K4417" s="25">
        <f t="shared" si="278"/>
        <v>0</v>
      </c>
      <c r="L4417" s="25">
        <f t="shared" si="279"/>
        <v>0</v>
      </c>
      <c r="M4417" s="25">
        <v>0</v>
      </c>
      <c r="N4417" s="25" t="e">
        <v>#N/A</v>
      </c>
      <c r="O4417" s="25" t="e">
        <f>VLOOKUP(A4417,'NFkB target TFs'!$E$10:$E$54,1,FALSE)</f>
        <v>#N/A</v>
      </c>
      <c r="P4417" s="25" t="e">
        <f>VLOOKUP(A4417,'all NFkB targets'!$A$6:$A$571,1,FALSE)</f>
        <v>#N/A</v>
      </c>
    </row>
    <row r="4418" spans="1:16" x14ac:dyDescent="0.25">
      <c r="A4418" s="96" t="s">
        <v>9417</v>
      </c>
      <c r="B4418" s="21" t="s">
        <v>9418</v>
      </c>
      <c r="C4418" s="21"/>
      <c r="D4418" s="22">
        <v>0</v>
      </c>
      <c r="E4418" s="23">
        <v>0.22598153119235159</v>
      </c>
      <c r="F4418" s="23">
        <v>5.8866984594648362E-2</v>
      </c>
      <c r="G4418" s="23">
        <v>0.33470491939268565</v>
      </c>
      <c r="H4418" s="23">
        <v>1.1959340512043256E-2</v>
      </c>
      <c r="I4418" s="25">
        <f t="shared" si="276"/>
        <v>0</v>
      </c>
      <c r="J4418" s="25">
        <f t="shared" si="277"/>
        <v>0</v>
      </c>
      <c r="K4418" s="25">
        <f t="shared" si="278"/>
        <v>0</v>
      </c>
      <c r="L4418" s="25">
        <f t="shared" si="279"/>
        <v>0</v>
      </c>
      <c r="M4418" s="25">
        <v>0</v>
      </c>
      <c r="N4418" s="25" t="e">
        <v>#N/A</v>
      </c>
      <c r="O4418" s="25" t="e">
        <f>VLOOKUP(A4418,'NFkB target TFs'!$E$10:$E$54,1,FALSE)</f>
        <v>#N/A</v>
      </c>
      <c r="P4418" s="25" t="e">
        <f>VLOOKUP(A4418,'all NFkB targets'!$A$6:$A$571,1,FALSE)</f>
        <v>#N/A</v>
      </c>
    </row>
    <row r="4419" spans="1:16" x14ac:dyDescent="0.25">
      <c r="A4419" s="96" t="s">
        <v>13703</v>
      </c>
      <c r="B4419" s="21" t="s">
        <v>13704</v>
      </c>
      <c r="C4419" s="21"/>
      <c r="D4419" s="22">
        <v>0</v>
      </c>
      <c r="E4419" s="28">
        <v>0.49831969183090541</v>
      </c>
      <c r="F4419" s="28">
        <v>0.29628211793180326</v>
      </c>
      <c r="G4419" s="28">
        <v>0.64065437575822037</v>
      </c>
      <c r="H4419" s="23">
        <v>1.1793388935480329E-2</v>
      </c>
      <c r="I4419" s="25">
        <f t="shared" si="276"/>
        <v>0</v>
      </c>
      <c r="J4419" s="25">
        <f t="shared" si="277"/>
        <v>0</v>
      </c>
      <c r="K4419" s="25">
        <f t="shared" si="278"/>
        <v>1</v>
      </c>
      <c r="L4419" s="25">
        <f t="shared" si="279"/>
        <v>0</v>
      </c>
      <c r="M4419" s="25">
        <v>1</v>
      </c>
      <c r="N4419" s="25" t="e">
        <v>#N/A</v>
      </c>
      <c r="O4419" s="25" t="e">
        <f>VLOOKUP(A4419,'NFkB target TFs'!$E$10:$E$54,1,FALSE)</f>
        <v>#N/A</v>
      </c>
      <c r="P4419" s="25" t="e">
        <f>VLOOKUP(A4419,'all NFkB targets'!$A$6:$A$571,1,FALSE)</f>
        <v>#N/A</v>
      </c>
    </row>
    <row r="4420" spans="1:16" x14ac:dyDescent="0.25">
      <c r="A4420" s="96" t="s">
        <v>10062</v>
      </c>
      <c r="B4420" s="21" t="s">
        <v>10063</v>
      </c>
      <c r="C4420" s="21"/>
      <c r="D4420" s="22">
        <v>0</v>
      </c>
      <c r="E4420" s="23">
        <v>0.48132158961267485</v>
      </c>
      <c r="F4420" s="23">
        <v>2.2999808262223399E-2</v>
      </c>
      <c r="G4420" s="23">
        <v>-3.1905710545932345E-2</v>
      </c>
      <c r="H4420" s="23">
        <v>1.1758438348631665E-2</v>
      </c>
      <c r="I4420" s="25">
        <f t="shared" si="276"/>
        <v>0</v>
      </c>
      <c r="J4420" s="25">
        <f t="shared" si="277"/>
        <v>0</v>
      </c>
      <c r="K4420" s="25">
        <f t="shared" si="278"/>
        <v>0</v>
      </c>
      <c r="L4420" s="25">
        <f t="shared" si="279"/>
        <v>0</v>
      </c>
      <c r="M4420" s="25">
        <v>0</v>
      </c>
      <c r="N4420" s="25" t="e">
        <v>#N/A</v>
      </c>
      <c r="O4420" s="25" t="e">
        <f>VLOOKUP(A4420,'NFkB target TFs'!$E$10:$E$54,1,FALSE)</f>
        <v>#N/A</v>
      </c>
      <c r="P4420" s="25" t="e">
        <f>VLOOKUP(A4420,'all NFkB targets'!$A$6:$A$571,1,FALSE)</f>
        <v>#N/A</v>
      </c>
    </row>
    <row r="4421" spans="1:16" x14ac:dyDescent="0.25">
      <c r="A4421" s="96" t="s">
        <v>9159</v>
      </c>
      <c r="B4421" s="21" t="s">
        <v>9160</v>
      </c>
      <c r="C4421" s="21"/>
      <c r="D4421" s="22">
        <v>0</v>
      </c>
      <c r="E4421" s="23">
        <v>-0.21580216711292663</v>
      </c>
      <c r="F4421" s="23">
        <v>5.4750641042623803E-2</v>
      </c>
      <c r="G4421" s="23">
        <v>2.8514062268518985E-2</v>
      </c>
      <c r="H4421" s="23">
        <v>1.1644881811597793E-2</v>
      </c>
      <c r="I4421" s="25">
        <f t="shared" si="276"/>
        <v>0</v>
      </c>
      <c r="J4421" s="25">
        <f t="shared" si="277"/>
        <v>0</v>
      </c>
      <c r="K4421" s="25">
        <f t="shared" si="278"/>
        <v>0</v>
      </c>
      <c r="L4421" s="25">
        <f t="shared" si="279"/>
        <v>0</v>
      </c>
      <c r="M4421" s="25">
        <v>0</v>
      </c>
      <c r="N4421" s="25" t="e">
        <v>#N/A</v>
      </c>
      <c r="O4421" s="25" t="e">
        <f>VLOOKUP(A4421,'NFkB target TFs'!$E$10:$E$54,1,FALSE)</f>
        <v>#N/A</v>
      </c>
      <c r="P4421" s="25" t="e">
        <f>VLOOKUP(A4421,'all NFkB targets'!$A$6:$A$571,1,FALSE)</f>
        <v>#N/A</v>
      </c>
    </row>
    <row r="4422" spans="1:16" x14ac:dyDescent="0.25">
      <c r="A4422" s="96" t="s">
        <v>1140</v>
      </c>
      <c r="B4422" s="21" t="s">
        <v>1141</v>
      </c>
      <c r="C4422" s="21"/>
      <c r="D4422" s="22">
        <v>0</v>
      </c>
      <c r="E4422" s="23">
        <v>-0.3580758476195941</v>
      </c>
      <c r="F4422" s="23">
        <v>0.15678258624481781</v>
      </c>
      <c r="G4422" s="23">
        <v>0.19656580245226571</v>
      </c>
      <c r="H4422" s="23">
        <v>1.1539595666290649E-2</v>
      </c>
      <c r="I4422" s="25">
        <f t="shared" si="276"/>
        <v>0</v>
      </c>
      <c r="J4422" s="25">
        <f t="shared" si="277"/>
        <v>0</v>
      </c>
      <c r="K4422" s="25">
        <f t="shared" si="278"/>
        <v>0</v>
      </c>
      <c r="L4422" s="25">
        <f t="shared" si="279"/>
        <v>0</v>
      </c>
      <c r="M4422" s="25">
        <v>0</v>
      </c>
      <c r="N4422" s="25" t="e">
        <v>#N/A</v>
      </c>
      <c r="O4422" s="25" t="e">
        <f>VLOOKUP(A4422,'NFkB target TFs'!$E$10:$E$54,1,FALSE)</f>
        <v>#N/A</v>
      </c>
      <c r="P4422" s="25" t="e">
        <f>VLOOKUP(A4422,'all NFkB targets'!$A$6:$A$571,1,FALSE)</f>
        <v>#N/A</v>
      </c>
    </row>
    <row r="4423" spans="1:16" x14ac:dyDescent="0.25">
      <c r="A4423" s="96" t="s">
        <v>7176</v>
      </c>
      <c r="B4423" s="21" t="s">
        <v>7177</v>
      </c>
      <c r="C4423" s="21"/>
      <c r="D4423" s="22">
        <v>0</v>
      </c>
      <c r="E4423" s="23">
        <v>-7.6347402137913106E-2</v>
      </c>
      <c r="F4423" s="23">
        <v>8.7900710968738777E-2</v>
      </c>
      <c r="G4423" s="23">
        <v>-0.14738329750920123</v>
      </c>
      <c r="H4423" s="23">
        <v>1.1505814477932601E-2</v>
      </c>
      <c r="I4423" s="25">
        <f t="shared" si="276"/>
        <v>0</v>
      </c>
      <c r="J4423" s="25">
        <f t="shared" si="277"/>
        <v>0</v>
      </c>
      <c r="K4423" s="25">
        <f t="shared" si="278"/>
        <v>0</v>
      </c>
      <c r="L4423" s="25">
        <f t="shared" si="279"/>
        <v>0</v>
      </c>
      <c r="M4423" s="25">
        <v>0</v>
      </c>
      <c r="N4423" s="25" t="e">
        <v>#N/A</v>
      </c>
      <c r="O4423" s="25" t="e">
        <f>VLOOKUP(A4423,'NFkB target TFs'!$E$10:$E$54,1,FALSE)</f>
        <v>#N/A</v>
      </c>
      <c r="P4423" s="25" t="e">
        <f>VLOOKUP(A4423,'all NFkB targets'!$A$6:$A$571,1,FALSE)</f>
        <v>#N/A</v>
      </c>
    </row>
    <row r="4424" spans="1:16" x14ac:dyDescent="0.25">
      <c r="A4424" s="96" t="s">
        <v>1971</v>
      </c>
      <c r="B4424" s="21" t="s">
        <v>1972</v>
      </c>
      <c r="C4424" s="21"/>
      <c r="D4424" s="22">
        <v>0</v>
      </c>
      <c r="E4424" s="23">
        <v>0.10134241546784928</v>
      </c>
      <c r="F4424" s="23">
        <v>5.4874074007883342E-2</v>
      </c>
      <c r="G4424" s="23">
        <v>-7.1813975698108407E-2</v>
      </c>
      <c r="H4424" s="23">
        <v>1.1431762588046786E-2</v>
      </c>
      <c r="I4424" s="25">
        <f t="shared" si="276"/>
        <v>0</v>
      </c>
      <c r="J4424" s="25">
        <f t="shared" si="277"/>
        <v>0</v>
      </c>
      <c r="K4424" s="25">
        <f t="shared" si="278"/>
        <v>0</v>
      </c>
      <c r="L4424" s="25">
        <f t="shared" si="279"/>
        <v>0</v>
      </c>
      <c r="M4424" s="25">
        <v>0</v>
      </c>
      <c r="N4424" s="25" t="e">
        <v>#N/A</v>
      </c>
      <c r="O4424" s="25" t="e">
        <f>VLOOKUP(A4424,'NFkB target TFs'!$E$10:$E$54,1,FALSE)</f>
        <v>#N/A</v>
      </c>
      <c r="P4424" s="25" t="e">
        <f>VLOOKUP(A4424,'all NFkB targets'!$A$6:$A$571,1,FALSE)</f>
        <v>#N/A</v>
      </c>
    </row>
    <row r="4425" spans="1:16" x14ac:dyDescent="0.25">
      <c r="A4425" s="96" t="s">
        <v>8111</v>
      </c>
      <c r="B4425" s="21" t="s">
        <v>8112</v>
      </c>
      <c r="C4425" s="21"/>
      <c r="D4425" s="22">
        <v>0</v>
      </c>
      <c r="E4425" s="23">
        <v>-0.17739411679284445</v>
      </c>
      <c r="F4425" s="23">
        <v>0.13081252397995338</v>
      </c>
      <c r="G4425" s="23">
        <v>0.35086195760684963</v>
      </c>
      <c r="H4425" s="23">
        <v>1.1388973515419934E-2</v>
      </c>
      <c r="I4425" s="25">
        <f t="shared" si="276"/>
        <v>0</v>
      </c>
      <c r="J4425" s="25">
        <f t="shared" si="277"/>
        <v>0</v>
      </c>
      <c r="K4425" s="25">
        <f t="shared" si="278"/>
        <v>0</v>
      </c>
      <c r="L4425" s="25">
        <f t="shared" si="279"/>
        <v>0</v>
      </c>
      <c r="M4425" s="25">
        <v>0</v>
      </c>
      <c r="N4425" s="25" t="e">
        <v>#N/A</v>
      </c>
      <c r="O4425" s="25" t="e">
        <f>VLOOKUP(A4425,'NFkB target TFs'!$E$10:$E$54,1,FALSE)</f>
        <v>#N/A</v>
      </c>
      <c r="P4425" s="25" t="e">
        <f>VLOOKUP(A4425,'all NFkB targets'!$A$6:$A$571,1,FALSE)</f>
        <v>#N/A</v>
      </c>
    </row>
    <row r="4426" spans="1:16" x14ac:dyDescent="0.25">
      <c r="A4426" s="96" t="s">
        <v>5956</v>
      </c>
      <c r="B4426" s="21" t="s">
        <v>5957</v>
      </c>
      <c r="C4426" s="21"/>
      <c r="D4426" s="22">
        <v>0</v>
      </c>
      <c r="E4426" s="23">
        <v>1.797152009654306E-2</v>
      </c>
      <c r="F4426" s="23">
        <v>0.23262104649063739</v>
      </c>
      <c r="G4426" s="23">
        <v>0.10557808542028199</v>
      </c>
      <c r="H4426" s="23">
        <v>1.1237201444374302E-2</v>
      </c>
      <c r="I4426" s="25">
        <f t="shared" si="276"/>
        <v>0</v>
      </c>
      <c r="J4426" s="25">
        <f t="shared" si="277"/>
        <v>0</v>
      </c>
      <c r="K4426" s="25">
        <f t="shared" si="278"/>
        <v>0</v>
      </c>
      <c r="L4426" s="25">
        <f t="shared" si="279"/>
        <v>0</v>
      </c>
      <c r="M4426" s="25">
        <v>0</v>
      </c>
      <c r="N4426" s="25" t="e">
        <v>#N/A</v>
      </c>
      <c r="O4426" s="25" t="e">
        <f>VLOOKUP(A4426,'NFkB target TFs'!$E$10:$E$54,1,FALSE)</f>
        <v>#N/A</v>
      </c>
      <c r="P4426" s="25" t="e">
        <f>VLOOKUP(A4426,'all NFkB targets'!$A$6:$A$571,1,FALSE)</f>
        <v>#N/A</v>
      </c>
    </row>
    <row r="4427" spans="1:16" x14ac:dyDescent="0.25">
      <c r="A4427" s="96" t="s">
        <v>11872</v>
      </c>
      <c r="B4427" s="21" t="s">
        <v>941</v>
      </c>
      <c r="C4427" s="21"/>
      <c r="D4427" s="22">
        <v>0</v>
      </c>
      <c r="E4427" s="23">
        <v>0.24371699544397218</v>
      </c>
      <c r="F4427" s="23">
        <v>0.1389152876687631</v>
      </c>
      <c r="G4427" s="23">
        <v>0.26458819708887465</v>
      </c>
      <c r="H4427" s="23">
        <v>1.1233320704484039E-2</v>
      </c>
      <c r="I4427" s="25">
        <f t="shared" si="276"/>
        <v>0</v>
      </c>
      <c r="J4427" s="25">
        <f t="shared" si="277"/>
        <v>0</v>
      </c>
      <c r="K4427" s="25">
        <f t="shared" si="278"/>
        <v>0</v>
      </c>
      <c r="L4427" s="25">
        <f t="shared" si="279"/>
        <v>0</v>
      </c>
      <c r="M4427" s="25">
        <v>0</v>
      </c>
      <c r="N4427" s="25" t="e">
        <v>#N/A</v>
      </c>
      <c r="O4427" s="25" t="e">
        <f>VLOOKUP(A4427,'NFkB target TFs'!$E$10:$E$54,1,FALSE)</f>
        <v>#N/A</v>
      </c>
      <c r="P4427" s="25" t="e">
        <f>VLOOKUP(A4427,'all NFkB targets'!$A$6:$A$571,1,FALSE)</f>
        <v>#N/A</v>
      </c>
    </row>
    <row r="4428" spans="1:16" x14ac:dyDescent="0.25">
      <c r="A4428" s="96" t="s">
        <v>4349</v>
      </c>
      <c r="B4428" s="21" t="s">
        <v>4350</v>
      </c>
      <c r="C4428" s="21"/>
      <c r="D4428" s="22">
        <v>0</v>
      </c>
      <c r="E4428" s="23">
        <v>6.0620433773036567E-2</v>
      </c>
      <c r="F4428" s="23">
        <v>0.31815032920163239</v>
      </c>
      <c r="G4428" s="23">
        <v>4.5358049375903431E-2</v>
      </c>
      <c r="H4428" s="23">
        <v>1.1210059689995383E-2</v>
      </c>
      <c r="I4428" s="25">
        <f t="shared" si="276"/>
        <v>0</v>
      </c>
      <c r="J4428" s="25">
        <f t="shared" si="277"/>
        <v>0</v>
      </c>
      <c r="K4428" s="25">
        <f t="shared" si="278"/>
        <v>0</v>
      </c>
      <c r="L4428" s="25">
        <f t="shared" si="279"/>
        <v>0</v>
      </c>
      <c r="M4428" s="25">
        <v>0</v>
      </c>
      <c r="N4428" s="25" t="e">
        <v>#N/A</v>
      </c>
      <c r="O4428" s="25" t="e">
        <f>VLOOKUP(A4428,'NFkB target TFs'!$E$10:$E$54,1,FALSE)</f>
        <v>#N/A</v>
      </c>
      <c r="P4428" s="25" t="e">
        <f>VLOOKUP(A4428,'all NFkB targets'!$A$6:$A$571,1,FALSE)</f>
        <v>#N/A</v>
      </c>
    </row>
    <row r="4429" spans="1:16" x14ac:dyDescent="0.25">
      <c r="A4429" s="96" t="s">
        <v>3141</v>
      </c>
      <c r="B4429" s="21" t="s">
        <v>3142</v>
      </c>
      <c r="C4429" s="21"/>
      <c r="D4429" s="22">
        <v>0</v>
      </c>
      <c r="E4429" s="23">
        <v>-0.33125219712182735</v>
      </c>
      <c r="F4429" s="23">
        <v>-0.26344958053353551</v>
      </c>
      <c r="G4429" s="23">
        <v>-2.0119724733612299E-3</v>
      </c>
      <c r="H4429" s="23">
        <v>1.116853839942776E-2</v>
      </c>
      <c r="I4429" s="25">
        <f t="shared" si="276"/>
        <v>0</v>
      </c>
      <c r="J4429" s="25">
        <f t="shared" si="277"/>
        <v>0</v>
      </c>
      <c r="K4429" s="25">
        <f t="shared" si="278"/>
        <v>0</v>
      </c>
      <c r="L4429" s="25">
        <f t="shared" si="279"/>
        <v>0</v>
      </c>
      <c r="M4429" s="25">
        <v>0</v>
      </c>
      <c r="N4429" s="25" t="e">
        <v>#N/A</v>
      </c>
      <c r="O4429" s="25" t="e">
        <f>VLOOKUP(A4429,'NFkB target TFs'!$E$10:$E$54,1,FALSE)</f>
        <v>#N/A</v>
      </c>
      <c r="P4429" s="25" t="e">
        <f>VLOOKUP(A4429,'all NFkB targets'!$A$6:$A$571,1,FALSE)</f>
        <v>#N/A</v>
      </c>
    </row>
    <row r="4430" spans="1:16" x14ac:dyDescent="0.25">
      <c r="A4430" s="96" t="s">
        <v>9491</v>
      </c>
      <c r="B4430" s="21" t="s">
        <v>9492</v>
      </c>
      <c r="C4430" s="21"/>
      <c r="D4430" s="22">
        <v>0</v>
      </c>
      <c r="E4430" s="23">
        <v>-8.1965624063339668E-2</v>
      </c>
      <c r="F4430" s="23">
        <v>0.10147683895114727</v>
      </c>
      <c r="G4430" s="23">
        <v>-8.4045664685912589E-4</v>
      </c>
      <c r="H4430" s="23">
        <v>1.1163323413322362E-2</v>
      </c>
      <c r="I4430" s="25">
        <f t="shared" si="276"/>
        <v>0</v>
      </c>
      <c r="J4430" s="25">
        <f t="shared" si="277"/>
        <v>0</v>
      </c>
      <c r="K4430" s="25">
        <f t="shared" si="278"/>
        <v>0</v>
      </c>
      <c r="L4430" s="25">
        <f t="shared" si="279"/>
        <v>0</v>
      </c>
      <c r="M4430" s="25">
        <v>0</v>
      </c>
      <c r="N4430" s="25" t="e">
        <v>#N/A</v>
      </c>
      <c r="O4430" s="25" t="e">
        <f>VLOOKUP(A4430,'NFkB target TFs'!$E$10:$E$54,1,FALSE)</f>
        <v>#N/A</v>
      </c>
      <c r="P4430" s="25" t="e">
        <f>VLOOKUP(A4430,'all NFkB targets'!$A$6:$A$571,1,FALSE)</f>
        <v>#N/A</v>
      </c>
    </row>
    <row r="4431" spans="1:16" x14ac:dyDescent="0.25">
      <c r="A4431" s="96" t="s">
        <v>6197</v>
      </c>
      <c r="B4431" s="21" t="s">
        <v>6198</v>
      </c>
      <c r="C4431" s="21"/>
      <c r="D4431" s="22">
        <v>0</v>
      </c>
      <c r="E4431" s="23">
        <v>-0.14977278287595999</v>
      </c>
      <c r="F4431" s="23">
        <v>-3.4346804455555914E-2</v>
      </c>
      <c r="G4431" s="23">
        <v>-0.20698037436093739</v>
      </c>
      <c r="H4431" s="23">
        <v>1.1095697675311192E-2</v>
      </c>
      <c r="I4431" s="25">
        <f t="shared" si="276"/>
        <v>0</v>
      </c>
      <c r="J4431" s="25">
        <f t="shared" si="277"/>
        <v>0</v>
      </c>
      <c r="K4431" s="25">
        <f t="shared" si="278"/>
        <v>0</v>
      </c>
      <c r="L4431" s="25">
        <f t="shared" si="279"/>
        <v>0</v>
      </c>
      <c r="M4431" s="25">
        <v>0</v>
      </c>
      <c r="N4431" s="25" t="e">
        <v>#N/A</v>
      </c>
      <c r="O4431" s="25" t="e">
        <f>VLOOKUP(A4431,'NFkB target TFs'!$E$10:$E$54,1,FALSE)</f>
        <v>#N/A</v>
      </c>
      <c r="P4431" s="25" t="e">
        <f>VLOOKUP(A4431,'all NFkB targets'!$A$6:$A$571,1,FALSE)</f>
        <v>#N/A</v>
      </c>
    </row>
    <row r="4432" spans="1:16" x14ac:dyDescent="0.25">
      <c r="A4432" s="96" t="s">
        <v>11952</v>
      </c>
      <c r="B4432" s="21" t="s">
        <v>11953</v>
      </c>
      <c r="C4432" s="21"/>
      <c r="D4432" s="22">
        <v>0</v>
      </c>
      <c r="E4432" s="23">
        <v>7.2670784435125063E-2</v>
      </c>
      <c r="F4432" s="23">
        <v>-3.3911060064710598E-2</v>
      </c>
      <c r="G4432" s="23">
        <v>0.29451546848285648</v>
      </c>
      <c r="H4432" s="23">
        <v>1.1022541772891192E-2</v>
      </c>
      <c r="I4432" s="25">
        <f t="shared" si="276"/>
        <v>0</v>
      </c>
      <c r="J4432" s="25">
        <f t="shared" si="277"/>
        <v>0</v>
      </c>
      <c r="K4432" s="25">
        <f t="shared" si="278"/>
        <v>0</v>
      </c>
      <c r="L4432" s="25">
        <f t="shared" si="279"/>
        <v>0</v>
      </c>
      <c r="M4432" s="25">
        <v>0</v>
      </c>
      <c r="N4432" s="25" t="e">
        <v>#N/A</v>
      </c>
      <c r="O4432" s="25" t="e">
        <f>VLOOKUP(A4432,'NFkB target TFs'!$E$10:$E$54,1,FALSE)</f>
        <v>#N/A</v>
      </c>
      <c r="P4432" s="25" t="e">
        <f>VLOOKUP(A4432,'all NFkB targets'!$A$6:$A$571,1,FALSE)</f>
        <v>#N/A</v>
      </c>
    </row>
    <row r="4433" spans="1:16" x14ac:dyDescent="0.25">
      <c r="A4433" s="96" t="s">
        <v>8053</v>
      </c>
      <c r="B4433" s="21" t="s">
        <v>8054</v>
      </c>
      <c r="C4433" s="21"/>
      <c r="D4433" s="22">
        <v>0</v>
      </c>
      <c r="E4433" s="23">
        <v>-0.33564351806982018</v>
      </c>
      <c r="F4433" s="23">
        <v>-0.20441462248903333</v>
      </c>
      <c r="G4433" s="23">
        <v>-0.17437547810546231</v>
      </c>
      <c r="H4433" s="23">
        <v>1.0969780424247752E-2</v>
      </c>
      <c r="I4433" s="25">
        <f t="shared" si="276"/>
        <v>0</v>
      </c>
      <c r="J4433" s="25">
        <f t="shared" si="277"/>
        <v>0</v>
      </c>
      <c r="K4433" s="25">
        <f t="shared" si="278"/>
        <v>0</v>
      </c>
      <c r="L4433" s="25">
        <f t="shared" si="279"/>
        <v>0</v>
      </c>
      <c r="M4433" s="25">
        <v>0</v>
      </c>
      <c r="N4433" s="25" t="e">
        <v>#N/A</v>
      </c>
      <c r="O4433" s="25" t="e">
        <f>VLOOKUP(A4433,'NFkB target TFs'!$E$10:$E$54,1,FALSE)</f>
        <v>#N/A</v>
      </c>
      <c r="P4433" s="25" t="e">
        <f>VLOOKUP(A4433,'all NFkB targets'!$A$6:$A$571,1,FALSE)</f>
        <v>#N/A</v>
      </c>
    </row>
    <row r="4434" spans="1:16" x14ac:dyDescent="0.25">
      <c r="A4434" s="96" t="s">
        <v>13468</v>
      </c>
      <c r="B4434" s="21" t="s">
        <v>13469</v>
      </c>
      <c r="C4434" s="21"/>
      <c r="D4434" s="22">
        <v>0</v>
      </c>
      <c r="E4434" s="23">
        <v>7.0905128769573472E-2</v>
      </c>
      <c r="F4434" s="28">
        <v>0.40331011360972108</v>
      </c>
      <c r="G4434" s="28">
        <v>0.65853608507983563</v>
      </c>
      <c r="H4434" s="23">
        <v>1.0921286377345935E-2</v>
      </c>
      <c r="I4434" s="25">
        <f t="shared" si="276"/>
        <v>0</v>
      </c>
      <c r="J4434" s="25">
        <f t="shared" si="277"/>
        <v>0</v>
      </c>
      <c r="K4434" s="25">
        <f t="shared" si="278"/>
        <v>1</v>
      </c>
      <c r="L4434" s="25">
        <f t="shared" si="279"/>
        <v>0</v>
      </c>
      <c r="M4434" s="25">
        <v>1</v>
      </c>
      <c r="N4434" s="25" t="e">
        <v>#N/A</v>
      </c>
      <c r="O4434" s="25" t="e">
        <f>VLOOKUP(A4434,'NFkB target TFs'!$E$10:$E$54,1,FALSE)</f>
        <v>#N/A</v>
      </c>
      <c r="P4434" s="25" t="e">
        <f>VLOOKUP(A4434,'all NFkB targets'!$A$6:$A$571,1,FALSE)</f>
        <v>#N/A</v>
      </c>
    </row>
    <row r="4435" spans="1:16" x14ac:dyDescent="0.25">
      <c r="A4435" s="96" t="s">
        <v>9668</v>
      </c>
      <c r="B4435" s="21" t="s">
        <v>9669</v>
      </c>
      <c r="C4435" s="21"/>
      <c r="D4435" s="22">
        <v>0</v>
      </c>
      <c r="E4435" s="23">
        <v>0.12895443375492788</v>
      </c>
      <c r="F4435" s="23">
        <v>0.10942244914532473</v>
      </c>
      <c r="G4435" s="23">
        <v>5.2648833920264815E-2</v>
      </c>
      <c r="H4435" s="23">
        <v>1.0801178862547002E-2</v>
      </c>
      <c r="I4435" s="25">
        <f t="shared" si="276"/>
        <v>0</v>
      </c>
      <c r="J4435" s="25">
        <f t="shared" si="277"/>
        <v>0</v>
      </c>
      <c r="K4435" s="25">
        <f t="shared" si="278"/>
        <v>0</v>
      </c>
      <c r="L4435" s="25">
        <f t="shared" si="279"/>
        <v>0</v>
      </c>
      <c r="M4435" s="25">
        <v>0</v>
      </c>
      <c r="N4435" s="25" t="e">
        <v>#N/A</v>
      </c>
      <c r="O4435" s="25" t="e">
        <f>VLOOKUP(A4435,'NFkB target TFs'!$E$10:$E$54,1,FALSE)</f>
        <v>#N/A</v>
      </c>
      <c r="P4435" s="25" t="e">
        <f>VLOOKUP(A4435,'all NFkB targets'!$A$6:$A$571,1,FALSE)</f>
        <v>#N/A</v>
      </c>
    </row>
    <row r="4436" spans="1:16" x14ac:dyDescent="0.25">
      <c r="A4436" s="96" t="s">
        <v>914</v>
      </c>
      <c r="B4436" s="21" t="s">
        <v>915</v>
      </c>
      <c r="C4436" s="21"/>
      <c r="D4436" s="22">
        <v>0</v>
      </c>
      <c r="E4436" s="23">
        <v>2.4034346439359602E-2</v>
      </c>
      <c r="F4436" s="23">
        <v>4.6027449992152553E-2</v>
      </c>
      <c r="G4436" s="23">
        <v>0.31171973112021895</v>
      </c>
      <c r="H4436" s="23">
        <v>1.0686294532872943E-2</v>
      </c>
      <c r="I4436" s="25">
        <f t="shared" si="276"/>
        <v>0</v>
      </c>
      <c r="J4436" s="25">
        <f t="shared" si="277"/>
        <v>0</v>
      </c>
      <c r="K4436" s="25">
        <f t="shared" si="278"/>
        <v>0</v>
      </c>
      <c r="L4436" s="25">
        <f t="shared" si="279"/>
        <v>0</v>
      </c>
      <c r="M4436" s="25">
        <v>0</v>
      </c>
      <c r="N4436" s="25" t="e">
        <v>#N/A</v>
      </c>
      <c r="O4436" s="25" t="e">
        <f>VLOOKUP(A4436,'NFkB target TFs'!$E$10:$E$54,1,FALSE)</f>
        <v>#N/A</v>
      </c>
      <c r="P4436" s="25" t="e">
        <f>VLOOKUP(A4436,'all NFkB targets'!$A$6:$A$571,1,FALSE)</f>
        <v>#N/A</v>
      </c>
    </row>
    <row r="4437" spans="1:16" x14ac:dyDescent="0.25">
      <c r="A4437" s="96" t="s">
        <v>9004</v>
      </c>
      <c r="B4437" s="21" t="s">
        <v>941</v>
      </c>
      <c r="C4437" s="21"/>
      <c r="D4437" s="22">
        <v>0</v>
      </c>
      <c r="E4437" s="23">
        <v>0.47083610105300394</v>
      </c>
      <c r="F4437" s="23">
        <v>0.25751974404669331</v>
      </c>
      <c r="G4437" s="23">
        <v>0.2582154587355957</v>
      </c>
      <c r="H4437" s="23">
        <v>1.0616637279593702E-2</v>
      </c>
      <c r="I4437" s="25">
        <f t="shared" si="276"/>
        <v>0</v>
      </c>
      <c r="J4437" s="25">
        <f t="shared" si="277"/>
        <v>0</v>
      </c>
      <c r="K4437" s="25">
        <f t="shared" si="278"/>
        <v>0</v>
      </c>
      <c r="L4437" s="25">
        <f t="shared" si="279"/>
        <v>0</v>
      </c>
      <c r="M4437" s="25">
        <v>0</v>
      </c>
      <c r="N4437" s="25" t="e">
        <v>#N/A</v>
      </c>
      <c r="O4437" s="25" t="e">
        <f>VLOOKUP(A4437,'NFkB target TFs'!$E$10:$E$54,1,FALSE)</f>
        <v>#N/A</v>
      </c>
      <c r="P4437" s="25" t="e">
        <f>VLOOKUP(A4437,'all NFkB targets'!$A$6:$A$571,1,FALSE)</f>
        <v>#N/A</v>
      </c>
    </row>
    <row r="4438" spans="1:16" x14ac:dyDescent="0.25">
      <c r="A4438" s="96" t="s">
        <v>7441</v>
      </c>
      <c r="B4438" s="21" t="s">
        <v>7442</v>
      </c>
      <c r="C4438" s="21"/>
      <c r="D4438" s="22">
        <v>0</v>
      </c>
      <c r="E4438" s="23">
        <v>0.17124838621824076</v>
      </c>
      <c r="F4438" s="23">
        <v>4.763761504960861E-2</v>
      </c>
      <c r="G4438" s="23">
        <v>0.11728130046455856</v>
      </c>
      <c r="H4438" s="23">
        <v>1.0583863613431254E-2</v>
      </c>
      <c r="I4438" s="25">
        <f t="shared" si="276"/>
        <v>0</v>
      </c>
      <c r="J4438" s="25">
        <f t="shared" si="277"/>
        <v>0</v>
      </c>
      <c r="K4438" s="25">
        <f t="shared" si="278"/>
        <v>0</v>
      </c>
      <c r="L4438" s="25">
        <f t="shared" si="279"/>
        <v>0</v>
      </c>
      <c r="M4438" s="25">
        <v>0</v>
      </c>
      <c r="N4438" s="25" t="e">
        <v>#N/A</v>
      </c>
      <c r="O4438" s="25" t="e">
        <f>VLOOKUP(A4438,'NFkB target TFs'!$E$10:$E$54,1,FALSE)</f>
        <v>#N/A</v>
      </c>
      <c r="P4438" s="25" t="e">
        <f>VLOOKUP(A4438,'all NFkB targets'!$A$6:$A$571,1,FALSE)</f>
        <v>#N/A</v>
      </c>
    </row>
    <row r="4439" spans="1:16" x14ac:dyDescent="0.25">
      <c r="A4439" s="96" t="s">
        <v>12823</v>
      </c>
      <c r="B4439" s="21" t="s">
        <v>16547</v>
      </c>
      <c r="C4439" s="21" t="s">
        <v>19553</v>
      </c>
      <c r="D4439" s="22">
        <v>0</v>
      </c>
      <c r="E4439" s="28">
        <v>0.19688043246237985</v>
      </c>
      <c r="F4439" s="28">
        <v>2.8325612697082918</v>
      </c>
      <c r="G4439" s="28">
        <v>0.42854312297849134</v>
      </c>
      <c r="H4439" s="23">
        <v>1.05195212087751E-2</v>
      </c>
      <c r="I4439" s="25">
        <f t="shared" si="276"/>
        <v>0</v>
      </c>
      <c r="J4439" s="25">
        <f t="shared" si="277"/>
        <v>1</v>
      </c>
      <c r="K4439" s="25">
        <f t="shared" si="278"/>
        <v>0</v>
      </c>
      <c r="L4439" s="25">
        <f t="shared" si="279"/>
        <v>0</v>
      </c>
      <c r="M4439" s="25">
        <v>1</v>
      </c>
      <c r="N4439" s="25" t="e">
        <v>#N/A</v>
      </c>
      <c r="O4439" s="25" t="e">
        <f>VLOOKUP(A4439,'NFkB target TFs'!$E$10:$E$54,1,FALSE)</f>
        <v>#N/A</v>
      </c>
      <c r="P4439" s="25" t="e">
        <f>VLOOKUP(A4439,'all NFkB targets'!$A$6:$A$571,1,FALSE)</f>
        <v>#N/A</v>
      </c>
    </row>
    <row r="4440" spans="1:16" x14ac:dyDescent="0.25">
      <c r="A4440" s="96" t="s">
        <v>6040</v>
      </c>
      <c r="B4440" s="21" t="s">
        <v>6041</v>
      </c>
      <c r="C4440" s="21"/>
      <c r="D4440" s="22">
        <v>0</v>
      </c>
      <c r="E4440" s="23">
        <v>9.297833965908274E-2</v>
      </c>
      <c r="F4440" s="23">
        <v>1.206131281158866E-2</v>
      </c>
      <c r="G4440" s="23">
        <v>8.291915506200874E-2</v>
      </c>
      <c r="H4440" s="23">
        <v>1.047218012960024E-2</v>
      </c>
      <c r="I4440" s="25">
        <f t="shared" si="276"/>
        <v>0</v>
      </c>
      <c r="J4440" s="25">
        <f t="shared" si="277"/>
        <v>0</v>
      </c>
      <c r="K4440" s="25">
        <f t="shared" si="278"/>
        <v>0</v>
      </c>
      <c r="L4440" s="25">
        <f t="shared" si="279"/>
        <v>0</v>
      </c>
      <c r="M4440" s="25">
        <v>0</v>
      </c>
      <c r="N4440" s="25" t="e">
        <v>#N/A</v>
      </c>
      <c r="O4440" s="25" t="e">
        <f>VLOOKUP(A4440,'NFkB target TFs'!$E$10:$E$54,1,FALSE)</f>
        <v>#N/A</v>
      </c>
      <c r="P4440" s="25" t="e">
        <f>VLOOKUP(A4440,'all NFkB targets'!$A$6:$A$571,1,FALSE)</f>
        <v>#N/A</v>
      </c>
    </row>
    <row r="4441" spans="1:16" x14ac:dyDescent="0.25">
      <c r="A4441" s="96" t="s">
        <v>2197</v>
      </c>
      <c r="B4441" s="21" t="s">
        <v>2198</v>
      </c>
      <c r="C4441" s="21"/>
      <c r="D4441" s="22">
        <v>0</v>
      </c>
      <c r="E4441" s="23">
        <v>-1.1442087425653922E-2</v>
      </c>
      <c r="F4441" s="23">
        <v>-0.18637616052042064</v>
      </c>
      <c r="G4441" s="23">
        <v>-3.7184850524578018E-2</v>
      </c>
      <c r="H4441" s="23">
        <v>1.0437046901700761E-2</v>
      </c>
      <c r="I4441" s="25">
        <f t="shared" si="276"/>
        <v>0</v>
      </c>
      <c r="J4441" s="25">
        <f t="shared" si="277"/>
        <v>0</v>
      </c>
      <c r="K4441" s="25">
        <f t="shared" si="278"/>
        <v>0</v>
      </c>
      <c r="L4441" s="25">
        <f t="shared" si="279"/>
        <v>0</v>
      </c>
      <c r="M4441" s="25">
        <v>0</v>
      </c>
      <c r="N4441" s="25" t="e">
        <v>#N/A</v>
      </c>
      <c r="O4441" s="25" t="e">
        <f>VLOOKUP(A4441,'NFkB target TFs'!$E$10:$E$54,1,FALSE)</f>
        <v>#N/A</v>
      </c>
      <c r="P4441" s="25" t="e">
        <f>VLOOKUP(A4441,'all NFkB targets'!$A$6:$A$571,1,FALSE)</f>
        <v>#N/A</v>
      </c>
    </row>
    <row r="4442" spans="1:16" x14ac:dyDescent="0.25">
      <c r="A4442" s="96" t="s">
        <v>11432</v>
      </c>
      <c r="B4442" s="21" t="s">
        <v>11433</v>
      </c>
      <c r="C4442" s="21"/>
      <c r="D4442" s="22">
        <v>0</v>
      </c>
      <c r="E4442" s="23">
        <v>-9.7313139236412299E-2</v>
      </c>
      <c r="F4442" s="23">
        <v>1.3318662351153535E-2</v>
      </c>
      <c r="G4442" s="23">
        <v>0.129052598863999</v>
      </c>
      <c r="H4442" s="23">
        <v>1.0408187599032845E-2</v>
      </c>
      <c r="I4442" s="25">
        <f t="shared" si="276"/>
        <v>0</v>
      </c>
      <c r="J4442" s="25">
        <f t="shared" si="277"/>
        <v>0</v>
      </c>
      <c r="K4442" s="25">
        <f t="shared" si="278"/>
        <v>0</v>
      </c>
      <c r="L4442" s="25">
        <f t="shared" si="279"/>
        <v>0</v>
      </c>
      <c r="M4442" s="25">
        <v>0</v>
      </c>
      <c r="N4442" s="25" t="e">
        <v>#N/A</v>
      </c>
      <c r="O4442" s="25" t="e">
        <f>VLOOKUP(A4442,'NFkB target TFs'!$E$10:$E$54,1,FALSE)</f>
        <v>#N/A</v>
      </c>
      <c r="P4442" s="25" t="e">
        <f>VLOOKUP(A4442,'all NFkB targets'!$A$6:$A$571,1,FALSE)</f>
        <v>#N/A</v>
      </c>
    </row>
    <row r="4443" spans="1:16" x14ac:dyDescent="0.25">
      <c r="A4443" s="96" t="s">
        <v>4592</v>
      </c>
      <c r="B4443" s="21" t="s">
        <v>4593</v>
      </c>
      <c r="C4443" s="21"/>
      <c r="D4443" s="22">
        <v>0</v>
      </c>
      <c r="E4443" s="23">
        <v>-0.28624022188962267</v>
      </c>
      <c r="F4443" s="23">
        <v>0.10952561952832716</v>
      </c>
      <c r="G4443" s="23">
        <v>6.3028696384221566E-2</v>
      </c>
      <c r="H4443" s="23">
        <v>1.0343233507674099E-2</v>
      </c>
      <c r="I4443" s="25">
        <f t="shared" si="276"/>
        <v>0</v>
      </c>
      <c r="J4443" s="25">
        <f t="shared" si="277"/>
        <v>0</v>
      </c>
      <c r="K4443" s="25">
        <f t="shared" si="278"/>
        <v>0</v>
      </c>
      <c r="L4443" s="25">
        <f t="shared" si="279"/>
        <v>0</v>
      </c>
      <c r="M4443" s="25">
        <v>0</v>
      </c>
      <c r="N4443" s="25" t="e">
        <v>#N/A</v>
      </c>
      <c r="O4443" s="25" t="e">
        <f>VLOOKUP(A4443,'NFkB target TFs'!$E$10:$E$54,1,FALSE)</f>
        <v>#N/A</v>
      </c>
      <c r="P4443" s="25" t="e">
        <f>VLOOKUP(A4443,'all NFkB targets'!$A$6:$A$571,1,FALSE)</f>
        <v>#N/A</v>
      </c>
    </row>
    <row r="4444" spans="1:16" x14ac:dyDescent="0.25">
      <c r="A4444" s="96" t="s">
        <v>1951</v>
      </c>
      <c r="B4444" s="21" t="s">
        <v>1952</v>
      </c>
      <c r="C4444" s="21"/>
      <c r="D4444" s="22">
        <v>0</v>
      </c>
      <c r="E4444" s="23">
        <v>1.1334927776852292E-2</v>
      </c>
      <c r="F4444" s="23">
        <v>-8.1134191653493115E-2</v>
      </c>
      <c r="G4444" s="23">
        <v>-0.1545738556840314</v>
      </c>
      <c r="H4444" s="23">
        <v>1.0325403198999562E-2</v>
      </c>
      <c r="I4444" s="25">
        <f t="shared" si="276"/>
        <v>0</v>
      </c>
      <c r="J4444" s="25">
        <f t="shared" si="277"/>
        <v>0</v>
      </c>
      <c r="K4444" s="25">
        <f t="shared" si="278"/>
        <v>0</v>
      </c>
      <c r="L4444" s="25">
        <f t="shared" si="279"/>
        <v>0</v>
      </c>
      <c r="M4444" s="25">
        <v>0</v>
      </c>
      <c r="N4444" s="25" t="e">
        <v>#N/A</v>
      </c>
      <c r="O4444" s="25" t="e">
        <f>VLOOKUP(A4444,'NFkB target TFs'!$E$10:$E$54,1,FALSE)</f>
        <v>#N/A</v>
      </c>
      <c r="P4444" s="25" t="e">
        <f>VLOOKUP(A4444,'all NFkB targets'!$A$6:$A$571,1,FALSE)</f>
        <v>#N/A</v>
      </c>
    </row>
    <row r="4445" spans="1:16" x14ac:dyDescent="0.25">
      <c r="A4445" s="96" t="s">
        <v>5479</v>
      </c>
      <c r="B4445" s="21" t="s">
        <v>5480</v>
      </c>
      <c r="C4445" s="21"/>
      <c r="D4445" s="22">
        <v>0</v>
      </c>
      <c r="E4445" s="23">
        <v>0.34105527635412469</v>
      </c>
      <c r="F4445" s="23">
        <v>0.11641123575044152</v>
      </c>
      <c r="G4445" s="23">
        <v>-0.28694488315316324</v>
      </c>
      <c r="H4445" s="23">
        <v>1.0323305752613232E-2</v>
      </c>
      <c r="I4445" s="25">
        <f t="shared" si="276"/>
        <v>0</v>
      </c>
      <c r="J4445" s="25">
        <f t="shared" si="277"/>
        <v>0</v>
      </c>
      <c r="K4445" s="25">
        <f t="shared" si="278"/>
        <v>0</v>
      </c>
      <c r="L4445" s="25">
        <f t="shared" si="279"/>
        <v>0</v>
      </c>
      <c r="M4445" s="25">
        <v>0</v>
      </c>
      <c r="N4445" s="25" t="e">
        <v>#N/A</v>
      </c>
      <c r="O4445" s="25" t="e">
        <f>VLOOKUP(A4445,'NFkB target TFs'!$E$10:$E$54,1,FALSE)</f>
        <v>#N/A</v>
      </c>
      <c r="P4445" s="25" t="e">
        <f>VLOOKUP(A4445,'all NFkB targets'!$A$6:$A$571,1,FALSE)</f>
        <v>#N/A</v>
      </c>
    </row>
    <row r="4446" spans="1:16" x14ac:dyDescent="0.25">
      <c r="A4446" s="96" t="s">
        <v>5567</v>
      </c>
      <c r="B4446" s="21" t="s">
        <v>5568</v>
      </c>
      <c r="C4446" s="21"/>
      <c r="D4446" s="22">
        <v>0</v>
      </c>
      <c r="E4446" s="23">
        <v>-0.35971516792412689</v>
      </c>
      <c r="F4446" s="23">
        <v>-8.4933431826081915E-2</v>
      </c>
      <c r="G4446" s="23">
        <v>-0.23046527311574186</v>
      </c>
      <c r="H4446" s="23">
        <v>1.0192331854988516E-2</v>
      </c>
      <c r="I4446" s="25">
        <f t="shared" si="276"/>
        <v>0</v>
      </c>
      <c r="J4446" s="25">
        <f t="shared" si="277"/>
        <v>0</v>
      </c>
      <c r="K4446" s="25">
        <f t="shared" si="278"/>
        <v>0</v>
      </c>
      <c r="L4446" s="25">
        <f t="shared" si="279"/>
        <v>0</v>
      </c>
      <c r="M4446" s="25">
        <v>0</v>
      </c>
      <c r="N4446" s="25" t="e">
        <v>#N/A</v>
      </c>
      <c r="O4446" s="25" t="e">
        <f>VLOOKUP(A4446,'NFkB target TFs'!$E$10:$E$54,1,FALSE)</f>
        <v>#N/A</v>
      </c>
      <c r="P4446" s="25" t="e">
        <f>VLOOKUP(A4446,'all NFkB targets'!$A$6:$A$571,1,FALSE)</f>
        <v>#N/A</v>
      </c>
    </row>
    <row r="4447" spans="1:16" x14ac:dyDescent="0.25">
      <c r="A4447" s="96" t="s">
        <v>1298</v>
      </c>
      <c r="B4447" s="21" t="s">
        <v>1299</v>
      </c>
      <c r="C4447" s="21"/>
      <c r="D4447" s="22">
        <v>0</v>
      </c>
      <c r="E4447" s="23">
        <v>0.10730343682315889</v>
      </c>
      <c r="F4447" s="23">
        <v>0.18162466836901001</v>
      </c>
      <c r="G4447" s="23">
        <v>5.4664397507851285E-2</v>
      </c>
      <c r="H4447" s="23">
        <v>1.0179008567068262E-2</v>
      </c>
      <c r="I4447" s="25">
        <f t="shared" si="276"/>
        <v>0</v>
      </c>
      <c r="J4447" s="25">
        <f t="shared" si="277"/>
        <v>0</v>
      </c>
      <c r="K4447" s="25">
        <f t="shared" si="278"/>
        <v>0</v>
      </c>
      <c r="L4447" s="25">
        <f t="shared" si="279"/>
        <v>0</v>
      </c>
      <c r="M4447" s="25">
        <v>0</v>
      </c>
      <c r="N4447" s="25" t="e">
        <v>#N/A</v>
      </c>
      <c r="O4447" s="25" t="e">
        <f>VLOOKUP(A4447,'NFkB target TFs'!$E$10:$E$54,1,FALSE)</f>
        <v>#N/A</v>
      </c>
      <c r="P4447" s="25" t="e">
        <f>VLOOKUP(A4447,'all NFkB targets'!$A$6:$A$571,1,FALSE)</f>
        <v>#N/A</v>
      </c>
    </row>
    <row r="4448" spans="1:16" x14ac:dyDescent="0.25">
      <c r="A4448" s="96" t="s">
        <v>4298</v>
      </c>
      <c r="B4448" s="21" t="s">
        <v>4299</v>
      </c>
      <c r="C4448" s="21"/>
      <c r="D4448" s="22">
        <v>0</v>
      </c>
      <c r="E4448" s="23">
        <v>9.6379431828982801E-2</v>
      </c>
      <c r="F4448" s="23">
        <v>-0.26702535475529815</v>
      </c>
      <c r="G4448" s="23">
        <v>-2.3042817409090685E-2</v>
      </c>
      <c r="H4448" s="23">
        <v>1.0139429769274289E-2</v>
      </c>
      <c r="I4448" s="25">
        <f t="shared" si="276"/>
        <v>0</v>
      </c>
      <c r="J4448" s="25">
        <f t="shared" si="277"/>
        <v>0</v>
      </c>
      <c r="K4448" s="25">
        <f t="shared" si="278"/>
        <v>0</v>
      </c>
      <c r="L4448" s="25">
        <f t="shared" si="279"/>
        <v>0</v>
      </c>
      <c r="M4448" s="25">
        <v>0</v>
      </c>
      <c r="N4448" s="25" t="e">
        <v>#N/A</v>
      </c>
      <c r="O4448" s="25" t="e">
        <f>VLOOKUP(A4448,'NFkB target TFs'!$E$10:$E$54,1,FALSE)</f>
        <v>#N/A</v>
      </c>
      <c r="P4448" s="25" t="e">
        <f>VLOOKUP(A4448,'all NFkB targets'!$A$6:$A$571,1,FALSE)</f>
        <v>#N/A</v>
      </c>
    </row>
    <row r="4449" spans="1:16" x14ac:dyDescent="0.25">
      <c r="A4449" s="96" t="s">
        <v>4402</v>
      </c>
      <c r="B4449" s="21" t="s">
        <v>4403</v>
      </c>
      <c r="C4449" s="21"/>
      <c r="D4449" s="22">
        <v>0</v>
      </c>
      <c r="E4449" s="23">
        <v>-4.8518414477408611E-4</v>
      </c>
      <c r="F4449" s="23">
        <v>-0.23648389564536648</v>
      </c>
      <c r="G4449" s="23">
        <v>0.56944162897667472</v>
      </c>
      <c r="H4449" s="23">
        <v>1.0095987060522001E-2</v>
      </c>
      <c r="I4449" s="25">
        <f t="shared" si="276"/>
        <v>0</v>
      </c>
      <c r="J4449" s="25">
        <f t="shared" si="277"/>
        <v>0</v>
      </c>
      <c r="K4449" s="25">
        <f t="shared" si="278"/>
        <v>0</v>
      </c>
      <c r="L4449" s="25">
        <f t="shared" si="279"/>
        <v>0</v>
      </c>
      <c r="M4449" s="25">
        <v>0</v>
      </c>
      <c r="N4449" s="25" t="e">
        <v>#N/A</v>
      </c>
      <c r="O4449" s="25" t="e">
        <f>VLOOKUP(A4449,'NFkB target TFs'!$E$10:$E$54,1,FALSE)</f>
        <v>#N/A</v>
      </c>
      <c r="P4449" s="25" t="e">
        <f>VLOOKUP(A4449,'all NFkB targets'!$A$6:$A$571,1,FALSE)</f>
        <v>#N/A</v>
      </c>
    </row>
    <row r="4450" spans="1:16" x14ac:dyDescent="0.25">
      <c r="A4450" s="96" t="s">
        <v>6748</v>
      </c>
      <c r="B4450" s="21" t="s">
        <v>6749</v>
      </c>
      <c r="C4450" s="21"/>
      <c r="D4450" s="22">
        <v>0</v>
      </c>
      <c r="E4450" s="23">
        <v>-0.18340073623321199</v>
      </c>
      <c r="F4450" s="23">
        <v>-0.17927910975208869</v>
      </c>
      <c r="G4450" s="23">
        <v>-0.3863876964077782</v>
      </c>
      <c r="H4450" s="23">
        <v>1.0095144082228384E-2</v>
      </c>
      <c r="I4450" s="25">
        <f t="shared" si="276"/>
        <v>0</v>
      </c>
      <c r="J4450" s="25">
        <f t="shared" si="277"/>
        <v>0</v>
      </c>
      <c r="K4450" s="25">
        <f t="shared" si="278"/>
        <v>0</v>
      </c>
      <c r="L4450" s="25">
        <f t="shared" si="279"/>
        <v>0</v>
      </c>
      <c r="M4450" s="25">
        <v>0</v>
      </c>
      <c r="N4450" s="25" t="e">
        <v>#N/A</v>
      </c>
      <c r="O4450" s="25" t="e">
        <f>VLOOKUP(A4450,'NFkB target TFs'!$E$10:$E$54,1,FALSE)</f>
        <v>#N/A</v>
      </c>
      <c r="P4450" s="25" t="e">
        <f>VLOOKUP(A4450,'all NFkB targets'!$A$6:$A$571,1,FALSE)</f>
        <v>#N/A</v>
      </c>
    </row>
    <row r="4451" spans="1:16" x14ac:dyDescent="0.25">
      <c r="A4451" s="96" t="s">
        <v>2448</v>
      </c>
      <c r="B4451" s="21" t="s">
        <v>2449</v>
      </c>
      <c r="C4451" s="21"/>
      <c r="D4451" s="22">
        <v>0</v>
      </c>
      <c r="E4451" s="23">
        <v>-0.15844512470813105</v>
      </c>
      <c r="F4451" s="23">
        <v>0.18048147870726086</v>
      </c>
      <c r="G4451" s="23">
        <v>-0.1109319908479047</v>
      </c>
      <c r="H4451" s="23">
        <v>1.0013273387549213E-2</v>
      </c>
      <c r="I4451" s="25">
        <f t="shared" si="276"/>
        <v>0</v>
      </c>
      <c r="J4451" s="25">
        <f t="shared" si="277"/>
        <v>0</v>
      </c>
      <c r="K4451" s="25">
        <f t="shared" si="278"/>
        <v>0</v>
      </c>
      <c r="L4451" s="25">
        <f t="shared" si="279"/>
        <v>0</v>
      </c>
      <c r="M4451" s="25">
        <v>0</v>
      </c>
      <c r="N4451" s="25" t="e">
        <v>#N/A</v>
      </c>
      <c r="O4451" s="25" t="e">
        <f>VLOOKUP(A4451,'NFkB target TFs'!$E$10:$E$54,1,FALSE)</f>
        <v>#N/A</v>
      </c>
      <c r="P4451" s="25" t="e">
        <f>VLOOKUP(A4451,'all NFkB targets'!$A$6:$A$571,1,FALSE)</f>
        <v>#N/A</v>
      </c>
    </row>
    <row r="4452" spans="1:16" x14ac:dyDescent="0.25">
      <c r="A4452" s="96" t="s">
        <v>1780</v>
      </c>
      <c r="B4452" s="21" t="s">
        <v>1781</v>
      </c>
      <c r="C4452" s="21"/>
      <c r="D4452" s="22">
        <v>0</v>
      </c>
      <c r="E4452" s="23">
        <v>-0.16510640027289364</v>
      </c>
      <c r="F4452" s="23">
        <v>-6.717030768741329E-3</v>
      </c>
      <c r="G4452" s="23">
        <v>-2.5864628344430499E-2</v>
      </c>
      <c r="H4452" s="23">
        <v>9.8422776478081335E-3</v>
      </c>
      <c r="I4452" s="25">
        <f t="shared" si="276"/>
        <v>0</v>
      </c>
      <c r="J4452" s="25">
        <f t="shared" si="277"/>
        <v>0</v>
      </c>
      <c r="K4452" s="25">
        <f t="shared" si="278"/>
        <v>0</v>
      </c>
      <c r="L4452" s="25">
        <f t="shared" si="279"/>
        <v>0</v>
      </c>
      <c r="M4452" s="25">
        <v>0</v>
      </c>
      <c r="N4452" s="25" t="e">
        <v>#N/A</v>
      </c>
      <c r="O4452" s="25" t="e">
        <f>VLOOKUP(A4452,'NFkB target TFs'!$E$10:$E$54,1,FALSE)</f>
        <v>#N/A</v>
      </c>
      <c r="P4452" s="25" t="e">
        <f>VLOOKUP(A4452,'all NFkB targets'!$A$6:$A$571,1,FALSE)</f>
        <v>#N/A</v>
      </c>
    </row>
    <row r="4453" spans="1:16" x14ac:dyDescent="0.25">
      <c r="A4453" s="96" t="s">
        <v>13504</v>
      </c>
      <c r="B4453" s="21" t="s">
        <v>13505</v>
      </c>
      <c r="C4453" s="21"/>
      <c r="D4453" s="22">
        <v>0</v>
      </c>
      <c r="E4453" s="28">
        <v>0.58210284658191558</v>
      </c>
      <c r="F4453" s="28">
        <v>0.33366378490392806</v>
      </c>
      <c r="G4453" s="28">
        <v>1.0796005241907338</v>
      </c>
      <c r="H4453" s="23">
        <v>9.8041530653206962E-3</v>
      </c>
      <c r="I4453" s="25">
        <f t="shared" si="276"/>
        <v>0</v>
      </c>
      <c r="J4453" s="25">
        <f t="shared" si="277"/>
        <v>0</v>
      </c>
      <c r="K4453" s="25">
        <f t="shared" si="278"/>
        <v>1</v>
      </c>
      <c r="L4453" s="25">
        <f t="shared" si="279"/>
        <v>0</v>
      </c>
      <c r="M4453" s="25">
        <v>1</v>
      </c>
      <c r="N4453" s="25" t="e">
        <v>#N/A</v>
      </c>
      <c r="O4453" s="25" t="e">
        <f>VLOOKUP(A4453,'NFkB target TFs'!$E$10:$E$54,1,FALSE)</f>
        <v>#N/A</v>
      </c>
      <c r="P4453" s="25" t="e">
        <f>VLOOKUP(A4453,'all NFkB targets'!$A$6:$A$571,1,FALSE)</f>
        <v>#N/A</v>
      </c>
    </row>
    <row r="4454" spans="1:16" x14ac:dyDescent="0.25">
      <c r="A4454" s="96" t="s">
        <v>6758</v>
      </c>
      <c r="B4454" s="21" t="s">
        <v>6759</v>
      </c>
      <c r="C4454" s="21"/>
      <c r="D4454" s="22">
        <v>0</v>
      </c>
      <c r="E4454" s="23">
        <v>0.10385419945510554</v>
      </c>
      <c r="F4454" s="23">
        <v>0.23987225826235586</v>
      </c>
      <c r="G4454" s="23">
        <v>3.5375677060765477E-2</v>
      </c>
      <c r="H4454" s="23">
        <v>9.7556022681111066E-3</v>
      </c>
      <c r="I4454" s="25">
        <f t="shared" si="276"/>
        <v>0</v>
      </c>
      <c r="J4454" s="25">
        <f t="shared" si="277"/>
        <v>0</v>
      </c>
      <c r="K4454" s="25">
        <f t="shared" si="278"/>
        <v>0</v>
      </c>
      <c r="L4454" s="25">
        <f t="shared" si="279"/>
        <v>0</v>
      </c>
      <c r="M4454" s="25">
        <v>0</v>
      </c>
      <c r="N4454" s="25" t="e">
        <v>#N/A</v>
      </c>
      <c r="O4454" s="25" t="e">
        <f>VLOOKUP(A4454,'NFkB target TFs'!$E$10:$E$54,1,FALSE)</f>
        <v>#N/A</v>
      </c>
      <c r="P4454" s="25" t="e">
        <f>VLOOKUP(A4454,'all NFkB targets'!$A$6:$A$571,1,FALSE)</f>
        <v>#N/A</v>
      </c>
    </row>
    <row r="4455" spans="1:16" x14ac:dyDescent="0.25">
      <c r="A4455" s="96" t="s">
        <v>10824</v>
      </c>
      <c r="B4455" s="21" t="s">
        <v>10825</v>
      </c>
      <c r="C4455" s="21"/>
      <c r="D4455" s="22">
        <v>0</v>
      </c>
      <c r="E4455" s="23">
        <v>0.20258429508166251</v>
      </c>
      <c r="F4455" s="23">
        <v>-7.7316180713714322E-2</v>
      </c>
      <c r="G4455" s="23">
        <v>-6.9453582224868582E-2</v>
      </c>
      <c r="H4455" s="23">
        <v>9.6859436811408284E-3</v>
      </c>
      <c r="I4455" s="25">
        <f t="shared" si="276"/>
        <v>0</v>
      </c>
      <c r="J4455" s="25">
        <f t="shared" si="277"/>
        <v>0</v>
      </c>
      <c r="K4455" s="25">
        <f t="shared" si="278"/>
        <v>0</v>
      </c>
      <c r="L4455" s="25">
        <f t="shared" si="279"/>
        <v>0</v>
      </c>
      <c r="M4455" s="25">
        <v>0</v>
      </c>
      <c r="N4455" s="25" t="e">
        <v>#N/A</v>
      </c>
      <c r="O4455" s="25" t="e">
        <f>VLOOKUP(A4455,'NFkB target TFs'!$E$10:$E$54,1,FALSE)</f>
        <v>#N/A</v>
      </c>
      <c r="P4455" s="25" t="e">
        <f>VLOOKUP(A4455,'all NFkB targets'!$A$6:$A$571,1,FALSE)</f>
        <v>#N/A</v>
      </c>
    </row>
    <row r="4456" spans="1:16" x14ac:dyDescent="0.25">
      <c r="A4456" s="96" t="s">
        <v>13808</v>
      </c>
      <c r="B4456" s="21" t="s">
        <v>13809</v>
      </c>
      <c r="C4456" s="21"/>
      <c r="D4456" s="22">
        <v>0</v>
      </c>
      <c r="E4456" s="24">
        <v>-0.47947701911996482</v>
      </c>
      <c r="F4456" s="24">
        <v>-0.20437101369840763</v>
      </c>
      <c r="G4456" s="24">
        <v>-0.80796268023239881</v>
      </c>
      <c r="H4456" s="23">
        <v>9.6751925345317305E-3</v>
      </c>
      <c r="I4456" s="25">
        <f t="shared" si="276"/>
        <v>0</v>
      </c>
      <c r="J4456" s="25">
        <f t="shared" si="277"/>
        <v>0</v>
      </c>
      <c r="K4456" s="25">
        <f t="shared" si="278"/>
        <v>1</v>
      </c>
      <c r="L4456" s="25">
        <f t="shared" si="279"/>
        <v>0</v>
      </c>
      <c r="M4456" s="25">
        <v>1</v>
      </c>
      <c r="N4456" s="25" t="e">
        <v>#N/A</v>
      </c>
      <c r="O4456" s="25" t="e">
        <f>VLOOKUP(A4456,'NFkB target TFs'!$E$10:$E$54,1,FALSE)</f>
        <v>#N/A</v>
      </c>
      <c r="P4456" s="25" t="e">
        <f>VLOOKUP(A4456,'all NFkB targets'!$A$6:$A$571,1,FALSE)</f>
        <v>#N/A</v>
      </c>
    </row>
    <row r="4457" spans="1:16" x14ac:dyDescent="0.25">
      <c r="A4457" s="96" t="s">
        <v>10336</v>
      </c>
      <c r="B4457" s="21" t="s">
        <v>941</v>
      </c>
      <c r="C4457" s="21"/>
      <c r="D4457" s="22">
        <v>0</v>
      </c>
      <c r="E4457" s="23">
        <v>-3.7282045150286713E-2</v>
      </c>
      <c r="F4457" s="23">
        <v>0.25328265691409063</v>
      </c>
      <c r="G4457" s="23">
        <v>0.30462449029479682</v>
      </c>
      <c r="H4457" s="23">
        <v>9.6137229386481157E-3</v>
      </c>
      <c r="I4457" s="25">
        <f t="shared" si="276"/>
        <v>0</v>
      </c>
      <c r="J4457" s="25">
        <f t="shared" si="277"/>
        <v>0</v>
      </c>
      <c r="K4457" s="25">
        <f t="shared" si="278"/>
        <v>0</v>
      </c>
      <c r="L4457" s="25">
        <f t="shared" si="279"/>
        <v>0</v>
      </c>
      <c r="M4457" s="25">
        <v>0</v>
      </c>
      <c r="N4457" s="25" t="e">
        <v>#N/A</v>
      </c>
      <c r="O4457" s="25" t="e">
        <f>VLOOKUP(A4457,'NFkB target TFs'!$E$10:$E$54,1,FALSE)</f>
        <v>#N/A</v>
      </c>
      <c r="P4457" s="25" t="e">
        <f>VLOOKUP(A4457,'all NFkB targets'!$A$6:$A$571,1,FALSE)</f>
        <v>#N/A</v>
      </c>
    </row>
    <row r="4458" spans="1:16" x14ac:dyDescent="0.25">
      <c r="A4458" s="96" t="s">
        <v>12936</v>
      </c>
      <c r="B4458" s="21" t="s">
        <v>12937</v>
      </c>
      <c r="C4458" s="21"/>
      <c r="D4458" s="22">
        <v>0</v>
      </c>
      <c r="E4458" s="28">
        <v>0.6912200988351701</v>
      </c>
      <c r="F4458" s="28">
        <v>0.6665999071305313</v>
      </c>
      <c r="G4458" s="28">
        <v>0.4164134603186615</v>
      </c>
      <c r="H4458" s="23">
        <v>9.5477578248814223E-3</v>
      </c>
      <c r="I4458" s="25">
        <f t="shared" si="276"/>
        <v>1</v>
      </c>
      <c r="J4458" s="25">
        <f t="shared" si="277"/>
        <v>1</v>
      </c>
      <c r="K4458" s="25">
        <f t="shared" si="278"/>
        <v>0</v>
      </c>
      <c r="L4458" s="25">
        <f t="shared" si="279"/>
        <v>0</v>
      </c>
      <c r="M4458" s="25">
        <v>1</v>
      </c>
      <c r="N4458" s="25" t="e">
        <v>#N/A</v>
      </c>
      <c r="O4458" s="25" t="e">
        <f>VLOOKUP(A4458,'NFkB target TFs'!$E$10:$E$54,1,FALSE)</f>
        <v>#N/A</v>
      </c>
      <c r="P4458" s="25" t="e">
        <f>VLOOKUP(A4458,'all NFkB targets'!$A$6:$A$571,1,FALSE)</f>
        <v>#N/A</v>
      </c>
    </row>
    <row r="4459" spans="1:16" x14ac:dyDescent="0.25">
      <c r="A4459" s="96" t="s">
        <v>3979</v>
      </c>
      <c r="B4459" s="21" t="s">
        <v>3980</v>
      </c>
      <c r="C4459" s="20" t="s">
        <v>3979</v>
      </c>
      <c r="D4459" s="22">
        <v>0</v>
      </c>
      <c r="E4459" s="23">
        <v>-0.26095061621485316</v>
      </c>
      <c r="F4459" s="23">
        <v>-0.36930618506598478</v>
      </c>
      <c r="G4459" s="23">
        <v>-0.30516246594165941</v>
      </c>
      <c r="H4459" s="23">
        <v>9.5385427179215023E-3</v>
      </c>
      <c r="I4459" s="25" t="e">
        <f>IF(ABS(Plots!#REF!)&gt;0.585,1,0)</f>
        <v>#REF!</v>
      </c>
      <c r="J4459" s="25" t="e">
        <f>IF(ABS(Plots!#REF!)&gt;0.585,1,0)</f>
        <v>#REF!</v>
      </c>
      <c r="K4459" s="25" t="e">
        <f>IF(ABS(Plots!#REF!)&gt;0.585,1,0)</f>
        <v>#REF!</v>
      </c>
      <c r="L4459" s="25" t="e">
        <f>IF(ABS(Plots!#REF!)&gt;0.585,1,0)</f>
        <v>#REF!</v>
      </c>
      <c r="M4459" s="25">
        <v>0</v>
      </c>
      <c r="N4459" s="25" t="e">
        <v>#N/A</v>
      </c>
      <c r="O4459" s="25" t="e">
        <f>VLOOKUP(A4459,'NFkB target TFs'!$E$10:$E$54,1,FALSE)</f>
        <v>#N/A</v>
      </c>
      <c r="P4459" s="25" t="e">
        <f>VLOOKUP(A4459,'all NFkB targets'!$A$6:$A$571,1,FALSE)</f>
        <v>#N/A</v>
      </c>
    </row>
    <row r="4460" spans="1:16" x14ac:dyDescent="0.25">
      <c r="A4460" s="96" t="s">
        <v>11519</v>
      </c>
      <c r="B4460" s="21" t="s">
        <v>11520</v>
      </c>
      <c r="C4460" s="21"/>
      <c r="D4460" s="30">
        <v>0</v>
      </c>
      <c r="E4460" s="23">
        <v>-0.11650150993354652</v>
      </c>
      <c r="F4460" s="23">
        <v>-0.17241364749845711</v>
      </c>
      <c r="G4460" s="23">
        <v>2.5267645174876143E-3</v>
      </c>
      <c r="H4460" s="23">
        <v>9.5331631869939506E-3</v>
      </c>
      <c r="I4460" s="25">
        <f t="shared" ref="I4460:I4523" si="280">IF(ABS(E4460)&gt;0.585,1,0)</f>
        <v>0</v>
      </c>
      <c r="J4460" s="25">
        <f t="shared" ref="J4460:J4523" si="281">IF(ABS(F4460)&gt;0.585,1,0)</f>
        <v>0</v>
      </c>
      <c r="K4460" s="25">
        <f t="shared" ref="K4460:K4523" si="282">IF(ABS(G4460)&gt;0.585,1,0)</f>
        <v>0</v>
      </c>
      <c r="L4460" s="25">
        <f t="shared" ref="L4460:L4523" si="283">IF(ABS(H4460)&gt;0.585,1,0)</f>
        <v>0</v>
      </c>
      <c r="M4460" s="25">
        <v>0</v>
      </c>
      <c r="N4460" s="25" t="e">
        <v>#N/A</v>
      </c>
      <c r="O4460" s="25" t="e">
        <f>VLOOKUP(A4460,'NFkB target TFs'!$E$10:$E$54,1,FALSE)</f>
        <v>#N/A</v>
      </c>
      <c r="P4460" s="25" t="e">
        <f>VLOOKUP(A4460,'all NFkB targets'!$A$6:$A$571,1,FALSE)</f>
        <v>#N/A</v>
      </c>
    </row>
    <row r="4461" spans="1:16" x14ac:dyDescent="0.25">
      <c r="A4461" s="96" t="s">
        <v>4029</v>
      </c>
      <c r="B4461" s="21" t="s">
        <v>4030</v>
      </c>
      <c r="C4461" s="21"/>
      <c r="D4461" s="22">
        <v>0</v>
      </c>
      <c r="E4461" s="23">
        <v>3.2160513398745545E-2</v>
      </c>
      <c r="F4461" s="23">
        <v>0.10793592350134637</v>
      </c>
      <c r="G4461" s="23">
        <v>0.32634902288479661</v>
      </c>
      <c r="H4461" s="23">
        <v>9.5155402674914034E-3</v>
      </c>
      <c r="I4461" s="25">
        <f t="shared" si="280"/>
        <v>0</v>
      </c>
      <c r="J4461" s="25">
        <f t="shared" si="281"/>
        <v>0</v>
      </c>
      <c r="K4461" s="25">
        <f t="shared" si="282"/>
        <v>0</v>
      </c>
      <c r="L4461" s="25">
        <f t="shared" si="283"/>
        <v>0</v>
      </c>
      <c r="M4461" s="25">
        <v>0</v>
      </c>
      <c r="N4461" s="25" t="e">
        <v>#N/A</v>
      </c>
      <c r="O4461" s="25" t="e">
        <f>VLOOKUP(A4461,'NFkB target TFs'!$E$10:$E$54,1,FALSE)</f>
        <v>#N/A</v>
      </c>
      <c r="P4461" s="25" t="e">
        <f>VLOOKUP(A4461,'all NFkB targets'!$A$6:$A$571,1,FALSE)</f>
        <v>#N/A</v>
      </c>
    </row>
    <row r="4462" spans="1:16" x14ac:dyDescent="0.25">
      <c r="A4462" s="96" t="s">
        <v>2023</v>
      </c>
      <c r="B4462" s="21" t="s">
        <v>2024</v>
      </c>
      <c r="C4462" s="21"/>
      <c r="D4462" s="22">
        <v>0</v>
      </c>
      <c r="E4462" s="23">
        <v>-0.41618204121978486</v>
      </c>
      <c r="F4462" s="23">
        <v>0.34038499959492347</v>
      </c>
      <c r="G4462" s="23">
        <v>-0.23182661087535983</v>
      </c>
      <c r="H4462" s="23">
        <v>9.5108163810859094E-3</v>
      </c>
      <c r="I4462" s="25">
        <f t="shared" si="280"/>
        <v>0</v>
      </c>
      <c r="J4462" s="25">
        <f t="shared" si="281"/>
        <v>0</v>
      </c>
      <c r="K4462" s="25">
        <f t="shared" si="282"/>
        <v>0</v>
      </c>
      <c r="L4462" s="25">
        <f t="shared" si="283"/>
        <v>0</v>
      </c>
      <c r="M4462" s="25">
        <v>0</v>
      </c>
      <c r="N4462" s="25" t="e">
        <v>#N/A</v>
      </c>
      <c r="O4462" s="25" t="e">
        <f>VLOOKUP(A4462,'NFkB target TFs'!$E$10:$E$54,1,FALSE)</f>
        <v>#N/A</v>
      </c>
      <c r="P4462" s="25" t="e">
        <f>VLOOKUP(A4462,'all NFkB targets'!$A$6:$A$571,1,FALSE)</f>
        <v>#N/A</v>
      </c>
    </row>
    <row r="4463" spans="1:16" x14ac:dyDescent="0.25">
      <c r="A4463" s="96" t="s">
        <v>9163</v>
      </c>
      <c r="B4463" s="21" t="s">
        <v>9164</v>
      </c>
      <c r="C4463" s="21"/>
      <c r="D4463" s="22">
        <v>0</v>
      </c>
      <c r="E4463" s="23">
        <v>1.9033282814588593E-2</v>
      </c>
      <c r="F4463" s="23">
        <v>-0.30523308468174959</v>
      </c>
      <c r="G4463" s="23">
        <v>0.34990388258770827</v>
      </c>
      <c r="H4463" s="23">
        <v>9.4499132082347444E-3</v>
      </c>
      <c r="I4463" s="25">
        <f t="shared" si="280"/>
        <v>0</v>
      </c>
      <c r="J4463" s="25">
        <f t="shared" si="281"/>
        <v>0</v>
      </c>
      <c r="K4463" s="25">
        <f t="shared" si="282"/>
        <v>0</v>
      </c>
      <c r="L4463" s="25">
        <f t="shared" si="283"/>
        <v>0</v>
      </c>
      <c r="M4463" s="25">
        <v>0</v>
      </c>
      <c r="N4463" s="25" t="e">
        <v>#N/A</v>
      </c>
      <c r="O4463" s="25" t="e">
        <f>VLOOKUP(A4463,'NFkB target TFs'!$E$10:$E$54,1,FALSE)</f>
        <v>#N/A</v>
      </c>
      <c r="P4463" s="25" t="e">
        <f>VLOOKUP(A4463,'all NFkB targets'!$A$6:$A$571,1,FALSE)</f>
        <v>#N/A</v>
      </c>
    </row>
    <row r="4464" spans="1:16" x14ac:dyDescent="0.25">
      <c r="A4464" s="96" t="s">
        <v>6046</v>
      </c>
      <c r="B4464" s="21" t="s">
        <v>6047</v>
      </c>
      <c r="C4464" s="21"/>
      <c r="D4464" s="22">
        <v>0</v>
      </c>
      <c r="E4464" s="23">
        <v>-0.19560390166055425</v>
      </c>
      <c r="F4464" s="23">
        <v>0.46666034595669803</v>
      </c>
      <c r="G4464" s="23">
        <v>0.23941556917876197</v>
      </c>
      <c r="H4464" s="23">
        <v>9.3549193582567504E-3</v>
      </c>
      <c r="I4464" s="25">
        <f t="shared" si="280"/>
        <v>0</v>
      </c>
      <c r="J4464" s="25">
        <f t="shared" si="281"/>
        <v>0</v>
      </c>
      <c r="K4464" s="25">
        <f t="shared" si="282"/>
        <v>0</v>
      </c>
      <c r="L4464" s="25">
        <f t="shared" si="283"/>
        <v>0</v>
      </c>
      <c r="M4464" s="25">
        <v>0</v>
      </c>
      <c r="N4464" s="25" t="e">
        <v>#N/A</v>
      </c>
      <c r="O4464" s="25" t="e">
        <f>VLOOKUP(A4464,'NFkB target TFs'!$E$10:$E$54,1,FALSE)</f>
        <v>#N/A</v>
      </c>
      <c r="P4464" s="25" t="e">
        <f>VLOOKUP(A4464,'all NFkB targets'!$A$6:$A$571,1,FALSE)</f>
        <v>#N/A</v>
      </c>
    </row>
    <row r="4465" spans="1:16" x14ac:dyDescent="0.25">
      <c r="A4465" s="96" t="s">
        <v>14547</v>
      </c>
      <c r="B4465" s="21" t="s">
        <v>14548</v>
      </c>
      <c r="C4465" s="21"/>
      <c r="D4465" s="22">
        <v>0</v>
      </c>
      <c r="E4465" s="28">
        <v>0.45722263831511317</v>
      </c>
      <c r="F4465" s="28">
        <v>1.5846431437655881</v>
      </c>
      <c r="G4465" s="28">
        <v>1.0414836142993191</v>
      </c>
      <c r="H4465" s="23">
        <v>9.325130793094303E-3</v>
      </c>
      <c r="I4465" s="25">
        <f t="shared" si="280"/>
        <v>0</v>
      </c>
      <c r="J4465" s="25">
        <f t="shared" si="281"/>
        <v>1</v>
      </c>
      <c r="K4465" s="25">
        <f t="shared" si="282"/>
        <v>1</v>
      </c>
      <c r="L4465" s="25">
        <f t="shared" si="283"/>
        <v>0</v>
      </c>
      <c r="M4465" s="25">
        <v>1</v>
      </c>
      <c r="N4465" s="25" t="e">
        <v>#N/A</v>
      </c>
      <c r="O4465" s="25" t="e">
        <f>VLOOKUP(A4465,'NFkB target TFs'!$E$10:$E$54,1,FALSE)</f>
        <v>#N/A</v>
      </c>
      <c r="P4465" s="25" t="e">
        <f>VLOOKUP(A4465,'all NFkB targets'!$A$6:$A$571,1,FALSE)</f>
        <v>#N/A</v>
      </c>
    </row>
    <row r="4466" spans="1:16" x14ac:dyDescent="0.25">
      <c r="A4466" s="96" t="s">
        <v>10798</v>
      </c>
      <c r="B4466" s="21" t="s">
        <v>10799</v>
      </c>
      <c r="C4466" s="21"/>
      <c r="D4466" s="22">
        <v>0</v>
      </c>
      <c r="E4466" s="23">
        <v>-5.0541258004692655E-2</v>
      </c>
      <c r="F4466" s="23">
        <v>-0.18616290395502494</v>
      </c>
      <c r="G4466" s="23">
        <v>-0.13407070872201732</v>
      </c>
      <c r="H4466" s="23">
        <v>9.2888440081643174E-3</v>
      </c>
      <c r="I4466" s="25">
        <f t="shared" si="280"/>
        <v>0</v>
      </c>
      <c r="J4466" s="25">
        <f t="shared" si="281"/>
        <v>0</v>
      </c>
      <c r="K4466" s="25">
        <f t="shared" si="282"/>
        <v>0</v>
      </c>
      <c r="L4466" s="25">
        <f t="shared" si="283"/>
        <v>0</v>
      </c>
      <c r="M4466" s="25">
        <v>0</v>
      </c>
      <c r="N4466" s="25" t="e">
        <v>#N/A</v>
      </c>
      <c r="O4466" s="25" t="e">
        <f>VLOOKUP(A4466,'NFkB target TFs'!$E$10:$E$54,1,FALSE)</f>
        <v>#N/A</v>
      </c>
      <c r="P4466" s="25" t="e">
        <f>VLOOKUP(A4466,'all NFkB targets'!$A$6:$A$571,1,FALSE)</f>
        <v>#N/A</v>
      </c>
    </row>
    <row r="4467" spans="1:16" x14ac:dyDescent="0.25">
      <c r="A4467" s="96" t="s">
        <v>13055</v>
      </c>
      <c r="B4467" s="21" t="s">
        <v>13056</v>
      </c>
      <c r="C4467" s="21"/>
      <c r="D4467" s="22">
        <v>0</v>
      </c>
      <c r="E4467" s="28">
        <v>0.88464706177563457</v>
      </c>
      <c r="F4467" s="28">
        <v>1.3002078982637717</v>
      </c>
      <c r="G4467" s="28">
        <v>0.23629029504534957</v>
      </c>
      <c r="H4467" s="23">
        <v>9.0641710288530738E-3</v>
      </c>
      <c r="I4467" s="25">
        <f t="shared" si="280"/>
        <v>1</v>
      </c>
      <c r="J4467" s="25">
        <f t="shared" si="281"/>
        <v>1</v>
      </c>
      <c r="K4467" s="25">
        <f t="shared" si="282"/>
        <v>0</v>
      </c>
      <c r="L4467" s="25">
        <f t="shared" si="283"/>
        <v>0</v>
      </c>
      <c r="M4467" s="25">
        <v>1</v>
      </c>
      <c r="N4467" s="25" t="e">
        <v>#N/A</v>
      </c>
      <c r="O4467" s="25" t="e">
        <f>VLOOKUP(A4467,'NFkB target TFs'!$E$10:$E$54,1,FALSE)</f>
        <v>#N/A</v>
      </c>
      <c r="P4467" s="25" t="e">
        <f>VLOOKUP(A4467,'all NFkB targets'!$A$6:$A$571,1,FALSE)</f>
        <v>#N/A</v>
      </c>
    </row>
    <row r="4468" spans="1:16" x14ac:dyDescent="0.25">
      <c r="A4468" s="96" t="s">
        <v>11231</v>
      </c>
      <c r="B4468" s="21" t="s">
        <v>11232</v>
      </c>
      <c r="C4468" s="21"/>
      <c r="D4468" s="22">
        <v>0</v>
      </c>
      <c r="E4468" s="23">
        <v>3.2657223646112479E-3</v>
      </c>
      <c r="F4468" s="23">
        <v>-1.1928644318033008E-2</v>
      </c>
      <c r="G4468" s="23">
        <v>0.10506310442510509</v>
      </c>
      <c r="H4468" s="23">
        <v>9.0361654779350081E-3</v>
      </c>
      <c r="I4468" s="25">
        <f t="shared" si="280"/>
        <v>0</v>
      </c>
      <c r="J4468" s="25">
        <f t="shared" si="281"/>
        <v>0</v>
      </c>
      <c r="K4468" s="25">
        <f t="shared" si="282"/>
        <v>0</v>
      </c>
      <c r="L4468" s="25">
        <f t="shared" si="283"/>
        <v>0</v>
      </c>
      <c r="M4468" s="25">
        <v>0</v>
      </c>
      <c r="N4468" s="25" t="e">
        <v>#N/A</v>
      </c>
      <c r="O4468" s="25" t="e">
        <f>VLOOKUP(A4468,'NFkB target TFs'!$E$10:$E$54,1,FALSE)</f>
        <v>#N/A</v>
      </c>
      <c r="P4468" s="25" t="e">
        <f>VLOOKUP(A4468,'all NFkB targets'!$A$6:$A$571,1,FALSE)</f>
        <v>#N/A</v>
      </c>
    </row>
    <row r="4469" spans="1:16" x14ac:dyDescent="0.25">
      <c r="A4469" s="96" t="s">
        <v>5771</v>
      </c>
      <c r="B4469" s="21" t="s">
        <v>5772</v>
      </c>
      <c r="C4469" s="21"/>
      <c r="D4469" s="22">
        <v>0</v>
      </c>
      <c r="E4469" s="23">
        <v>0.12151781957723558</v>
      </c>
      <c r="F4469" s="23">
        <v>-6.4547099981007161E-2</v>
      </c>
      <c r="G4469" s="23">
        <v>0.20597684135321825</v>
      </c>
      <c r="H4469" s="23">
        <v>8.9000409218987879E-3</v>
      </c>
      <c r="I4469" s="25">
        <f t="shared" si="280"/>
        <v>0</v>
      </c>
      <c r="J4469" s="25">
        <f t="shared" si="281"/>
        <v>0</v>
      </c>
      <c r="K4469" s="25">
        <f t="shared" si="282"/>
        <v>0</v>
      </c>
      <c r="L4469" s="25">
        <f t="shared" si="283"/>
        <v>0</v>
      </c>
      <c r="M4469" s="25">
        <v>0</v>
      </c>
      <c r="N4469" s="25" t="e">
        <v>#N/A</v>
      </c>
      <c r="O4469" s="25" t="e">
        <f>VLOOKUP(A4469,'NFkB target TFs'!$E$10:$E$54,1,FALSE)</f>
        <v>#N/A</v>
      </c>
      <c r="P4469" s="25" t="e">
        <f>VLOOKUP(A4469,'all NFkB targets'!$A$6:$A$571,1,FALSE)</f>
        <v>#N/A</v>
      </c>
    </row>
    <row r="4470" spans="1:16" x14ac:dyDescent="0.25">
      <c r="A4470" s="96" t="s">
        <v>15126</v>
      </c>
      <c r="B4470" s="21" t="s">
        <v>15127</v>
      </c>
      <c r="C4470" s="21"/>
      <c r="D4470" s="22">
        <v>0</v>
      </c>
      <c r="E4470" s="24">
        <v>-0.66038453450697621</v>
      </c>
      <c r="F4470" s="24">
        <v>-2.0022460758127809</v>
      </c>
      <c r="G4470" s="24">
        <v>-0.99582915280219952</v>
      </c>
      <c r="H4470" s="23">
        <v>8.8828452147583867E-3</v>
      </c>
      <c r="I4470" s="25">
        <f t="shared" si="280"/>
        <v>1</v>
      </c>
      <c r="J4470" s="25">
        <f t="shared" si="281"/>
        <v>1</v>
      </c>
      <c r="K4470" s="25">
        <f t="shared" si="282"/>
        <v>1</v>
      </c>
      <c r="L4470" s="25">
        <f t="shared" si="283"/>
        <v>0</v>
      </c>
      <c r="M4470" s="25">
        <v>1</v>
      </c>
      <c r="N4470" s="25" t="e">
        <v>#N/A</v>
      </c>
      <c r="O4470" s="25" t="e">
        <f>VLOOKUP(A4470,'NFkB target TFs'!$E$10:$E$54,1,FALSE)</f>
        <v>#N/A</v>
      </c>
      <c r="P4470" s="25" t="e">
        <f>VLOOKUP(A4470,'all NFkB targets'!$A$6:$A$571,1,FALSE)</f>
        <v>#N/A</v>
      </c>
    </row>
    <row r="4471" spans="1:16" x14ac:dyDescent="0.25">
      <c r="A4471" s="96" t="s">
        <v>11690</v>
      </c>
      <c r="B4471" s="21" t="s">
        <v>11691</v>
      </c>
      <c r="C4471" s="21"/>
      <c r="D4471" s="22">
        <v>0</v>
      </c>
      <c r="E4471" s="23">
        <v>6.8199937053579712E-2</v>
      </c>
      <c r="F4471" s="23">
        <v>0.1778490041932948</v>
      </c>
      <c r="G4471" s="23">
        <v>-7.1043866999499859E-3</v>
      </c>
      <c r="H4471" s="23">
        <v>8.8137664622788357E-3</v>
      </c>
      <c r="I4471" s="25">
        <f t="shared" si="280"/>
        <v>0</v>
      </c>
      <c r="J4471" s="25">
        <f t="shared" si="281"/>
        <v>0</v>
      </c>
      <c r="K4471" s="25">
        <f t="shared" si="282"/>
        <v>0</v>
      </c>
      <c r="L4471" s="25">
        <f t="shared" si="283"/>
        <v>0</v>
      </c>
      <c r="M4471" s="25">
        <v>0</v>
      </c>
      <c r="N4471" s="25" t="e">
        <v>#N/A</v>
      </c>
      <c r="O4471" s="25" t="e">
        <f>VLOOKUP(A4471,'NFkB target TFs'!$E$10:$E$54,1,FALSE)</f>
        <v>#N/A</v>
      </c>
      <c r="P4471" s="25" t="e">
        <f>VLOOKUP(A4471,'all NFkB targets'!$A$6:$A$571,1,FALSE)</f>
        <v>#N/A</v>
      </c>
    </row>
    <row r="4472" spans="1:16" x14ac:dyDescent="0.25">
      <c r="A4472" s="96" t="s">
        <v>4478</v>
      </c>
      <c r="B4472" s="21" t="s">
        <v>4479</v>
      </c>
      <c r="C4472" s="21"/>
      <c r="D4472" s="22">
        <v>0</v>
      </c>
      <c r="E4472" s="23">
        <v>-6.3337709451762703E-2</v>
      </c>
      <c r="F4472" s="23">
        <v>1.2884330519079341E-2</v>
      </c>
      <c r="G4472" s="23">
        <v>0.25337080262718475</v>
      </c>
      <c r="H4472" s="23">
        <v>8.7597614077775734E-3</v>
      </c>
      <c r="I4472" s="25">
        <f t="shared" si="280"/>
        <v>0</v>
      </c>
      <c r="J4472" s="25">
        <f t="shared" si="281"/>
        <v>0</v>
      </c>
      <c r="K4472" s="25">
        <f t="shared" si="282"/>
        <v>0</v>
      </c>
      <c r="L4472" s="25">
        <f t="shared" si="283"/>
        <v>0</v>
      </c>
      <c r="M4472" s="25">
        <v>0</v>
      </c>
      <c r="N4472" s="25" t="e">
        <v>#N/A</v>
      </c>
      <c r="O4472" s="25" t="e">
        <f>VLOOKUP(A4472,'NFkB target TFs'!$E$10:$E$54,1,FALSE)</f>
        <v>#N/A</v>
      </c>
      <c r="P4472" s="25" t="e">
        <f>VLOOKUP(A4472,'all NFkB targets'!$A$6:$A$571,1,FALSE)</f>
        <v>#N/A</v>
      </c>
    </row>
    <row r="4473" spans="1:16" x14ac:dyDescent="0.25">
      <c r="A4473" s="96" t="s">
        <v>924</v>
      </c>
      <c r="B4473" s="21" t="s">
        <v>925</v>
      </c>
      <c r="C4473" s="21"/>
      <c r="D4473" s="22">
        <v>0</v>
      </c>
      <c r="E4473" s="23">
        <v>0.18354751154681506</v>
      </c>
      <c r="F4473" s="23">
        <v>-5.5101242373858127E-2</v>
      </c>
      <c r="G4473" s="23">
        <v>9.8922102402718981E-2</v>
      </c>
      <c r="H4473" s="23">
        <v>8.7476330896351841E-3</v>
      </c>
      <c r="I4473" s="25">
        <f t="shared" si="280"/>
        <v>0</v>
      </c>
      <c r="J4473" s="25">
        <f t="shared" si="281"/>
        <v>0</v>
      </c>
      <c r="K4473" s="25">
        <f t="shared" si="282"/>
        <v>0</v>
      </c>
      <c r="L4473" s="25">
        <f t="shared" si="283"/>
        <v>0</v>
      </c>
      <c r="M4473" s="25">
        <v>0</v>
      </c>
      <c r="N4473" s="25" t="e">
        <v>#N/A</v>
      </c>
      <c r="O4473" s="25" t="e">
        <f>VLOOKUP(A4473,'NFkB target TFs'!$E$10:$E$54,1,FALSE)</f>
        <v>#N/A</v>
      </c>
      <c r="P4473" s="25" t="e">
        <f>VLOOKUP(A4473,'all NFkB targets'!$A$6:$A$571,1,FALSE)</f>
        <v>#N/A</v>
      </c>
    </row>
    <row r="4474" spans="1:16" x14ac:dyDescent="0.25">
      <c r="A4474" s="96" t="s">
        <v>9080</v>
      </c>
      <c r="B4474" s="21" t="s">
        <v>9081</v>
      </c>
      <c r="C4474" s="21"/>
      <c r="D4474" s="22">
        <v>0</v>
      </c>
      <c r="E4474" s="23">
        <v>-2.8439185524831625E-2</v>
      </c>
      <c r="F4474" s="23">
        <v>0.12436100482887805</v>
      </c>
      <c r="G4474" s="23">
        <v>0.29266156970835544</v>
      </c>
      <c r="H4474" s="23">
        <v>8.7056405161282206E-3</v>
      </c>
      <c r="I4474" s="25">
        <f t="shared" si="280"/>
        <v>0</v>
      </c>
      <c r="J4474" s="25">
        <f t="shared" si="281"/>
        <v>0</v>
      </c>
      <c r="K4474" s="25">
        <f t="shared" si="282"/>
        <v>0</v>
      </c>
      <c r="L4474" s="25">
        <f t="shared" si="283"/>
        <v>0</v>
      </c>
      <c r="M4474" s="25">
        <v>0</v>
      </c>
      <c r="N4474" s="25" t="e">
        <v>#N/A</v>
      </c>
      <c r="O4474" s="25" t="e">
        <f>VLOOKUP(A4474,'NFkB target TFs'!$E$10:$E$54,1,FALSE)</f>
        <v>#N/A</v>
      </c>
      <c r="P4474" s="25" t="e">
        <f>VLOOKUP(A4474,'all NFkB targets'!$A$6:$A$571,1,FALSE)</f>
        <v>#N/A</v>
      </c>
    </row>
    <row r="4475" spans="1:16" x14ac:dyDescent="0.25">
      <c r="A4475" s="96" t="s">
        <v>1082</v>
      </c>
      <c r="B4475" s="21" t="s">
        <v>1083</v>
      </c>
      <c r="C4475" s="21"/>
      <c r="D4475" s="22">
        <v>0</v>
      </c>
      <c r="E4475" s="23">
        <v>0.29810892887284118</v>
      </c>
      <c r="F4475" s="23">
        <v>0.48974131984982266</v>
      </c>
      <c r="G4475" s="23">
        <v>0.18717817820906973</v>
      </c>
      <c r="H4475" s="23">
        <v>8.6749890136475459E-3</v>
      </c>
      <c r="I4475" s="25">
        <f t="shared" si="280"/>
        <v>0</v>
      </c>
      <c r="J4475" s="25">
        <f t="shared" si="281"/>
        <v>0</v>
      </c>
      <c r="K4475" s="25">
        <f t="shared" si="282"/>
        <v>0</v>
      </c>
      <c r="L4475" s="25">
        <f t="shared" si="283"/>
        <v>0</v>
      </c>
      <c r="M4475" s="25">
        <v>0</v>
      </c>
      <c r="N4475" s="25" t="e">
        <v>#N/A</v>
      </c>
      <c r="O4475" s="25" t="e">
        <f>VLOOKUP(A4475,'NFkB target TFs'!$E$10:$E$54,1,FALSE)</f>
        <v>#N/A</v>
      </c>
      <c r="P4475" s="25" t="e">
        <f>VLOOKUP(A4475,'all NFkB targets'!$A$6:$A$571,1,FALSE)</f>
        <v>#N/A</v>
      </c>
    </row>
    <row r="4476" spans="1:16" x14ac:dyDescent="0.25">
      <c r="A4476" s="96" t="s">
        <v>6950</v>
      </c>
      <c r="B4476" s="21" t="s">
        <v>6951</v>
      </c>
      <c r="C4476" s="21"/>
      <c r="D4476" s="22">
        <v>0</v>
      </c>
      <c r="E4476" s="23">
        <v>-0.30206940953592304</v>
      </c>
      <c r="F4476" s="23">
        <v>-5.7757514530822084E-2</v>
      </c>
      <c r="G4476" s="23">
        <v>-0.44017133634605377</v>
      </c>
      <c r="H4476" s="23">
        <v>8.6383029241110763E-3</v>
      </c>
      <c r="I4476" s="25">
        <f t="shared" si="280"/>
        <v>0</v>
      </c>
      <c r="J4476" s="25">
        <f t="shared" si="281"/>
        <v>0</v>
      </c>
      <c r="K4476" s="25">
        <f t="shared" si="282"/>
        <v>0</v>
      </c>
      <c r="L4476" s="25">
        <f t="shared" si="283"/>
        <v>0</v>
      </c>
      <c r="M4476" s="25">
        <v>0</v>
      </c>
      <c r="N4476" s="25" t="e">
        <v>#N/A</v>
      </c>
      <c r="O4476" s="25" t="e">
        <f>VLOOKUP(A4476,'NFkB target TFs'!$E$10:$E$54,1,FALSE)</f>
        <v>#N/A</v>
      </c>
      <c r="P4476" s="25" t="e">
        <f>VLOOKUP(A4476,'all NFkB targets'!$A$6:$A$571,1,FALSE)</f>
        <v>#N/A</v>
      </c>
    </row>
    <row r="4477" spans="1:16" x14ac:dyDescent="0.25">
      <c r="A4477" s="96" t="s">
        <v>4869</v>
      </c>
      <c r="B4477" s="21" t="s">
        <v>4870</v>
      </c>
      <c r="C4477" s="21"/>
      <c r="D4477" s="22">
        <v>0</v>
      </c>
      <c r="E4477" s="23">
        <v>8.6409548481870643E-2</v>
      </c>
      <c r="F4477" s="23">
        <v>-6.8979697202457751E-2</v>
      </c>
      <c r="G4477" s="23">
        <v>-8.8671059915055334E-2</v>
      </c>
      <c r="H4477" s="23">
        <v>8.6278389901100535E-3</v>
      </c>
      <c r="I4477" s="25">
        <f t="shared" si="280"/>
        <v>0</v>
      </c>
      <c r="J4477" s="25">
        <f t="shared" si="281"/>
        <v>0</v>
      </c>
      <c r="K4477" s="25">
        <f t="shared" si="282"/>
        <v>0</v>
      </c>
      <c r="L4477" s="25">
        <f t="shared" si="283"/>
        <v>0</v>
      </c>
      <c r="M4477" s="25">
        <v>0</v>
      </c>
      <c r="N4477" s="25" t="e">
        <v>#N/A</v>
      </c>
      <c r="O4477" s="25" t="e">
        <f>VLOOKUP(A4477,'NFkB target TFs'!$E$10:$E$54,1,FALSE)</f>
        <v>#N/A</v>
      </c>
      <c r="P4477" s="25" t="e">
        <f>VLOOKUP(A4477,'all NFkB targets'!$A$6:$A$571,1,FALSE)</f>
        <v>#N/A</v>
      </c>
    </row>
    <row r="4478" spans="1:16" x14ac:dyDescent="0.25">
      <c r="A4478" s="96" t="s">
        <v>7527</v>
      </c>
      <c r="B4478" s="21" t="s">
        <v>7528</v>
      </c>
      <c r="C4478" s="21"/>
      <c r="D4478" s="22">
        <v>0</v>
      </c>
      <c r="E4478" s="23">
        <v>0.12132636012646435</v>
      </c>
      <c r="F4478" s="23">
        <v>1.7950681619674499E-2</v>
      </c>
      <c r="G4478" s="23">
        <v>0.26004126152181067</v>
      </c>
      <c r="H4478" s="23">
        <v>8.5215046998536569E-3</v>
      </c>
      <c r="I4478" s="25">
        <f t="shared" si="280"/>
        <v>0</v>
      </c>
      <c r="J4478" s="25">
        <f t="shared" si="281"/>
        <v>0</v>
      </c>
      <c r="K4478" s="25">
        <f t="shared" si="282"/>
        <v>0</v>
      </c>
      <c r="L4478" s="25">
        <f t="shared" si="283"/>
        <v>0</v>
      </c>
      <c r="M4478" s="25">
        <v>0</v>
      </c>
      <c r="N4478" s="25" t="e">
        <v>#N/A</v>
      </c>
      <c r="O4478" s="25" t="e">
        <f>VLOOKUP(A4478,'NFkB target TFs'!$E$10:$E$54,1,FALSE)</f>
        <v>#N/A</v>
      </c>
      <c r="P4478" s="25" t="e">
        <f>VLOOKUP(A4478,'all NFkB targets'!$A$6:$A$571,1,FALSE)</f>
        <v>#N/A</v>
      </c>
    </row>
    <row r="4479" spans="1:16" x14ac:dyDescent="0.25">
      <c r="A4479" s="96" t="s">
        <v>5276</v>
      </c>
      <c r="B4479" s="21" t="s">
        <v>5277</v>
      </c>
      <c r="C4479" s="21"/>
      <c r="D4479" s="22">
        <v>0</v>
      </c>
      <c r="E4479" s="23">
        <v>8.5733691320696109E-2</v>
      </c>
      <c r="F4479" s="23">
        <v>-0.38711412765358366</v>
      </c>
      <c r="G4479" s="23">
        <v>0.25839037795202047</v>
      </c>
      <c r="H4479" s="23">
        <v>8.4933754321115142E-3</v>
      </c>
      <c r="I4479" s="25">
        <f t="shared" si="280"/>
        <v>0</v>
      </c>
      <c r="J4479" s="25">
        <f t="shared" si="281"/>
        <v>0</v>
      </c>
      <c r="K4479" s="25">
        <f t="shared" si="282"/>
        <v>0</v>
      </c>
      <c r="L4479" s="25">
        <f t="shared" si="283"/>
        <v>0</v>
      </c>
      <c r="M4479" s="25">
        <v>0</v>
      </c>
      <c r="N4479" s="25" t="e">
        <v>#N/A</v>
      </c>
      <c r="O4479" s="25" t="e">
        <f>VLOOKUP(A4479,'NFkB target TFs'!$E$10:$E$54,1,FALSE)</f>
        <v>#N/A</v>
      </c>
      <c r="P4479" s="25" t="e">
        <f>VLOOKUP(A4479,'all NFkB targets'!$A$6:$A$571,1,FALSE)</f>
        <v>#N/A</v>
      </c>
    </row>
    <row r="4480" spans="1:16" x14ac:dyDescent="0.25">
      <c r="A4480" s="96" t="s">
        <v>2482</v>
      </c>
      <c r="B4480" s="21" t="s">
        <v>2483</v>
      </c>
      <c r="C4480" s="21"/>
      <c r="D4480" s="22">
        <v>0</v>
      </c>
      <c r="E4480" s="23">
        <v>-0.16076339526957287</v>
      </c>
      <c r="F4480" s="23">
        <v>8.3591214849084536E-2</v>
      </c>
      <c r="G4480" s="23">
        <v>-0.14222834261348485</v>
      </c>
      <c r="H4480" s="23">
        <v>8.3779902421814399E-3</v>
      </c>
      <c r="I4480" s="25">
        <f t="shared" si="280"/>
        <v>0</v>
      </c>
      <c r="J4480" s="25">
        <f t="shared" si="281"/>
        <v>0</v>
      </c>
      <c r="K4480" s="25">
        <f t="shared" si="282"/>
        <v>0</v>
      </c>
      <c r="L4480" s="25">
        <f t="shared" si="283"/>
        <v>0</v>
      </c>
      <c r="M4480" s="25">
        <v>0</v>
      </c>
      <c r="N4480" s="25" t="e">
        <v>#N/A</v>
      </c>
      <c r="O4480" s="25" t="e">
        <f>VLOOKUP(A4480,'NFkB target TFs'!$E$10:$E$54,1,FALSE)</f>
        <v>#N/A</v>
      </c>
      <c r="P4480" s="25" t="e">
        <f>VLOOKUP(A4480,'all NFkB targets'!$A$6:$A$571,1,FALSE)</f>
        <v>#N/A</v>
      </c>
    </row>
    <row r="4481" spans="1:16" x14ac:dyDescent="0.25">
      <c r="A4481" s="96" t="s">
        <v>3702</v>
      </c>
      <c r="B4481" s="21" t="s">
        <v>3703</v>
      </c>
      <c r="C4481" s="21"/>
      <c r="D4481" s="22">
        <v>0</v>
      </c>
      <c r="E4481" s="23">
        <v>0.1582008552080319</v>
      </c>
      <c r="F4481" s="23">
        <v>0.15700116398201519</v>
      </c>
      <c r="G4481" s="23">
        <v>-0.2148952383627793</v>
      </c>
      <c r="H4481" s="23">
        <v>8.3335007175115283E-3</v>
      </c>
      <c r="I4481" s="25">
        <f t="shared" si="280"/>
        <v>0</v>
      </c>
      <c r="J4481" s="25">
        <f t="shared" si="281"/>
        <v>0</v>
      </c>
      <c r="K4481" s="25">
        <f t="shared" si="282"/>
        <v>0</v>
      </c>
      <c r="L4481" s="25">
        <f t="shared" si="283"/>
        <v>0</v>
      </c>
      <c r="M4481" s="25">
        <v>0</v>
      </c>
      <c r="N4481" s="25" t="e">
        <v>#N/A</v>
      </c>
      <c r="O4481" s="25" t="e">
        <f>VLOOKUP(A4481,'NFkB target TFs'!$E$10:$E$54,1,FALSE)</f>
        <v>#N/A</v>
      </c>
      <c r="P4481" s="25" t="e">
        <f>VLOOKUP(A4481,'all NFkB targets'!$A$6:$A$571,1,FALSE)</f>
        <v>#N/A</v>
      </c>
    </row>
    <row r="4482" spans="1:16" x14ac:dyDescent="0.25">
      <c r="A4482" s="96" t="s">
        <v>2456</v>
      </c>
      <c r="B4482" s="21" t="s">
        <v>2457</v>
      </c>
      <c r="C4482" s="21"/>
      <c r="D4482" s="22">
        <v>0</v>
      </c>
      <c r="E4482" s="23">
        <v>-0.44801927409594472</v>
      </c>
      <c r="F4482" s="23">
        <v>-0.10872364717620409</v>
      </c>
      <c r="G4482" s="23">
        <v>0.1435658583864331</v>
      </c>
      <c r="H4482" s="23">
        <v>8.0873389375734159E-3</v>
      </c>
      <c r="I4482" s="25">
        <f t="shared" si="280"/>
        <v>0</v>
      </c>
      <c r="J4482" s="25">
        <f t="shared" si="281"/>
        <v>0</v>
      </c>
      <c r="K4482" s="25">
        <f t="shared" si="282"/>
        <v>0</v>
      </c>
      <c r="L4482" s="25">
        <f t="shared" si="283"/>
        <v>0</v>
      </c>
      <c r="M4482" s="25">
        <v>0</v>
      </c>
      <c r="N4482" s="25" t="e">
        <v>#N/A</v>
      </c>
      <c r="O4482" s="25" t="e">
        <f>VLOOKUP(A4482,'NFkB target TFs'!$E$10:$E$54,1,FALSE)</f>
        <v>#N/A</v>
      </c>
      <c r="P4482" s="25" t="e">
        <f>VLOOKUP(A4482,'all NFkB targets'!$A$6:$A$571,1,FALSE)</f>
        <v>#N/A</v>
      </c>
    </row>
    <row r="4483" spans="1:16" x14ac:dyDescent="0.25">
      <c r="A4483" s="96" t="s">
        <v>2115</v>
      </c>
      <c r="B4483" s="21" t="s">
        <v>2116</v>
      </c>
      <c r="C4483" s="21"/>
      <c r="D4483" s="22">
        <v>0</v>
      </c>
      <c r="E4483" s="23">
        <v>-0.14409133205810928</v>
      </c>
      <c r="F4483" s="23">
        <v>0.316801028839863</v>
      </c>
      <c r="G4483" s="23">
        <v>-0.14541141278036257</v>
      </c>
      <c r="H4483" s="23">
        <v>8.0134646857933055E-3</v>
      </c>
      <c r="I4483" s="25">
        <f t="shared" si="280"/>
        <v>0</v>
      </c>
      <c r="J4483" s="25">
        <f t="shared" si="281"/>
        <v>0</v>
      </c>
      <c r="K4483" s="25">
        <f t="shared" si="282"/>
        <v>0</v>
      </c>
      <c r="L4483" s="25">
        <f t="shared" si="283"/>
        <v>0</v>
      </c>
      <c r="M4483" s="25">
        <v>0</v>
      </c>
      <c r="N4483" s="25" t="e">
        <v>#N/A</v>
      </c>
      <c r="O4483" s="25" t="e">
        <f>VLOOKUP(A4483,'NFkB target TFs'!$E$10:$E$54,1,FALSE)</f>
        <v>#N/A</v>
      </c>
      <c r="P4483" s="25" t="e">
        <f>VLOOKUP(A4483,'all NFkB targets'!$A$6:$A$571,1,FALSE)</f>
        <v>#N/A</v>
      </c>
    </row>
    <row r="4484" spans="1:16" x14ac:dyDescent="0.25">
      <c r="A4484" s="96" t="s">
        <v>263</v>
      </c>
      <c r="B4484" s="21" t="s">
        <v>264</v>
      </c>
      <c r="C4484" s="21"/>
      <c r="D4484" s="22">
        <v>0</v>
      </c>
      <c r="E4484" s="23">
        <v>-0.21203720585170815</v>
      </c>
      <c r="F4484" s="23">
        <v>-3.9842978329095349E-2</v>
      </c>
      <c r="G4484" s="23">
        <v>5.9384053177277157E-2</v>
      </c>
      <c r="H4484" s="23">
        <v>7.9086082542374637E-3</v>
      </c>
      <c r="I4484" s="25">
        <f t="shared" si="280"/>
        <v>0</v>
      </c>
      <c r="J4484" s="25">
        <f t="shared" si="281"/>
        <v>0</v>
      </c>
      <c r="K4484" s="25">
        <f t="shared" si="282"/>
        <v>0</v>
      </c>
      <c r="L4484" s="25">
        <f t="shared" si="283"/>
        <v>0</v>
      </c>
      <c r="M4484" s="25">
        <v>0</v>
      </c>
      <c r="N4484" s="25" t="e">
        <v>#N/A</v>
      </c>
      <c r="O4484" s="25" t="e">
        <f>VLOOKUP(A4484,'NFkB target TFs'!$E$10:$E$54,1,FALSE)</f>
        <v>#N/A</v>
      </c>
      <c r="P4484" s="25" t="e">
        <f>VLOOKUP(A4484,'all NFkB targets'!$A$6:$A$571,1,FALSE)</f>
        <v>#N/A</v>
      </c>
    </row>
    <row r="4485" spans="1:16" x14ac:dyDescent="0.25">
      <c r="A4485" s="96" t="s">
        <v>10481</v>
      </c>
      <c r="B4485" s="21" t="s">
        <v>10482</v>
      </c>
      <c r="C4485" s="21"/>
      <c r="D4485" s="22">
        <v>0</v>
      </c>
      <c r="E4485" s="23">
        <v>-0.27598151963314205</v>
      </c>
      <c r="F4485" s="23">
        <v>-6.1116922105390881E-2</v>
      </c>
      <c r="G4485" s="23">
        <v>0.25962880958517642</v>
      </c>
      <c r="H4485" s="23">
        <v>7.9079558393837217E-3</v>
      </c>
      <c r="I4485" s="25">
        <f t="shared" si="280"/>
        <v>0</v>
      </c>
      <c r="J4485" s="25">
        <f t="shared" si="281"/>
        <v>0</v>
      </c>
      <c r="K4485" s="25">
        <f t="shared" si="282"/>
        <v>0</v>
      </c>
      <c r="L4485" s="25">
        <f t="shared" si="283"/>
        <v>0</v>
      </c>
      <c r="M4485" s="25">
        <v>0</v>
      </c>
      <c r="N4485" s="25" t="e">
        <v>#N/A</v>
      </c>
      <c r="O4485" s="25" t="e">
        <f>VLOOKUP(A4485,'NFkB target TFs'!$E$10:$E$54,1,FALSE)</f>
        <v>#N/A</v>
      </c>
      <c r="P4485" s="25" t="e">
        <f>VLOOKUP(A4485,'all NFkB targets'!$A$6:$A$571,1,FALSE)</f>
        <v>#N/A</v>
      </c>
    </row>
    <row r="4486" spans="1:16" x14ac:dyDescent="0.25">
      <c r="A4486" s="96" t="s">
        <v>7878</v>
      </c>
      <c r="B4486" s="21" t="s">
        <v>7879</v>
      </c>
      <c r="C4486" s="21"/>
      <c r="D4486" s="22">
        <v>0</v>
      </c>
      <c r="E4486" s="23">
        <v>-0.25408592679214098</v>
      </c>
      <c r="F4486" s="23">
        <v>-9.905601967462839E-2</v>
      </c>
      <c r="G4486" s="23">
        <v>-7.0237832034817413E-2</v>
      </c>
      <c r="H4486" s="23">
        <v>7.8213600084621106E-3</v>
      </c>
      <c r="I4486" s="25">
        <f t="shared" si="280"/>
        <v>0</v>
      </c>
      <c r="J4486" s="25">
        <f t="shared" si="281"/>
        <v>0</v>
      </c>
      <c r="K4486" s="25">
        <f t="shared" si="282"/>
        <v>0</v>
      </c>
      <c r="L4486" s="25">
        <f t="shared" si="283"/>
        <v>0</v>
      </c>
      <c r="M4486" s="25">
        <v>0</v>
      </c>
      <c r="N4486" s="25" t="e">
        <v>#N/A</v>
      </c>
      <c r="O4486" s="25" t="e">
        <f>VLOOKUP(A4486,'NFkB target TFs'!$E$10:$E$54,1,FALSE)</f>
        <v>#N/A</v>
      </c>
      <c r="P4486" s="25" t="e">
        <f>VLOOKUP(A4486,'all NFkB targets'!$A$6:$A$571,1,FALSE)</f>
        <v>#N/A</v>
      </c>
    </row>
    <row r="4487" spans="1:16" x14ac:dyDescent="0.25">
      <c r="A4487" s="96" t="s">
        <v>1784</v>
      </c>
      <c r="B4487" s="21" t="s">
        <v>1785</v>
      </c>
      <c r="C4487" s="21"/>
      <c r="D4487" s="22">
        <v>0</v>
      </c>
      <c r="E4487" s="23">
        <v>0.30811027445635841</v>
      </c>
      <c r="F4487" s="23">
        <v>0.11333060159049478</v>
      </c>
      <c r="G4487" s="23">
        <v>0.20412863142736065</v>
      </c>
      <c r="H4487" s="23">
        <v>7.7039092823975776E-3</v>
      </c>
      <c r="I4487" s="25">
        <f t="shared" si="280"/>
        <v>0</v>
      </c>
      <c r="J4487" s="25">
        <f t="shared" si="281"/>
        <v>0</v>
      </c>
      <c r="K4487" s="25">
        <f t="shared" si="282"/>
        <v>0</v>
      </c>
      <c r="L4487" s="25">
        <f t="shared" si="283"/>
        <v>0</v>
      </c>
      <c r="M4487" s="25">
        <v>0</v>
      </c>
      <c r="N4487" s="25" t="e">
        <v>#N/A</v>
      </c>
      <c r="O4487" s="25" t="e">
        <f>VLOOKUP(A4487,'NFkB target TFs'!$E$10:$E$54,1,FALSE)</f>
        <v>#N/A</v>
      </c>
      <c r="P4487" s="25" t="e">
        <f>VLOOKUP(A4487,'all NFkB targets'!$A$6:$A$571,1,FALSE)</f>
        <v>#N/A</v>
      </c>
    </row>
    <row r="4488" spans="1:16" x14ac:dyDescent="0.25">
      <c r="A4488" s="96" t="s">
        <v>8964</v>
      </c>
      <c r="B4488" s="21" t="s">
        <v>941</v>
      </c>
      <c r="C4488" s="21"/>
      <c r="D4488" s="22">
        <v>0</v>
      </c>
      <c r="E4488" s="23">
        <v>0.30764718288451215</v>
      </c>
      <c r="F4488" s="23">
        <v>-3.1564994645978694E-3</v>
      </c>
      <c r="G4488" s="23">
        <v>-0.28363693993210093</v>
      </c>
      <c r="H4488" s="23">
        <v>7.6108339664632211E-3</v>
      </c>
      <c r="I4488" s="25">
        <f t="shared" si="280"/>
        <v>0</v>
      </c>
      <c r="J4488" s="25">
        <f t="shared" si="281"/>
        <v>0</v>
      </c>
      <c r="K4488" s="25">
        <f t="shared" si="282"/>
        <v>0</v>
      </c>
      <c r="L4488" s="25">
        <f t="shared" si="283"/>
        <v>0</v>
      </c>
      <c r="M4488" s="25">
        <v>0</v>
      </c>
      <c r="N4488" s="25" t="e">
        <v>#N/A</v>
      </c>
      <c r="O4488" s="25" t="e">
        <f>VLOOKUP(A4488,'NFkB target TFs'!$E$10:$E$54,1,FALSE)</f>
        <v>#N/A</v>
      </c>
      <c r="P4488" s="25" t="e">
        <f>VLOOKUP(A4488,'all NFkB targets'!$A$6:$A$571,1,FALSE)</f>
        <v>#N/A</v>
      </c>
    </row>
    <row r="4489" spans="1:16" x14ac:dyDescent="0.25">
      <c r="A4489" s="96" t="s">
        <v>2478</v>
      </c>
      <c r="B4489" s="21" t="s">
        <v>2479</v>
      </c>
      <c r="C4489" s="21"/>
      <c r="D4489" s="22">
        <v>0</v>
      </c>
      <c r="E4489" s="23">
        <v>6.3622058327234415E-3</v>
      </c>
      <c r="F4489" s="23">
        <v>-3.0757576006304702E-2</v>
      </c>
      <c r="G4489" s="23">
        <v>4.8171635869541207E-2</v>
      </c>
      <c r="H4489" s="23">
        <v>7.5374816330901701E-3</v>
      </c>
      <c r="I4489" s="25">
        <f t="shared" si="280"/>
        <v>0</v>
      </c>
      <c r="J4489" s="25">
        <f t="shared" si="281"/>
        <v>0</v>
      </c>
      <c r="K4489" s="25">
        <f t="shared" si="282"/>
        <v>0</v>
      </c>
      <c r="L4489" s="25">
        <f t="shared" si="283"/>
        <v>0</v>
      </c>
      <c r="M4489" s="25">
        <v>0</v>
      </c>
      <c r="N4489" s="25" t="e">
        <v>#N/A</v>
      </c>
      <c r="O4489" s="25" t="e">
        <f>VLOOKUP(A4489,'NFkB target TFs'!$E$10:$E$54,1,FALSE)</f>
        <v>#N/A</v>
      </c>
      <c r="P4489" s="25" t="e">
        <f>VLOOKUP(A4489,'all NFkB targets'!$A$6:$A$571,1,FALSE)</f>
        <v>#N/A</v>
      </c>
    </row>
    <row r="4490" spans="1:16" x14ac:dyDescent="0.25">
      <c r="A4490" s="96" t="s">
        <v>5437</v>
      </c>
      <c r="B4490" s="21" t="s">
        <v>5438</v>
      </c>
      <c r="C4490" s="21"/>
      <c r="D4490" s="22">
        <v>0</v>
      </c>
      <c r="E4490" s="23">
        <v>0.15882187928242855</v>
      </c>
      <c r="F4490" s="23">
        <v>0.29183581902452438</v>
      </c>
      <c r="G4490" s="23">
        <v>0.42985392543392748</v>
      </c>
      <c r="H4490" s="23">
        <v>7.4660964536152532E-3</v>
      </c>
      <c r="I4490" s="25">
        <f t="shared" si="280"/>
        <v>0</v>
      </c>
      <c r="J4490" s="25">
        <f t="shared" si="281"/>
        <v>0</v>
      </c>
      <c r="K4490" s="25">
        <f t="shared" si="282"/>
        <v>0</v>
      </c>
      <c r="L4490" s="25">
        <f t="shared" si="283"/>
        <v>0</v>
      </c>
      <c r="M4490" s="25">
        <v>0</v>
      </c>
      <c r="N4490" s="25" t="e">
        <v>#N/A</v>
      </c>
      <c r="O4490" s="25" t="e">
        <f>VLOOKUP(A4490,'NFkB target TFs'!$E$10:$E$54,1,FALSE)</f>
        <v>#N/A</v>
      </c>
      <c r="P4490" s="25" t="e">
        <f>VLOOKUP(A4490,'all NFkB targets'!$A$6:$A$571,1,FALSE)</f>
        <v>#N/A</v>
      </c>
    </row>
    <row r="4491" spans="1:16" x14ac:dyDescent="0.25">
      <c r="A4491" s="96" t="s">
        <v>7652</v>
      </c>
      <c r="B4491" s="21" t="s">
        <v>7653</v>
      </c>
      <c r="C4491" s="21"/>
      <c r="D4491" s="22">
        <v>0</v>
      </c>
      <c r="E4491" s="23">
        <v>-0.13187123795827854</v>
      </c>
      <c r="F4491" s="23">
        <v>0.15232711814396732</v>
      </c>
      <c r="G4491" s="23">
        <v>-0.15519310721100291</v>
      </c>
      <c r="H4491" s="23">
        <v>7.3671107648031085E-3</v>
      </c>
      <c r="I4491" s="25">
        <f t="shared" si="280"/>
        <v>0</v>
      </c>
      <c r="J4491" s="25">
        <f t="shared" si="281"/>
        <v>0</v>
      </c>
      <c r="K4491" s="25">
        <f t="shared" si="282"/>
        <v>0</v>
      </c>
      <c r="L4491" s="25">
        <f t="shared" si="283"/>
        <v>0</v>
      </c>
      <c r="M4491" s="25">
        <v>0</v>
      </c>
      <c r="N4491" s="25" t="e">
        <v>#N/A</v>
      </c>
      <c r="O4491" s="25" t="e">
        <f>VLOOKUP(A4491,'NFkB target TFs'!$E$10:$E$54,1,FALSE)</f>
        <v>#N/A</v>
      </c>
      <c r="P4491" s="25" t="e">
        <f>VLOOKUP(A4491,'all NFkB targets'!$A$6:$A$571,1,FALSE)</f>
        <v>#N/A</v>
      </c>
    </row>
    <row r="4492" spans="1:16" x14ac:dyDescent="0.25">
      <c r="A4492" s="96" t="s">
        <v>2913</v>
      </c>
      <c r="B4492" s="21" t="s">
        <v>2914</v>
      </c>
      <c r="C4492" s="21"/>
      <c r="D4492" s="22">
        <v>0</v>
      </c>
      <c r="E4492" s="23">
        <v>0.1471579423713287</v>
      </c>
      <c r="F4492" s="23">
        <v>0.11792572456269088</v>
      </c>
      <c r="G4492" s="23">
        <v>2.9353912747262383E-2</v>
      </c>
      <c r="H4492" s="23">
        <v>7.1582641443964255E-3</v>
      </c>
      <c r="I4492" s="25">
        <f t="shared" si="280"/>
        <v>0</v>
      </c>
      <c r="J4492" s="25">
        <f t="shared" si="281"/>
        <v>0</v>
      </c>
      <c r="K4492" s="25">
        <f t="shared" si="282"/>
        <v>0</v>
      </c>
      <c r="L4492" s="25">
        <f t="shared" si="283"/>
        <v>0</v>
      </c>
      <c r="M4492" s="25">
        <v>0</v>
      </c>
      <c r="N4492" s="25" t="e">
        <v>#N/A</v>
      </c>
      <c r="O4492" s="25" t="e">
        <f>VLOOKUP(A4492,'NFkB target TFs'!$E$10:$E$54,1,FALSE)</f>
        <v>#N/A</v>
      </c>
      <c r="P4492" s="25" t="e">
        <f>VLOOKUP(A4492,'all NFkB targets'!$A$6:$A$571,1,FALSE)</f>
        <v>#N/A</v>
      </c>
    </row>
    <row r="4493" spans="1:16" x14ac:dyDescent="0.25">
      <c r="A4493" s="96" t="s">
        <v>5575</v>
      </c>
      <c r="B4493" s="21" t="s">
        <v>5576</v>
      </c>
      <c r="C4493" s="21"/>
      <c r="D4493" s="22">
        <v>0</v>
      </c>
      <c r="E4493" s="23">
        <v>0.1429465443488814</v>
      </c>
      <c r="F4493" s="23">
        <v>0.12340758457098505</v>
      </c>
      <c r="G4493" s="23">
        <v>0.26303440583379351</v>
      </c>
      <c r="H4493" s="23">
        <v>7.1424082013441725E-3</v>
      </c>
      <c r="I4493" s="25">
        <f t="shared" si="280"/>
        <v>0</v>
      </c>
      <c r="J4493" s="25">
        <f t="shared" si="281"/>
        <v>0</v>
      </c>
      <c r="K4493" s="25">
        <f t="shared" si="282"/>
        <v>0</v>
      </c>
      <c r="L4493" s="25">
        <f t="shared" si="283"/>
        <v>0</v>
      </c>
      <c r="M4493" s="25">
        <v>0</v>
      </c>
      <c r="N4493" s="25" t="e">
        <v>#N/A</v>
      </c>
      <c r="O4493" s="25" t="e">
        <f>VLOOKUP(A4493,'NFkB target TFs'!$E$10:$E$54,1,FALSE)</f>
        <v>#N/A</v>
      </c>
      <c r="P4493" s="25" t="e">
        <f>VLOOKUP(A4493,'all NFkB targets'!$A$6:$A$571,1,FALSE)</f>
        <v>#N/A</v>
      </c>
    </row>
    <row r="4494" spans="1:16" x14ac:dyDescent="0.25">
      <c r="A4494" s="96" t="s">
        <v>7488</v>
      </c>
      <c r="B4494" s="21" t="s">
        <v>7489</v>
      </c>
      <c r="C4494" s="21"/>
      <c r="D4494" s="22">
        <v>0</v>
      </c>
      <c r="E4494" s="23">
        <v>-0.20767888736825357</v>
      </c>
      <c r="F4494" s="23">
        <v>-0.10156858677641319</v>
      </c>
      <c r="G4494" s="23">
        <v>-0.31493809374063242</v>
      </c>
      <c r="H4494" s="23">
        <v>7.0301079327698785E-3</v>
      </c>
      <c r="I4494" s="25">
        <f t="shared" si="280"/>
        <v>0</v>
      </c>
      <c r="J4494" s="25">
        <f t="shared" si="281"/>
        <v>0</v>
      </c>
      <c r="K4494" s="25">
        <f t="shared" si="282"/>
        <v>0</v>
      </c>
      <c r="L4494" s="25">
        <f t="shared" si="283"/>
        <v>0</v>
      </c>
      <c r="M4494" s="25">
        <v>0</v>
      </c>
      <c r="N4494" s="25" t="e">
        <v>#N/A</v>
      </c>
      <c r="O4494" s="25" t="e">
        <f>VLOOKUP(A4494,'NFkB target TFs'!$E$10:$E$54,1,FALSE)</f>
        <v>#N/A</v>
      </c>
      <c r="P4494" s="25" t="e">
        <f>VLOOKUP(A4494,'all NFkB targets'!$A$6:$A$571,1,FALSE)</f>
        <v>#N/A</v>
      </c>
    </row>
    <row r="4495" spans="1:16" x14ac:dyDescent="0.25">
      <c r="A4495" s="96" t="s">
        <v>5975</v>
      </c>
      <c r="B4495" s="21" t="s">
        <v>5976</v>
      </c>
      <c r="C4495" s="21"/>
      <c r="D4495" s="22">
        <v>0</v>
      </c>
      <c r="E4495" s="23">
        <v>2.9345699290547356E-2</v>
      </c>
      <c r="F4495" s="23">
        <v>0.37578375107112416</v>
      </c>
      <c r="G4495" s="23">
        <v>9.6336256857015093E-2</v>
      </c>
      <c r="H4495" s="23">
        <v>7.0079092651298145E-3</v>
      </c>
      <c r="I4495" s="25">
        <f t="shared" si="280"/>
        <v>0</v>
      </c>
      <c r="J4495" s="25">
        <f t="shared" si="281"/>
        <v>0</v>
      </c>
      <c r="K4495" s="25">
        <f t="shared" si="282"/>
        <v>0</v>
      </c>
      <c r="L4495" s="25">
        <f t="shared" si="283"/>
        <v>0</v>
      </c>
      <c r="M4495" s="25">
        <v>0</v>
      </c>
      <c r="N4495" s="25" t="e">
        <v>#N/A</v>
      </c>
      <c r="O4495" s="25" t="e">
        <f>VLOOKUP(A4495,'NFkB target TFs'!$E$10:$E$54,1,FALSE)</f>
        <v>#N/A</v>
      </c>
      <c r="P4495" s="25" t="e">
        <f>VLOOKUP(A4495,'all NFkB targets'!$A$6:$A$571,1,FALSE)</f>
        <v>#N/A</v>
      </c>
    </row>
    <row r="4496" spans="1:16" x14ac:dyDescent="0.25">
      <c r="A4496" s="96" t="s">
        <v>10451</v>
      </c>
      <c r="B4496" s="21" t="s">
        <v>10452</v>
      </c>
      <c r="C4496" s="21"/>
      <c r="D4496" s="22">
        <v>0</v>
      </c>
      <c r="E4496" s="23">
        <v>-0.11475892263741629</v>
      </c>
      <c r="F4496" s="23">
        <v>0.29928091662607759</v>
      </c>
      <c r="G4496" s="23">
        <v>7.82763802779749E-2</v>
      </c>
      <c r="H4496" s="23">
        <v>6.9911452099412214E-3</v>
      </c>
      <c r="I4496" s="25">
        <f t="shared" si="280"/>
        <v>0</v>
      </c>
      <c r="J4496" s="25">
        <f t="shared" si="281"/>
        <v>0</v>
      </c>
      <c r="K4496" s="25">
        <f t="shared" si="282"/>
        <v>0</v>
      </c>
      <c r="L4496" s="25">
        <f t="shared" si="283"/>
        <v>0</v>
      </c>
      <c r="M4496" s="25">
        <v>0</v>
      </c>
      <c r="N4496" s="25" t="e">
        <v>#N/A</v>
      </c>
      <c r="O4496" s="25" t="e">
        <f>VLOOKUP(A4496,'NFkB target TFs'!$E$10:$E$54,1,FALSE)</f>
        <v>#N/A</v>
      </c>
      <c r="P4496" s="25" t="e">
        <f>VLOOKUP(A4496,'all NFkB targets'!$A$6:$A$571,1,FALSE)</f>
        <v>#N/A</v>
      </c>
    </row>
    <row r="4497" spans="1:16" x14ac:dyDescent="0.25">
      <c r="A4497" s="96" t="s">
        <v>2888</v>
      </c>
      <c r="B4497" s="21" t="s">
        <v>2889</v>
      </c>
      <c r="C4497" s="21"/>
      <c r="D4497" s="22">
        <v>0</v>
      </c>
      <c r="E4497" s="23">
        <v>-2.0543070663158374E-3</v>
      </c>
      <c r="F4497" s="23">
        <v>0.24143516686824606</v>
      </c>
      <c r="G4497" s="23">
        <v>-2.9995078840115416E-2</v>
      </c>
      <c r="H4497" s="23">
        <v>6.9689540698896196E-3</v>
      </c>
      <c r="I4497" s="25">
        <f t="shared" si="280"/>
        <v>0</v>
      </c>
      <c r="J4497" s="25">
        <f t="shared" si="281"/>
        <v>0</v>
      </c>
      <c r="K4497" s="25">
        <f t="shared" si="282"/>
        <v>0</v>
      </c>
      <c r="L4497" s="25">
        <f t="shared" si="283"/>
        <v>0</v>
      </c>
      <c r="M4497" s="25">
        <v>0</v>
      </c>
      <c r="N4497" s="25" t="e">
        <v>#N/A</v>
      </c>
      <c r="O4497" s="25" t="e">
        <f>VLOOKUP(A4497,'NFkB target TFs'!$E$10:$E$54,1,FALSE)</f>
        <v>#N/A</v>
      </c>
      <c r="P4497" s="25" t="e">
        <f>VLOOKUP(A4497,'all NFkB targets'!$A$6:$A$571,1,FALSE)</f>
        <v>#N/A</v>
      </c>
    </row>
    <row r="4498" spans="1:16" x14ac:dyDescent="0.25">
      <c r="A4498" s="96" t="s">
        <v>11375</v>
      </c>
      <c r="B4498" s="21" t="s">
        <v>11376</v>
      </c>
      <c r="C4498" s="21"/>
      <c r="D4498" s="22">
        <v>0</v>
      </c>
      <c r="E4498" s="23">
        <v>-1.4006904984724155E-2</v>
      </c>
      <c r="F4498" s="23">
        <v>-7.4704010711702837E-2</v>
      </c>
      <c r="G4498" s="23">
        <v>-0.10875925676274327</v>
      </c>
      <c r="H4498" s="23">
        <v>6.948190887063675E-3</v>
      </c>
      <c r="I4498" s="25">
        <f t="shared" si="280"/>
        <v>0</v>
      </c>
      <c r="J4498" s="25">
        <f t="shared" si="281"/>
        <v>0</v>
      </c>
      <c r="K4498" s="25">
        <f t="shared" si="282"/>
        <v>0</v>
      </c>
      <c r="L4498" s="25">
        <f t="shared" si="283"/>
        <v>0</v>
      </c>
      <c r="M4498" s="25">
        <v>0</v>
      </c>
      <c r="N4498" s="25" t="e">
        <v>#N/A</v>
      </c>
      <c r="O4498" s="25" t="e">
        <f>VLOOKUP(A4498,'NFkB target TFs'!$E$10:$E$54,1,FALSE)</f>
        <v>#N/A</v>
      </c>
      <c r="P4498" s="25" t="e">
        <f>VLOOKUP(A4498,'all NFkB targets'!$A$6:$A$571,1,FALSE)</f>
        <v>#N/A</v>
      </c>
    </row>
    <row r="4499" spans="1:16" x14ac:dyDescent="0.25">
      <c r="A4499" s="96" t="s">
        <v>13715</v>
      </c>
      <c r="B4499" s="21" t="s">
        <v>13716</v>
      </c>
      <c r="C4499" s="21"/>
      <c r="D4499" s="22">
        <v>0</v>
      </c>
      <c r="E4499" s="28">
        <v>0.22600240981019343</v>
      </c>
      <c r="F4499" s="24">
        <v>-0.40671372901093317</v>
      </c>
      <c r="G4499" s="24">
        <v>-0.73202053269819833</v>
      </c>
      <c r="H4499" s="23">
        <v>6.6893499542763591E-3</v>
      </c>
      <c r="I4499" s="25">
        <f t="shared" si="280"/>
        <v>0</v>
      </c>
      <c r="J4499" s="25">
        <f t="shared" si="281"/>
        <v>0</v>
      </c>
      <c r="K4499" s="25">
        <f t="shared" si="282"/>
        <v>1</v>
      </c>
      <c r="L4499" s="25">
        <f t="shared" si="283"/>
        <v>0</v>
      </c>
      <c r="M4499" s="25">
        <v>1</v>
      </c>
      <c r="N4499" s="25" t="e">
        <v>#N/A</v>
      </c>
      <c r="O4499" s="25" t="e">
        <f>VLOOKUP(A4499,'NFkB target TFs'!$E$10:$E$54,1,FALSE)</f>
        <v>#N/A</v>
      </c>
      <c r="P4499" s="25" t="e">
        <f>VLOOKUP(A4499,'all NFkB targets'!$A$6:$A$571,1,FALSE)</f>
        <v>#N/A</v>
      </c>
    </row>
    <row r="4500" spans="1:16" x14ac:dyDescent="0.25">
      <c r="A4500" s="96" t="s">
        <v>5525</v>
      </c>
      <c r="B4500" s="21" t="s">
        <v>5526</v>
      </c>
      <c r="C4500" s="21"/>
      <c r="D4500" s="22">
        <v>0</v>
      </c>
      <c r="E4500" s="23">
        <v>0.22250774929053529</v>
      </c>
      <c r="F4500" s="23">
        <v>0.24852126747414513</v>
      </c>
      <c r="G4500" s="23">
        <v>-4.6129170729201238E-2</v>
      </c>
      <c r="H4500" s="23">
        <v>6.6188477579158462E-3</v>
      </c>
      <c r="I4500" s="25">
        <f t="shared" si="280"/>
        <v>0</v>
      </c>
      <c r="J4500" s="25">
        <f t="shared" si="281"/>
        <v>0</v>
      </c>
      <c r="K4500" s="25">
        <f t="shared" si="282"/>
        <v>0</v>
      </c>
      <c r="L4500" s="25">
        <f t="shared" si="283"/>
        <v>0</v>
      </c>
      <c r="M4500" s="25">
        <v>0</v>
      </c>
      <c r="N4500" s="25" t="e">
        <v>#N/A</v>
      </c>
      <c r="O4500" s="25" t="e">
        <f>VLOOKUP(A4500,'NFkB target TFs'!$E$10:$E$54,1,FALSE)</f>
        <v>#N/A</v>
      </c>
      <c r="P4500" s="25" t="e">
        <f>VLOOKUP(A4500,'all NFkB targets'!$A$6:$A$571,1,FALSE)</f>
        <v>#N/A</v>
      </c>
    </row>
    <row r="4501" spans="1:16" x14ac:dyDescent="0.25">
      <c r="A4501" s="96" t="s">
        <v>9511</v>
      </c>
      <c r="B4501" s="21" t="s">
        <v>9512</v>
      </c>
      <c r="C4501" s="21"/>
      <c r="D4501" s="22">
        <v>0</v>
      </c>
      <c r="E4501" s="23">
        <v>-0.16522021758428027</v>
      </c>
      <c r="F4501" s="23">
        <v>-2.8613550867586612E-2</v>
      </c>
      <c r="G4501" s="23">
        <v>-3.6023367418397692E-2</v>
      </c>
      <c r="H4501" s="23">
        <v>6.5895062702151109E-3</v>
      </c>
      <c r="I4501" s="25">
        <f t="shared" si="280"/>
        <v>0</v>
      </c>
      <c r="J4501" s="25">
        <f t="shared" si="281"/>
        <v>0</v>
      </c>
      <c r="K4501" s="25">
        <f t="shared" si="282"/>
        <v>0</v>
      </c>
      <c r="L4501" s="25">
        <f t="shared" si="283"/>
        <v>0</v>
      </c>
      <c r="M4501" s="25">
        <v>0</v>
      </c>
      <c r="N4501" s="25" t="e">
        <v>#N/A</v>
      </c>
      <c r="O4501" s="25" t="e">
        <f>VLOOKUP(A4501,'NFkB target TFs'!$E$10:$E$54,1,FALSE)</f>
        <v>#N/A</v>
      </c>
      <c r="P4501" s="25" t="e">
        <f>VLOOKUP(A4501,'all NFkB targets'!$A$6:$A$571,1,FALSE)</f>
        <v>#N/A</v>
      </c>
    </row>
    <row r="4502" spans="1:16" x14ac:dyDescent="0.25">
      <c r="A4502" s="96" t="s">
        <v>10746</v>
      </c>
      <c r="B4502" s="21" t="s">
        <v>10747</v>
      </c>
      <c r="C4502" s="21"/>
      <c r="D4502" s="22">
        <v>0</v>
      </c>
      <c r="E4502" s="23">
        <v>5.0991821592877344E-2</v>
      </c>
      <c r="F4502" s="23">
        <v>-0.18440176455419666</v>
      </c>
      <c r="G4502" s="23">
        <v>-0.47394752217757485</v>
      </c>
      <c r="H4502" s="23">
        <v>6.5605506605742594E-3</v>
      </c>
      <c r="I4502" s="25">
        <f t="shared" si="280"/>
        <v>0</v>
      </c>
      <c r="J4502" s="25">
        <f t="shared" si="281"/>
        <v>0</v>
      </c>
      <c r="K4502" s="25">
        <f t="shared" si="282"/>
        <v>0</v>
      </c>
      <c r="L4502" s="25">
        <f t="shared" si="283"/>
        <v>0</v>
      </c>
      <c r="M4502" s="25">
        <v>0</v>
      </c>
      <c r="N4502" s="25" t="e">
        <v>#N/A</v>
      </c>
      <c r="O4502" s="25" t="e">
        <f>VLOOKUP(A4502,'NFkB target TFs'!$E$10:$E$54,1,FALSE)</f>
        <v>#N/A</v>
      </c>
      <c r="P4502" s="25" t="e">
        <f>VLOOKUP(A4502,'all NFkB targets'!$A$6:$A$571,1,FALSE)</f>
        <v>#N/A</v>
      </c>
    </row>
    <row r="4503" spans="1:16" x14ac:dyDescent="0.25">
      <c r="A4503" s="96" t="s">
        <v>5244</v>
      </c>
      <c r="B4503" s="21" t="s">
        <v>5245</v>
      </c>
      <c r="C4503" s="21"/>
      <c r="D4503" s="22">
        <v>0</v>
      </c>
      <c r="E4503" s="23">
        <v>0.10408703166396041</v>
      </c>
      <c r="F4503" s="23">
        <v>-0.43221303782737558</v>
      </c>
      <c r="G4503" s="23">
        <v>0.10125356628446007</v>
      </c>
      <c r="H4503" s="23">
        <v>6.5448936910799628E-3</v>
      </c>
      <c r="I4503" s="25">
        <f t="shared" si="280"/>
        <v>0</v>
      </c>
      <c r="J4503" s="25">
        <f t="shared" si="281"/>
        <v>0</v>
      </c>
      <c r="K4503" s="25">
        <f t="shared" si="282"/>
        <v>0</v>
      </c>
      <c r="L4503" s="25">
        <f t="shared" si="283"/>
        <v>0</v>
      </c>
      <c r="M4503" s="25">
        <v>0</v>
      </c>
      <c r="N4503" s="25" t="e">
        <v>#N/A</v>
      </c>
      <c r="O4503" s="25" t="e">
        <f>VLOOKUP(A4503,'NFkB target TFs'!$E$10:$E$54,1,FALSE)</f>
        <v>#N/A</v>
      </c>
      <c r="P4503" s="25" t="e">
        <f>VLOOKUP(A4503,'all NFkB targets'!$A$6:$A$571,1,FALSE)</f>
        <v>#N/A</v>
      </c>
    </row>
    <row r="4504" spans="1:16" x14ac:dyDescent="0.25">
      <c r="A4504" s="96" t="s">
        <v>11652</v>
      </c>
      <c r="B4504" s="21" t="s">
        <v>11653</v>
      </c>
      <c r="C4504" s="21"/>
      <c r="D4504" s="22">
        <v>0</v>
      </c>
      <c r="E4504" s="23">
        <v>0.1225141852518014</v>
      </c>
      <c r="F4504" s="23">
        <v>8.6981649514083437E-2</v>
      </c>
      <c r="G4504" s="23">
        <v>6.7129865318797319E-2</v>
      </c>
      <c r="H4504" s="23">
        <v>6.2428105025134966E-3</v>
      </c>
      <c r="I4504" s="25">
        <f t="shared" si="280"/>
        <v>0</v>
      </c>
      <c r="J4504" s="25">
        <f t="shared" si="281"/>
        <v>0</v>
      </c>
      <c r="K4504" s="25">
        <f t="shared" si="282"/>
        <v>0</v>
      </c>
      <c r="L4504" s="25">
        <f t="shared" si="283"/>
        <v>0</v>
      </c>
      <c r="M4504" s="25">
        <v>0</v>
      </c>
      <c r="N4504" s="25" t="e">
        <v>#N/A</v>
      </c>
      <c r="O4504" s="25" t="e">
        <f>VLOOKUP(A4504,'NFkB target TFs'!$E$10:$E$54,1,FALSE)</f>
        <v>#N/A</v>
      </c>
      <c r="P4504" s="25" t="e">
        <f>VLOOKUP(A4504,'all NFkB targets'!$A$6:$A$571,1,FALSE)</f>
        <v>#N/A</v>
      </c>
    </row>
    <row r="4505" spans="1:16" x14ac:dyDescent="0.25">
      <c r="A4505" s="96" t="s">
        <v>5415</v>
      </c>
      <c r="B4505" s="21" t="s">
        <v>5416</v>
      </c>
      <c r="C4505" s="21"/>
      <c r="D4505" s="22">
        <v>0</v>
      </c>
      <c r="E4505" s="23">
        <v>0.10584803737434356</v>
      </c>
      <c r="F4505" s="23">
        <v>5.9494087200240471E-2</v>
      </c>
      <c r="G4505" s="23">
        <v>7.7814882707368666E-2</v>
      </c>
      <c r="H4505" s="23">
        <v>6.1319127264232451E-3</v>
      </c>
      <c r="I4505" s="25">
        <f t="shared" si="280"/>
        <v>0</v>
      </c>
      <c r="J4505" s="25">
        <f t="shared" si="281"/>
        <v>0</v>
      </c>
      <c r="K4505" s="25">
        <f t="shared" si="282"/>
        <v>0</v>
      </c>
      <c r="L4505" s="25">
        <f t="shared" si="283"/>
        <v>0</v>
      </c>
      <c r="M4505" s="25">
        <v>0</v>
      </c>
      <c r="N4505" s="25" t="e">
        <v>#N/A</v>
      </c>
      <c r="O4505" s="25" t="e">
        <f>VLOOKUP(A4505,'NFkB target TFs'!$E$10:$E$54,1,FALSE)</f>
        <v>#N/A</v>
      </c>
      <c r="P4505" s="25" t="e">
        <f>VLOOKUP(A4505,'all NFkB targets'!$A$6:$A$571,1,FALSE)</f>
        <v>#N/A</v>
      </c>
    </row>
    <row r="4506" spans="1:16" x14ac:dyDescent="0.25">
      <c r="A4506" s="96" t="s">
        <v>3788</v>
      </c>
      <c r="B4506" s="21" t="s">
        <v>3789</v>
      </c>
      <c r="C4506" s="21"/>
      <c r="D4506" s="22">
        <v>0</v>
      </c>
      <c r="E4506" s="23">
        <v>-0.19607758916608492</v>
      </c>
      <c r="F4506" s="23">
        <v>0.23108712288885377</v>
      </c>
      <c r="G4506" s="23">
        <v>0.34175630418623859</v>
      </c>
      <c r="H4506" s="23">
        <v>6.1014296149156577E-3</v>
      </c>
      <c r="I4506" s="25">
        <f t="shared" si="280"/>
        <v>0</v>
      </c>
      <c r="J4506" s="25">
        <f t="shared" si="281"/>
        <v>0</v>
      </c>
      <c r="K4506" s="25">
        <f t="shared" si="282"/>
        <v>0</v>
      </c>
      <c r="L4506" s="25">
        <f t="shared" si="283"/>
        <v>0</v>
      </c>
      <c r="M4506" s="25">
        <v>0</v>
      </c>
      <c r="N4506" s="25" t="e">
        <v>#N/A</v>
      </c>
      <c r="O4506" s="25" t="e">
        <f>VLOOKUP(A4506,'NFkB target TFs'!$E$10:$E$54,1,FALSE)</f>
        <v>#N/A</v>
      </c>
      <c r="P4506" s="25" t="e">
        <f>VLOOKUP(A4506,'all NFkB targets'!$A$6:$A$571,1,FALSE)</f>
        <v>#N/A</v>
      </c>
    </row>
    <row r="4507" spans="1:16" x14ac:dyDescent="0.25">
      <c r="A4507" s="96" t="s">
        <v>6452</v>
      </c>
      <c r="B4507" s="21" t="s">
        <v>941</v>
      </c>
      <c r="C4507" s="21"/>
      <c r="D4507" s="22">
        <v>0</v>
      </c>
      <c r="E4507" s="23">
        <v>-1.6947351480922294E-2</v>
      </c>
      <c r="F4507" s="23">
        <v>2.9371029067591262E-2</v>
      </c>
      <c r="G4507" s="23">
        <v>-0.20368261010025099</v>
      </c>
      <c r="H4507" s="23">
        <v>6.0378117034130662E-3</v>
      </c>
      <c r="I4507" s="25">
        <f t="shared" si="280"/>
        <v>0</v>
      </c>
      <c r="J4507" s="25">
        <f t="shared" si="281"/>
        <v>0</v>
      </c>
      <c r="K4507" s="25">
        <f t="shared" si="282"/>
        <v>0</v>
      </c>
      <c r="L4507" s="25">
        <f t="shared" si="283"/>
        <v>0</v>
      </c>
      <c r="M4507" s="25">
        <v>0</v>
      </c>
      <c r="N4507" s="25" t="e">
        <v>#N/A</v>
      </c>
      <c r="O4507" s="25" t="e">
        <f>VLOOKUP(A4507,'NFkB target TFs'!$E$10:$E$54,1,FALSE)</f>
        <v>#N/A</v>
      </c>
      <c r="P4507" s="25" t="e">
        <f>VLOOKUP(A4507,'all NFkB targets'!$A$6:$A$571,1,FALSE)</f>
        <v>#N/A</v>
      </c>
    </row>
    <row r="4508" spans="1:16" x14ac:dyDescent="0.25">
      <c r="A4508" s="96" t="s">
        <v>3035</v>
      </c>
      <c r="B4508" s="21" t="s">
        <v>3036</v>
      </c>
      <c r="C4508" s="21"/>
      <c r="D4508" s="22">
        <v>0</v>
      </c>
      <c r="E4508" s="23">
        <v>-0.27755040891339683</v>
      </c>
      <c r="F4508" s="23">
        <v>-2.0062766128062324E-3</v>
      </c>
      <c r="G4508" s="23">
        <v>-4.6797844719796616E-2</v>
      </c>
      <c r="H4508" s="23">
        <v>5.960701865811515E-3</v>
      </c>
      <c r="I4508" s="25">
        <f t="shared" si="280"/>
        <v>0</v>
      </c>
      <c r="J4508" s="25">
        <f t="shared" si="281"/>
        <v>0</v>
      </c>
      <c r="K4508" s="25">
        <f t="shared" si="282"/>
        <v>0</v>
      </c>
      <c r="L4508" s="25">
        <f t="shared" si="283"/>
        <v>0</v>
      </c>
      <c r="M4508" s="25">
        <v>0</v>
      </c>
      <c r="N4508" s="25" t="e">
        <v>#N/A</v>
      </c>
      <c r="O4508" s="25" t="e">
        <f>VLOOKUP(A4508,'NFkB target TFs'!$E$10:$E$54,1,FALSE)</f>
        <v>#N/A</v>
      </c>
      <c r="P4508" s="25" t="e">
        <f>VLOOKUP(A4508,'all NFkB targets'!$A$6:$A$571,1,FALSE)</f>
        <v>#N/A</v>
      </c>
    </row>
    <row r="4509" spans="1:16" x14ac:dyDescent="0.25">
      <c r="A4509" s="96" t="s">
        <v>11291</v>
      </c>
      <c r="B4509" s="21" t="s">
        <v>11292</v>
      </c>
      <c r="C4509" s="21"/>
      <c r="D4509" s="22">
        <v>0</v>
      </c>
      <c r="E4509" s="23">
        <v>4.6934335510243737E-2</v>
      </c>
      <c r="F4509" s="23">
        <v>0.12048317943743568</v>
      </c>
      <c r="G4509" s="23">
        <v>0.20228176731265168</v>
      </c>
      <c r="H4509" s="23">
        <v>5.7998569863139393E-3</v>
      </c>
      <c r="I4509" s="25">
        <f t="shared" si="280"/>
        <v>0</v>
      </c>
      <c r="J4509" s="25">
        <f t="shared" si="281"/>
        <v>0</v>
      </c>
      <c r="K4509" s="25">
        <f t="shared" si="282"/>
        <v>0</v>
      </c>
      <c r="L4509" s="25">
        <f t="shared" si="283"/>
        <v>0</v>
      </c>
      <c r="M4509" s="25">
        <v>0</v>
      </c>
      <c r="N4509" s="25" t="e">
        <v>#N/A</v>
      </c>
      <c r="O4509" s="25" t="e">
        <f>VLOOKUP(A4509,'NFkB target TFs'!$E$10:$E$54,1,FALSE)</f>
        <v>#N/A</v>
      </c>
      <c r="P4509" s="25" t="e">
        <f>VLOOKUP(A4509,'all NFkB targets'!$A$6:$A$571,1,FALSE)</f>
        <v>#N/A</v>
      </c>
    </row>
    <row r="4510" spans="1:16" x14ac:dyDescent="0.25">
      <c r="A4510" s="96" t="s">
        <v>9803</v>
      </c>
      <c r="B4510" s="21" t="s">
        <v>9804</v>
      </c>
      <c r="C4510" s="21"/>
      <c r="D4510" s="22">
        <v>0</v>
      </c>
      <c r="E4510" s="23">
        <v>0.22235533263017451</v>
      </c>
      <c r="F4510" s="23">
        <v>-5.9145980928406797E-2</v>
      </c>
      <c r="G4510" s="23">
        <v>0.58080622757399902</v>
      </c>
      <c r="H4510" s="23">
        <v>5.775112131190867E-3</v>
      </c>
      <c r="I4510" s="25">
        <f t="shared" si="280"/>
        <v>0</v>
      </c>
      <c r="J4510" s="25">
        <f t="shared" si="281"/>
        <v>0</v>
      </c>
      <c r="K4510" s="25">
        <f t="shared" si="282"/>
        <v>0</v>
      </c>
      <c r="L4510" s="25">
        <f t="shared" si="283"/>
        <v>0</v>
      </c>
      <c r="M4510" s="25">
        <v>0</v>
      </c>
      <c r="N4510" s="25" t="e">
        <v>#N/A</v>
      </c>
      <c r="O4510" s="25" t="e">
        <f>VLOOKUP(A4510,'NFkB target TFs'!$E$10:$E$54,1,FALSE)</f>
        <v>#N/A</v>
      </c>
      <c r="P4510" s="25" t="e">
        <f>VLOOKUP(A4510,'all NFkB targets'!$A$6:$A$571,1,FALSE)</f>
        <v>#N/A</v>
      </c>
    </row>
    <row r="4511" spans="1:16" x14ac:dyDescent="0.25">
      <c r="A4511" s="96" t="s">
        <v>10110</v>
      </c>
      <c r="B4511" s="21" t="s">
        <v>10111</v>
      </c>
      <c r="C4511" s="21"/>
      <c r="D4511" s="22">
        <v>0</v>
      </c>
      <c r="E4511" s="23">
        <v>2.443556042346547E-2</v>
      </c>
      <c r="F4511" s="23">
        <v>-9.2514231104008179E-2</v>
      </c>
      <c r="G4511" s="23">
        <v>0.24727336257624746</v>
      </c>
      <c r="H4511" s="23">
        <v>5.7383988628660612E-3</v>
      </c>
      <c r="I4511" s="25">
        <f t="shared" si="280"/>
        <v>0</v>
      </c>
      <c r="J4511" s="25">
        <f t="shared" si="281"/>
        <v>0</v>
      </c>
      <c r="K4511" s="25">
        <f t="shared" si="282"/>
        <v>0</v>
      </c>
      <c r="L4511" s="25">
        <f t="shared" si="283"/>
        <v>0</v>
      </c>
      <c r="M4511" s="25">
        <v>0</v>
      </c>
      <c r="N4511" s="25" t="e">
        <v>#N/A</v>
      </c>
      <c r="O4511" s="25" t="e">
        <f>VLOOKUP(A4511,'NFkB target TFs'!$E$10:$E$54,1,FALSE)</f>
        <v>#N/A</v>
      </c>
      <c r="P4511" s="25" t="e">
        <f>VLOOKUP(A4511,'all NFkB targets'!$A$6:$A$571,1,FALSE)</f>
        <v>#N/A</v>
      </c>
    </row>
    <row r="4512" spans="1:16" x14ac:dyDescent="0.25">
      <c r="A4512" s="96" t="s">
        <v>5328</v>
      </c>
      <c r="B4512" s="21" t="s">
        <v>941</v>
      </c>
      <c r="C4512" s="21"/>
      <c r="D4512" s="22">
        <v>0</v>
      </c>
      <c r="E4512" s="23">
        <v>4.588664841484346E-2</v>
      </c>
      <c r="F4512" s="23">
        <v>8.4830631958712821E-2</v>
      </c>
      <c r="G4512" s="23">
        <v>8.2706746958836244E-2</v>
      </c>
      <c r="H4512" s="23">
        <v>5.6215763154984265E-3</v>
      </c>
      <c r="I4512" s="25">
        <f t="shared" si="280"/>
        <v>0</v>
      </c>
      <c r="J4512" s="25">
        <f t="shared" si="281"/>
        <v>0</v>
      </c>
      <c r="K4512" s="25">
        <f t="shared" si="282"/>
        <v>0</v>
      </c>
      <c r="L4512" s="25">
        <f t="shared" si="283"/>
        <v>0</v>
      </c>
      <c r="M4512" s="25">
        <v>0</v>
      </c>
      <c r="N4512" s="25" t="e">
        <v>#N/A</v>
      </c>
      <c r="O4512" s="25" t="e">
        <f>VLOOKUP(A4512,'NFkB target TFs'!$E$10:$E$54,1,FALSE)</f>
        <v>#N/A</v>
      </c>
      <c r="P4512" s="25" t="e">
        <f>VLOOKUP(A4512,'all NFkB targets'!$A$6:$A$571,1,FALSE)</f>
        <v>#N/A</v>
      </c>
    </row>
    <row r="4513" spans="1:16" x14ac:dyDescent="0.25">
      <c r="A4513" s="96" t="s">
        <v>11417</v>
      </c>
      <c r="B4513" s="21" t="s">
        <v>11418</v>
      </c>
      <c r="C4513" s="21"/>
      <c r="D4513" s="22">
        <v>0</v>
      </c>
      <c r="E4513" s="23">
        <v>0.15399164653850406</v>
      </c>
      <c r="F4513" s="23">
        <v>1.4306551489309222E-2</v>
      </c>
      <c r="G4513" s="23">
        <v>0.19706156306395284</v>
      </c>
      <c r="H4513" s="23">
        <v>5.6080375218845397E-3</v>
      </c>
      <c r="I4513" s="25">
        <f t="shared" si="280"/>
        <v>0</v>
      </c>
      <c r="J4513" s="25">
        <f t="shared" si="281"/>
        <v>0</v>
      </c>
      <c r="K4513" s="25">
        <f t="shared" si="282"/>
        <v>0</v>
      </c>
      <c r="L4513" s="25">
        <f t="shared" si="283"/>
        <v>0</v>
      </c>
      <c r="M4513" s="25">
        <v>0</v>
      </c>
      <c r="N4513" s="25" t="e">
        <v>#N/A</v>
      </c>
      <c r="O4513" s="25" t="e">
        <f>VLOOKUP(A4513,'NFkB target TFs'!$E$10:$E$54,1,FALSE)</f>
        <v>#N/A</v>
      </c>
      <c r="P4513" s="25" t="e">
        <f>VLOOKUP(A4513,'all NFkB targets'!$A$6:$A$571,1,FALSE)</f>
        <v>#N/A</v>
      </c>
    </row>
    <row r="4514" spans="1:16" x14ac:dyDescent="0.25">
      <c r="A4514" s="96" t="s">
        <v>9145</v>
      </c>
      <c r="B4514" s="21" t="s">
        <v>9146</v>
      </c>
      <c r="C4514" s="21"/>
      <c r="D4514" s="22">
        <v>0</v>
      </c>
      <c r="E4514" s="23">
        <v>3.2134648679917437E-2</v>
      </c>
      <c r="F4514" s="23">
        <v>0.20907453573135734</v>
      </c>
      <c r="G4514" s="23">
        <v>0.17248759483837253</v>
      </c>
      <c r="H4514" s="23">
        <v>5.5609535744565661E-3</v>
      </c>
      <c r="I4514" s="25">
        <f t="shared" si="280"/>
        <v>0</v>
      </c>
      <c r="J4514" s="25">
        <f t="shared" si="281"/>
        <v>0</v>
      </c>
      <c r="K4514" s="25">
        <f t="shared" si="282"/>
        <v>0</v>
      </c>
      <c r="L4514" s="25">
        <f t="shared" si="283"/>
        <v>0</v>
      </c>
      <c r="M4514" s="25">
        <v>0</v>
      </c>
      <c r="N4514" s="25" t="e">
        <v>#N/A</v>
      </c>
      <c r="O4514" s="25" t="e">
        <f>VLOOKUP(A4514,'NFkB target TFs'!$E$10:$E$54,1,FALSE)</f>
        <v>#N/A</v>
      </c>
      <c r="P4514" s="25" t="e">
        <f>VLOOKUP(A4514,'all NFkB targets'!$A$6:$A$571,1,FALSE)</f>
        <v>#N/A</v>
      </c>
    </row>
    <row r="4515" spans="1:16" x14ac:dyDescent="0.25">
      <c r="A4515" s="96" t="s">
        <v>5266</v>
      </c>
      <c r="B4515" s="21" t="s">
        <v>5267</v>
      </c>
      <c r="C4515" s="21"/>
      <c r="D4515" s="22">
        <v>0</v>
      </c>
      <c r="E4515" s="23">
        <v>2.4898170468273886E-2</v>
      </c>
      <c r="F4515" s="23">
        <v>0.56680522360013363</v>
      </c>
      <c r="G4515" s="23">
        <v>0.48687185042476516</v>
      </c>
      <c r="H4515" s="23">
        <v>5.5156036101435294E-3</v>
      </c>
      <c r="I4515" s="25">
        <f t="shared" si="280"/>
        <v>0</v>
      </c>
      <c r="J4515" s="25">
        <f t="shared" si="281"/>
        <v>0</v>
      </c>
      <c r="K4515" s="25">
        <f t="shared" si="282"/>
        <v>0</v>
      </c>
      <c r="L4515" s="25">
        <f t="shared" si="283"/>
        <v>0</v>
      </c>
      <c r="M4515" s="25">
        <v>0</v>
      </c>
      <c r="N4515" s="25" t="e">
        <v>#N/A</v>
      </c>
      <c r="O4515" s="25" t="e">
        <f>VLOOKUP(A4515,'NFkB target TFs'!$E$10:$E$54,1,FALSE)</f>
        <v>#N/A</v>
      </c>
      <c r="P4515" s="25" t="e">
        <f>VLOOKUP(A4515,'all NFkB targets'!$A$6:$A$571,1,FALSE)</f>
        <v>#N/A</v>
      </c>
    </row>
    <row r="4516" spans="1:16" x14ac:dyDescent="0.25">
      <c r="A4516" s="96" t="s">
        <v>1288</v>
      </c>
      <c r="B4516" s="21" t="s">
        <v>1289</v>
      </c>
      <c r="C4516" s="21"/>
      <c r="D4516" s="22">
        <v>0</v>
      </c>
      <c r="E4516" s="23">
        <v>-0.16276769855004047</v>
      </c>
      <c r="F4516" s="23">
        <v>-0.16528821106427255</v>
      </c>
      <c r="G4516" s="23">
        <v>-2.7176913775891372E-2</v>
      </c>
      <c r="H4516" s="23">
        <v>5.373964204427862E-3</v>
      </c>
      <c r="I4516" s="25">
        <f t="shared" si="280"/>
        <v>0</v>
      </c>
      <c r="J4516" s="25">
        <f t="shared" si="281"/>
        <v>0</v>
      </c>
      <c r="K4516" s="25">
        <f t="shared" si="282"/>
        <v>0</v>
      </c>
      <c r="L4516" s="25">
        <f t="shared" si="283"/>
        <v>0</v>
      </c>
      <c r="M4516" s="25">
        <v>0</v>
      </c>
      <c r="N4516" s="25" t="e">
        <v>#N/A</v>
      </c>
      <c r="O4516" s="25" t="e">
        <f>VLOOKUP(A4516,'NFkB target TFs'!$E$10:$E$54,1,FALSE)</f>
        <v>#N/A</v>
      </c>
      <c r="P4516" s="25" t="e">
        <f>VLOOKUP(A4516,'all NFkB targets'!$A$6:$A$571,1,FALSE)</f>
        <v>#N/A</v>
      </c>
    </row>
    <row r="4517" spans="1:16" x14ac:dyDescent="0.25">
      <c r="A4517" s="96" t="s">
        <v>8935</v>
      </c>
      <c r="B4517" s="21" t="s">
        <v>941</v>
      </c>
      <c r="C4517" s="21"/>
      <c r="D4517" s="22">
        <v>0</v>
      </c>
      <c r="E4517" s="23">
        <v>-9.5702023168617145E-2</v>
      </c>
      <c r="F4517" s="23">
        <v>0.22227118136487445</v>
      </c>
      <c r="G4517" s="23">
        <v>0.33548960790444116</v>
      </c>
      <c r="H4517" s="23">
        <v>5.2580029616429566E-3</v>
      </c>
      <c r="I4517" s="25">
        <f t="shared" si="280"/>
        <v>0</v>
      </c>
      <c r="J4517" s="25">
        <f t="shared" si="281"/>
        <v>0</v>
      </c>
      <c r="K4517" s="25">
        <f t="shared" si="282"/>
        <v>0</v>
      </c>
      <c r="L4517" s="25">
        <f t="shared" si="283"/>
        <v>0</v>
      </c>
      <c r="M4517" s="25">
        <v>0</v>
      </c>
      <c r="N4517" s="25" t="e">
        <v>#N/A</v>
      </c>
      <c r="O4517" s="25" t="e">
        <f>VLOOKUP(A4517,'NFkB target TFs'!$E$10:$E$54,1,FALSE)</f>
        <v>#N/A</v>
      </c>
      <c r="P4517" s="25" t="e">
        <f>VLOOKUP(A4517,'all NFkB targets'!$A$6:$A$571,1,FALSE)</f>
        <v>#N/A</v>
      </c>
    </row>
    <row r="4518" spans="1:16" x14ac:dyDescent="0.25">
      <c r="A4518" s="96" t="s">
        <v>7682</v>
      </c>
      <c r="B4518" s="21" t="s">
        <v>7683</v>
      </c>
      <c r="C4518" s="21"/>
      <c r="D4518" s="22">
        <v>0</v>
      </c>
      <c r="E4518" s="23">
        <v>-4.4480755741495057E-2</v>
      </c>
      <c r="F4518" s="23">
        <v>-0.12348367211172585</v>
      </c>
      <c r="G4518" s="23">
        <v>0.47774255143672761</v>
      </c>
      <c r="H4518" s="23">
        <v>5.2465655864817233E-3</v>
      </c>
      <c r="I4518" s="25">
        <f t="shared" si="280"/>
        <v>0</v>
      </c>
      <c r="J4518" s="25">
        <f t="shared" si="281"/>
        <v>0</v>
      </c>
      <c r="K4518" s="25">
        <f t="shared" si="282"/>
        <v>0</v>
      </c>
      <c r="L4518" s="25">
        <f t="shared" si="283"/>
        <v>0</v>
      </c>
      <c r="M4518" s="25">
        <v>0</v>
      </c>
      <c r="N4518" s="25" t="e">
        <v>#N/A</v>
      </c>
      <c r="O4518" s="25" t="e">
        <f>VLOOKUP(A4518,'NFkB target TFs'!$E$10:$E$54,1,FALSE)</f>
        <v>#N/A</v>
      </c>
      <c r="P4518" s="25" t="e">
        <f>VLOOKUP(A4518,'all NFkB targets'!$A$6:$A$571,1,FALSE)</f>
        <v>#N/A</v>
      </c>
    </row>
    <row r="4519" spans="1:16" x14ac:dyDescent="0.25">
      <c r="A4519" s="96" t="s">
        <v>6405</v>
      </c>
      <c r="B4519" s="21" t="s">
        <v>6406</v>
      </c>
      <c r="C4519" s="21"/>
      <c r="D4519" s="22">
        <v>0</v>
      </c>
      <c r="E4519" s="23">
        <v>0.36813436970549851</v>
      </c>
      <c r="F4519" s="23">
        <v>0.51717028431579726</v>
      </c>
      <c r="G4519" s="23">
        <v>0.49630132913123043</v>
      </c>
      <c r="H4519" s="23">
        <v>5.141058006606131E-3</v>
      </c>
      <c r="I4519" s="25">
        <f t="shared" si="280"/>
        <v>0</v>
      </c>
      <c r="J4519" s="25">
        <f t="shared" si="281"/>
        <v>0</v>
      </c>
      <c r="K4519" s="25">
        <f t="shared" si="282"/>
        <v>0</v>
      </c>
      <c r="L4519" s="25">
        <f t="shared" si="283"/>
        <v>0</v>
      </c>
      <c r="M4519" s="25">
        <v>0</v>
      </c>
      <c r="N4519" s="25" t="e">
        <v>#N/A</v>
      </c>
      <c r="O4519" s="25" t="e">
        <f>VLOOKUP(A4519,'NFkB target TFs'!$E$10:$E$54,1,FALSE)</f>
        <v>#N/A</v>
      </c>
      <c r="P4519" s="25" t="e">
        <f>VLOOKUP(A4519,'all NFkB targets'!$A$6:$A$571,1,FALSE)</f>
        <v>#N/A</v>
      </c>
    </row>
    <row r="4520" spans="1:16" x14ac:dyDescent="0.25">
      <c r="A4520" s="96" t="s">
        <v>265</v>
      </c>
      <c r="B4520" s="21" t="s">
        <v>266</v>
      </c>
      <c r="C4520" s="21"/>
      <c r="D4520" s="22">
        <v>0</v>
      </c>
      <c r="E4520" s="23">
        <v>0.41674943881403737</v>
      </c>
      <c r="F4520" s="23">
        <v>-4.3391434301358965E-2</v>
      </c>
      <c r="G4520" s="23">
        <v>0.16586895475937519</v>
      </c>
      <c r="H4520" s="23">
        <v>5.1348258169084159E-3</v>
      </c>
      <c r="I4520" s="25">
        <f t="shared" si="280"/>
        <v>0</v>
      </c>
      <c r="J4520" s="25">
        <f t="shared" si="281"/>
        <v>0</v>
      </c>
      <c r="K4520" s="25">
        <f t="shared" si="282"/>
        <v>0</v>
      </c>
      <c r="L4520" s="25">
        <f t="shared" si="283"/>
        <v>0</v>
      </c>
      <c r="M4520" s="25">
        <v>0</v>
      </c>
      <c r="N4520" s="25" t="e">
        <v>#N/A</v>
      </c>
      <c r="O4520" s="25" t="e">
        <f>VLOOKUP(A4520,'NFkB target TFs'!$E$10:$E$54,1,FALSE)</f>
        <v>#N/A</v>
      </c>
      <c r="P4520" s="25" t="e">
        <f>VLOOKUP(A4520,'all NFkB targets'!$A$6:$A$571,1,FALSE)</f>
        <v>#N/A</v>
      </c>
    </row>
    <row r="4521" spans="1:16" x14ac:dyDescent="0.25">
      <c r="A4521" s="96" t="s">
        <v>2997</v>
      </c>
      <c r="B4521" s="21" t="s">
        <v>2998</v>
      </c>
      <c r="C4521" s="21"/>
      <c r="D4521" s="22">
        <v>0</v>
      </c>
      <c r="E4521" s="23">
        <v>-0.10818360401383616</v>
      </c>
      <c r="F4521" s="23">
        <v>1.2649752597787446E-2</v>
      </c>
      <c r="G4521" s="23">
        <v>0.29547653786214945</v>
      </c>
      <c r="H4521" s="23">
        <v>5.1250605808202433E-3</v>
      </c>
      <c r="I4521" s="25">
        <f t="shared" si="280"/>
        <v>0</v>
      </c>
      <c r="J4521" s="25">
        <f t="shared" si="281"/>
        <v>0</v>
      </c>
      <c r="K4521" s="25">
        <f t="shared" si="282"/>
        <v>0</v>
      </c>
      <c r="L4521" s="25">
        <f t="shared" si="283"/>
        <v>0</v>
      </c>
      <c r="M4521" s="25">
        <v>0</v>
      </c>
      <c r="N4521" s="25" t="e">
        <v>#N/A</v>
      </c>
      <c r="O4521" s="25" t="e">
        <f>VLOOKUP(A4521,'NFkB target TFs'!$E$10:$E$54,1,FALSE)</f>
        <v>#N/A</v>
      </c>
      <c r="P4521" s="25" t="e">
        <f>VLOOKUP(A4521,'all NFkB targets'!$A$6:$A$571,1,FALSE)</f>
        <v>#N/A</v>
      </c>
    </row>
    <row r="4522" spans="1:16" x14ac:dyDescent="0.25">
      <c r="A4522" s="96" t="s">
        <v>7714</v>
      </c>
      <c r="B4522" s="21" t="s">
        <v>7715</v>
      </c>
      <c r="C4522" s="21"/>
      <c r="D4522" s="22">
        <v>0</v>
      </c>
      <c r="E4522" s="23">
        <v>0.29234308613791893</v>
      </c>
      <c r="F4522" s="23">
        <v>0.40603413601200006</v>
      </c>
      <c r="G4522" s="23">
        <v>0.3435155942099668</v>
      </c>
      <c r="H4522" s="23">
        <v>5.0911209618692129E-3</v>
      </c>
      <c r="I4522" s="25">
        <f t="shared" si="280"/>
        <v>0</v>
      </c>
      <c r="J4522" s="25">
        <f t="shared" si="281"/>
        <v>0</v>
      </c>
      <c r="K4522" s="25">
        <f t="shared" si="282"/>
        <v>0</v>
      </c>
      <c r="L4522" s="25">
        <f t="shared" si="283"/>
        <v>0</v>
      </c>
      <c r="M4522" s="25">
        <v>0</v>
      </c>
      <c r="N4522" s="25" t="e">
        <v>#N/A</v>
      </c>
      <c r="O4522" s="25" t="e">
        <f>VLOOKUP(A4522,'NFkB target TFs'!$E$10:$E$54,1,FALSE)</f>
        <v>#N/A</v>
      </c>
      <c r="P4522" s="25" t="e">
        <f>VLOOKUP(A4522,'all NFkB targets'!$A$6:$A$571,1,FALSE)</f>
        <v>#N/A</v>
      </c>
    </row>
    <row r="4523" spans="1:16" x14ac:dyDescent="0.25">
      <c r="A4523" s="96" t="s">
        <v>3712</v>
      </c>
      <c r="B4523" s="21" t="s">
        <v>3713</v>
      </c>
      <c r="C4523" s="21"/>
      <c r="D4523" s="22">
        <v>0</v>
      </c>
      <c r="E4523" s="23">
        <v>0.47171264224593396</v>
      </c>
      <c r="F4523" s="23">
        <v>0.48026800744742992</v>
      </c>
      <c r="G4523" s="23">
        <v>0.42216507990861651</v>
      </c>
      <c r="H4523" s="23">
        <v>5.0903558865623873E-3</v>
      </c>
      <c r="I4523" s="25">
        <f t="shared" si="280"/>
        <v>0</v>
      </c>
      <c r="J4523" s="25">
        <f t="shared" si="281"/>
        <v>0</v>
      </c>
      <c r="K4523" s="25">
        <f t="shared" si="282"/>
        <v>0</v>
      </c>
      <c r="L4523" s="25">
        <f t="shared" si="283"/>
        <v>0</v>
      </c>
      <c r="M4523" s="25">
        <v>0</v>
      </c>
      <c r="N4523" s="25" t="e">
        <v>#N/A</v>
      </c>
      <c r="O4523" s="25" t="e">
        <f>VLOOKUP(A4523,'NFkB target TFs'!$E$10:$E$54,1,FALSE)</f>
        <v>#N/A</v>
      </c>
      <c r="P4523" s="25" t="e">
        <f>VLOOKUP(A4523,'all NFkB targets'!$A$6:$A$571,1,FALSE)</f>
        <v>#N/A</v>
      </c>
    </row>
    <row r="4524" spans="1:16" x14ac:dyDescent="0.25">
      <c r="A4524" s="96" t="s">
        <v>13995</v>
      </c>
      <c r="B4524" s="21" t="s">
        <v>941</v>
      </c>
      <c r="C4524" s="21"/>
      <c r="D4524" s="22">
        <v>0</v>
      </c>
      <c r="E4524" s="24">
        <v>-0.17937647678688395</v>
      </c>
      <c r="F4524" s="28">
        <v>0.34278141023733305</v>
      </c>
      <c r="G4524" s="28">
        <v>0.59379235172391032</v>
      </c>
      <c r="H4524" s="23">
        <v>5.0343322208339925E-3</v>
      </c>
      <c r="I4524" s="25">
        <f t="shared" ref="I4524:I4587" si="284">IF(ABS(E4524)&gt;0.585,1,0)</f>
        <v>0</v>
      </c>
      <c r="J4524" s="25">
        <f t="shared" ref="J4524:J4587" si="285">IF(ABS(F4524)&gt;0.585,1,0)</f>
        <v>0</v>
      </c>
      <c r="K4524" s="25">
        <f t="shared" ref="K4524:K4587" si="286">IF(ABS(G4524)&gt;0.585,1,0)</f>
        <v>1</v>
      </c>
      <c r="L4524" s="25">
        <f t="shared" ref="L4524:L4587" si="287">IF(ABS(H4524)&gt;0.585,1,0)</f>
        <v>0</v>
      </c>
      <c r="M4524" s="25">
        <v>1</v>
      </c>
      <c r="N4524" s="25" t="e">
        <v>#N/A</v>
      </c>
      <c r="O4524" s="25" t="e">
        <f>VLOOKUP(A4524,'NFkB target TFs'!$E$10:$E$54,1,FALSE)</f>
        <v>#N/A</v>
      </c>
      <c r="P4524" s="25" t="e">
        <f>VLOOKUP(A4524,'all NFkB targets'!$A$6:$A$571,1,FALSE)</f>
        <v>#N/A</v>
      </c>
    </row>
    <row r="4525" spans="1:16" x14ac:dyDescent="0.25">
      <c r="A4525" s="96" t="s">
        <v>14673</v>
      </c>
      <c r="B4525" s="21" t="s">
        <v>14674</v>
      </c>
      <c r="C4525" s="21"/>
      <c r="D4525" s="22">
        <v>0</v>
      </c>
      <c r="E4525" s="23">
        <v>-6.5657236593845966E-2</v>
      </c>
      <c r="F4525" s="28">
        <v>1.4211665534534765</v>
      </c>
      <c r="G4525" s="28">
        <v>0.61696114189559659</v>
      </c>
      <c r="H4525" s="23">
        <v>4.9442507366076333E-3</v>
      </c>
      <c r="I4525" s="25">
        <f t="shared" si="284"/>
        <v>0</v>
      </c>
      <c r="J4525" s="25">
        <f t="shared" si="285"/>
        <v>1</v>
      </c>
      <c r="K4525" s="25">
        <f t="shared" si="286"/>
        <v>1</v>
      </c>
      <c r="L4525" s="25">
        <f t="shared" si="287"/>
        <v>0</v>
      </c>
      <c r="M4525" s="25">
        <v>1</v>
      </c>
      <c r="N4525" s="25" t="e">
        <v>#N/A</v>
      </c>
      <c r="O4525" s="25" t="e">
        <f>VLOOKUP(A4525,'NFkB target TFs'!$E$10:$E$54,1,FALSE)</f>
        <v>#N/A</v>
      </c>
      <c r="P4525" s="25" t="e">
        <f>VLOOKUP(A4525,'all NFkB targets'!$A$6:$A$571,1,FALSE)</f>
        <v>#N/A</v>
      </c>
    </row>
    <row r="4526" spans="1:16" x14ac:dyDescent="0.25">
      <c r="A4526" s="96" t="s">
        <v>9727</v>
      </c>
      <c r="B4526" s="21" t="s">
        <v>9728</v>
      </c>
      <c r="C4526" s="21"/>
      <c r="D4526" s="22">
        <v>0</v>
      </c>
      <c r="E4526" s="23">
        <v>-5.379592164715629E-2</v>
      </c>
      <c r="F4526" s="23">
        <v>-6.6324620907474069E-2</v>
      </c>
      <c r="G4526" s="23">
        <v>4.5376377354353299E-2</v>
      </c>
      <c r="H4526" s="23">
        <v>4.8715921514558809E-3</v>
      </c>
      <c r="I4526" s="25">
        <f t="shared" si="284"/>
        <v>0</v>
      </c>
      <c r="J4526" s="25">
        <f t="shared" si="285"/>
        <v>0</v>
      </c>
      <c r="K4526" s="25">
        <f t="shared" si="286"/>
        <v>0</v>
      </c>
      <c r="L4526" s="25">
        <f t="shared" si="287"/>
        <v>0</v>
      </c>
      <c r="M4526" s="25">
        <v>0</v>
      </c>
      <c r="N4526" s="25" t="e">
        <v>#N/A</v>
      </c>
      <c r="O4526" s="25" t="e">
        <f>VLOOKUP(A4526,'NFkB target TFs'!$E$10:$E$54,1,FALSE)</f>
        <v>#N/A</v>
      </c>
      <c r="P4526" s="25" t="e">
        <f>VLOOKUP(A4526,'all NFkB targets'!$A$6:$A$571,1,FALSE)</f>
        <v>#N/A</v>
      </c>
    </row>
    <row r="4527" spans="1:16" x14ac:dyDescent="0.25">
      <c r="A4527" s="96" t="s">
        <v>2195</v>
      </c>
      <c r="B4527" s="21" t="s">
        <v>2196</v>
      </c>
      <c r="C4527" s="21"/>
      <c r="D4527" s="22">
        <v>0</v>
      </c>
      <c r="E4527" s="23">
        <v>4.1786987021167309E-2</v>
      </c>
      <c r="F4527" s="23">
        <v>7.6408926503095692E-2</v>
      </c>
      <c r="G4527" s="23">
        <v>1.378738946638265E-2</v>
      </c>
      <c r="H4527" s="23">
        <v>4.6837715021209748E-3</v>
      </c>
      <c r="I4527" s="25">
        <f t="shared" si="284"/>
        <v>0</v>
      </c>
      <c r="J4527" s="25">
        <f t="shared" si="285"/>
        <v>0</v>
      </c>
      <c r="K4527" s="25">
        <f t="shared" si="286"/>
        <v>0</v>
      </c>
      <c r="L4527" s="25">
        <f t="shared" si="287"/>
        <v>0</v>
      </c>
      <c r="M4527" s="25">
        <v>0</v>
      </c>
      <c r="N4527" s="25" t="e">
        <v>#N/A</v>
      </c>
      <c r="O4527" s="25" t="e">
        <f>VLOOKUP(A4527,'NFkB target TFs'!$E$10:$E$54,1,FALSE)</f>
        <v>#N/A</v>
      </c>
      <c r="P4527" s="25" t="e">
        <f>VLOOKUP(A4527,'all NFkB targets'!$A$6:$A$571,1,FALSE)</f>
        <v>#N/A</v>
      </c>
    </row>
    <row r="4528" spans="1:16" x14ac:dyDescent="0.25">
      <c r="A4528" s="96" t="s">
        <v>9648</v>
      </c>
      <c r="B4528" s="21" t="s">
        <v>9649</v>
      </c>
      <c r="C4528" s="21"/>
      <c r="D4528" s="22">
        <v>0</v>
      </c>
      <c r="E4528" s="23">
        <v>-7.1844371057418879E-2</v>
      </c>
      <c r="F4528" s="23">
        <v>-3.6058606372157929E-2</v>
      </c>
      <c r="G4528" s="23">
        <v>-0.48555663013410555</v>
      </c>
      <c r="H4528" s="23">
        <v>4.6076356384086485E-3</v>
      </c>
      <c r="I4528" s="25">
        <f t="shared" si="284"/>
        <v>0</v>
      </c>
      <c r="J4528" s="25">
        <f t="shared" si="285"/>
        <v>0</v>
      </c>
      <c r="K4528" s="25">
        <f t="shared" si="286"/>
        <v>0</v>
      </c>
      <c r="L4528" s="25">
        <f t="shared" si="287"/>
        <v>0</v>
      </c>
      <c r="M4528" s="25">
        <v>0</v>
      </c>
      <c r="N4528" s="25" t="e">
        <v>#N/A</v>
      </c>
      <c r="O4528" s="25" t="e">
        <f>VLOOKUP(A4528,'NFkB target TFs'!$E$10:$E$54,1,FALSE)</f>
        <v>#N/A</v>
      </c>
      <c r="P4528" s="25" t="e">
        <f>VLOOKUP(A4528,'all NFkB targets'!$A$6:$A$571,1,FALSE)</f>
        <v>#N/A</v>
      </c>
    </row>
    <row r="4529" spans="1:16" x14ac:dyDescent="0.25">
      <c r="A4529" s="96" t="s">
        <v>14514</v>
      </c>
      <c r="B4529" s="21" t="s">
        <v>14515</v>
      </c>
      <c r="C4529" s="21"/>
      <c r="D4529" s="22">
        <v>0</v>
      </c>
      <c r="E4529" s="23">
        <v>7.990191987340875E-2</v>
      </c>
      <c r="F4529" s="28">
        <v>0.68810712135571417</v>
      </c>
      <c r="G4529" s="28">
        <v>0.94585534528490789</v>
      </c>
      <c r="H4529" s="23">
        <v>4.5894164281017622E-3</v>
      </c>
      <c r="I4529" s="25">
        <f t="shared" si="284"/>
        <v>0</v>
      </c>
      <c r="J4529" s="25">
        <f t="shared" si="285"/>
        <v>1</v>
      </c>
      <c r="K4529" s="25">
        <f t="shared" si="286"/>
        <v>1</v>
      </c>
      <c r="L4529" s="25">
        <f t="shared" si="287"/>
        <v>0</v>
      </c>
      <c r="M4529" s="25">
        <v>1</v>
      </c>
      <c r="N4529" s="25" t="e">
        <v>#N/A</v>
      </c>
      <c r="O4529" s="25" t="e">
        <f>VLOOKUP(A4529,'NFkB target TFs'!$E$10:$E$54,1,FALSE)</f>
        <v>#N/A</v>
      </c>
      <c r="P4529" s="25" t="e">
        <f>VLOOKUP(A4529,'all NFkB targets'!$A$6:$A$571,1,FALSE)</f>
        <v>#N/A</v>
      </c>
    </row>
    <row r="4530" spans="1:16" x14ac:dyDescent="0.25">
      <c r="A4530" s="96" t="s">
        <v>7160</v>
      </c>
      <c r="B4530" s="21" t="s">
        <v>7161</v>
      </c>
      <c r="C4530" s="21"/>
      <c r="D4530" s="22">
        <v>0</v>
      </c>
      <c r="E4530" s="23">
        <v>-0.39725870869064556</v>
      </c>
      <c r="F4530" s="23">
        <v>-0.33670457356881289</v>
      </c>
      <c r="G4530" s="23">
        <v>-0.25083160686127937</v>
      </c>
      <c r="H4530" s="23">
        <v>4.5437786145301673E-3</v>
      </c>
      <c r="I4530" s="25">
        <f t="shared" si="284"/>
        <v>0</v>
      </c>
      <c r="J4530" s="25">
        <f t="shared" si="285"/>
        <v>0</v>
      </c>
      <c r="K4530" s="25">
        <f t="shared" si="286"/>
        <v>0</v>
      </c>
      <c r="L4530" s="25">
        <f t="shared" si="287"/>
        <v>0</v>
      </c>
      <c r="M4530" s="25">
        <v>0</v>
      </c>
      <c r="N4530" s="25" t="e">
        <v>#N/A</v>
      </c>
      <c r="O4530" s="25" t="e">
        <f>VLOOKUP(A4530,'NFkB target TFs'!$E$10:$E$54,1,FALSE)</f>
        <v>#N/A</v>
      </c>
      <c r="P4530" s="25" t="e">
        <f>VLOOKUP(A4530,'all NFkB targets'!$A$6:$A$571,1,FALSE)</f>
        <v>#N/A</v>
      </c>
    </row>
    <row r="4531" spans="1:16" x14ac:dyDescent="0.25">
      <c r="A4531" s="96" t="s">
        <v>4278</v>
      </c>
      <c r="B4531" s="21" t="s">
        <v>4279</v>
      </c>
      <c r="C4531" s="21"/>
      <c r="D4531" s="22">
        <v>0</v>
      </c>
      <c r="E4531" s="23">
        <v>2.1821016957117891E-2</v>
      </c>
      <c r="F4531" s="23">
        <v>-4.0958976219801754E-2</v>
      </c>
      <c r="G4531" s="23">
        <v>6.2858208051902037E-2</v>
      </c>
      <c r="H4531" s="23">
        <v>4.4790599135034357E-3</v>
      </c>
      <c r="I4531" s="25">
        <f t="shared" si="284"/>
        <v>0</v>
      </c>
      <c r="J4531" s="25">
        <f t="shared" si="285"/>
        <v>0</v>
      </c>
      <c r="K4531" s="25">
        <f t="shared" si="286"/>
        <v>0</v>
      </c>
      <c r="L4531" s="25">
        <f t="shared" si="287"/>
        <v>0</v>
      </c>
      <c r="M4531" s="25">
        <v>0</v>
      </c>
      <c r="N4531" s="25" t="e">
        <v>#N/A</v>
      </c>
      <c r="O4531" s="25" t="e">
        <f>VLOOKUP(A4531,'NFkB target TFs'!$E$10:$E$54,1,FALSE)</f>
        <v>#N/A</v>
      </c>
      <c r="P4531" s="25" t="e">
        <f>VLOOKUP(A4531,'all NFkB targets'!$A$6:$A$571,1,FALSE)</f>
        <v>#N/A</v>
      </c>
    </row>
    <row r="4532" spans="1:16" x14ac:dyDescent="0.25">
      <c r="A4532" s="96" t="s">
        <v>11595</v>
      </c>
      <c r="B4532" s="21" t="s">
        <v>11596</v>
      </c>
      <c r="C4532" s="21"/>
      <c r="D4532" s="22">
        <v>0</v>
      </c>
      <c r="E4532" s="23">
        <v>0.2768402053588242</v>
      </c>
      <c r="F4532" s="23">
        <v>0.37673832426364567</v>
      </c>
      <c r="G4532" s="23">
        <v>0.20582662572343435</v>
      </c>
      <c r="H4532" s="23">
        <v>4.3590908677372912E-3</v>
      </c>
      <c r="I4532" s="25">
        <f t="shared" si="284"/>
        <v>0</v>
      </c>
      <c r="J4532" s="25">
        <f t="shared" si="285"/>
        <v>0</v>
      </c>
      <c r="K4532" s="25">
        <f t="shared" si="286"/>
        <v>0</v>
      </c>
      <c r="L4532" s="25">
        <f t="shared" si="287"/>
        <v>0</v>
      </c>
      <c r="M4532" s="25">
        <v>0</v>
      </c>
      <c r="N4532" s="25" t="e">
        <v>#N/A</v>
      </c>
      <c r="O4532" s="25" t="e">
        <f>VLOOKUP(A4532,'NFkB target TFs'!$E$10:$E$54,1,FALSE)</f>
        <v>#N/A</v>
      </c>
      <c r="P4532" s="25" t="e">
        <f>VLOOKUP(A4532,'all NFkB targets'!$A$6:$A$571,1,FALSE)</f>
        <v>#N/A</v>
      </c>
    </row>
    <row r="4533" spans="1:16" x14ac:dyDescent="0.25">
      <c r="A4533" s="96" t="s">
        <v>8377</v>
      </c>
      <c r="B4533" s="21" t="s">
        <v>8378</v>
      </c>
      <c r="C4533" s="21"/>
      <c r="D4533" s="22">
        <v>0</v>
      </c>
      <c r="E4533" s="23">
        <v>-0.18273430671884913</v>
      </c>
      <c r="F4533" s="23">
        <v>-0.27238740482145629</v>
      </c>
      <c r="G4533" s="23">
        <v>0.39713924492819241</v>
      </c>
      <c r="H4533" s="23">
        <v>4.3210529021225864E-3</v>
      </c>
      <c r="I4533" s="25">
        <f t="shared" si="284"/>
        <v>0</v>
      </c>
      <c r="J4533" s="25">
        <f t="shared" si="285"/>
        <v>0</v>
      </c>
      <c r="K4533" s="25">
        <f t="shared" si="286"/>
        <v>0</v>
      </c>
      <c r="L4533" s="25">
        <f t="shared" si="287"/>
        <v>0</v>
      </c>
      <c r="M4533" s="25">
        <v>0</v>
      </c>
      <c r="N4533" s="25" t="e">
        <v>#N/A</v>
      </c>
      <c r="O4533" s="25" t="e">
        <f>VLOOKUP(A4533,'NFkB target TFs'!$E$10:$E$54,1,FALSE)</f>
        <v>#N/A</v>
      </c>
      <c r="P4533" s="25" t="e">
        <f>VLOOKUP(A4533,'all NFkB targets'!$A$6:$A$571,1,FALSE)</f>
        <v>#N/A</v>
      </c>
    </row>
    <row r="4534" spans="1:16" x14ac:dyDescent="0.25">
      <c r="A4534" s="96" t="s">
        <v>11887</v>
      </c>
      <c r="B4534" s="21" t="s">
        <v>941</v>
      </c>
      <c r="C4534" s="21"/>
      <c r="D4534" s="22">
        <v>0</v>
      </c>
      <c r="E4534" s="23">
        <v>-0.1993015535598498</v>
      </c>
      <c r="F4534" s="23">
        <v>-0.3514812823663982</v>
      </c>
      <c r="G4534" s="23">
        <v>0.11612987295736812</v>
      </c>
      <c r="H4534" s="23">
        <v>4.26035803928614E-3</v>
      </c>
      <c r="I4534" s="25">
        <f t="shared" si="284"/>
        <v>0</v>
      </c>
      <c r="J4534" s="25">
        <f t="shared" si="285"/>
        <v>0</v>
      </c>
      <c r="K4534" s="25">
        <f t="shared" si="286"/>
        <v>0</v>
      </c>
      <c r="L4534" s="25">
        <f t="shared" si="287"/>
        <v>0</v>
      </c>
      <c r="M4534" s="25">
        <v>0</v>
      </c>
      <c r="N4534" s="25" t="e">
        <v>#N/A</v>
      </c>
      <c r="O4534" s="25" t="e">
        <f>VLOOKUP(A4534,'NFkB target TFs'!$E$10:$E$54,1,FALSE)</f>
        <v>#N/A</v>
      </c>
      <c r="P4534" s="25" t="e">
        <f>VLOOKUP(A4534,'all NFkB targets'!$A$6:$A$571,1,FALSE)</f>
        <v>#N/A</v>
      </c>
    </row>
    <row r="4535" spans="1:16" x14ac:dyDescent="0.25">
      <c r="A4535" s="96" t="s">
        <v>9829</v>
      </c>
      <c r="B4535" s="21" t="s">
        <v>9830</v>
      </c>
      <c r="C4535" s="21"/>
      <c r="D4535" s="22">
        <v>0</v>
      </c>
      <c r="E4535" s="23">
        <v>4.5638154003820194E-2</v>
      </c>
      <c r="F4535" s="23">
        <v>0.34958687564193153</v>
      </c>
      <c r="G4535" s="23">
        <v>0.19096276681687649</v>
      </c>
      <c r="H4535" s="23">
        <v>4.243405784411498E-3</v>
      </c>
      <c r="I4535" s="25">
        <f t="shared" si="284"/>
        <v>0</v>
      </c>
      <c r="J4535" s="25">
        <f t="shared" si="285"/>
        <v>0</v>
      </c>
      <c r="K4535" s="25">
        <f t="shared" si="286"/>
        <v>0</v>
      </c>
      <c r="L4535" s="25">
        <f t="shared" si="287"/>
        <v>0</v>
      </c>
      <c r="M4535" s="25">
        <v>0</v>
      </c>
      <c r="N4535" s="25" t="e">
        <v>#N/A</v>
      </c>
      <c r="O4535" s="25" t="e">
        <f>VLOOKUP(A4535,'NFkB target TFs'!$E$10:$E$54,1,FALSE)</f>
        <v>#N/A</v>
      </c>
      <c r="P4535" s="25" t="e">
        <f>VLOOKUP(A4535,'all NFkB targets'!$A$6:$A$571,1,FALSE)</f>
        <v>#N/A</v>
      </c>
    </row>
    <row r="4536" spans="1:16" x14ac:dyDescent="0.25">
      <c r="A4536" s="96" t="s">
        <v>10308</v>
      </c>
      <c r="B4536" s="21" t="s">
        <v>10309</v>
      </c>
      <c r="C4536" s="21"/>
      <c r="D4536" s="22">
        <v>0</v>
      </c>
      <c r="E4536" s="23">
        <v>8.5551444115213024E-2</v>
      </c>
      <c r="F4536" s="23">
        <v>9.2461706102615004E-2</v>
      </c>
      <c r="G4536" s="23">
        <v>3.045108336293299E-2</v>
      </c>
      <c r="H4536" s="23">
        <v>4.2098361834731765E-3</v>
      </c>
      <c r="I4536" s="25">
        <f t="shared" si="284"/>
        <v>0</v>
      </c>
      <c r="J4536" s="25">
        <f t="shared" si="285"/>
        <v>0</v>
      </c>
      <c r="K4536" s="25">
        <f t="shared" si="286"/>
        <v>0</v>
      </c>
      <c r="L4536" s="25">
        <f t="shared" si="287"/>
        <v>0</v>
      </c>
      <c r="M4536" s="25">
        <v>0</v>
      </c>
      <c r="N4536" s="25" t="e">
        <v>#N/A</v>
      </c>
      <c r="O4536" s="25" t="e">
        <f>VLOOKUP(A4536,'NFkB target TFs'!$E$10:$E$54,1,FALSE)</f>
        <v>#N/A</v>
      </c>
      <c r="P4536" s="25" t="e">
        <f>VLOOKUP(A4536,'all NFkB targets'!$A$6:$A$571,1,FALSE)</f>
        <v>#N/A</v>
      </c>
    </row>
    <row r="4537" spans="1:16" x14ac:dyDescent="0.25">
      <c r="A4537" s="96" t="s">
        <v>6435</v>
      </c>
      <c r="B4537" s="21" t="s">
        <v>941</v>
      </c>
      <c r="C4537" s="21"/>
      <c r="D4537" s="22">
        <v>0</v>
      </c>
      <c r="E4537" s="23">
        <v>1.0839683671315372E-2</v>
      </c>
      <c r="F4537" s="23">
        <v>-0.32352562130544421</v>
      </c>
      <c r="G4537" s="23">
        <v>-6.0968440427410051E-2</v>
      </c>
      <c r="H4537" s="23">
        <v>4.2013845732168402E-3</v>
      </c>
      <c r="I4537" s="25">
        <f t="shared" si="284"/>
        <v>0</v>
      </c>
      <c r="J4537" s="25">
        <f t="shared" si="285"/>
        <v>0</v>
      </c>
      <c r="K4537" s="25">
        <f t="shared" si="286"/>
        <v>0</v>
      </c>
      <c r="L4537" s="25">
        <f t="shared" si="287"/>
        <v>0</v>
      </c>
      <c r="M4537" s="25">
        <v>0</v>
      </c>
      <c r="N4537" s="25" t="e">
        <v>#N/A</v>
      </c>
      <c r="O4537" s="25" t="e">
        <f>VLOOKUP(A4537,'NFkB target TFs'!$E$10:$E$54,1,FALSE)</f>
        <v>#N/A</v>
      </c>
      <c r="P4537" s="25" t="e">
        <f>VLOOKUP(A4537,'all NFkB targets'!$A$6:$A$571,1,FALSE)</f>
        <v>#N/A</v>
      </c>
    </row>
    <row r="4538" spans="1:16" x14ac:dyDescent="0.25">
      <c r="A4538" s="96" t="s">
        <v>845</v>
      </c>
      <c r="B4538" s="21" t="s">
        <v>846</v>
      </c>
      <c r="C4538" s="21"/>
      <c r="D4538" s="22">
        <v>0</v>
      </c>
      <c r="E4538" s="23">
        <v>0.21437564675770113</v>
      </c>
      <c r="F4538" s="23">
        <v>0.15890570722969125</v>
      </c>
      <c r="G4538" s="23">
        <v>0.13530459315132567</v>
      </c>
      <c r="H4538" s="23">
        <v>4.1800062165183319E-3</v>
      </c>
      <c r="I4538" s="25">
        <f t="shared" si="284"/>
        <v>0</v>
      </c>
      <c r="J4538" s="25">
        <f t="shared" si="285"/>
        <v>0</v>
      </c>
      <c r="K4538" s="25">
        <f t="shared" si="286"/>
        <v>0</v>
      </c>
      <c r="L4538" s="25">
        <f t="shared" si="287"/>
        <v>0</v>
      </c>
      <c r="M4538" s="25">
        <v>0</v>
      </c>
      <c r="N4538" s="25" t="e">
        <v>#N/A</v>
      </c>
      <c r="O4538" s="25" t="e">
        <f>VLOOKUP(A4538,'NFkB target TFs'!$E$10:$E$54,1,FALSE)</f>
        <v>#N/A</v>
      </c>
      <c r="P4538" s="25" t="e">
        <f>VLOOKUP(A4538,'all NFkB targets'!$A$6:$A$571,1,FALSE)</f>
        <v>#N/A</v>
      </c>
    </row>
    <row r="4539" spans="1:16" x14ac:dyDescent="0.25">
      <c r="A4539" s="96" t="s">
        <v>10806</v>
      </c>
      <c r="B4539" s="21" t="s">
        <v>10807</v>
      </c>
      <c r="C4539" s="21"/>
      <c r="D4539" s="22">
        <v>0</v>
      </c>
      <c r="E4539" s="23">
        <v>0.39450458404919608</v>
      </c>
      <c r="F4539" s="23">
        <v>-0.18612110270974819</v>
      </c>
      <c r="G4539" s="23">
        <v>0.37424417188883058</v>
      </c>
      <c r="H4539" s="23">
        <v>4.0845694166409272E-3</v>
      </c>
      <c r="I4539" s="25">
        <f t="shared" si="284"/>
        <v>0</v>
      </c>
      <c r="J4539" s="25">
        <f t="shared" si="285"/>
        <v>0</v>
      </c>
      <c r="K4539" s="25">
        <f t="shared" si="286"/>
        <v>0</v>
      </c>
      <c r="L4539" s="25">
        <f t="shared" si="287"/>
        <v>0</v>
      </c>
      <c r="M4539" s="25">
        <v>0</v>
      </c>
      <c r="N4539" s="25" t="e">
        <v>#N/A</v>
      </c>
      <c r="O4539" s="25" t="e">
        <f>VLOOKUP(A4539,'NFkB target TFs'!$E$10:$E$54,1,FALSE)</f>
        <v>#N/A</v>
      </c>
      <c r="P4539" s="25" t="e">
        <f>VLOOKUP(A4539,'all NFkB targets'!$A$6:$A$571,1,FALSE)</f>
        <v>#N/A</v>
      </c>
    </row>
    <row r="4540" spans="1:16" x14ac:dyDescent="0.25">
      <c r="A4540" s="96" t="s">
        <v>9169</v>
      </c>
      <c r="B4540" s="21" t="s">
        <v>9170</v>
      </c>
      <c r="C4540" s="21"/>
      <c r="D4540" s="22">
        <v>0</v>
      </c>
      <c r="E4540" s="23">
        <v>-0.18996506649934145</v>
      </c>
      <c r="F4540" s="23">
        <v>-5.0727389481463152E-2</v>
      </c>
      <c r="G4540" s="23">
        <v>4.319153057813898E-2</v>
      </c>
      <c r="H4540" s="23">
        <v>4.0652904661969491E-3</v>
      </c>
      <c r="I4540" s="25">
        <f t="shared" si="284"/>
        <v>0</v>
      </c>
      <c r="J4540" s="25">
        <f t="shared" si="285"/>
        <v>0</v>
      </c>
      <c r="K4540" s="25">
        <f t="shared" si="286"/>
        <v>0</v>
      </c>
      <c r="L4540" s="25">
        <f t="shared" si="287"/>
        <v>0</v>
      </c>
      <c r="M4540" s="25">
        <v>0</v>
      </c>
      <c r="N4540" s="25" t="e">
        <v>#N/A</v>
      </c>
      <c r="O4540" s="25" t="e">
        <f>VLOOKUP(A4540,'NFkB target TFs'!$E$10:$E$54,1,FALSE)</f>
        <v>#N/A</v>
      </c>
      <c r="P4540" s="25" t="e">
        <f>VLOOKUP(A4540,'all NFkB targets'!$A$6:$A$571,1,FALSE)</f>
        <v>#N/A</v>
      </c>
    </row>
    <row r="4541" spans="1:16" x14ac:dyDescent="0.25">
      <c r="A4541" s="96" t="s">
        <v>6350</v>
      </c>
      <c r="B4541" s="21" t="s">
        <v>6351</v>
      </c>
      <c r="C4541" s="21"/>
      <c r="D4541" s="22">
        <v>0</v>
      </c>
      <c r="E4541" s="23">
        <v>0.14890157439542531</v>
      </c>
      <c r="F4541" s="23">
        <v>6.1274918918015529E-2</v>
      </c>
      <c r="G4541" s="23">
        <v>-1.5234106429322741E-2</v>
      </c>
      <c r="H4541" s="23">
        <v>3.8870538960610571E-3</v>
      </c>
      <c r="I4541" s="25">
        <f t="shared" si="284"/>
        <v>0</v>
      </c>
      <c r="J4541" s="25">
        <f t="shared" si="285"/>
        <v>0</v>
      </c>
      <c r="K4541" s="25">
        <f t="shared" si="286"/>
        <v>0</v>
      </c>
      <c r="L4541" s="25">
        <f t="shared" si="287"/>
        <v>0</v>
      </c>
      <c r="M4541" s="25">
        <v>0</v>
      </c>
      <c r="N4541" s="25" t="e">
        <v>#N/A</v>
      </c>
      <c r="O4541" s="25" t="e">
        <f>VLOOKUP(A4541,'NFkB target TFs'!$E$10:$E$54,1,FALSE)</f>
        <v>#N/A</v>
      </c>
      <c r="P4541" s="25" t="e">
        <f>VLOOKUP(A4541,'all NFkB targets'!$A$6:$A$571,1,FALSE)</f>
        <v>#N/A</v>
      </c>
    </row>
    <row r="4542" spans="1:16" x14ac:dyDescent="0.25">
      <c r="A4542" s="96" t="s">
        <v>1256</v>
      </c>
      <c r="B4542" s="21" t="s">
        <v>1257</v>
      </c>
      <c r="C4542" s="21"/>
      <c r="D4542" s="22">
        <v>0</v>
      </c>
      <c r="E4542" s="23">
        <v>0.22811907435475301</v>
      </c>
      <c r="F4542" s="23">
        <v>-1.3759598540578106E-2</v>
      </c>
      <c r="G4542" s="23">
        <v>0.14323823673627464</v>
      </c>
      <c r="H4542" s="23">
        <v>3.8697940690221927E-3</v>
      </c>
      <c r="I4542" s="25">
        <f t="shared" si="284"/>
        <v>0</v>
      </c>
      <c r="J4542" s="25">
        <f t="shared" si="285"/>
        <v>0</v>
      </c>
      <c r="K4542" s="25">
        <f t="shared" si="286"/>
        <v>0</v>
      </c>
      <c r="L4542" s="25">
        <f t="shared" si="287"/>
        <v>0</v>
      </c>
      <c r="M4542" s="25">
        <v>0</v>
      </c>
      <c r="N4542" s="25" t="e">
        <v>#N/A</v>
      </c>
      <c r="O4542" s="25" t="e">
        <f>VLOOKUP(A4542,'NFkB target TFs'!$E$10:$E$54,1,FALSE)</f>
        <v>#N/A</v>
      </c>
      <c r="P4542" s="25" t="e">
        <f>VLOOKUP(A4542,'all NFkB targets'!$A$6:$A$571,1,FALSE)</f>
        <v>#N/A</v>
      </c>
    </row>
    <row r="4543" spans="1:16" x14ac:dyDescent="0.25">
      <c r="A4543" s="96" t="s">
        <v>10670</v>
      </c>
      <c r="B4543" s="21" t="s">
        <v>10671</v>
      </c>
      <c r="C4543" s="21"/>
      <c r="D4543" s="22">
        <v>0</v>
      </c>
      <c r="E4543" s="23">
        <v>0.36314348759610787</v>
      </c>
      <c r="F4543" s="23">
        <v>-5.7826427466190856E-2</v>
      </c>
      <c r="G4543" s="23">
        <v>0.50245822357984848</v>
      </c>
      <c r="H4543" s="23">
        <v>3.7164166500098105E-3</v>
      </c>
      <c r="I4543" s="25">
        <f t="shared" si="284"/>
        <v>0</v>
      </c>
      <c r="J4543" s="25">
        <f t="shared" si="285"/>
        <v>0</v>
      </c>
      <c r="K4543" s="25">
        <f t="shared" si="286"/>
        <v>0</v>
      </c>
      <c r="L4543" s="25">
        <f t="shared" si="287"/>
        <v>0</v>
      </c>
      <c r="M4543" s="25">
        <v>0</v>
      </c>
      <c r="N4543" s="25" t="e">
        <v>#N/A</v>
      </c>
      <c r="O4543" s="25" t="e">
        <f>VLOOKUP(A4543,'NFkB target TFs'!$E$10:$E$54,1,FALSE)</f>
        <v>#N/A</v>
      </c>
      <c r="P4543" s="25" t="e">
        <f>VLOOKUP(A4543,'all NFkB targets'!$A$6:$A$571,1,FALSE)</f>
        <v>#N/A</v>
      </c>
    </row>
    <row r="4544" spans="1:16" x14ac:dyDescent="0.25">
      <c r="A4544" s="96" t="s">
        <v>7610</v>
      </c>
      <c r="B4544" s="21" t="s">
        <v>7611</v>
      </c>
      <c r="C4544" s="21"/>
      <c r="D4544" s="22">
        <v>0</v>
      </c>
      <c r="E4544" s="23">
        <v>0.34432279689838852</v>
      </c>
      <c r="F4544" s="23">
        <v>5.7782238805085505E-2</v>
      </c>
      <c r="G4544" s="23">
        <v>-9.5793813264767672E-2</v>
      </c>
      <c r="H4544" s="23">
        <v>3.7026867478300992E-3</v>
      </c>
      <c r="I4544" s="25">
        <f t="shared" si="284"/>
        <v>0</v>
      </c>
      <c r="J4544" s="25">
        <f t="shared" si="285"/>
        <v>0</v>
      </c>
      <c r="K4544" s="25">
        <f t="shared" si="286"/>
        <v>0</v>
      </c>
      <c r="L4544" s="25">
        <f t="shared" si="287"/>
        <v>0</v>
      </c>
      <c r="M4544" s="25">
        <v>0</v>
      </c>
      <c r="N4544" s="25" t="e">
        <v>#N/A</v>
      </c>
      <c r="O4544" s="25" t="e">
        <f>VLOOKUP(A4544,'NFkB target TFs'!$E$10:$E$54,1,FALSE)</f>
        <v>#N/A</v>
      </c>
      <c r="P4544" s="25" t="e">
        <f>VLOOKUP(A4544,'all NFkB targets'!$A$6:$A$571,1,FALSE)</f>
        <v>#N/A</v>
      </c>
    </row>
    <row r="4545" spans="1:16" x14ac:dyDescent="0.25">
      <c r="A4545" s="96" t="s">
        <v>10060</v>
      </c>
      <c r="B4545" s="21" t="s">
        <v>10061</v>
      </c>
      <c r="C4545" s="21"/>
      <c r="D4545" s="22">
        <v>0</v>
      </c>
      <c r="E4545" s="23">
        <v>0.27951788180163695</v>
      </c>
      <c r="F4545" s="23">
        <v>-4.7751961402646606E-2</v>
      </c>
      <c r="G4545" s="23">
        <v>0.17556800622491356</v>
      </c>
      <c r="H4545" s="23">
        <v>3.7018026588927413E-3</v>
      </c>
      <c r="I4545" s="25">
        <f t="shared" si="284"/>
        <v>0</v>
      </c>
      <c r="J4545" s="25">
        <f t="shared" si="285"/>
        <v>0</v>
      </c>
      <c r="K4545" s="25">
        <f t="shared" si="286"/>
        <v>0</v>
      </c>
      <c r="L4545" s="25">
        <f t="shared" si="287"/>
        <v>0</v>
      </c>
      <c r="M4545" s="25">
        <v>0</v>
      </c>
      <c r="N4545" s="25" t="e">
        <v>#N/A</v>
      </c>
      <c r="O4545" s="25" t="e">
        <f>VLOOKUP(A4545,'NFkB target TFs'!$E$10:$E$54,1,FALSE)</f>
        <v>#N/A</v>
      </c>
      <c r="P4545" s="25" t="e">
        <f>VLOOKUP(A4545,'all NFkB targets'!$A$6:$A$571,1,FALSE)</f>
        <v>#N/A</v>
      </c>
    </row>
    <row r="4546" spans="1:16" x14ac:dyDescent="0.25">
      <c r="A4546" s="96" t="s">
        <v>6938</v>
      </c>
      <c r="B4546" s="21" t="s">
        <v>6939</v>
      </c>
      <c r="C4546" s="21"/>
      <c r="D4546" s="22">
        <v>0</v>
      </c>
      <c r="E4546" s="23">
        <v>0.20585082010311448</v>
      </c>
      <c r="F4546" s="23">
        <v>0.31361137409185552</v>
      </c>
      <c r="G4546" s="23">
        <v>0.14610964154580497</v>
      </c>
      <c r="H4546" s="23">
        <v>3.6944835577409391E-3</v>
      </c>
      <c r="I4546" s="25">
        <f t="shared" si="284"/>
        <v>0</v>
      </c>
      <c r="J4546" s="25">
        <f t="shared" si="285"/>
        <v>0</v>
      </c>
      <c r="K4546" s="25">
        <f t="shared" si="286"/>
        <v>0</v>
      </c>
      <c r="L4546" s="25">
        <f t="shared" si="287"/>
        <v>0</v>
      </c>
      <c r="M4546" s="25">
        <v>0</v>
      </c>
      <c r="N4546" s="25" t="e">
        <v>#N/A</v>
      </c>
      <c r="O4546" s="25" t="e">
        <f>VLOOKUP(A4546,'NFkB target TFs'!$E$10:$E$54,1,FALSE)</f>
        <v>#N/A</v>
      </c>
      <c r="P4546" s="25" t="e">
        <f>VLOOKUP(A4546,'all NFkB targets'!$A$6:$A$571,1,FALSE)</f>
        <v>#N/A</v>
      </c>
    </row>
    <row r="4547" spans="1:16" x14ac:dyDescent="0.25">
      <c r="A4547" s="96" t="s">
        <v>3241</v>
      </c>
      <c r="B4547" s="21" t="s">
        <v>3242</v>
      </c>
      <c r="C4547" s="21"/>
      <c r="D4547" s="22">
        <v>0</v>
      </c>
      <c r="E4547" s="23">
        <v>0.21568960326838782</v>
      </c>
      <c r="F4547" s="23">
        <v>0.24004975095018016</v>
      </c>
      <c r="G4547" s="23">
        <v>-9.5324106158634885E-3</v>
      </c>
      <c r="H4547" s="23">
        <v>3.6170746838918664E-3</v>
      </c>
      <c r="I4547" s="25">
        <f t="shared" si="284"/>
        <v>0</v>
      </c>
      <c r="J4547" s="25">
        <f t="shared" si="285"/>
        <v>0</v>
      </c>
      <c r="K4547" s="25">
        <f t="shared" si="286"/>
        <v>0</v>
      </c>
      <c r="L4547" s="25">
        <f t="shared" si="287"/>
        <v>0</v>
      </c>
      <c r="M4547" s="25">
        <v>0</v>
      </c>
      <c r="N4547" s="25" t="e">
        <v>#N/A</v>
      </c>
      <c r="O4547" s="25" t="e">
        <f>VLOOKUP(A4547,'NFkB target TFs'!$E$10:$E$54,1,FALSE)</f>
        <v>#N/A</v>
      </c>
      <c r="P4547" s="25" t="e">
        <f>VLOOKUP(A4547,'all NFkB targets'!$A$6:$A$571,1,FALSE)</f>
        <v>#N/A</v>
      </c>
    </row>
    <row r="4548" spans="1:16" x14ac:dyDescent="0.25">
      <c r="A4548" s="96" t="s">
        <v>8647</v>
      </c>
      <c r="B4548" s="21" t="s">
        <v>8648</v>
      </c>
      <c r="C4548" s="21"/>
      <c r="D4548" s="22">
        <v>0</v>
      </c>
      <c r="E4548" s="23">
        <v>0.43238895323038612</v>
      </c>
      <c r="F4548" s="23">
        <v>0.43189891695925703</v>
      </c>
      <c r="G4548" s="23">
        <v>0.20247152178255837</v>
      </c>
      <c r="H4548" s="23">
        <v>3.6096121087481519E-3</v>
      </c>
      <c r="I4548" s="25">
        <f t="shared" si="284"/>
        <v>0</v>
      </c>
      <c r="J4548" s="25">
        <f t="shared" si="285"/>
        <v>0</v>
      </c>
      <c r="K4548" s="25">
        <f t="shared" si="286"/>
        <v>0</v>
      </c>
      <c r="L4548" s="25">
        <f t="shared" si="287"/>
        <v>0</v>
      </c>
      <c r="M4548" s="25">
        <v>0</v>
      </c>
      <c r="N4548" s="25" t="e">
        <v>#N/A</v>
      </c>
      <c r="O4548" s="25" t="e">
        <f>VLOOKUP(A4548,'NFkB target TFs'!$E$10:$E$54,1,FALSE)</f>
        <v>#N/A</v>
      </c>
      <c r="P4548" s="25" t="e">
        <f>VLOOKUP(A4548,'all NFkB targets'!$A$6:$A$571,1,FALSE)</f>
        <v>#N/A</v>
      </c>
    </row>
    <row r="4549" spans="1:16" x14ac:dyDescent="0.25">
      <c r="A4549" s="96" t="s">
        <v>12858</v>
      </c>
      <c r="B4549" s="21" t="s">
        <v>12859</v>
      </c>
      <c r="C4549" s="21"/>
      <c r="D4549" s="22">
        <v>0</v>
      </c>
      <c r="E4549" s="28">
        <v>0.40100943027895841</v>
      </c>
      <c r="F4549" s="28">
        <v>1.286878233697198</v>
      </c>
      <c r="G4549" s="24">
        <v>-0.27008916336774419</v>
      </c>
      <c r="H4549" s="23">
        <v>3.4388600695095324E-3</v>
      </c>
      <c r="I4549" s="25">
        <f t="shared" si="284"/>
        <v>0</v>
      </c>
      <c r="J4549" s="25">
        <f t="shared" si="285"/>
        <v>1</v>
      </c>
      <c r="K4549" s="25">
        <f t="shared" si="286"/>
        <v>0</v>
      </c>
      <c r="L4549" s="25">
        <f t="shared" si="287"/>
        <v>0</v>
      </c>
      <c r="M4549" s="25">
        <v>1</v>
      </c>
      <c r="N4549" s="25" t="e">
        <v>#N/A</v>
      </c>
      <c r="O4549" s="25" t="e">
        <f>VLOOKUP(A4549,'NFkB target TFs'!$E$10:$E$54,1,FALSE)</f>
        <v>#N/A</v>
      </c>
      <c r="P4549" s="25" t="e">
        <f>VLOOKUP(A4549,'all NFkB targets'!$A$6:$A$571,1,FALSE)</f>
        <v>#N/A</v>
      </c>
    </row>
    <row r="4550" spans="1:16" x14ac:dyDescent="0.25">
      <c r="A4550" s="96" t="s">
        <v>11345</v>
      </c>
      <c r="B4550" s="21" t="s">
        <v>11346</v>
      </c>
      <c r="C4550" s="21"/>
      <c r="D4550" s="22">
        <v>0</v>
      </c>
      <c r="E4550" s="23">
        <v>-0.10984592382927051</v>
      </c>
      <c r="F4550" s="23">
        <v>-1.4862086249721025E-2</v>
      </c>
      <c r="G4550" s="23">
        <v>0.21678099831151329</v>
      </c>
      <c r="H4550" s="23">
        <v>3.3923732507458674E-3</v>
      </c>
      <c r="I4550" s="25">
        <f t="shared" si="284"/>
        <v>0</v>
      </c>
      <c r="J4550" s="25">
        <f t="shared" si="285"/>
        <v>0</v>
      </c>
      <c r="K4550" s="25">
        <f t="shared" si="286"/>
        <v>0</v>
      </c>
      <c r="L4550" s="25">
        <f t="shared" si="287"/>
        <v>0</v>
      </c>
      <c r="M4550" s="25">
        <v>0</v>
      </c>
      <c r="N4550" s="25" t="e">
        <v>#N/A</v>
      </c>
      <c r="O4550" s="25" t="e">
        <f>VLOOKUP(A4550,'NFkB target TFs'!$E$10:$E$54,1,FALSE)</f>
        <v>#N/A</v>
      </c>
      <c r="P4550" s="25" t="e">
        <f>VLOOKUP(A4550,'all NFkB targets'!$A$6:$A$571,1,FALSE)</f>
        <v>#N/A</v>
      </c>
    </row>
    <row r="4551" spans="1:16" x14ac:dyDescent="0.25">
      <c r="A4551" s="96" t="s">
        <v>1024</v>
      </c>
      <c r="B4551" s="21" t="s">
        <v>1025</v>
      </c>
      <c r="C4551" s="21"/>
      <c r="D4551" s="22">
        <v>0</v>
      </c>
      <c r="E4551" s="23">
        <v>-0.233324569622754</v>
      </c>
      <c r="F4551" s="23">
        <v>-6.7133841335117753E-2</v>
      </c>
      <c r="G4551" s="23">
        <v>0.12321371278622825</v>
      </c>
      <c r="H4551" s="23">
        <v>3.2697481582869099E-3</v>
      </c>
      <c r="I4551" s="25">
        <f t="shared" si="284"/>
        <v>0</v>
      </c>
      <c r="J4551" s="25">
        <f t="shared" si="285"/>
        <v>0</v>
      </c>
      <c r="K4551" s="25">
        <f t="shared" si="286"/>
        <v>0</v>
      </c>
      <c r="L4551" s="25">
        <f t="shared" si="287"/>
        <v>0</v>
      </c>
      <c r="M4551" s="25">
        <v>0</v>
      </c>
      <c r="N4551" s="25" t="e">
        <v>#N/A</v>
      </c>
      <c r="O4551" s="25" t="e">
        <f>VLOOKUP(A4551,'NFkB target TFs'!$E$10:$E$54,1,FALSE)</f>
        <v>#N/A</v>
      </c>
      <c r="P4551" s="25" t="e">
        <f>VLOOKUP(A4551,'all NFkB targets'!$A$6:$A$571,1,FALSE)</f>
        <v>#N/A</v>
      </c>
    </row>
    <row r="4552" spans="1:16" x14ac:dyDescent="0.25">
      <c r="A4552" s="96" t="s">
        <v>3810</v>
      </c>
      <c r="B4552" s="21" t="s">
        <v>3811</v>
      </c>
      <c r="C4552" s="21"/>
      <c r="D4552" s="22">
        <v>0</v>
      </c>
      <c r="E4552" s="23">
        <v>-0.28832986750422268</v>
      </c>
      <c r="F4552" s="23">
        <v>-0.45318943714442622</v>
      </c>
      <c r="G4552" s="23">
        <v>-0.12260930845024096</v>
      </c>
      <c r="H4552" s="23">
        <v>3.2646263461419659E-3</v>
      </c>
      <c r="I4552" s="25">
        <f t="shared" si="284"/>
        <v>0</v>
      </c>
      <c r="J4552" s="25">
        <f t="shared" si="285"/>
        <v>0</v>
      </c>
      <c r="K4552" s="25">
        <f t="shared" si="286"/>
        <v>0</v>
      </c>
      <c r="L4552" s="25">
        <f t="shared" si="287"/>
        <v>0</v>
      </c>
      <c r="M4552" s="25">
        <v>0</v>
      </c>
      <c r="N4552" s="25" t="e">
        <v>#N/A</v>
      </c>
      <c r="O4552" s="25" t="e">
        <f>VLOOKUP(A4552,'NFkB target TFs'!$E$10:$E$54,1,FALSE)</f>
        <v>#N/A</v>
      </c>
      <c r="P4552" s="25" t="e">
        <f>VLOOKUP(A4552,'all NFkB targets'!$A$6:$A$571,1,FALSE)</f>
        <v>#N/A</v>
      </c>
    </row>
    <row r="4553" spans="1:16" x14ac:dyDescent="0.25">
      <c r="A4553" s="96" t="s">
        <v>4168</v>
      </c>
      <c r="B4553" s="21" t="s">
        <v>4169</v>
      </c>
      <c r="C4553" s="21"/>
      <c r="D4553" s="22">
        <v>0</v>
      </c>
      <c r="E4553" s="23">
        <v>-4.3555380071738335E-2</v>
      </c>
      <c r="F4553" s="23">
        <v>9.3139580929982521E-2</v>
      </c>
      <c r="G4553" s="23">
        <v>0.11708334337396038</v>
      </c>
      <c r="H4553" s="23">
        <v>3.1889179674100404E-3</v>
      </c>
      <c r="I4553" s="25">
        <f t="shared" si="284"/>
        <v>0</v>
      </c>
      <c r="J4553" s="25">
        <f t="shared" si="285"/>
        <v>0</v>
      </c>
      <c r="K4553" s="25">
        <f t="shared" si="286"/>
        <v>0</v>
      </c>
      <c r="L4553" s="25">
        <f t="shared" si="287"/>
        <v>0</v>
      </c>
      <c r="M4553" s="25">
        <v>0</v>
      </c>
      <c r="N4553" s="25" t="e">
        <v>#N/A</v>
      </c>
      <c r="O4553" s="25" t="e">
        <f>VLOOKUP(A4553,'NFkB target TFs'!$E$10:$E$54,1,FALSE)</f>
        <v>#N/A</v>
      </c>
      <c r="P4553" s="25" t="e">
        <f>VLOOKUP(A4553,'all NFkB targets'!$A$6:$A$571,1,FALSE)</f>
        <v>#N/A</v>
      </c>
    </row>
    <row r="4554" spans="1:16" x14ac:dyDescent="0.25">
      <c r="A4554" s="96" t="s">
        <v>11923</v>
      </c>
      <c r="B4554" s="21" t="s">
        <v>11924</v>
      </c>
      <c r="C4554" s="21"/>
      <c r="D4554" s="22">
        <v>0</v>
      </c>
      <c r="E4554" s="23">
        <v>0.34523087021417481</v>
      </c>
      <c r="F4554" s="23">
        <v>0.15213546900516414</v>
      </c>
      <c r="G4554" s="23">
        <v>0.11200176986833335</v>
      </c>
      <c r="H4554" s="23">
        <v>3.1448919132853917E-3</v>
      </c>
      <c r="I4554" s="25">
        <f t="shared" si="284"/>
        <v>0</v>
      </c>
      <c r="J4554" s="25">
        <f t="shared" si="285"/>
        <v>0</v>
      </c>
      <c r="K4554" s="25">
        <f t="shared" si="286"/>
        <v>0</v>
      </c>
      <c r="L4554" s="25">
        <f t="shared" si="287"/>
        <v>0</v>
      </c>
      <c r="M4554" s="25">
        <v>0</v>
      </c>
      <c r="N4554" s="25" t="e">
        <v>#N/A</v>
      </c>
      <c r="O4554" s="25" t="e">
        <f>VLOOKUP(A4554,'NFkB target TFs'!$E$10:$E$54,1,FALSE)</f>
        <v>#N/A</v>
      </c>
      <c r="P4554" s="25" t="e">
        <f>VLOOKUP(A4554,'all NFkB targets'!$A$6:$A$571,1,FALSE)</f>
        <v>#N/A</v>
      </c>
    </row>
    <row r="4555" spans="1:16" x14ac:dyDescent="0.25">
      <c r="A4555" s="96" t="s">
        <v>1132</v>
      </c>
      <c r="B4555" s="21" t="s">
        <v>1133</v>
      </c>
      <c r="C4555" s="21"/>
      <c r="D4555" s="22">
        <v>0</v>
      </c>
      <c r="E4555" s="23">
        <v>0.3750745174522967</v>
      </c>
      <c r="F4555" s="23">
        <v>0.24846656561145286</v>
      </c>
      <c r="G4555" s="23">
        <v>-2.0708134636828666E-2</v>
      </c>
      <c r="H4555" s="23">
        <v>3.0113042989798238E-3</v>
      </c>
      <c r="I4555" s="25">
        <f t="shared" si="284"/>
        <v>0</v>
      </c>
      <c r="J4555" s="25">
        <f t="shared" si="285"/>
        <v>0</v>
      </c>
      <c r="K4555" s="25">
        <f t="shared" si="286"/>
        <v>0</v>
      </c>
      <c r="L4555" s="25">
        <f t="shared" si="287"/>
        <v>0</v>
      </c>
      <c r="M4555" s="25">
        <v>0</v>
      </c>
      <c r="N4555" s="25" t="e">
        <v>#N/A</v>
      </c>
      <c r="O4555" s="25" t="e">
        <f>VLOOKUP(A4555,'NFkB target TFs'!$E$10:$E$54,1,FALSE)</f>
        <v>#N/A</v>
      </c>
      <c r="P4555" s="25" t="e">
        <f>VLOOKUP(A4555,'all NFkB targets'!$A$6:$A$571,1,FALSE)</f>
        <v>#N/A</v>
      </c>
    </row>
    <row r="4556" spans="1:16" x14ac:dyDescent="0.25">
      <c r="A4556" s="96" t="s">
        <v>8243</v>
      </c>
      <c r="B4556" s="21" t="s">
        <v>8244</v>
      </c>
      <c r="C4556" s="21"/>
      <c r="D4556" s="22">
        <v>0</v>
      </c>
      <c r="E4556" s="23">
        <v>0.22938050241931784</v>
      </c>
      <c r="F4556" s="23">
        <v>-0.12439432809446987</v>
      </c>
      <c r="G4556" s="23">
        <v>0.21451109309674227</v>
      </c>
      <c r="H4556" s="23">
        <v>2.7433568370294772E-3</v>
      </c>
      <c r="I4556" s="25">
        <f t="shared" si="284"/>
        <v>0</v>
      </c>
      <c r="J4556" s="25">
        <f t="shared" si="285"/>
        <v>0</v>
      </c>
      <c r="K4556" s="25">
        <f t="shared" si="286"/>
        <v>0</v>
      </c>
      <c r="L4556" s="25">
        <f t="shared" si="287"/>
        <v>0</v>
      </c>
      <c r="M4556" s="25">
        <v>0</v>
      </c>
      <c r="N4556" s="25" t="e">
        <v>#N/A</v>
      </c>
      <c r="O4556" s="25" t="e">
        <f>VLOOKUP(A4556,'NFkB target TFs'!$E$10:$E$54,1,FALSE)</f>
        <v>#N/A</v>
      </c>
      <c r="P4556" s="25" t="e">
        <f>VLOOKUP(A4556,'all NFkB targets'!$A$6:$A$571,1,FALSE)</f>
        <v>#N/A</v>
      </c>
    </row>
    <row r="4557" spans="1:16" x14ac:dyDescent="0.25">
      <c r="A4557" s="96" t="s">
        <v>4776</v>
      </c>
      <c r="B4557" s="21" t="s">
        <v>4777</v>
      </c>
      <c r="C4557" s="21"/>
      <c r="D4557" s="22">
        <v>0</v>
      </c>
      <c r="E4557" s="23">
        <v>5.7197287861052763E-2</v>
      </c>
      <c r="F4557" s="23">
        <v>-1.1207466348077299E-2</v>
      </c>
      <c r="G4557" s="23">
        <v>0.30689448555400217</v>
      </c>
      <c r="H4557" s="23">
        <v>2.6433516125443095E-3</v>
      </c>
      <c r="I4557" s="25">
        <f t="shared" si="284"/>
        <v>0</v>
      </c>
      <c r="J4557" s="25">
        <f t="shared" si="285"/>
        <v>0</v>
      </c>
      <c r="K4557" s="25">
        <f t="shared" si="286"/>
        <v>0</v>
      </c>
      <c r="L4557" s="25">
        <f t="shared" si="287"/>
        <v>0</v>
      </c>
      <c r="M4557" s="25">
        <v>0</v>
      </c>
      <c r="N4557" s="25" t="e">
        <v>#N/A</v>
      </c>
      <c r="O4557" s="25" t="e">
        <f>VLOOKUP(A4557,'NFkB target TFs'!$E$10:$E$54,1,FALSE)</f>
        <v>#N/A</v>
      </c>
      <c r="P4557" s="25" t="e">
        <f>VLOOKUP(A4557,'all NFkB targets'!$A$6:$A$571,1,FALSE)</f>
        <v>#N/A</v>
      </c>
    </row>
    <row r="4558" spans="1:16" x14ac:dyDescent="0.25">
      <c r="A4558" s="96" t="s">
        <v>6556</v>
      </c>
      <c r="B4558" s="21" t="s">
        <v>6557</v>
      </c>
      <c r="C4558" s="21"/>
      <c r="D4558" s="22">
        <v>0</v>
      </c>
      <c r="E4558" s="23">
        <v>0.17263768486307318</v>
      </c>
      <c r="F4558" s="23">
        <v>-2.5452498573444504E-2</v>
      </c>
      <c r="G4558" s="23">
        <v>0.20756021626940488</v>
      </c>
      <c r="H4558" s="23">
        <v>2.5981453783582844E-3</v>
      </c>
      <c r="I4558" s="25">
        <f t="shared" si="284"/>
        <v>0</v>
      </c>
      <c r="J4558" s="25">
        <f t="shared" si="285"/>
        <v>0</v>
      </c>
      <c r="K4558" s="25">
        <f t="shared" si="286"/>
        <v>0</v>
      </c>
      <c r="L4558" s="25">
        <f t="shared" si="287"/>
        <v>0</v>
      </c>
      <c r="M4558" s="25">
        <v>0</v>
      </c>
      <c r="N4558" s="25" t="e">
        <v>#N/A</v>
      </c>
      <c r="O4558" s="25" t="e">
        <f>VLOOKUP(A4558,'NFkB target TFs'!$E$10:$E$54,1,FALSE)</f>
        <v>#N/A</v>
      </c>
      <c r="P4558" s="25" t="e">
        <f>VLOOKUP(A4558,'all NFkB targets'!$A$6:$A$571,1,FALSE)</f>
        <v>#N/A</v>
      </c>
    </row>
    <row r="4559" spans="1:16" x14ac:dyDescent="0.25">
      <c r="A4559" s="96" t="s">
        <v>7937</v>
      </c>
      <c r="B4559" s="21" t="s">
        <v>7938</v>
      </c>
      <c r="C4559" s="21"/>
      <c r="D4559" s="22">
        <v>0</v>
      </c>
      <c r="E4559" s="23">
        <v>-0.18266730416276411</v>
      </c>
      <c r="F4559" s="23">
        <v>7.330441735360807E-2</v>
      </c>
      <c r="G4559" s="23">
        <v>-0.35671183054273375</v>
      </c>
      <c r="H4559" s="23">
        <v>2.5836503290251425E-3</v>
      </c>
      <c r="I4559" s="25">
        <f t="shared" si="284"/>
        <v>0</v>
      </c>
      <c r="J4559" s="25">
        <f t="shared" si="285"/>
        <v>0</v>
      </c>
      <c r="K4559" s="25">
        <f t="shared" si="286"/>
        <v>0</v>
      </c>
      <c r="L4559" s="25">
        <f t="shared" si="287"/>
        <v>0</v>
      </c>
      <c r="M4559" s="25">
        <v>0</v>
      </c>
      <c r="N4559" s="25" t="e">
        <v>#N/A</v>
      </c>
      <c r="O4559" s="25" t="e">
        <f>VLOOKUP(A4559,'NFkB target TFs'!$E$10:$E$54,1,FALSE)</f>
        <v>#N/A</v>
      </c>
      <c r="P4559" s="25" t="e">
        <f>VLOOKUP(A4559,'all NFkB targets'!$A$6:$A$571,1,FALSE)</f>
        <v>#N/A</v>
      </c>
    </row>
    <row r="4560" spans="1:16" x14ac:dyDescent="0.25">
      <c r="A4560" s="96" t="s">
        <v>6962</v>
      </c>
      <c r="B4560" s="21" t="s">
        <v>6963</v>
      </c>
      <c r="C4560" s="21"/>
      <c r="D4560" s="22">
        <v>0</v>
      </c>
      <c r="E4560" s="23">
        <v>0.19216142214450901</v>
      </c>
      <c r="F4560" s="23">
        <v>0.13400273569106674</v>
      </c>
      <c r="G4560" s="23">
        <v>-4.9343753673020043E-3</v>
      </c>
      <c r="H4560" s="23">
        <v>2.5644513112614083E-3</v>
      </c>
      <c r="I4560" s="25">
        <f t="shared" si="284"/>
        <v>0</v>
      </c>
      <c r="J4560" s="25">
        <f t="shared" si="285"/>
        <v>0</v>
      </c>
      <c r="K4560" s="25">
        <f t="shared" si="286"/>
        <v>0</v>
      </c>
      <c r="L4560" s="25">
        <f t="shared" si="287"/>
        <v>0</v>
      </c>
      <c r="M4560" s="25">
        <v>0</v>
      </c>
      <c r="N4560" s="25" t="e">
        <v>#N/A</v>
      </c>
      <c r="O4560" s="25" t="e">
        <f>VLOOKUP(A4560,'NFkB target TFs'!$E$10:$E$54,1,FALSE)</f>
        <v>#N/A</v>
      </c>
      <c r="P4560" s="25" t="e">
        <f>VLOOKUP(A4560,'all NFkB targets'!$A$6:$A$571,1,FALSE)</f>
        <v>#N/A</v>
      </c>
    </row>
    <row r="4561" spans="1:16" x14ac:dyDescent="0.25">
      <c r="A4561" s="96" t="s">
        <v>6012</v>
      </c>
      <c r="B4561" s="21" t="s">
        <v>6013</v>
      </c>
      <c r="C4561" s="21"/>
      <c r="D4561" s="22">
        <v>0</v>
      </c>
      <c r="E4561" s="23">
        <v>0.23281132319670653</v>
      </c>
      <c r="F4561" s="23">
        <v>0.11798373871544592</v>
      </c>
      <c r="G4561" s="23">
        <v>-0.21826277590142554</v>
      </c>
      <c r="H4561" s="23">
        <v>2.381144260540871E-3</v>
      </c>
      <c r="I4561" s="25">
        <f t="shared" si="284"/>
        <v>0</v>
      </c>
      <c r="J4561" s="25">
        <f t="shared" si="285"/>
        <v>0</v>
      </c>
      <c r="K4561" s="25">
        <f t="shared" si="286"/>
        <v>0</v>
      </c>
      <c r="L4561" s="25">
        <f t="shared" si="287"/>
        <v>0</v>
      </c>
      <c r="M4561" s="25">
        <v>0</v>
      </c>
      <c r="N4561" s="25" t="e">
        <v>#N/A</v>
      </c>
      <c r="O4561" s="25" t="e">
        <f>VLOOKUP(A4561,'NFkB target TFs'!$E$10:$E$54,1,FALSE)</f>
        <v>#N/A</v>
      </c>
      <c r="P4561" s="25" t="e">
        <f>VLOOKUP(A4561,'all NFkB targets'!$A$6:$A$571,1,FALSE)</f>
        <v>#N/A</v>
      </c>
    </row>
    <row r="4562" spans="1:16" x14ac:dyDescent="0.25">
      <c r="A4562" s="96" t="s">
        <v>9054</v>
      </c>
      <c r="B4562" s="21" t="s">
        <v>9055</v>
      </c>
      <c r="C4562" s="21"/>
      <c r="D4562" s="22">
        <v>0</v>
      </c>
      <c r="E4562" s="23">
        <v>-0.19594448840895184</v>
      </c>
      <c r="F4562" s="23">
        <v>-2.5800853818803211E-2</v>
      </c>
      <c r="G4562" s="23">
        <v>0.53801314855250304</v>
      </c>
      <c r="H4562" s="23">
        <v>2.3737809398590658E-3</v>
      </c>
      <c r="I4562" s="25">
        <f t="shared" si="284"/>
        <v>0</v>
      </c>
      <c r="J4562" s="25">
        <f t="shared" si="285"/>
        <v>0</v>
      </c>
      <c r="K4562" s="25">
        <f t="shared" si="286"/>
        <v>0</v>
      </c>
      <c r="L4562" s="25">
        <f t="shared" si="287"/>
        <v>0</v>
      </c>
      <c r="M4562" s="25">
        <v>0</v>
      </c>
      <c r="N4562" s="25" t="e">
        <v>#N/A</v>
      </c>
      <c r="O4562" s="25" t="e">
        <f>VLOOKUP(A4562,'NFkB target TFs'!$E$10:$E$54,1,FALSE)</f>
        <v>#N/A</v>
      </c>
      <c r="P4562" s="25" t="e">
        <f>VLOOKUP(A4562,'all NFkB targets'!$A$6:$A$571,1,FALSE)</f>
        <v>#N/A</v>
      </c>
    </row>
    <row r="4563" spans="1:16" x14ac:dyDescent="0.25">
      <c r="A4563" s="96" t="s">
        <v>5848</v>
      </c>
      <c r="B4563" s="21" t="s">
        <v>5849</v>
      </c>
      <c r="C4563" s="21"/>
      <c r="D4563" s="22">
        <v>0</v>
      </c>
      <c r="E4563" s="23">
        <v>0.2540448726969407</v>
      </c>
      <c r="F4563" s="23">
        <v>9.349223023224737E-2</v>
      </c>
      <c r="G4563" s="23">
        <v>-5.1300944486827463E-3</v>
      </c>
      <c r="H4563" s="23">
        <v>2.3458309364386971E-3</v>
      </c>
      <c r="I4563" s="25">
        <f t="shared" si="284"/>
        <v>0</v>
      </c>
      <c r="J4563" s="25">
        <f t="shared" si="285"/>
        <v>0</v>
      </c>
      <c r="K4563" s="25">
        <f t="shared" si="286"/>
        <v>0</v>
      </c>
      <c r="L4563" s="25">
        <f t="shared" si="287"/>
        <v>0</v>
      </c>
      <c r="M4563" s="25">
        <v>0</v>
      </c>
      <c r="N4563" s="25" t="e">
        <v>#N/A</v>
      </c>
      <c r="O4563" s="25" t="e">
        <f>VLOOKUP(A4563,'NFkB target TFs'!$E$10:$E$54,1,FALSE)</f>
        <v>#N/A</v>
      </c>
      <c r="P4563" s="25" t="e">
        <f>VLOOKUP(A4563,'all NFkB targets'!$A$6:$A$571,1,FALSE)</f>
        <v>#N/A</v>
      </c>
    </row>
    <row r="4564" spans="1:16" x14ac:dyDescent="0.25">
      <c r="A4564" s="96" t="s">
        <v>2902</v>
      </c>
      <c r="B4564" s="21" t="s">
        <v>2903</v>
      </c>
      <c r="C4564" s="21"/>
      <c r="D4564" s="22">
        <v>0</v>
      </c>
      <c r="E4564" s="23">
        <v>0.24730266274182913</v>
      </c>
      <c r="F4564" s="23">
        <v>-1.0664521053341319E-2</v>
      </c>
      <c r="G4564" s="23">
        <v>0.11851609143948998</v>
      </c>
      <c r="H4564" s="23">
        <v>2.3372239604796713E-3</v>
      </c>
      <c r="I4564" s="25">
        <f t="shared" si="284"/>
        <v>0</v>
      </c>
      <c r="J4564" s="25">
        <f t="shared" si="285"/>
        <v>0</v>
      </c>
      <c r="K4564" s="25">
        <f t="shared" si="286"/>
        <v>0</v>
      </c>
      <c r="L4564" s="25">
        <f t="shared" si="287"/>
        <v>0</v>
      </c>
      <c r="M4564" s="25">
        <v>0</v>
      </c>
      <c r="N4564" s="25" t="e">
        <v>#N/A</v>
      </c>
      <c r="O4564" s="25" t="e">
        <f>VLOOKUP(A4564,'NFkB target TFs'!$E$10:$E$54,1,FALSE)</f>
        <v>#N/A</v>
      </c>
      <c r="P4564" s="25" t="e">
        <f>VLOOKUP(A4564,'all NFkB targets'!$A$6:$A$571,1,FALSE)</f>
        <v>#N/A</v>
      </c>
    </row>
    <row r="4565" spans="1:16" x14ac:dyDescent="0.25">
      <c r="A4565" s="96" t="s">
        <v>3414</v>
      </c>
      <c r="B4565" s="21" t="s">
        <v>3415</v>
      </c>
      <c r="C4565" s="21"/>
      <c r="D4565" s="22">
        <v>0</v>
      </c>
      <c r="E4565" s="23">
        <v>0.19045135279271225</v>
      </c>
      <c r="F4565" s="23">
        <v>0.12174994944949513</v>
      </c>
      <c r="G4565" s="23">
        <v>0.10700143535259073</v>
      </c>
      <c r="H4565" s="23">
        <v>2.2326963184037367E-3</v>
      </c>
      <c r="I4565" s="25">
        <f t="shared" si="284"/>
        <v>0</v>
      </c>
      <c r="J4565" s="25">
        <f t="shared" si="285"/>
        <v>0</v>
      </c>
      <c r="K4565" s="25">
        <f t="shared" si="286"/>
        <v>0</v>
      </c>
      <c r="L4565" s="25">
        <f t="shared" si="287"/>
        <v>0</v>
      </c>
      <c r="M4565" s="25">
        <v>0</v>
      </c>
      <c r="N4565" s="25" t="e">
        <v>#N/A</v>
      </c>
      <c r="O4565" s="25" t="e">
        <f>VLOOKUP(A4565,'NFkB target TFs'!$E$10:$E$54,1,FALSE)</f>
        <v>#N/A</v>
      </c>
      <c r="P4565" s="25" t="e">
        <f>VLOOKUP(A4565,'all NFkB targets'!$A$6:$A$571,1,FALSE)</f>
        <v>#N/A</v>
      </c>
    </row>
    <row r="4566" spans="1:16" x14ac:dyDescent="0.25">
      <c r="A4566" s="96" t="s">
        <v>11221</v>
      </c>
      <c r="B4566" s="21" t="s">
        <v>11222</v>
      </c>
      <c r="C4566" s="21"/>
      <c r="D4566" s="22">
        <v>0</v>
      </c>
      <c r="E4566" s="23">
        <v>0.12357268338991258</v>
      </c>
      <c r="F4566" s="23">
        <v>6.6878580190988454E-2</v>
      </c>
      <c r="G4566" s="23">
        <v>-9.8101932058794764E-2</v>
      </c>
      <c r="H4566" s="23">
        <v>2.1766979042807397E-3</v>
      </c>
      <c r="I4566" s="25">
        <f t="shared" si="284"/>
        <v>0</v>
      </c>
      <c r="J4566" s="25">
        <f t="shared" si="285"/>
        <v>0</v>
      </c>
      <c r="K4566" s="25">
        <f t="shared" si="286"/>
        <v>0</v>
      </c>
      <c r="L4566" s="25">
        <f t="shared" si="287"/>
        <v>0</v>
      </c>
      <c r="M4566" s="25">
        <v>0</v>
      </c>
      <c r="N4566" s="25" t="e">
        <v>#N/A</v>
      </c>
      <c r="O4566" s="25" t="e">
        <f>VLOOKUP(A4566,'NFkB target TFs'!$E$10:$E$54,1,FALSE)</f>
        <v>#N/A</v>
      </c>
      <c r="P4566" s="25" t="e">
        <f>VLOOKUP(A4566,'all NFkB targets'!$A$6:$A$571,1,FALSE)</f>
        <v>#N/A</v>
      </c>
    </row>
    <row r="4567" spans="1:16" x14ac:dyDescent="0.25">
      <c r="A4567" s="96" t="s">
        <v>4901</v>
      </c>
      <c r="B4567" s="21" t="s">
        <v>4902</v>
      </c>
      <c r="C4567" s="21"/>
      <c r="D4567" s="22">
        <v>0</v>
      </c>
      <c r="E4567" s="23">
        <v>0.18628181096857382</v>
      </c>
      <c r="F4567" s="23">
        <v>-8.3154930933202975E-2</v>
      </c>
      <c r="G4567" s="23">
        <v>0.33172700169653485</v>
      </c>
      <c r="H4567" s="23">
        <v>2.1637724954283381E-3</v>
      </c>
      <c r="I4567" s="25">
        <f t="shared" si="284"/>
        <v>0</v>
      </c>
      <c r="J4567" s="25">
        <f t="shared" si="285"/>
        <v>0</v>
      </c>
      <c r="K4567" s="25">
        <f t="shared" si="286"/>
        <v>0</v>
      </c>
      <c r="L4567" s="25">
        <f t="shared" si="287"/>
        <v>0</v>
      </c>
      <c r="M4567" s="25">
        <v>0</v>
      </c>
      <c r="N4567" s="25" t="e">
        <v>#N/A</v>
      </c>
      <c r="O4567" s="25" t="e">
        <f>VLOOKUP(A4567,'NFkB target TFs'!$E$10:$E$54,1,FALSE)</f>
        <v>#N/A</v>
      </c>
      <c r="P4567" s="25" t="e">
        <f>VLOOKUP(A4567,'all NFkB targets'!$A$6:$A$571,1,FALSE)</f>
        <v>#N/A</v>
      </c>
    </row>
    <row r="4568" spans="1:16" x14ac:dyDescent="0.25">
      <c r="A4568" s="96" t="s">
        <v>2989</v>
      </c>
      <c r="B4568" s="21" t="s">
        <v>2990</v>
      </c>
      <c r="C4568" s="21"/>
      <c r="D4568" s="22">
        <v>0</v>
      </c>
      <c r="E4568" s="23">
        <v>2.3147978535187633E-2</v>
      </c>
      <c r="F4568" s="23">
        <v>-8.202517577219208E-2</v>
      </c>
      <c r="G4568" s="23">
        <v>-2.2577625046573381E-2</v>
      </c>
      <c r="H4568" s="23">
        <v>2.0100823740624068E-3</v>
      </c>
      <c r="I4568" s="25">
        <f t="shared" si="284"/>
        <v>0</v>
      </c>
      <c r="J4568" s="25">
        <f t="shared" si="285"/>
        <v>0</v>
      </c>
      <c r="K4568" s="25">
        <f t="shared" si="286"/>
        <v>0</v>
      </c>
      <c r="L4568" s="25">
        <f t="shared" si="287"/>
        <v>0</v>
      </c>
      <c r="M4568" s="25">
        <v>0</v>
      </c>
      <c r="N4568" s="25" t="e">
        <v>#N/A</v>
      </c>
      <c r="O4568" s="25" t="e">
        <f>VLOOKUP(A4568,'NFkB target TFs'!$E$10:$E$54,1,FALSE)</f>
        <v>#N/A</v>
      </c>
      <c r="P4568" s="25" t="e">
        <f>VLOOKUP(A4568,'all NFkB targets'!$A$6:$A$571,1,FALSE)</f>
        <v>#N/A</v>
      </c>
    </row>
    <row r="4569" spans="1:16" x14ac:dyDescent="0.25">
      <c r="A4569" s="96" t="s">
        <v>4406</v>
      </c>
      <c r="B4569" s="21" t="s">
        <v>4407</v>
      </c>
      <c r="C4569" s="21"/>
      <c r="D4569" s="22">
        <v>0</v>
      </c>
      <c r="E4569" s="23">
        <v>0.16313010871988423</v>
      </c>
      <c r="F4569" s="23">
        <v>7.7486757222024596E-2</v>
      </c>
      <c r="G4569" s="23">
        <v>0.49314592017514836</v>
      </c>
      <c r="H4569" s="23">
        <v>1.9923631573219211E-3</v>
      </c>
      <c r="I4569" s="25">
        <f t="shared" si="284"/>
        <v>0</v>
      </c>
      <c r="J4569" s="25">
        <f t="shared" si="285"/>
        <v>0</v>
      </c>
      <c r="K4569" s="25">
        <f t="shared" si="286"/>
        <v>0</v>
      </c>
      <c r="L4569" s="25">
        <f t="shared" si="287"/>
        <v>0</v>
      </c>
      <c r="M4569" s="25">
        <v>0</v>
      </c>
      <c r="N4569" s="25" t="e">
        <v>#N/A</v>
      </c>
      <c r="O4569" s="25" t="e">
        <f>VLOOKUP(A4569,'NFkB target TFs'!$E$10:$E$54,1,FALSE)</f>
        <v>#N/A</v>
      </c>
      <c r="P4569" s="25" t="e">
        <f>VLOOKUP(A4569,'all NFkB targets'!$A$6:$A$571,1,FALSE)</f>
        <v>#N/A</v>
      </c>
    </row>
    <row r="4570" spans="1:16" x14ac:dyDescent="0.25">
      <c r="A4570" s="96" t="s">
        <v>1180</v>
      </c>
      <c r="B4570" s="21" t="s">
        <v>1181</v>
      </c>
      <c r="C4570" s="21"/>
      <c r="D4570" s="22">
        <v>0</v>
      </c>
      <c r="E4570" s="23">
        <v>0.17508260588987679</v>
      </c>
      <c r="F4570" s="23">
        <v>0.12613726879998999</v>
      </c>
      <c r="G4570" s="23">
        <v>0.16739063524489739</v>
      </c>
      <c r="H4570" s="23">
        <v>1.9816150112054107E-3</v>
      </c>
      <c r="I4570" s="25">
        <f t="shared" si="284"/>
        <v>0</v>
      </c>
      <c r="J4570" s="25">
        <f t="shared" si="285"/>
        <v>0</v>
      </c>
      <c r="K4570" s="25">
        <f t="shared" si="286"/>
        <v>0</v>
      </c>
      <c r="L4570" s="25">
        <f t="shared" si="287"/>
        <v>0</v>
      </c>
      <c r="M4570" s="25">
        <v>0</v>
      </c>
      <c r="N4570" s="25" t="e">
        <v>#N/A</v>
      </c>
      <c r="O4570" s="25" t="e">
        <f>VLOOKUP(A4570,'NFkB target TFs'!$E$10:$E$54,1,FALSE)</f>
        <v>#N/A</v>
      </c>
      <c r="P4570" s="25" t="e">
        <f>VLOOKUP(A4570,'all NFkB targets'!$A$6:$A$571,1,FALSE)</f>
        <v>#N/A</v>
      </c>
    </row>
    <row r="4571" spans="1:16" x14ac:dyDescent="0.25">
      <c r="A4571" s="96" t="s">
        <v>10375</v>
      </c>
      <c r="B4571" s="21" t="s">
        <v>10376</v>
      </c>
      <c r="C4571" s="21"/>
      <c r="D4571" s="22">
        <v>0</v>
      </c>
      <c r="E4571" s="23">
        <v>0.30467362260176278</v>
      </c>
      <c r="F4571" s="23">
        <v>6.3762438653374623E-2</v>
      </c>
      <c r="G4571" s="23">
        <v>-7.6476208764755693E-2</v>
      </c>
      <c r="H4571" s="23">
        <v>1.9391565965571002E-3</v>
      </c>
      <c r="I4571" s="25">
        <f t="shared" si="284"/>
        <v>0</v>
      </c>
      <c r="J4571" s="25">
        <f t="shared" si="285"/>
        <v>0</v>
      </c>
      <c r="K4571" s="25">
        <f t="shared" si="286"/>
        <v>0</v>
      </c>
      <c r="L4571" s="25">
        <f t="shared" si="287"/>
        <v>0</v>
      </c>
      <c r="M4571" s="25">
        <v>0</v>
      </c>
      <c r="N4571" s="25" t="e">
        <v>#N/A</v>
      </c>
      <c r="O4571" s="25" t="e">
        <f>VLOOKUP(A4571,'NFkB target TFs'!$E$10:$E$54,1,FALSE)</f>
        <v>#N/A</v>
      </c>
      <c r="P4571" s="25" t="e">
        <f>VLOOKUP(A4571,'all NFkB targets'!$A$6:$A$571,1,FALSE)</f>
        <v>#N/A</v>
      </c>
    </row>
    <row r="4572" spans="1:16" x14ac:dyDescent="0.25">
      <c r="A4572" s="96" t="s">
        <v>4614</v>
      </c>
      <c r="B4572" s="21" t="s">
        <v>4615</v>
      </c>
      <c r="C4572" s="21"/>
      <c r="D4572" s="22">
        <v>0</v>
      </c>
      <c r="E4572" s="23">
        <v>-0.42942410690672905</v>
      </c>
      <c r="F4572" s="23">
        <v>-0.4293472281893061</v>
      </c>
      <c r="G4572" s="23">
        <v>0.33897683010237983</v>
      </c>
      <c r="H4572" s="23">
        <v>1.8322473479314581E-3</v>
      </c>
      <c r="I4572" s="25">
        <f t="shared" si="284"/>
        <v>0</v>
      </c>
      <c r="J4572" s="25">
        <f t="shared" si="285"/>
        <v>0</v>
      </c>
      <c r="K4572" s="25">
        <f t="shared" si="286"/>
        <v>0</v>
      </c>
      <c r="L4572" s="25">
        <f t="shared" si="287"/>
        <v>0</v>
      </c>
      <c r="M4572" s="25">
        <v>0</v>
      </c>
      <c r="N4572" s="25" t="e">
        <v>#N/A</v>
      </c>
      <c r="O4572" s="25" t="e">
        <f>VLOOKUP(A4572,'NFkB target TFs'!$E$10:$E$54,1,FALSE)</f>
        <v>#N/A</v>
      </c>
      <c r="P4572" s="25" t="e">
        <f>VLOOKUP(A4572,'all NFkB targets'!$A$6:$A$571,1,FALSE)</f>
        <v>#N/A</v>
      </c>
    </row>
    <row r="4573" spans="1:16" x14ac:dyDescent="0.25">
      <c r="A4573" s="96" t="s">
        <v>10838</v>
      </c>
      <c r="B4573" s="21" t="s">
        <v>10839</v>
      </c>
      <c r="C4573" s="21"/>
      <c r="D4573" s="22">
        <v>0</v>
      </c>
      <c r="E4573" s="23">
        <v>-0.11893158460860852</v>
      </c>
      <c r="F4573" s="23">
        <v>-7.7806263870806081E-2</v>
      </c>
      <c r="G4573" s="23">
        <v>-0.32911491596499359</v>
      </c>
      <c r="H4573" s="23">
        <v>1.7755647830640495E-3</v>
      </c>
      <c r="I4573" s="25">
        <f t="shared" si="284"/>
        <v>0</v>
      </c>
      <c r="J4573" s="25">
        <f t="shared" si="285"/>
        <v>0</v>
      </c>
      <c r="K4573" s="25">
        <f t="shared" si="286"/>
        <v>0</v>
      </c>
      <c r="L4573" s="25">
        <f t="shared" si="287"/>
        <v>0</v>
      </c>
      <c r="M4573" s="25">
        <v>0</v>
      </c>
      <c r="N4573" s="25" t="e">
        <v>#N/A</v>
      </c>
      <c r="O4573" s="25" t="e">
        <f>VLOOKUP(A4573,'NFkB target TFs'!$E$10:$E$54,1,FALSE)</f>
        <v>#N/A</v>
      </c>
      <c r="P4573" s="25" t="e">
        <f>VLOOKUP(A4573,'all NFkB targets'!$A$6:$A$571,1,FALSE)</f>
        <v>#N/A</v>
      </c>
    </row>
    <row r="4574" spans="1:16" x14ac:dyDescent="0.25">
      <c r="A4574" s="96" t="s">
        <v>2868</v>
      </c>
      <c r="B4574" s="21" t="s">
        <v>2869</v>
      </c>
      <c r="C4574" s="21"/>
      <c r="D4574" s="22">
        <v>0</v>
      </c>
      <c r="E4574" s="23">
        <v>0.33466224594028315</v>
      </c>
      <c r="F4574" s="23">
        <v>0.3183910379902718</v>
      </c>
      <c r="G4574" s="23">
        <v>0.13748014910065426</v>
      </c>
      <c r="H4574" s="23">
        <v>1.5577567599122817E-3</v>
      </c>
      <c r="I4574" s="25">
        <f t="shared" si="284"/>
        <v>0</v>
      </c>
      <c r="J4574" s="25">
        <f t="shared" si="285"/>
        <v>0</v>
      </c>
      <c r="K4574" s="25">
        <f t="shared" si="286"/>
        <v>0</v>
      </c>
      <c r="L4574" s="25">
        <f t="shared" si="287"/>
        <v>0</v>
      </c>
      <c r="M4574" s="25">
        <v>0</v>
      </c>
      <c r="N4574" s="25" t="e">
        <v>#N/A</v>
      </c>
      <c r="O4574" s="25" t="e">
        <f>VLOOKUP(A4574,'NFkB target TFs'!$E$10:$E$54,1,FALSE)</f>
        <v>#N/A</v>
      </c>
      <c r="P4574" s="25" t="e">
        <f>VLOOKUP(A4574,'all NFkB targets'!$A$6:$A$571,1,FALSE)</f>
        <v>#N/A</v>
      </c>
    </row>
    <row r="4575" spans="1:16" x14ac:dyDescent="0.25">
      <c r="A4575" s="96" t="s">
        <v>5026</v>
      </c>
      <c r="B4575" s="21" t="s">
        <v>5027</v>
      </c>
      <c r="C4575" s="21"/>
      <c r="D4575" s="22">
        <v>0</v>
      </c>
      <c r="E4575" s="23">
        <v>5.1690364720744113E-2</v>
      </c>
      <c r="F4575" s="23">
        <v>0.24137874828209616</v>
      </c>
      <c r="G4575" s="23">
        <v>0.23362082149456673</v>
      </c>
      <c r="H4575" s="23">
        <v>1.4776744833147999E-3</v>
      </c>
      <c r="I4575" s="25">
        <f t="shared" si="284"/>
        <v>0</v>
      </c>
      <c r="J4575" s="25">
        <f t="shared" si="285"/>
        <v>0</v>
      </c>
      <c r="K4575" s="25">
        <f t="shared" si="286"/>
        <v>0</v>
      </c>
      <c r="L4575" s="25">
        <f t="shared" si="287"/>
        <v>0</v>
      </c>
      <c r="M4575" s="25">
        <v>0</v>
      </c>
      <c r="N4575" s="25" t="e">
        <v>#N/A</v>
      </c>
      <c r="O4575" s="25" t="e">
        <f>VLOOKUP(A4575,'NFkB target TFs'!$E$10:$E$54,1,FALSE)</f>
        <v>#N/A</v>
      </c>
      <c r="P4575" s="25" t="e">
        <f>VLOOKUP(A4575,'all NFkB targets'!$A$6:$A$571,1,FALSE)</f>
        <v>#N/A</v>
      </c>
    </row>
    <row r="4576" spans="1:16" x14ac:dyDescent="0.25">
      <c r="A4576" s="96" t="s">
        <v>9900</v>
      </c>
      <c r="B4576" s="21" t="s">
        <v>9901</v>
      </c>
      <c r="C4576" s="21"/>
      <c r="D4576" s="22">
        <v>0</v>
      </c>
      <c r="E4576" s="23">
        <v>0.2966310516283665</v>
      </c>
      <c r="F4576" s="23">
        <v>-3.2825276378047878E-2</v>
      </c>
      <c r="G4576" s="23">
        <v>8.3850931082761218E-2</v>
      </c>
      <c r="H4576" s="23">
        <v>1.4421614609017371E-3</v>
      </c>
      <c r="I4576" s="25">
        <f t="shared" si="284"/>
        <v>0</v>
      </c>
      <c r="J4576" s="25">
        <f t="shared" si="285"/>
        <v>0</v>
      </c>
      <c r="K4576" s="25">
        <f t="shared" si="286"/>
        <v>0</v>
      </c>
      <c r="L4576" s="25">
        <f t="shared" si="287"/>
        <v>0</v>
      </c>
      <c r="M4576" s="25">
        <v>0</v>
      </c>
      <c r="N4576" s="25" t="e">
        <v>#N/A</v>
      </c>
      <c r="O4576" s="25" t="e">
        <f>VLOOKUP(A4576,'NFkB target TFs'!$E$10:$E$54,1,FALSE)</f>
        <v>#N/A</v>
      </c>
      <c r="P4576" s="25" t="e">
        <f>VLOOKUP(A4576,'all NFkB targets'!$A$6:$A$571,1,FALSE)</f>
        <v>#N/A</v>
      </c>
    </row>
    <row r="4577" spans="1:16" x14ac:dyDescent="0.25">
      <c r="A4577" s="96" t="s">
        <v>926</v>
      </c>
      <c r="B4577" s="21" t="s">
        <v>927</v>
      </c>
      <c r="C4577" s="21"/>
      <c r="D4577" s="22">
        <v>0</v>
      </c>
      <c r="E4577" s="23">
        <v>0.24047739178552399</v>
      </c>
      <c r="F4577" s="23">
        <v>0.2802212183674811</v>
      </c>
      <c r="G4577" s="23">
        <v>0.26205247961525907</v>
      </c>
      <c r="H4577" s="23">
        <v>1.4347243552212802E-3</v>
      </c>
      <c r="I4577" s="25">
        <f t="shared" si="284"/>
        <v>0</v>
      </c>
      <c r="J4577" s="25">
        <f t="shared" si="285"/>
        <v>0</v>
      </c>
      <c r="K4577" s="25">
        <f t="shared" si="286"/>
        <v>0</v>
      </c>
      <c r="L4577" s="25">
        <f t="shared" si="287"/>
        <v>0</v>
      </c>
      <c r="M4577" s="25">
        <v>0</v>
      </c>
      <c r="N4577" s="25" t="e">
        <v>#N/A</v>
      </c>
      <c r="O4577" s="25" t="e">
        <f>VLOOKUP(A4577,'NFkB target TFs'!$E$10:$E$54,1,FALSE)</f>
        <v>#N/A</v>
      </c>
      <c r="P4577" s="25" t="e">
        <f>VLOOKUP(A4577,'all NFkB targets'!$A$6:$A$571,1,FALSE)</f>
        <v>#N/A</v>
      </c>
    </row>
    <row r="4578" spans="1:16" x14ac:dyDescent="0.25">
      <c r="A4578" s="96" t="s">
        <v>152</v>
      </c>
      <c r="B4578" s="21" t="s">
        <v>153</v>
      </c>
      <c r="C4578" s="21"/>
      <c r="D4578" s="22">
        <v>0</v>
      </c>
      <c r="E4578" s="23">
        <v>-9.4360743438541797E-2</v>
      </c>
      <c r="F4578" s="23">
        <v>6.8646820011117507E-2</v>
      </c>
      <c r="G4578" s="23">
        <v>0.27188881336792325</v>
      </c>
      <c r="H4578" s="23">
        <v>1.3816213615546577E-3</v>
      </c>
      <c r="I4578" s="25">
        <f t="shared" si="284"/>
        <v>0</v>
      </c>
      <c r="J4578" s="25">
        <f t="shared" si="285"/>
        <v>0</v>
      </c>
      <c r="K4578" s="25">
        <f t="shared" si="286"/>
        <v>0</v>
      </c>
      <c r="L4578" s="25">
        <f t="shared" si="287"/>
        <v>0</v>
      </c>
      <c r="M4578" s="25">
        <v>0</v>
      </c>
      <c r="N4578" s="25" t="e">
        <v>#N/A</v>
      </c>
      <c r="O4578" s="25" t="e">
        <f>VLOOKUP(A4578,'NFkB target TFs'!$E$10:$E$54,1,FALSE)</f>
        <v>#N/A</v>
      </c>
      <c r="P4578" s="25" t="str">
        <f>VLOOKUP(A4578,'all NFkB targets'!$A$6:$A$571,1,FALSE)</f>
        <v>SENP2</v>
      </c>
    </row>
    <row r="4579" spans="1:16" x14ac:dyDescent="0.25">
      <c r="A4579" s="96" t="s">
        <v>7107</v>
      </c>
      <c r="B4579" s="21" t="s">
        <v>7108</v>
      </c>
      <c r="C4579" s="21"/>
      <c r="D4579" s="22">
        <v>0</v>
      </c>
      <c r="E4579" s="23">
        <v>3.7623749206561724E-2</v>
      </c>
      <c r="F4579" s="23">
        <v>5.4177318667503541E-2</v>
      </c>
      <c r="G4579" s="23">
        <v>-0.15808951570394791</v>
      </c>
      <c r="H4579" s="23">
        <v>1.3443390062063698E-3</v>
      </c>
      <c r="I4579" s="25">
        <f t="shared" si="284"/>
        <v>0</v>
      </c>
      <c r="J4579" s="25">
        <f t="shared" si="285"/>
        <v>0</v>
      </c>
      <c r="K4579" s="25">
        <f t="shared" si="286"/>
        <v>0</v>
      </c>
      <c r="L4579" s="25">
        <f t="shared" si="287"/>
        <v>0</v>
      </c>
      <c r="M4579" s="25">
        <v>0</v>
      </c>
      <c r="N4579" s="25" t="e">
        <v>#N/A</v>
      </c>
      <c r="O4579" s="25" t="e">
        <f>VLOOKUP(A4579,'NFkB target TFs'!$E$10:$E$54,1,FALSE)</f>
        <v>#N/A</v>
      </c>
      <c r="P4579" s="25" t="e">
        <f>VLOOKUP(A4579,'all NFkB targets'!$A$6:$A$571,1,FALSE)</f>
        <v>#N/A</v>
      </c>
    </row>
    <row r="4580" spans="1:16" x14ac:dyDescent="0.25">
      <c r="A4580" s="96" t="s">
        <v>1204</v>
      </c>
      <c r="B4580" s="21" t="s">
        <v>1205</v>
      </c>
      <c r="C4580" s="21"/>
      <c r="D4580" s="22">
        <v>0</v>
      </c>
      <c r="E4580" s="23">
        <v>0.4017444921026363</v>
      </c>
      <c r="F4580" s="23">
        <v>0.29298795517439818</v>
      </c>
      <c r="G4580" s="23">
        <v>0.27877567079321341</v>
      </c>
      <c r="H4580" s="23">
        <v>1.3263135488658809E-3</v>
      </c>
      <c r="I4580" s="25">
        <f t="shared" si="284"/>
        <v>0</v>
      </c>
      <c r="J4580" s="25">
        <f t="shared" si="285"/>
        <v>0</v>
      </c>
      <c r="K4580" s="25">
        <f t="shared" si="286"/>
        <v>0</v>
      </c>
      <c r="L4580" s="25">
        <f t="shared" si="287"/>
        <v>0</v>
      </c>
      <c r="M4580" s="25">
        <v>0</v>
      </c>
      <c r="N4580" s="25" t="e">
        <v>#N/A</v>
      </c>
      <c r="O4580" s="25" t="e">
        <f>VLOOKUP(A4580,'NFkB target TFs'!$E$10:$E$54,1,FALSE)</f>
        <v>#N/A</v>
      </c>
      <c r="P4580" s="25" t="e">
        <f>VLOOKUP(A4580,'all NFkB targets'!$A$6:$A$571,1,FALSE)</f>
        <v>#N/A</v>
      </c>
    </row>
    <row r="4581" spans="1:16" x14ac:dyDescent="0.25">
      <c r="A4581" s="96" t="s">
        <v>5389</v>
      </c>
      <c r="B4581" s="21" t="s">
        <v>5390</v>
      </c>
      <c r="C4581" s="21"/>
      <c r="D4581" s="22">
        <v>0</v>
      </c>
      <c r="E4581" s="23">
        <v>-4.4203343185139021E-2</v>
      </c>
      <c r="F4581" s="23">
        <v>5.134856455033205E-2</v>
      </c>
      <c r="G4581" s="23">
        <v>0.28017213601108859</v>
      </c>
      <c r="H4581" s="23">
        <v>1.3229799910409769E-3</v>
      </c>
      <c r="I4581" s="25">
        <f t="shared" si="284"/>
        <v>0</v>
      </c>
      <c r="J4581" s="25">
        <f t="shared" si="285"/>
        <v>0</v>
      </c>
      <c r="K4581" s="25">
        <f t="shared" si="286"/>
        <v>0</v>
      </c>
      <c r="L4581" s="25">
        <f t="shared" si="287"/>
        <v>0</v>
      </c>
      <c r="M4581" s="25">
        <v>0</v>
      </c>
      <c r="N4581" s="25" t="e">
        <v>#N/A</v>
      </c>
      <c r="O4581" s="25" t="e">
        <f>VLOOKUP(A4581,'NFkB target TFs'!$E$10:$E$54,1,FALSE)</f>
        <v>#N/A</v>
      </c>
      <c r="P4581" s="25" t="e">
        <f>VLOOKUP(A4581,'all NFkB targets'!$A$6:$A$571,1,FALSE)</f>
        <v>#N/A</v>
      </c>
    </row>
    <row r="4582" spans="1:16" x14ac:dyDescent="0.25">
      <c r="A4582" s="96" t="s">
        <v>6610</v>
      </c>
      <c r="B4582" s="21" t="s">
        <v>6611</v>
      </c>
      <c r="C4582" s="21"/>
      <c r="D4582" s="22">
        <v>0</v>
      </c>
      <c r="E4582" s="23">
        <v>-0.14517178857569238</v>
      </c>
      <c r="F4582" s="23">
        <v>6.9174271460103104E-2</v>
      </c>
      <c r="G4582" s="23">
        <v>0.1066635783746008</v>
      </c>
      <c r="H4582" s="23">
        <v>1.3052843010634726E-3</v>
      </c>
      <c r="I4582" s="25">
        <f t="shared" si="284"/>
        <v>0</v>
      </c>
      <c r="J4582" s="25">
        <f t="shared" si="285"/>
        <v>0</v>
      </c>
      <c r="K4582" s="25">
        <f t="shared" si="286"/>
        <v>0</v>
      </c>
      <c r="L4582" s="25">
        <f t="shared" si="287"/>
        <v>0</v>
      </c>
      <c r="M4582" s="25">
        <v>0</v>
      </c>
      <c r="N4582" s="25" t="e">
        <v>#N/A</v>
      </c>
      <c r="O4582" s="25" t="e">
        <f>VLOOKUP(A4582,'NFkB target TFs'!$E$10:$E$54,1,FALSE)</f>
        <v>#N/A</v>
      </c>
      <c r="P4582" s="25" t="e">
        <f>VLOOKUP(A4582,'all NFkB targets'!$A$6:$A$571,1,FALSE)</f>
        <v>#N/A</v>
      </c>
    </row>
    <row r="4583" spans="1:16" x14ac:dyDescent="0.25">
      <c r="A4583" s="96" t="s">
        <v>9048</v>
      </c>
      <c r="B4583" s="21" t="s">
        <v>9049</v>
      </c>
      <c r="C4583" s="21"/>
      <c r="D4583" s="22">
        <v>0</v>
      </c>
      <c r="E4583" s="23">
        <v>-8.8789225156506016E-2</v>
      </c>
      <c r="F4583" s="23">
        <v>5.4172345826073214E-2</v>
      </c>
      <c r="G4583" s="23">
        <v>0.32225159010940024</v>
      </c>
      <c r="H4583" s="23">
        <v>1.2294654319252344E-3</v>
      </c>
      <c r="I4583" s="25">
        <f t="shared" si="284"/>
        <v>0</v>
      </c>
      <c r="J4583" s="25">
        <f t="shared" si="285"/>
        <v>0</v>
      </c>
      <c r="K4583" s="25">
        <f t="shared" si="286"/>
        <v>0</v>
      </c>
      <c r="L4583" s="25">
        <f t="shared" si="287"/>
        <v>0</v>
      </c>
      <c r="M4583" s="25">
        <v>0</v>
      </c>
      <c r="N4583" s="25" t="e">
        <v>#N/A</v>
      </c>
      <c r="O4583" s="25" t="e">
        <f>VLOOKUP(A4583,'NFkB target TFs'!$E$10:$E$54,1,FALSE)</f>
        <v>#N/A</v>
      </c>
      <c r="P4583" s="25" t="e">
        <f>VLOOKUP(A4583,'all NFkB targets'!$A$6:$A$571,1,FALSE)</f>
        <v>#N/A</v>
      </c>
    </row>
    <row r="4584" spans="1:16" x14ac:dyDescent="0.25">
      <c r="A4584" s="96" t="s">
        <v>10932</v>
      </c>
      <c r="B4584" s="21" t="s">
        <v>10933</v>
      </c>
      <c r="C4584" s="21"/>
      <c r="D4584" s="22">
        <v>0</v>
      </c>
      <c r="E4584" s="23">
        <v>-0.18468364310012278</v>
      </c>
      <c r="F4584" s="23">
        <v>0.11565326676517544</v>
      </c>
      <c r="G4584" s="23">
        <v>0.13427731041977142</v>
      </c>
      <c r="H4584" s="23">
        <v>1.1864147476071082E-3</v>
      </c>
      <c r="I4584" s="25">
        <f t="shared" si="284"/>
        <v>0</v>
      </c>
      <c r="J4584" s="25">
        <f t="shared" si="285"/>
        <v>0</v>
      </c>
      <c r="K4584" s="25">
        <f t="shared" si="286"/>
        <v>0</v>
      </c>
      <c r="L4584" s="25">
        <f t="shared" si="287"/>
        <v>0</v>
      </c>
      <c r="M4584" s="25">
        <v>0</v>
      </c>
      <c r="N4584" s="25" t="e">
        <v>#N/A</v>
      </c>
      <c r="O4584" s="25" t="e">
        <f>VLOOKUP(A4584,'NFkB target TFs'!$E$10:$E$54,1,FALSE)</f>
        <v>#N/A</v>
      </c>
      <c r="P4584" s="25" t="e">
        <f>VLOOKUP(A4584,'all NFkB targets'!$A$6:$A$571,1,FALSE)</f>
        <v>#N/A</v>
      </c>
    </row>
    <row r="4585" spans="1:16" x14ac:dyDescent="0.25">
      <c r="A4585" s="96" t="s">
        <v>5973</v>
      </c>
      <c r="B4585" s="21" t="s">
        <v>5974</v>
      </c>
      <c r="C4585" s="21"/>
      <c r="D4585" s="22">
        <v>0</v>
      </c>
      <c r="E4585" s="23">
        <v>4.0723934853293335E-2</v>
      </c>
      <c r="F4585" s="23">
        <v>0.53774487849046781</v>
      </c>
      <c r="G4585" s="23">
        <v>-0.18720299287414796</v>
      </c>
      <c r="H4585" s="23">
        <v>1.142904511609625E-3</v>
      </c>
      <c r="I4585" s="25">
        <f t="shared" si="284"/>
        <v>0</v>
      </c>
      <c r="J4585" s="25">
        <f t="shared" si="285"/>
        <v>0</v>
      </c>
      <c r="K4585" s="25">
        <f t="shared" si="286"/>
        <v>0</v>
      </c>
      <c r="L4585" s="25">
        <f t="shared" si="287"/>
        <v>0</v>
      </c>
      <c r="M4585" s="25">
        <v>0</v>
      </c>
      <c r="N4585" s="25" t="e">
        <v>#N/A</v>
      </c>
      <c r="O4585" s="25" t="e">
        <f>VLOOKUP(A4585,'NFkB target TFs'!$E$10:$E$54,1,FALSE)</f>
        <v>#N/A</v>
      </c>
      <c r="P4585" s="25" t="e">
        <f>VLOOKUP(A4585,'all NFkB targets'!$A$6:$A$571,1,FALSE)</f>
        <v>#N/A</v>
      </c>
    </row>
    <row r="4586" spans="1:16" x14ac:dyDescent="0.25">
      <c r="A4586" s="96" t="s">
        <v>4824</v>
      </c>
      <c r="B4586" s="21" t="s">
        <v>4825</v>
      </c>
      <c r="C4586" s="21"/>
      <c r="D4586" s="22">
        <v>0</v>
      </c>
      <c r="E4586" s="23">
        <v>-1.7465924590919491E-2</v>
      </c>
      <c r="F4586" s="23">
        <v>2.6938135876002176E-2</v>
      </c>
      <c r="G4586" s="23">
        <v>1.7325779155898023E-2</v>
      </c>
      <c r="H4586" s="23">
        <v>1.0613527433132402E-3</v>
      </c>
      <c r="I4586" s="25">
        <f t="shared" si="284"/>
        <v>0</v>
      </c>
      <c r="J4586" s="25">
        <f t="shared" si="285"/>
        <v>0</v>
      </c>
      <c r="K4586" s="25">
        <f t="shared" si="286"/>
        <v>0</v>
      </c>
      <c r="L4586" s="25">
        <f t="shared" si="287"/>
        <v>0</v>
      </c>
      <c r="M4586" s="25">
        <v>0</v>
      </c>
      <c r="N4586" s="25" t="e">
        <v>#N/A</v>
      </c>
      <c r="O4586" s="25" t="e">
        <f>VLOOKUP(A4586,'NFkB target TFs'!$E$10:$E$54,1,FALSE)</f>
        <v>#N/A</v>
      </c>
      <c r="P4586" s="25" t="e">
        <f>VLOOKUP(A4586,'all NFkB targets'!$A$6:$A$571,1,FALSE)</f>
        <v>#N/A</v>
      </c>
    </row>
    <row r="4587" spans="1:16" x14ac:dyDescent="0.25">
      <c r="A4587" s="96" t="s">
        <v>11040</v>
      </c>
      <c r="B4587" s="21" t="s">
        <v>11041</v>
      </c>
      <c r="C4587" s="21"/>
      <c r="D4587" s="22">
        <v>0</v>
      </c>
      <c r="E4587" s="23">
        <v>-0.29165978665225001</v>
      </c>
      <c r="F4587" s="23">
        <v>-3.3103441799091277E-2</v>
      </c>
      <c r="G4587" s="23">
        <v>7.9357791613284143E-2</v>
      </c>
      <c r="H4587" s="23">
        <v>1.04719749759759E-3</v>
      </c>
      <c r="I4587" s="25">
        <f t="shared" si="284"/>
        <v>0</v>
      </c>
      <c r="J4587" s="25">
        <f t="shared" si="285"/>
        <v>0</v>
      </c>
      <c r="K4587" s="25">
        <f t="shared" si="286"/>
        <v>0</v>
      </c>
      <c r="L4587" s="25">
        <f t="shared" si="287"/>
        <v>0</v>
      </c>
      <c r="M4587" s="25">
        <v>0</v>
      </c>
      <c r="N4587" s="25" t="e">
        <v>#N/A</v>
      </c>
      <c r="O4587" s="25" t="e">
        <f>VLOOKUP(A4587,'NFkB target TFs'!$E$10:$E$54,1,FALSE)</f>
        <v>#N/A</v>
      </c>
      <c r="P4587" s="25" t="e">
        <f>VLOOKUP(A4587,'all NFkB targets'!$A$6:$A$571,1,FALSE)</f>
        <v>#N/A</v>
      </c>
    </row>
    <row r="4588" spans="1:16" x14ac:dyDescent="0.25">
      <c r="A4588" s="96" t="s">
        <v>3806</v>
      </c>
      <c r="B4588" s="21" t="s">
        <v>3807</v>
      </c>
      <c r="C4588" s="21"/>
      <c r="D4588" s="22">
        <v>0</v>
      </c>
      <c r="E4588" s="23">
        <v>-1.5525797389078782E-2</v>
      </c>
      <c r="F4588" s="23">
        <v>-5.4612366975220136E-2</v>
      </c>
      <c r="G4588" s="23">
        <v>-6.3518132442155076E-3</v>
      </c>
      <c r="H4588" s="23">
        <v>1.0294287881709599E-3</v>
      </c>
      <c r="I4588" s="25">
        <f t="shared" ref="I4588:I4651" si="288">IF(ABS(E4588)&gt;0.585,1,0)</f>
        <v>0</v>
      </c>
      <c r="J4588" s="25">
        <f t="shared" ref="J4588:J4651" si="289">IF(ABS(F4588)&gt;0.585,1,0)</f>
        <v>0</v>
      </c>
      <c r="K4588" s="25">
        <f t="shared" ref="K4588:K4651" si="290">IF(ABS(G4588)&gt;0.585,1,0)</f>
        <v>0</v>
      </c>
      <c r="L4588" s="25">
        <f t="shared" ref="L4588:L4651" si="291">IF(ABS(H4588)&gt;0.585,1,0)</f>
        <v>0</v>
      </c>
      <c r="M4588" s="25">
        <v>0</v>
      </c>
      <c r="N4588" s="25" t="e">
        <v>#N/A</v>
      </c>
      <c r="O4588" s="25" t="e">
        <f>VLOOKUP(A4588,'NFkB target TFs'!$E$10:$E$54,1,FALSE)</f>
        <v>#N/A</v>
      </c>
      <c r="P4588" s="25" t="e">
        <f>VLOOKUP(A4588,'all NFkB targets'!$A$6:$A$571,1,FALSE)</f>
        <v>#N/A</v>
      </c>
    </row>
    <row r="4589" spans="1:16" x14ac:dyDescent="0.25">
      <c r="A4589" s="96" t="s">
        <v>10990</v>
      </c>
      <c r="B4589" s="21" t="s">
        <v>10991</v>
      </c>
      <c r="C4589" s="21"/>
      <c r="D4589" s="22">
        <v>0</v>
      </c>
      <c r="E4589" s="23">
        <v>-0.16055942530198075</v>
      </c>
      <c r="F4589" s="23">
        <v>0.25541980559092997</v>
      </c>
      <c r="G4589" s="23">
        <v>0.12242997806170314</v>
      </c>
      <c r="H4589" s="23">
        <v>1.0282553338512525E-3</v>
      </c>
      <c r="I4589" s="25">
        <f t="shared" si="288"/>
        <v>0</v>
      </c>
      <c r="J4589" s="25">
        <f t="shared" si="289"/>
        <v>0</v>
      </c>
      <c r="K4589" s="25">
        <f t="shared" si="290"/>
        <v>0</v>
      </c>
      <c r="L4589" s="25">
        <f t="shared" si="291"/>
        <v>0</v>
      </c>
      <c r="M4589" s="25">
        <v>0</v>
      </c>
      <c r="N4589" s="25" t="e">
        <v>#N/A</v>
      </c>
      <c r="O4589" s="25" t="e">
        <f>VLOOKUP(A4589,'NFkB target TFs'!$E$10:$E$54,1,FALSE)</f>
        <v>#N/A</v>
      </c>
      <c r="P4589" s="25" t="e">
        <f>VLOOKUP(A4589,'all NFkB targets'!$A$6:$A$571,1,FALSE)</f>
        <v>#N/A</v>
      </c>
    </row>
    <row r="4590" spans="1:16" x14ac:dyDescent="0.25">
      <c r="A4590" s="96" t="s">
        <v>5832</v>
      </c>
      <c r="B4590" s="21" t="s">
        <v>5833</v>
      </c>
      <c r="C4590" s="21"/>
      <c r="D4590" s="22">
        <v>0</v>
      </c>
      <c r="E4590" s="23">
        <v>0.22180309145398511</v>
      </c>
      <c r="F4590" s="23">
        <v>4.4875116542625285E-2</v>
      </c>
      <c r="G4590" s="23">
        <v>-0.26182460765881582</v>
      </c>
      <c r="H4590" s="23">
        <v>8.3565250402870689E-4</v>
      </c>
      <c r="I4590" s="25">
        <f t="shared" si="288"/>
        <v>0</v>
      </c>
      <c r="J4590" s="25">
        <f t="shared" si="289"/>
        <v>0</v>
      </c>
      <c r="K4590" s="25">
        <f t="shared" si="290"/>
        <v>0</v>
      </c>
      <c r="L4590" s="25">
        <f t="shared" si="291"/>
        <v>0</v>
      </c>
      <c r="M4590" s="25">
        <v>0</v>
      </c>
      <c r="N4590" s="25" t="e">
        <v>#N/A</v>
      </c>
      <c r="O4590" s="25" t="e">
        <f>VLOOKUP(A4590,'NFkB target TFs'!$E$10:$E$54,1,FALSE)</f>
        <v>#N/A</v>
      </c>
      <c r="P4590" s="25" t="e">
        <f>VLOOKUP(A4590,'all NFkB targets'!$A$6:$A$571,1,FALSE)</f>
        <v>#N/A</v>
      </c>
    </row>
    <row r="4591" spans="1:16" x14ac:dyDescent="0.25">
      <c r="A4591" s="96" t="s">
        <v>7315</v>
      </c>
      <c r="B4591" s="21" t="s">
        <v>7316</v>
      </c>
      <c r="C4591" s="21"/>
      <c r="D4591" s="22">
        <v>0</v>
      </c>
      <c r="E4591" s="23">
        <v>0.2962848224645519</v>
      </c>
      <c r="F4591" s="23">
        <v>-0.10176809218873228</v>
      </c>
      <c r="G4591" s="23">
        <v>1.5134923533836837E-2</v>
      </c>
      <c r="H4591" s="23">
        <v>8.1505894142049702E-4</v>
      </c>
      <c r="I4591" s="25">
        <f t="shared" si="288"/>
        <v>0</v>
      </c>
      <c r="J4591" s="25">
        <f t="shared" si="289"/>
        <v>0</v>
      </c>
      <c r="K4591" s="25">
        <f t="shared" si="290"/>
        <v>0</v>
      </c>
      <c r="L4591" s="25">
        <f t="shared" si="291"/>
        <v>0</v>
      </c>
      <c r="M4591" s="25">
        <v>0</v>
      </c>
      <c r="N4591" s="25" t="e">
        <v>#N/A</v>
      </c>
      <c r="O4591" s="25" t="e">
        <f>VLOOKUP(A4591,'NFkB target TFs'!$E$10:$E$54,1,FALSE)</f>
        <v>#N/A</v>
      </c>
      <c r="P4591" s="25" t="e">
        <f>VLOOKUP(A4591,'all NFkB targets'!$A$6:$A$571,1,FALSE)</f>
        <v>#N/A</v>
      </c>
    </row>
    <row r="4592" spans="1:16" x14ac:dyDescent="0.25">
      <c r="A4592" s="96" t="s">
        <v>12489</v>
      </c>
      <c r="B4592" s="21" t="s">
        <v>12490</v>
      </c>
      <c r="C4592" s="21"/>
      <c r="D4592" s="30">
        <v>0</v>
      </c>
      <c r="E4592" s="24">
        <v>-0.17313372819956419</v>
      </c>
      <c r="F4592" s="24">
        <v>-0.97474610178047005</v>
      </c>
      <c r="G4592" s="23">
        <v>5.9781530219278163E-3</v>
      </c>
      <c r="H4592" s="23">
        <v>8.111433111438679E-4</v>
      </c>
      <c r="I4592" s="25">
        <f t="shared" si="288"/>
        <v>0</v>
      </c>
      <c r="J4592" s="25">
        <f t="shared" si="289"/>
        <v>1</v>
      </c>
      <c r="K4592" s="25">
        <f t="shared" si="290"/>
        <v>0</v>
      </c>
      <c r="L4592" s="25">
        <f t="shared" si="291"/>
        <v>0</v>
      </c>
      <c r="M4592" s="25">
        <v>1</v>
      </c>
      <c r="N4592" s="25" t="e">
        <v>#N/A</v>
      </c>
      <c r="O4592" s="25" t="e">
        <f>VLOOKUP(A4592,'NFkB target TFs'!$E$10:$E$54,1,FALSE)</f>
        <v>#N/A</v>
      </c>
      <c r="P4592" s="25" t="e">
        <f>VLOOKUP(A4592,'all NFkB targets'!$A$6:$A$571,1,FALSE)</f>
        <v>#N/A</v>
      </c>
    </row>
    <row r="4593" spans="1:16" x14ac:dyDescent="0.25">
      <c r="A4593" s="96" t="s">
        <v>3652</v>
      </c>
      <c r="B4593" s="21" t="s">
        <v>3653</v>
      </c>
      <c r="C4593" s="21"/>
      <c r="D4593" s="22">
        <v>0</v>
      </c>
      <c r="E4593" s="23">
        <v>0.21621566120719132</v>
      </c>
      <c r="F4593" s="23">
        <v>0.2587272912717018</v>
      </c>
      <c r="G4593" s="23">
        <v>0.17420694595110336</v>
      </c>
      <c r="H4593" s="23">
        <v>7.8826387060933721E-4</v>
      </c>
      <c r="I4593" s="25">
        <f t="shared" si="288"/>
        <v>0</v>
      </c>
      <c r="J4593" s="25">
        <f t="shared" si="289"/>
        <v>0</v>
      </c>
      <c r="K4593" s="25">
        <f t="shared" si="290"/>
        <v>0</v>
      </c>
      <c r="L4593" s="25">
        <f t="shared" si="291"/>
        <v>0</v>
      </c>
      <c r="M4593" s="25">
        <v>0</v>
      </c>
      <c r="N4593" s="25" t="e">
        <v>#N/A</v>
      </c>
      <c r="O4593" s="25" t="e">
        <f>VLOOKUP(A4593,'NFkB target TFs'!$E$10:$E$54,1,FALSE)</f>
        <v>#N/A</v>
      </c>
      <c r="P4593" s="25" t="e">
        <f>VLOOKUP(A4593,'all NFkB targets'!$A$6:$A$571,1,FALSE)</f>
        <v>#N/A</v>
      </c>
    </row>
    <row r="4594" spans="1:16" x14ac:dyDescent="0.25">
      <c r="A4594" s="96" t="s">
        <v>3473</v>
      </c>
      <c r="B4594" s="21" t="s">
        <v>3474</v>
      </c>
      <c r="C4594" s="21"/>
      <c r="D4594" s="22">
        <v>0</v>
      </c>
      <c r="E4594" s="23">
        <v>-0.1805751462922244</v>
      </c>
      <c r="F4594" s="23">
        <v>0.18317518189319573</v>
      </c>
      <c r="G4594" s="23">
        <v>0.28651540172692591</v>
      </c>
      <c r="H4594" s="23">
        <v>7.2039675463162508E-4</v>
      </c>
      <c r="I4594" s="25">
        <f t="shared" si="288"/>
        <v>0</v>
      </c>
      <c r="J4594" s="25">
        <f t="shared" si="289"/>
        <v>0</v>
      </c>
      <c r="K4594" s="25">
        <f t="shared" si="290"/>
        <v>0</v>
      </c>
      <c r="L4594" s="25">
        <f t="shared" si="291"/>
        <v>0</v>
      </c>
      <c r="M4594" s="25">
        <v>0</v>
      </c>
      <c r="N4594" s="25" t="e">
        <v>#N/A</v>
      </c>
      <c r="O4594" s="25" t="e">
        <f>VLOOKUP(A4594,'NFkB target TFs'!$E$10:$E$54,1,FALSE)</f>
        <v>#N/A</v>
      </c>
      <c r="P4594" s="25" t="e">
        <f>VLOOKUP(A4594,'all NFkB targets'!$A$6:$A$571,1,FALSE)</f>
        <v>#N/A</v>
      </c>
    </row>
    <row r="4595" spans="1:16" x14ac:dyDescent="0.25">
      <c r="A4595" s="96" t="s">
        <v>13752</v>
      </c>
      <c r="B4595" s="21" t="s">
        <v>13753</v>
      </c>
      <c r="C4595" s="21"/>
      <c r="D4595" s="22">
        <v>0</v>
      </c>
      <c r="E4595" s="24">
        <v>-0.46188342160541696</v>
      </c>
      <c r="F4595" s="23">
        <v>6.4304955348874496E-2</v>
      </c>
      <c r="G4595" s="24">
        <v>-0.80642713125900289</v>
      </c>
      <c r="H4595" s="23">
        <v>6.8750265600326635E-4</v>
      </c>
      <c r="I4595" s="25">
        <f t="shared" si="288"/>
        <v>0</v>
      </c>
      <c r="J4595" s="25">
        <f t="shared" si="289"/>
        <v>0</v>
      </c>
      <c r="K4595" s="25">
        <f t="shared" si="290"/>
        <v>1</v>
      </c>
      <c r="L4595" s="25">
        <f t="shared" si="291"/>
        <v>0</v>
      </c>
      <c r="M4595" s="25">
        <v>1</v>
      </c>
      <c r="N4595" s="25" t="e">
        <v>#N/A</v>
      </c>
      <c r="O4595" s="25" t="e">
        <f>VLOOKUP(A4595,'NFkB target TFs'!$E$10:$E$54,1,FALSE)</f>
        <v>#N/A</v>
      </c>
      <c r="P4595" s="25" t="e">
        <f>VLOOKUP(A4595,'all NFkB targets'!$A$6:$A$571,1,FALSE)</f>
        <v>#N/A</v>
      </c>
    </row>
    <row r="4596" spans="1:16" x14ac:dyDescent="0.25">
      <c r="A4596" s="96" t="s">
        <v>6672</v>
      </c>
      <c r="B4596" s="21" t="s">
        <v>6673</v>
      </c>
      <c r="C4596" s="21"/>
      <c r="D4596" s="22">
        <v>0</v>
      </c>
      <c r="E4596" s="23">
        <v>0.1991416179204242</v>
      </c>
      <c r="F4596" s="23">
        <v>0.26258678093386734</v>
      </c>
      <c r="G4596" s="23">
        <v>9.7024454394865012E-2</v>
      </c>
      <c r="H4596" s="23">
        <v>4.1969491723405647E-4</v>
      </c>
      <c r="I4596" s="25">
        <f t="shared" si="288"/>
        <v>0</v>
      </c>
      <c r="J4596" s="25">
        <f t="shared" si="289"/>
        <v>0</v>
      </c>
      <c r="K4596" s="25">
        <f t="shared" si="290"/>
        <v>0</v>
      </c>
      <c r="L4596" s="25">
        <f t="shared" si="291"/>
        <v>0</v>
      </c>
      <c r="M4596" s="25">
        <v>0</v>
      </c>
      <c r="N4596" s="25" t="e">
        <v>#N/A</v>
      </c>
      <c r="O4596" s="25" t="e">
        <f>VLOOKUP(A4596,'NFkB target TFs'!$E$10:$E$54,1,FALSE)</f>
        <v>#N/A</v>
      </c>
      <c r="P4596" s="25" t="e">
        <f>VLOOKUP(A4596,'all NFkB targets'!$A$6:$A$571,1,FALSE)</f>
        <v>#N/A</v>
      </c>
    </row>
    <row r="4597" spans="1:16" x14ac:dyDescent="0.25">
      <c r="A4597" s="96" t="s">
        <v>11056</v>
      </c>
      <c r="B4597" s="21" t="s">
        <v>11057</v>
      </c>
      <c r="C4597" s="21"/>
      <c r="D4597" s="22">
        <v>0</v>
      </c>
      <c r="E4597" s="23">
        <v>5.205761124117439E-2</v>
      </c>
      <c r="F4597" s="23">
        <v>9.3929612182679003E-3</v>
      </c>
      <c r="G4597" s="23">
        <v>0.18499730139169282</v>
      </c>
      <c r="H4597" s="23">
        <v>3.8446779975546231E-4</v>
      </c>
      <c r="I4597" s="25">
        <f t="shared" si="288"/>
        <v>0</v>
      </c>
      <c r="J4597" s="25">
        <f t="shared" si="289"/>
        <v>0</v>
      </c>
      <c r="K4597" s="25">
        <f t="shared" si="290"/>
        <v>0</v>
      </c>
      <c r="L4597" s="25">
        <f t="shared" si="291"/>
        <v>0</v>
      </c>
      <c r="M4597" s="25">
        <v>0</v>
      </c>
      <c r="N4597" s="25" t="e">
        <v>#N/A</v>
      </c>
      <c r="O4597" s="25" t="e">
        <f>VLOOKUP(A4597,'NFkB target TFs'!$E$10:$E$54,1,FALSE)</f>
        <v>#N/A</v>
      </c>
      <c r="P4597" s="25" t="e">
        <f>VLOOKUP(A4597,'all NFkB targets'!$A$6:$A$571,1,FALSE)</f>
        <v>#N/A</v>
      </c>
    </row>
    <row r="4598" spans="1:16" x14ac:dyDescent="0.25">
      <c r="A4598" s="96" t="s">
        <v>3321</v>
      </c>
      <c r="B4598" s="21" t="s">
        <v>3322</v>
      </c>
      <c r="C4598" s="21"/>
      <c r="D4598" s="22">
        <v>0</v>
      </c>
      <c r="E4598" s="23">
        <v>3.1142374968557155E-2</v>
      </c>
      <c r="F4598" s="23">
        <v>0.3654994104233798</v>
      </c>
      <c r="G4598" s="23">
        <v>-2.6923138528438268E-2</v>
      </c>
      <c r="H4598" s="23">
        <v>3.6283941161133459E-4</v>
      </c>
      <c r="I4598" s="25">
        <f t="shared" si="288"/>
        <v>0</v>
      </c>
      <c r="J4598" s="25">
        <f t="shared" si="289"/>
        <v>0</v>
      </c>
      <c r="K4598" s="25">
        <f t="shared" si="290"/>
        <v>0</v>
      </c>
      <c r="L4598" s="25">
        <f t="shared" si="291"/>
        <v>0</v>
      </c>
      <c r="M4598" s="25">
        <v>0</v>
      </c>
      <c r="N4598" s="25" t="e">
        <v>#N/A</v>
      </c>
      <c r="O4598" s="25" t="e">
        <f>VLOOKUP(A4598,'NFkB target TFs'!$E$10:$E$54,1,FALSE)</f>
        <v>#N/A</v>
      </c>
      <c r="P4598" s="25" t="e">
        <f>VLOOKUP(A4598,'all NFkB targets'!$A$6:$A$571,1,FALSE)</f>
        <v>#N/A</v>
      </c>
    </row>
    <row r="4599" spans="1:16" x14ac:dyDescent="0.25">
      <c r="A4599" s="96" t="s">
        <v>11877</v>
      </c>
      <c r="B4599" s="21" t="s">
        <v>941</v>
      </c>
      <c r="C4599" s="21"/>
      <c r="D4599" s="22">
        <v>0</v>
      </c>
      <c r="E4599" s="23">
        <v>0.18081571160891399</v>
      </c>
      <c r="F4599" s="23">
        <v>0.22527838957405535</v>
      </c>
      <c r="G4599" s="23">
        <v>0.43310348449264563</v>
      </c>
      <c r="H4599" s="23">
        <v>6.4368019097409693E-5</v>
      </c>
      <c r="I4599" s="25">
        <f t="shared" si="288"/>
        <v>0</v>
      </c>
      <c r="J4599" s="25">
        <f t="shared" si="289"/>
        <v>0</v>
      </c>
      <c r="K4599" s="25">
        <f t="shared" si="290"/>
        <v>0</v>
      </c>
      <c r="L4599" s="25">
        <f t="shared" si="291"/>
        <v>0</v>
      </c>
      <c r="M4599" s="25">
        <v>0</v>
      </c>
      <c r="N4599" s="25" t="e">
        <v>#N/A</v>
      </c>
      <c r="O4599" s="25" t="e">
        <f>VLOOKUP(A4599,'NFkB target TFs'!$E$10:$E$54,1,FALSE)</f>
        <v>#N/A</v>
      </c>
      <c r="P4599" s="25" t="e">
        <f>VLOOKUP(A4599,'all NFkB targets'!$A$6:$A$571,1,FALSE)</f>
        <v>#N/A</v>
      </c>
    </row>
    <row r="4600" spans="1:16" x14ac:dyDescent="0.25">
      <c r="A4600" s="96" t="s">
        <v>4027</v>
      </c>
      <c r="B4600" s="21" t="s">
        <v>4028</v>
      </c>
      <c r="C4600" s="21"/>
      <c r="D4600" s="22">
        <v>0</v>
      </c>
      <c r="E4600" s="23">
        <v>-0.26906951879855712</v>
      </c>
      <c r="F4600" s="23">
        <v>0.10408437424254588</v>
      </c>
      <c r="G4600" s="23">
        <v>0.43238621061242488</v>
      </c>
      <c r="H4600" s="23">
        <v>4.4156866691924353E-5</v>
      </c>
      <c r="I4600" s="25">
        <f t="shared" si="288"/>
        <v>0</v>
      </c>
      <c r="J4600" s="25">
        <f t="shared" si="289"/>
        <v>0</v>
      </c>
      <c r="K4600" s="25">
        <f t="shared" si="290"/>
        <v>0</v>
      </c>
      <c r="L4600" s="25">
        <f t="shared" si="291"/>
        <v>0</v>
      </c>
      <c r="M4600" s="25">
        <v>0</v>
      </c>
      <c r="N4600" s="25" t="e">
        <v>#N/A</v>
      </c>
      <c r="O4600" s="25" t="e">
        <f>VLOOKUP(A4600,'NFkB target TFs'!$E$10:$E$54,1,FALSE)</f>
        <v>#N/A</v>
      </c>
      <c r="P4600" s="25" t="e">
        <f>VLOOKUP(A4600,'all NFkB targets'!$A$6:$A$571,1,FALSE)</f>
        <v>#N/A</v>
      </c>
    </row>
    <row r="4601" spans="1:16" x14ac:dyDescent="0.25">
      <c r="A4601" s="96" t="s">
        <v>10515</v>
      </c>
      <c r="B4601" s="21" t="s">
        <v>941</v>
      </c>
      <c r="C4601" s="21"/>
      <c r="D4601" s="22">
        <v>0</v>
      </c>
      <c r="E4601" s="23">
        <v>4.7181936730072663E-2</v>
      </c>
      <c r="F4601" s="23">
        <v>0.19936499953396039</v>
      </c>
      <c r="G4601" s="23">
        <v>0.3755013538803304</v>
      </c>
      <c r="H4601" s="23">
        <v>1.4913863185733346E-5</v>
      </c>
      <c r="I4601" s="25">
        <f t="shared" si="288"/>
        <v>0</v>
      </c>
      <c r="J4601" s="25">
        <f t="shared" si="289"/>
        <v>0</v>
      </c>
      <c r="K4601" s="25">
        <f t="shared" si="290"/>
        <v>0</v>
      </c>
      <c r="L4601" s="25">
        <f t="shared" si="291"/>
        <v>0</v>
      </c>
      <c r="M4601" s="25">
        <v>0</v>
      </c>
      <c r="N4601" s="25" t="e">
        <v>#N/A</v>
      </c>
      <c r="O4601" s="25" t="e">
        <f>VLOOKUP(A4601,'NFkB target TFs'!$E$10:$E$54,1,FALSE)</f>
        <v>#N/A</v>
      </c>
      <c r="P4601" s="25" t="e">
        <f>VLOOKUP(A4601,'all NFkB targets'!$A$6:$A$571,1,FALSE)</f>
        <v>#N/A</v>
      </c>
    </row>
    <row r="4602" spans="1:16" x14ac:dyDescent="0.25">
      <c r="A4602" s="96" t="s">
        <v>2017</v>
      </c>
      <c r="B4602" s="21" t="s">
        <v>2018</v>
      </c>
      <c r="C4602" s="21"/>
      <c r="D4602" s="22">
        <v>0</v>
      </c>
      <c r="E4602" s="23">
        <v>-7.6109564859174791E-2</v>
      </c>
      <c r="F4602" s="23">
        <v>6.4199784232871107E-2</v>
      </c>
      <c r="G4602" s="23">
        <v>0.2416290809148198</v>
      </c>
      <c r="H4602" s="23">
        <v>-1.3787001660188516E-5</v>
      </c>
      <c r="I4602" s="25">
        <f t="shared" si="288"/>
        <v>0</v>
      </c>
      <c r="J4602" s="25">
        <f t="shared" si="289"/>
        <v>0</v>
      </c>
      <c r="K4602" s="25">
        <f t="shared" si="290"/>
        <v>0</v>
      </c>
      <c r="L4602" s="25">
        <f t="shared" si="291"/>
        <v>0</v>
      </c>
      <c r="M4602" s="25">
        <v>0</v>
      </c>
      <c r="N4602" s="25" t="e">
        <v>#N/A</v>
      </c>
      <c r="O4602" s="25" t="e">
        <f>VLOOKUP(A4602,'NFkB target TFs'!$E$10:$E$54,1,FALSE)</f>
        <v>#N/A</v>
      </c>
      <c r="P4602" s="25" t="e">
        <f>VLOOKUP(A4602,'all NFkB targets'!$A$6:$A$571,1,FALSE)</f>
        <v>#N/A</v>
      </c>
    </row>
    <row r="4603" spans="1:16" x14ac:dyDescent="0.25">
      <c r="A4603" s="96" t="s">
        <v>6131</v>
      </c>
      <c r="B4603" s="21" t="s">
        <v>6132</v>
      </c>
      <c r="C4603" s="21"/>
      <c r="D4603" s="22">
        <v>0</v>
      </c>
      <c r="E4603" s="23">
        <v>0.10951348474649084</v>
      </c>
      <c r="F4603" s="23">
        <v>0.12310200462246129</v>
      </c>
      <c r="G4603" s="23">
        <v>0.2664212492997704</v>
      </c>
      <c r="H4603" s="23">
        <v>-1.2005144809487491E-4</v>
      </c>
      <c r="I4603" s="25">
        <f t="shared" si="288"/>
        <v>0</v>
      </c>
      <c r="J4603" s="25">
        <f t="shared" si="289"/>
        <v>0</v>
      </c>
      <c r="K4603" s="25">
        <f t="shared" si="290"/>
        <v>0</v>
      </c>
      <c r="L4603" s="25">
        <f t="shared" si="291"/>
        <v>0</v>
      </c>
      <c r="M4603" s="25">
        <v>0</v>
      </c>
      <c r="N4603" s="25" t="e">
        <v>#N/A</v>
      </c>
      <c r="O4603" s="25" t="e">
        <f>VLOOKUP(A4603,'NFkB target TFs'!$E$10:$E$54,1,FALSE)</f>
        <v>#N/A</v>
      </c>
      <c r="P4603" s="25" t="e">
        <f>VLOOKUP(A4603,'all NFkB targets'!$A$6:$A$571,1,FALSE)</f>
        <v>#N/A</v>
      </c>
    </row>
    <row r="4604" spans="1:16" x14ac:dyDescent="0.25">
      <c r="A4604" s="96" t="s">
        <v>5212</v>
      </c>
      <c r="B4604" s="21" t="s">
        <v>5213</v>
      </c>
      <c r="C4604" s="21"/>
      <c r="D4604" s="22">
        <v>0</v>
      </c>
      <c r="E4604" s="23">
        <v>-6.8419069358770027E-2</v>
      </c>
      <c r="F4604" s="23">
        <v>0.12167280947118067</v>
      </c>
      <c r="G4604" s="23">
        <v>-0.19142320192758</v>
      </c>
      <c r="H4604" s="23">
        <v>-1.2782067975315516E-4</v>
      </c>
      <c r="I4604" s="25">
        <f t="shared" si="288"/>
        <v>0</v>
      </c>
      <c r="J4604" s="25">
        <f t="shared" si="289"/>
        <v>0</v>
      </c>
      <c r="K4604" s="25">
        <f t="shared" si="290"/>
        <v>0</v>
      </c>
      <c r="L4604" s="25">
        <f t="shared" si="291"/>
        <v>0</v>
      </c>
      <c r="M4604" s="25">
        <v>0</v>
      </c>
      <c r="N4604" s="25" t="e">
        <v>#N/A</v>
      </c>
      <c r="O4604" s="25" t="e">
        <f>VLOOKUP(A4604,'NFkB target TFs'!$E$10:$E$54,1,FALSE)</f>
        <v>#N/A</v>
      </c>
      <c r="P4604" s="25" t="e">
        <f>VLOOKUP(A4604,'all NFkB targets'!$A$6:$A$571,1,FALSE)</f>
        <v>#N/A</v>
      </c>
    </row>
    <row r="4605" spans="1:16" x14ac:dyDescent="0.25">
      <c r="A4605" s="96" t="s">
        <v>2762</v>
      </c>
      <c r="B4605" s="21" t="s">
        <v>2763</v>
      </c>
      <c r="C4605" s="21"/>
      <c r="D4605" s="22">
        <v>0</v>
      </c>
      <c r="E4605" s="23">
        <v>-0.24123243248926021</v>
      </c>
      <c r="F4605" s="23">
        <v>-0.46419120524219776</v>
      </c>
      <c r="G4605" s="23">
        <v>-0.50776016669551571</v>
      </c>
      <c r="H4605" s="23">
        <v>-1.9127626293719729E-4</v>
      </c>
      <c r="I4605" s="25">
        <f t="shared" si="288"/>
        <v>0</v>
      </c>
      <c r="J4605" s="25">
        <f t="shared" si="289"/>
        <v>0</v>
      </c>
      <c r="K4605" s="25">
        <f t="shared" si="290"/>
        <v>0</v>
      </c>
      <c r="L4605" s="25">
        <f t="shared" si="291"/>
        <v>0</v>
      </c>
      <c r="M4605" s="25">
        <v>0</v>
      </c>
      <c r="N4605" s="25" t="e">
        <v>#N/A</v>
      </c>
      <c r="O4605" s="25" t="e">
        <f>VLOOKUP(A4605,'NFkB target TFs'!$E$10:$E$54,1,FALSE)</f>
        <v>#N/A</v>
      </c>
      <c r="P4605" s="25" t="e">
        <f>VLOOKUP(A4605,'all NFkB targets'!$A$6:$A$571,1,FALSE)</f>
        <v>#N/A</v>
      </c>
    </row>
    <row r="4606" spans="1:16" x14ac:dyDescent="0.25">
      <c r="A4606" s="96" t="s">
        <v>3457</v>
      </c>
      <c r="B4606" s="21" t="s">
        <v>3458</v>
      </c>
      <c r="C4606" s="21"/>
      <c r="D4606" s="22">
        <v>0</v>
      </c>
      <c r="E4606" s="23">
        <v>0.15405011590486742</v>
      </c>
      <c r="F4606" s="23">
        <v>0.17010525585626343</v>
      </c>
      <c r="G4606" s="23">
        <v>0.13635340860121595</v>
      </c>
      <c r="H4606" s="23">
        <v>-2.3295504938238498E-4</v>
      </c>
      <c r="I4606" s="25">
        <f t="shared" si="288"/>
        <v>0</v>
      </c>
      <c r="J4606" s="25">
        <f t="shared" si="289"/>
        <v>0</v>
      </c>
      <c r="K4606" s="25">
        <f t="shared" si="290"/>
        <v>0</v>
      </c>
      <c r="L4606" s="25">
        <f t="shared" si="291"/>
        <v>0</v>
      </c>
      <c r="M4606" s="25">
        <v>0</v>
      </c>
      <c r="N4606" s="25" t="e">
        <v>#N/A</v>
      </c>
      <c r="O4606" s="25" t="e">
        <f>VLOOKUP(A4606,'NFkB target TFs'!$E$10:$E$54,1,FALSE)</f>
        <v>#N/A</v>
      </c>
      <c r="P4606" s="25" t="e">
        <f>VLOOKUP(A4606,'all NFkB targets'!$A$6:$A$571,1,FALSE)</f>
        <v>#N/A</v>
      </c>
    </row>
    <row r="4607" spans="1:16" x14ac:dyDescent="0.25">
      <c r="A4607" s="96" t="s">
        <v>2029</v>
      </c>
      <c r="B4607" s="21" t="s">
        <v>2030</v>
      </c>
      <c r="C4607" s="21"/>
      <c r="D4607" s="22">
        <v>0</v>
      </c>
      <c r="E4607" s="23">
        <v>-0.17979030341665717</v>
      </c>
      <c r="F4607" s="23">
        <v>-1.6970474378776992E-2</v>
      </c>
      <c r="G4607" s="23">
        <v>-2.1635069842748388E-2</v>
      </c>
      <c r="H4607" s="23">
        <v>-7.4379105437060616E-4</v>
      </c>
      <c r="I4607" s="25">
        <f t="shared" si="288"/>
        <v>0</v>
      </c>
      <c r="J4607" s="25">
        <f t="shared" si="289"/>
        <v>0</v>
      </c>
      <c r="K4607" s="25">
        <f t="shared" si="290"/>
        <v>0</v>
      </c>
      <c r="L4607" s="25">
        <f t="shared" si="291"/>
        <v>0</v>
      </c>
      <c r="M4607" s="25">
        <v>0</v>
      </c>
      <c r="N4607" s="25" t="e">
        <v>#N/A</v>
      </c>
      <c r="O4607" s="25" t="e">
        <f>VLOOKUP(A4607,'NFkB target TFs'!$E$10:$E$54,1,FALSE)</f>
        <v>#N/A</v>
      </c>
      <c r="P4607" s="25" t="e">
        <f>VLOOKUP(A4607,'all NFkB targets'!$A$6:$A$571,1,FALSE)</f>
        <v>#N/A</v>
      </c>
    </row>
    <row r="4608" spans="1:16" x14ac:dyDescent="0.25">
      <c r="A4608" s="96" t="s">
        <v>5000</v>
      </c>
      <c r="B4608" s="21" t="s">
        <v>5001</v>
      </c>
      <c r="C4608" s="21"/>
      <c r="D4608" s="22">
        <v>0</v>
      </c>
      <c r="E4608" s="23">
        <v>-0.42482764848564047</v>
      </c>
      <c r="F4608" s="23">
        <v>-0.32329012651308864</v>
      </c>
      <c r="G4608" s="23">
        <v>-4.6637699917713285E-2</v>
      </c>
      <c r="H4608" s="23">
        <v>-7.9802358948198658E-4</v>
      </c>
      <c r="I4608" s="25">
        <f t="shared" si="288"/>
        <v>0</v>
      </c>
      <c r="J4608" s="25">
        <f t="shared" si="289"/>
        <v>0</v>
      </c>
      <c r="K4608" s="25">
        <f t="shared" si="290"/>
        <v>0</v>
      </c>
      <c r="L4608" s="25">
        <f t="shared" si="291"/>
        <v>0</v>
      </c>
      <c r="M4608" s="25">
        <v>0</v>
      </c>
      <c r="N4608" s="25" t="e">
        <v>#N/A</v>
      </c>
      <c r="O4608" s="25" t="e">
        <f>VLOOKUP(A4608,'NFkB target TFs'!$E$10:$E$54,1,FALSE)</f>
        <v>#N/A</v>
      </c>
      <c r="P4608" s="25" t="e">
        <f>VLOOKUP(A4608,'all NFkB targets'!$A$6:$A$571,1,FALSE)</f>
        <v>#N/A</v>
      </c>
    </row>
    <row r="4609" spans="1:16" x14ac:dyDescent="0.25">
      <c r="A4609" s="96" t="s">
        <v>8167</v>
      </c>
      <c r="B4609" s="21" t="s">
        <v>8168</v>
      </c>
      <c r="C4609" s="21"/>
      <c r="D4609" s="22">
        <v>0</v>
      </c>
      <c r="E4609" s="23">
        <v>1.6390901587623789E-2</v>
      </c>
      <c r="F4609" s="23">
        <v>-9.2594064132067583E-2</v>
      </c>
      <c r="G4609" s="23">
        <v>-0.24840393252143161</v>
      </c>
      <c r="H4609" s="23">
        <v>-8.4998127371779288E-4</v>
      </c>
      <c r="I4609" s="25">
        <f t="shared" si="288"/>
        <v>0</v>
      </c>
      <c r="J4609" s="25">
        <f t="shared" si="289"/>
        <v>0</v>
      </c>
      <c r="K4609" s="25">
        <f t="shared" si="290"/>
        <v>0</v>
      </c>
      <c r="L4609" s="25">
        <f t="shared" si="291"/>
        <v>0</v>
      </c>
      <c r="M4609" s="25">
        <v>0</v>
      </c>
      <c r="N4609" s="25" t="e">
        <v>#N/A</v>
      </c>
      <c r="O4609" s="25" t="e">
        <f>VLOOKUP(A4609,'NFkB target TFs'!$E$10:$E$54,1,FALSE)</f>
        <v>#N/A</v>
      </c>
      <c r="P4609" s="25" t="e">
        <f>VLOOKUP(A4609,'all NFkB targets'!$A$6:$A$571,1,FALSE)</f>
        <v>#N/A</v>
      </c>
    </row>
    <row r="4610" spans="1:16" x14ac:dyDescent="0.25">
      <c r="A4610" s="96" t="s">
        <v>9988</v>
      </c>
      <c r="B4610" s="21" t="s">
        <v>9989</v>
      </c>
      <c r="C4610" s="21"/>
      <c r="D4610" s="22">
        <v>0</v>
      </c>
      <c r="E4610" s="23">
        <v>-2.4747951182672753E-2</v>
      </c>
      <c r="F4610" s="23">
        <v>0.24091546168690167</v>
      </c>
      <c r="G4610" s="23">
        <v>0.29509205908669711</v>
      </c>
      <c r="H4610" s="23">
        <v>-1.0691346602242952E-3</v>
      </c>
      <c r="I4610" s="25">
        <f t="shared" si="288"/>
        <v>0</v>
      </c>
      <c r="J4610" s="25">
        <f t="shared" si="289"/>
        <v>0</v>
      </c>
      <c r="K4610" s="25">
        <f t="shared" si="290"/>
        <v>0</v>
      </c>
      <c r="L4610" s="25">
        <f t="shared" si="291"/>
        <v>0</v>
      </c>
      <c r="M4610" s="25">
        <v>0</v>
      </c>
      <c r="N4610" s="25" t="e">
        <v>#N/A</v>
      </c>
      <c r="O4610" s="25" t="e">
        <f>VLOOKUP(A4610,'NFkB target TFs'!$E$10:$E$54,1,FALSE)</f>
        <v>#N/A</v>
      </c>
      <c r="P4610" s="25" t="e">
        <f>VLOOKUP(A4610,'all NFkB targets'!$A$6:$A$571,1,FALSE)</f>
        <v>#N/A</v>
      </c>
    </row>
    <row r="4611" spans="1:16" x14ac:dyDescent="0.25">
      <c r="A4611" s="96" t="s">
        <v>13606</v>
      </c>
      <c r="B4611" s="21" t="s">
        <v>13607</v>
      </c>
      <c r="C4611" s="21"/>
      <c r="D4611" s="22">
        <v>0</v>
      </c>
      <c r="E4611" s="28">
        <v>0.13888926493887793</v>
      </c>
      <c r="F4611" s="28">
        <v>0.23663942007037483</v>
      </c>
      <c r="G4611" s="28">
        <v>0.6076874575139195</v>
      </c>
      <c r="H4611" s="23">
        <v>-1.1615531605819805E-3</v>
      </c>
      <c r="I4611" s="25">
        <f t="shared" si="288"/>
        <v>0</v>
      </c>
      <c r="J4611" s="25">
        <f t="shared" si="289"/>
        <v>0</v>
      </c>
      <c r="K4611" s="25">
        <f t="shared" si="290"/>
        <v>1</v>
      </c>
      <c r="L4611" s="25">
        <f t="shared" si="291"/>
        <v>0</v>
      </c>
      <c r="M4611" s="25">
        <v>1</v>
      </c>
      <c r="N4611" s="25" t="e">
        <v>#N/A</v>
      </c>
      <c r="O4611" s="25" t="e">
        <f>VLOOKUP(A4611,'NFkB target TFs'!$E$10:$E$54,1,FALSE)</f>
        <v>#N/A</v>
      </c>
      <c r="P4611" s="25" t="e">
        <f>VLOOKUP(A4611,'all NFkB targets'!$A$6:$A$571,1,FALSE)</f>
        <v>#N/A</v>
      </c>
    </row>
    <row r="4612" spans="1:16" x14ac:dyDescent="0.25">
      <c r="A4612" s="96" t="s">
        <v>9191</v>
      </c>
      <c r="B4612" s="21" t="s">
        <v>9192</v>
      </c>
      <c r="C4612" s="21"/>
      <c r="D4612" s="22">
        <v>0</v>
      </c>
      <c r="E4612" s="23">
        <v>8.2037192333563866E-2</v>
      </c>
      <c r="F4612" s="23">
        <v>0.17526069293564051</v>
      </c>
      <c r="G4612" s="23">
        <v>-0.21490802743554135</v>
      </c>
      <c r="H4612" s="23">
        <v>-1.296097088059917E-3</v>
      </c>
      <c r="I4612" s="25">
        <f t="shared" si="288"/>
        <v>0</v>
      </c>
      <c r="J4612" s="25">
        <f t="shared" si="289"/>
        <v>0</v>
      </c>
      <c r="K4612" s="25">
        <f t="shared" si="290"/>
        <v>0</v>
      </c>
      <c r="L4612" s="25">
        <f t="shared" si="291"/>
        <v>0</v>
      </c>
      <c r="M4612" s="25">
        <v>0</v>
      </c>
      <c r="N4612" s="25" t="e">
        <v>#N/A</v>
      </c>
      <c r="O4612" s="25" t="e">
        <f>VLOOKUP(A4612,'NFkB target TFs'!$E$10:$E$54,1,FALSE)</f>
        <v>#N/A</v>
      </c>
      <c r="P4612" s="25" t="e">
        <f>VLOOKUP(A4612,'all NFkB targets'!$A$6:$A$571,1,FALSE)</f>
        <v>#N/A</v>
      </c>
    </row>
    <row r="4613" spans="1:16" x14ac:dyDescent="0.25">
      <c r="A4613" s="96" t="s">
        <v>10036</v>
      </c>
      <c r="B4613" s="21" t="s">
        <v>10037</v>
      </c>
      <c r="C4613" s="21"/>
      <c r="D4613" s="22">
        <v>0</v>
      </c>
      <c r="E4613" s="23">
        <v>-0.16150846462335877</v>
      </c>
      <c r="F4613" s="23">
        <v>0.28009575568808848</v>
      </c>
      <c r="G4613" s="23">
        <v>4.2505352522844042E-2</v>
      </c>
      <c r="H4613" s="23">
        <v>-1.3997889037320672E-3</v>
      </c>
      <c r="I4613" s="25">
        <f t="shared" si="288"/>
        <v>0</v>
      </c>
      <c r="J4613" s="25">
        <f t="shared" si="289"/>
        <v>0</v>
      </c>
      <c r="K4613" s="25">
        <f t="shared" si="290"/>
        <v>0</v>
      </c>
      <c r="L4613" s="25">
        <f t="shared" si="291"/>
        <v>0</v>
      </c>
      <c r="M4613" s="25">
        <v>0</v>
      </c>
      <c r="N4613" s="25" t="e">
        <v>#N/A</v>
      </c>
      <c r="O4613" s="25" t="e">
        <f>VLOOKUP(A4613,'NFkB target TFs'!$E$10:$E$54,1,FALSE)</f>
        <v>#N/A</v>
      </c>
      <c r="P4613" s="25" t="e">
        <f>VLOOKUP(A4613,'all NFkB targets'!$A$6:$A$571,1,FALSE)</f>
        <v>#N/A</v>
      </c>
    </row>
    <row r="4614" spans="1:16" x14ac:dyDescent="0.25">
      <c r="A4614" s="96" t="s">
        <v>9111</v>
      </c>
      <c r="B4614" s="21" t="s">
        <v>9112</v>
      </c>
      <c r="C4614" s="21"/>
      <c r="D4614" s="22">
        <v>0</v>
      </c>
      <c r="E4614" s="23">
        <v>0.3484078983614059</v>
      </c>
      <c r="F4614" s="23">
        <v>0.56200664735854833</v>
      </c>
      <c r="G4614" s="23">
        <v>-0.26369622759078376</v>
      </c>
      <c r="H4614" s="23">
        <v>-1.4388461845876619E-3</v>
      </c>
      <c r="I4614" s="25">
        <f t="shared" si="288"/>
        <v>0</v>
      </c>
      <c r="J4614" s="25">
        <f t="shared" si="289"/>
        <v>0</v>
      </c>
      <c r="K4614" s="25">
        <f t="shared" si="290"/>
        <v>0</v>
      </c>
      <c r="L4614" s="25">
        <f t="shared" si="291"/>
        <v>0</v>
      </c>
      <c r="M4614" s="25">
        <v>0</v>
      </c>
      <c r="N4614" s="25" t="e">
        <v>#N/A</v>
      </c>
      <c r="O4614" s="25" t="e">
        <f>VLOOKUP(A4614,'NFkB target TFs'!$E$10:$E$54,1,FALSE)</f>
        <v>#N/A</v>
      </c>
      <c r="P4614" s="25" t="e">
        <f>VLOOKUP(A4614,'all NFkB targets'!$A$6:$A$571,1,FALSE)</f>
        <v>#N/A</v>
      </c>
    </row>
    <row r="4615" spans="1:16" x14ac:dyDescent="0.25">
      <c r="A4615" s="96" t="s">
        <v>7423</v>
      </c>
      <c r="B4615" s="21" t="s">
        <v>7424</v>
      </c>
      <c r="C4615" s="21"/>
      <c r="D4615" s="22">
        <v>0</v>
      </c>
      <c r="E4615" s="23">
        <v>-3.0801234254537054E-3</v>
      </c>
      <c r="F4615" s="23">
        <v>0.50854082640275622</v>
      </c>
      <c r="G4615" s="23">
        <v>0.215506601048541</v>
      </c>
      <c r="H4615" s="23">
        <v>-1.516950764886167E-3</v>
      </c>
      <c r="I4615" s="25">
        <f t="shared" si="288"/>
        <v>0</v>
      </c>
      <c r="J4615" s="25">
        <f t="shared" si="289"/>
        <v>0</v>
      </c>
      <c r="K4615" s="25">
        <f t="shared" si="290"/>
        <v>0</v>
      </c>
      <c r="L4615" s="25">
        <f t="shared" si="291"/>
        <v>0</v>
      </c>
      <c r="M4615" s="25">
        <v>0</v>
      </c>
      <c r="N4615" s="25" t="e">
        <v>#N/A</v>
      </c>
      <c r="O4615" s="25" t="e">
        <f>VLOOKUP(A4615,'NFkB target TFs'!$E$10:$E$54,1,FALSE)</f>
        <v>#N/A</v>
      </c>
      <c r="P4615" s="25" t="e">
        <f>VLOOKUP(A4615,'all NFkB targets'!$A$6:$A$571,1,FALSE)</f>
        <v>#N/A</v>
      </c>
    </row>
    <row r="4616" spans="1:16" x14ac:dyDescent="0.25">
      <c r="A4616" s="96" t="s">
        <v>7212</v>
      </c>
      <c r="B4616" s="21" t="s">
        <v>7213</v>
      </c>
      <c r="C4616" s="21"/>
      <c r="D4616" s="22">
        <v>0</v>
      </c>
      <c r="E4616" s="23">
        <v>8.6993208858398965E-2</v>
      </c>
      <c r="F4616" s="23">
        <v>-7.886633661559278E-2</v>
      </c>
      <c r="G4616" s="23">
        <v>-0.20224877701651986</v>
      </c>
      <c r="H4616" s="23">
        <v>-1.5615696731073867E-3</v>
      </c>
      <c r="I4616" s="25">
        <f t="shared" si="288"/>
        <v>0</v>
      </c>
      <c r="J4616" s="25">
        <f t="shared" si="289"/>
        <v>0</v>
      </c>
      <c r="K4616" s="25">
        <f t="shared" si="290"/>
        <v>0</v>
      </c>
      <c r="L4616" s="25">
        <f t="shared" si="291"/>
        <v>0</v>
      </c>
      <c r="M4616" s="25">
        <v>0</v>
      </c>
      <c r="N4616" s="25" t="e">
        <v>#N/A</v>
      </c>
      <c r="O4616" s="25" t="e">
        <f>VLOOKUP(A4616,'NFkB target TFs'!$E$10:$E$54,1,FALSE)</f>
        <v>#N/A</v>
      </c>
      <c r="P4616" s="25" t="e">
        <f>VLOOKUP(A4616,'all NFkB targets'!$A$6:$A$571,1,FALSE)</f>
        <v>#N/A</v>
      </c>
    </row>
    <row r="4617" spans="1:16" x14ac:dyDescent="0.25">
      <c r="A4617" s="96" t="s">
        <v>3073</v>
      </c>
      <c r="B4617" s="21" t="s">
        <v>3074</v>
      </c>
      <c r="C4617" s="21"/>
      <c r="D4617" s="22">
        <v>0</v>
      </c>
      <c r="E4617" s="23">
        <v>-0.1898654285080745</v>
      </c>
      <c r="F4617" s="23">
        <v>-4.2898122614349062E-2</v>
      </c>
      <c r="G4617" s="23">
        <v>-2.8771845937420267E-2</v>
      </c>
      <c r="H4617" s="23">
        <v>-1.5731284582482935E-3</v>
      </c>
      <c r="I4617" s="25">
        <f t="shared" si="288"/>
        <v>0</v>
      </c>
      <c r="J4617" s="25">
        <f t="shared" si="289"/>
        <v>0</v>
      </c>
      <c r="K4617" s="25">
        <f t="shared" si="290"/>
        <v>0</v>
      </c>
      <c r="L4617" s="25">
        <f t="shared" si="291"/>
        <v>0</v>
      </c>
      <c r="M4617" s="25">
        <v>0</v>
      </c>
      <c r="N4617" s="25" t="e">
        <v>#N/A</v>
      </c>
      <c r="O4617" s="25" t="e">
        <f>VLOOKUP(A4617,'NFkB target TFs'!$E$10:$E$54,1,FALSE)</f>
        <v>#N/A</v>
      </c>
      <c r="P4617" s="25" t="e">
        <f>VLOOKUP(A4617,'all NFkB targets'!$A$6:$A$571,1,FALSE)</f>
        <v>#N/A</v>
      </c>
    </row>
    <row r="4618" spans="1:16" x14ac:dyDescent="0.25">
      <c r="A4618" s="96" t="s">
        <v>11409</v>
      </c>
      <c r="B4618" s="21" t="s">
        <v>11410</v>
      </c>
      <c r="C4618" s="21"/>
      <c r="D4618" s="22">
        <v>0</v>
      </c>
      <c r="E4618" s="23">
        <v>-8.8328766814038173E-2</v>
      </c>
      <c r="F4618" s="23">
        <v>0.21129881052446398</v>
      </c>
      <c r="G4618" s="23">
        <v>0.33752233614495969</v>
      </c>
      <c r="H4618" s="23">
        <v>-1.6693460702688096E-3</v>
      </c>
      <c r="I4618" s="25">
        <f t="shared" si="288"/>
        <v>0</v>
      </c>
      <c r="J4618" s="25">
        <f t="shared" si="289"/>
        <v>0</v>
      </c>
      <c r="K4618" s="25">
        <f t="shared" si="290"/>
        <v>0</v>
      </c>
      <c r="L4618" s="25">
        <f t="shared" si="291"/>
        <v>0</v>
      </c>
      <c r="M4618" s="25">
        <v>0</v>
      </c>
      <c r="N4618" s="25" t="e">
        <v>#N/A</v>
      </c>
      <c r="O4618" s="25" t="e">
        <f>VLOOKUP(A4618,'NFkB target TFs'!$E$10:$E$54,1,FALSE)</f>
        <v>#N/A</v>
      </c>
      <c r="P4618" s="25" t="e">
        <f>VLOOKUP(A4618,'all NFkB targets'!$A$6:$A$571,1,FALSE)</f>
        <v>#N/A</v>
      </c>
    </row>
    <row r="4619" spans="1:16" x14ac:dyDescent="0.25">
      <c r="A4619" s="96" t="s">
        <v>1889</v>
      </c>
      <c r="B4619" s="21" t="s">
        <v>1890</v>
      </c>
      <c r="C4619" s="21"/>
      <c r="D4619" s="22">
        <v>0</v>
      </c>
      <c r="E4619" s="23">
        <v>0.17723326038338577</v>
      </c>
      <c r="F4619" s="23">
        <v>4.6186434818748815E-3</v>
      </c>
      <c r="G4619" s="23">
        <v>-0.19534843486139314</v>
      </c>
      <c r="H4619" s="23">
        <v>-1.6835672801990018E-3</v>
      </c>
      <c r="I4619" s="25">
        <f t="shared" si="288"/>
        <v>0</v>
      </c>
      <c r="J4619" s="25">
        <f t="shared" si="289"/>
        <v>0</v>
      </c>
      <c r="K4619" s="25">
        <f t="shared" si="290"/>
        <v>0</v>
      </c>
      <c r="L4619" s="25">
        <f t="shared" si="291"/>
        <v>0</v>
      </c>
      <c r="M4619" s="25">
        <v>0</v>
      </c>
      <c r="N4619" s="25" t="e">
        <v>#N/A</v>
      </c>
      <c r="O4619" s="25" t="e">
        <f>VLOOKUP(A4619,'NFkB target TFs'!$E$10:$E$54,1,FALSE)</f>
        <v>#N/A</v>
      </c>
      <c r="P4619" s="25" t="e">
        <f>VLOOKUP(A4619,'all NFkB targets'!$A$6:$A$571,1,FALSE)</f>
        <v>#N/A</v>
      </c>
    </row>
    <row r="4620" spans="1:16" x14ac:dyDescent="0.25">
      <c r="A4620" s="96" t="s">
        <v>5850</v>
      </c>
      <c r="B4620" s="21" t="s">
        <v>5851</v>
      </c>
      <c r="C4620" s="21"/>
      <c r="D4620" s="22">
        <v>0</v>
      </c>
      <c r="E4620" s="23">
        <v>0.12304339044914787</v>
      </c>
      <c r="F4620" s="23">
        <v>-3.6171853650841822E-2</v>
      </c>
      <c r="G4620" s="23">
        <v>-0.29783166840376618</v>
      </c>
      <c r="H4620" s="23">
        <v>-1.7936626845911957E-3</v>
      </c>
      <c r="I4620" s="25">
        <f t="shared" si="288"/>
        <v>0</v>
      </c>
      <c r="J4620" s="25">
        <f t="shared" si="289"/>
        <v>0</v>
      </c>
      <c r="K4620" s="25">
        <f t="shared" si="290"/>
        <v>0</v>
      </c>
      <c r="L4620" s="25">
        <f t="shared" si="291"/>
        <v>0</v>
      </c>
      <c r="M4620" s="25">
        <v>0</v>
      </c>
      <c r="N4620" s="25" t="e">
        <v>#N/A</v>
      </c>
      <c r="O4620" s="25" t="e">
        <f>VLOOKUP(A4620,'NFkB target TFs'!$E$10:$E$54,1,FALSE)</f>
        <v>#N/A</v>
      </c>
      <c r="P4620" s="25" t="e">
        <f>VLOOKUP(A4620,'all NFkB targets'!$A$6:$A$571,1,FALSE)</f>
        <v>#N/A</v>
      </c>
    </row>
    <row r="4621" spans="1:16" x14ac:dyDescent="0.25">
      <c r="A4621" s="96" t="s">
        <v>6060</v>
      </c>
      <c r="B4621" s="21" t="s">
        <v>6061</v>
      </c>
      <c r="C4621" s="21"/>
      <c r="D4621" s="22">
        <v>0</v>
      </c>
      <c r="E4621" s="23">
        <v>-0.22746953704928158</v>
      </c>
      <c r="F4621" s="23">
        <v>-0.11680321290518039</v>
      </c>
      <c r="G4621" s="23">
        <v>-0.24847631014362437</v>
      </c>
      <c r="H4621" s="23">
        <v>-1.851252005033251E-3</v>
      </c>
      <c r="I4621" s="25">
        <f t="shared" si="288"/>
        <v>0</v>
      </c>
      <c r="J4621" s="25">
        <f t="shared" si="289"/>
        <v>0</v>
      </c>
      <c r="K4621" s="25">
        <f t="shared" si="290"/>
        <v>0</v>
      </c>
      <c r="L4621" s="25">
        <f t="shared" si="291"/>
        <v>0</v>
      </c>
      <c r="M4621" s="25">
        <v>0</v>
      </c>
      <c r="N4621" s="25" t="e">
        <v>#N/A</v>
      </c>
      <c r="O4621" s="25" t="e">
        <f>VLOOKUP(A4621,'NFkB target TFs'!$E$10:$E$54,1,FALSE)</f>
        <v>#N/A</v>
      </c>
      <c r="P4621" s="25" t="e">
        <f>VLOOKUP(A4621,'all NFkB targets'!$A$6:$A$571,1,FALSE)</f>
        <v>#N/A</v>
      </c>
    </row>
    <row r="4622" spans="1:16" x14ac:dyDescent="0.25">
      <c r="A4622" s="96" t="s">
        <v>12350</v>
      </c>
      <c r="B4622" s="21" t="s">
        <v>12351</v>
      </c>
      <c r="C4622" s="21"/>
      <c r="D4622" s="22">
        <v>0</v>
      </c>
      <c r="E4622" s="24">
        <v>-0.83079894506121621</v>
      </c>
      <c r="F4622" s="24">
        <v>-0.14326594364375006</v>
      </c>
      <c r="G4622" s="24">
        <v>-0.2910303712885397</v>
      </c>
      <c r="H4622" s="23">
        <v>-1.9627064810535107E-3</v>
      </c>
      <c r="I4622" s="25">
        <f t="shared" si="288"/>
        <v>1</v>
      </c>
      <c r="J4622" s="25">
        <f t="shared" si="289"/>
        <v>0</v>
      </c>
      <c r="K4622" s="25">
        <f t="shared" si="290"/>
        <v>0</v>
      </c>
      <c r="L4622" s="25">
        <f t="shared" si="291"/>
        <v>0</v>
      </c>
      <c r="M4622" s="25">
        <v>1</v>
      </c>
      <c r="N4622" s="25" t="e">
        <v>#N/A</v>
      </c>
      <c r="O4622" s="25" t="e">
        <f>VLOOKUP(A4622,'NFkB target TFs'!$E$10:$E$54,1,FALSE)</f>
        <v>#N/A</v>
      </c>
      <c r="P4622" s="25" t="e">
        <f>VLOOKUP(A4622,'all NFkB targets'!$A$6:$A$571,1,FALSE)</f>
        <v>#N/A</v>
      </c>
    </row>
    <row r="4623" spans="1:16" x14ac:dyDescent="0.25">
      <c r="A4623" s="96" t="s">
        <v>7890</v>
      </c>
      <c r="B4623" s="21" t="s">
        <v>7891</v>
      </c>
      <c r="C4623" s="21"/>
      <c r="D4623" s="22">
        <v>0</v>
      </c>
      <c r="E4623" s="23">
        <v>5.4964979278282498E-2</v>
      </c>
      <c r="F4623" s="23">
        <v>0.1056274091093669</v>
      </c>
      <c r="G4623" s="23">
        <v>8.1888417367398408E-2</v>
      </c>
      <c r="H4623" s="23">
        <v>-1.9932385740268205E-3</v>
      </c>
      <c r="I4623" s="25">
        <f t="shared" si="288"/>
        <v>0</v>
      </c>
      <c r="J4623" s="25">
        <f t="shared" si="289"/>
        <v>0</v>
      </c>
      <c r="K4623" s="25">
        <f t="shared" si="290"/>
        <v>0</v>
      </c>
      <c r="L4623" s="25">
        <f t="shared" si="291"/>
        <v>0</v>
      </c>
      <c r="M4623" s="25">
        <v>0</v>
      </c>
      <c r="N4623" s="25" t="e">
        <v>#N/A</v>
      </c>
      <c r="O4623" s="25" t="e">
        <f>VLOOKUP(A4623,'NFkB target TFs'!$E$10:$E$54,1,FALSE)</f>
        <v>#N/A</v>
      </c>
      <c r="P4623" s="25" t="e">
        <f>VLOOKUP(A4623,'all NFkB targets'!$A$6:$A$571,1,FALSE)</f>
        <v>#N/A</v>
      </c>
    </row>
    <row r="4624" spans="1:16" x14ac:dyDescent="0.25">
      <c r="A4624" s="96" t="s">
        <v>1190</v>
      </c>
      <c r="B4624" s="21" t="s">
        <v>1191</v>
      </c>
      <c r="C4624" s="21"/>
      <c r="D4624" s="22">
        <v>0</v>
      </c>
      <c r="E4624" s="23">
        <v>0.33282899737894556</v>
      </c>
      <c r="F4624" s="23">
        <v>0.10145090007974213</v>
      </c>
      <c r="G4624" s="23">
        <v>-0.10326131968925858</v>
      </c>
      <c r="H4624" s="23">
        <v>-2.0100119113463026E-3</v>
      </c>
      <c r="I4624" s="25">
        <f t="shared" si="288"/>
        <v>0</v>
      </c>
      <c r="J4624" s="25">
        <f t="shared" si="289"/>
        <v>0</v>
      </c>
      <c r="K4624" s="25">
        <f t="shared" si="290"/>
        <v>0</v>
      </c>
      <c r="L4624" s="25">
        <f t="shared" si="291"/>
        <v>0</v>
      </c>
      <c r="M4624" s="25">
        <v>0</v>
      </c>
      <c r="N4624" s="25" t="e">
        <v>#N/A</v>
      </c>
      <c r="O4624" s="25" t="e">
        <f>VLOOKUP(A4624,'NFkB target TFs'!$E$10:$E$54,1,FALSE)</f>
        <v>#N/A</v>
      </c>
      <c r="P4624" s="25" t="e">
        <f>VLOOKUP(A4624,'all NFkB targets'!$A$6:$A$571,1,FALSE)</f>
        <v>#N/A</v>
      </c>
    </row>
    <row r="4625" spans="1:16" x14ac:dyDescent="0.25">
      <c r="A4625" s="96" t="s">
        <v>9994</v>
      </c>
      <c r="B4625" s="21" t="s">
        <v>9995</v>
      </c>
      <c r="C4625" s="21"/>
      <c r="D4625" s="22">
        <v>0</v>
      </c>
      <c r="E4625" s="23">
        <v>0.23736933468574187</v>
      </c>
      <c r="F4625" s="23">
        <v>-0.56320488050732231</v>
      </c>
      <c r="G4625" s="23">
        <v>-0.58130693383014298</v>
      </c>
      <c r="H4625" s="23">
        <v>-2.0449536114025189E-3</v>
      </c>
      <c r="I4625" s="25">
        <f t="shared" si="288"/>
        <v>0</v>
      </c>
      <c r="J4625" s="25">
        <f t="shared" si="289"/>
        <v>0</v>
      </c>
      <c r="K4625" s="25">
        <f t="shared" si="290"/>
        <v>0</v>
      </c>
      <c r="L4625" s="25">
        <f t="shared" si="291"/>
        <v>0</v>
      </c>
      <c r="M4625" s="25">
        <v>0</v>
      </c>
      <c r="N4625" s="25" t="e">
        <v>#N/A</v>
      </c>
      <c r="O4625" s="25" t="e">
        <f>VLOOKUP(A4625,'NFkB target TFs'!$E$10:$E$54,1,FALSE)</f>
        <v>#N/A</v>
      </c>
      <c r="P4625" s="25" t="e">
        <f>VLOOKUP(A4625,'all NFkB targets'!$A$6:$A$571,1,FALSE)</f>
        <v>#N/A</v>
      </c>
    </row>
    <row r="4626" spans="1:16" x14ac:dyDescent="0.25">
      <c r="A4626" s="96" t="s">
        <v>9553</v>
      </c>
      <c r="B4626" s="21" t="s">
        <v>9554</v>
      </c>
      <c r="C4626" s="21"/>
      <c r="D4626" s="22">
        <v>0</v>
      </c>
      <c r="E4626" s="23">
        <v>-0.19665442292454066</v>
      </c>
      <c r="F4626" s="23">
        <v>0.11638897596839323</v>
      </c>
      <c r="G4626" s="23">
        <v>0.35595981191944887</v>
      </c>
      <c r="H4626" s="23">
        <v>-2.1289077434462583E-3</v>
      </c>
      <c r="I4626" s="25">
        <f t="shared" si="288"/>
        <v>0</v>
      </c>
      <c r="J4626" s="25">
        <f t="shared" si="289"/>
        <v>0</v>
      </c>
      <c r="K4626" s="25">
        <f t="shared" si="290"/>
        <v>0</v>
      </c>
      <c r="L4626" s="25">
        <f t="shared" si="291"/>
        <v>0</v>
      </c>
      <c r="M4626" s="25">
        <v>0</v>
      </c>
      <c r="N4626" s="25" t="e">
        <v>#N/A</v>
      </c>
      <c r="O4626" s="25" t="e">
        <f>VLOOKUP(A4626,'NFkB target TFs'!$E$10:$E$54,1,FALSE)</f>
        <v>#N/A</v>
      </c>
      <c r="P4626" s="25" t="e">
        <f>VLOOKUP(A4626,'all NFkB targets'!$A$6:$A$571,1,FALSE)</f>
        <v>#N/A</v>
      </c>
    </row>
    <row r="4627" spans="1:16" x14ac:dyDescent="0.25">
      <c r="A4627" s="96" t="s">
        <v>1650</v>
      </c>
      <c r="B4627" s="21" t="s">
        <v>1651</v>
      </c>
      <c r="C4627" s="21"/>
      <c r="D4627" s="22">
        <v>0</v>
      </c>
      <c r="E4627" s="23">
        <v>1.0113585008790539E-2</v>
      </c>
      <c r="F4627" s="23">
        <v>-8.7551252689424042E-2</v>
      </c>
      <c r="G4627" s="23">
        <v>-5.1842187833113888E-2</v>
      </c>
      <c r="H4627" s="23">
        <v>-2.1945814806050225E-3</v>
      </c>
      <c r="I4627" s="25">
        <f t="shared" si="288"/>
        <v>0</v>
      </c>
      <c r="J4627" s="25">
        <f t="shared" si="289"/>
        <v>0</v>
      </c>
      <c r="K4627" s="25">
        <f t="shared" si="290"/>
        <v>0</v>
      </c>
      <c r="L4627" s="25">
        <f t="shared" si="291"/>
        <v>0</v>
      </c>
      <c r="M4627" s="25">
        <v>0</v>
      </c>
      <c r="N4627" s="25" t="e">
        <v>#N/A</v>
      </c>
      <c r="O4627" s="25" t="e">
        <f>VLOOKUP(A4627,'NFkB target TFs'!$E$10:$E$54,1,FALSE)</f>
        <v>#N/A</v>
      </c>
      <c r="P4627" s="25" t="e">
        <f>VLOOKUP(A4627,'all NFkB targets'!$A$6:$A$571,1,FALSE)</f>
        <v>#N/A</v>
      </c>
    </row>
    <row r="4628" spans="1:16" x14ac:dyDescent="0.25">
      <c r="A4628" s="96" t="s">
        <v>2319</v>
      </c>
      <c r="B4628" s="21" t="s">
        <v>2320</v>
      </c>
      <c r="C4628" s="21"/>
      <c r="D4628" s="22">
        <v>0</v>
      </c>
      <c r="E4628" s="23">
        <v>-1.4712655145748267E-2</v>
      </c>
      <c r="F4628" s="23">
        <v>0.2684600588156949</v>
      </c>
      <c r="G4628" s="23">
        <v>0.25419638444523723</v>
      </c>
      <c r="H4628" s="23">
        <v>-2.3046312715245452E-3</v>
      </c>
      <c r="I4628" s="25">
        <f t="shared" si="288"/>
        <v>0</v>
      </c>
      <c r="J4628" s="25">
        <f t="shared" si="289"/>
        <v>0</v>
      </c>
      <c r="K4628" s="25">
        <f t="shared" si="290"/>
        <v>0</v>
      </c>
      <c r="L4628" s="25">
        <f t="shared" si="291"/>
        <v>0</v>
      </c>
      <c r="M4628" s="25">
        <v>0</v>
      </c>
      <c r="N4628" s="25" t="e">
        <v>#N/A</v>
      </c>
      <c r="O4628" s="25" t="e">
        <f>VLOOKUP(A4628,'NFkB target TFs'!$E$10:$E$54,1,FALSE)</f>
        <v>#N/A</v>
      </c>
      <c r="P4628" s="25" t="e">
        <f>VLOOKUP(A4628,'all NFkB targets'!$A$6:$A$571,1,FALSE)</f>
        <v>#N/A</v>
      </c>
    </row>
    <row r="4629" spans="1:16" x14ac:dyDescent="0.25">
      <c r="A4629" s="96" t="s">
        <v>13437</v>
      </c>
      <c r="B4629" s="21" t="s">
        <v>13438</v>
      </c>
      <c r="C4629" s="21"/>
      <c r="D4629" s="22">
        <v>0</v>
      </c>
      <c r="E4629" s="28">
        <v>0.32473113704374129</v>
      </c>
      <c r="F4629" s="28">
        <v>0.14066040693711762</v>
      </c>
      <c r="G4629" s="28">
        <v>0.73791370407731316</v>
      </c>
      <c r="H4629" s="23">
        <v>-2.38406741015291E-3</v>
      </c>
      <c r="I4629" s="25">
        <f t="shared" si="288"/>
        <v>0</v>
      </c>
      <c r="J4629" s="25">
        <f t="shared" si="289"/>
        <v>0</v>
      </c>
      <c r="K4629" s="25">
        <f t="shared" si="290"/>
        <v>1</v>
      </c>
      <c r="L4629" s="25">
        <f t="shared" si="291"/>
        <v>0</v>
      </c>
      <c r="M4629" s="25">
        <v>1</v>
      </c>
      <c r="N4629" s="25" t="e">
        <v>#N/A</v>
      </c>
      <c r="O4629" s="25" t="e">
        <f>VLOOKUP(A4629,'NFkB target TFs'!$E$10:$E$54,1,FALSE)</f>
        <v>#N/A</v>
      </c>
      <c r="P4629" s="25" t="e">
        <f>VLOOKUP(A4629,'all NFkB targets'!$A$6:$A$571,1,FALSE)</f>
        <v>#N/A</v>
      </c>
    </row>
    <row r="4630" spans="1:16" x14ac:dyDescent="0.25">
      <c r="A4630" s="96" t="s">
        <v>3291</v>
      </c>
      <c r="B4630" s="21" t="s">
        <v>3292</v>
      </c>
      <c r="C4630" s="21"/>
      <c r="D4630" s="22">
        <v>0</v>
      </c>
      <c r="E4630" s="23">
        <v>-0.14200078891095197</v>
      </c>
      <c r="F4630" s="23">
        <v>6.0135970868855963E-2</v>
      </c>
      <c r="G4630" s="23">
        <v>-3.7135027990642896E-3</v>
      </c>
      <c r="H4630" s="23">
        <v>-2.7014823207342736E-3</v>
      </c>
      <c r="I4630" s="25">
        <f t="shared" si="288"/>
        <v>0</v>
      </c>
      <c r="J4630" s="25">
        <f t="shared" si="289"/>
        <v>0</v>
      </c>
      <c r="K4630" s="25">
        <f t="shared" si="290"/>
        <v>0</v>
      </c>
      <c r="L4630" s="25">
        <f t="shared" si="291"/>
        <v>0</v>
      </c>
      <c r="M4630" s="25">
        <v>0</v>
      </c>
      <c r="N4630" s="25" t="e">
        <v>#N/A</v>
      </c>
      <c r="O4630" s="25" t="e">
        <f>VLOOKUP(A4630,'NFkB target TFs'!$E$10:$E$54,1,FALSE)</f>
        <v>#N/A</v>
      </c>
      <c r="P4630" s="25" t="e">
        <f>VLOOKUP(A4630,'all NFkB targets'!$A$6:$A$571,1,FALSE)</f>
        <v>#N/A</v>
      </c>
    </row>
    <row r="4631" spans="1:16" x14ac:dyDescent="0.25">
      <c r="A4631" s="96" t="s">
        <v>21</v>
      </c>
      <c r="B4631" s="21" t="s">
        <v>12919</v>
      </c>
      <c r="C4631" s="21"/>
      <c r="D4631" s="22">
        <v>0</v>
      </c>
      <c r="E4631" s="24">
        <v>-0.89920545908055238</v>
      </c>
      <c r="F4631" s="24">
        <v>-0.60013534365131305</v>
      </c>
      <c r="G4631" s="24">
        <v>-0.25908470822417884</v>
      </c>
      <c r="H4631" s="23">
        <v>-2.7028979819288578E-3</v>
      </c>
      <c r="I4631" s="25">
        <f t="shared" si="288"/>
        <v>1</v>
      </c>
      <c r="J4631" s="25">
        <f t="shared" si="289"/>
        <v>1</v>
      </c>
      <c r="K4631" s="25">
        <f t="shared" si="290"/>
        <v>0</v>
      </c>
      <c r="L4631" s="25">
        <f t="shared" si="291"/>
        <v>0</v>
      </c>
      <c r="M4631" s="25">
        <v>1</v>
      </c>
      <c r="N4631" s="33" t="s">
        <v>21</v>
      </c>
      <c r="O4631" s="25" t="e">
        <f>VLOOKUP(A4631,'NFkB target TFs'!$E$10:$E$54,1,FALSE)</f>
        <v>#N/A</v>
      </c>
      <c r="P4631" s="25" t="e">
        <f>VLOOKUP(A4631,'all NFkB targets'!$A$6:$A$571,1,FALSE)</f>
        <v>#N/A</v>
      </c>
    </row>
    <row r="4632" spans="1:16" x14ac:dyDescent="0.25">
      <c r="A4632" s="96" t="s">
        <v>5449</v>
      </c>
      <c r="B4632" s="21" t="s">
        <v>5450</v>
      </c>
      <c r="C4632" s="21"/>
      <c r="D4632" s="22">
        <v>0</v>
      </c>
      <c r="E4632" s="23">
        <v>0.46915698769373004</v>
      </c>
      <c r="F4632" s="23">
        <v>0.17386727188356035</v>
      </c>
      <c r="G4632" s="23">
        <v>0.33290110382993515</v>
      </c>
      <c r="H4632" s="23">
        <v>-2.7884612988377968E-3</v>
      </c>
      <c r="I4632" s="25">
        <f t="shared" si="288"/>
        <v>0</v>
      </c>
      <c r="J4632" s="25">
        <f t="shared" si="289"/>
        <v>0</v>
      </c>
      <c r="K4632" s="25">
        <f t="shared" si="290"/>
        <v>0</v>
      </c>
      <c r="L4632" s="25">
        <f t="shared" si="291"/>
        <v>0</v>
      </c>
      <c r="M4632" s="25">
        <v>0</v>
      </c>
      <c r="N4632" s="25" t="e">
        <v>#N/A</v>
      </c>
      <c r="O4632" s="25" t="e">
        <f>VLOOKUP(A4632,'NFkB target TFs'!$E$10:$E$54,1,FALSE)</f>
        <v>#N/A</v>
      </c>
      <c r="P4632" s="25" t="e">
        <f>VLOOKUP(A4632,'all NFkB targets'!$A$6:$A$571,1,FALSE)</f>
        <v>#N/A</v>
      </c>
    </row>
    <row r="4633" spans="1:16" x14ac:dyDescent="0.25">
      <c r="A4633" s="96" t="s">
        <v>9797</v>
      </c>
      <c r="B4633" s="21" t="s">
        <v>9798</v>
      </c>
      <c r="C4633" s="21"/>
      <c r="D4633" s="22">
        <v>0</v>
      </c>
      <c r="E4633" s="23">
        <v>-0.4048160779840918</v>
      </c>
      <c r="F4633" s="23">
        <v>-5.4403433116848691E-2</v>
      </c>
      <c r="G4633" s="23">
        <v>0.18746341638663869</v>
      </c>
      <c r="H4633" s="23">
        <v>-2.8166643872543306E-3</v>
      </c>
      <c r="I4633" s="25">
        <f t="shared" si="288"/>
        <v>0</v>
      </c>
      <c r="J4633" s="25">
        <f t="shared" si="289"/>
        <v>0</v>
      </c>
      <c r="K4633" s="25">
        <f t="shared" si="290"/>
        <v>0</v>
      </c>
      <c r="L4633" s="25">
        <f t="shared" si="291"/>
        <v>0</v>
      </c>
      <c r="M4633" s="25">
        <v>0</v>
      </c>
      <c r="N4633" s="25" t="e">
        <v>#N/A</v>
      </c>
      <c r="O4633" s="25" t="e">
        <f>VLOOKUP(A4633,'NFkB target TFs'!$E$10:$E$54,1,FALSE)</f>
        <v>#N/A</v>
      </c>
      <c r="P4633" s="25" t="e">
        <f>VLOOKUP(A4633,'all NFkB targets'!$A$6:$A$571,1,FALSE)</f>
        <v>#N/A</v>
      </c>
    </row>
    <row r="4634" spans="1:16" x14ac:dyDescent="0.25">
      <c r="A4634" s="96" t="s">
        <v>10728</v>
      </c>
      <c r="B4634" s="21" t="s">
        <v>10729</v>
      </c>
      <c r="C4634" s="21"/>
      <c r="D4634" s="22">
        <v>0</v>
      </c>
      <c r="E4634" s="23">
        <v>0.17708947702016897</v>
      </c>
      <c r="F4634" s="23">
        <v>-7.0323013853975588E-2</v>
      </c>
      <c r="G4634" s="23">
        <v>-2.4283811639991045E-2</v>
      </c>
      <c r="H4634" s="23">
        <v>-2.8742847997188978E-3</v>
      </c>
      <c r="I4634" s="25">
        <f t="shared" si="288"/>
        <v>0</v>
      </c>
      <c r="J4634" s="25">
        <f t="shared" si="289"/>
        <v>0</v>
      </c>
      <c r="K4634" s="25">
        <f t="shared" si="290"/>
        <v>0</v>
      </c>
      <c r="L4634" s="25">
        <f t="shared" si="291"/>
        <v>0</v>
      </c>
      <c r="M4634" s="25">
        <v>0</v>
      </c>
      <c r="N4634" s="25" t="e">
        <v>#N/A</v>
      </c>
      <c r="O4634" s="25" t="e">
        <f>VLOOKUP(A4634,'NFkB target TFs'!$E$10:$E$54,1,FALSE)</f>
        <v>#N/A</v>
      </c>
      <c r="P4634" s="25" t="e">
        <f>VLOOKUP(A4634,'all NFkB targets'!$A$6:$A$571,1,FALSE)</f>
        <v>#N/A</v>
      </c>
    </row>
    <row r="4635" spans="1:16" x14ac:dyDescent="0.25">
      <c r="A4635" s="96" t="s">
        <v>6331</v>
      </c>
      <c r="B4635" s="21" t="s">
        <v>6332</v>
      </c>
      <c r="C4635" s="21"/>
      <c r="D4635" s="22">
        <v>0</v>
      </c>
      <c r="E4635" s="23">
        <v>-0.4424023984500246</v>
      </c>
      <c r="F4635" s="23">
        <v>-0.22644476569115202</v>
      </c>
      <c r="G4635" s="23">
        <v>-7.4969272978288926E-2</v>
      </c>
      <c r="H4635" s="23">
        <v>-2.8983086733334155E-3</v>
      </c>
      <c r="I4635" s="25">
        <f t="shared" si="288"/>
        <v>0</v>
      </c>
      <c r="J4635" s="25">
        <f t="shared" si="289"/>
        <v>0</v>
      </c>
      <c r="K4635" s="25">
        <f t="shared" si="290"/>
        <v>0</v>
      </c>
      <c r="L4635" s="25">
        <f t="shared" si="291"/>
        <v>0</v>
      </c>
      <c r="M4635" s="25">
        <v>0</v>
      </c>
      <c r="N4635" s="25" t="e">
        <v>#N/A</v>
      </c>
      <c r="O4635" s="25" t="e">
        <f>VLOOKUP(A4635,'NFkB target TFs'!$E$10:$E$54,1,FALSE)</f>
        <v>#N/A</v>
      </c>
      <c r="P4635" s="25" t="e">
        <f>VLOOKUP(A4635,'all NFkB targets'!$A$6:$A$571,1,FALSE)</f>
        <v>#N/A</v>
      </c>
    </row>
    <row r="4636" spans="1:16" x14ac:dyDescent="0.25">
      <c r="A4636" s="96" t="s">
        <v>12143</v>
      </c>
      <c r="B4636" s="21" t="s">
        <v>12144</v>
      </c>
      <c r="C4636" s="21"/>
      <c r="D4636" s="22">
        <v>0</v>
      </c>
      <c r="E4636" s="24">
        <v>-0.59762891255731676</v>
      </c>
      <c r="F4636" s="24">
        <v>-0.23662619579895991</v>
      </c>
      <c r="G4636" s="28">
        <v>0.24858534713374336</v>
      </c>
      <c r="H4636" s="23">
        <v>-2.9085095549979696E-3</v>
      </c>
      <c r="I4636" s="25">
        <f t="shared" si="288"/>
        <v>1</v>
      </c>
      <c r="J4636" s="25">
        <f t="shared" si="289"/>
        <v>0</v>
      </c>
      <c r="K4636" s="25">
        <f t="shared" si="290"/>
        <v>0</v>
      </c>
      <c r="L4636" s="25">
        <f t="shared" si="291"/>
        <v>0</v>
      </c>
      <c r="M4636" s="25">
        <v>1</v>
      </c>
      <c r="N4636" s="25" t="e">
        <v>#N/A</v>
      </c>
      <c r="O4636" s="25" t="e">
        <f>VLOOKUP(A4636,'NFkB target TFs'!$E$10:$E$54,1,FALSE)</f>
        <v>#N/A</v>
      </c>
      <c r="P4636" s="25" t="e">
        <f>VLOOKUP(A4636,'all NFkB targets'!$A$6:$A$571,1,FALSE)</f>
        <v>#N/A</v>
      </c>
    </row>
    <row r="4637" spans="1:16" x14ac:dyDescent="0.25">
      <c r="A4637" s="96" t="s">
        <v>12128</v>
      </c>
      <c r="B4637" s="21" t="s">
        <v>12129</v>
      </c>
      <c r="C4637" s="21"/>
      <c r="D4637" s="22">
        <v>0</v>
      </c>
      <c r="E4637" s="24">
        <v>-1.0341886861758269</v>
      </c>
      <c r="F4637" s="23">
        <v>3.5853210229530544E-2</v>
      </c>
      <c r="G4637" s="23">
        <v>5.4668869769631645E-2</v>
      </c>
      <c r="H4637" s="23">
        <v>-2.9700017850363704E-3</v>
      </c>
      <c r="I4637" s="25">
        <f t="shared" si="288"/>
        <v>1</v>
      </c>
      <c r="J4637" s="25">
        <f t="shared" si="289"/>
        <v>0</v>
      </c>
      <c r="K4637" s="25">
        <f t="shared" si="290"/>
        <v>0</v>
      </c>
      <c r="L4637" s="25">
        <f t="shared" si="291"/>
        <v>0</v>
      </c>
      <c r="M4637" s="25">
        <v>1</v>
      </c>
      <c r="N4637" s="25" t="e">
        <v>#N/A</v>
      </c>
      <c r="O4637" s="25" t="e">
        <f>VLOOKUP(A4637,'NFkB target TFs'!$E$10:$E$54,1,FALSE)</f>
        <v>#N/A</v>
      </c>
      <c r="P4637" s="25" t="e">
        <f>VLOOKUP(A4637,'all NFkB targets'!$A$6:$A$571,1,FALSE)</f>
        <v>#N/A</v>
      </c>
    </row>
    <row r="4638" spans="1:16" x14ac:dyDescent="0.25">
      <c r="A4638" s="96" t="s">
        <v>3097</v>
      </c>
      <c r="B4638" s="21" t="s">
        <v>3098</v>
      </c>
      <c r="C4638" s="21"/>
      <c r="D4638" s="22">
        <v>0</v>
      </c>
      <c r="E4638" s="23">
        <v>-1.7065541104488945E-2</v>
      </c>
      <c r="F4638" s="23">
        <v>0.36788869980946942</v>
      </c>
      <c r="G4638" s="23">
        <v>0.54048327414261532</v>
      </c>
      <c r="H4638" s="23">
        <v>-3.1239419325001802E-3</v>
      </c>
      <c r="I4638" s="25">
        <f t="shared" si="288"/>
        <v>0</v>
      </c>
      <c r="J4638" s="25">
        <f t="shared" si="289"/>
        <v>0</v>
      </c>
      <c r="K4638" s="25">
        <f t="shared" si="290"/>
        <v>0</v>
      </c>
      <c r="L4638" s="25">
        <f t="shared" si="291"/>
        <v>0</v>
      </c>
      <c r="M4638" s="25">
        <v>0</v>
      </c>
      <c r="N4638" s="25" t="e">
        <v>#N/A</v>
      </c>
      <c r="O4638" s="25" t="e">
        <f>VLOOKUP(A4638,'NFkB target TFs'!$E$10:$E$54,1,FALSE)</f>
        <v>#N/A</v>
      </c>
      <c r="P4638" s="25" t="e">
        <f>VLOOKUP(A4638,'all NFkB targets'!$A$6:$A$571,1,FALSE)</f>
        <v>#N/A</v>
      </c>
    </row>
    <row r="4639" spans="1:16" x14ac:dyDescent="0.25">
      <c r="A4639" s="96" t="s">
        <v>8755</v>
      </c>
      <c r="B4639" s="21" t="s">
        <v>8756</v>
      </c>
      <c r="C4639" s="21"/>
      <c r="D4639" s="22">
        <v>0</v>
      </c>
      <c r="E4639" s="23">
        <v>0.17262828908272126</v>
      </c>
      <c r="F4639" s="23">
        <v>0.20810819533020031</v>
      </c>
      <c r="G4639" s="23">
        <v>0.18975847977514596</v>
      </c>
      <c r="H4639" s="23">
        <v>-3.1512698568320766E-3</v>
      </c>
      <c r="I4639" s="25">
        <f t="shared" si="288"/>
        <v>0</v>
      </c>
      <c r="J4639" s="25">
        <f t="shared" si="289"/>
        <v>0</v>
      </c>
      <c r="K4639" s="25">
        <f t="shared" si="290"/>
        <v>0</v>
      </c>
      <c r="L4639" s="25">
        <f t="shared" si="291"/>
        <v>0</v>
      </c>
      <c r="M4639" s="25">
        <v>0</v>
      </c>
      <c r="N4639" s="25" t="e">
        <v>#N/A</v>
      </c>
      <c r="O4639" s="25" t="e">
        <f>VLOOKUP(A4639,'NFkB target TFs'!$E$10:$E$54,1,FALSE)</f>
        <v>#N/A</v>
      </c>
      <c r="P4639" s="25" t="e">
        <f>VLOOKUP(A4639,'all NFkB targets'!$A$6:$A$571,1,FALSE)</f>
        <v>#N/A</v>
      </c>
    </row>
    <row r="4640" spans="1:16" x14ac:dyDescent="0.25">
      <c r="A4640" s="96" t="s">
        <v>3995</v>
      </c>
      <c r="B4640" s="21" t="s">
        <v>3996</v>
      </c>
      <c r="C4640" s="21"/>
      <c r="D4640" s="22">
        <v>0</v>
      </c>
      <c r="E4640" s="23">
        <v>-0.13832329398718826</v>
      </c>
      <c r="F4640" s="23">
        <v>0.17846368602627902</v>
      </c>
      <c r="G4640" s="23">
        <v>6.9271487665847287E-2</v>
      </c>
      <c r="H4640" s="23">
        <v>-3.2031718185809043E-3</v>
      </c>
      <c r="I4640" s="25">
        <f t="shared" si="288"/>
        <v>0</v>
      </c>
      <c r="J4640" s="25">
        <f t="shared" si="289"/>
        <v>0</v>
      </c>
      <c r="K4640" s="25">
        <f t="shared" si="290"/>
        <v>0</v>
      </c>
      <c r="L4640" s="25">
        <f t="shared" si="291"/>
        <v>0</v>
      </c>
      <c r="M4640" s="25">
        <v>0</v>
      </c>
      <c r="N4640" s="25" t="e">
        <v>#N/A</v>
      </c>
      <c r="O4640" s="25" t="e">
        <f>VLOOKUP(A4640,'NFkB target TFs'!$E$10:$E$54,1,FALSE)</f>
        <v>#N/A</v>
      </c>
      <c r="P4640" s="25" t="e">
        <f>VLOOKUP(A4640,'all NFkB targets'!$A$6:$A$571,1,FALSE)</f>
        <v>#N/A</v>
      </c>
    </row>
    <row r="4641" spans="1:16" x14ac:dyDescent="0.25">
      <c r="A4641" s="96" t="s">
        <v>3432</v>
      </c>
      <c r="B4641" s="21" t="s">
        <v>3433</v>
      </c>
      <c r="C4641" s="21"/>
      <c r="D4641" s="22">
        <v>0</v>
      </c>
      <c r="E4641" s="23">
        <v>-3.8828111490119645E-2</v>
      </c>
      <c r="F4641" s="23">
        <v>8.1224742305995551E-2</v>
      </c>
      <c r="G4641" s="23">
        <v>0.20637750641310096</v>
      </c>
      <c r="H4641" s="23">
        <v>-3.2203807692399353E-3</v>
      </c>
      <c r="I4641" s="25">
        <f t="shared" si="288"/>
        <v>0</v>
      </c>
      <c r="J4641" s="25">
        <f t="shared" si="289"/>
        <v>0</v>
      </c>
      <c r="K4641" s="25">
        <f t="shared" si="290"/>
        <v>0</v>
      </c>
      <c r="L4641" s="25">
        <f t="shared" si="291"/>
        <v>0</v>
      </c>
      <c r="M4641" s="25">
        <v>0</v>
      </c>
      <c r="N4641" s="25" t="e">
        <v>#N/A</v>
      </c>
      <c r="O4641" s="25" t="e">
        <f>VLOOKUP(A4641,'NFkB target TFs'!$E$10:$E$54,1,FALSE)</f>
        <v>#N/A</v>
      </c>
      <c r="P4641" s="25" t="e">
        <f>VLOOKUP(A4641,'all NFkB targets'!$A$6:$A$571,1,FALSE)</f>
        <v>#N/A</v>
      </c>
    </row>
    <row r="4642" spans="1:16" x14ac:dyDescent="0.25">
      <c r="A4642" s="96" t="s">
        <v>5511</v>
      </c>
      <c r="B4642" s="21" t="s">
        <v>5512</v>
      </c>
      <c r="C4642" s="21"/>
      <c r="D4642" s="22">
        <v>0</v>
      </c>
      <c r="E4642" s="23">
        <v>0.22414198749256203</v>
      </c>
      <c r="F4642" s="23">
        <v>9.2855765029257725E-3</v>
      </c>
      <c r="G4642" s="23">
        <v>-1.5269786429391252E-2</v>
      </c>
      <c r="H4642" s="23">
        <v>-3.2277963470620048E-3</v>
      </c>
      <c r="I4642" s="25">
        <f t="shared" si="288"/>
        <v>0</v>
      </c>
      <c r="J4642" s="25">
        <f t="shared" si="289"/>
        <v>0</v>
      </c>
      <c r="K4642" s="25">
        <f t="shared" si="290"/>
        <v>0</v>
      </c>
      <c r="L4642" s="25">
        <f t="shared" si="291"/>
        <v>0</v>
      </c>
      <c r="M4642" s="25">
        <v>0</v>
      </c>
      <c r="N4642" s="25" t="e">
        <v>#N/A</v>
      </c>
      <c r="O4642" s="25" t="e">
        <f>VLOOKUP(A4642,'NFkB target TFs'!$E$10:$E$54,1,FALSE)</f>
        <v>#N/A</v>
      </c>
      <c r="P4642" s="25" t="e">
        <f>VLOOKUP(A4642,'all NFkB targets'!$A$6:$A$571,1,FALSE)</f>
        <v>#N/A</v>
      </c>
    </row>
    <row r="4643" spans="1:16" x14ac:dyDescent="0.25">
      <c r="A4643" s="96" t="s">
        <v>4170</v>
      </c>
      <c r="B4643" s="21" t="s">
        <v>4171</v>
      </c>
      <c r="C4643" s="21"/>
      <c r="D4643" s="22">
        <v>0</v>
      </c>
      <c r="E4643" s="23">
        <v>-0.34095198097472668</v>
      </c>
      <c r="F4643" s="23">
        <v>0.38152336408193732</v>
      </c>
      <c r="G4643" s="23">
        <v>0.17789865730834381</v>
      </c>
      <c r="H4643" s="23">
        <v>-3.2824229424960401E-3</v>
      </c>
      <c r="I4643" s="25">
        <f t="shared" si="288"/>
        <v>0</v>
      </c>
      <c r="J4643" s="25">
        <f t="shared" si="289"/>
        <v>0</v>
      </c>
      <c r="K4643" s="25">
        <f t="shared" si="290"/>
        <v>0</v>
      </c>
      <c r="L4643" s="25">
        <f t="shared" si="291"/>
        <v>0</v>
      </c>
      <c r="M4643" s="25">
        <v>0</v>
      </c>
      <c r="N4643" s="25" t="e">
        <v>#N/A</v>
      </c>
      <c r="O4643" s="25" t="e">
        <f>VLOOKUP(A4643,'NFkB target TFs'!$E$10:$E$54,1,FALSE)</f>
        <v>#N/A</v>
      </c>
      <c r="P4643" s="25" t="e">
        <f>VLOOKUP(A4643,'all NFkB targets'!$A$6:$A$571,1,FALSE)</f>
        <v>#N/A</v>
      </c>
    </row>
    <row r="4644" spans="1:16" x14ac:dyDescent="0.25">
      <c r="A4644" s="96" t="s">
        <v>6175</v>
      </c>
      <c r="B4644" s="21" t="s">
        <v>6176</v>
      </c>
      <c r="C4644" s="21"/>
      <c r="D4644" s="22">
        <v>0</v>
      </c>
      <c r="E4644" s="23">
        <v>0.22676939364864121</v>
      </c>
      <c r="F4644" s="23">
        <v>2.0211254367268415E-2</v>
      </c>
      <c r="G4644" s="23">
        <v>9.3306534747825999E-3</v>
      </c>
      <c r="H4644" s="23">
        <v>-3.4850385726999033E-3</v>
      </c>
      <c r="I4644" s="25">
        <f t="shared" si="288"/>
        <v>0</v>
      </c>
      <c r="J4644" s="25">
        <f t="shared" si="289"/>
        <v>0</v>
      </c>
      <c r="K4644" s="25">
        <f t="shared" si="290"/>
        <v>0</v>
      </c>
      <c r="L4644" s="25">
        <f t="shared" si="291"/>
        <v>0</v>
      </c>
      <c r="M4644" s="25">
        <v>0</v>
      </c>
      <c r="N4644" s="25" t="e">
        <v>#N/A</v>
      </c>
      <c r="O4644" s="25" t="e">
        <f>VLOOKUP(A4644,'NFkB target TFs'!$E$10:$E$54,1,FALSE)</f>
        <v>#N/A</v>
      </c>
      <c r="P4644" s="25" t="e">
        <f>VLOOKUP(A4644,'all NFkB targets'!$A$6:$A$571,1,FALSE)</f>
        <v>#N/A</v>
      </c>
    </row>
    <row r="4645" spans="1:16" x14ac:dyDescent="0.25">
      <c r="A4645" s="96" t="s">
        <v>1234</v>
      </c>
      <c r="B4645" s="21" t="s">
        <v>1235</v>
      </c>
      <c r="C4645" s="21"/>
      <c r="D4645" s="22">
        <v>0</v>
      </c>
      <c r="E4645" s="23">
        <v>-0.10186044352063653</v>
      </c>
      <c r="F4645" s="23">
        <v>-0.10070264841661883</v>
      </c>
      <c r="G4645" s="23">
        <v>0.12467176130853112</v>
      </c>
      <c r="H4645" s="23">
        <v>-3.4904450578443209E-3</v>
      </c>
      <c r="I4645" s="25">
        <f t="shared" si="288"/>
        <v>0</v>
      </c>
      <c r="J4645" s="25">
        <f t="shared" si="289"/>
        <v>0</v>
      </c>
      <c r="K4645" s="25">
        <f t="shared" si="290"/>
        <v>0</v>
      </c>
      <c r="L4645" s="25">
        <f t="shared" si="291"/>
        <v>0</v>
      </c>
      <c r="M4645" s="25">
        <v>0</v>
      </c>
      <c r="N4645" s="25" t="e">
        <v>#N/A</v>
      </c>
      <c r="O4645" s="25" t="e">
        <f>VLOOKUP(A4645,'NFkB target TFs'!$E$10:$E$54,1,FALSE)</f>
        <v>#N/A</v>
      </c>
      <c r="P4645" s="25" t="e">
        <f>VLOOKUP(A4645,'all NFkB targets'!$A$6:$A$571,1,FALSE)</f>
        <v>#N/A</v>
      </c>
    </row>
    <row r="4646" spans="1:16" x14ac:dyDescent="0.25">
      <c r="A4646" s="96" t="s">
        <v>7323</v>
      </c>
      <c r="B4646" s="21" t="s">
        <v>7324</v>
      </c>
      <c r="C4646" s="21"/>
      <c r="D4646" s="22">
        <v>0</v>
      </c>
      <c r="E4646" s="23">
        <v>0.11947273134709177</v>
      </c>
      <c r="F4646" s="23">
        <v>0.14929653351345656</v>
      </c>
      <c r="G4646" s="23">
        <v>-0.22859925250916385</v>
      </c>
      <c r="H4646" s="23">
        <v>-3.4926161020116015E-3</v>
      </c>
      <c r="I4646" s="25">
        <f t="shared" si="288"/>
        <v>0</v>
      </c>
      <c r="J4646" s="25">
        <f t="shared" si="289"/>
        <v>0</v>
      </c>
      <c r="K4646" s="25">
        <f t="shared" si="290"/>
        <v>0</v>
      </c>
      <c r="L4646" s="25">
        <f t="shared" si="291"/>
        <v>0</v>
      </c>
      <c r="M4646" s="25">
        <v>0</v>
      </c>
      <c r="N4646" s="25" t="e">
        <v>#N/A</v>
      </c>
      <c r="O4646" s="25" t="e">
        <f>VLOOKUP(A4646,'NFkB target TFs'!$E$10:$E$54,1,FALSE)</f>
        <v>#N/A</v>
      </c>
      <c r="P4646" s="25" t="e">
        <f>VLOOKUP(A4646,'all NFkB targets'!$A$6:$A$571,1,FALSE)</f>
        <v>#N/A</v>
      </c>
    </row>
    <row r="4647" spans="1:16" x14ac:dyDescent="0.25">
      <c r="A4647" s="96" t="s">
        <v>4395</v>
      </c>
      <c r="B4647" s="21" t="s">
        <v>4396</v>
      </c>
      <c r="C4647" s="21"/>
      <c r="D4647" s="22">
        <v>0</v>
      </c>
      <c r="E4647" s="23">
        <v>-2.469052302659417E-2</v>
      </c>
      <c r="F4647" s="23">
        <v>0.30127894888407963</v>
      </c>
      <c r="G4647" s="23">
        <v>0.24451614381504913</v>
      </c>
      <c r="H4647" s="23">
        <v>-3.5605452934322802E-3</v>
      </c>
      <c r="I4647" s="25">
        <f t="shared" si="288"/>
        <v>0</v>
      </c>
      <c r="J4647" s="25">
        <f t="shared" si="289"/>
        <v>0</v>
      </c>
      <c r="K4647" s="25">
        <f t="shared" si="290"/>
        <v>0</v>
      </c>
      <c r="L4647" s="25">
        <f t="shared" si="291"/>
        <v>0</v>
      </c>
      <c r="M4647" s="25">
        <v>0</v>
      </c>
      <c r="N4647" s="25" t="e">
        <v>#N/A</v>
      </c>
      <c r="O4647" s="25" t="e">
        <f>VLOOKUP(A4647,'NFkB target TFs'!$E$10:$E$54,1,FALSE)</f>
        <v>#N/A</v>
      </c>
      <c r="P4647" s="25" t="e">
        <f>VLOOKUP(A4647,'all NFkB targets'!$A$6:$A$571,1,FALSE)</f>
        <v>#N/A</v>
      </c>
    </row>
    <row r="4648" spans="1:16" x14ac:dyDescent="0.25">
      <c r="A4648" s="96" t="s">
        <v>3686</v>
      </c>
      <c r="B4648" s="21" t="s">
        <v>3687</v>
      </c>
      <c r="C4648" s="21"/>
      <c r="D4648" s="22">
        <v>0</v>
      </c>
      <c r="E4648" s="23">
        <v>5.2701995764897078E-2</v>
      </c>
      <c r="F4648" s="23">
        <v>-9.3011721606780673E-2</v>
      </c>
      <c r="G4648" s="23">
        <v>-1.6671359738233638E-2</v>
      </c>
      <c r="H4648" s="23">
        <v>-3.5922020812598687E-3</v>
      </c>
      <c r="I4648" s="25">
        <f t="shared" si="288"/>
        <v>0</v>
      </c>
      <c r="J4648" s="25">
        <f t="shared" si="289"/>
        <v>0</v>
      </c>
      <c r="K4648" s="25">
        <f t="shared" si="290"/>
        <v>0</v>
      </c>
      <c r="L4648" s="25">
        <f t="shared" si="291"/>
        <v>0</v>
      </c>
      <c r="M4648" s="25">
        <v>0</v>
      </c>
      <c r="N4648" s="25" t="e">
        <v>#N/A</v>
      </c>
      <c r="O4648" s="25" t="e">
        <f>VLOOKUP(A4648,'NFkB target TFs'!$E$10:$E$54,1,FALSE)</f>
        <v>#N/A</v>
      </c>
      <c r="P4648" s="25" t="e">
        <f>VLOOKUP(A4648,'all NFkB targets'!$A$6:$A$571,1,FALSE)</f>
        <v>#N/A</v>
      </c>
    </row>
    <row r="4649" spans="1:16" x14ac:dyDescent="0.25">
      <c r="A4649" s="96" t="s">
        <v>12639</v>
      </c>
      <c r="B4649" s="21" t="s">
        <v>12640</v>
      </c>
      <c r="C4649" s="21"/>
      <c r="D4649" s="22">
        <v>0</v>
      </c>
      <c r="E4649" s="24">
        <v>-0.16067366150884069</v>
      </c>
      <c r="F4649" s="28">
        <v>0.7330688562870048</v>
      </c>
      <c r="G4649" s="24">
        <v>-0.15107540603619043</v>
      </c>
      <c r="H4649" s="23">
        <v>-3.6111282265014126E-3</v>
      </c>
      <c r="I4649" s="25">
        <f t="shared" si="288"/>
        <v>0</v>
      </c>
      <c r="J4649" s="25">
        <f t="shared" si="289"/>
        <v>1</v>
      </c>
      <c r="K4649" s="25">
        <f t="shared" si="290"/>
        <v>0</v>
      </c>
      <c r="L4649" s="25">
        <f t="shared" si="291"/>
        <v>0</v>
      </c>
      <c r="M4649" s="25">
        <v>1</v>
      </c>
      <c r="N4649" s="25" t="e">
        <v>#N/A</v>
      </c>
      <c r="O4649" s="25" t="e">
        <f>VLOOKUP(A4649,'NFkB target TFs'!$E$10:$E$54,1,FALSE)</f>
        <v>#N/A</v>
      </c>
      <c r="P4649" s="25" t="e">
        <f>VLOOKUP(A4649,'all NFkB targets'!$A$6:$A$571,1,FALSE)</f>
        <v>#N/A</v>
      </c>
    </row>
    <row r="4650" spans="1:16" x14ac:dyDescent="0.25">
      <c r="A4650" s="96" t="s">
        <v>11243</v>
      </c>
      <c r="B4650" s="21" t="s">
        <v>11244</v>
      </c>
      <c r="C4650" s="21"/>
      <c r="D4650" s="22">
        <v>0</v>
      </c>
      <c r="E4650" s="23">
        <v>-0.22604918505557536</v>
      </c>
      <c r="F4650" s="23">
        <v>-0.2016338611696506</v>
      </c>
      <c r="G4650" s="23">
        <v>-8.416096537124422E-2</v>
      </c>
      <c r="H4650" s="23">
        <v>-3.7756572428756987E-3</v>
      </c>
      <c r="I4650" s="25">
        <f t="shared" si="288"/>
        <v>0</v>
      </c>
      <c r="J4650" s="25">
        <f t="shared" si="289"/>
        <v>0</v>
      </c>
      <c r="K4650" s="25">
        <f t="shared" si="290"/>
        <v>0</v>
      </c>
      <c r="L4650" s="25">
        <f t="shared" si="291"/>
        <v>0</v>
      </c>
      <c r="M4650" s="25">
        <v>0</v>
      </c>
      <c r="N4650" s="25" t="e">
        <v>#N/A</v>
      </c>
      <c r="O4650" s="25" t="e">
        <f>VLOOKUP(A4650,'NFkB target TFs'!$E$10:$E$54,1,FALSE)</f>
        <v>#N/A</v>
      </c>
      <c r="P4650" s="25" t="e">
        <f>VLOOKUP(A4650,'all NFkB targets'!$A$6:$A$571,1,FALSE)</f>
        <v>#N/A</v>
      </c>
    </row>
    <row r="4651" spans="1:16" x14ac:dyDescent="0.25">
      <c r="A4651" s="96" t="s">
        <v>11830</v>
      </c>
      <c r="B4651" s="21" t="s">
        <v>941</v>
      </c>
      <c r="C4651" s="21"/>
      <c r="D4651" s="22">
        <v>0</v>
      </c>
      <c r="E4651" s="23">
        <v>0.29637482010794242</v>
      </c>
      <c r="F4651" s="23">
        <v>0.39245029821434951</v>
      </c>
      <c r="G4651" s="23">
        <v>0.22060181040670801</v>
      </c>
      <c r="H4651" s="23">
        <v>-3.8892218341663055E-3</v>
      </c>
      <c r="I4651" s="25">
        <f t="shared" si="288"/>
        <v>0</v>
      </c>
      <c r="J4651" s="25">
        <f t="shared" si="289"/>
        <v>0</v>
      </c>
      <c r="K4651" s="25">
        <f t="shared" si="290"/>
        <v>0</v>
      </c>
      <c r="L4651" s="25">
        <f t="shared" si="291"/>
        <v>0</v>
      </c>
      <c r="M4651" s="25">
        <v>0</v>
      </c>
      <c r="N4651" s="25" t="e">
        <v>#N/A</v>
      </c>
      <c r="O4651" s="25" t="e">
        <f>VLOOKUP(A4651,'NFkB target TFs'!$E$10:$E$54,1,FALSE)</f>
        <v>#N/A</v>
      </c>
      <c r="P4651" s="25" t="e">
        <f>VLOOKUP(A4651,'all NFkB targets'!$A$6:$A$571,1,FALSE)</f>
        <v>#N/A</v>
      </c>
    </row>
    <row r="4652" spans="1:16" x14ac:dyDescent="0.25">
      <c r="A4652" s="96" t="s">
        <v>6574</v>
      </c>
      <c r="B4652" s="21" t="s">
        <v>6575</v>
      </c>
      <c r="C4652" s="21"/>
      <c r="D4652" s="22">
        <v>0</v>
      </c>
      <c r="E4652" s="23">
        <v>0.24400675173054012</v>
      </c>
      <c r="F4652" s="23">
        <v>-9.5593829087596824E-2</v>
      </c>
      <c r="G4652" s="23">
        <v>2.5381501168868902E-2</v>
      </c>
      <c r="H4652" s="23">
        <v>-3.8923681398268864E-3</v>
      </c>
      <c r="I4652" s="25">
        <f t="shared" ref="I4652:I4715" si="292">IF(ABS(E4652)&gt;0.585,1,0)</f>
        <v>0</v>
      </c>
      <c r="J4652" s="25">
        <f t="shared" ref="J4652:J4715" si="293">IF(ABS(F4652)&gt;0.585,1,0)</f>
        <v>0</v>
      </c>
      <c r="K4652" s="25">
        <f t="shared" ref="K4652:K4715" si="294">IF(ABS(G4652)&gt;0.585,1,0)</f>
        <v>0</v>
      </c>
      <c r="L4652" s="25">
        <f t="shared" ref="L4652:L4715" si="295">IF(ABS(H4652)&gt;0.585,1,0)</f>
        <v>0</v>
      </c>
      <c r="M4652" s="25">
        <v>0</v>
      </c>
      <c r="N4652" s="25" t="e">
        <v>#N/A</v>
      </c>
      <c r="O4652" s="25" t="e">
        <f>VLOOKUP(A4652,'NFkB target TFs'!$E$10:$E$54,1,FALSE)</f>
        <v>#N/A</v>
      </c>
      <c r="P4652" s="25" t="e">
        <f>VLOOKUP(A4652,'all NFkB targets'!$A$6:$A$571,1,FALSE)</f>
        <v>#N/A</v>
      </c>
    </row>
    <row r="4653" spans="1:16" x14ac:dyDescent="0.25">
      <c r="A4653" s="96" t="s">
        <v>11000</v>
      </c>
      <c r="B4653" s="21" t="s">
        <v>11001</v>
      </c>
      <c r="C4653" s="21"/>
      <c r="D4653" s="22">
        <v>0</v>
      </c>
      <c r="E4653" s="23">
        <v>7.6298611368872574E-2</v>
      </c>
      <c r="F4653" s="23">
        <v>6.516479301085161E-2</v>
      </c>
      <c r="G4653" s="23">
        <v>0.17831597322172205</v>
      </c>
      <c r="H4653" s="23">
        <v>-4.0503708405045412E-3</v>
      </c>
      <c r="I4653" s="25">
        <f t="shared" si="292"/>
        <v>0</v>
      </c>
      <c r="J4653" s="25">
        <f t="shared" si="293"/>
        <v>0</v>
      </c>
      <c r="K4653" s="25">
        <f t="shared" si="294"/>
        <v>0</v>
      </c>
      <c r="L4653" s="25">
        <f t="shared" si="295"/>
        <v>0</v>
      </c>
      <c r="M4653" s="25">
        <v>0</v>
      </c>
      <c r="N4653" s="25" t="e">
        <v>#N/A</v>
      </c>
      <c r="O4653" s="25" t="e">
        <f>VLOOKUP(A4653,'NFkB target TFs'!$E$10:$E$54,1,FALSE)</f>
        <v>#N/A</v>
      </c>
      <c r="P4653" s="25" t="e">
        <f>VLOOKUP(A4653,'all NFkB targets'!$A$6:$A$571,1,FALSE)</f>
        <v>#N/A</v>
      </c>
    </row>
    <row r="4654" spans="1:16" x14ac:dyDescent="0.25">
      <c r="A4654" s="96" t="s">
        <v>11803</v>
      </c>
      <c r="B4654" s="21" t="s">
        <v>941</v>
      </c>
      <c r="C4654" s="21"/>
      <c r="D4654" s="22">
        <v>0</v>
      </c>
      <c r="E4654" s="23">
        <v>0.3802886633432862</v>
      </c>
      <c r="F4654" s="23">
        <v>0.56820237913229132</v>
      </c>
      <c r="G4654" s="23">
        <v>0.36174591767084174</v>
      </c>
      <c r="H4654" s="23">
        <v>-4.4055670690733668E-3</v>
      </c>
      <c r="I4654" s="25">
        <f t="shared" si="292"/>
        <v>0</v>
      </c>
      <c r="J4654" s="25">
        <f t="shared" si="293"/>
        <v>0</v>
      </c>
      <c r="K4654" s="25">
        <f t="shared" si="294"/>
        <v>0</v>
      </c>
      <c r="L4654" s="25">
        <f t="shared" si="295"/>
        <v>0</v>
      </c>
      <c r="M4654" s="25">
        <v>0</v>
      </c>
      <c r="N4654" s="25" t="e">
        <v>#N/A</v>
      </c>
      <c r="O4654" s="25" t="e">
        <f>VLOOKUP(A4654,'NFkB target TFs'!$E$10:$E$54,1,FALSE)</f>
        <v>#N/A</v>
      </c>
      <c r="P4654" s="25" t="e">
        <f>VLOOKUP(A4654,'all NFkB targets'!$A$6:$A$571,1,FALSE)</f>
        <v>#N/A</v>
      </c>
    </row>
    <row r="4655" spans="1:16" x14ac:dyDescent="0.25">
      <c r="A4655" s="96" t="s">
        <v>2927</v>
      </c>
      <c r="B4655" s="21" t="s">
        <v>2928</v>
      </c>
      <c r="C4655" s="21"/>
      <c r="D4655" s="22">
        <v>0</v>
      </c>
      <c r="E4655" s="23">
        <v>0.56787213256212721</v>
      </c>
      <c r="F4655" s="23">
        <v>0.28369367677308072</v>
      </c>
      <c r="G4655" s="23">
        <v>0.16249167919444088</v>
      </c>
      <c r="H4655" s="23">
        <v>-4.4706423008812222E-3</v>
      </c>
      <c r="I4655" s="25">
        <f t="shared" si="292"/>
        <v>0</v>
      </c>
      <c r="J4655" s="25">
        <f t="shared" si="293"/>
        <v>0</v>
      </c>
      <c r="K4655" s="25">
        <f t="shared" si="294"/>
        <v>0</v>
      </c>
      <c r="L4655" s="25">
        <f t="shared" si="295"/>
        <v>0</v>
      </c>
      <c r="M4655" s="25">
        <v>0</v>
      </c>
      <c r="N4655" s="25" t="e">
        <v>#N/A</v>
      </c>
      <c r="O4655" s="25" t="e">
        <f>VLOOKUP(A4655,'NFkB target TFs'!$E$10:$E$54,1,FALSE)</f>
        <v>#N/A</v>
      </c>
      <c r="P4655" s="25" t="e">
        <f>VLOOKUP(A4655,'all NFkB targets'!$A$6:$A$571,1,FALSE)</f>
        <v>#N/A</v>
      </c>
    </row>
    <row r="4656" spans="1:16" x14ac:dyDescent="0.25">
      <c r="A4656" s="96" t="s">
        <v>3237</v>
      </c>
      <c r="B4656" s="21" t="s">
        <v>3238</v>
      </c>
      <c r="C4656" s="21"/>
      <c r="D4656" s="22">
        <v>0</v>
      </c>
      <c r="E4656" s="23">
        <v>2.7220375921251504E-2</v>
      </c>
      <c r="F4656" s="23">
        <v>0.50595222450164079</v>
      </c>
      <c r="G4656" s="23">
        <v>2.4372358067963149E-2</v>
      </c>
      <c r="H4656" s="23">
        <v>-4.4777787444323777E-3</v>
      </c>
      <c r="I4656" s="25">
        <f t="shared" si="292"/>
        <v>0</v>
      </c>
      <c r="J4656" s="25">
        <f t="shared" si="293"/>
        <v>0</v>
      </c>
      <c r="K4656" s="25">
        <f t="shared" si="294"/>
        <v>0</v>
      </c>
      <c r="L4656" s="25">
        <f t="shared" si="295"/>
        <v>0</v>
      </c>
      <c r="M4656" s="25">
        <v>0</v>
      </c>
      <c r="N4656" s="25" t="e">
        <v>#N/A</v>
      </c>
      <c r="O4656" s="25" t="e">
        <f>VLOOKUP(A4656,'NFkB target TFs'!$E$10:$E$54,1,FALSE)</f>
        <v>#N/A</v>
      </c>
      <c r="P4656" s="25" t="e">
        <f>VLOOKUP(A4656,'all NFkB targets'!$A$6:$A$571,1,FALSE)</f>
        <v>#N/A</v>
      </c>
    </row>
    <row r="4657" spans="1:16" x14ac:dyDescent="0.25">
      <c r="A4657" s="96" t="s">
        <v>5393</v>
      </c>
      <c r="B4657" s="21" t="s">
        <v>5394</v>
      </c>
      <c r="C4657" s="21"/>
      <c r="D4657" s="22">
        <v>0</v>
      </c>
      <c r="E4657" s="23">
        <v>-5.1479631581397005E-2</v>
      </c>
      <c r="F4657" s="23">
        <v>0.15438607235515994</v>
      </c>
      <c r="G4657" s="23">
        <v>3.8188943436383009E-2</v>
      </c>
      <c r="H4657" s="23">
        <v>-4.5852493364702341E-3</v>
      </c>
      <c r="I4657" s="25">
        <f t="shared" si="292"/>
        <v>0</v>
      </c>
      <c r="J4657" s="25">
        <f t="shared" si="293"/>
        <v>0</v>
      </c>
      <c r="K4657" s="25">
        <f t="shared" si="294"/>
        <v>0</v>
      </c>
      <c r="L4657" s="25">
        <f t="shared" si="295"/>
        <v>0</v>
      </c>
      <c r="M4657" s="25">
        <v>0</v>
      </c>
      <c r="N4657" s="25" t="e">
        <v>#N/A</v>
      </c>
      <c r="O4657" s="25" t="e">
        <f>VLOOKUP(A4657,'NFkB target TFs'!$E$10:$E$54,1,FALSE)</f>
        <v>#N/A</v>
      </c>
      <c r="P4657" s="25" t="e">
        <f>VLOOKUP(A4657,'all NFkB targets'!$A$6:$A$571,1,FALSE)</f>
        <v>#N/A</v>
      </c>
    </row>
    <row r="4658" spans="1:16" x14ac:dyDescent="0.25">
      <c r="A4658" s="96" t="s">
        <v>8407</v>
      </c>
      <c r="B4658" s="21" t="s">
        <v>8408</v>
      </c>
      <c r="C4658" s="21"/>
      <c r="D4658" s="22">
        <v>0</v>
      </c>
      <c r="E4658" s="23">
        <v>-0.11844590186362812</v>
      </c>
      <c r="F4658" s="23">
        <v>0.39062308149787051</v>
      </c>
      <c r="G4658" s="23">
        <v>0.31774454032111299</v>
      </c>
      <c r="H4658" s="23">
        <v>-4.638844585675787E-3</v>
      </c>
      <c r="I4658" s="25">
        <f t="shared" si="292"/>
        <v>0</v>
      </c>
      <c r="J4658" s="25">
        <f t="shared" si="293"/>
        <v>0</v>
      </c>
      <c r="K4658" s="25">
        <f t="shared" si="294"/>
        <v>0</v>
      </c>
      <c r="L4658" s="25">
        <f t="shared" si="295"/>
        <v>0</v>
      </c>
      <c r="M4658" s="25">
        <v>0</v>
      </c>
      <c r="N4658" s="25" t="e">
        <v>#N/A</v>
      </c>
      <c r="O4658" s="25" t="e">
        <f>VLOOKUP(A4658,'NFkB target TFs'!$E$10:$E$54,1,FALSE)</f>
        <v>#N/A</v>
      </c>
      <c r="P4658" s="25" t="e">
        <f>VLOOKUP(A4658,'all NFkB targets'!$A$6:$A$571,1,FALSE)</f>
        <v>#N/A</v>
      </c>
    </row>
    <row r="4659" spans="1:16" x14ac:dyDescent="0.25">
      <c r="A4659" s="96" t="s">
        <v>6885</v>
      </c>
      <c r="B4659" s="21" t="s">
        <v>6886</v>
      </c>
      <c r="C4659" s="21"/>
      <c r="D4659" s="22">
        <v>0</v>
      </c>
      <c r="E4659" s="23">
        <v>-0.25246327522426243</v>
      </c>
      <c r="F4659" s="23">
        <v>-0.15597184347836965</v>
      </c>
      <c r="G4659" s="23">
        <v>-3.5498918463032846E-2</v>
      </c>
      <c r="H4659" s="23">
        <v>-4.6779905360321639E-3</v>
      </c>
      <c r="I4659" s="25">
        <f t="shared" si="292"/>
        <v>0</v>
      </c>
      <c r="J4659" s="25">
        <f t="shared" si="293"/>
        <v>0</v>
      </c>
      <c r="K4659" s="25">
        <f t="shared" si="294"/>
        <v>0</v>
      </c>
      <c r="L4659" s="25">
        <f t="shared" si="295"/>
        <v>0</v>
      </c>
      <c r="M4659" s="25">
        <v>0</v>
      </c>
      <c r="N4659" s="25" t="e">
        <v>#N/A</v>
      </c>
      <c r="O4659" s="25" t="e">
        <f>VLOOKUP(A4659,'NFkB target TFs'!$E$10:$E$54,1,FALSE)</f>
        <v>#N/A</v>
      </c>
      <c r="P4659" s="25" t="e">
        <f>VLOOKUP(A4659,'all NFkB targets'!$A$6:$A$571,1,FALSE)</f>
        <v>#N/A</v>
      </c>
    </row>
    <row r="4660" spans="1:16" x14ac:dyDescent="0.25">
      <c r="A4660" s="96" t="s">
        <v>4848</v>
      </c>
      <c r="B4660" s="21" t="s">
        <v>4849</v>
      </c>
      <c r="C4660" s="21"/>
      <c r="D4660" s="22">
        <v>0</v>
      </c>
      <c r="E4660" s="23">
        <v>0.122128297863019</v>
      </c>
      <c r="F4660" s="23">
        <v>0.24880441750273033</v>
      </c>
      <c r="G4660" s="23">
        <v>0.11071322286240033</v>
      </c>
      <c r="H4660" s="23">
        <v>-4.700334771740841E-3</v>
      </c>
      <c r="I4660" s="25">
        <f t="shared" si="292"/>
        <v>0</v>
      </c>
      <c r="J4660" s="25">
        <f t="shared" si="293"/>
        <v>0</v>
      </c>
      <c r="K4660" s="25">
        <f t="shared" si="294"/>
        <v>0</v>
      </c>
      <c r="L4660" s="25">
        <f t="shared" si="295"/>
        <v>0</v>
      </c>
      <c r="M4660" s="25">
        <v>0</v>
      </c>
      <c r="N4660" s="25" t="e">
        <v>#N/A</v>
      </c>
      <c r="O4660" s="25" t="e">
        <f>VLOOKUP(A4660,'NFkB target TFs'!$E$10:$E$54,1,FALSE)</f>
        <v>#N/A</v>
      </c>
      <c r="P4660" s="25" t="e">
        <f>VLOOKUP(A4660,'all NFkB targets'!$A$6:$A$571,1,FALSE)</f>
        <v>#N/A</v>
      </c>
    </row>
    <row r="4661" spans="1:16" x14ac:dyDescent="0.25">
      <c r="A4661" s="96" t="s">
        <v>8477</v>
      </c>
      <c r="B4661" s="21" t="s">
        <v>8478</v>
      </c>
      <c r="C4661" s="21"/>
      <c r="D4661" s="22">
        <v>0</v>
      </c>
      <c r="E4661" s="23">
        <v>0.28650082940468302</v>
      </c>
      <c r="F4661" s="23">
        <v>0.229540654250041</v>
      </c>
      <c r="G4661" s="23">
        <v>-3.1475155659927923E-2</v>
      </c>
      <c r="H4661" s="23">
        <v>-4.981683286765853E-3</v>
      </c>
      <c r="I4661" s="25">
        <f t="shared" si="292"/>
        <v>0</v>
      </c>
      <c r="J4661" s="25">
        <f t="shared" si="293"/>
        <v>0</v>
      </c>
      <c r="K4661" s="25">
        <f t="shared" si="294"/>
        <v>0</v>
      </c>
      <c r="L4661" s="25">
        <f t="shared" si="295"/>
        <v>0</v>
      </c>
      <c r="M4661" s="25">
        <v>0</v>
      </c>
      <c r="N4661" s="25" t="e">
        <v>#N/A</v>
      </c>
      <c r="O4661" s="25" t="e">
        <f>VLOOKUP(A4661,'NFkB target TFs'!$E$10:$E$54,1,FALSE)</f>
        <v>#N/A</v>
      </c>
      <c r="P4661" s="25" t="e">
        <f>VLOOKUP(A4661,'all NFkB targets'!$A$6:$A$571,1,FALSE)</f>
        <v>#N/A</v>
      </c>
    </row>
    <row r="4662" spans="1:16" x14ac:dyDescent="0.25">
      <c r="A4662" s="96" t="s">
        <v>7559</v>
      </c>
      <c r="B4662" s="21" t="s">
        <v>7560</v>
      </c>
      <c r="C4662" s="21"/>
      <c r="D4662" s="22">
        <v>0</v>
      </c>
      <c r="E4662" s="23">
        <v>0.10479955640420965</v>
      </c>
      <c r="F4662" s="23">
        <v>1.6125498428915697E-2</v>
      </c>
      <c r="G4662" s="23">
        <v>-1.0667868781183342E-2</v>
      </c>
      <c r="H4662" s="23">
        <v>-5.0168273015616348E-3</v>
      </c>
      <c r="I4662" s="25">
        <f t="shared" si="292"/>
        <v>0</v>
      </c>
      <c r="J4662" s="25">
        <f t="shared" si="293"/>
        <v>0</v>
      </c>
      <c r="K4662" s="25">
        <f t="shared" si="294"/>
        <v>0</v>
      </c>
      <c r="L4662" s="25">
        <f t="shared" si="295"/>
        <v>0</v>
      </c>
      <c r="M4662" s="25">
        <v>0</v>
      </c>
      <c r="N4662" s="25" t="e">
        <v>#N/A</v>
      </c>
      <c r="O4662" s="25" t="e">
        <f>VLOOKUP(A4662,'NFkB target TFs'!$E$10:$E$54,1,FALSE)</f>
        <v>#N/A</v>
      </c>
      <c r="P4662" s="25" t="e">
        <f>VLOOKUP(A4662,'all NFkB targets'!$A$6:$A$571,1,FALSE)</f>
        <v>#N/A</v>
      </c>
    </row>
    <row r="4663" spans="1:16" x14ac:dyDescent="0.25">
      <c r="A4663" s="96" t="s">
        <v>4345</v>
      </c>
      <c r="B4663" s="21" t="s">
        <v>4346</v>
      </c>
      <c r="C4663" s="21"/>
      <c r="D4663" s="22">
        <v>0</v>
      </c>
      <c r="E4663" s="23">
        <v>2.007997585765716E-2</v>
      </c>
      <c r="F4663" s="23">
        <v>0.13743728582880624</v>
      </c>
      <c r="G4663" s="23">
        <v>5.481539646948938E-2</v>
      </c>
      <c r="H4663" s="23">
        <v>-5.0524705258256737E-3</v>
      </c>
      <c r="I4663" s="25">
        <f t="shared" si="292"/>
        <v>0</v>
      </c>
      <c r="J4663" s="25">
        <f t="shared" si="293"/>
        <v>0</v>
      </c>
      <c r="K4663" s="25">
        <f t="shared" si="294"/>
        <v>0</v>
      </c>
      <c r="L4663" s="25">
        <f t="shared" si="295"/>
        <v>0</v>
      </c>
      <c r="M4663" s="25">
        <v>0</v>
      </c>
      <c r="N4663" s="25" t="e">
        <v>#N/A</v>
      </c>
      <c r="O4663" s="25" t="e">
        <f>VLOOKUP(A4663,'NFkB target TFs'!$E$10:$E$54,1,FALSE)</f>
        <v>#N/A</v>
      </c>
      <c r="P4663" s="25" t="e">
        <f>VLOOKUP(A4663,'all NFkB targets'!$A$6:$A$571,1,FALSE)</f>
        <v>#N/A</v>
      </c>
    </row>
    <row r="4664" spans="1:16" x14ac:dyDescent="0.25">
      <c r="A4664" s="96" t="s">
        <v>2756</v>
      </c>
      <c r="B4664" s="21" t="s">
        <v>2757</v>
      </c>
      <c r="C4664" s="21"/>
      <c r="D4664" s="22">
        <v>0</v>
      </c>
      <c r="E4664" s="23">
        <v>-2.2585640955944213E-2</v>
      </c>
      <c r="F4664" s="23">
        <v>0.35981429266377007</v>
      </c>
      <c r="G4664" s="23">
        <v>0.19013924684548544</v>
      </c>
      <c r="H4664" s="23">
        <v>-5.0847079682778936E-3</v>
      </c>
      <c r="I4664" s="25">
        <f t="shared" si="292"/>
        <v>0</v>
      </c>
      <c r="J4664" s="25">
        <f t="shared" si="293"/>
        <v>0</v>
      </c>
      <c r="K4664" s="25">
        <f t="shared" si="294"/>
        <v>0</v>
      </c>
      <c r="L4664" s="25">
        <f t="shared" si="295"/>
        <v>0</v>
      </c>
      <c r="M4664" s="25">
        <v>0</v>
      </c>
      <c r="N4664" s="25" t="e">
        <v>#N/A</v>
      </c>
      <c r="O4664" s="25" t="e">
        <f>VLOOKUP(A4664,'NFkB target TFs'!$E$10:$E$54,1,FALSE)</f>
        <v>#N/A</v>
      </c>
      <c r="P4664" s="25" t="e">
        <f>VLOOKUP(A4664,'all NFkB targets'!$A$6:$A$571,1,FALSE)</f>
        <v>#N/A</v>
      </c>
    </row>
    <row r="4665" spans="1:16" x14ac:dyDescent="0.25">
      <c r="A4665" s="96" t="s">
        <v>11815</v>
      </c>
      <c r="B4665" s="21" t="s">
        <v>941</v>
      </c>
      <c r="C4665" s="21"/>
      <c r="D4665" s="22">
        <v>0</v>
      </c>
      <c r="E4665" s="23">
        <v>-0.21375924705848592</v>
      </c>
      <c r="F4665" s="23">
        <v>0.23844729112628643</v>
      </c>
      <c r="G4665" s="23">
        <v>0.17719912570978597</v>
      </c>
      <c r="H4665" s="23">
        <v>-5.093940553056636E-3</v>
      </c>
      <c r="I4665" s="25">
        <f t="shared" si="292"/>
        <v>0</v>
      </c>
      <c r="J4665" s="25">
        <f t="shared" si="293"/>
        <v>0</v>
      </c>
      <c r="K4665" s="25">
        <f t="shared" si="294"/>
        <v>0</v>
      </c>
      <c r="L4665" s="25">
        <f t="shared" si="295"/>
        <v>0</v>
      </c>
      <c r="M4665" s="25">
        <v>0</v>
      </c>
      <c r="N4665" s="25" t="e">
        <v>#N/A</v>
      </c>
      <c r="O4665" s="25" t="e">
        <f>VLOOKUP(A4665,'NFkB target TFs'!$E$10:$E$54,1,FALSE)</f>
        <v>#N/A</v>
      </c>
      <c r="P4665" s="25" t="e">
        <f>VLOOKUP(A4665,'all NFkB targets'!$A$6:$A$571,1,FALSE)</f>
        <v>#N/A</v>
      </c>
    </row>
    <row r="4666" spans="1:16" x14ac:dyDescent="0.25">
      <c r="A4666" s="96" t="s">
        <v>6954</v>
      </c>
      <c r="B4666" s="21" t="s">
        <v>6955</v>
      </c>
      <c r="C4666" s="21"/>
      <c r="D4666" s="22">
        <v>0</v>
      </c>
      <c r="E4666" s="23">
        <v>-6.6569998254570606E-2</v>
      </c>
      <c r="F4666" s="23">
        <v>0.12166952330555394</v>
      </c>
      <c r="G4666" s="23">
        <v>3.1260934608594942E-2</v>
      </c>
      <c r="H4666" s="23">
        <v>-5.1162671378540379E-3</v>
      </c>
      <c r="I4666" s="25">
        <f t="shared" si="292"/>
        <v>0</v>
      </c>
      <c r="J4666" s="25">
        <f t="shared" si="293"/>
        <v>0</v>
      </c>
      <c r="K4666" s="25">
        <f t="shared" si="294"/>
        <v>0</v>
      </c>
      <c r="L4666" s="25">
        <f t="shared" si="295"/>
        <v>0</v>
      </c>
      <c r="M4666" s="25">
        <v>0</v>
      </c>
      <c r="N4666" s="25" t="e">
        <v>#N/A</v>
      </c>
      <c r="O4666" s="25" t="e">
        <f>VLOOKUP(A4666,'NFkB target TFs'!$E$10:$E$54,1,FALSE)</f>
        <v>#N/A</v>
      </c>
      <c r="P4666" s="25" t="e">
        <f>VLOOKUP(A4666,'all NFkB targets'!$A$6:$A$571,1,FALSE)</f>
        <v>#N/A</v>
      </c>
    </row>
    <row r="4667" spans="1:16" x14ac:dyDescent="0.25">
      <c r="A4667" s="96" t="s">
        <v>5308</v>
      </c>
      <c r="B4667" s="21" t="s">
        <v>5309</v>
      </c>
      <c r="C4667" s="21"/>
      <c r="D4667" s="22">
        <v>0</v>
      </c>
      <c r="E4667" s="23">
        <v>0.43227924757636338</v>
      </c>
      <c r="F4667" s="23">
        <v>0.25889297781609494</v>
      </c>
      <c r="G4667" s="23">
        <v>-8.8048710276442552E-2</v>
      </c>
      <c r="H4667" s="23">
        <v>-5.1470989367596916E-3</v>
      </c>
      <c r="I4667" s="25">
        <f t="shared" si="292"/>
        <v>0</v>
      </c>
      <c r="J4667" s="25">
        <f t="shared" si="293"/>
        <v>0</v>
      </c>
      <c r="K4667" s="25">
        <f t="shared" si="294"/>
        <v>0</v>
      </c>
      <c r="L4667" s="25">
        <f t="shared" si="295"/>
        <v>0</v>
      </c>
      <c r="M4667" s="25">
        <v>0</v>
      </c>
      <c r="N4667" s="25" t="e">
        <v>#N/A</v>
      </c>
      <c r="O4667" s="25" t="e">
        <f>VLOOKUP(A4667,'NFkB target TFs'!$E$10:$E$54,1,FALSE)</f>
        <v>#N/A</v>
      </c>
      <c r="P4667" s="25" t="e">
        <f>VLOOKUP(A4667,'all NFkB targets'!$A$6:$A$571,1,FALSE)</f>
        <v>#N/A</v>
      </c>
    </row>
    <row r="4668" spans="1:16" x14ac:dyDescent="0.25">
      <c r="A4668" s="96" t="s">
        <v>8747</v>
      </c>
      <c r="B4668" s="21" t="s">
        <v>8748</v>
      </c>
      <c r="C4668" s="21"/>
      <c r="D4668" s="22">
        <v>0</v>
      </c>
      <c r="E4668" s="23">
        <v>-0.11099192865629917</v>
      </c>
      <c r="F4668" s="23">
        <v>0.10009678787210678</v>
      </c>
      <c r="G4668" s="23">
        <v>4.032715444063522E-2</v>
      </c>
      <c r="H4668" s="23">
        <v>-5.17098117354922E-3</v>
      </c>
      <c r="I4668" s="25">
        <f t="shared" si="292"/>
        <v>0</v>
      </c>
      <c r="J4668" s="25">
        <f t="shared" si="293"/>
        <v>0</v>
      </c>
      <c r="K4668" s="25">
        <f t="shared" si="294"/>
        <v>0</v>
      </c>
      <c r="L4668" s="25">
        <f t="shared" si="295"/>
        <v>0</v>
      </c>
      <c r="M4668" s="25">
        <v>0</v>
      </c>
      <c r="N4668" s="25" t="e">
        <v>#N/A</v>
      </c>
      <c r="O4668" s="25" t="e">
        <f>VLOOKUP(A4668,'NFkB target TFs'!$E$10:$E$54,1,FALSE)</f>
        <v>#N/A</v>
      </c>
      <c r="P4668" s="25" t="e">
        <f>VLOOKUP(A4668,'all NFkB targets'!$A$6:$A$571,1,FALSE)</f>
        <v>#N/A</v>
      </c>
    </row>
    <row r="4669" spans="1:16" x14ac:dyDescent="0.25">
      <c r="A4669" s="96" t="s">
        <v>6501</v>
      </c>
      <c r="B4669" s="21" t="s">
        <v>6502</v>
      </c>
      <c r="C4669" s="21"/>
      <c r="D4669" s="22">
        <v>0</v>
      </c>
      <c r="E4669" s="23">
        <v>-5.2467419894135711E-2</v>
      </c>
      <c r="F4669" s="23">
        <v>0.14416410486608838</v>
      </c>
      <c r="G4669" s="23">
        <v>-9.4250091488108326E-2</v>
      </c>
      <c r="H4669" s="23">
        <v>-5.2171763597544368E-3</v>
      </c>
      <c r="I4669" s="25">
        <f t="shared" si="292"/>
        <v>0</v>
      </c>
      <c r="J4669" s="25">
        <f t="shared" si="293"/>
        <v>0</v>
      </c>
      <c r="K4669" s="25">
        <f t="shared" si="294"/>
        <v>0</v>
      </c>
      <c r="L4669" s="25">
        <f t="shared" si="295"/>
        <v>0</v>
      </c>
      <c r="M4669" s="25">
        <v>0</v>
      </c>
      <c r="N4669" s="25" t="e">
        <v>#N/A</v>
      </c>
      <c r="O4669" s="25" t="e">
        <f>VLOOKUP(A4669,'NFkB target TFs'!$E$10:$E$54,1,FALSE)</f>
        <v>#N/A</v>
      </c>
      <c r="P4669" s="25" t="e">
        <f>VLOOKUP(A4669,'all NFkB targets'!$A$6:$A$571,1,FALSE)</f>
        <v>#N/A</v>
      </c>
    </row>
    <row r="4670" spans="1:16" x14ac:dyDescent="0.25">
      <c r="A4670" s="96" t="s">
        <v>5735</v>
      </c>
      <c r="B4670" s="21" t="s">
        <v>5736</v>
      </c>
      <c r="C4670" s="21"/>
      <c r="D4670" s="22">
        <v>0</v>
      </c>
      <c r="E4670" s="23">
        <v>-0.27211222367141696</v>
      </c>
      <c r="F4670" s="23">
        <v>0.20757695372126819</v>
      </c>
      <c r="G4670" s="23">
        <v>0.20123826901580161</v>
      </c>
      <c r="H4670" s="23">
        <v>-5.2364678773938623E-3</v>
      </c>
      <c r="I4670" s="25">
        <f t="shared" si="292"/>
        <v>0</v>
      </c>
      <c r="J4670" s="25">
        <f t="shared" si="293"/>
        <v>0</v>
      </c>
      <c r="K4670" s="25">
        <f t="shared" si="294"/>
        <v>0</v>
      </c>
      <c r="L4670" s="25">
        <f t="shared" si="295"/>
        <v>0</v>
      </c>
      <c r="M4670" s="25">
        <v>0</v>
      </c>
      <c r="N4670" s="25" t="e">
        <v>#N/A</v>
      </c>
      <c r="O4670" s="25" t="e">
        <f>VLOOKUP(A4670,'NFkB target TFs'!$E$10:$E$54,1,FALSE)</f>
        <v>#N/A</v>
      </c>
      <c r="P4670" s="25" t="e">
        <f>VLOOKUP(A4670,'all NFkB targets'!$A$6:$A$571,1,FALSE)</f>
        <v>#N/A</v>
      </c>
    </row>
    <row r="4671" spans="1:16" x14ac:dyDescent="0.25">
      <c r="A4671" s="96" t="s">
        <v>10489</v>
      </c>
      <c r="B4671" s="21" t="s">
        <v>10490</v>
      </c>
      <c r="C4671" s="21"/>
      <c r="D4671" s="22">
        <v>0</v>
      </c>
      <c r="E4671" s="23">
        <v>6.4874666104297721E-2</v>
      </c>
      <c r="F4671" s="23">
        <v>0.31266738120360432</v>
      </c>
      <c r="G4671" s="23">
        <v>0.22628542375035843</v>
      </c>
      <c r="H4671" s="23">
        <v>-5.2454637046481746E-3</v>
      </c>
      <c r="I4671" s="25">
        <f t="shared" si="292"/>
        <v>0</v>
      </c>
      <c r="J4671" s="25">
        <f t="shared" si="293"/>
        <v>0</v>
      </c>
      <c r="K4671" s="25">
        <f t="shared" si="294"/>
        <v>0</v>
      </c>
      <c r="L4671" s="25">
        <f t="shared" si="295"/>
        <v>0</v>
      </c>
      <c r="M4671" s="25">
        <v>0</v>
      </c>
      <c r="N4671" s="25" t="e">
        <v>#N/A</v>
      </c>
      <c r="O4671" s="25" t="e">
        <f>VLOOKUP(A4671,'NFkB target TFs'!$E$10:$E$54,1,FALSE)</f>
        <v>#N/A</v>
      </c>
      <c r="P4671" s="25" t="e">
        <f>VLOOKUP(A4671,'all NFkB targets'!$A$6:$A$571,1,FALSE)</f>
        <v>#N/A</v>
      </c>
    </row>
    <row r="4672" spans="1:16" x14ac:dyDescent="0.25">
      <c r="A4672" s="96" t="s">
        <v>1408</v>
      </c>
      <c r="B4672" s="21" t="s">
        <v>1409</v>
      </c>
      <c r="C4672" s="21"/>
      <c r="D4672" s="22">
        <v>0</v>
      </c>
      <c r="E4672" s="23">
        <v>-5.4694553401622617E-2</v>
      </c>
      <c r="F4672" s="23">
        <v>0.41991069706536466</v>
      </c>
      <c r="G4672" s="23">
        <v>0.15782880963135601</v>
      </c>
      <c r="H4672" s="23">
        <v>-5.5298994154260013E-3</v>
      </c>
      <c r="I4672" s="25">
        <f t="shared" si="292"/>
        <v>0</v>
      </c>
      <c r="J4672" s="25">
        <f t="shared" si="293"/>
        <v>0</v>
      </c>
      <c r="K4672" s="25">
        <f t="shared" si="294"/>
        <v>0</v>
      </c>
      <c r="L4672" s="25">
        <f t="shared" si="295"/>
        <v>0</v>
      </c>
      <c r="M4672" s="25">
        <v>0</v>
      </c>
      <c r="N4672" s="25" t="e">
        <v>#N/A</v>
      </c>
      <c r="O4672" s="25" t="e">
        <f>VLOOKUP(A4672,'NFkB target TFs'!$E$10:$E$54,1,FALSE)</f>
        <v>#N/A</v>
      </c>
      <c r="P4672" s="25" t="e">
        <f>VLOOKUP(A4672,'all NFkB targets'!$A$6:$A$571,1,FALSE)</f>
        <v>#N/A</v>
      </c>
    </row>
    <row r="4673" spans="1:16" x14ac:dyDescent="0.25">
      <c r="A4673" s="96" t="s">
        <v>6399</v>
      </c>
      <c r="B4673" s="21" t="s">
        <v>6400</v>
      </c>
      <c r="C4673" s="21"/>
      <c r="D4673" s="22">
        <v>0</v>
      </c>
      <c r="E4673" s="23">
        <v>0.29049255466188378</v>
      </c>
      <c r="F4673" s="23">
        <v>0.27641673188255683</v>
      </c>
      <c r="G4673" s="23">
        <v>0.24347868594427111</v>
      </c>
      <c r="H4673" s="23">
        <v>-5.6093217087204543E-3</v>
      </c>
      <c r="I4673" s="25">
        <f t="shared" si="292"/>
        <v>0</v>
      </c>
      <c r="J4673" s="25">
        <f t="shared" si="293"/>
        <v>0</v>
      </c>
      <c r="K4673" s="25">
        <f t="shared" si="294"/>
        <v>0</v>
      </c>
      <c r="L4673" s="25">
        <f t="shared" si="295"/>
        <v>0</v>
      </c>
      <c r="M4673" s="25">
        <v>0</v>
      </c>
      <c r="N4673" s="25" t="e">
        <v>#N/A</v>
      </c>
      <c r="O4673" s="25" t="e">
        <f>VLOOKUP(A4673,'NFkB target TFs'!$E$10:$E$54,1,FALSE)</f>
        <v>#N/A</v>
      </c>
      <c r="P4673" s="25" t="e">
        <f>VLOOKUP(A4673,'all NFkB targets'!$A$6:$A$571,1,FALSE)</f>
        <v>#N/A</v>
      </c>
    </row>
    <row r="4674" spans="1:16" x14ac:dyDescent="0.25">
      <c r="A4674" s="96" t="s">
        <v>6373</v>
      </c>
      <c r="B4674" s="21" t="s">
        <v>6374</v>
      </c>
      <c r="C4674" s="21"/>
      <c r="D4674" s="22">
        <v>0</v>
      </c>
      <c r="E4674" s="23">
        <v>-0.55491329340902673</v>
      </c>
      <c r="F4674" s="23">
        <v>-0.25922572149739298</v>
      </c>
      <c r="G4674" s="23">
        <v>0.34097116544804362</v>
      </c>
      <c r="H4674" s="23">
        <v>-5.6574882565163034E-3</v>
      </c>
      <c r="I4674" s="25">
        <f t="shared" si="292"/>
        <v>0</v>
      </c>
      <c r="J4674" s="25">
        <f t="shared" si="293"/>
        <v>0</v>
      </c>
      <c r="K4674" s="25">
        <f t="shared" si="294"/>
        <v>0</v>
      </c>
      <c r="L4674" s="25">
        <f t="shared" si="295"/>
        <v>0</v>
      </c>
      <c r="M4674" s="25">
        <v>0</v>
      </c>
      <c r="N4674" s="25" t="e">
        <v>#N/A</v>
      </c>
      <c r="O4674" s="25" t="e">
        <f>VLOOKUP(A4674,'NFkB target TFs'!$E$10:$E$54,1,FALSE)</f>
        <v>#N/A</v>
      </c>
      <c r="P4674" s="25" t="e">
        <f>VLOOKUP(A4674,'all NFkB targets'!$A$6:$A$571,1,FALSE)</f>
        <v>#N/A</v>
      </c>
    </row>
    <row r="4675" spans="1:16" x14ac:dyDescent="0.25">
      <c r="A4675" s="96" t="s">
        <v>6901</v>
      </c>
      <c r="B4675" s="21" t="s">
        <v>6902</v>
      </c>
      <c r="C4675" s="21"/>
      <c r="D4675" s="22">
        <v>0</v>
      </c>
      <c r="E4675" s="23">
        <v>4.0170732531053147E-2</v>
      </c>
      <c r="F4675" s="23">
        <v>0.20041505358200737</v>
      </c>
      <c r="G4675" s="23">
        <v>-4.4163114435716196E-2</v>
      </c>
      <c r="H4675" s="23">
        <v>-5.7280063638734608E-3</v>
      </c>
      <c r="I4675" s="25">
        <f t="shared" si="292"/>
        <v>0</v>
      </c>
      <c r="J4675" s="25">
        <f t="shared" si="293"/>
        <v>0</v>
      </c>
      <c r="K4675" s="25">
        <f t="shared" si="294"/>
        <v>0</v>
      </c>
      <c r="L4675" s="25">
        <f t="shared" si="295"/>
        <v>0</v>
      </c>
      <c r="M4675" s="25">
        <v>0</v>
      </c>
      <c r="N4675" s="25" t="e">
        <v>#N/A</v>
      </c>
      <c r="O4675" s="25" t="e">
        <f>VLOOKUP(A4675,'NFkB target TFs'!$E$10:$E$54,1,FALSE)</f>
        <v>#N/A</v>
      </c>
      <c r="P4675" s="25" t="e">
        <f>VLOOKUP(A4675,'all NFkB targets'!$A$6:$A$571,1,FALSE)</f>
        <v>#N/A</v>
      </c>
    </row>
    <row r="4676" spans="1:16" x14ac:dyDescent="0.25">
      <c r="A4676" s="96" t="s">
        <v>11086</v>
      </c>
      <c r="B4676" s="21" t="s">
        <v>11087</v>
      </c>
      <c r="C4676" s="21"/>
      <c r="D4676" s="22">
        <v>0</v>
      </c>
      <c r="E4676" s="23">
        <v>3.7673617176263739E-2</v>
      </c>
      <c r="F4676" s="23">
        <v>-1.2693845365973126E-2</v>
      </c>
      <c r="G4676" s="23">
        <v>0.37659138968113243</v>
      </c>
      <c r="H4676" s="23">
        <v>-5.826820686108544E-3</v>
      </c>
      <c r="I4676" s="25">
        <f t="shared" si="292"/>
        <v>0</v>
      </c>
      <c r="J4676" s="25">
        <f t="shared" si="293"/>
        <v>0</v>
      </c>
      <c r="K4676" s="25">
        <f t="shared" si="294"/>
        <v>0</v>
      </c>
      <c r="L4676" s="25">
        <f t="shared" si="295"/>
        <v>0</v>
      </c>
      <c r="M4676" s="25">
        <v>0</v>
      </c>
      <c r="N4676" s="25" t="e">
        <v>#N/A</v>
      </c>
      <c r="O4676" s="25" t="e">
        <f>VLOOKUP(A4676,'NFkB target TFs'!$E$10:$E$54,1,FALSE)</f>
        <v>#N/A</v>
      </c>
      <c r="P4676" s="25" t="e">
        <f>VLOOKUP(A4676,'all NFkB targets'!$A$6:$A$571,1,FALSE)</f>
        <v>#N/A</v>
      </c>
    </row>
    <row r="4677" spans="1:16" x14ac:dyDescent="0.25">
      <c r="A4677" s="96" t="s">
        <v>11484</v>
      </c>
      <c r="B4677" s="21" t="s">
        <v>11485</v>
      </c>
      <c r="C4677" s="21"/>
      <c r="D4677" s="22">
        <v>0</v>
      </c>
      <c r="E4677" s="23">
        <v>-0.27426415816993233</v>
      </c>
      <c r="F4677" s="23">
        <v>-4.9383298694221901E-2</v>
      </c>
      <c r="G4677" s="23">
        <v>-8.8810876356635232E-2</v>
      </c>
      <c r="H4677" s="23">
        <v>-5.9090258325022668E-3</v>
      </c>
      <c r="I4677" s="25">
        <f t="shared" si="292"/>
        <v>0</v>
      </c>
      <c r="J4677" s="25">
        <f t="shared" si="293"/>
        <v>0</v>
      </c>
      <c r="K4677" s="25">
        <f t="shared" si="294"/>
        <v>0</v>
      </c>
      <c r="L4677" s="25">
        <f t="shared" si="295"/>
        <v>0</v>
      </c>
      <c r="M4677" s="25">
        <v>0</v>
      </c>
      <c r="N4677" s="25" t="e">
        <v>#N/A</v>
      </c>
      <c r="O4677" s="25" t="e">
        <f>VLOOKUP(A4677,'NFkB target TFs'!$E$10:$E$54,1,FALSE)</f>
        <v>#N/A</v>
      </c>
      <c r="P4677" s="25" t="e">
        <f>VLOOKUP(A4677,'all NFkB targets'!$A$6:$A$571,1,FALSE)</f>
        <v>#N/A</v>
      </c>
    </row>
    <row r="4678" spans="1:16" x14ac:dyDescent="0.25">
      <c r="A4678" s="96" t="s">
        <v>11783</v>
      </c>
      <c r="B4678" s="21" t="s">
        <v>11784</v>
      </c>
      <c r="C4678" s="21"/>
      <c r="D4678" s="22">
        <v>0</v>
      </c>
      <c r="E4678" s="23">
        <v>-8.2784690690603305E-2</v>
      </c>
      <c r="F4678" s="23">
        <v>-0.20818789200775184</v>
      </c>
      <c r="G4678" s="23">
        <v>0.5008105071987804</v>
      </c>
      <c r="H4678" s="23">
        <v>-5.926066215130415E-3</v>
      </c>
      <c r="I4678" s="25">
        <f t="shared" si="292"/>
        <v>0</v>
      </c>
      <c r="J4678" s="25">
        <f t="shared" si="293"/>
        <v>0</v>
      </c>
      <c r="K4678" s="25">
        <f t="shared" si="294"/>
        <v>0</v>
      </c>
      <c r="L4678" s="25">
        <f t="shared" si="295"/>
        <v>0</v>
      </c>
      <c r="M4678" s="25">
        <v>0</v>
      </c>
      <c r="N4678" s="25" t="e">
        <v>#N/A</v>
      </c>
      <c r="O4678" s="25" t="e">
        <f>VLOOKUP(A4678,'NFkB target TFs'!$E$10:$E$54,1,FALSE)</f>
        <v>#N/A</v>
      </c>
      <c r="P4678" s="25" t="e">
        <f>VLOOKUP(A4678,'all NFkB targets'!$A$6:$A$571,1,FALSE)</f>
        <v>#N/A</v>
      </c>
    </row>
    <row r="4679" spans="1:16" x14ac:dyDescent="0.25">
      <c r="A4679" s="96" t="s">
        <v>14846</v>
      </c>
      <c r="B4679" s="21" t="s">
        <v>941</v>
      </c>
      <c r="C4679" s="21"/>
      <c r="D4679" s="22">
        <v>0</v>
      </c>
      <c r="E4679" s="28">
        <v>0.43026677700607646</v>
      </c>
      <c r="F4679" s="28">
        <v>7.1307544041616353</v>
      </c>
      <c r="G4679" s="28">
        <v>1.4328261513723592</v>
      </c>
      <c r="H4679" s="23">
        <v>-6.0261304905004261E-3</v>
      </c>
      <c r="I4679" s="25">
        <f t="shared" si="292"/>
        <v>0</v>
      </c>
      <c r="J4679" s="25">
        <f t="shared" si="293"/>
        <v>1</v>
      </c>
      <c r="K4679" s="25">
        <f t="shared" si="294"/>
        <v>1</v>
      </c>
      <c r="L4679" s="25">
        <f t="shared" si="295"/>
        <v>0</v>
      </c>
      <c r="M4679" s="25">
        <v>1</v>
      </c>
      <c r="N4679" s="25" t="e">
        <v>#N/A</v>
      </c>
      <c r="O4679" s="25" t="e">
        <f>VLOOKUP(A4679,'NFkB target TFs'!$E$10:$E$54,1,FALSE)</f>
        <v>#N/A</v>
      </c>
      <c r="P4679" s="25" t="e">
        <f>VLOOKUP(A4679,'all NFkB targets'!$A$6:$A$571,1,FALSE)</f>
        <v>#N/A</v>
      </c>
    </row>
    <row r="4680" spans="1:16" x14ac:dyDescent="0.25">
      <c r="A4680" s="96" t="s">
        <v>7194</v>
      </c>
      <c r="B4680" s="21" t="s">
        <v>7195</v>
      </c>
      <c r="C4680" s="21"/>
      <c r="D4680" s="22">
        <v>0</v>
      </c>
      <c r="E4680" s="23">
        <v>2.5466821103468503E-3</v>
      </c>
      <c r="F4680" s="23">
        <v>9.5429555574562272E-2</v>
      </c>
      <c r="G4680" s="23">
        <v>0.26128198541326181</v>
      </c>
      <c r="H4680" s="23">
        <v>-6.0358587156841576E-3</v>
      </c>
      <c r="I4680" s="25">
        <f t="shared" si="292"/>
        <v>0</v>
      </c>
      <c r="J4680" s="25">
        <f t="shared" si="293"/>
        <v>0</v>
      </c>
      <c r="K4680" s="25">
        <f t="shared" si="294"/>
        <v>0</v>
      </c>
      <c r="L4680" s="25">
        <f t="shared" si="295"/>
        <v>0</v>
      </c>
      <c r="M4680" s="25">
        <v>0</v>
      </c>
      <c r="N4680" s="25" t="e">
        <v>#N/A</v>
      </c>
      <c r="O4680" s="25" t="e">
        <f>VLOOKUP(A4680,'NFkB target TFs'!$E$10:$E$54,1,FALSE)</f>
        <v>#N/A</v>
      </c>
      <c r="P4680" s="25" t="e">
        <f>VLOOKUP(A4680,'all NFkB targets'!$A$6:$A$571,1,FALSE)</f>
        <v>#N/A</v>
      </c>
    </row>
    <row r="4681" spans="1:16" x14ac:dyDescent="0.25">
      <c r="A4681" s="96" t="s">
        <v>9670</v>
      </c>
      <c r="B4681" s="21" t="s">
        <v>9671</v>
      </c>
      <c r="C4681" s="21"/>
      <c r="D4681" s="22">
        <v>0</v>
      </c>
      <c r="E4681" s="23">
        <v>0.10911674877872626</v>
      </c>
      <c r="F4681" s="23">
        <v>-0.34164424053016024</v>
      </c>
      <c r="G4681" s="23">
        <v>-0.12393632137064158</v>
      </c>
      <c r="H4681" s="23">
        <v>-6.0932467189159078E-3</v>
      </c>
      <c r="I4681" s="25">
        <f t="shared" si="292"/>
        <v>0</v>
      </c>
      <c r="J4681" s="25">
        <f t="shared" si="293"/>
        <v>0</v>
      </c>
      <c r="K4681" s="25">
        <f t="shared" si="294"/>
        <v>0</v>
      </c>
      <c r="L4681" s="25">
        <f t="shared" si="295"/>
        <v>0</v>
      </c>
      <c r="M4681" s="25">
        <v>0</v>
      </c>
      <c r="N4681" s="25" t="e">
        <v>#N/A</v>
      </c>
      <c r="O4681" s="25" t="e">
        <f>VLOOKUP(A4681,'NFkB target TFs'!$E$10:$E$54,1,FALSE)</f>
        <v>#N/A</v>
      </c>
      <c r="P4681" s="25" t="e">
        <f>VLOOKUP(A4681,'all NFkB targets'!$A$6:$A$571,1,FALSE)</f>
        <v>#N/A</v>
      </c>
    </row>
    <row r="4682" spans="1:16" x14ac:dyDescent="0.25">
      <c r="A4682" s="96" t="s">
        <v>689</v>
      </c>
      <c r="B4682" s="21" t="s">
        <v>690</v>
      </c>
      <c r="C4682" s="21"/>
      <c r="D4682" s="22">
        <v>0</v>
      </c>
      <c r="E4682" s="23">
        <v>-0.14034408611865834</v>
      </c>
      <c r="F4682" s="23">
        <v>6.3467193147299275E-2</v>
      </c>
      <c r="G4682" s="23">
        <v>-0.24458048158973933</v>
      </c>
      <c r="H4682" s="23">
        <v>-6.2132372445968323E-3</v>
      </c>
      <c r="I4682" s="25">
        <f t="shared" si="292"/>
        <v>0</v>
      </c>
      <c r="J4682" s="25">
        <f t="shared" si="293"/>
        <v>0</v>
      </c>
      <c r="K4682" s="25">
        <f t="shared" si="294"/>
        <v>0</v>
      </c>
      <c r="L4682" s="25">
        <f t="shared" si="295"/>
        <v>0</v>
      </c>
      <c r="M4682" s="25">
        <v>0</v>
      </c>
      <c r="N4682" s="25" t="e">
        <v>#N/A</v>
      </c>
      <c r="O4682" s="25" t="e">
        <f>VLOOKUP(A4682,'NFkB target TFs'!$E$10:$E$54,1,FALSE)</f>
        <v>#N/A</v>
      </c>
      <c r="P4682" s="25" t="e">
        <f>VLOOKUP(A4682,'all NFkB targets'!$A$6:$A$571,1,FALSE)</f>
        <v>#N/A</v>
      </c>
    </row>
    <row r="4683" spans="1:16" x14ac:dyDescent="0.25">
      <c r="A4683" s="96" t="s">
        <v>11757</v>
      </c>
      <c r="B4683" s="21" t="s">
        <v>11758</v>
      </c>
      <c r="C4683" s="21"/>
      <c r="D4683" s="22">
        <v>0</v>
      </c>
      <c r="E4683" s="23">
        <v>0.29383311016704394</v>
      </c>
      <c r="F4683" s="23">
        <v>0.15319055113411062</v>
      </c>
      <c r="G4683" s="23">
        <v>0.12368186543743795</v>
      </c>
      <c r="H4683" s="23">
        <v>-6.2604081294154318E-3</v>
      </c>
      <c r="I4683" s="25">
        <f t="shared" si="292"/>
        <v>0</v>
      </c>
      <c r="J4683" s="25">
        <f t="shared" si="293"/>
        <v>0</v>
      </c>
      <c r="K4683" s="25">
        <f t="shared" si="294"/>
        <v>0</v>
      </c>
      <c r="L4683" s="25">
        <f t="shared" si="295"/>
        <v>0</v>
      </c>
      <c r="M4683" s="25">
        <v>0</v>
      </c>
      <c r="N4683" s="25" t="e">
        <v>#N/A</v>
      </c>
      <c r="O4683" s="25" t="e">
        <f>VLOOKUP(A4683,'NFkB target TFs'!$E$10:$E$54,1,FALSE)</f>
        <v>#N/A</v>
      </c>
      <c r="P4683" s="25" t="e">
        <f>VLOOKUP(A4683,'all NFkB targets'!$A$6:$A$571,1,FALSE)</f>
        <v>#N/A</v>
      </c>
    </row>
    <row r="4684" spans="1:16" x14ac:dyDescent="0.25">
      <c r="A4684" s="96" t="s">
        <v>9399</v>
      </c>
      <c r="B4684" s="21" t="s">
        <v>9400</v>
      </c>
      <c r="C4684" s="21"/>
      <c r="D4684" s="22">
        <v>0</v>
      </c>
      <c r="E4684" s="23">
        <v>0.39038551314677472</v>
      </c>
      <c r="F4684" s="23">
        <v>0.20087164040212496</v>
      </c>
      <c r="G4684" s="23">
        <v>8.2823260709235208E-2</v>
      </c>
      <c r="H4684" s="23">
        <v>-6.2831774049503849E-3</v>
      </c>
      <c r="I4684" s="25">
        <f t="shared" si="292"/>
        <v>0</v>
      </c>
      <c r="J4684" s="25">
        <f t="shared" si="293"/>
        <v>0</v>
      </c>
      <c r="K4684" s="25">
        <f t="shared" si="294"/>
        <v>0</v>
      </c>
      <c r="L4684" s="25">
        <f t="shared" si="295"/>
        <v>0</v>
      </c>
      <c r="M4684" s="25">
        <v>0</v>
      </c>
      <c r="N4684" s="25" t="e">
        <v>#N/A</v>
      </c>
      <c r="O4684" s="25" t="e">
        <f>VLOOKUP(A4684,'NFkB target TFs'!$E$10:$E$54,1,FALSE)</f>
        <v>#N/A</v>
      </c>
      <c r="P4684" s="25" t="e">
        <f>VLOOKUP(A4684,'all NFkB targets'!$A$6:$A$571,1,FALSE)</f>
        <v>#N/A</v>
      </c>
    </row>
    <row r="4685" spans="1:16" x14ac:dyDescent="0.25">
      <c r="A4685" s="96" t="s">
        <v>10054</v>
      </c>
      <c r="B4685" s="21" t="s">
        <v>10055</v>
      </c>
      <c r="C4685" s="21"/>
      <c r="D4685" s="22">
        <v>0</v>
      </c>
      <c r="E4685" s="23">
        <v>-0.10972868584079515</v>
      </c>
      <c r="F4685" s="23">
        <v>0.19706064025570222</v>
      </c>
      <c r="G4685" s="23">
        <v>-5.6751759683028528E-2</v>
      </c>
      <c r="H4685" s="23">
        <v>-6.2938271873211769E-3</v>
      </c>
      <c r="I4685" s="25">
        <f t="shared" si="292"/>
        <v>0</v>
      </c>
      <c r="J4685" s="25">
        <f t="shared" si="293"/>
        <v>0</v>
      </c>
      <c r="K4685" s="25">
        <f t="shared" si="294"/>
        <v>0</v>
      </c>
      <c r="L4685" s="25">
        <f t="shared" si="295"/>
        <v>0</v>
      </c>
      <c r="M4685" s="25">
        <v>0</v>
      </c>
      <c r="N4685" s="25" t="e">
        <v>#N/A</v>
      </c>
      <c r="O4685" s="25" t="e">
        <f>VLOOKUP(A4685,'NFkB target TFs'!$E$10:$E$54,1,FALSE)</f>
        <v>#N/A</v>
      </c>
      <c r="P4685" s="25" t="e">
        <f>VLOOKUP(A4685,'all NFkB targets'!$A$6:$A$571,1,FALSE)</f>
        <v>#N/A</v>
      </c>
    </row>
    <row r="4686" spans="1:16" x14ac:dyDescent="0.25">
      <c r="A4686" s="96" t="s">
        <v>13002</v>
      </c>
      <c r="B4686" s="21" t="s">
        <v>13003</v>
      </c>
      <c r="C4686" s="21"/>
      <c r="D4686" s="22">
        <v>0</v>
      </c>
      <c r="E4686" s="24">
        <v>-0.98416841726233162</v>
      </c>
      <c r="F4686" s="24">
        <v>-2.1070949827334453</v>
      </c>
      <c r="G4686" s="28">
        <v>0.2023551704538713</v>
      </c>
      <c r="H4686" s="23">
        <v>-6.3885351536205623E-3</v>
      </c>
      <c r="I4686" s="25">
        <f t="shared" si="292"/>
        <v>1</v>
      </c>
      <c r="J4686" s="25">
        <f t="shared" si="293"/>
        <v>1</v>
      </c>
      <c r="K4686" s="25">
        <f t="shared" si="294"/>
        <v>0</v>
      </c>
      <c r="L4686" s="25">
        <f t="shared" si="295"/>
        <v>0</v>
      </c>
      <c r="M4686" s="25">
        <v>1</v>
      </c>
      <c r="N4686" s="25" t="e">
        <v>#N/A</v>
      </c>
      <c r="O4686" s="25" t="e">
        <f>VLOOKUP(A4686,'NFkB target TFs'!$E$10:$E$54,1,FALSE)</f>
        <v>#N/A</v>
      </c>
      <c r="P4686" s="25" t="e">
        <f>VLOOKUP(A4686,'all NFkB targets'!$A$6:$A$571,1,FALSE)</f>
        <v>#N/A</v>
      </c>
    </row>
    <row r="4687" spans="1:16" x14ac:dyDescent="0.25">
      <c r="A4687" s="96" t="s">
        <v>6153</v>
      </c>
      <c r="B4687" s="21" t="s">
        <v>6154</v>
      </c>
      <c r="C4687" s="21"/>
      <c r="D4687" s="22">
        <v>0</v>
      </c>
      <c r="E4687" s="23">
        <v>0.12781643957382527</v>
      </c>
      <c r="F4687" s="23">
        <v>0.25909949438045382</v>
      </c>
      <c r="G4687" s="23">
        <v>0.3734639626204016</v>
      </c>
      <c r="H4687" s="23">
        <v>-6.3917798975708937E-3</v>
      </c>
      <c r="I4687" s="25">
        <f t="shared" si="292"/>
        <v>0</v>
      </c>
      <c r="J4687" s="25">
        <f t="shared" si="293"/>
        <v>0</v>
      </c>
      <c r="K4687" s="25">
        <f t="shared" si="294"/>
        <v>0</v>
      </c>
      <c r="L4687" s="25">
        <f t="shared" si="295"/>
        <v>0</v>
      </c>
      <c r="M4687" s="25">
        <v>0</v>
      </c>
      <c r="N4687" s="25" t="e">
        <v>#N/A</v>
      </c>
      <c r="O4687" s="25" t="e">
        <f>VLOOKUP(A4687,'NFkB target TFs'!$E$10:$E$54,1,FALSE)</f>
        <v>#N/A</v>
      </c>
      <c r="P4687" s="25" t="e">
        <f>VLOOKUP(A4687,'all NFkB targets'!$A$6:$A$571,1,FALSE)</f>
        <v>#N/A</v>
      </c>
    </row>
    <row r="4688" spans="1:16" x14ac:dyDescent="0.25">
      <c r="A4688" s="96" t="s">
        <v>14971</v>
      </c>
      <c r="B4688" s="21" t="s">
        <v>14972</v>
      </c>
      <c r="C4688" s="21"/>
      <c r="D4688" s="22">
        <v>0</v>
      </c>
      <c r="E4688" s="24">
        <v>-1.2704052355951598</v>
      </c>
      <c r="F4688" s="24">
        <v>-1.1374237804945146</v>
      </c>
      <c r="G4688" s="24">
        <v>-1.4089408104858947</v>
      </c>
      <c r="H4688" s="23">
        <v>-6.52459760078923E-3</v>
      </c>
      <c r="I4688" s="25">
        <f t="shared" si="292"/>
        <v>1</v>
      </c>
      <c r="J4688" s="25">
        <f t="shared" si="293"/>
        <v>1</v>
      </c>
      <c r="K4688" s="25">
        <f t="shared" si="294"/>
        <v>1</v>
      </c>
      <c r="L4688" s="25">
        <f t="shared" si="295"/>
        <v>0</v>
      </c>
      <c r="M4688" s="25">
        <v>1</v>
      </c>
      <c r="N4688" s="25" t="e">
        <v>#N/A</v>
      </c>
      <c r="O4688" s="25" t="e">
        <f>VLOOKUP(A4688,'NFkB target TFs'!$E$10:$E$54,1,FALSE)</f>
        <v>#N/A</v>
      </c>
      <c r="P4688" s="25" t="e">
        <f>VLOOKUP(A4688,'all NFkB targets'!$A$6:$A$571,1,FALSE)</f>
        <v>#N/A</v>
      </c>
    </row>
    <row r="4689" spans="1:16" x14ac:dyDescent="0.25">
      <c r="A4689" s="96" t="s">
        <v>4393</v>
      </c>
      <c r="B4689" s="21" t="s">
        <v>4394</v>
      </c>
      <c r="C4689" s="21"/>
      <c r="D4689" s="22">
        <v>0</v>
      </c>
      <c r="E4689" s="23">
        <v>-1.7570894122350043E-2</v>
      </c>
      <c r="F4689" s="23">
        <v>-0.10519034607119473</v>
      </c>
      <c r="G4689" s="23">
        <v>9.5068589945858095E-2</v>
      </c>
      <c r="H4689" s="23">
        <v>-6.5313036639157111E-3</v>
      </c>
      <c r="I4689" s="25">
        <f t="shared" si="292"/>
        <v>0</v>
      </c>
      <c r="J4689" s="25">
        <f t="shared" si="293"/>
        <v>0</v>
      </c>
      <c r="K4689" s="25">
        <f t="shared" si="294"/>
        <v>0</v>
      </c>
      <c r="L4689" s="25">
        <f t="shared" si="295"/>
        <v>0</v>
      </c>
      <c r="M4689" s="25">
        <v>0</v>
      </c>
      <c r="N4689" s="25" t="e">
        <v>#N/A</v>
      </c>
      <c r="O4689" s="25" t="e">
        <f>VLOOKUP(A4689,'NFkB target TFs'!$E$10:$E$54,1,FALSE)</f>
        <v>#N/A</v>
      </c>
      <c r="P4689" s="25" t="e">
        <f>VLOOKUP(A4689,'all NFkB targets'!$A$6:$A$571,1,FALSE)</f>
        <v>#N/A</v>
      </c>
    </row>
    <row r="4690" spans="1:16" x14ac:dyDescent="0.25">
      <c r="A4690" s="96" t="s">
        <v>10540</v>
      </c>
      <c r="B4690" s="21" t="s">
        <v>10541</v>
      </c>
      <c r="C4690" s="21"/>
      <c r="D4690" s="22">
        <v>0</v>
      </c>
      <c r="E4690" s="23">
        <v>8.1570232714436031E-3</v>
      </c>
      <c r="F4690" s="23">
        <v>-0.18900050618258385</v>
      </c>
      <c r="G4690" s="23">
        <v>3.1126877951368401E-2</v>
      </c>
      <c r="H4690" s="23">
        <v>-6.5391423910991101E-3</v>
      </c>
      <c r="I4690" s="25">
        <f t="shared" si="292"/>
        <v>0</v>
      </c>
      <c r="J4690" s="25">
        <f t="shared" si="293"/>
        <v>0</v>
      </c>
      <c r="K4690" s="25">
        <f t="shared" si="294"/>
        <v>0</v>
      </c>
      <c r="L4690" s="25">
        <f t="shared" si="295"/>
        <v>0</v>
      </c>
      <c r="M4690" s="25">
        <v>0</v>
      </c>
      <c r="N4690" s="25" t="e">
        <v>#N/A</v>
      </c>
      <c r="O4690" s="25" t="e">
        <f>VLOOKUP(A4690,'NFkB target TFs'!$E$10:$E$54,1,FALSE)</f>
        <v>#N/A</v>
      </c>
      <c r="P4690" s="25" t="e">
        <f>VLOOKUP(A4690,'all NFkB targets'!$A$6:$A$571,1,FALSE)</f>
        <v>#N/A</v>
      </c>
    </row>
    <row r="4691" spans="1:16" x14ac:dyDescent="0.25">
      <c r="A4691" s="96" t="s">
        <v>9151</v>
      </c>
      <c r="B4691" s="21" t="s">
        <v>9152</v>
      </c>
      <c r="C4691" s="21"/>
      <c r="D4691" s="22">
        <v>0</v>
      </c>
      <c r="E4691" s="23">
        <v>4.4243209309024534E-2</v>
      </c>
      <c r="F4691" s="23">
        <v>0.16417572569184818</v>
      </c>
      <c r="G4691" s="23">
        <v>-0.14940092101968944</v>
      </c>
      <c r="H4691" s="23">
        <v>-6.5598049268246065E-3</v>
      </c>
      <c r="I4691" s="25">
        <f t="shared" si="292"/>
        <v>0</v>
      </c>
      <c r="J4691" s="25">
        <f t="shared" si="293"/>
        <v>0</v>
      </c>
      <c r="K4691" s="25">
        <f t="shared" si="294"/>
        <v>0</v>
      </c>
      <c r="L4691" s="25">
        <f t="shared" si="295"/>
        <v>0</v>
      </c>
      <c r="M4691" s="25">
        <v>0</v>
      </c>
      <c r="N4691" s="25" t="e">
        <v>#N/A</v>
      </c>
      <c r="O4691" s="25" t="e">
        <f>VLOOKUP(A4691,'NFkB target TFs'!$E$10:$E$54,1,FALSE)</f>
        <v>#N/A</v>
      </c>
      <c r="P4691" s="25" t="e">
        <f>VLOOKUP(A4691,'all NFkB targets'!$A$6:$A$571,1,FALSE)</f>
        <v>#N/A</v>
      </c>
    </row>
    <row r="4692" spans="1:16" x14ac:dyDescent="0.25">
      <c r="A4692" s="96" t="s">
        <v>6930</v>
      </c>
      <c r="B4692" s="21" t="s">
        <v>6931</v>
      </c>
      <c r="C4692" s="21"/>
      <c r="D4692" s="22">
        <v>0</v>
      </c>
      <c r="E4692" s="23">
        <v>2.6455442856833555E-2</v>
      </c>
      <c r="F4692" s="23">
        <v>-0.1411102559472758</v>
      </c>
      <c r="G4692" s="23">
        <v>-3.8881348128499055E-2</v>
      </c>
      <c r="H4692" s="23">
        <v>-6.6735573389120175E-3</v>
      </c>
      <c r="I4692" s="25">
        <f t="shared" si="292"/>
        <v>0</v>
      </c>
      <c r="J4692" s="25">
        <f t="shared" si="293"/>
        <v>0</v>
      </c>
      <c r="K4692" s="25">
        <f t="shared" si="294"/>
        <v>0</v>
      </c>
      <c r="L4692" s="25">
        <f t="shared" si="295"/>
        <v>0</v>
      </c>
      <c r="M4692" s="25">
        <v>0</v>
      </c>
      <c r="N4692" s="25" t="e">
        <v>#N/A</v>
      </c>
      <c r="O4692" s="25" t="e">
        <f>VLOOKUP(A4692,'NFkB target TFs'!$E$10:$E$54,1,FALSE)</f>
        <v>#N/A</v>
      </c>
      <c r="P4692" s="25" t="e">
        <f>VLOOKUP(A4692,'all NFkB targets'!$A$6:$A$571,1,FALSE)</f>
        <v>#N/A</v>
      </c>
    </row>
    <row r="4693" spans="1:16" x14ac:dyDescent="0.25">
      <c r="A4693" s="96" t="s">
        <v>3231</v>
      </c>
      <c r="B4693" s="21" t="s">
        <v>3232</v>
      </c>
      <c r="C4693" s="21"/>
      <c r="D4693" s="22">
        <v>0</v>
      </c>
      <c r="E4693" s="23">
        <v>1.4294221010051062E-2</v>
      </c>
      <c r="F4693" s="23">
        <v>-0.2270177393309607</v>
      </c>
      <c r="G4693" s="23">
        <v>4.6256679285867526E-2</v>
      </c>
      <c r="H4693" s="23">
        <v>-6.7072416285719671E-3</v>
      </c>
      <c r="I4693" s="25">
        <f t="shared" si="292"/>
        <v>0</v>
      </c>
      <c r="J4693" s="25">
        <f t="shared" si="293"/>
        <v>0</v>
      </c>
      <c r="K4693" s="25">
        <f t="shared" si="294"/>
        <v>0</v>
      </c>
      <c r="L4693" s="25">
        <f t="shared" si="295"/>
        <v>0</v>
      </c>
      <c r="M4693" s="25">
        <v>0</v>
      </c>
      <c r="N4693" s="25" t="e">
        <v>#N/A</v>
      </c>
      <c r="O4693" s="25" t="e">
        <f>VLOOKUP(A4693,'NFkB target TFs'!$E$10:$E$54,1,FALSE)</f>
        <v>#N/A</v>
      </c>
      <c r="P4693" s="25" t="e">
        <f>VLOOKUP(A4693,'all NFkB targets'!$A$6:$A$571,1,FALSE)</f>
        <v>#N/A</v>
      </c>
    </row>
    <row r="4694" spans="1:16" x14ac:dyDescent="0.25">
      <c r="A4694" s="96" t="s">
        <v>4897</v>
      </c>
      <c r="B4694" s="21" t="s">
        <v>4898</v>
      </c>
      <c r="C4694" s="21"/>
      <c r="D4694" s="22">
        <v>0</v>
      </c>
      <c r="E4694" s="23">
        <v>0.14912353531086103</v>
      </c>
      <c r="F4694" s="23">
        <v>0.27001490902116609</v>
      </c>
      <c r="G4694" s="23">
        <v>-0.25205446297130296</v>
      </c>
      <c r="H4694" s="23">
        <v>-6.8101415451325619E-3</v>
      </c>
      <c r="I4694" s="25">
        <f t="shared" si="292"/>
        <v>0</v>
      </c>
      <c r="J4694" s="25">
        <f t="shared" si="293"/>
        <v>0</v>
      </c>
      <c r="K4694" s="25">
        <f t="shared" si="294"/>
        <v>0</v>
      </c>
      <c r="L4694" s="25">
        <f t="shared" si="295"/>
        <v>0</v>
      </c>
      <c r="M4694" s="25">
        <v>0</v>
      </c>
      <c r="N4694" s="25" t="e">
        <v>#N/A</v>
      </c>
      <c r="O4694" s="25" t="e">
        <f>VLOOKUP(A4694,'NFkB target TFs'!$E$10:$E$54,1,FALSE)</f>
        <v>#N/A</v>
      </c>
      <c r="P4694" s="25" t="e">
        <f>VLOOKUP(A4694,'all NFkB targets'!$A$6:$A$571,1,FALSE)</f>
        <v>#N/A</v>
      </c>
    </row>
    <row r="4695" spans="1:16" x14ac:dyDescent="0.25">
      <c r="A4695" s="96" t="s">
        <v>12868</v>
      </c>
      <c r="B4695" s="21" t="s">
        <v>12869</v>
      </c>
      <c r="C4695" s="21"/>
      <c r="D4695" s="22">
        <v>0</v>
      </c>
      <c r="E4695" s="24">
        <v>-0.56887871374450194</v>
      </c>
      <c r="F4695" s="24">
        <v>-0.69759774924072104</v>
      </c>
      <c r="G4695" s="28">
        <v>0.34053464411300488</v>
      </c>
      <c r="H4695" s="23">
        <v>-6.8576975673675178E-3</v>
      </c>
      <c r="I4695" s="25">
        <f t="shared" si="292"/>
        <v>0</v>
      </c>
      <c r="J4695" s="25">
        <f t="shared" si="293"/>
        <v>1</v>
      </c>
      <c r="K4695" s="25">
        <f t="shared" si="294"/>
        <v>0</v>
      </c>
      <c r="L4695" s="25">
        <f t="shared" si="295"/>
        <v>0</v>
      </c>
      <c r="M4695" s="25">
        <v>1</v>
      </c>
      <c r="N4695" s="25" t="e">
        <v>#N/A</v>
      </c>
      <c r="O4695" s="25" t="e">
        <f>VLOOKUP(A4695,'NFkB target TFs'!$E$10:$E$54,1,FALSE)</f>
        <v>#N/A</v>
      </c>
      <c r="P4695" s="25" t="e">
        <f>VLOOKUP(A4695,'all NFkB targets'!$A$6:$A$571,1,FALSE)</f>
        <v>#N/A</v>
      </c>
    </row>
    <row r="4696" spans="1:16" x14ac:dyDescent="0.25">
      <c r="A4696" s="96" t="s">
        <v>8195</v>
      </c>
      <c r="B4696" s="21" t="s">
        <v>8196</v>
      </c>
      <c r="C4696" s="21"/>
      <c r="D4696" s="22">
        <v>0</v>
      </c>
      <c r="E4696" s="23">
        <v>-0.13169810673587712</v>
      </c>
      <c r="F4696" s="23">
        <v>-8.7071821507918964E-2</v>
      </c>
      <c r="G4696" s="23">
        <v>-4.9716177360704723E-2</v>
      </c>
      <c r="H4696" s="23">
        <v>-6.9197670712596391E-3</v>
      </c>
      <c r="I4696" s="25">
        <f t="shared" si="292"/>
        <v>0</v>
      </c>
      <c r="J4696" s="25">
        <f t="shared" si="293"/>
        <v>0</v>
      </c>
      <c r="K4696" s="25">
        <f t="shared" si="294"/>
        <v>0</v>
      </c>
      <c r="L4696" s="25">
        <f t="shared" si="295"/>
        <v>0</v>
      </c>
      <c r="M4696" s="25">
        <v>0</v>
      </c>
      <c r="N4696" s="25" t="e">
        <v>#N/A</v>
      </c>
      <c r="O4696" s="25" t="e">
        <f>VLOOKUP(A4696,'NFkB target TFs'!$E$10:$E$54,1,FALSE)</f>
        <v>#N/A</v>
      </c>
      <c r="P4696" s="25" t="e">
        <f>VLOOKUP(A4696,'all NFkB targets'!$A$6:$A$571,1,FALSE)</f>
        <v>#N/A</v>
      </c>
    </row>
    <row r="4697" spans="1:16" x14ac:dyDescent="0.25">
      <c r="A4697" s="96" t="s">
        <v>1050</v>
      </c>
      <c r="B4697" s="21" t="s">
        <v>1051</v>
      </c>
      <c r="C4697" s="21"/>
      <c r="D4697" s="22">
        <v>0</v>
      </c>
      <c r="E4697" s="23">
        <v>0.20179979308551477</v>
      </c>
      <c r="F4697" s="23">
        <v>-8.5072776793710794E-2</v>
      </c>
      <c r="G4697" s="23">
        <v>-3.2685925505580381E-2</v>
      </c>
      <c r="H4697" s="23">
        <v>-6.9797678426494082E-3</v>
      </c>
      <c r="I4697" s="25">
        <f t="shared" si="292"/>
        <v>0</v>
      </c>
      <c r="J4697" s="25">
        <f t="shared" si="293"/>
        <v>0</v>
      </c>
      <c r="K4697" s="25">
        <f t="shared" si="294"/>
        <v>0</v>
      </c>
      <c r="L4697" s="25">
        <f t="shared" si="295"/>
        <v>0</v>
      </c>
      <c r="M4697" s="25">
        <v>0</v>
      </c>
      <c r="N4697" s="25" t="e">
        <v>#N/A</v>
      </c>
      <c r="O4697" s="25" t="e">
        <f>VLOOKUP(A4697,'NFkB target TFs'!$E$10:$E$54,1,FALSE)</f>
        <v>#N/A</v>
      </c>
      <c r="P4697" s="25" t="e">
        <f>VLOOKUP(A4697,'all NFkB targets'!$A$6:$A$571,1,FALSE)</f>
        <v>#N/A</v>
      </c>
    </row>
    <row r="4698" spans="1:16" x14ac:dyDescent="0.25">
      <c r="A4698" s="96" t="s">
        <v>8299</v>
      </c>
      <c r="B4698" s="21" t="s">
        <v>8300</v>
      </c>
      <c r="C4698" s="21"/>
      <c r="D4698" s="22">
        <v>0</v>
      </c>
      <c r="E4698" s="23">
        <v>0.1733996140708747</v>
      </c>
      <c r="F4698" s="23">
        <v>0.21349960132824941</v>
      </c>
      <c r="G4698" s="23">
        <v>0.24113661942690215</v>
      </c>
      <c r="H4698" s="23">
        <v>-7.0497531014932415E-3</v>
      </c>
      <c r="I4698" s="25">
        <f t="shared" si="292"/>
        <v>0</v>
      </c>
      <c r="J4698" s="25">
        <f t="shared" si="293"/>
        <v>0</v>
      </c>
      <c r="K4698" s="25">
        <f t="shared" si="294"/>
        <v>0</v>
      </c>
      <c r="L4698" s="25">
        <f t="shared" si="295"/>
        <v>0</v>
      </c>
      <c r="M4698" s="25">
        <v>0</v>
      </c>
      <c r="N4698" s="25" t="e">
        <v>#N/A</v>
      </c>
      <c r="O4698" s="25" t="e">
        <f>VLOOKUP(A4698,'NFkB target TFs'!$E$10:$E$54,1,FALSE)</f>
        <v>#N/A</v>
      </c>
      <c r="P4698" s="25" t="e">
        <f>VLOOKUP(A4698,'all NFkB targets'!$A$6:$A$571,1,FALSE)</f>
        <v>#N/A</v>
      </c>
    </row>
    <row r="4699" spans="1:16" x14ac:dyDescent="0.25">
      <c r="A4699" s="96" t="s">
        <v>10187</v>
      </c>
      <c r="B4699" s="21" t="s">
        <v>10188</v>
      </c>
      <c r="C4699" s="21"/>
      <c r="D4699" s="22">
        <v>0</v>
      </c>
      <c r="E4699" s="23">
        <v>6.4754214220684697E-2</v>
      </c>
      <c r="F4699" s="23">
        <v>7.0690441884215388E-2</v>
      </c>
      <c r="G4699" s="23">
        <v>4.0043309263653598E-2</v>
      </c>
      <c r="H4699" s="23">
        <v>-7.1422257638897339E-3</v>
      </c>
      <c r="I4699" s="25">
        <f t="shared" si="292"/>
        <v>0</v>
      </c>
      <c r="J4699" s="25">
        <f t="shared" si="293"/>
        <v>0</v>
      </c>
      <c r="K4699" s="25">
        <f t="shared" si="294"/>
        <v>0</v>
      </c>
      <c r="L4699" s="25">
        <f t="shared" si="295"/>
        <v>0</v>
      </c>
      <c r="M4699" s="25">
        <v>0</v>
      </c>
      <c r="N4699" s="25" t="e">
        <v>#N/A</v>
      </c>
      <c r="O4699" s="25" t="e">
        <f>VLOOKUP(A4699,'NFkB target TFs'!$E$10:$E$54,1,FALSE)</f>
        <v>#N/A</v>
      </c>
      <c r="P4699" s="25" t="e">
        <f>VLOOKUP(A4699,'all NFkB targets'!$A$6:$A$571,1,FALSE)</f>
        <v>#N/A</v>
      </c>
    </row>
    <row r="4700" spans="1:16" x14ac:dyDescent="0.25">
      <c r="A4700" s="96" t="s">
        <v>6205</v>
      </c>
      <c r="B4700" s="21" t="s">
        <v>6206</v>
      </c>
      <c r="C4700" s="21"/>
      <c r="D4700" s="22">
        <v>0</v>
      </c>
      <c r="E4700" s="23">
        <v>7.0916569264706991E-2</v>
      </c>
      <c r="F4700" s="23">
        <v>-0.14313904436201885</v>
      </c>
      <c r="G4700" s="23">
        <v>0.26049277110306879</v>
      </c>
      <c r="H4700" s="23">
        <v>-7.2746637977535783E-3</v>
      </c>
      <c r="I4700" s="25">
        <f t="shared" si="292"/>
        <v>0</v>
      </c>
      <c r="J4700" s="25">
        <f t="shared" si="293"/>
        <v>0</v>
      </c>
      <c r="K4700" s="25">
        <f t="shared" si="294"/>
        <v>0</v>
      </c>
      <c r="L4700" s="25">
        <f t="shared" si="295"/>
        <v>0</v>
      </c>
      <c r="M4700" s="25">
        <v>0</v>
      </c>
      <c r="N4700" s="25" t="e">
        <v>#N/A</v>
      </c>
      <c r="O4700" s="25" t="e">
        <f>VLOOKUP(A4700,'NFkB target TFs'!$E$10:$E$54,1,FALSE)</f>
        <v>#N/A</v>
      </c>
      <c r="P4700" s="25" t="e">
        <f>VLOOKUP(A4700,'all NFkB targets'!$A$6:$A$571,1,FALSE)</f>
        <v>#N/A</v>
      </c>
    </row>
    <row r="4701" spans="1:16" x14ac:dyDescent="0.25">
      <c r="A4701" s="96" t="s">
        <v>7217</v>
      </c>
      <c r="B4701" s="21" t="s">
        <v>7218</v>
      </c>
      <c r="C4701" s="21"/>
      <c r="D4701" s="22">
        <v>0</v>
      </c>
      <c r="E4701" s="23">
        <v>-0.11481825022148619</v>
      </c>
      <c r="F4701" s="23">
        <v>0.26642838971926014</v>
      </c>
      <c r="G4701" s="23">
        <v>0.21247988455978425</v>
      </c>
      <c r="H4701" s="23">
        <v>-7.4155437942933595E-3</v>
      </c>
      <c r="I4701" s="25">
        <f t="shared" si="292"/>
        <v>0</v>
      </c>
      <c r="J4701" s="25">
        <f t="shared" si="293"/>
        <v>0</v>
      </c>
      <c r="K4701" s="25">
        <f t="shared" si="294"/>
        <v>0</v>
      </c>
      <c r="L4701" s="25">
        <f t="shared" si="295"/>
        <v>0</v>
      </c>
      <c r="M4701" s="25">
        <v>0</v>
      </c>
      <c r="N4701" s="25" t="e">
        <v>#N/A</v>
      </c>
      <c r="O4701" s="25" t="e">
        <f>VLOOKUP(A4701,'NFkB target TFs'!$E$10:$E$54,1,FALSE)</f>
        <v>#N/A</v>
      </c>
      <c r="P4701" s="25" t="e">
        <f>VLOOKUP(A4701,'all NFkB targets'!$A$6:$A$571,1,FALSE)</f>
        <v>#N/A</v>
      </c>
    </row>
    <row r="4702" spans="1:16" x14ac:dyDescent="0.25">
      <c r="A4702" s="96" t="s">
        <v>6429</v>
      </c>
      <c r="B4702" s="21" t="s">
        <v>941</v>
      </c>
      <c r="C4702" s="21"/>
      <c r="D4702" s="22">
        <v>0</v>
      </c>
      <c r="E4702" s="23">
        <v>3.3256815928300903E-2</v>
      </c>
      <c r="F4702" s="23">
        <v>9.9310602525279998E-2</v>
      </c>
      <c r="G4702" s="23">
        <v>0.22246244997713785</v>
      </c>
      <c r="H4702" s="23">
        <v>-7.4161567518419751E-3</v>
      </c>
      <c r="I4702" s="25">
        <f t="shared" si="292"/>
        <v>0</v>
      </c>
      <c r="J4702" s="25">
        <f t="shared" si="293"/>
        <v>0</v>
      </c>
      <c r="K4702" s="25">
        <f t="shared" si="294"/>
        <v>0</v>
      </c>
      <c r="L4702" s="25">
        <f t="shared" si="295"/>
        <v>0</v>
      </c>
      <c r="M4702" s="25">
        <v>0</v>
      </c>
      <c r="N4702" s="25" t="e">
        <v>#N/A</v>
      </c>
      <c r="O4702" s="25" t="e">
        <f>VLOOKUP(A4702,'NFkB target TFs'!$E$10:$E$54,1,FALSE)</f>
        <v>#N/A</v>
      </c>
      <c r="P4702" s="25" t="e">
        <f>VLOOKUP(A4702,'all NFkB targets'!$A$6:$A$571,1,FALSE)</f>
        <v>#N/A</v>
      </c>
    </row>
    <row r="4703" spans="1:16" x14ac:dyDescent="0.25">
      <c r="A4703" s="96" t="s">
        <v>10231</v>
      </c>
      <c r="B4703" s="21" t="s">
        <v>10232</v>
      </c>
      <c r="C4703" s="21"/>
      <c r="D4703" s="22">
        <v>0</v>
      </c>
      <c r="E4703" s="23">
        <v>3.0579877317917541E-2</v>
      </c>
      <c r="F4703" s="23">
        <v>7.3971516322570444E-2</v>
      </c>
      <c r="G4703" s="23">
        <v>2.7278392290421744E-2</v>
      </c>
      <c r="H4703" s="23">
        <v>-7.4405344435511268E-3</v>
      </c>
      <c r="I4703" s="25">
        <f t="shared" si="292"/>
        <v>0</v>
      </c>
      <c r="J4703" s="25">
        <f t="shared" si="293"/>
        <v>0</v>
      </c>
      <c r="K4703" s="25">
        <f t="shared" si="294"/>
        <v>0</v>
      </c>
      <c r="L4703" s="25">
        <f t="shared" si="295"/>
        <v>0</v>
      </c>
      <c r="M4703" s="25">
        <v>0</v>
      </c>
      <c r="N4703" s="25" t="e">
        <v>#N/A</v>
      </c>
      <c r="O4703" s="25" t="e">
        <f>VLOOKUP(A4703,'NFkB target TFs'!$E$10:$E$54,1,FALSE)</f>
        <v>#N/A</v>
      </c>
      <c r="P4703" s="25" t="e">
        <f>VLOOKUP(A4703,'all NFkB targets'!$A$6:$A$571,1,FALSE)</f>
        <v>#N/A</v>
      </c>
    </row>
    <row r="4704" spans="1:16" x14ac:dyDescent="0.25">
      <c r="A4704" s="96" t="s">
        <v>13776</v>
      </c>
      <c r="B4704" s="21" t="s">
        <v>13777</v>
      </c>
      <c r="C4704" s="21"/>
      <c r="D4704" s="22">
        <v>0</v>
      </c>
      <c r="E4704" s="28">
        <v>0.12527722141667569</v>
      </c>
      <c r="F4704" s="24">
        <v>-0.32980030690750084</v>
      </c>
      <c r="G4704" s="24">
        <v>-0.69830397379710096</v>
      </c>
      <c r="H4704" s="23">
        <v>-7.5265634659703075E-3</v>
      </c>
      <c r="I4704" s="25">
        <f t="shared" si="292"/>
        <v>0</v>
      </c>
      <c r="J4704" s="25">
        <f t="shared" si="293"/>
        <v>0</v>
      </c>
      <c r="K4704" s="25">
        <f t="shared" si="294"/>
        <v>1</v>
      </c>
      <c r="L4704" s="25">
        <f t="shared" si="295"/>
        <v>0</v>
      </c>
      <c r="M4704" s="25">
        <v>1</v>
      </c>
      <c r="N4704" s="25" t="e">
        <v>#N/A</v>
      </c>
      <c r="O4704" s="25" t="e">
        <f>VLOOKUP(A4704,'NFkB target TFs'!$E$10:$E$54,1,FALSE)</f>
        <v>#N/A</v>
      </c>
      <c r="P4704" s="25" t="e">
        <f>VLOOKUP(A4704,'all NFkB targets'!$A$6:$A$571,1,FALSE)</f>
        <v>#N/A</v>
      </c>
    </row>
    <row r="4705" spans="1:16" x14ac:dyDescent="0.25">
      <c r="A4705" s="96" t="s">
        <v>8257</v>
      </c>
      <c r="B4705" s="21" t="s">
        <v>8258</v>
      </c>
      <c r="C4705" s="21"/>
      <c r="D4705" s="22">
        <v>0</v>
      </c>
      <c r="E4705" s="23">
        <v>-5.7097866489424678E-2</v>
      </c>
      <c r="F4705" s="23">
        <v>0.42546725582592454</v>
      </c>
      <c r="G4705" s="23">
        <v>0.36605262071540479</v>
      </c>
      <c r="H4705" s="23">
        <v>-7.5993557212669805E-3</v>
      </c>
      <c r="I4705" s="25">
        <f t="shared" si="292"/>
        <v>0</v>
      </c>
      <c r="J4705" s="25">
        <f t="shared" si="293"/>
        <v>0</v>
      </c>
      <c r="K4705" s="25">
        <f t="shared" si="294"/>
        <v>0</v>
      </c>
      <c r="L4705" s="25">
        <f t="shared" si="295"/>
        <v>0</v>
      </c>
      <c r="M4705" s="25">
        <v>0</v>
      </c>
      <c r="N4705" s="25" t="e">
        <v>#N/A</v>
      </c>
      <c r="O4705" s="25" t="e">
        <f>VLOOKUP(A4705,'NFkB target TFs'!$E$10:$E$54,1,FALSE)</f>
        <v>#N/A</v>
      </c>
      <c r="P4705" s="25" t="e">
        <f>VLOOKUP(A4705,'all NFkB targets'!$A$6:$A$571,1,FALSE)</f>
        <v>#N/A</v>
      </c>
    </row>
    <row r="4706" spans="1:16" x14ac:dyDescent="0.25">
      <c r="A4706" s="96" t="s">
        <v>7047</v>
      </c>
      <c r="B4706" s="21" t="s">
        <v>7048</v>
      </c>
      <c r="C4706" s="21"/>
      <c r="D4706" s="22">
        <v>0</v>
      </c>
      <c r="E4706" s="23">
        <v>-0.1483689242809714</v>
      </c>
      <c r="F4706" s="23">
        <v>-0.15504851667714561</v>
      </c>
      <c r="G4706" s="23">
        <v>-0.26717477550739388</v>
      </c>
      <c r="H4706" s="23">
        <v>-7.6106166919379147E-3</v>
      </c>
      <c r="I4706" s="25">
        <f t="shared" si="292"/>
        <v>0</v>
      </c>
      <c r="J4706" s="25">
        <f t="shared" si="293"/>
        <v>0</v>
      </c>
      <c r="K4706" s="25">
        <f t="shared" si="294"/>
        <v>0</v>
      </c>
      <c r="L4706" s="25">
        <f t="shared" si="295"/>
        <v>0</v>
      </c>
      <c r="M4706" s="25">
        <v>0</v>
      </c>
      <c r="N4706" s="25" t="e">
        <v>#N/A</v>
      </c>
      <c r="O4706" s="25" t="e">
        <f>VLOOKUP(A4706,'NFkB target TFs'!$E$10:$E$54,1,FALSE)</f>
        <v>#N/A</v>
      </c>
      <c r="P4706" s="25" t="e">
        <f>VLOOKUP(A4706,'all NFkB targets'!$A$6:$A$571,1,FALSE)</f>
        <v>#N/A</v>
      </c>
    </row>
    <row r="4707" spans="1:16" x14ac:dyDescent="0.25">
      <c r="A4707" s="96" t="s">
        <v>4146</v>
      </c>
      <c r="B4707" s="21" t="s">
        <v>4147</v>
      </c>
      <c r="C4707" s="21"/>
      <c r="D4707" s="22">
        <v>0</v>
      </c>
      <c r="E4707" s="23">
        <v>4.8212156659645806E-3</v>
      </c>
      <c r="F4707" s="23">
        <v>0.42904435727272267</v>
      </c>
      <c r="G4707" s="23">
        <v>0.44686646632326199</v>
      </c>
      <c r="H4707" s="23">
        <v>-7.6314518526315704E-3</v>
      </c>
      <c r="I4707" s="25">
        <f t="shared" si="292"/>
        <v>0</v>
      </c>
      <c r="J4707" s="25">
        <f t="shared" si="293"/>
        <v>0</v>
      </c>
      <c r="K4707" s="25">
        <f t="shared" si="294"/>
        <v>0</v>
      </c>
      <c r="L4707" s="25">
        <f t="shared" si="295"/>
        <v>0</v>
      </c>
      <c r="M4707" s="25">
        <v>0</v>
      </c>
      <c r="N4707" s="25" t="e">
        <v>#N/A</v>
      </c>
      <c r="O4707" s="25" t="e">
        <f>VLOOKUP(A4707,'NFkB target TFs'!$E$10:$E$54,1,FALSE)</f>
        <v>#N/A</v>
      </c>
      <c r="P4707" s="25" t="e">
        <f>VLOOKUP(A4707,'all NFkB targets'!$A$6:$A$571,1,FALSE)</f>
        <v>#N/A</v>
      </c>
    </row>
    <row r="4708" spans="1:16" x14ac:dyDescent="0.25">
      <c r="A4708" s="96" t="s">
        <v>6922</v>
      </c>
      <c r="B4708" s="21" t="s">
        <v>6923</v>
      </c>
      <c r="C4708" s="21"/>
      <c r="D4708" s="30">
        <v>0</v>
      </c>
      <c r="E4708" s="23">
        <v>-0.13420027092529677</v>
      </c>
      <c r="F4708" s="23">
        <v>-0.28832306868053331</v>
      </c>
      <c r="G4708" s="23">
        <v>1.6615954828822433E-2</v>
      </c>
      <c r="H4708" s="23">
        <v>-7.7006232027955644E-3</v>
      </c>
      <c r="I4708" s="25">
        <f t="shared" si="292"/>
        <v>0</v>
      </c>
      <c r="J4708" s="25">
        <f t="shared" si="293"/>
        <v>0</v>
      </c>
      <c r="K4708" s="25">
        <f t="shared" si="294"/>
        <v>0</v>
      </c>
      <c r="L4708" s="25">
        <f t="shared" si="295"/>
        <v>0</v>
      </c>
      <c r="M4708" s="25">
        <v>0</v>
      </c>
      <c r="N4708" s="25" t="e">
        <v>#N/A</v>
      </c>
      <c r="O4708" s="25" t="e">
        <f>VLOOKUP(A4708,'NFkB target TFs'!$E$10:$E$54,1,FALSE)</f>
        <v>#N/A</v>
      </c>
      <c r="P4708" s="25" t="e">
        <f>VLOOKUP(A4708,'all NFkB targets'!$A$6:$A$571,1,FALSE)</f>
        <v>#N/A</v>
      </c>
    </row>
    <row r="4709" spans="1:16" x14ac:dyDescent="0.25">
      <c r="A4709" s="96" t="s">
        <v>1754</v>
      </c>
      <c r="B4709" s="21" t="s">
        <v>1755</v>
      </c>
      <c r="C4709" s="21"/>
      <c r="D4709" s="22">
        <v>0</v>
      </c>
      <c r="E4709" s="23">
        <v>0.17845058493935681</v>
      </c>
      <c r="F4709" s="23">
        <v>0.53241374953963616</v>
      </c>
      <c r="G4709" s="23">
        <v>1.9081868264979847E-3</v>
      </c>
      <c r="H4709" s="23">
        <v>-7.7044210432431603E-3</v>
      </c>
      <c r="I4709" s="25">
        <f t="shared" si="292"/>
        <v>0</v>
      </c>
      <c r="J4709" s="25">
        <f t="shared" si="293"/>
        <v>0</v>
      </c>
      <c r="K4709" s="25">
        <f t="shared" si="294"/>
        <v>0</v>
      </c>
      <c r="L4709" s="25">
        <f t="shared" si="295"/>
        <v>0</v>
      </c>
      <c r="M4709" s="25">
        <v>0</v>
      </c>
      <c r="N4709" s="25" t="e">
        <v>#N/A</v>
      </c>
      <c r="O4709" s="25" t="e">
        <f>VLOOKUP(A4709,'NFkB target TFs'!$E$10:$E$54,1,FALSE)</f>
        <v>#N/A</v>
      </c>
      <c r="P4709" s="25" t="e">
        <f>VLOOKUP(A4709,'all NFkB targets'!$A$6:$A$571,1,FALSE)</f>
        <v>#N/A</v>
      </c>
    </row>
    <row r="4710" spans="1:16" x14ac:dyDescent="0.25">
      <c r="A4710" s="96" t="s">
        <v>14230</v>
      </c>
      <c r="B4710" s="21" t="s">
        <v>14231</v>
      </c>
      <c r="C4710" s="21"/>
      <c r="D4710" s="22">
        <v>0</v>
      </c>
      <c r="E4710" s="24">
        <v>-0.4421434976578813</v>
      </c>
      <c r="F4710" s="28">
        <v>0.29465241896993027</v>
      </c>
      <c r="G4710" s="24">
        <v>-0.76077284456889627</v>
      </c>
      <c r="H4710" s="23">
        <v>-7.7360443122494347E-3</v>
      </c>
      <c r="I4710" s="25">
        <f t="shared" si="292"/>
        <v>0</v>
      </c>
      <c r="J4710" s="25">
        <f t="shared" si="293"/>
        <v>0</v>
      </c>
      <c r="K4710" s="25">
        <f t="shared" si="294"/>
        <v>1</v>
      </c>
      <c r="L4710" s="25">
        <f t="shared" si="295"/>
        <v>0</v>
      </c>
      <c r="M4710" s="25">
        <v>1</v>
      </c>
      <c r="N4710" s="25" t="e">
        <v>#N/A</v>
      </c>
      <c r="O4710" s="25" t="e">
        <f>VLOOKUP(A4710,'NFkB target TFs'!$E$10:$E$54,1,FALSE)</f>
        <v>#N/A</v>
      </c>
      <c r="P4710" s="25" t="e">
        <f>VLOOKUP(A4710,'all NFkB targets'!$A$6:$A$571,1,FALSE)</f>
        <v>#N/A</v>
      </c>
    </row>
    <row r="4711" spans="1:16" x14ac:dyDescent="0.25">
      <c r="A4711" s="96" t="s">
        <v>7043</v>
      </c>
      <c r="B4711" s="21" t="s">
        <v>7044</v>
      </c>
      <c r="C4711" s="21"/>
      <c r="D4711" s="22">
        <v>0</v>
      </c>
      <c r="E4711" s="23">
        <v>5.4304770801850803E-3</v>
      </c>
      <c r="F4711" s="23">
        <v>-0.17983226648757125</v>
      </c>
      <c r="G4711" s="23">
        <v>-3.5985651022842131E-2</v>
      </c>
      <c r="H4711" s="23">
        <v>-7.7423080082701682E-3</v>
      </c>
      <c r="I4711" s="25">
        <f t="shared" si="292"/>
        <v>0</v>
      </c>
      <c r="J4711" s="25">
        <f t="shared" si="293"/>
        <v>0</v>
      </c>
      <c r="K4711" s="25">
        <f t="shared" si="294"/>
        <v>0</v>
      </c>
      <c r="L4711" s="25">
        <f t="shared" si="295"/>
        <v>0</v>
      </c>
      <c r="M4711" s="25">
        <v>0</v>
      </c>
      <c r="N4711" s="25" t="e">
        <v>#N/A</v>
      </c>
      <c r="O4711" s="25" t="e">
        <f>VLOOKUP(A4711,'NFkB target TFs'!$E$10:$E$54,1,FALSE)</f>
        <v>#N/A</v>
      </c>
      <c r="P4711" s="25" t="e">
        <f>VLOOKUP(A4711,'all NFkB targets'!$A$6:$A$571,1,FALSE)</f>
        <v>#N/A</v>
      </c>
    </row>
    <row r="4712" spans="1:16" x14ac:dyDescent="0.25">
      <c r="A4712" s="96" t="s">
        <v>7898</v>
      </c>
      <c r="B4712" s="21" t="s">
        <v>7899</v>
      </c>
      <c r="C4712" s="21"/>
      <c r="D4712" s="22">
        <v>0</v>
      </c>
      <c r="E4712" s="23">
        <v>0.13314630216771439</v>
      </c>
      <c r="F4712" s="23">
        <v>-0.26023821338779274</v>
      </c>
      <c r="G4712" s="23">
        <v>-2.931851731865201E-2</v>
      </c>
      <c r="H4712" s="23">
        <v>-7.7930388047176453E-3</v>
      </c>
      <c r="I4712" s="25">
        <f t="shared" si="292"/>
        <v>0</v>
      </c>
      <c r="J4712" s="25">
        <f t="shared" si="293"/>
        <v>0</v>
      </c>
      <c r="K4712" s="25">
        <f t="shared" si="294"/>
        <v>0</v>
      </c>
      <c r="L4712" s="25">
        <f t="shared" si="295"/>
        <v>0</v>
      </c>
      <c r="M4712" s="25">
        <v>0</v>
      </c>
      <c r="N4712" s="25" t="e">
        <v>#N/A</v>
      </c>
      <c r="O4712" s="25" t="e">
        <f>VLOOKUP(A4712,'NFkB target TFs'!$E$10:$E$54,1,FALSE)</f>
        <v>#N/A</v>
      </c>
      <c r="P4712" s="25" t="e">
        <f>VLOOKUP(A4712,'all NFkB targets'!$A$6:$A$571,1,FALSE)</f>
        <v>#N/A</v>
      </c>
    </row>
    <row r="4713" spans="1:16" x14ac:dyDescent="0.25">
      <c r="A4713" s="96" t="s">
        <v>4760</v>
      </c>
      <c r="B4713" s="21" t="s">
        <v>4761</v>
      </c>
      <c r="C4713" s="21"/>
      <c r="D4713" s="22">
        <v>0</v>
      </c>
      <c r="E4713" s="23">
        <v>0.1132252893320875</v>
      </c>
      <c r="F4713" s="23">
        <v>0.2625983623264877</v>
      </c>
      <c r="G4713" s="23">
        <v>9.990413097620654E-2</v>
      </c>
      <c r="H4713" s="23">
        <v>-7.8775521066565598E-3</v>
      </c>
      <c r="I4713" s="25">
        <f t="shared" si="292"/>
        <v>0</v>
      </c>
      <c r="J4713" s="25">
        <f t="shared" si="293"/>
        <v>0</v>
      </c>
      <c r="K4713" s="25">
        <f t="shared" si="294"/>
        <v>0</v>
      </c>
      <c r="L4713" s="25">
        <f t="shared" si="295"/>
        <v>0</v>
      </c>
      <c r="M4713" s="25">
        <v>0</v>
      </c>
      <c r="N4713" s="25" t="e">
        <v>#N/A</v>
      </c>
      <c r="O4713" s="25" t="e">
        <f>VLOOKUP(A4713,'NFkB target TFs'!$E$10:$E$54,1,FALSE)</f>
        <v>#N/A</v>
      </c>
      <c r="P4713" s="25" t="e">
        <f>VLOOKUP(A4713,'all NFkB targets'!$A$6:$A$571,1,FALSE)</f>
        <v>#N/A</v>
      </c>
    </row>
    <row r="4714" spans="1:16" x14ac:dyDescent="0.25">
      <c r="A4714" s="96" t="s">
        <v>1833</v>
      </c>
      <c r="B4714" s="21" t="s">
        <v>1834</v>
      </c>
      <c r="C4714" s="21"/>
      <c r="D4714" s="22">
        <v>0</v>
      </c>
      <c r="E4714" s="23">
        <v>-0.32624719633042165</v>
      </c>
      <c r="F4714" s="23">
        <v>0.1003144181020395</v>
      </c>
      <c r="G4714" s="23">
        <v>0.20422415215905762</v>
      </c>
      <c r="H4714" s="23">
        <v>-7.999936670185703E-3</v>
      </c>
      <c r="I4714" s="25">
        <f t="shared" si="292"/>
        <v>0</v>
      </c>
      <c r="J4714" s="25">
        <f t="shared" si="293"/>
        <v>0</v>
      </c>
      <c r="K4714" s="25">
        <f t="shared" si="294"/>
        <v>0</v>
      </c>
      <c r="L4714" s="25">
        <f t="shared" si="295"/>
        <v>0</v>
      </c>
      <c r="M4714" s="25">
        <v>0</v>
      </c>
      <c r="N4714" s="25" t="e">
        <v>#N/A</v>
      </c>
      <c r="O4714" s="25" t="e">
        <f>VLOOKUP(A4714,'NFkB target TFs'!$E$10:$E$54,1,FALSE)</f>
        <v>#N/A</v>
      </c>
      <c r="P4714" s="25" t="e">
        <f>VLOOKUP(A4714,'all NFkB targets'!$A$6:$A$571,1,FALSE)</f>
        <v>#N/A</v>
      </c>
    </row>
    <row r="4715" spans="1:16" x14ac:dyDescent="0.25">
      <c r="A4715" s="96" t="s">
        <v>4522</v>
      </c>
      <c r="B4715" s="21" t="s">
        <v>4523</v>
      </c>
      <c r="C4715" s="21"/>
      <c r="D4715" s="22">
        <v>0</v>
      </c>
      <c r="E4715" s="23">
        <v>-2.4633211697409722E-2</v>
      </c>
      <c r="F4715" s="23">
        <v>-0.30131885928181368</v>
      </c>
      <c r="G4715" s="23">
        <v>-0.19661463350181113</v>
      </c>
      <c r="H4715" s="23">
        <v>-8.0048361714151178E-3</v>
      </c>
      <c r="I4715" s="25">
        <f t="shared" si="292"/>
        <v>0</v>
      </c>
      <c r="J4715" s="25">
        <f t="shared" si="293"/>
        <v>0</v>
      </c>
      <c r="K4715" s="25">
        <f t="shared" si="294"/>
        <v>0</v>
      </c>
      <c r="L4715" s="25">
        <f t="shared" si="295"/>
        <v>0</v>
      </c>
      <c r="M4715" s="25">
        <v>0</v>
      </c>
      <c r="N4715" s="25" t="e">
        <v>#N/A</v>
      </c>
      <c r="O4715" s="25" t="e">
        <f>VLOOKUP(A4715,'NFkB target TFs'!$E$10:$E$54,1,FALSE)</f>
        <v>#N/A</v>
      </c>
      <c r="P4715" s="25" t="e">
        <f>VLOOKUP(A4715,'all NFkB targets'!$A$6:$A$571,1,FALSE)</f>
        <v>#N/A</v>
      </c>
    </row>
    <row r="4716" spans="1:16" x14ac:dyDescent="0.25">
      <c r="A4716" s="96" t="s">
        <v>13047</v>
      </c>
      <c r="B4716" s="21" t="s">
        <v>13048</v>
      </c>
      <c r="C4716" s="21"/>
      <c r="D4716" s="22">
        <v>0</v>
      </c>
      <c r="E4716" s="28">
        <v>0.90943585888785206</v>
      </c>
      <c r="F4716" s="24">
        <v>-1.1647620223791944</v>
      </c>
      <c r="G4716" s="24">
        <v>-0.26144989711780187</v>
      </c>
      <c r="H4716" s="23">
        <v>-8.0068167314816443E-3</v>
      </c>
      <c r="I4716" s="25">
        <f t="shared" ref="I4716:I4779" si="296">IF(ABS(E4716)&gt;0.585,1,0)</f>
        <v>1</v>
      </c>
      <c r="J4716" s="25">
        <f t="shared" ref="J4716:J4779" si="297">IF(ABS(F4716)&gt;0.585,1,0)</f>
        <v>1</v>
      </c>
      <c r="K4716" s="25">
        <f t="shared" ref="K4716:K4779" si="298">IF(ABS(G4716)&gt;0.585,1,0)</f>
        <v>0</v>
      </c>
      <c r="L4716" s="25">
        <f t="shared" ref="L4716:L4779" si="299">IF(ABS(H4716)&gt;0.585,1,0)</f>
        <v>0</v>
      </c>
      <c r="M4716" s="25">
        <v>1</v>
      </c>
      <c r="N4716" s="25" t="e">
        <v>#N/A</v>
      </c>
      <c r="O4716" s="25" t="e">
        <f>VLOOKUP(A4716,'NFkB target TFs'!$E$10:$E$54,1,FALSE)</f>
        <v>#N/A</v>
      </c>
      <c r="P4716" s="25" t="e">
        <f>VLOOKUP(A4716,'all NFkB targets'!$A$6:$A$571,1,FALSE)</f>
        <v>#N/A</v>
      </c>
    </row>
    <row r="4717" spans="1:16" x14ac:dyDescent="0.25">
      <c r="A4717" s="96" t="s">
        <v>6542</v>
      </c>
      <c r="B4717" s="21" t="s">
        <v>6543</v>
      </c>
      <c r="C4717" s="21"/>
      <c r="D4717" s="22">
        <v>0</v>
      </c>
      <c r="E4717" s="23">
        <v>-0.10783232742386802</v>
      </c>
      <c r="F4717" s="23">
        <v>-0.14349050888047815</v>
      </c>
      <c r="G4717" s="23">
        <v>0.1661355189598433</v>
      </c>
      <c r="H4717" s="23">
        <v>-8.0546011041280497E-3</v>
      </c>
      <c r="I4717" s="25">
        <f t="shared" si="296"/>
        <v>0</v>
      </c>
      <c r="J4717" s="25">
        <f t="shared" si="297"/>
        <v>0</v>
      </c>
      <c r="K4717" s="25">
        <f t="shared" si="298"/>
        <v>0</v>
      </c>
      <c r="L4717" s="25">
        <f t="shared" si="299"/>
        <v>0</v>
      </c>
      <c r="M4717" s="25">
        <v>0</v>
      </c>
      <c r="N4717" s="25" t="e">
        <v>#N/A</v>
      </c>
      <c r="O4717" s="25" t="e">
        <f>VLOOKUP(A4717,'NFkB target TFs'!$E$10:$E$54,1,FALSE)</f>
        <v>#N/A</v>
      </c>
      <c r="P4717" s="25" t="e">
        <f>VLOOKUP(A4717,'all NFkB targets'!$A$6:$A$571,1,FALSE)</f>
        <v>#N/A</v>
      </c>
    </row>
    <row r="4718" spans="1:16" x14ac:dyDescent="0.25">
      <c r="A4718" s="96" t="s">
        <v>8359</v>
      </c>
      <c r="B4718" s="21" t="s">
        <v>8360</v>
      </c>
      <c r="C4718" s="21"/>
      <c r="D4718" s="22">
        <v>0</v>
      </c>
      <c r="E4718" s="23">
        <v>-2.0473783160139664E-2</v>
      </c>
      <c r="F4718" s="23">
        <v>0.35621142933558081</v>
      </c>
      <c r="G4718" s="23">
        <v>0.47995234635622003</v>
      </c>
      <c r="H4718" s="23">
        <v>-8.088423752023283E-3</v>
      </c>
      <c r="I4718" s="25">
        <f t="shared" si="296"/>
        <v>0</v>
      </c>
      <c r="J4718" s="25">
        <f t="shared" si="297"/>
        <v>0</v>
      </c>
      <c r="K4718" s="25">
        <f t="shared" si="298"/>
        <v>0</v>
      </c>
      <c r="L4718" s="25">
        <f t="shared" si="299"/>
        <v>0</v>
      </c>
      <c r="M4718" s="25">
        <v>0</v>
      </c>
      <c r="N4718" s="25" t="e">
        <v>#N/A</v>
      </c>
      <c r="O4718" s="25" t="e">
        <f>VLOOKUP(A4718,'NFkB target TFs'!$E$10:$E$54,1,FALSE)</f>
        <v>#N/A</v>
      </c>
      <c r="P4718" s="25" t="e">
        <f>VLOOKUP(A4718,'all NFkB targets'!$A$6:$A$571,1,FALSE)</f>
        <v>#N/A</v>
      </c>
    </row>
    <row r="4719" spans="1:16" x14ac:dyDescent="0.25">
      <c r="A4719" s="96" t="s">
        <v>5286</v>
      </c>
      <c r="B4719" s="21" t="s">
        <v>5287</v>
      </c>
      <c r="C4719" s="21"/>
      <c r="D4719" s="22">
        <v>0</v>
      </c>
      <c r="E4719" s="23">
        <v>4.8189302647847557E-2</v>
      </c>
      <c r="F4719" s="23">
        <v>0.33915192828967217</v>
      </c>
      <c r="G4719" s="23">
        <v>0.19159434619301435</v>
      </c>
      <c r="H4719" s="23">
        <v>-8.1023786745169409E-3</v>
      </c>
      <c r="I4719" s="25">
        <f t="shared" si="296"/>
        <v>0</v>
      </c>
      <c r="J4719" s="25">
        <f t="shared" si="297"/>
        <v>0</v>
      </c>
      <c r="K4719" s="25">
        <f t="shared" si="298"/>
        <v>0</v>
      </c>
      <c r="L4719" s="25">
        <f t="shared" si="299"/>
        <v>0</v>
      </c>
      <c r="M4719" s="25">
        <v>0</v>
      </c>
      <c r="N4719" s="25" t="e">
        <v>#N/A</v>
      </c>
      <c r="O4719" s="25" t="e">
        <f>VLOOKUP(A4719,'NFkB target TFs'!$E$10:$E$54,1,FALSE)</f>
        <v>#N/A</v>
      </c>
      <c r="P4719" s="25" t="e">
        <f>VLOOKUP(A4719,'all NFkB targets'!$A$6:$A$571,1,FALSE)</f>
        <v>#N/A</v>
      </c>
    </row>
    <row r="4720" spans="1:16" x14ac:dyDescent="0.25">
      <c r="A4720" s="96" t="s">
        <v>5854</v>
      </c>
      <c r="B4720" s="21" t="s">
        <v>5855</v>
      </c>
      <c r="C4720" s="21"/>
      <c r="D4720" s="22">
        <v>0</v>
      </c>
      <c r="E4720" s="23">
        <v>4.0654640327591536E-2</v>
      </c>
      <c r="F4720" s="23">
        <v>-9.2213397940963879E-2</v>
      </c>
      <c r="G4720" s="23">
        <v>-0.3749609892687632</v>
      </c>
      <c r="H4720" s="23">
        <v>-8.1459647761357567E-3</v>
      </c>
      <c r="I4720" s="25">
        <f t="shared" si="296"/>
        <v>0</v>
      </c>
      <c r="J4720" s="25">
        <f t="shared" si="297"/>
        <v>0</v>
      </c>
      <c r="K4720" s="25">
        <f t="shared" si="298"/>
        <v>0</v>
      </c>
      <c r="L4720" s="25">
        <f t="shared" si="299"/>
        <v>0</v>
      </c>
      <c r="M4720" s="25">
        <v>0</v>
      </c>
      <c r="N4720" s="25" t="e">
        <v>#N/A</v>
      </c>
      <c r="O4720" s="25" t="e">
        <f>VLOOKUP(A4720,'NFkB target TFs'!$E$10:$E$54,1,FALSE)</f>
        <v>#N/A</v>
      </c>
      <c r="P4720" s="25" t="e">
        <f>VLOOKUP(A4720,'all NFkB targets'!$A$6:$A$571,1,FALSE)</f>
        <v>#N/A</v>
      </c>
    </row>
    <row r="4721" spans="1:16" x14ac:dyDescent="0.25">
      <c r="A4721" s="96" t="s">
        <v>243</v>
      </c>
      <c r="B4721" s="21" t="s">
        <v>244</v>
      </c>
      <c r="C4721" s="21"/>
      <c r="D4721" s="22">
        <v>0</v>
      </c>
      <c r="E4721" s="23">
        <v>-6.4645876412531778E-2</v>
      </c>
      <c r="F4721" s="23">
        <v>-7.7792841413215602E-2</v>
      </c>
      <c r="G4721" s="23">
        <v>-5.5682160331844185E-2</v>
      </c>
      <c r="H4721" s="23">
        <v>-8.16942276781479E-3</v>
      </c>
      <c r="I4721" s="25">
        <f t="shared" si="296"/>
        <v>0</v>
      </c>
      <c r="J4721" s="25">
        <f t="shared" si="297"/>
        <v>0</v>
      </c>
      <c r="K4721" s="25">
        <f t="shared" si="298"/>
        <v>0</v>
      </c>
      <c r="L4721" s="25">
        <f t="shared" si="299"/>
        <v>0</v>
      </c>
      <c r="M4721" s="25">
        <v>0</v>
      </c>
      <c r="N4721" s="25" t="e">
        <v>#N/A</v>
      </c>
      <c r="O4721" s="25" t="e">
        <f>VLOOKUP(A4721,'NFkB target TFs'!$E$10:$E$54,1,FALSE)</f>
        <v>#N/A</v>
      </c>
      <c r="P4721" s="25" t="e">
        <f>VLOOKUP(A4721,'all NFkB targets'!$A$6:$A$571,1,FALSE)</f>
        <v>#N/A</v>
      </c>
    </row>
    <row r="4722" spans="1:16" x14ac:dyDescent="0.25">
      <c r="A4722" s="96" t="s">
        <v>8447</v>
      </c>
      <c r="B4722" s="21" t="s">
        <v>8448</v>
      </c>
      <c r="C4722" s="21"/>
      <c r="D4722" s="22">
        <v>0</v>
      </c>
      <c r="E4722" s="23">
        <v>-5.1137379198025509E-2</v>
      </c>
      <c r="F4722" s="23">
        <v>0.18950404307741273</v>
      </c>
      <c r="G4722" s="23">
        <v>0.15639290866914868</v>
      </c>
      <c r="H4722" s="23">
        <v>-8.2195204908054337E-3</v>
      </c>
      <c r="I4722" s="25">
        <f t="shared" si="296"/>
        <v>0</v>
      </c>
      <c r="J4722" s="25">
        <f t="shared" si="297"/>
        <v>0</v>
      </c>
      <c r="K4722" s="25">
        <f t="shared" si="298"/>
        <v>0</v>
      </c>
      <c r="L4722" s="25">
        <f t="shared" si="299"/>
        <v>0</v>
      </c>
      <c r="M4722" s="25">
        <v>0</v>
      </c>
      <c r="N4722" s="25" t="e">
        <v>#N/A</v>
      </c>
      <c r="O4722" s="25" t="e">
        <f>VLOOKUP(A4722,'NFkB target TFs'!$E$10:$E$54,1,FALSE)</f>
        <v>#N/A</v>
      </c>
      <c r="P4722" s="25" t="e">
        <f>VLOOKUP(A4722,'all NFkB targets'!$A$6:$A$571,1,FALSE)</f>
        <v>#N/A</v>
      </c>
    </row>
    <row r="4723" spans="1:16" x14ac:dyDescent="0.25">
      <c r="A4723" s="96" t="s">
        <v>3295</v>
      </c>
      <c r="B4723" s="21" t="s">
        <v>3296</v>
      </c>
      <c r="C4723" s="21"/>
      <c r="D4723" s="22">
        <v>0</v>
      </c>
      <c r="E4723" s="23">
        <v>0.14969588157588823</v>
      </c>
      <c r="F4723" s="23">
        <v>6.1234812030509941E-2</v>
      </c>
      <c r="G4723" s="23">
        <v>2.2982714180968925E-2</v>
      </c>
      <c r="H4723" s="23">
        <v>-8.2328341794977878E-3</v>
      </c>
      <c r="I4723" s="25">
        <f t="shared" si="296"/>
        <v>0</v>
      </c>
      <c r="J4723" s="25">
        <f t="shared" si="297"/>
        <v>0</v>
      </c>
      <c r="K4723" s="25">
        <f t="shared" si="298"/>
        <v>0</v>
      </c>
      <c r="L4723" s="25">
        <f t="shared" si="299"/>
        <v>0</v>
      </c>
      <c r="M4723" s="25">
        <v>0</v>
      </c>
      <c r="N4723" s="25" t="e">
        <v>#N/A</v>
      </c>
      <c r="O4723" s="25" t="e">
        <f>VLOOKUP(A4723,'NFkB target TFs'!$E$10:$E$54,1,FALSE)</f>
        <v>#N/A</v>
      </c>
      <c r="P4723" s="25" t="e">
        <f>VLOOKUP(A4723,'all NFkB targets'!$A$6:$A$571,1,FALSE)</f>
        <v>#N/A</v>
      </c>
    </row>
    <row r="4724" spans="1:16" x14ac:dyDescent="0.25">
      <c r="A4724" s="96" t="s">
        <v>7973</v>
      </c>
      <c r="B4724" s="21" t="s">
        <v>7974</v>
      </c>
      <c r="C4724" s="21"/>
      <c r="D4724" s="22">
        <v>0</v>
      </c>
      <c r="E4724" s="23">
        <v>-0.26911460933959963</v>
      </c>
      <c r="F4724" s="23">
        <v>0.29056073728271736</v>
      </c>
      <c r="G4724" s="23">
        <v>0.1572194551642507</v>
      </c>
      <c r="H4724" s="23">
        <v>-8.3425494142818826E-3</v>
      </c>
      <c r="I4724" s="25">
        <f t="shared" si="296"/>
        <v>0</v>
      </c>
      <c r="J4724" s="25">
        <f t="shared" si="297"/>
        <v>0</v>
      </c>
      <c r="K4724" s="25">
        <f t="shared" si="298"/>
        <v>0</v>
      </c>
      <c r="L4724" s="25">
        <f t="shared" si="299"/>
        <v>0</v>
      </c>
      <c r="M4724" s="25">
        <v>0</v>
      </c>
      <c r="N4724" s="25" t="e">
        <v>#N/A</v>
      </c>
      <c r="O4724" s="25" t="e">
        <f>VLOOKUP(A4724,'NFkB target TFs'!$E$10:$E$54,1,FALSE)</f>
        <v>#N/A</v>
      </c>
      <c r="P4724" s="25" t="e">
        <f>VLOOKUP(A4724,'all NFkB targets'!$A$6:$A$571,1,FALSE)</f>
        <v>#N/A</v>
      </c>
    </row>
    <row r="4725" spans="1:16" x14ac:dyDescent="0.25">
      <c r="A4725" s="96" t="s">
        <v>1903</v>
      </c>
      <c r="B4725" s="21" t="s">
        <v>1904</v>
      </c>
      <c r="C4725" s="21"/>
      <c r="D4725" s="22">
        <v>0</v>
      </c>
      <c r="E4725" s="23">
        <v>-0.38726632772105574</v>
      </c>
      <c r="F4725" s="23">
        <v>0.10107423366963225</v>
      </c>
      <c r="G4725" s="23">
        <v>0.28536458644820495</v>
      </c>
      <c r="H4725" s="23">
        <v>-8.3819202883550752E-3</v>
      </c>
      <c r="I4725" s="25">
        <f t="shared" si="296"/>
        <v>0</v>
      </c>
      <c r="J4725" s="25">
        <f t="shared" si="297"/>
        <v>0</v>
      </c>
      <c r="K4725" s="25">
        <f t="shared" si="298"/>
        <v>0</v>
      </c>
      <c r="L4725" s="25">
        <f t="shared" si="299"/>
        <v>0</v>
      </c>
      <c r="M4725" s="25">
        <v>0</v>
      </c>
      <c r="N4725" s="25" t="e">
        <v>#N/A</v>
      </c>
      <c r="O4725" s="25" t="e">
        <f>VLOOKUP(A4725,'NFkB target TFs'!$E$10:$E$54,1,FALSE)</f>
        <v>#N/A</v>
      </c>
      <c r="P4725" s="25" t="e">
        <f>VLOOKUP(A4725,'all NFkB targets'!$A$6:$A$571,1,FALSE)</f>
        <v>#N/A</v>
      </c>
    </row>
    <row r="4726" spans="1:16" x14ac:dyDescent="0.25">
      <c r="A4726" s="96" t="s">
        <v>5202</v>
      </c>
      <c r="B4726" s="21" t="s">
        <v>5203</v>
      </c>
      <c r="C4726" s="21"/>
      <c r="D4726" s="22">
        <v>0</v>
      </c>
      <c r="E4726" s="23">
        <v>0.41987837557258573</v>
      </c>
      <c r="F4726" s="23">
        <v>0.38452397268633615</v>
      </c>
      <c r="G4726" s="23">
        <v>0.15443298684916312</v>
      </c>
      <c r="H4726" s="23">
        <v>-8.500848077523649E-3</v>
      </c>
      <c r="I4726" s="25">
        <f t="shared" si="296"/>
        <v>0</v>
      </c>
      <c r="J4726" s="25">
        <f t="shared" si="297"/>
        <v>0</v>
      </c>
      <c r="K4726" s="25">
        <f t="shared" si="298"/>
        <v>0</v>
      </c>
      <c r="L4726" s="25">
        <f t="shared" si="299"/>
        <v>0</v>
      </c>
      <c r="M4726" s="25">
        <v>0</v>
      </c>
      <c r="N4726" s="25" t="e">
        <v>#N/A</v>
      </c>
      <c r="O4726" s="25" t="e">
        <f>VLOOKUP(A4726,'NFkB target TFs'!$E$10:$E$54,1,FALSE)</f>
        <v>#N/A</v>
      </c>
      <c r="P4726" s="25" t="e">
        <f>VLOOKUP(A4726,'all NFkB targets'!$A$6:$A$571,1,FALSE)</f>
        <v>#N/A</v>
      </c>
    </row>
    <row r="4727" spans="1:16" x14ac:dyDescent="0.25">
      <c r="A4727" s="96" t="s">
        <v>5020</v>
      </c>
      <c r="B4727" s="21" t="s">
        <v>5021</v>
      </c>
      <c r="C4727" s="21"/>
      <c r="D4727" s="22">
        <v>0</v>
      </c>
      <c r="E4727" s="23">
        <v>3.1677030949829245E-2</v>
      </c>
      <c r="F4727" s="23">
        <v>-6.0956510952396951E-3</v>
      </c>
      <c r="G4727" s="23">
        <v>-3.7828654154709332E-2</v>
      </c>
      <c r="H4727" s="23">
        <v>-8.6816855939305954E-3</v>
      </c>
      <c r="I4727" s="25">
        <f t="shared" si="296"/>
        <v>0</v>
      </c>
      <c r="J4727" s="25">
        <f t="shared" si="297"/>
        <v>0</v>
      </c>
      <c r="K4727" s="25">
        <f t="shared" si="298"/>
        <v>0</v>
      </c>
      <c r="L4727" s="25">
        <f t="shared" si="299"/>
        <v>0</v>
      </c>
      <c r="M4727" s="25">
        <v>0</v>
      </c>
      <c r="N4727" s="25" t="e">
        <v>#N/A</v>
      </c>
      <c r="O4727" s="25" t="e">
        <f>VLOOKUP(A4727,'NFkB target TFs'!$E$10:$E$54,1,FALSE)</f>
        <v>#N/A</v>
      </c>
      <c r="P4727" s="25" t="e">
        <f>VLOOKUP(A4727,'all NFkB targets'!$A$6:$A$571,1,FALSE)</f>
        <v>#N/A</v>
      </c>
    </row>
    <row r="4728" spans="1:16" x14ac:dyDescent="0.25">
      <c r="A4728" s="96" t="s">
        <v>11937</v>
      </c>
      <c r="B4728" s="21" t="s">
        <v>11938</v>
      </c>
      <c r="C4728" s="21"/>
      <c r="D4728" s="22">
        <v>0</v>
      </c>
      <c r="E4728" s="23">
        <v>-4.6020474493888443E-2</v>
      </c>
      <c r="F4728" s="23">
        <v>-0.16542112932515052</v>
      </c>
      <c r="G4728" s="23">
        <v>0.34800475524270535</v>
      </c>
      <c r="H4728" s="23">
        <v>-8.7569257478105726E-3</v>
      </c>
      <c r="I4728" s="25">
        <f t="shared" si="296"/>
        <v>0</v>
      </c>
      <c r="J4728" s="25">
        <f t="shared" si="297"/>
        <v>0</v>
      </c>
      <c r="K4728" s="25">
        <f t="shared" si="298"/>
        <v>0</v>
      </c>
      <c r="L4728" s="25">
        <f t="shared" si="299"/>
        <v>0</v>
      </c>
      <c r="M4728" s="25">
        <v>0</v>
      </c>
      <c r="N4728" s="25" t="e">
        <v>#N/A</v>
      </c>
      <c r="O4728" s="25" t="e">
        <f>VLOOKUP(A4728,'NFkB target TFs'!$E$10:$E$54,1,FALSE)</f>
        <v>#N/A</v>
      </c>
      <c r="P4728" s="25" t="e">
        <f>VLOOKUP(A4728,'all NFkB targets'!$A$6:$A$571,1,FALSE)</f>
        <v>#N/A</v>
      </c>
    </row>
    <row r="4729" spans="1:16" x14ac:dyDescent="0.25">
      <c r="A4729" s="96" t="s">
        <v>11808</v>
      </c>
      <c r="B4729" s="21" t="s">
        <v>941</v>
      </c>
      <c r="C4729" s="21"/>
      <c r="D4729" s="22">
        <v>0</v>
      </c>
      <c r="E4729" s="23">
        <v>0.18517428479312495</v>
      </c>
      <c r="F4729" s="23">
        <v>0.31174780984840506</v>
      </c>
      <c r="G4729" s="23">
        <v>6.3110043854638184E-2</v>
      </c>
      <c r="H4729" s="23">
        <v>-8.7659049853212011E-3</v>
      </c>
      <c r="I4729" s="25">
        <f t="shared" si="296"/>
        <v>0</v>
      </c>
      <c r="J4729" s="25">
        <f t="shared" si="297"/>
        <v>0</v>
      </c>
      <c r="K4729" s="25">
        <f t="shared" si="298"/>
        <v>0</v>
      </c>
      <c r="L4729" s="25">
        <f t="shared" si="299"/>
        <v>0</v>
      </c>
      <c r="M4729" s="25">
        <v>0</v>
      </c>
      <c r="N4729" s="25" t="e">
        <v>#N/A</v>
      </c>
      <c r="O4729" s="25" t="e">
        <f>VLOOKUP(A4729,'NFkB target TFs'!$E$10:$E$54,1,FALSE)</f>
        <v>#N/A</v>
      </c>
      <c r="P4729" s="25" t="e">
        <f>VLOOKUP(A4729,'all NFkB targets'!$A$6:$A$571,1,FALSE)</f>
        <v>#N/A</v>
      </c>
    </row>
    <row r="4730" spans="1:16" x14ac:dyDescent="0.25">
      <c r="A4730" s="96" t="s">
        <v>5505</v>
      </c>
      <c r="B4730" s="21" t="s">
        <v>5506</v>
      </c>
      <c r="C4730" s="21"/>
      <c r="D4730" s="22">
        <v>0</v>
      </c>
      <c r="E4730" s="23">
        <v>-1.9186222826523141E-2</v>
      </c>
      <c r="F4730" s="23">
        <v>-0.1308860551944378</v>
      </c>
      <c r="G4730" s="23">
        <v>0.32397685632559803</v>
      </c>
      <c r="H4730" s="23">
        <v>-8.7704165459613504E-3</v>
      </c>
      <c r="I4730" s="25">
        <f t="shared" si="296"/>
        <v>0</v>
      </c>
      <c r="J4730" s="25">
        <f t="shared" si="297"/>
        <v>0</v>
      </c>
      <c r="K4730" s="25">
        <f t="shared" si="298"/>
        <v>0</v>
      </c>
      <c r="L4730" s="25">
        <f t="shared" si="299"/>
        <v>0</v>
      </c>
      <c r="M4730" s="25">
        <v>0</v>
      </c>
      <c r="N4730" s="25" t="e">
        <v>#N/A</v>
      </c>
      <c r="O4730" s="25" t="e">
        <f>VLOOKUP(A4730,'NFkB target TFs'!$E$10:$E$54,1,FALSE)</f>
        <v>#N/A</v>
      </c>
      <c r="P4730" s="25" t="e">
        <f>VLOOKUP(A4730,'all NFkB targets'!$A$6:$A$571,1,FALSE)</f>
        <v>#N/A</v>
      </c>
    </row>
    <row r="4731" spans="1:16" x14ac:dyDescent="0.25">
      <c r="A4731" s="96" t="s">
        <v>1997</v>
      </c>
      <c r="B4731" s="21" t="s">
        <v>1998</v>
      </c>
      <c r="C4731" s="21"/>
      <c r="D4731" s="22">
        <v>0</v>
      </c>
      <c r="E4731" s="23">
        <v>-0.27340879290937509</v>
      </c>
      <c r="F4731" s="23">
        <v>0.10535811457171192</v>
      </c>
      <c r="G4731" s="23">
        <v>0.45465632874476392</v>
      </c>
      <c r="H4731" s="23">
        <v>-8.8649642783827347E-3</v>
      </c>
      <c r="I4731" s="25">
        <f t="shared" si="296"/>
        <v>0</v>
      </c>
      <c r="J4731" s="25">
        <f t="shared" si="297"/>
        <v>0</v>
      </c>
      <c r="K4731" s="25">
        <f t="shared" si="298"/>
        <v>0</v>
      </c>
      <c r="L4731" s="25">
        <f t="shared" si="299"/>
        <v>0</v>
      </c>
      <c r="M4731" s="25">
        <v>0</v>
      </c>
      <c r="N4731" s="25" t="e">
        <v>#N/A</v>
      </c>
      <c r="O4731" s="25" t="e">
        <f>VLOOKUP(A4731,'NFkB target TFs'!$E$10:$E$54,1,FALSE)</f>
        <v>#N/A</v>
      </c>
      <c r="P4731" s="25" t="e">
        <f>VLOOKUP(A4731,'all NFkB targets'!$A$6:$A$571,1,FALSE)</f>
        <v>#N/A</v>
      </c>
    </row>
    <row r="4732" spans="1:16" x14ac:dyDescent="0.25">
      <c r="A4732" s="96" t="s">
        <v>3297</v>
      </c>
      <c r="B4732" s="21" t="s">
        <v>3298</v>
      </c>
      <c r="C4732" s="21"/>
      <c r="D4732" s="22">
        <v>0</v>
      </c>
      <c r="E4732" s="23">
        <v>0.41744290270833867</v>
      </c>
      <c r="F4732" s="23">
        <v>0.29013767796154433</v>
      </c>
      <c r="G4732" s="23">
        <v>-8.8541582420417347E-2</v>
      </c>
      <c r="H4732" s="23">
        <v>-8.938264405709849E-3</v>
      </c>
      <c r="I4732" s="25">
        <f t="shared" si="296"/>
        <v>0</v>
      </c>
      <c r="J4732" s="25">
        <f t="shared" si="297"/>
        <v>0</v>
      </c>
      <c r="K4732" s="25">
        <f t="shared" si="298"/>
        <v>0</v>
      </c>
      <c r="L4732" s="25">
        <f t="shared" si="299"/>
        <v>0</v>
      </c>
      <c r="M4732" s="25">
        <v>0</v>
      </c>
      <c r="N4732" s="25" t="e">
        <v>#N/A</v>
      </c>
      <c r="O4732" s="25" t="e">
        <f>VLOOKUP(A4732,'NFkB target TFs'!$E$10:$E$54,1,FALSE)</f>
        <v>#N/A</v>
      </c>
      <c r="P4732" s="25" t="e">
        <f>VLOOKUP(A4732,'all NFkB targets'!$A$6:$A$571,1,FALSE)</f>
        <v>#N/A</v>
      </c>
    </row>
    <row r="4733" spans="1:16" x14ac:dyDescent="0.25">
      <c r="A4733" s="96" t="s">
        <v>11442</v>
      </c>
      <c r="B4733" s="21" t="s">
        <v>11443</v>
      </c>
      <c r="C4733" s="21"/>
      <c r="D4733" s="22">
        <v>0</v>
      </c>
      <c r="E4733" s="23">
        <v>-0.23244608600037095</v>
      </c>
      <c r="F4733" s="23">
        <v>0.37090497369548148</v>
      </c>
      <c r="G4733" s="23">
        <v>0.26137844676271199</v>
      </c>
      <c r="H4733" s="23">
        <v>-8.9457633301324429E-3</v>
      </c>
      <c r="I4733" s="25">
        <f t="shared" si="296"/>
        <v>0</v>
      </c>
      <c r="J4733" s="25">
        <f t="shared" si="297"/>
        <v>0</v>
      </c>
      <c r="K4733" s="25">
        <f t="shared" si="298"/>
        <v>0</v>
      </c>
      <c r="L4733" s="25">
        <f t="shared" si="299"/>
        <v>0</v>
      </c>
      <c r="M4733" s="25">
        <v>0</v>
      </c>
      <c r="N4733" s="25" t="e">
        <v>#N/A</v>
      </c>
      <c r="O4733" s="25" t="e">
        <f>VLOOKUP(A4733,'NFkB target TFs'!$E$10:$E$54,1,FALSE)</f>
        <v>#N/A</v>
      </c>
      <c r="P4733" s="25" t="e">
        <f>VLOOKUP(A4733,'all NFkB targets'!$A$6:$A$571,1,FALSE)</f>
        <v>#N/A</v>
      </c>
    </row>
    <row r="4734" spans="1:16" x14ac:dyDescent="0.25">
      <c r="A4734" s="96" t="s">
        <v>6362</v>
      </c>
      <c r="B4734" s="21" t="s">
        <v>6363</v>
      </c>
      <c r="C4734" s="21"/>
      <c r="D4734" s="22">
        <v>0</v>
      </c>
      <c r="E4734" s="23">
        <v>-2.4277330303593334E-2</v>
      </c>
      <c r="F4734" s="23">
        <v>0.14248031932654348</v>
      </c>
      <c r="G4734" s="23">
        <v>0.37894923824058718</v>
      </c>
      <c r="H4734" s="23">
        <v>-8.9460477554827601E-3</v>
      </c>
      <c r="I4734" s="25">
        <f t="shared" si="296"/>
        <v>0</v>
      </c>
      <c r="J4734" s="25">
        <f t="shared" si="297"/>
        <v>0</v>
      </c>
      <c r="K4734" s="25">
        <f t="shared" si="298"/>
        <v>0</v>
      </c>
      <c r="L4734" s="25">
        <f t="shared" si="299"/>
        <v>0</v>
      </c>
      <c r="M4734" s="25">
        <v>0</v>
      </c>
      <c r="N4734" s="25" t="e">
        <v>#N/A</v>
      </c>
      <c r="O4734" s="25" t="e">
        <f>VLOOKUP(A4734,'NFkB target TFs'!$E$10:$E$54,1,FALSE)</f>
        <v>#N/A</v>
      </c>
      <c r="P4734" s="25" t="e">
        <f>VLOOKUP(A4734,'all NFkB targets'!$A$6:$A$571,1,FALSE)</f>
        <v>#N/A</v>
      </c>
    </row>
    <row r="4735" spans="1:16" x14ac:dyDescent="0.25">
      <c r="A4735" s="96" t="s">
        <v>3706</v>
      </c>
      <c r="B4735" s="21" t="s">
        <v>3707</v>
      </c>
      <c r="C4735" s="21"/>
      <c r="D4735" s="22">
        <v>0</v>
      </c>
      <c r="E4735" s="23">
        <v>0.14637588606039095</v>
      </c>
      <c r="F4735" s="23">
        <v>-1.6886132908548825E-2</v>
      </c>
      <c r="G4735" s="23">
        <v>0.12733360332011973</v>
      </c>
      <c r="H4735" s="23">
        <v>-8.992081712050742E-3</v>
      </c>
      <c r="I4735" s="25">
        <f t="shared" si="296"/>
        <v>0</v>
      </c>
      <c r="J4735" s="25">
        <f t="shared" si="297"/>
        <v>0</v>
      </c>
      <c r="K4735" s="25">
        <f t="shared" si="298"/>
        <v>0</v>
      </c>
      <c r="L4735" s="25">
        <f t="shared" si="299"/>
        <v>0</v>
      </c>
      <c r="M4735" s="25">
        <v>0</v>
      </c>
      <c r="N4735" s="25" t="e">
        <v>#N/A</v>
      </c>
      <c r="O4735" s="25" t="e">
        <f>VLOOKUP(A4735,'NFkB target TFs'!$E$10:$E$54,1,FALSE)</f>
        <v>#N/A</v>
      </c>
      <c r="P4735" s="25" t="e">
        <f>VLOOKUP(A4735,'all NFkB targets'!$A$6:$A$571,1,FALSE)</f>
        <v>#N/A</v>
      </c>
    </row>
    <row r="4736" spans="1:16" x14ac:dyDescent="0.25">
      <c r="A4736" s="96" t="s">
        <v>2159</v>
      </c>
      <c r="B4736" s="21" t="s">
        <v>2160</v>
      </c>
      <c r="C4736" s="21"/>
      <c r="D4736" s="22">
        <v>0</v>
      </c>
      <c r="E4736" s="23">
        <v>2.6641245567748184E-3</v>
      </c>
      <c r="F4736" s="23">
        <v>0.42683046824375342</v>
      </c>
      <c r="G4736" s="23">
        <v>0.46710330397426147</v>
      </c>
      <c r="H4736" s="23">
        <v>-9.0135222471647326E-3</v>
      </c>
      <c r="I4736" s="25">
        <f t="shared" si="296"/>
        <v>0</v>
      </c>
      <c r="J4736" s="25">
        <f t="shared" si="297"/>
        <v>0</v>
      </c>
      <c r="K4736" s="25">
        <f t="shared" si="298"/>
        <v>0</v>
      </c>
      <c r="L4736" s="25">
        <f t="shared" si="299"/>
        <v>0</v>
      </c>
      <c r="M4736" s="25">
        <v>0</v>
      </c>
      <c r="N4736" s="25" t="e">
        <v>#N/A</v>
      </c>
      <c r="O4736" s="25" t="e">
        <f>VLOOKUP(A4736,'NFkB target TFs'!$E$10:$E$54,1,FALSE)</f>
        <v>#N/A</v>
      </c>
      <c r="P4736" s="25" t="e">
        <f>VLOOKUP(A4736,'all NFkB targets'!$A$6:$A$571,1,FALSE)</f>
        <v>#N/A</v>
      </c>
    </row>
    <row r="4737" spans="1:16" x14ac:dyDescent="0.25">
      <c r="A4737" s="96" t="s">
        <v>12291</v>
      </c>
      <c r="B4737" s="21" t="s">
        <v>941</v>
      </c>
      <c r="C4737" s="21"/>
      <c r="D4737" s="22">
        <v>0</v>
      </c>
      <c r="E4737" s="28">
        <v>1.0793675372151221</v>
      </c>
      <c r="F4737" s="28">
        <v>0.22311114929753229</v>
      </c>
      <c r="G4737" s="24">
        <v>-0.22876839020282505</v>
      </c>
      <c r="H4737" s="23">
        <v>-9.0251549639930023E-3</v>
      </c>
      <c r="I4737" s="25">
        <f t="shared" si="296"/>
        <v>1</v>
      </c>
      <c r="J4737" s="25">
        <f t="shared" si="297"/>
        <v>0</v>
      </c>
      <c r="K4737" s="25">
        <f t="shared" si="298"/>
        <v>0</v>
      </c>
      <c r="L4737" s="25">
        <f t="shared" si="299"/>
        <v>0</v>
      </c>
      <c r="M4737" s="25">
        <v>1</v>
      </c>
      <c r="N4737" s="25" t="e">
        <v>#N/A</v>
      </c>
      <c r="O4737" s="25" t="e">
        <f>VLOOKUP(A4737,'NFkB target TFs'!$E$10:$E$54,1,FALSE)</f>
        <v>#N/A</v>
      </c>
      <c r="P4737" s="25" t="e">
        <f>VLOOKUP(A4737,'all NFkB targets'!$A$6:$A$571,1,FALSE)</f>
        <v>#N/A</v>
      </c>
    </row>
    <row r="4738" spans="1:16" x14ac:dyDescent="0.25">
      <c r="A4738" s="96" t="s">
        <v>15147</v>
      </c>
      <c r="B4738" s="21" t="s">
        <v>15148</v>
      </c>
      <c r="C4738" s="21"/>
      <c r="D4738" s="22">
        <v>0</v>
      </c>
      <c r="E4738" s="28">
        <v>1.3026092849375623</v>
      </c>
      <c r="F4738" s="28">
        <v>0.70078105270295654</v>
      </c>
      <c r="G4738" s="28">
        <v>0.73531518292456932</v>
      </c>
      <c r="H4738" s="23">
        <v>-9.1844827999563554E-3</v>
      </c>
      <c r="I4738" s="25">
        <f t="shared" si="296"/>
        <v>1</v>
      </c>
      <c r="J4738" s="25">
        <f t="shared" si="297"/>
        <v>1</v>
      </c>
      <c r="K4738" s="25">
        <f t="shared" si="298"/>
        <v>1</v>
      </c>
      <c r="L4738" s="25">
        <f t="shared" si="299"/>
        <v>0</v>
      </c>
      <c r="M4738" s="25">
        <v>1</v>
      </c>
      <c r="N4738" s="25" t="e">
        <v>#N/A</v>
      </c>
      <c r="O4738" s="25" t="e">
        <f>VLOOKUP(A4738,'NFkB target TFs'!$E$10:$E$54,1,FALSE)</f>
        <v>#N/A</v>
      </c>
      <c r="P4738" s="25" t="e">
        <f>VLOOKUP(A4738,'all NFkB targets'!$A$6:$A$571,1,FALSE)</f>
        <v>#N/A</v>
      </c>
    </row>
    <row r="4739" spans="1:16" x14ac:dyDescent="0.25">
      <c r="A4739" s="96" t="s">
        <v>4280</v>
      </c>
      <c r="B4739" s="21" t="s">
        <v>4281</v>
      </c>
      <c r="C4739" s="21"/>
      <c r="D4739" s="22">
        <v>0</v>
      </c>
      <c r="E4739" s="23">
        <v>-1.3169661483324779E-2</v>
      </c>
      <c r="F4739" s="23">
        <v>-7.1419060580215576E-2</v>
      </c>
      <c r="G4739" s="23">
        <v>-9.0293413104128084E-2</v>
      </c>
      <c r="H4739" s="23">
        <v>-9.2450429761868191E-3</v>
      </c>
      <c r="I4739" s="25">
        <f t="shared" si="296"/>
        <v>0</v>
      </c>
      <c r="J4739" s="25">
        <f t="shared" si="297"/>
        <v>0</v>
      </c>
      <c r="K4739" s="25">
        <f t="shared" si="298"/>
        <v>0</v>
      </c>
      <c r="L4739" s="25">
        <f t="shared" si="299"/>
        <v>0</v>
      </c>
      <c r="M4739" s="25">
        <v>0</v>
      </c>
      <c r="N4739" s="25" t="e">
        <v>#N/A</v>
      </c>
      <c r="O4739" s="25" t="e">
        <f>VLOOKUP(A4739,'NFkB target TFs'!$E$10:$E$54,1,FALSE)</f>
        <v>#N/A</v>
      </c>
      <c r="P4739" s="25" t="e">
        <f>VLOOKUP(A4739,'all NFkB targets'!$A$6:$A$571,1,FALSE)</f>
        <v>#N/A</v>
      </c>
    </row>
    <row r="4740" spans="1:16" x14ac:dyDescent="0.25">
      <c r="A4740" s="96" t="s">
        <v>5651</v>
      </c>
      <c r="B4740" s="21" t="s">
        <v>5652</v>
      </c>
      <c r="C4740" s="21"/>
      <c r="D4740" s="22">
        <v>0</v>
      </c>
      <c r="E4740" s="23">
        <v>9.7699824092968263E-2</v>
      </c>
      <c r="F4740" s="23">
        <v>0.24465203755777767</v>
      </c>
      <c r="G4740" s="23">
        <v>7.8440746739395162E-2</v>
      </c>
      <c r="H4740" s="23">
        <v>-9.3153713604923888E-3</v>
      </c>
      <c r="I4740" s="25">
        <f t="shared" si="296"/>
        <v>0</v>
      </c>
      <c r="J4740" s="25">
        <f t="shared" si="297"/>
        <v>0</v>
      </c>
      <c r="K4740" s="25">
        <f t="shared" si="298"/>
        <v>0</v>
      </c>
      <c r="L4740" s="25">
        <f t="shared" si="299"/>
        <v>0</v>
      </c>
      <c r="M4740" s="25">
        <v>0</v>
      </c>
      <c r="N4740" s="25" t="e">
        <v>#N/A</v>
      </c>
      <c r="O4740" s="25" t="e">
        <f>VLOOKUP(A4740,'NFkB target TFs'!$E$10:$E$54,1,FALSE)</f>
        <v>#N/A</v>
      </c>
      <c r="P4740" s="25" t="e">
        <f>VLOOKUP(A4740,'all NFkB targets'!$A$6:$A$571,1,FALSE)</f>
        <v>#N/A</v>
      </c>
    </row>
    <row r="4741" spans="1:16" x14ac:dyDescent="0.25">
      <c r="A4741" s="96" t="s">
        <v>2355</v>
      </c>
      <c r="B4741" s="21" t="s">
        <v>2356</v>
      </c>
      <c r="C4741" s="21"/>
      <c r="D4741" s="22">
        <v>0</v>
      </c>
      <c r="E4741" s="23">
        <v>-3.785893563847972E-3</v>
      </c>
      <c r="F4741" s="23">
        <v>0.21063583338277891</v>
      </c>
      <c r="G4741" s="23">
        <v>0.39225394762460952</v>
      </c>
      <c r="H4741" s="23">
        <v>-9.3206311971428188E-3</v>
      </c>
      <c r="I4741" s="25">
        <f t="shared" si="296"/>
        <v>0</v>
      </c>
      <c r="J4741" s="25">
        <f t="shared" si="297"/>
        <v>0</v>
      </c>
      <c r="K4741" s="25">
        <f t="shared" si="298"/>
        <v>0</v>
      </c>
      <c r="L4741" s="25">
        <f t="shared" si="299"/>
        <v>0</v>
      </c>
      <c r="M4741" s="25">
        <v>0</v>
      </c>
      <c r="N4741" s="25" t="e">
        <v>#N/A</v>
      </c>
      <c r="O4741" s="25" t="e">
        <f>VLOOKUP(A4741,'NFkB target TFs'!$E$10:$E$54,1,FALSE)</f>
        <v>#N/A</v>
      </c>
      <c r="P4741" s="25" t="e">
        <f>VLOOKUP(A4741,'all NFkB targets'!$A$6:$A$571,1,FALSE)</f>
        <v>#N/A</v>
      </c>
    </row>
    <row r="4742" spans="1:16" x14ac:dyDescent="0.25">
      <c r="A4742" s="96" t="s">
        <v>5557</v>
      </c>
      <c r="B4742" s="21" t="s">
        <v>5558</v>
      </c>
      <c r="C4742" s="21"/>
      <c r="D4742" s="22">
        <v>0</v>
      </c>
      <c r="E4742" s="23">
        <v>0.3695248116095084</v>
      </c>
      <c r="F4742" s="23">
        <v>0.17555600748783406</v>
      </c>
      <c r="G4742" s="23">
        <v>0.12211251509382194</v>
      </c>
      <c r="H4742" s="23">
        <v>-9.5112016457903816E-3</v>
      </c>
      <c r="I4742" s="25">
        <f t="shared" si="296"/>
        <v>0</v>
      </c>
      <c r="J4742" s="25">
        <f t="shared" si="297"/>
        <v>0</v>
      </c>
      <c r="K4742" s="25">
        <f t="shared" si="298"/>
        <v>0</v>
      </c>
      <c r="L4742" s="25">
        <f t="shared" si="299"/>
        <v>0</v>
      </c>
      <c r="M4742" s="25">
        <v>0</v>
      </c>
      <c r="N4742" s="25" t="e">
        <v>#N/A</v>
      </c>
      <c r="O4742" s="25" t="e">
        <f>VLOOKUP(A4742,'NFkB target TFs'!$E$10:$E$54,1,FALSE)</f>
        <v>#N/A</v>
      </c>
      <c r="P4742" s="25" t="e">
        <f>VLOOKUP(A4742,'all NFkB targets'!$A$6:$A$571,1,FALSE)</f>
        <v>#N/A</v>
      </c>
    </row>
    <row r="4743" spans="1:16" x14ac:dyDescent="0.25">
      <c r="A4743" s="96" t="s">
        <v>7259</v>
      </c>
      <c r="B4743" s="21" t="s">
        <v>7260</v>
      </c>
      <c r="C4743" s="21"/>
      <c r="D4743" s="22">
        <v>0</v>
      </c>
      <c r="E4743" s="23">
        <v>0.43941800102783252</v>
      </c>
      <c r="F4743" s="23">
        <v>0.19737958905766015</v>
      </c>
      <c r="G4743" s="23">
        <v>0.55150750378241598</v>
      </c>
      <c r="H4743" s="23">
        <v>-9.6288139415905243E-3</v>
      </c>
      <c r="I4743" s="25">
        <f t="shared" si="296"/>
        <v>0</v>
      </c>
      <c r="J4743" s="25">
        <f t="shared" si="297"/>
        <v>0</v>
      </c>
      <c r="K4743" s="25">
        <f t="shared" si="298"/>
        <v>0</v>
      </c>
      <c r="L4743" s="25">
        <f t="shared" si="299"/>
        <v>0</v>
      </c>
      <c r="M4743" s="25">
        <v>0</v>
      </c>
      <c r="N4743" s="25" t="e">
        <v>#N/A</v>
      </c>
      <c r="O4743" s="25" t="e">
        <f>VLOOKUP(A4743,'NFkB target TFs'!$E$10:$E$54,1,FALSE)</f>
        <v>#N/A</v>
      </c>
      <c r="P4743" s="25" t="e">
        <f>VLOOKUP(A4743,'all NFkB targets'!$A$6:$A$571,1,FALSE)</f>
        <v>#N/A</v>
      </c>
    </row>
    <row r="4744" spans="1:16" x14ac:dyDescent="0.25">
      <c r="A4744" s="96" t="s">
        <v>3967</v>
      </c>
      <c r="B4744" s="21" t="s">
        <v>3968</v>
      </c>
      <c r="C4744" s="21"/>
      <c r="D4744" s="22">
        <v>0</v>
      </c>
      <c r="E4744" s="23">
        <v>0.10707786604770041</v>
      </c>
      <c r="F4744" s="23">
        <v>0.41896613130589666</v>
      </c>
      <c r="G4744" s="23">
        <v>0.12353903441016244</v>
      </c>
      <c r="H4744" s="23">
        <v>-9.7722955870079391E-3</v>
      </c>
      <c r="I4744" s="25">
        <f t="shared" si="296"/>
        <v>0</v>
      </c>
      <c r="J4744" s="25">
        <f t="shared" si="297"/>
        <v>0</v>
      </c>
      <c r="K4744" s="25">
        <f t="shared" si="298"/>
        <v>0</v>
      </c>
      <c r="L4744" s="25">
        <f t="shared" si="299"/>
        <v>0</v>
      </c>
      <c r="M4744" s="25">
        <v>0</v>
      </c>
      <c r="N4744" s="25" t="e">
        <v>#N/A</v>
      </c>
      <c r="O4744" s="25" t="e">
        <f>VLOOKUP(A4744,'NFkB target TFs'!$E$10:$E$54,1,FALSE)</f>
        <v>#N/A</v>
      </c>
      <c r="P4744" s="25" t="e">
        <f>VLOOKUP(A4744,'all NFkB targets'!$A$6:$A$571,1,FALSE)</f>
        <v>#N/A</v>
      </c>
    </row>
    <row r="4745" spans="1:16" x14ac:dyDescent="0.25">
      <c r="A4745" s="96" t="s">
        <v>3666</v>
      </c>
      <c r="B4745" s="21" t="s">
        <v>3667</v>
      </c>
      <c r="C4745" s="21"/>
      <c r="D4745" s="22">
        <v>0</v>
      </c>
      <c r="E4745" s="23">
        <v>-7.3466861153133139E-2</v>
      </c>
      <c r="F4745" s="23">
        <v>-0.13303876627181455</v>
      </c>
      <c r="G4745" s="23">
        <v>-0.18696000253606262</v>
      </c>
      <c r="H4745" s="23">
        <v>-9.7802058318827434E-3</v>
      </c>
      <c r="I4745" s="25">
        <f t="shared" si="296"/>
        <v>0</v>
      </c>
      <c r="J4745" s="25">
        <f t="shared" si="297"/>
        <v>0</v>
      </c>
      <c r="K4745" s="25">
        <f t="shared" si="298"/>
        <v>0</v>
      </c>
      <c r="L4745" s="25">
        <f t="shared" si="299"/>
        <v>0</v>
      </c>
      <c r="M4745" s="25">
        <v>0</v>
      </c>
      <c r="N4745" s="25" t="e">
        <v>#N/A</v>
      </c>
      <c r="O4745" s="25" t="e">
        <f>VLOOKUP(A4745,'NFkB target TFs'!$E$10:$E$54,1,FALSE)</f>
        <v>#N/A</v>
      </c>
      <c r="P4745" s="25" t="e">
        <f>VLOOKUP(A4745,'all NFkB targets'!$A$6:$A$571,1,FALSE)</f>
        <v>#N/A</v>
      </c>
    </row>
    <row r="4746" spans="1:16" x14ac:dyDescent="0.25">
      <c r="A4746" s="96" t="s">
        <v>11635</v>
      </c>
      <c r="B4746" s="21" t="s">
        <v>941</v>
      </c>
      <c r="C4746" s="21"/>
      <c r="D4746" s="22">
        <v>0</v>
      </c>
      <c r="E4746" s="23">
        <v>0.29981257545270495</v>
      </c>
      <c r="F4746" s="23">
        <v>0.45680743048773997</v>
      </c>
      <c r="G4746" s="23">
        <v>0.39265391141956035</v>
      </c>
      <c r="H4746" s="23">
        <v>-9.7972379463871339E-3</v>
      </c>
      <c r="I4746" s="25">
        <f t="shared" si="296"/>
        <v>0</v>
      </c>
      <c r="J4746" s="25">
        <f t="shared" si="297"/>
        <v>0</v>
      </c>
      <c r="K4746" s="25">
        <f t="shared" si="298"/>
        <v>0</v>
      </c>
      <c r="L4746" s="25">
        <f t="shared" si="299"/>
        <v>0</v>
      </c>
      <c r="M4746" s="25">
        <v>0</v>
      </c>
      <c r="N4746" s="25" t="e">
        <v>#N/A</v>
      </c>
      <c r="O4746" s="25" t="e">
        <f>VLOOKUP(A4746,'NFkB target TFs'!$E$10:$E$54,1,FALSE)</f>
        <v>#N/A</v>
      </c>
      <c r="P4746" s="25" t="e">
        <f>VLOOKUP(A4746,'all NFkB targets'!$A$6:$A$571,1,FALSE)</f>
        <v>#N/A</v>
      </c>
    </row>
    <row r="4747" spans="1:16" x14ac:dyDescent="0.25">
      <c r="A4747" s="96" t="s">
        <v>6052</v>
      </c>
      <c r="B4747" s="21" t="s">
        <v>6053</v>
      </c>
      <c r="C4747" s="21"/>
      <c r="D4747" s="22">
        <v>0</v>
      </c>
      <c r="E4747" s="23">
        <v>0.20105923835224943</v>
      </c>
      <c r="F4747" s="23">
        <v>0.44530962276848773</v>
      </c>
      <c r="G4747" s="23">
        <v>0.28534551026607019</v>
      </c>
      <c r="H4747" s="23">
        <v>-9.8803325024460053E-3</v>
      </c>
      <c r="I4747" s="25">
        <f t="shared" si="296"/>
        <v>0</v>
      </c>
      <c r="J4747" s="25">
        <f t="shared" si="297"/>
        <v>0</v>
      </c>
      <c r="K4747" s="25">
        <f t="shared" si="298"/>
        <v>0</v>
      </c>
      <c r="L4747" s="25">
        <f t="shared" si="299"/>
        <v>0</v>
      </c>
      <c r="M4747" s="25">
        <v>0</v>
      </c>
      <c r="N4747" s="25" t="e">
        <v>#N/A</v>
      </c>
      <c r="O4747" s="25" t="e">
        <f>VLOOKUP(A4747,'NFkB target TFs'!$E$10:$E$54,1,FALSE)</f>
        <v>#N/A</v>
      </c>
      <c r="P4747" s="25" t="e">
        <f>VLOOKUP(A4747,'all NFkB targets'!$A$6:$A$571,1,FALSE)</f>
        <v>#N/A</v>
      </c>
    </row>
    <row r="4748" spans="1:16" x14ac:dyDescent="0.25">
      <c r="A4748" s="96" t="s">
        <v>11241</v>
      </c>
      <c r="B4748" s="21" t="s">
        <v>11242</v>
      </c>
      <c r="C4748" s="21"/>
      <c r="D4748" s="22">
        <v>0</v>
      </c>
      <c r="E4748" s="23">
        <v>0.18834959623354003</v>
      </c>
      <c r="F4748" s="23">
        <v>0.30391235413840773</v>
      </c>
      <c r="G4748" s="23">
        <v>0.32328015031786794</v>
      </c>
      <c r="H4748" s="23">
        <v>-9.8864859257773441E-3</v>
      </c>
      <c r="I4748" s="25">
        <f t="shared" si="296"/>
        <v>0</v>
      </c>
      <c r="J4748" s="25">
        <f t="shared" si="297"/>
        <v>0</v>
      </c>
      <c r="K4748" s="25">
        <f t="shared" si="298"/>
        <v>0</v>
      </c>
      <c r="L4748" s="25">
        <f t="shared" si="299"/>
        <v>0</v>
      </c>
      <c r="M4748" s="25">
        <v>0</v>
      </c>
      <c r="N4748" s="25" t="e">
        <v>#N/A</v>
      </c>
      <c r="O4748" s="25" t="e">
        <f>VLOOKUP(A4748,'NFkB target TFs'!$E$10:$E$54,1,FALSE)</f>
        <v>#N/A</v>
      </c>
      <c r="P4748" s="25" t="e">
        <f>VLOOKUP(A4748,'all NFkB targets'!$A$6:$A$571,1,FALSE)</f>
        <v>#N/A</v>
      </c>
    </row>
    <row r="4749" spans="1:16" x14ac:dyDescent="0.25">
      <c r="A4749" s="96" t="s">
        <v>13136</v>
      </c>
      <c r="B4749" s="21" t="s">
        <v>13137</v>
      </c>
      <c r="C4749" s="21"/>
      <c r="D4749" s="22">
        <v>0</v>
      </c>
      <c r="E4749" s="24">
        <v>-0.3099832179466353</v>
      </c>
      <c r="F4749" s="28">
        <v>0.21766679280856135</v>
      </c>
      <c r="G4749" s="28">
        <v>0.60787689266915812</v>
      </c>
      <c r="H4749" s="23">
        <v>-9.8941279956470413E-3</v>
      </c>
      <c r="I4749" s="25">
        <f t="shared" si="296"/>
        <v>0</v>
      </c>
      <c r="J4749" s="25">
        <f t="shared" si="297"/>
        <v>0</v>
      </c>
      <c r="K4749" s="25">
        <f t="shared" si="298"/>
        <v>1</v>
      </c>
      <c r="L4749" s="25">
        <f t="shared" si="299"/>
        <v>0</v>
      </c>
      <c r="M4749" s="25">
        <v>1</v>
      </c>
      <c r="N4749" s="25" t="e">
        <v>#N/A</v>
      </c>
      <c r="O4749" s="25" t="e">
        <f>VLOOKUP(A4749,'NFkB target TFs'!$E$10:$E$54,1,FALSE)</f>
        <v>#N/A</v>
      </c>
      <c r="P4749" s="25" t="e">
        <f>VLOOKUP(A4749,'all NFkB targets'!$A$6:$A$571,1,FALSE)</f>
        <v>#N/A</v>
      </c>
    </row>
    <row r="4750" spans="1:16" x14ac:dyDescent="0.25">
      <c r="A4750" s="96" t="s">
        <v>6389</v>
      </c>
      <c r="B4750" s="21" t="s">
        <v>6390</v>
      </c>
      <c r="C4750" s="21"/>
      <c r="D4750" s="22">
        <v>0</v>
      </c>
      <c r="E4750" s="23">
        <v>-0.35104401432007998</v>
      </c>
      <c r="F4750" s="23">
        <v>-0.16258259536805497</v>
      </c>
      <c r="G4750" s="23">
        <v>2.0650509309879893E-2</v>
      </c>
      <c r="H4750" s="23">
        <v>-9.9264495637846478E-3</v>
      </c>
      <c r="I4750" s="25">
        <f t="shared" si="296"/>
        <v>0</v>
      </c>
      <c r="J4750" s="25">
        <f t="shared" si="297"/>
        <v>0</v>
      </c>
      <c r="K4750" s="25">
        <f t="shared" si="298"/>
        <v>0</v>
      </c>
      <c r="L4750" s="25">
        <f t="shared" si="299"/>
        <v>0</v>
      </c>
      <c r="M4750" s="25">
        <v>0</v>
      </c>
      <c r="N4750" s="25" t="e">
        <v>#N/A</v>
      </c>
      <c r="O4750" s="25" t="e">
        <f>VLOOKUP(A4750,'NFkB target TFs'!$E$10:$E$54,1,FALSE)</f>
        <v>#N/A</v>
      </c>
      <c r="P4750" s="25" t="e">
        <f>VLOOKUP(A4750,'all NFkB targets'!$A$6:$A$571,1,FALSE)</f>
        <v>#N/A</v>
      </c>
    </row>
    <row r="4751" spans="1:16" x14ac:dyDescent="0.25">
      <c r="A4751" s="96" t="s">
        <v>7840</v>
      </c>
      <c r="B4751" s="21" t="s">
        <v>7841</v>
      </c>
      <c r="C4751" s="21"/>
      <c r="D4751" s="22">
        <v>0</v>
      </c>
      <c r="E4751" s="23">
        <v>0.19574129324644948</v>
      </c>
      <c r="F4751" s="23">
        <v>0.23204591984325829</v>
      </c>
      <c r="G4751" s="23">
        <v>-0.28031085152453106</v>
      </c>
      <c r="H4751" s="23">
        <v>-9.9460659128943266E-3</v>
      </c>
      <c r="I4751" s="25">
        <f t="shared" si="296"/>
        <v>0</v>
      </c>
      <c r="J4751" s="25">
        <f t="shared" si="297"/>
        <v>0</v>
      </c>
      <c r="K4751" s="25">
        <f t="shared" si="298"/>
        <v>0</v>
      </c>
      <c r="L4751" s="25">
        <f t="shared" si="299"/>
        <v>0</v>
      </c>
      <c r="M4751" s="25">
        <v>0</v>
      </c>
      <c r="N4751" s="25" t="e">
        <v>#N/A</v>
      </c>
      <c r="O4751" s="25" t="e">
        <f>VLOOKUP(A4751,'NFkB target TFs'!$E$10:$E$54,1,FALSE)</f>
        <v>#N/A</v>
      </c>
      <c r="P4751" s="25" t="e">
        <f>VLOOKUP(A4751,'all NFkB targets'!$A$6:$A$571,1,FALSE)</f>
        <v>#N/A</v>
      </c>
    </row>
    <row r="4752" spans="1:16" x14ac:dyDescent="0.25">
      <c r="A4752" s="96" t="s">
        <v>735</v>
      </c>
      <c r="B4752" s="21" t="s">
        <v>736</v>
      </c>
      <c r="C4752" s="21"/>
      <c r="D4752" s="22">
        <v>0</v>
      </c>
      <c r="E4752" s="23">
        <v>0.33130933118167133</v>
      </c>
      <c r="F4752" s="23">
        <v>0.53312688851654211</v>
      </c>
      <c r="G4752" s="23">
        <v>0.44387018148655644</v>
      </c>
      <c r="H4752" s="23">
        <v>-1.0044479340530654E-2</v>
      </c>
      <c r="I4752" s="25">
        <f t="shared" si="296"/>
        <v>0</v>
      </c>
      <c r="J4752" s="25">
        <f t="shared" si="297"/>
        <v>0</v>
      </c>
      <c r="K4752" s="25">
        <f t="shared" si="298"/>
        <v>0</v>
      </c>
      <c r="L4752" s="25">
        <f t="shared" si="299"/>
        <v>0</v>
      </c>
      <c r="M4752" s="25">
        <v>0</v>
      </c>
      <c r="N4752" s="25" t="e">
        <v>#N/A</v>
      </c>
      <c r="O4752" s="25" t="e">
        <f>VLOOKUP(A4752,'NFkB target TFs'!$E$10:$E$54,1,FALSE)</f>
        <v>#N/A</v>
      </c>
      <c r="P4752" s="25" t="e">
        <f>VLOOKUP(A4752,'all NFkB targets'!$A$6:$A$571,1,FALSE)</f>
        <v>#N/A</v>
      </c>
    </row>
    <row r="4753" spans="1:16" x14ac:dyDescent="0.25">
      <c r="A4753" s="96" t="s">
        <v>2462</v>
      </c>
      <c r="B4753" s="21" t="s">
        <v>2463</v>
      </c>
      <c r="C4753" s="21"/>
      <c r="D4753" s="22">
        <v>0</v>
      </c>
      <c r="E4753" s="23">
        <v>4.0277567685698679E-2</v>
      </c>
      <c r="F4753" s="23">
        <v>0.2802085229487899</v>
      </c>
      <c r="G4753" s="23">
        <v>0.38013638021524698</v>
      </c>
      <c r="H4753" s="23">
        <v>-1.0078028199999183E-2</v>
      </c>
      <c r="I4753" s="25">
        <f t="shared" si="296"/>
        <v>0</v>
      </c>
      <c r="J4753" s="25">
        <f t="shared" si="297"/>
        <v>0</v>
      </c>
      <c r="K4753" s="25">
        <f t="shared" si="298"/>
        <v>0</v>
      </c>
      <c r="L4753" s="25">
        <f t="shared" si="299"/>
        <v>0</v>
      </c>
      <c r="M4753" s="25">
        <v>0</v>
      </c>
      <c r="N4753" s="25" t="e">
        <v>#N/A</v>
      </c>
      <c r="O4753" s="25" t="e">
        <f>VLOOKUP(A4753,'NFkB target TFs'!$E$10:$E$54,1,FALSE)</f>
        <v>#N/A</v>
      </c>
      <c r="P4753" s="25" t="e">
        <f>VLOOKUP(A4753,'all NFkB targets'!$A$6:$A$571,1,FALSE)</f>
        <v>#N/A</v>
      </c>
    </row>
    <row r="4754" spans="1:16" x14ac:dyDescent="0.25">
      <c r="A4754" s="96" t="s">
        <v>5751</v>
      </c>
      <c r="B4754" s="21" t="s">
        <v>5752</v>
      </c>
      <c r="C4754" s="21"/>
      <c r="D4754" s="22">
        <v>0</v>
      </c>
      <c r="E4754" s="23">
        <v>0.42153756169375378</v>
      </c>
      <c r="F4754" s="23">
        <v>0.36760834535252856</v>
      </c>
      <c r="G4754" s="23">
        <v>0.30709925948019057</v>
      </c>
      <c r="H4754" s="23">
        <v>-1.0139264031967238E-2</v>
      </c>
      <c r="I4754" s="25">
        <f t="shared" si="296"/>
        <v>0</v>
      </c>
      <c r="J4754" s="25">
        <f t="shared" si="297"/>
        <v>0</v>
      </c>
      <c r="K4754" s="25">
        <f t="shared" si="298"/>
        <v>0</v>
      </c>
      <c r="L4754" s="25">
        <f t="shared" si="299"/>
        <v>0</v>
      </c>
      <c r="M4754" s="25">
        <v>0</v>
      </c>
      <c r="N4754" s="25" t="e">
        <v>#N/A</v>
      </c>
      <c r="O4754" s="25" t="e">
        <f>VLOOKUP(A4754,'NFkB target TFs'!$E$10:$E$54,1,FALSE)</f>
        <v>#N/A</v>
      </c>
      <c r="P4754" s="25" t="e">
        <f>VLOOKUP(A4754,'all NFkB targets'!$A$6:$A$571,1,FALSE)</f>
        <v>#N/A</v>
      </c>
    </row>
    <row r="4755" spans="1:16" x14ac:dyDescent="0.25">
      <c r="A4755" s="96" t="s">
        <v>2681</v>
      </c>
      <c r="B4755" s="21" t="s">
        <v>2682</v>
      </c>
      <c r="C4755" s="21"/>
      <c r="D4755" s="22">
        <v>0</v>
      </c>
      <c r="E4755" s="23">
        <v>3.8126261083676422E-2</v>
      </c>
      <c r="F4755" s="23">
        <v>0.16410405476169931</v>
      </c>
      <c r="G4755" s="23">
        <v>-6.497518930931212E-2</v>
      </c>
      <c r="H4755" s="23">
        <v>-1.0332877413836329E-2</v>
      </c>
      <c r="I4755" s="25">
        <f t="shared" si="296"/>
        <v>0</v>
      </c>
      <c r="J4755" s="25">
        <f t="shared" si="297"/>
        <v>0</v>
      </c>
      <c r="K4755" s="25">
        <f t="shared" si="298"/>
        <v>0</v>
      </c>
      <c r="L4755" s="25">
        <f t="shared" si="299"/>
        <v>0</v>
      </c>
      <c r="M4755" s="25">
        <v>0</v>
      </c>
      <c r="N4755" s="25" t="e">
        <v>#N/A</v>
      </c>
      <c r="O4755" s="25" t="e">
        <f>VLOOKUP(A4755,'NFkB target TFs'!$E$10:$E$54,1,FALSE)</f>
        <v>#N/A</v>
      </c>
      <c r="P4755" s="25" t="e">
        <f>VLOOKUP(A4755,'all NFkB targets'!$A$6:$A$571,1,FALSE)</f>
        <v>#N/A</v>
      </c>
    </row>
    <row r="4756" spans="1:16" x14ac:dyDescent="0.25">
      <c r="A4756" s="96" t="s">
        <v>3682</v>
      </c>
      <c r="B4756" s="21" t="s">
        <v>3683</v>
      </c>
      <c r="C4756" s="21"/>
      <c r="D4756" s="22">
        <v>0</v>
      </c>
      <c r="E4756" s="23">
        <v>3.2213029651064726E-4</v>
      </c>
      <c r="F4756" s="23">
        <v>3.0625618005825739E-2</v>
      </c>
      <c r="G4756" s="23">
        <v>-1.611940806489779E-2</v>
      </c>
      <c r="H4756" s="23">
        <v>-1.0381811843694763E-2</v>
      </c>
      <c r="I4756" s="25">
        <f t="shared" si="296"/>
        <v>0</v>
      </c>
      <c r="J4756" s="25">
        <f t="shared" si="297"/>
        <v>0</v>
      </c>
      <c r="K4756" s="25">
        <f t="shared" si="298"/>
        <v>0</v>
      </c>
      <c r="L4756" s="25">
        <f t="shared" si="299"/>
        <v>0</v>
      </c>
      <c r="M4756" s="25">
        <v>0</v>
      </c>
      <c r="N4756" s="25" t="e">
        <v>#N/A</v>
      </c>
      <c r="O4756" s="25" t="e">
        <f>VLOOKUP(A4756,'NFkB target TFs'!$E$10:$E$54,1,FALSE)</f>
        <v>#N/A</v>
      </c>
      <c r="P4756" s="25" t="e">
        <f>VLOOKUP(A4756,'all NFkB targets'!$A$6:$A$571,1,FALSE)</f>
        <v>#N/A</v>
      </c>
    </row>
    <row r="4757" spans="1:16" x14ac:dyDescent="0.25">
      <c r="A4757" s="96" t="s">
        <v>11933</v>
      </c>
      <c r="B4757" s="21" t="s">
        <v>11934</v>
      </c>
      <c r="C4757" s="21"/>
      <c r="D4757" s="22">
        <v>0</v>
      </c>
      <c r="E4757" s="23">
        <v>-1.3523140838272338E-2</v>
      </c>
      <c r="F4757" s="23">
        <v>0.38180419609608424</v>
      </c>
      <c r="G4757" s="23">
        <v>4.6665772125115836E-2</v>
      </c>
      <c r="H4757" s="23">
        <v>-1.0600475941286158E-2</v>
      </c>
      <c r="I4757" s="25">
        <f t="shared" si="296"/>
        <v>0</v>
      </c>
      <c r="J4757" s="25">
        <f t="shared" si="297"/>
        <v>0</v>
      </c>
      <c r="K4757" s="25">
        <f t="shared" si="298"/>
        <v>0</v>
      </c>
      <c r="L4757" s="25">
        <f t="shared" si="299"/>
        <v>0</v>
      </c>
      <c r="M4757" s="25">
        <v>0</v>
      </c>
      <c r="N4757" s="25" t="e">
        <v>#N/A</v>
      </c>
      <c r="O4757" s="25" t="e">
        <f>VLOOKUP(A4757,'NFkB target TFs'!$E$10:$E$54,1,FALSE)</f>
        <v>#N/A</v>
      </c>
      <c r="P4757" s="25" t="e">
        <f>VLOOKUP(A4757,'all NFkB targets'!$A$6:$A$571,1,FALSE)</f>
        <v>#N/A</v>
      </c>
    </row>
    <row r="4758" spans="1:16" x14ac:dyDescent="0.25">
      <c r="A4758" s="96" t="s">
        <v>9082</v>
      </c>
      <c r="B4758" s="21" t="s">
        <v>9083</v>
      </c>
      <c r="C4758" s="21"/>
      <c r="D4758" s="22">
        <v>0</v>
      </c>
      <c r="E4758" s="23">
        <v>-0.10943529767335633</v>
      </c>
      <c r="F4758" s="23">
        <v>-0.24938864464560509</v>
      </c>
      <c r="G4758" s="23">
        <v>0.45864662086284358</v>
      </c>
      <c r="H4758" s="23">
        <v>-1.0673239423475003E-2</v>
      </c>
      <c r="I4758" s="25">
        <f t="shared" si="296"/>
        <v>0</v>
      </c>
      <c r="J4758" s="25">
        <f t="shared" si="297"/>
        <v>0</v>
      </c>
      <c r="K4758" s="25">
        <f t="shared" si="298"/>
        <v>0</v>
      </c>
      <c r="L4758" s="25">
        <f t="shared" si="299"/>
        <v>0</v>
      </c>
      <c r="M4758" s="25">
        <v>0</v>
      </c>
      <c r="N4758" s="25" t="e">
        <v>#N/A</v>
      </c>
      <c r="O4758" s="25" t="e">
        <f>VLOOKUP(A4758,'NFkB target TFs'!$E$10:$E$54,1,FALSE)</f>
        <v>#N/A</v>
      </c>
      <c r="P4758" s="25" t="e">
        <f>VLOOKUP(A4758,'all NFkB targets'!$A$6:$A$571,1,FALSE)</f>
        <v>#N/A</v>
      </c>
    </row>
    <row r="4759" spans="1:16" x14ac:dyDescent="0.25">
      <c r="A4759" s="96" t="s">
        <v>8918</v>
      </c>
      <c r="B4759" s="21" t="s">
        <v>941</v>
      </c>
      <c r="C4759" s="21"/>
      <c r="D4759" s="22">
        <v>0</v>
      </c>
      <c r="E4759" s="23">
        <v>-2.4489543624376227E-2</v>
      </c>
      <c r="F4759" s="23">
        <v>-4.0244928942927893E-3</v>
      </c>
      <c r="G4759" s="23">
        <v>0.20278561843129528</v>
      </c>
      <c r="H4759" s="23">
        <v>-1.0692371956345042E-2</v>
      </c>
      <c r="I4759" s="25">
        <f t="shared" si="296"/>
        <v>0</v>
      </c>
      <c r="J4759" s="25">
        <f t="shared" si="297"/>
        <v>0</v>
      </c>
      <c r="K4759" s="25">
        <f t="shared" si="298"/>
        <v>0</v>
      </c>
      <c r="L4759" s="25">
        <f t="shared" si="299"/>
        <v>0</v>
      </c>
      <c r="M4759" s="25">
        <v>0</v>
      </c>
      <c r="N4759" s="25" t="e">
        <v>#N/A</v>
      </c>
      <c r="O4759" s="25" t="e">
        <f>VLOOKUP(A4759,'NFkB target TFs'!$E$10:$E$54,1,FALSE)</f>
        <v>#N/A</v>
      </c>
      <c r="P4759" s="25" t="e">
        <f>VLOOKUP(A4759,'all NFkB targets'!$A$6:$A$571,1,FALSE)</f>
        <v>#N/A</v>
      </c>
    </row>
    <row r="4760" spans="1:16" x14ac:dyDescent="0.25">
      <c r="A4760" s="96" t="s">
        <v>8962</v>
      </c>
      <c r="B4760" s="21" t="s">
        <v>941</v>
      </c>
      <c r="C4760" s="21"/>
      <c r="D4760" s="22">
        <v>0</v>
      </c>
      <c r="E4760" s="23">
        <v>0.46785743922216</v>
      </c>
      <c r="F4760" s="23">
        <v>0.55797365899218032</v>
      </c>
      <c r="G4760" s="23">
        <v>0.26465587824714915</v>
      </c>
      <c r="H4760" s="23">
        <v>-1.071017332796893E-2</v>
      </c>
      <c r="I4760" s="25">
        <f t="shared" si="296"/>
        <v>0</v>
      </c>
      <c r="J4760" s="25">
        <f t="shared" si="297"/>
        <v>0</v>
      </c>
      <c r="K4760" s="25">
        <f t="shared" si="298"/>
        <v>0</v>
      </c>
      <c r="L4760" s="25">
        <f t="shared" si="299"/>
        <v>0</v>
      </c>
      <c r="M4760" s="25">
        <v>0</v>
      </c>
      <c r="N4760" s="25" t="e">
        <v>#N/A</v>
      </c>
      <c r="O4760" s="25" t="e">
        <f>VLOOKUP(A4760,'NFkB target TFs'!$E$10:$E$54,1,FALSE)</f>
        <v>#N/A</v>
      </c>
      <c r="P4760" s="25" t="e">
        <f>VLOOKUP(A4760,'all NFkB targets'!$A$6:$A$571,1,FALSE)</f>
        <v>#N/A</v>
      </c>
    </row>
    <row r="4761" spans="1:16" x14ac:dyDescent="0.25">
      <c r="A4761" s="96" t="s">
        <v>4600</v>
      </c>
      <c r="B4761" s="21" t="s">
        <v>4601</v>
      </c>
      <c r="C4761" s="21"/>
      <c r="D4761" s="22">
        <v>0</v>
      </c>
      <c r="E4761" s="23">
        <v>0.22169509772508669</v>
      </c>
      <c r="F4761" s="23">
        <v>9.9259382145169231E-2</v>
      </c>
      <c r="G4761" s="23">
        <v>-0.12143165845255771</v>
      </c>
      <c r="H4761" s="23">
        <v>-1.0728971334613492E-2</v>
      </c>
      <c r="I4761" s="25">
        <f t="shared" si="296"/>
        <v>0</v>
      </c>
      <c r="J4761" s="25">
        <f t="shared" si="297"/>
        <v>0</v>
      </c>
      <c r="K4761" s="25">
        <f t="shared" si="298"/>
        <v>0</v>
      </c>
      <c r="L4761" s="25">
        <f t="shared" si="299"/>
        <v>0</v>
      </c>
      <c r="M4761" s="25">
        <v>0</v>
      </c>
      <c r="N4761" s="25" t="e">
        <v>#N/A</v>
      </c>
      <c r="O4761" s="25" t="e">
        <f>VLOOKUP(A4761,'NFkB target TFs'!$E$10:$E$54,1,FALSE)</f>
        <v>#N/A</v>
      </c>
      <c r="P4761" s="25" t="e">
        <f>VLOOKUP(A4761,'all NFkB targets'!$A$6:$A$571,1,FALSE)</f>
        <v>#N/A</v>
      </c>
    </row>
    <row r="4762" spans="1:16" x14ac:dyDescent="0.25">
      <c r="A4762" s="96" t="s">
        <v>10632</v>
      </c>
      <c r="B4762" s="21" t="s">
        <v>10633</v>
      </c>
      <c r="C4762" s="21"/>
      <c r="D4762" s="22">
        <v>0</v>
      </c>
      <c r="E4762" s="23">
        <v>-0.2498505199751582</v>
      </c>
      <c r="F4762" s="23">
        <v>-0.23528638980544062</v>
      </c>
      <c r="G4762" s="23">
        <v>-0.29629093655595851</v>
      </c>
      <c r="H4762" s="23">
        <v>-1.0808116383224455E-2</v>
      </c>
      <c r="I4762" s="25">
        <f t="shared" si="296"/>
        <v>0</v>
      </c>
      <c r="J4762" s="25">
        <f t="shared" si="297"/>
        <v>0</v>
      </c>
      <c r="K4762" s="25">
        <f t="shared" si="298"/>
        <v>0</v>
      </c>
      <c r="L4762" s="25">
        <f t="shared" si="299"/>
        <v>0</v>
      </c>
      <c r="M4762" s="25">
        <v>0</v>
      </c>
      <c r="N4762" s="25" t="e">
        <v>#N/A</v>
      </c>
      <c r="O4762" s="25" t="e">
        <f>VLOOKUP(A4762,'NFkB target TFs'!$E$10:$E$54,1,FALSE)</f>
        <v>#N/A</v>
      </c>
      <c r="P4762" s="25" t="e">
        <f>VLOOKUP(A4762,'all NFkB targets'!$A$6:$A$571,1,FALSE)</f>
        <v>#N/A</v>
      </c>
    </row>
    <row r="4763" spans="1:16" x14ac:dyDescent="0.25">
      <c r="A4763" s="96" t="s">
        <v>431</v>
      </c>
      <c r="B4763" s="21" t="s">
        <v>432</v>
      </c>
      <c r="C4763" s="21"/>
      <c r="D4763" s="22">
        <v>0</v>
      </c>
      <c r="E4763" s="23">
        <v>6.7066053870015338E-2</v>
      </c>
      <c r="F4763" s="23">
        <v>-0.11933321834287371</v>
      </c>
      <c r="G4763" s="23">
        <v>-0.18370738663404951</v>
      </c>
      <c r="H4763" s="23">
        <v>-1.0823552037008745E-2</v>
      </c>
      <c r="I4763" s="25">
        <f t="shared" si="296"/>
        <v>0</v>
      </c>
      <c r="J4763" s="25">
        <f t="shared" si="297"/>
        <v>0</v>
      </c>
      <c r="K4763" s="25">
        <f t="shared" si="298"/>
        <v>0</v>
      </c>
      <c r="L4763" s="25">
        <f t="shared" si="299"/>
        <v>0</v>
      </c>
      <c r="M4763" s="25">
        <v>0</v>
      </c>
      <c r="N4763" s="25" t="e">
        <v>#N/A</v>
      </c>
      <c r="O4763" s="25" t="e">
        <f>VLOOKUP(A4763,'NFkB target TFs'!$E$10:$E$54,1,FALSE)</f>
        <v>#N/A</v>
      </c>
      <c r="P4763" s="25" t="e">
        <f>VLOOKUP(A4763,'all NFkB targets'!$A$6:$A$571,1,FALSE)</f>
        <v>#N/A</v>
      </c>
    </row>
    <row r="4764" spans="1:16" x14ac:dyDescent="0.25">
      <c r="A4764" s="96" t="s">
        <v>8399</v>
      </c>
      <c r="B4764" s="21" t="s">
        <v>8400</v>
      </c>
      <c r="C4764" s="21"/>
      <c r="D4764" s="22">
        <v>0</v>
      </c>
      <c r="E4764" s="23">
        <v>-0.27033876747462249</v>
      </c>
      <c r="F4764" s="23">
        <v>7.3921688065013091E-2</v>
      </c>
      <c r="G4764" s="23">
        <v>0.31330715665355646</v>
      </c>
      <c r="H4764" s="23">
        <v>-1.0827277924442347E-2</v>
      </c>
      <c r="I4764" s="25">
        <f t="shared" si="296"/>
        <v>0</v>
      </c>
      <c r="J4764" s="25">
        <f t="shared" si="297"/>
        <v>0</v>
      </c>
      <c r="K4764" s="25">
        <f t="shared" si="298"/>
        <v>0</v>
      </c>
      <c r="L4764" s="25">
        <f t="shared" si="299"/>
        <v>0</v>
      </c>
      <c r="M4764" s="25">
        <v>0</v>
      </c>
      <c r="N4764" s="25" t="e">
        <v>#N/A</v>
      </c>
      <c r="O4764" s="25" t="e">
        <f>VLOOKUP(A4764,'NFkB target TFs'!$E$10:$E$54,1,FALSE)</f>
        <v>#N/A</v>
      </c>
      <c r="P4764" s="25" t="e">
        <f>VLOOKUP(A4764,'all NFkB targets'!$A$6:$A$571,1,FALSE)</f>
        <v>#N/A</v>
      </c>
    </row>
    <row r="4765" spans="1:16" x14ac:dyDescent="0.25">
      <c r="A4765" s="96" t="s">
        <v>902</v>
      </c>
      <c r="B4765" s="21" t="s">
        <v>903</v>
      </c>
      <c r="C4765" s="21"/>
      <c r="D4765" s="22">
        <v>0</v>
      </c>
      <c r="E4765" s="23">
        <v>-0.24951910220390053</v>
      </c>
      <c r="F4765" s="23">
        <v>0.12929402119001615</v>
      </c>
      <c r="G4765" s="23">
        <v>-4.6721522839448339E-2</v>
      </c>
      <c r="H4765" s="23">
        <v>-1.0843474970348007E-2</v>
      </c>
      <c r="I4765" s="25">
        <f t="shared" si="296"/>
        <v>0</v>
      </c>
      <c r="J4765" s="25">
        <f t="shared" si="297"/>
        <v>0</v>
      </c>
      <c r="K4765" s="25">
        <f t="shared" si="298"/>
        <v>0</v>
      </c>
      <c r="L4765" s="25">
        <f t="shared" si="299"/>
        <v>0</v>
      </c>
      <c r="M4765" s="25">
        <v>0</v>
      </c>
      <c r="N4765" s="25" t="e">
        <v>#N/A</v>
      </c>
      <c r="O4765" s="25" t="e">
        <f>VLOOKUP(A4765,'NFkB target TFs'!$E$10:$E$54,1,FALSE)</f>
        <v>#N/A</v>
      </c>
      <c r="P4765" s="25" t="e">
        <f>VLOOKUP(A4765,'all NFkB targets'!$A$6:$A$571,1,FALSE)</f>
        <v>#N/A</v>
      </c>
    </row>
    <row r="4766" spans="1:16" x14ac:dyDescent="0.25">
      <c r="A4766" s="96" t="s">
        <v>916</v>
      </c>
      <c r="B4766" s="21" t="s">
        <v>917</v>
      </c>
      <c r="C4766" s="21"/>
      <c r="D4766" s="22">
        <v>0</v>
      </c>
      <c r="E4766" s="23">
        <v>3.9586006158169526E-3</v>
      </c>
      <c r="F4766" s="23">
        <v>0.11197839772498756</v>
      </c>
      <c r="G4766" s="23">
        <v>0.36169618724739183</v>
      </c>
      <c r="H4766" s="23">
        <v>-1.1260169604668857E-2</v>
      </c>
      <c r="I4766" s="25">
        <f t="shared" si="296"/>
        <v>0</v>
      </c>
      <c r="J4766" s="25">
        <f t="shared" si="297"/>
        <v>0</v>
      </c>
      <c r="K4766" s="25">
        <f t="shared" si="298"/>
        <v>0</v>
      </c>
      <c r="L4766" s="25">
        <f t="shared" si="299"/>
        <v>0</v>
      </c>
      <c r="M4766" s="25">
        <v>0</v>
      </c>
      <c r="N4766" s="25" t="e">
        <v>#N/A</v>
      </c>
      <c r="O4766" s="25" t="e">
        <f>VLOOKUP(A4766,'NFkB target TFs'!$E$10:$E$54,1,FALSE)</f>
        <v>#N/A</v>
      </c>
      <c r="P4766" s="25" t="e">
        <f>VLOOKUP(A4766,'all NFkB targets'!$A$6:$A$571,1,FALSE)</f>
        <v>#N/A</v>
      </c>
    </row>
    <row r="4767" spans="1:16" x14ac:dyDescent="0.25">
      <c r="A4767" s="96" t="s">
        <v>1730</v>
      </c>
      <c r="B4767" s="21" t="s">
        <v>1731</v>
      </c>
      <c r="C4767" s="21"/>
      <c r="D4767" s="22">
        <v>0</v>
      </c>
      <c r="E4767" s="23">
        <v>0.40550910961408815</v>
      </c>
      <c r="F4767" s="23">
        <v>2.1144588877920348E-3</v>
      </c>
      <c r="G4767" s="23">
        <v>0.14793564986432037</v>
      </c>
      <c r="H4767" s="23">
        <v>-1.1272949394925923E-2</v>
      </c>
      <c r="I4767" s="25">
        <f t="shared" si="296"/>
        <v>0</v>
      </c>
      <c r="J4767" s="25">
        <f t="shared" si="297"/>
        <v>0</v>
      </c>
      <c r="K4767" s="25">
        <f t="shared" si="298"/>
        <v>0</v>
      </c>
      <c r="L4767" s="25">
        <f t="shared" si="299"/>
        <v>0</v>
      </c>
      <c r="M4767" s="25">
        <v>0</v>
      </c>
      <c r="N4767" s="25" t="e">
        <v>#N/A</v>
      </c>
      <c r="O4767" s="25" t="e">
        <f>VLOOKUP(A4767,'NFkB target TFs'!$E$10:$E$54,1,FALSE)</f>
        <v>#N/A</v>
      </c>
      <c r="P4767" s="25" t="e">
        <f>VLOOKUP(A4767,'all NFkB targets'!$A$6:$A$571,1,FALSE)</f>
        <v>#N/A</v>
      </c>
    </row>
    <row r="4768" spans="1:16" x14ac:dyDescent="0.25">
      <c r="A4768" s="96" t="s">
        <v>600</v>
      </c>
      <c r="B4768" s="21" t="s">
        <v>601</v>
      </c>
      <c r="C4768" s="21"/>
      <c r="D4768" s="22">
        <v>0</v>
      </c>
      <c r="E4768" s="23">
        <v>3.0320045970303407E-2</v>
      </c>
      <c r="F4768" s="23">
        <v>8.572049040954946E-2</v>
      </c>
      <c r="G4768" s="23">
        <v>1.5426836762774577E-2</v>
      </c>
      <c r="H4768" s="23">
        <v>-1.1373767457877536E-2</v>
      </c>
      <c r="I4768" s="25">
        <f t="shared" si="296"/>
        <v>0</v>
      </c>
      <c r="J4768" s="25">
        <f t="shared" si="297"/>
        <v>0</v>
      </c>
      <c r="K4768" s="25">
        <f t="shared" si="298"/>
        <v>0</v>
      </c>
      <c r="L4768" s="25">
        <f t="shared" si="299"/>
        <v>0</v>
      </c>
      <c r="M4768" s="25">
        <v>0</v>
      </c>
      <c r="N4768" s="25" t="e">
        <v>#N/A</v>
      </c>
      <c r="O4768" s="25" t="e">
        <f>VLOOKUP(A4768,'NFkB target TFs'!$E$10:$E$54,1,FALSE)</f>
        <v>#N/A</v>
      </c>
      <c r="P4768" s="25" t="e">
        <f>VLOOKUP(A4768,'all NFkB targets'!$A$6:$A$571,1,FALSE)</f>
        <v>#N/A</v>
      </c>
    </row>
    <row r="4769" spans="1:16" x14ac:dyDescent="0.25">
      <c r="A4769" s="96" t="s">
        <v>9867</v>
      </c>
      <c r="B4769" s="21" t="s">
        <v>9868</v>
      </c>
      <c r="C4769" s="21"/>
      <c r="D4769" s="22">
        <v>0</v>
      </c>
      <c r="E4769" s="23">
        <v>0.1851831302112803</v>
      </c>
      <c r="F4769" s="23">
        <v>0.12602174691652454</v>
      </c>
      <c r="G4769" s="23">
        <v>-5.348291476567666E-2</v>
      </c>
      <c r="H4769" s="23">
        <v>-1.1437316117567197E-2</v>
      </c>
      <c r="I4769" s="25">
        <f t="shared" si="296"/>
        <v>0</v>
      </c>
      <c r="J4769" s="25">
        <f t="shared" si="297"/>
        <v>0</v>
      </c>
      <c r="K4769" s="25">
        <f t="shared" si="298"/>
        <v>0</v>
      </c>
      <c r="L4769" s="25">
        <f t="shared" si="299"/>
        <v>0</v>
      </c>
      <c r="M4769" s="25">
        <v>0</v>
      </c>
      <c r="N4769" s="25" t="e">
        <v>#N/A</v>
      </c>
      <c r="O4769" s="25" t="e">
        <f>VLOOKUP(A4769,'NFkB target TFs'!$E$10:$E$54,1,FALSE)</f>
        <v>#N/A</v>
      </c>
      <c r="P4769" s="25" t="e">
        <f>VLOOKUP(A4769,'all NFkB targets'!$A$6:$A$571,1,FALSE)</f>
        <v>#N/A</v>
      </c>
    </row>
    <row r="4770" spans="1:16" x14ac:dyDescent="0.25">
      <c r="A4770" s="96" t="s">
        <v>6157</v>
      </c>
      <c r="B4770" s="21" t="s">
        <v>6158</v>
      </c>
      <c r="C4770" s="21"/>
      <c r="D4770" s="22">
        <v>0</v>
      </c>
      <c r="E4770" s="23">
        <v>6.7476823515732226E-2</v>
      </c>
      <c r="F4770" s="23">
        <v>0.164159155750988</v>
      </c>
      <c r="G4770" s="23">
        <v>0.15162984971809046</v>
      </c>
      <c r="H4770" s="23">
        <v>-1.1547164580826781E-2</v>
      </c>
      <c r="I4770" s="25">
        <f t="shared" si="296"/>
        <v>0</v>
      </c>
      <c r="J4770" s="25">
        <f t="shared" si="297"/>
        <v>0</v>
      </c>
      <c r="K4770" s="25">
        <f t="shared" si="298"/>
        <v>0</v>
      </c>
      <c r="L4770" s="25">
        <f t="shared" si="299"/>
        <v>0</v>
      </c>
      <c r="M4770" s="25">
        <v>0</v>
      </c>
      <c r="N4770" s="25" t="e">
        <v>#N/A</v>
      </c>
      <c r="O4770" s="25" t="e">
        <f>VLOOKUP(A4770,'NFkB target TFs'!$E$10:$E$54,1,FALSE)</f>
        <v>#N/A</v>
      </c>
      <c r="P4770" s="25" t="e">
        <f>VLOOKUP(A4770,'all NFkB targets'!$A$6:$A$571,1,FALSE)</f>
        <v>#N/A</v>
      </c>
    </row>
    <row r="4771" spans="1:16" x14ac:dyDescent="0.25">
      <c r="A4771" s="96" t="s">
        <v>6600</v>
      </c>
      <c r="B4771" s="21" t="s">
        <v>6601</v>
      </c>
      <c r="C4771" s="21"/>
      <c r="D4771" s="22">
        <v>0</v>
      </c>
      <c r="E4771" s="23">
        <v>0.18577895264314953</v>
      </c>
      <c r="F4771" s="23">
        <v>0.16889487284382315</v>
      </c>
      <c r="G4771" s="23">
        <v>0.1293419517696601</v>
      </c>
      <c r="H4771" s="23">
        <v>-1.1647600877593095E-2</v>
      </c>
      <c r="I4771" s="25">
        <f t="shared" si="296"/>
        <v>0</v>
      </c>
      <c r="J4771" s="25">
        <f t="shared" si="297"/>
        <v>0</v>
      </c>
      <c r="K4771" s="25">
        <f t="shared" si="298"/>
        <v>0</v>
      </c>
      <c r="L4771" s="25">
        <f t="shared" si="299"/>
        <v>0</v>
      </c>
      <c r="M4771" s="25">
        <v>0</v>
      </c>
      <c r="N4771" s="25" t="e">
        <v>#N/A</v>
      </c>
      <c r="O4771" s="25" t="e">
        <f>VLOOKUP(A4771,'NFkB target TFs'!$E$10:$E$54,1,FALSE)</f>
        <v>#N/A</v>
      </c>
      <c r="P4771" s="25" t="e">
        <f>VLOOKUP(A4771,'all NFkB targets'!$A$6:$A$571,1,FALSE)</f>
        <v>#N/A</v>
      </c>
    </row>
    <row r="4772" spans="1:16" x14ac:dyDescent="0.25">
      <c r="A4772" s="96" t="s">
        <v>9564</v>
      </c>
      <c r="B4772" s="21" t="s">
        <v>9565</v>
      </c>
      <c r="C4772" s="21"/>
      <c r="D4772" s="22">
        <v>0</v>
      </c>
      <c r="E4772" s="23">
        <v>-0.24067777436419757</v>
      </c>
      <c r="F4772" s="23">
        <v>-0.52798706949522545</v>
      </c>
      <c r="G4772" s="23">
        <v>-0.28497950794064625</v>
      </c>
      <c r="H4772" s="23">
        <v>-1.1677466810562217E-2</v>
      </c>
      <c r="I4772" s="25">
        <f t="shared" si="296"/>
        <v>0</v>
      </c>
      <c r="J4772" s="25">
        <f t="shared" si="297"/>
        <v>0</v>
      </c>
      <c r="K4772" s="25">
        <f t="shared" si="298"/>
        <v>0</v>
      </c>
      <c r="L4772" s="25">
        <f t="shared" si="299"/>
        <v>0</v>
      </c>
      <c r="M4772" s="25">
        <v>0</v>
      </c>
      <c r="N4772" s="25" t="e">
        <v>#N/A</v>
      </c>
      <c r="O4772" s="25" t="e">
        <f>VLOOKUP(A4772,'NFkB target TFs'!$E$10:$E$54,1,FALSE)</f>
        <v>#N/A</v>
      </c>
      <c r="P4772" s="25" t="e">
        <f>VLOOKUP(A4772,'all NFkB targets'!$A$6:$A$571,1,FALSE)</f>
        <v>#N/A</v>
      </c>
    </row>
    <row r="4773" spans="1:16" x14ac:dyDescent="0.25">
      <c r="A4773" s="96" t="s">
        <v>1742</v>
      </c>
      <c r="B4773" s="21" t="s">
        <v>1743</v>
      </c>
      <c r="C4773" s="21"/>
      <c r="D4773" s="22">
        <v>0</v>
      </c>
      <c r="E4773" s="23">
        <v>-0.16301815617823756</v>
      </c>
      <c r="F4773" s="23">
        <v>-0.23929896576506116</v>
      </c>
      <c r="G4773" s="23">
        <v>0.14119600153630715</v>
      </c>
      <c r="H4773" s="23">
        <v>-1.1785301125074811E-2</v>
      </c>
      <c r="I4773" s="25">
        <f t="shared" si="296"/>
        <v>0</v>
      </c>
      <c r="J4773" s="25">
        <f t="shared" si="297"/>
        <v>0</v>
      </c>
      <c r="K4773" s="25">
        <f t="shared" si="298"/>
        <v>0</v>
      </c>
      <c r="L4773" s="25">
        <f t="shared" si="299"/>
        <v>0</v>
      </c>
      <c r="M4773" s="25">
        <v>0</v>
      </c>
      <c r="N4773" s="25" t="e">
        <v>#N/A</v>
      </c>
      <c r="O4773" s="25" t="e">
        <f>VLOOKUP(A4773,'NFkB target TFs'!$E$10:$E$54,1,FALSE)</f>
        <v>#N/A</v>
      </c>
      <c r="P4773" s="25" t="e">
        <f>VLOOKUP(A4773,'all NFkB targets'!$A$6:$A$571,1,FALSE)</f>
        <v>#N/A</v>
      </c>
    </row>
    <row r="4774" spans="1:16" x14ac:dyDescent="0.25">
      <c r="A4774" s="96" t="s">
        <v>5302</v>
      </c>
      <c r="B4774" s="21" t="s">
        <v>5303</v>
      </c>
      <c r="C4774" s="21"/>
      <c r="D4774" s="22">
        <v>0</v>
      </c>
      <c r="E4774" s="23">
        <v>-0.18405281437678278</v>
      </c>
      <c r="F4774" s="23">
        <v>0.32202606745477563</v>
      </c>
      <c r="G4774" s="23">
        <v>-6.3001264125584114E-2</v>
      </c>
      <c r="H4774" s="23">
        <v>-1.1826504416822075E-2</v>
      </c>
      <c r="I4774" s="25">
        <f t="shared" si="296"/>
        <v>0</v>
      </c>
      <c r="J4774" s="25">
        <f t="shared" si="297"/>
        <v>0</v>
      </c>
      <c r="K4774" s="25">
        <f t="shared" si="298"/>
        <v>0</v>
      </c>
      <c r="L4774" s="25">
        <f t="shared" si="299"/>
        <v>0</v>
      </c>
      <c r="M4774" s="25">
        <v>0</v>
      </c>
      <c r="N4774" s="25" t="e">
        <v>#N/A</v>
      </c>
      <c r="O4774" s="25" t="e">
        <f>VLOOKUP(A4774,'NFkB target TFs'!$E$10:$E$54,1,FALSE)</f>
        <v>#N/A</v>
      </c>
      <c r="P4774" s="25" t="e">
        <f>VLOOKUP(A4774,'all NFkB targets'!$A$6:$A$571,1,FALSE)</f>
        <v>#N/A</v>
      </c>
    </row>
    <row r="4775" spans="1:16" x14ac:dyDescent="0.25">
      <c r="A4775" s="96" t="s">
        <v>3465</v>
      </c>
      <c r="B4775" s="21" t="s">
        <v>3466</v>
      </c>
      <c r="C4775" s="21"/>
      <c r="D4775" s="22">
        <v>0</v>
      </c>
      <c r="E4775" s="23">
        <v>0.16961508879046949</v>
      </c>
      <c r="F4775" s="23">
        <v>-8.1680160898831788E-2</v>
      </c>
      <c r="G4775" s="23">
        <v>8.1062065722497412E-2</v>
      </c>
      <c r="H4775" s="23">
        <v>-1.1882067294499411E-2</v>
      </c>
      <c r="I4775" s="25">
        <f t="shared" si="296"/>
        <v>0</v>
      </c>
      <c r="J4775" s="25">
        <f t="shared" si="297"/>
        <v>0</v>
      </c>
      <c r="K4775" s="25">
        <f t="shared" si="298"/>
        <v>0</v>
      </c>
      <c r="L4775" s="25">
        <f t="shared" si="299"/>
        <v>0</v>
      </c>
      <c r="M4775" s="25">
        <v>0</v>
      </c>
      <c r="N4775" s="25" t="e">
        <v>#N/A</v>
      </c>
      <c r="O4775" s="25" t="e">
        <f>VLOOKUP(A4775,'NFkB target TFs'!$E$10:$E$54,1,FALSE)</f>
        <v>#N/A</v>
      </c>
      <c r="P4775" s="25" t="e">
        <f>VLOOKUP(A4775,'all NFkB targets'!$A$6:$A$571,1,FALSE)</f>
        <v>#N/A</v>
      </c>
    </row>
    <row r="4776" spans="1:16" x14ac:dyDescent="0.25">
      <c r="A4776" s="96" t="s">
        <v>9839</v>
      </c>
      <c r="B4776" s="21" t="s">
        <v>9840</v>
      </c>
      <c r="C4776" s="21"/>
      <c r="D4776" s="22">
        <v>0</v>
      </c>
      <c r="E4776" s="23">
        <v>9.46858476943198E-2</v>
      </c>
      <c r="F4776" s="23">
        <v>3.9604729900701782E-2</v>
      </c>
      <c r="G4776" s="23">
        <v>8.686261976001651E-2</v>
      </c>
      <c r="H4776" s="23">
        <v>-1.1926699141923893E-2</v>
      </c>
      <c r="I4776" s="25">
        <f t="shared" si="296"/>
        <v>0</v>
      </c>
      <c r="J4776" s="25">
        <f t="shared" si="297"/>
        <v>0</v>
      </c>
      <c r="K4776" s="25">
        <f t="shared" si="298"/>
        <v>0</v>
      </c>
      <c r="L4776" s="25">
        <f t="shared" si="299"/>
        <v>0</v>
      </c>
      <c r="M4776" s="25">
        <v>0</v>
      </c>
      <c r="N4776" s="25" t="e">
        <v>#N/A</v>
      </c>
      <c r="O4776" s="25" t="e">
        <f>VLOOKUP(A4776,'NFkB target TFs'!$E$10:$E$54,1,FALSE)</f>
        <v>#N/A</v>
      </c>
      <c r="P4776" s="25" t="e">
        <f>VLOOKUP(A4776,'all NFkB targets'!$A$6:$A$571,1,FALSE)</f>
        <v>#N/A</v>
      </c>
    </row>
    <row r="4777" spans="1:16" x14ac:dyDescent="0.25">
      <c r="A4777" s="96" t="s">
        <v>8063</v>
      </c>
      <c r="B4777" s="21" t="s">
        <v>8064</v>
      </c>
      <c r="C4777" s="21"/>
      <c r="D4777" s="22">
        <v>0</v>
      </c>
      <c r="E4777" s="23">
        <v>0.30593427851191696</v>
      </c>
      <c r="F4777" s="23">
        <v>0.15346687535476192</v>
      </c>
      <c r="G4777" s="23">
        <v>0.37493279017890557</v>
      </c>
      <c r="H4777" s="23">
        <v>-1.2140990487161102E-2</v>
      </c>
      <c r="I4777" s="25">
        <f t="shared" si="296"/>
        <v>0</v>
      </c>
      <c r="J4777" s="25">
        <f t="shared" si="297"/>
        <v>0</v>
      </c>
      <c r="K4777" s="25">
        <f t="shared" si="298"/>
        <v>0</v>
      </c>
      <c r="L4777" s="25">
        <f t="shared" si="299"/>
        <v>0</v>
      </c>
      <c r="M4777" s="25">
        <v>0</v>
      </c>
      <c r="N4777" s="25" t="e">
        <v>#N/A</v>
      </c>
      <c r="O4777" s="25" t="e">
        <f>VLOOKUP(A4777,'NFkB target TFs'!$E$10:$E$54,1,FALSE)</f>
        <v>#N/A</v>
      </c>
      <c r="P4777" s="25" t="e">
        <f>VLOOKUP(A4777,'all NFkB targets'!$A$6:$A$571,1,FALSE)</f>
        <v>#N/A</v>
      </c>
    </row>
    <row r="4778" spans="1:16" x14ac:dyDescent="0.25">
      <c r="A4778" s="96" t="s">
        <v>1406</v>
      </c>
      <c r="B4778" s="21" t="s">
        <v>1407</v>
      </c>
      <c r="C4778" s="21"/>
      <c r="D4778" s="22">
        <v>0</v>
      </c>
      <c r="E4778" s="23">
        <v>-0.28014204199553477</v>
      </c>
      <c r="F4778" s="23">
        <v>-9.5501070970678364E-2</v>
      </c>
      <c r="G4778" s="23">
        <v>4.7423991045277739E-2</v>
      </c>
      <c r="H4778" s="23">
        <v>-1.2156362548187461E-2</v>
      </c>
      <c r="I4778" s="25">
        <f t="shared" si="296"/>
        <v>0</v>
      </c>
      <c r="J4778" s="25">
        <f t="shared" si="297"/>
        <v>0</v>
      </c>
      <c r="K4778" s="25">
        <f t="shared" si="298"/>
        <v>0</v>
      </c>
      <c r="L4778" s="25">
        <f t="shared" si="299"/>
        <v>0</v>
      </c>
      <c r="M4778" s="25">
        <v>0</v>
      </c>
      <c r="N4778" s="25" t="e">
        <v>#N/A</v>
      </c>
      <c r="O4778" s="25" t="e">
        <f>VLOOKUP(A4778,'NFkB target TFs'!$E$10:$E$54,1,FALSE)</f>
        <v>#N/A</v>
      </c>
      <c r="P4778" s="25" t="e">
        <f>VLOOKUP(A4778,'all NFkB targets'!$A$6:$A$571,1,FALSE)</f>
        <v>#N/A</v>
      </c>
    </row>
    <row r="4779" spans="1:16" x14ac:dyDescent="0.25">
      <c r="A4779" s="96" t="s">
        <v>3389</v>
      </c>
      <c r="B4779" s="21" t="s">
        <v>3390</v>
      </c>
      <c r="C4779" s="21"/>
      <c r="D4779" s="22">
        <v>0</v>
      </c>
      <c r="E4779" s="23">
        <v>0.37420655050068308</v>
      </c>
      <c r="F4779" s="23">
        <v>0.54411907237768797</v>
      </c>
      <c r="G4779" s="23">
        <v>0.3546556072571857</v>
      </c>
      <c r="H4779" s="23">
        <v>-1.2270551630963075E-2</v>
      </c>
      <c r="I4779" s="25">
        <f t="shared" si="296"/>
        <v>0</v>
      </c>
      <c r="J4779" s="25">
        <f t="shared" si="297"/>
        <v>0</v>
      </c>
      <c r="K4779" s="25">
        <f t="shared" si="298"/>
        <v>0</v>
      </c>
      <c r="L4779" s="25">
        <f t="shared" si="299"/>
        <v>0</v>
      </c>
      <c r="M4779" s="25">
        <v>0</v>
      </c>
      <c r="N4779" s="25" t="e">
        <v>#N/A</v>
      </c>
      <c r="O4779" s="25" t="e">
        <f>VLOOKUP(A4779,'NFkB target TFs'!$E$10:$E$54,1,FALSE)</f>
        <v>#N/A</v>
      </c>
      <c r="P4779" s="25" t="e">
        <f>VLOOKUP(A4779,'all NFkB targets'!$A$6:$A$571,1,FALSE)</f>
        <v>#N/A</v>
      </c>
    </row>
    <row r="4780" spans="1:16" x14ac:dyDescent="0.25">
      <c r="A4780" s="96" t="s">
        <v>4166</v>
      </c>
      <c r="B4780" s="21" t="s">
        <v>4167</v>
      </c>
      <c r="C4780" s="21"/>
      <c r="D4780" s="22">
        <v>0</v>
      </c>
      <c r="E4780" s="23">
        <v>-0.26255710516425157</v>
      </c>
      <c r="F4780" s="23">
        <v>7.7713648020152709E-2</v>
      </c>
      <c r="G4780" s="23">
        <v>-5.4858916744288035E-2</v>
      </c>
      <c r="H4780" s="23">
        <v>-1.2349437919883478E-2</v>
      </c>
      <c r="I4780" s="25">
        <f t="shared" ref="I4780:I4843" si="300">IF(ABS(E4780)&gt;0.585,1,0)</f>
        <v>0</v>
      </c>
      <c r="J4780" s="25">
        <f t="shared" ref="J4780:J4843" si="301">IF(ABS(F4780)&gt;0.585,1,0)</f>
        <v>0</v>
      </c>
      <c r="K4780" s="25">
        <f t="shared" ref="K4780:K4843" si="302">IF(ABS(G4780)&gt;0.585,1,0)</f>
        <v>0</v>
      </c>
      <c r="L4780" s="25">
        <f t="shared" ref="L4780:L4843" si="303">IF(ABS(H4780)&gt;0.585,1,0)</f>
        <v>0</v>
      </c>
      <c r="M4780" s="25">
        <v>0</v>
      </c>
      <c r="N4780" s="25" t="e">
        <v>#N/A</v>
      </c>
      <c r="O4780" s="25" t="e">
        <f>VLOOKUP(A4780,'NFkB target TFs'!$E$10:$E$54,1,FALSE)</f>
        <v>#N/A</v>
      </c>
      <c r="P4780" s="25" t="e">
        <f>VLOOKUP(A4780,'all NFkB targets'!$A$6:$A$571,1,FALSE)</f>
        <v>#N/A</v>
      </c>
    </row>
    <row r="4781" spans="1:16" x14ac:dyDescent="0.25">
      <c r="A4781" s="96" t="s">
        <v>8671</v>
      </c>
      <c r="B4781" s="21" t="s">
        <v>8672</v>
      </c>
      <c r="C4781" s="21"/>
      <c r="D4781" s="22">
        <v>0</v>
      </c>
      <c r="E4781" s="23">
        <v>-3.2502417756423933E-3</v>
      </c>
      <c r="F4781" s="23">
        <v>-0.12470032142931502</v>
      </c>
      <c r="G4781" s="23">
        <v>-0.18702913019402126</v>
      </c>
      <c r="H4781" s="23">
        <v>-1.2362576258261716E-2</v>
      </c>
      <c r="I4781" s="25">
        <f t="shared" si="300"/>
        <v>0</v>
      </c>
      <c r="J4781" s="25">
        <f t="shared" si="301"/>
        <v>0</v>
      </c>
      <c r="K4781" s="25">
        <f t="shared" si="302"/>
        <v>0</v>
      </c>
      <c r="L4781" s="25">
        <f t="shared" si="303"/>
        <v>0</v>
      </c>
      <c r="M4781" s="25">
        <v>0</v>
      </c>
      <c r="N4781" s="25" t="e">
        <v>#N/A</v>
      </c>
      <c r="O4781" s="25" t="e">
        <f>VLOOKUP(A4781,'NFkB target TFs'!$E$10:$E$54,1,FALSE)</f>
        <v>#N/A</v>
      </c>
      <c r="P4781" s="25" t="e">
        <f>VLOOKUP(A4781,'all NFkB targets'!$A$6:$A$571,1,FALSE)</f>
        <v>#N/A</v>
      </c>
    </row>
    <row r="4782" spans="1:16" x14ac:dyDescent="0.25">
      <c r="A4782" s="96" t="s">
        <v>8651</v>
      </c>
      <c r="B4782" s="21" t="s">
        <v>8652</v>
      </c>
      <c r="C4782" s="21"/>
      <c r="D4782" s="22">
        <v>0</v>
      </c>
      <c r="E4782" s="23">
        <v>-0.25114453416364674</v>
      </c>
      <c r="F4782" s="23">
        <v>-0.31642470760228475</v>
      </c>
      <c r="G4782" s="23">
        <v>-0.31001729707004855</v>
      </c>
      <c r="H4782" s="23">
        <v>-1.2402564904084061E-2</v>
      </c>
      <c r="I4782" s="25">
        <f t="shared" si="300"/>
        <v>0</v>
      </c>
      <c r="J4782" s="25">
        <f t="shared" si="301"/>
        <v>0</v>
      </c>
      <c r="K4782" s="25">
        <f t="shared" si="302"/>
        <v>0</v>
      </c>
      <c r="L4782" s="25">
        <f t="shared" si="303"/>
        <v>0</v>
      </c>
      <c r="M4782" s="25">
        <v>0</v>
      </c>
      <c r="N4782" s="25" t="e">
        <v>#N/A</v>
      </c>
      <c r="O4782" s="25" t="e">
        <f>VLOOKUP(A4782,'NFkB target TFs'!$E$10:$E$54,1,FALSE)</f>
        <v>#N/A</v>
      </c>
      <c r="P4782" s="25" t="e">
        <f>VLOOKUP(A4782,'all NFkB targets'!$A$6:$A$571,1,FALSE)</f>
        <v>#N/A</v>
      </c>
    </row>
    <row r="4783" spans="1:16" x14ac:dyDescent="0.25">
      <c r="A4783" s="96" t="s">
        <v>10048</v>
      </c>
      <c r="B4783" s="21" t="s">
        <v>10049</v>
      </c>
      <c r="C4783" s="21"/>
      <c r="D4783" s="22">
        <v>0</v>
      </c>
      <c r="E4783" s="23">
        <v>6.7996054076177953E-2</v>
      </c>
      <c r="F4783" s="23">
        <v>4.8049212053544552E-2</v>
      </c>
      <c r="G4783" s="23">
        <v>-1.7642741631587328E-2</v>
      </c>
      <c r="H4783" s="23">
        <v>-1.2416096686504669E-2</v>
      </c>
      <c r="I4783" s="25">
        <f t="shared" si="300"/>
        <v>0</v>
      </c>
      <c r="J4783" s="25">
        <f t="shared" si="301"/>
        <v>0</v>
      </c>
      <c r="K4783" s="25">
        <f t="shared" si="302"/>
        <v>0</v>
      </c>
      <c r="L4783" s="25">
        <f t="shared" si="303"/>
        <v>0</v>
      </c>
      <c r="M4783" s="25">
        <v>0</v>
      </c>
      <c r="N4783" s="25" t="e">
        <v>#N/A</v>
      </c>
      <c r="O4783" s="25" t="e">
        <f>VLOOKUP(A4783,'NFkB target TFs'!$E$10:$E$54,1,FALSE)</f>
        <v>#N/A</v>
      </c>
      <c r="P4783" s="25" t="e">
        <f>VLOOKUP(A4783,'all NFkB targets'!$A$6:$A$571,1,FALSE)</f>
        <v>#N/A</v>
      </c>
    </row>
    <row r="4784" spans="1:16" x14ac:dyDescent="0.25">
      <c r="A4784" s="96" t="s">
        <v>1961</v>
      </c>
      <c r="B4784" s="21" t="s">
        <v>1962</v>
      </c>
      <c r="C4784" s="21"/>
      <c r="D4784" s="22">
        <v>0</v>
      </c>
      <c r="E4784" s="23">
        <v>0.17751002882841216</v>
      </c>
      <c r="F4784" s="23">
        <v>-0.14334941667106335</v>
      </c>
      <c r="G4784" s="23">
        <v>0.56999511472516695</v>
      </c>
      <c r="H4784" s="23">
        <v>-1.2538052979894788E-2</v>
      </c>
      <c r="I4784" s="25">
        <f t="shared" si="300"/>
        <v>0</v>
      </c>
      <c r="J4784" s="25">
        <f t="shared" si="301"/>
        <v>0</v>
      </c>
      <c r="K4784" s="25">
        <f t="shared" si="302"/>
        <v>0</v>
      </c>
      <c r="L4784" s="25">
        <f t="shared" si="303"/>
        <v>0</v>
      </c>
      <c r="M4784" s="25">
        <v>0</v>
      </c>
      <c r="N4784" s="25" t="e">
        <v>#N/A</v>
      </c>
      <c r="O4784" s="25" t="e">
        <f>VLOOKUP(A4784,'NFkB target TFs'!$E$10:$E$54,1,FALSE)</f>
        <v>#N/A</v>
      </c>
      <c r="P4784" s="25" t="e">
        <f>VLOOKUP(A4784,'all NFkB targets'!$A$6:$A$571,1,FALSE)</f>
        <v>#N/A</v>
      </c>
    </row>
    <row r="4785" spans="1:16" x14ac:dyDescent="0.25">
      <c r="A4785" s="96" t="s">
        <v>4739</v>
      </c>
      <c r="B4785" s="21" t="s">
        <v>4740</v>
      </c>
      <c r="C4785" s="21"/>
      <c r="D4785" s="22">
        <v>0</v>
      </c>
      <c r="E4785" s="23">
        <v>-0.1491673202689742</v>
      </c>
      <c r="F4785" s="23">
        <v>6.3128958735777299E-2</v>
      </c>
      <c r="G4785" s="23">
        <v>-0.3566308635257841</v>
      </c>
      <c r="H4785" s="23">
        <v>-1.2562617322237252E-2</v>
      </c>
      <c r="I4785" s="25">
        <f t="shared" si="300"/>
        <v>0</v>
      </c>
      <c r="J4785" s="25">
        <f t="shared" si="301"/>
        <v>0</v>
      </c>
      <c r="K4785" s="25">
        <f t="shared" si="302"/>
        <v>0</v>
      </c>
      <c r="L4785" s="25">
        <f t="shared" si="303"/>
        <v>0</v>
      </c>
      <c r="M4785" s="25">
        <v>0</v>
      </c>
      <c r="N4785" s="25" t="e">
        <v>#N/A</v>
      </c>
      <c r="O4785" s="25" t="e">
        <f>VLOOKUP(A4785,'NFkB target TFs'!$E$10:$E$54,1,FALSE)</f>
        <v>#N/A</v>
      </c>
      <c r="P4785" s="25" t="e">
        <f>VLOOKUP(A4785,'all NFkB targets'!$A$6:$A$571,1,FALSE)</f>
        <v>#N/A</v>
      </c>
    </row>
    <row r="4786" spans="1:16" x14ac:dyDescent="0.25">
      <c r="A4786" s="96" t="s">
        <v>10928</v>
      </c>
      <c r="B4786" s="21" t="s">
        <v>10929</v>
      </c>
      <c r="C4786" s="21"/>
      <c r="D4786" s="22">
        <v>0</v>
      </c>
      <c r="E4786" s="23">
        <v>-9.9846565706171619E-2</v>
      </c>
      <c r="F4786" s="23">
        <v>0.38179183787130899</v>
      </c>
      <c r="G4786" s="23">
        <v>0.16732549228804075</v>
      </c>
      <c r="H4786" s="23">
        <v>-1.2626683551555747E-2</v>
      </c>
      <c r="I4786" s="25">
        <f t="shared" si="300"/>
        <v>0</v>
      </c>
      <c r="J4786" s="25">
        <f t="shared" si="301"/>
        <v>0</v>
      </c>
      <c r="K4786" s="25">
        <f t="shared" si="302"/>
        <v>0</v>
      </c>
      <c r="L4786" s="25">
        <f t="shared" si="303"/>
        <v>0</v>
      </c>
      <c r="M4786" s="25">
        <v>0</v>
      </c>
      <c r="N4786" s="25" t="e">
        <v>#N/A</v>
      </c>
      <c r="O4786" s="25" t="e">
        <f>VLOOKUP(A4786,'NFkB target TFs'!$E$10:$E$54,1,FALSE)</f>
        <v>#N/A</v>
      </c>
      <c r="P4786" s="25" t="e">
        <f>VLOOKUP(A4786,'all NFkB targets'!$A$6:$A$571,1,FALSE)</f>
        <v>#N/A</v>
      </c>
    </row>
    <row r="4787" spans="1:16" x14ac:dyDescent="0.25">
      <c r="A4787" s="96" t="s">
        <v>393</v>
      </c>
      <c r="B4787" s="21" t="s">
        <v>394</v>
      </c>
      <c r="C4787" s="21"/>
      <c r="D4787" s="22">
        <v>0</v>
      </c>
      <c r="E4787" s="23">
        <v>0.26080816973020143</v>
      </c>
      <c r="F4787" s="23">
        <v>6.055915586118505E-2</v>
      </c>
      <c r="G4787" s="23">
        <v>0.46583915910099838</v>
      </c>
      <c r="H4787" s="23">
        <v>-1.2645848277922452E-2</v>
      </c>
      <c r="I4787" s="25">
        <f t="shared" si="300"/>
        <v>0</v>
      </c>
      <c r="J4787" s="25">
        <f t="shared" si="301"/>
        <v>0</v>
      </c>
      <c r="K4787" s="25">
        <f t="shared" si="302"/>
        <v>0</v>
      </c>
      <c r="L4787" s="25">
        <f t="shared" si="303"/>
        <v>0</v>
      </c>
      <c r="M4787" s="25">
        <v>0</v>
      </c>
      <c r="N4787" s="25" t="e">
        <v>#N/A</v>
      </c>
      <c r="O4787" s="25" t="e">
        <f>VLOOKUP(A4787,'NFkB target TFs'!$E$10:$E$54,1,FALSE)</f>
        <v>#N/A</v>
      </c>
      <c r="P4787" s="25" t="e">
        <f>VLOOKUP(A4787,'all NFkB targets'!$A$6:$A$571,1,FALSE)</f>
        <v>#N/A</v>
      </c>
    </row>
    <row r="4788" spans="1:16" x14ac:dyDescent="0.25">
      <c r="A4788" s="96" t="s">
        <v>8347</v>
      </c>
      <c r="B4788" s="21" t="s">
        <v>8348</v>
      </c>
      <c r="C4788" s="21"/>
      <c r="D4788" s="22">
        <v>0</v>
      </c>
      <c r="E4788" s="23">
        <v>-9.2077638654152846E-2</v>
      </c>
      <c r="F4788" s="23">
        <v>-8.6561713876555119E-2</v>
      </c>
      <c r="G4788" s="23">
        <v>-1.4491437317097497E-4</v>
      </c>
      <c r="H4788" s="23">
        <v>-1.2661838417105779E-2</v>
      </c>
      <c r="I4788" s="25">
        <f t="shared" si="300"/>
        <v>0</v>
      </c>
      <c r="J4788" s="25">
        <f t="shared" si="301"/>
        <v>0</v>
      </c>
      <c r="K4788" s="25">
        <f t="shared" si="302"/>
        <v>0</v>
      </c>
      <c r="L4788" s="25">
        <f t="shared" si="303"/>
        <v>0</v>
      </c>
      <c r="M4788" s="25">
        <v>0</v>
      </c>
      <c r="N4788" s="25" t="e">
        <v>#N/A</v>
      </c>
      <c r="O4788" s="25" t="e">
        <f>VLOOKUP(A4788,'NFkB target TFs'!$E$10:$E$54,1,FALSE)</f>
        <v>#N/A</v>
      </c>
      <c r="P4788" s="25" t="e">
        <f>VLOOKUP(A4788,'all NFkB targets'!$A$6:$A$571,1,FALSE)</f>
        <v>#N/A</v>
      </c>
    </row>
    <row r="4789" spans="1:16" x14ac:dyDescent="0.25">
      <c r="A4789" s="96" t="s">
        <v>3776</v>
      </c>
      <c r="B4789" s="21" t="s">
        <v>3777</v>
      </c>
      <c r="C4789" s="21"/>
      <c r="D4789" s="22">
        <v>0</v>
      </c>
      <c r="E4789" s="23">
        <v>-6.194956286626057E-2</v>
      </c>
      <c r="F4789" s="23">
        <v>0.43152350503824738</v>
      </c>
      <c r="G4789" s="23">
        <v>0.28002003016308658</v>
      </c>
      <c r="H4789" s="23">
        <v>-1.2691666753483275E-2</v>
      </c>
      <c r="I4789" s="25">
        <f t="shared" si="300"/>
        <v>0</v>
      </c>
      <c r="J4789" s="25">
        <f t="shared" si="301"/>
        <v>0</v>
      </c>
      <c r="K4789" s="25">
        <f t="shared" si="302"/>
        <v>0</v>
      </c>
      <c r="L4789" s="25">
        <f t="shared" si="303"/>
        <v>0</v>
      </c>
      <c r="M4789" s="25">
        <v>0</v>
      </c>
      <c r="N4789" s="25" t="e">
        <v>#N/A</v>
      </c>
      <c r="O4789" s="25" t="e">
        <f>VLOOKUP(A4789,'NFkB target TFs'!$E$10:$E$54,1,FALSE)</f>
        <v>#N/A</v>
      </c>
      <c r="P4789" s="25" t="e">
        <f>VLOOKUP(A4789,'all NFkB targets'!$A$6:$A$571,1,FALSE)</f>
        <v>#N/A</v>
      </c>
    </row>
    <row r="4790" spans="1:16" x14ac:dyDescent="0.25">
      <c r="A4790" s="96" t="s">
        <v>3768</v>
      </c>
      <c r="B4790" s="21" t="s">
        <v>3769</v>
      </c>
      <c r="C4790" s="21"/>
      <c r="D4790" s="22">
        <v>0</v>
      </c>
      <c r="E4790" s="23">
        <v>7.3060130111189392E-2</v>
      </c>
      <c r="F4790" s="23">
        <v>-4.6534571476615778E-2</v>
      </c>
      <c r="G4790" s="23">
        <v>0.33372198154503063</v>
      </c>
      <c r="H4790" s="23">
        <v>-1.271319024761035E-2</v>
      </c>
      <c r="I4790" s="25">
        <f t="shared" si="300"/>
        <v>0</v>
      </c>
      <c r="J4790" s="25">
        <f t="shared" si="301"/>
        <v>0</v>
      </c>
      <c r="K4790" s="25">
        <f t="shared" si="302"/>
        <v>0</v>
      </c>
      <c r="L4790" s="25">
        <f t="shared" si="303"/>
        <v>0</v>
      </c>
      <c r="M4790" s="25">
        <v>0</v>
      </c>
      <c r="N4790" s="25" t="e">
        <v>#N/A</v>
      </c>
      <c r="O4790" s="25" t="e">
        <f>VLOOKUP(A4790,'NFkB target TFs'!$E$10:$E$54,1,FALSE)</f>
        <v>#N/A</v>
      </c>
      <c r="P4790" s="25" t="e">
        <f>VLOOKUP(A4790,'all NFkB targets'!$A$6:$A$571,1,FALSE)</f>
        <v>#N/A</v>
      </c>
    </row>
    <row r="4791" spans="1:16" x14ac:dyDescent="0.25">
      <c r="A4791" s="96" t="s">
        <v>14291</v>
      </c>
      <c r="B4791" s="21" t="s">
        <v>14292</v>
      </c>
      <c r="C4791" s="21"/>
      <c r="D4791" s="22">
        <v>0</v>
      </c>
      <c r="E4791" s="24">
        <v>-0.9109287605815477</v>
      </c>
      <c r="F4791" s="24">
        <v>-0.42226377557457773</v>
      </c>
      <c r="G4791" s="24">
        <v>-1.3274136339710922</v>
      </c>
      <c r="H4791" s="23">
        <v>-1.2749596344141629E-2</v>
      </c>
      <c r="I4791" s="25">
        <f t="shared" si="300"/>
        <v>1</v>
      </c>
      <c r="J4791" s="25">
        <f t="shared" si="301"/>
        <v>0</v>
      </c>
      <c r="K4791" s="25">
        <f t="shared" si="302"/>
        <v>1</v>
      </c>
      <c r="L4791" s="25">
        <f t="shared" si="303"/>
        <v>0</v>
      </c>
      <c r="M4791" s="25">
        <v>1</v>
      </c>
      <c r="N4791" s="25" t="e">
        <v>#N/A</v>
      </c>
      <c r="O4791" s="25" t="e">
        <f>VLOOKUP(A4791,'NFkB target TFs'!$E$10:$E$54,1,FALSE)</f>
        <v>#N/A</v>
      </c>
      <c r="P4791" s="25" t="e">
        <f>VLOOKUP(A4791,'all NFkB targets'!$A$6:$A$571,1,FALSE)</f>
        <v>#N/A</v>
      </c>
    </row>
    <row r="4792" spans="1:16" x14ac:dyDescent="0.25">
      <c r="A4792" s="96" t="s">
        <v>9453</v>
      </c>
      <c r="B4792" s="21" t="s">
        <v>9454</v>
      </c>
      <c r="C4792" s="21"/>
      <c r="D4792" s="22">
        <v>0</v>
      </c>
      <c r="E4792" s="23">
        <v>-0.23599515308144189</v>
      </c>
      <c r="F4792" s="23">
        <v>-0.15716508713443697</v>
      </c>
      <c r="G4792" s="23">
        <v>0.28076723600254477</v>
      </c>
      <c r="H4792" s="23">
        <v>-1.2790313409908624E-2</v>
      </c>
      <c r="I4792" s="25">
        <f t="shared" si="300"/>
        <v>0</v>
      </c>
      <c r="J4792" s="25">
        <f t="shared" si="301"/>
        <v>0</v>
      </c>
      <c r="K4792" s="25">
        <f t="shared" si="302"/>
        <v>0</v>
      </c>
      <c r="L4792" s="25">
        <f t="shared" si="303"/>
        <v>0</v>
      </c>
      <c r="M4792" s="25">
        <v>0</v>
      </c>
      <c r="N4792" s="25" t="e">
        <v>#N/A</v>
      </c>
      <c r="O4792" s="25" t="e">
        <f>VLOOKUP(A4792,'NFkB target TFs'!$E$10:$E$54,1,FALSE)</f>
        <v>#N/A</v>
      </c>
      <c r="P4792" s="25" t="e">
        <f>VLOOKUP(A4792,'all NFkB targets'!$A$6:$A$571,1,FALSE)</f>
        <v>#N/A</v>
      </c>
    </row>
    <row r="4793" spans="1:16" x14ac:dyDescent="0.25">
      <c r="A4793" s="96" t="s">
        <v>4608</v>
      </c>
      <c r="B4793" s="21" t="s">
        <v>4609</v>
      </c>
      <c r="C4793" s="21"/>
      <c r="D4793" s="22">
        <v>0</v>
      </c>
      <c r="E4793" s="23">
        <v>0.10312385647811159</v>
      </c>
      <c r="F4793" s="23">
        <v>0.41113621231282743</v>
      </c>
      <c r="G4793" s="23">
        <v>0.27892650084877618</v>
      </c>
      <c r="H4793" s="23">
        <v>-1.2790962062173989E-2</v>
      </c>
      <c r="I4793" s="25">
        <f t="shared" si="300"/>
        <v>0</v>
      </c>
      <c r="J4793" s="25">
        <f t="shared" si="301"/>
        <v>0</v>
      </c>
      <c r="K4793" s="25">
        <f t="shared" si="302"/>
        <v>0</v>
      </c>
      <c r="L4793" s="25">
        <f t="shared" si="303"/>
        <v>0</v>
      </c>
      <c r="M4793" s="25">
        <v>0</v>
      </c>
      <c r="N4793" s="25" t="e">
        <v>#N/A</v>
      </c>
      <c r="O4793" s="25" t="e">
        <f>VLOOKUP(A4793,'NFkB target TFs'!$E$10:$E$54,1,FALSE)</f>
        <v>#N/A</v>
      </c>
      <c r="P4793" s="25" t="e">
        <f>VLOOKUP(A4793,'all NFkB targets'!$A$6:$A$571,1,FALSE)</f>
        <v>#N/A</v>
      </c>
    </row>
    <row r="4794" spans="1:16" x14ac:dyDescent="0.25">
      <c r="A4794" s="96" t="s">
        <v>12055</v>
      </c>
      <c r="B4794" s="21" t="s">
        <v>12056</v>
      </c>
      <c r="C4794" s="21"/>
      <c r="D4794" s="22">
        <v>0</v>
      </c>
      <c r="E4794" s="28">
        <v>0.6225792615172554</v>
      </c>
      <c r="F4794" s="28">
        <v>0.17620933786046794</v>
      </c>
      <c r="G4794" s="28">
        <v>0.28976286015094094</v>
      </c>
      <c r="H4794" s="23">
        <v>-1.2849050481421135E-2</v>
      </c>
      <c r="I4794" s="25">
        <f t="shared" si="300"/>
        <v>1</v>
      </c>
      <c r="J4794" s="25">
        <f t="shared" si="301"/>
        <v>0</v>
      </c>
      <c r="K4794" s="25">
        <f t="shared" si="302"/>
        <v>0</v>
      </c>
      <c r="L4794" s="25">
        <f t="shared" si="303"/>
        <v>0</v>
      </c>
      <c r="M4794" s="25">
        <v>1</v>
      </c>
      <c r="N4794" s="25" t="e">
        <v>#N/A</v>
      </c>
      <c r="O4794" s="25" t="e">
        <f>VLOOKUP(A4794,'NFkB target TFs'!$E$10:$E$54,1,FALSE)</f>
        <v>#N/A</v>
      </c>
      <c r="P4794" s="25" t="e">
        <f>VLOOKUP(A4794,'all NFkB targets'!$A$6:$A$571,1,FALSE)</f>
        <v>#N/A</v>
      </c>
    </row>
    <row r="4795" spans="1:16" x14ac:dyDescent="0.25">
      <c r="A4795" s="96" t="s">
        <v>6383</v>
      </c>
      <c r="B4795" s="21" t="s">
        <v>6384</v>
      </c>
      <c r="C4795" s="21"/>
      <c r="D4795" s="22">
        <v>0</v>
      </c>
      <c r="E4795" s="23">
        <v>0.14310322470951817</v>
      </c>
      <c r="F4795" s="23">
        <v>-0.17892921477911519</v>
      </c>
      <c r="G4795" s="23">
        <v>-0.35231081745606413</v>
      </c>
      <c r="H4795" s="23">
        <v>-1.2962399481315312E-2</v>
      </c>
      <c r="I4795" s="25">
        <f t="shared" si="300"/>
        <v>0</v>
      </c>
      <c r="J4795" s="25">
        <f t="shared" si="301"/>
        <v>0</v>
      </c>
      <c r="K4795" s="25">
        <f t="shared" si="302"/>
        <v>0</v>
      </c>
      <c r="L4795" s="25">
        <f t="shared" si="303"/>
        <v>0</v>
      </c>
      <c r="M4795" s="25">
        <v>0</v>
      </c>
      <c r="N4795" s="25" t="e">
        <v>#N/A</v>
      </c>
      <c r="O4795" s="25" t="e">
        <f>VLOOKUP(A4795,'NFkB target TFs'!$E$10:$E$54,1,FALSE)</f>
        <v>#N/A</v>
      </c>
      <c r="P4795" s="25" t="e">
        <f>VLOOKUP(A4795,'all NFkB targets'!$A$6:$A$571,1,FALSE)</f>
        <v>#N/A</v>
      </c>
    </row>
    <row r="4796" spans="1:16" x14ac:dyDescent="0.25">
      <c r="A4796" s="96" t="s">
        <v>3129</v>
      </c>
      <c r="B4796" s="21" t="s">
        <v>3130</v>
      </c>
      <c r="C4796" s="21"/>
      <c r="D4796" s="22">
        <v>0</v>
      </c>
      <c r="E4796" s="23">
        <v>-0.55607207988564733</v>
      </c>
      <c r="F4796" s="23">
        <v>0.29868176941314989</v>
      </c>
      <c r="G4796" s="23">
        <v>-0.19037251905633648</v>
      </c>
      <c r="H4796" s="23">
        <v>-1.2977797424007859E-2</v>
      </c>
      <c r="I4796" s="25">
        <f t="shared" si="300"/>
        <v>0</v>
      </c>
      <c r="J4796" s="25">
        <f t="shared" si="301"/>
        <v>0</v>
      </c>
      <c r="K4796" s="25">
        <f t="shared" si="302"/>
        <v>0</v>
      </c>
      <c r="L4796" s="25">
        <f t="shared" si="303"/>
        <v>0</v>
      </c>
      <c r="M4796" s="25">
        <v>0</v>
      </c>
      <c r="N4796" s="25" t="e">
        <v>#N/A</v>
      </c>
      <c r="O4796" s="25" t="e">
        <f>VLOOKUP(A4796,'NFkB target TFs'!$E$10:$E$54,1,FALSE)</f>
        <v>#N/A</v>
      </c>
      <c r="P4796" s="25" t="e">
        <f>VLOOKUP(A4796,'all NFkB targets'!$A$6:$A$571,1,FALSE)</f>
        <v>#N/A</v>
      </c>
    </row>
    <row r="4797" spans="1:16" x14ac:dyDescent="0.25">
      <c r="A4797" s="96" t="s">
        <v>7670</v>
      </c>
      <c r="B4797" s="21" t="s">
        <v>7671</v>
      </c>
      <c r="C4797" s="21"/>
      <c r="D4797" s="22">
        <v>0</v>
      </c>
      <c r="E4797" s="23">
        <v>-0.13351638921483003</v>
      </c>
      <c r="F4797" s="23">
        <v>0.24128634885197173</v>
      </c>
      <c r="G4797" s="23">
        <v>0.26576138412656153</v>
      </c>
      <c r="H4797" s="23">
        <v>-1.298650873446372E-2</v>
      </c>
      <c r="I4797" s="25">
        <f t="shared" si="300"/>
        <v>0</v>
      </c>
      <c r="J4797" s="25">
        <f t="shared" si="301"/>
        <v>0</v>
      </c>
      <c r="K4797" s="25">
        <f t="shared" si="302"/>
        <v>0</v>
      </c>
      <c r="L4797" s="25">
        <f t="shared" si="303"/>
        <v>0</v>
      </c>
      <c r="M4797" s="25">
        <v>0</v>
      </c>
      <c r="N4797" s="25" t="e">
        <v>#N/A</v>
      </c>
      <c r="O4797" s="25" t="e">
        <f>VLOOKUP(A4797,'NFkB target TFs'!$E$10:$E$54,1,FALSE)</f>
        <v>#N/A</v>
      </c>
      <c r="P4797" s="25" t="e">
        <f>VLOOKUP(A4797,'all NFkB targets'!$A$6:$A$571,1,FALSE)</f>
        <v>#N/A</v>
      </c>
    </row>
    <row r="4798" spans="1:16" x14ac:dyDescent="0.25">
      <c r="A4798" s="96" t="s">
        <v>7188</v>
      </c>
      <c r="B4798" s="21" t="s">
        <v>7189</v>
      </c>
      <c r="C4798" s="21"/>
      <c r="D4798" s="22">
        <v>0</v>
      </c>
      <c r="E4798" s="23">
        <v>8.7140301165865103E-2</v>
      </c>
      <c r="F4798" s="23">
        <v>6.2317374943565247E-3</v>
      </c>
      <c r="G4798" s="23">
        <v>-9.1938593294465659E-3</v>
      </c>
      <c r="H4798" s="23">
        <v>-1.3016677430487511E-2</v>
      </c>
      <c r="I4798" s="25">
        <f t="shared" si="300"/>
        <v>0</v>
      </c>
      <c r="J4798" s="25">
        <f t="shared" si="301"/>
        <v>0</v>
      </c>
      <c r="K4798" s="25">
        <f t="shared" si="302"/>
        <v>0</v>
      </c>
      <c r="L4798" s="25">
        <f t="shared" si="303"/>
        <v>0</v>
      </c>
      <c r="M4798" s="25">
        <v>0</v>
      </c>
      <c r="N4798" s="25" t="e">
        <v>#N/A</v>
      </c>
      <c r="O4798" s="25" t="e">
        <f>VLOOKUP(A4798,'NFkB target TFs'!$E$10:$E$54,1,FALSE)</f>
        <v>#N/A</v>
      </c>
      <c r="P4798" s="25" t="e">
        <f>VLOOKUP(A4798,'all NFkB targets'!$A$6:$A$571,1,FALSE)</f>
        <v>#N/A</v>
      </c>
    </row>
    <row r="4799" spans="1:16" x14ac:dyDescent="0.25">
      <c r="A4799" s="96" t="s">
        <v>610</v>
      </c>
      <c r="B4799" s="21" t="s">
        <v>611</v>
      </c>
      <c r="C4799" s="21"/>
      <c r="D4799" s="22">
        <v>0</v>
      </c>
      <c r="E4799" s="23">
        <v>0.18164517390532509</v>
      </c>
      <c r="F4799" s="23">
        <v>9.8228357378147238E-2</v>
      </c>
      <c r="G4799" s="23">
        <v>-5.6200558517381163E-2</v>
      </c>
      <c r="H4799" s="23">
        <v>-1.3042867449822932E-2</v>
      </c>
      <c r="I4799" s="25">
        <f t="shared" si="300"/>
        <v>0</v>
      </c>
      <c r="J4799" s="25">
        <f t="shared" si="301"/>
        <v>0</v>
      </c>
      <c r="K4799" s="25">
        <f t="shared" si="302"/>
        <v>0</v>
      </c>
      <c r="L4799" s="25">
        <f t="shared" si="303"/>
        <v>0</v>
      </c>
      <c r="M4799" s="25">
        <v>0</v>
      </c>
      <c r="N4799" s="25" t="e">
        <v>#N/A</v>
      </c>
      <c r="O4799" s="25" t="e">
        <f>VLOOKUP(A4799,'NFkB target TFs'!$E$10:$E$54,1,FALSE)</f>
        <v>#N/A</v>
      </c>
      <c r="P4799" s="25" t="e">
        <f>VLOOKUP(A4799,'all NFkB targets'!$A$6:$A$571,1,FALSE)</f>
        <v>#N/A</v>
      </c>
    </row>
    <row r="4800" spans="1:16" x14ac:dyDescent="0.25">
      <c r="A4800" s="96" t="s">
        <v>3287</v>
      </c>
      <c r="B4800" s="21" t="s">
        <v>3288</v>
      </c>
      <c r="C4800" s="21"/>
      <c r="D4800" s="22">
        <v>0</v>
      </c>
      <c r="E4800" s="23">
        <v>-0.21816252708698175</v>
      </c>
      <c r="F4800" s="23">
        <v>0.14188097773861691</v>
      </c>
      <c r="G4800" s="23">
        <v>0.37220445838522226</v>
      </c>
      <c r="H4800" s="23">
        <v>-1.317492879040064E-2</v>
      </c>
      <c r="I4800" s="25">
        <f t="shared" si="300"/>
        <v>0</v>
      </c>
      <c r="J4800" s="25">
        <f t="shared" si="301"/>
        <v>0</v>
      </c>
      <c r="K4800" s="25">
        <f t="shared" si="302"/>
        <v>0</v>
      </c>
      <c r="L4800" s="25">
        <f t="shared" si="303"/>
        <v>0</v>
      </c>
      <c r="M4800" s="25">
        <v>0</v>
      </c>
      <c r="N4800" s="25" t="e">
        <v>#N/A</v>
      </c>
      <c r="O4800" s="25" t="e">
        <f>VLOOKUP(A4800,'NFkB target TFs'!$E$10:$E$54,1,FALSE)</f>
        <v>#N/A</v>
      </c>
      <c r="P4800" s="25" t="e">
        <f>VLOOKUP(A4800,'all NFkB targets'!$A$6:$A$571,1,FALSE)</f>
        <v>#N/A</v>
      </c>
    </row>
    <row r="4801" spans="1:16" x14ac:dyDescent="0.25">
      <c r="A4801" s="96" t="s">
        <v>7115</v>
      </c>
      <c r="B4801" s="21" t="s">
        <v>7116</v>
      </c>
      <c r="C4801" s="21"/>
      <c r="D4801" s="22">
        <v>0</v>
      </c>
      <c r="E4801" s="23">
        <v>-0.51635317927504421</v>
      </c>
      <c r="F4801" s="23">
        <v>-9.6084491198014405E-2</v>
      </c>
      <c r="G4801" s="23">
        <v>-0.20179185219438125</v>
      </c>
      <c r="H4801" s="23">
        <v>-1.3416627673891922E-2</v>
      </c>
      <c r="I4801" s="25">
        <f t="shared" si="300"/>
        <v>0</v>
      </c>
      <c r="J4801" s="25">
        <f t="shared" si="301"/>
        <v>0</v>
      </c>
      <c r="K4801" s="25">
        <f t="shared" si="302"/>
        <v>0</v>
      </c>
      <c r="L4801" s="25">
        <f t="shared" si="303"/>
        <v>0</v>
      </c>
      <c r="M4801" s="25">
        <v>0</v>
      </c>
      <c r="N4801" s="25" t="e">
        <v>#N/A</v>
      </c>
      <c r="O4801" s="25" t="e">
        <f>VLOOKUP(A4801,'NFkB target TFs'!$E$10:$E$54,1,FALSE)</f>
        <v>#N/A</v>
      </c>
      <c r="P4801" s="25" t="e">
        <f>VLOOKUP(A4801,'all NFkB targets'!$A$6:$A$571,1,FALSE)</f>
        <v>#N/A</v>
      </c>
    </row>
    <row r="4802" spans="1:16" x14ac:dyDescent="0.25">
      <c r="A4802" s="96" t="s">
        <v>2852</v>
      </c>
      <c r="B4802" s="21" t="s">
        <v>2853</v>
      </c>
      <c r="C4802" s="21"/>
      <c r="D4802" s="22">
        <v>0</v>
      </c>
      <c r="E4802" s="23">
        <v>-8.7087946511318501E-2</v>
      </c>
      <c r="F4802" s="23">
        <v>8.5870541657237912E-2</v>
      </c>
      <c r="G4802" s="23">
        <v>0.10279794686570319</v>
      </c>
      <c r="H4802" s="23">
        <v>-1.3416782259742323E-2</v>
      </c>
      <c r="I4802" s="25">
        <f t="shared" si="300"/>
        <v>0</v>
      </c>
      <c r="J4802" s="25">
        <f t="shared" si="301"/>
        <v>0</v>
      </c>
      <c r="K4802" s="25">
        <f t="shared" si="302"/>
        <v>0</v>
      </c>
      <c r="L4802" s="25">
        <f t="shared" si="303"/>
        <v>0</v>
      </c>
      <c r="M4802" s="25">
        <v>0</v>
      </c>
      <c r="N4802" s="25" t="e">
        <v>#N/A</v>
      </c>
      <c r="O4802" s="25" t="e">
        <f>VLOOKUP(A4802,'NFkB target TFs'!$E$10:$E$54,1,FALSE)</f>
        <v>#N/A</v>
      </c>
      <c r="P4802" s="25" t="e">
        <f>VLOOKUP(A4802,'all NFkB targets'!$A$6:$A$571,1,FALSE)</f>
        <v>#N/A</v>
      </c>
    </row>
    <row r="4803" spans="1:16" x14ac:dyDescent="0.25">
      <c r="A4803" s="96" t="s">
        <v>5222</v>
      </c>
      <c r="B4803" s="21" t="s">
        <v>5223</v>
      </c>
      <c r="C4803" s="21"/>
      <c r="D4803" s="22">
        <v>0</v>
      </c>
      <c r="E4803" s="23">
        <v>-0.14702326957628109</v>
      </c>
      <c r="F4803" s="23">
        <v>0.19715491293987364</v>
      </c>
      <c r="G4803" s="23">
        <v>-8.7924671605676977E-2</v>
      </c>
      <c r="H4803" s="23">
        <v>-1.347370463715766E-2</v>
      </c>
      <c r="I4803" s="25">
        <f t="shared" si="300"/>
        <v>0</v>
      </c>
      <c r="J4803" s="25">
        <f t="shared" si="301"/>
        <v>0</v>
      </c>
      <c r="K4803" s="25">
        <f t="shared" si="302"/>
        <v>0</v>
      </c>
      <c r="L4803" s="25">
        <f t="shared" si="303"/>
        <v>0</v>
      </c>
      <c r="M4803" s="25">
        <v>0</v>
      </c>
      <c r="N4803" s="25" t="e">
        <v>#N/A</v>
      </c>
      <c r="O4803" s="25" t="e">
        <f>VLOOKUP(A4803,'NFkB target TFs'!$E$10:$E$54,1,FALSE)</f>
        <v>#N/A</v>
      </c>
      <c r="P4803" s="25" t="e">
        <f>VLOOKUP(A4803,'all NFkB targets'!$A$6:$A$571,1,FALSE)</f>
        <v>#N/A</v>
      </c>
    </row>
    <row r="4804" spans="1:16" x14ac:dyDescent="0.25">
      <c r="A4804" s="96" t="s">
        <v>15144</v>
      </c>
      <c r="B4804" s="21" t="s">
        <v>941</v>
      </c>
      <c r="C4804" s="21"/>
      <c r="D4804" s="22">
        <v>0</v>
      </c>
      <c r="E4804" s="24">
        <v>-1.0206397660590365</v>
      </c>
      <c r="F4804" s="24">
        <v>-1.5023129897022345</v>
      </c>
      <c r="G4804" s="28">
        <v>1.6392055455051433</v>
      </c>
      <c r="H4804" s="23">
        <v>-1.3476128841715845E-2</v>
      </c>
      <c r="I4804" s="25">
        <f t="shared" si="300"/>
        <v>1</v>
      </c>
      <c r="J4804" s="25">
        <f t="shared" si="301"/>
        <v>1</v>
      </c>
      <c r="K4804" s="25">
        <f t="shared" si="302"/>
        <v>1</v>
      </c>
      <c r="L4804" s="25">
        <f t="shared" si="303"/>
        <v>0</v>
      </c>
      <c r="M4804" s="25">
        <v>1</v>
      </c>
      <c r="N4804" s="25" t="e">
        <v>#N/A</v>
      </c>
      <c r="O4804" s="25" t="e">
        <f>VLOOKUP(A4804,'NFkB target TFs'!$E$10:$E$54,1,FALSE)</f>
        <v>#N/A</v>
      </c>
      <c r="P4804" s="25" t="e">
        <f>VLOOKUP(A4804,'all NFkB targets'!$A$6:$A$571,1,FALSE)</f>
        <v>#N/A</v>
      </c>
    </row>
    <row r="4805" spans="1:16" x14ac:dyDescent="0.25">
      <c r="A4805" s="96" t="s">
        <v>2504</v>
      </c>
      <c r="B4805" s="21" t="s">
        <v>941</v>
      </c>
      <c r="C4805" s="21"/>
      <c r="D4805" s="22">
        <v>0</v>
      </c>
      <c r="E4805" s="23">
        <v>0.30027793118519852</v>
      </c>
      <c r="F4805" s="23">
        <v>-7.3326462344692946E-3</v>
      </c>
      <c r="G4805" s="23">
        <v>-0.28005248741969363</v>
      </c>
      <c r="H4805" s="23">
        <v>-1.3517827364574662E-2</v>
      </c>
      <c r="I4805" s="25">
        <f t="shared" si="300"/>
        <v>0</v>
      </c>
      <c r="J4805" s="25">
        <f t="shared" si="301"/>
        <v>0</v>
      </c>
      <c r="K4805" s="25">
        <f t="shared" si="302"/>
        <v>0</v>
      </c>
      <c r="L4805" s="25">
        <f t="shared" si="303"/>
        <v>0</v>
      </c>
      <c r="M4805" s="25">
        <v>0</v>
      </c>
      <c r="N4805" s="25" t="e">
        <v>#N/A</v>
      </c>
      <c r="O4805" s="25" t="e">
        <f>VLOOKUP(A4805,'NFkB target TFs'!$E$10:$E$54,1,FALSE)</f>
        <v>#N/A</v>
      </c>
      <c r="P4805" s="25" t="e">
        <f>VLOOKUP(A4805,'all NFkB targets'!$A$6:$A$571,1,FALSE)</f>
        <v>#N/A</v>
      </c>
    </row>
    <row r="4806" spans="1:16" x14ac:dyDescent="0.25">
      <c r="A4806" s="96" t="s">
        <v>13427</v>
      </c>
      <c r="B4806" s="21" t="s">
        <v>13428</v>
      </c>
      <c r="C4806" s="21"/>
      <c r="D4806" s="22">
        <v>0</v>
      </c>
      <c r="E4806" s="23">
        <v>0.10263188885496805</v>
      </c>
      <c r="F4806" s="28">
        <v>0.34008022347581179</v>
      </c>
      <c r="G4806" s="28">
        <v>0.62762896552389258</v>
      </c>
      <c r="H4806" s="23">
        <v>-1.3692823816434253E-2</v>
      </c>
      <c r="I4806" s="25">
        <f t="shared" si="300"/>
        <v>0</v>
      </c>
      <c r="J4806" s="25">
        <f t="shared" si="301"/>
        <v>0</v>
      </c>
      <c r="K4806" s="25">
        <f t="shared" si="302"/>
        <v>1</v>
      </c>
      <c r="L4806" s="25">
        <f t="shared" si="303"/>
        <v>0</v>
      </c>
      <c r="M4806" s="25">
        <v>1</v>
      </c>
      <c r="N4806" s="25" t="e">
        <v>#N/A</v>
      </c>
      <c r="O4806" s="25" t="e">
        <f>VLOOKUP(A4806,'NFkB target TFs'!$E$10:$E$54,1,FALSE)</f>
        <v>#N/A</v>
      </c>
      <c r="P4806" s="25" t="e">
        <f>VLOOKUP(A4806,'all NFkB targets'!$A$6:$A$571,1,FALSE)</f>
        <v>#N/A</v>
      </c>
    </row>
    <row r="4807" spans="1:16" x14ac:dyDescent="0.25">
      <c r="A4807" s="96" t="s">
        <v>11142</v>
      </c>
      <c r="B4807" s="21" t="s">
        <v>11143</v>
      </c>
      <c r="C4807" s="21"/>
      <c r="D4807" s="22">
        <v>0</v>
      </c>
      <c r="E4807" s="23">
        <v>-0.12546302126598774</v>
      </c>
      <c r="F4807" s="23">
        <v>0.12437272030453737</v>
      </c>
      <c r="G4807" s="23">
        <v>-1.5321794466509386E-2</v>
      </c>
      <c r="H4807" s="23">
        <v>-1.3786064436950829E-2</v>
      </c>
      <c r="I4807" s="25">
        <f t="shared" si="300"/>
        <v>0</v>
      </c>
      <c r="J4807" s="25">
        <f t="shared" si="301"/>
        <v>0</v>
      </c>
      <c r="K4807" s="25">
        <f t="shared" si="302"/>
        <v>0</v>
      </c>
      <c r="L4807" s="25">
        <f t="shared" si="303"/>
        <v>0</v>
      </c>
      <c r="M4807" s="25">
        <v>0</v>
      </c>
      <c r="N4807" s="25" t="e">
        <v>#N/A</v>
      </c>
      <c r="O4807" s="25" t="e">
        <f>VLOOKUP(A4807,'NFkB target TFs'!$E$10:$E$54,1,FALSE)</f>
        <v>#N/A</v>
      </c>
      <c r="P4807" s="25" t="e">
        <f>VLOOKUP(A4807,'all NFkB targets'!$A$6:$A$571,1,FALSE)</f>
        <v>#N/A</v>
      </c>
    </row>
    <row r="4808" spans="1:16" x14ac:dyDescent="0.25">
      <c r="A4808" s="96" t="s">
        <v>2297</v>
      </c>
      <c r="B4808" s="21" t="s">
        <v>2298</v>
      </c>
      <c r="C4808" s="21"/>
      <c r="D4808" s="22">
        <v>0</v>
      </c>
      <c r="E4808" s="23">
        <v>-1.9759619987900739E-2</v>
      </c>
      <c r="F4808" s="23">
        <v>2.3662282258643298E-2</v>
      </c>
      <c r="G4808" s="23">
        <v>-0.49874360527838474</v>
      </c>
      <c r="H4808" s="23">
        <v>-1.3943948683945082E-2</v>
      </c>
      <c r="I4808" s="25">
        <f t="shared" si="300"/>
        <v>0</v>
      </c>
      <c r="J4808" s="25">
        <f t="shared" si="301"/>
        <v>0</v>
      </c>
      <c r="K4808" s="25">
        <f t="shared" si="302"/>
        <v>0</v>
      </c>
      <c r="L4808" s="25">
        <f t="shared" si="303"/>
        <v>0</v>
      </c>
      <c r="M4808" s="25">
        <v>0</v>
      </c>
      <c r="N4808" s="25" t="e">
        <v>#N/A</v>
      </c>
      <c r="O4808" s="25" t="e">
        <f>VLOOKUP(A4808,'NFkB target TFs'!$E$10:$E$54,1,FALSE)</f>
        <v>#N/A</v>
      </c>
      <c r="P4808" s="25" t="e">
        <f>VLOOKUP(A4808,'all NFkB targets'!$A$6:$A$571,1,FALSE)</f>
        <v>#N/A</v>
      </c>
    </row>
    <row r="4809" spans="1:16" x14ac:dyDescent="0.25">
      <c r="A4809" s="96" t="s">
        <v>12769</v>
      </c>
      <c r="B4809" s="21" t="s">
        <v>12770</v>
      </c>
      <c r="C4809" s="21"/>
      <c r="D4809" s="22">
        <v>0</v>
      </c>
      <c r="E4809" s="28">
        <v>0.14472675588225367</v>
      </c>
      <c r="F4809" s="28">
        <v>0.6081058411353476</v>
      </c>
      <c r="G4809" s="23">
        <v>-5.6558600805639278E-2</v>
      </c>
      <c r="H4809" s="23">
        <v>-1.3968259509180941E-2</v>
      </c>
      <c r="I4809" s="25">
        <f t="shared" si="300"/>
        <v>0</v>
      </c>
      <c r="J4809" s="25">
        <f t="shared" si="301"/>
        <v>1</v>
      </c>
      <c r="K4809" s="25">
        <f t="shared" si="302"/>
        <v>0</v>
      </c>
      <c r="L4809" s="25">
        <f t="shared" si="303"/>
        <v>0</v>
      </c>
      <c r="M4809" s="25">
        <v>1</v>
      </c>
      <c r="N4809" s="25" t="e">
        <v>#N/A</v>
      </c>
      <c r="O4809" s="25" t="e">
        <f>VLOOKUP(A4809,'NFkB target TFs'!$E$10:$E$54,1,FALSE)</f>
        <v>#N/A</v>
      </c>
      <c r="P4809" s="25" t="e">
        <f>VLOOKUP(A4809,'all NFkB targets'!$A$6:$A$571,1,FALSE)</f>
        <v>#N/A</v>
      </c>
    </row>
    <row r="4810" spans="1:16" x14ac:dyDescent="0.25">
      <c r="A4810" s="96" t="s">
        <v>612</v>
      </c>
      <c r="B4810" s="21" t="s">
        <v>613</v>
      </c>
      <c r="C4810" s="21"/>
      <c r="D4810" s="22">
        <v>0</v>
      </c>
      <c r="E4810" s="23">
        <v>-2.1699133112427996E-2</v>
      </c>
      <c r="F4810" s="23">
        <v>0.26629919903974969</v>
      </c>
      <c r="G4810" s="23">
        <v>0.13825670647043614</v>
      </c>
      <c r="H4810" s="23">
        <v>-1.4054070590508911E-2</v>
      </c>
      <c r="I4810" s="25">
        <f t="shared" si="300"/>
        <v>0</v>
      </c>
      <c r="J4810" s="25">
        <f t="shared" si="301"/>
        <v>0</v>
      </c>
      <c r="K4810" s="25">
        <f t="shared" si="302"/>
        <v>0</v>
      </c>
      <c r="L4810" s="25">
        <f t="shared" si="303"/>
        <v>0</v>
      </c>
      <c r="M4810" s="25">
        <v>0</v>
      </c>
      <c r="N4810" s="25" t="e">
        <v>#N/A</v>
      </c>
      <c r="O4810" s="25" t="e">
        <f>VLOOKUP(A4810,'NFkB target TFs'!$E$10:$E$54,1,FALSE)</f>
        <v>#N/A</v>
      </c>
      <c r="P4810" s="25" t="e">
        <f>VLOOKUP(A4810,'all NFkB targets'!$A$6:$A$571,1,FALSE)</f>
        <v>#N/A</v>
      </c>
    </row>
    <row r="4811" spans="1:16" x14ac:dyDescent="0.25">
      <c r="A4811" s="96" t="s">
        <v>12856</v>
      </c>
      <c r="B4811" s="21" t="s">
        <v>12857</v>
      </c>
      <c r="C4811" s="21"/>
      <c r="D4811" s="22">
        <v>0</v>
      </c>
      <c r="E4811" s="24">
        <v>-0.30744000873770311</v>
      </c>
      <c r="F4811" s="28">
        <v>2.5818262059188548</v>
      </c>
      <c r="G4811" s="28">
        <v>0.17455645017395824</v>
      </c>
      <c r="H4811" s="23">
        <v>-1.4107304756025899E-2</v>
      </c>
      <c r="I4811" s="25">
        <f t="shared" si="300"/>
        <v>0</v>
      </c>
      <c r="J4811" s="25">
        <f t="shared" si="301"/>
        <v>1</v>
      </c>
      <c r="K4811" s="25">
        <f t="shared" si="302"/>
        <v>0</v>
      </c>
      <c r="L4811" s="25">
        <f t="shared" si="303"/>
        <v>0</v>
      </c>
      <c r="M4811" s="25">
        <v>1</v>
      </c>
      <c r="N4811" s="25" t="e">
        <v>#N/A</v>
      </c>
      <c r="O4811" s="25" t="e">
        <f>VLOOKUP(A4811,'NFkB target TFs'!$E$10:$E$54,1,FALSE)</f>
        <v>#N/A</v>
      </c>
      <c r="P4811" s="25" t="e">
        <f>VLOOKUP(A4811,'all NFkB targets'!$A$6:$A$571,1,FALSE)</f>
        <v>#N/A</v>
      </c>
    </row>
    <row r="4812" spans="1:16" x14ac:dyDescent="0.25">
      <c r="A4812" s="96" t="s">
        <v>11122</v>
      </c>
      <c r="B4812" s="21" t="s">
        <v>11123</v>
      </c>
      <c r="C4812" s="21"/>
      <c r="D4812" s="22">
        <v>0</v>
      </c>
      <c r="E4812" s="23">
        <v>9.7716453216013299E-2</v>
      </c>
      <c r="F4812" s="23">
        <v>0.20900319467116085</v>
      </c>
      <c r="G4812" s="23">
        <v>-3.5176206784116988E-2</v>
      </c>
      <c r="H4812" s="23">
        <v>-1.4202254351841083E-2</v>
      </c>
      <c r="I4812" s="25">
        <f t="shared" si="300"/>
        <v>0</v>
      </c>
      <c r="J4812" s="25">
        <f t="shared" si="301"/>
        <v>0</v>
      </c>
      <c r="K4812" s="25">
        <f t="shared" si="302"/>
        <v>0</v>
      </c>
      <c r="L4812" s="25">
        <f t="shared" si="303"/>
        <v>0</v>
      </c>
      <c r="M4812" s="25">
        <v>0</v>
      </c>
      <c r="N4812" s="25" t="e">
        <v>#N/A</v>
      </c>
      <c r="O4812" s="25" t="e">
        <f>VLOOKUP(A4812,'NFkB target TFs'!$E$10:$E$54,1,FALSE)</f>
        <v>#N/A</v>
      </c>
      <c r="P4812" s="25" t="e">
        <f>VLOOKUP(A4812,'all NFkB targets'!$A$6:$A$571,1,FALSE)</f>
        <v>#N/A</v>
      </c>
    </row>
    <row r="4813" spans="1:16" x14ac:dyDescent="0.25">
      <c r="A4813" s="96" t="s">
        <v>11870</v>
      </c>
      <c r="B4813" s="21" t="s">
        <v>941</v>
      </c>
      <c r="C4813" s="21"/>
      <c r="D4813" s="22">
        <v>0</v>
      </c>
      <c r="E4813" s="23">
        <v>-2.3285516297730582E-2</v>
      </c>
      <c r="F4813" s="23">
        <v>-2.0816802634292645E-2</v>
      </c>
      <c r="G4813" s="23">
        <v>7.5612188770772887E-2</v>
      </c>
      <c r="H4813" s="23">
        <v>-1.4223808277850714E-2</v>
      </c>
      <c r="I4813" s="25">
        <f t="shared" si="300"/>
        <v>0</v>
      </c>
      <c r="J4813" s="25">
        <f t="shared" si="301"/>
        <v>0</v>
      </c>
      <c r="K4813" s="25">
        <f t="shared" si="302"/>
        <v>0</v>
      </c>
      <c r="L4813" s="25">
        <f t="shared" si="303"/>
        <v>0</v>
      </c>
      <c r="M4813" s="25">
        <v>0</v>
      </c>
      <c r="N4813" s="25" t="e">
        <v>#N/A</v>
      </c>
      <c r="O4813" s="25" t="e">
        <f>VLOOKUP(A4813,'NFkB target TFs'!$E$10:$E$54,1,FALSE)</f>
        <v>#N/A</v>
      </c>
      <c r="P4813" s="25" t="e">
        <f>VLOOKUP(A4813,'all NFkB targets'!$A$6:$A$571,1,FALSE)</f>
        <v>#N/A</v>
      </c>
    </row>
    <row r="4814" spans="1:16" x14ac:dyDescent="0.25">
      <c r="A4814" s="96" t="s">
        <v>12209</v>
      </c>
      <c r="B4814" s="21" t="s">
        <v>12210</v>
      </c>
      <c r="C4814" s="21"/>
      <c r="D4814" s="22">
        <v>0</v>
      </c>
      <c r="E4814" s="28">
        <v>1.1106696706113584</v>
      </c>
      <c r="F4814" s="28">
        <v>0.51741464758591849</v>
      </c>
      <c r="G4814" s="23">
        <v>-9.42081223128578E-2</v>
      </c>
      <c r="H4814" s="23">
        <v>-1.4343673355018868E-2</v>
      </c>
      <c r="I4814" s="25">
        <f t="shared" si="300"/>
        <v>1</v>
      </c>
      <c r="J4814" s="25">
        <f t="shared" si="301"/>
        <v>0</v>
      </c>
      <c r="K4814" s="25">
        <f t="shared" si="302"/>
        <v>0</v>
      </c>
      <c r="L4814" s="25">
        <f t="shared" si="303"/>
        <v>0</v>
      </c>
      <c r="M4814" s="25">
        <v>1</v>
      </c>
      <c r="N4814" s="25" t="e">
        <v>#N/A</v>
      </c>
      <c r="O4814" s="25" t="e">
        <f>VLOOKUP(A4814,'NFkB target TFs'!$E$10:$E$54,1,FALSE)</f>
        <v>#N/A</v>
      </c>
      <c r="P4814" s="25" t="e">
        <f>VLOOKUP(A4814,'all NFkB targets'!$A$6:$A$571,1,FALSE)</f>
        <v>#N/A</v>
      </c>
    </row>
    <row r="4815" spans="1:16" x14ac:dyDescent="0.25">
      <c r="A4815" s="96" t="s">
        <v>12759</v>
      </c>
      <c r="B4815" s="21" t="s">
        <v>12760</v>
      </c>
      <c r="C4815" s="21"/>
      <c r="D4815" s="22">
        <v>0</v>
      </c>
      <c r="E4815" s="23">
        <v>9.7959898682031574E-2</v>
      </c>
      <c r="F4815" s="24">
        <v>-0.75231509902497407</v>
      </c>
      <c r="G4815" s="28">
        <v>0.25842978848327031</v>
      </c>
      <c r="H4815" s="23">
        <v>-1.4351495817498049E-2</v>
      </c>
      <c r="I4815" s="25">
        <f t="shared" si="300"/>
        <v>0</v>
      </c>
      <c r="J4815" s="25">
        <f t="shared" si="301"/>
        <v>1</v>
      </c>
      <c r="K4815" s="25">
        <f t="shared" si="302"/>
        <v>0</v>
      </c>
      <c r="L4815" s="25">
        <f t="shared" si="303"/>
        <v>0</v>
      </c>
      <c r="M4815" s="25">
        <v>1</v>
      </c>
      <c r="N4815" s="25" t="e">
        <v>#N/A</v>
      </c>
      <c r="O4815" s="25" t="e">
        <f>VLOOKUP(A4815,'NFkB target TFs'!$E$10:$E$54,1,FALSE)</f>
        <v>#N/A</v>
      </c>
      <c r="P4815" s="25" t="e">
        <f>VLOOKUP(A4815,'all NFkB targets'!$A$6:$A$571,1,FALSE)</f>
        <v>#N/A</v>
      </c>
    </row>
    <row r="4816" spans="1:16" x14ac:dyDescent="0.25">
      <c r="A4816" s="96" t="s">
        <v>10018</v>
      </c>
      <c r="B4816" s="21" t="s">
        <v>10019</v>
      </c>
      <c r="C4816" s="21"/>
      <c r="D4816" s="22">
        <v>0</v>
      </c>
      <c r="E4816" s="23">
        <v>0.41173232721945696</v>
      </c>
      <c r="F4816" s="23">
        <v>-3.2141227382253501E-2</v>
      </c>
      <c r="G4816" s="23">
        <v>0.11928288068583658</v>
      </c>
      <c r="H4816" s="23">
        <v>-1.4360021684923107E-2</v>
      </c>
      <c r="I4816" s="25">
        <f t="shared" si="300"/>
        <v>0</v>
      </c>
      <c r="J4816" s="25">
        <f t="shared" si="301"/>
        <v>0</v>
      </c>
      <c r="K4816" s="25">
        <f t="shared" si="302"/>
        <v>0</v>
      </c>
      <c r="L4816" s="25">
        <f t="shared" si="303"/>
        <v>0</v>
      </c>
      <c r="M4816" s="25">
        <v>0</v>
      </c>
      <c r="N4816" s="25" t="e">
        <v>#N/A</v>
      </c>
      <c r="O4816" s="25" t="e">
        <f>VLOOKUP(A4816,'NFkB target TFs'!$E$10:$E$54,1,FALSE)</f>
        <v>#N/A</v>
      </c>
      <c r="P4816" s="25" t="e">
        <f>VLOOKUP(A4816,'all NFkB targets'!$A$6:$A$571,1,FALSE)</f>
        <v>#N/A</v>
      </c>
    </row>
    <row r="4817" spans="1:16" x14ac:dyDescent="0.25">
      <c r="A4817" s="96" t="s">
        <v>3656</v>
      </c>
      <c r="B4817" s="21" t="s">
        <v>3657</v>
      </c>
      <c r="C4817" s="21"/>
      <c r="D4817" s="22">
        <v>0</v>
      </c>
      <c r="E4817" s="23">
        <v>0.31549380877351058</v>
      </c>
      <c r="F4817" s="23">
        <v>0.12449545832399413</v>
      </c>
      <c r="G4817" s="23">
        <v>0.3608771739977869</v>
      </c>
      <c r="H4817" s="23">
        <v>-1.4371537850462709E-2</v>
      </c>
      <c r="I4817" s="25">
        <f t="shared" si="300"/>
        <v>0</v>
      </c>
      <c r="J4817" s="25">
        <f t="shared" si="301"/>
        <v>0</v>
      </c>
      <c r="K4817" s="25">
        <f t="shared" si="302"/>
        <v>0</v>
      </c>
      <c r="L4817" s="25">
        <f t="shared" si="303"/>
        <v>0</v>
      </c>
      <c r="M4817" s="25">
        <v>0</v>
      </c>
      <c r="N4817" s="25" t="e">
        <v>#N/A</v>
      </c>
      <c r="O4817" s="25" t="e">
        <f>VLOOKUP(A4817,'NFkB target TFs'!$E$10:$E$54,1,FALSE)</f>
        <v>#N/A</v>
      </c>
      <c r="P4817" s="25" t="e">
        <f>VLOOKUP(A4817,'all NFkB targets'!$A$6:$A$571,1,FALSE)</f>
        <v>#N/A</v>
      </c>
    </row>
    <row r="4818" spans="1:16" x14ac:dyDescent="0.25">
      <c r="A4818" s="96" t="s">
        <v>12951</v>
      </c>
      <c r="B4818" s="21" t="s">
        <v>12952</v>
      </c>
      <c r="C4818" s="21"/>
      <c r="D4818" s="22">
        <v>0</v>
      </c>
      <c r="E4818" s="24">
        <v>-1.6979128176024312</v>
      </c>
      <c r="F4818" s="24">
        <v>-1.2416572554820005</v>
      </c>
      <c r="G4818" s="24">
        <v>-0.2809307230151713</v>
      </c>
      <c r="H4818" s="23">
        <v>-1.4371744856428691E-2</v>
      </c>
      <c r="I4818" s="25">
        <f t="shared" si="300"/>
        <v>1</v>
      </c>
      <c r="J4818" s="25">
        <f t="shared" si="301"/>
        <v>1</v>
      </c>
      <c r="K4818" s="25">
        <f t="shared" si="302"/>
        <v>0</v>
      </c>
      <c r="L4818" s="25">
        <f t="shared" si="303"/>
        <v>0</v>
      </c>
      <c r="M4818" s="25">
        <v>1</v>
      </c>
      <c r="N4818" s="25" t="e">
        <v>#N/A</v>
      </c>
      <c r="O4818" s="25" t="e">
        <f>VLOOKUP(A4818,'NFkB target TFs'!$E$10:$E$54,1,FALSE)</f>
        <v>#N/A</v>
      </c>
      <c r="P4818" s="25" t="e">
        <f>VLOOKUP(A4818,'all NFkB targets'!$A$6:$A$571,1,FALSE)</f>
        <v>#N/A</v>
      </c>
    </row>
    <row r="4819" spans="1:16" x14ac:dyDescent="0.25">
      <c r="A4819" s="96" t="s">
        <v>4476</v>
      </c>
      <c r="B4819" s="21" t="s">
        <v>4477</v>
      </c>
      <c r="C4819" s="21"/>
      <c r="D4819" s="22">
        <v>0</v>
      </c>
      <c r="E4819" s="23">
        <v>4.1302491447262933E-3</v>
      </c>
      <c r="F4819" s="23">
        <v>2.9357456316316376E-2</v>
      </c>
      <c r="G4819" s="23">
        <v>0.40621918068737062</v>
      </c>
      <c r="H4819" s="23">
        <v>-1.4535597627143832E-2</v>
      </c>
      <c r="I4819" s="25">
        <f t="shared" si="300"/>
        <v>0</v>
      </c>
      <c r="J4819" s="25">
        <f t="shared" si="301"/>
        <v>0</v>
      </c>
      <c r="K4819" s="25">
        <f t="shared" si="302"/>
        <v>0</v>
      </c>
      <c r="L4819" s="25">
        <f t="shared" si="303"/>
        <v>0</v>
      </c>
      <c r="M4819" s="25">
        <v>0</v>
      </c>
      <c r="N4819" s="25" t="e">
        <v>#N/A</v>
      </c>
      <c r="O4819" s="25" t="e">
        <f>VLOOKUP(A4819,'NFkB target TFs'!$E$10:$E$54,1,FALSE)</f>
        <v>#N/A</v>
      </c>
      <c r="P4819" s="25" t="e">
        <f>VLOOKUP(A4819,'all NFkB targets'!$A$6:$A$571,1,FALSE)</f>
        <v>#N/A</v>
      </c>
    </row>
    <row r="4820" spans="1:16" x14ac:dyDescent="0.25">
      <c r="A4820" s="96" t="s">
        <v>2866</v>
      </c>
      <c r="B4820" s="21" t="s">
        <v>2867</v>
      </c>
      <c r="C4820" s="21"/>
      <c r="D4820" s="22">
        <v>0</v>
      </c>
      <c r="E4820" s="23">
        <v>0.27411243022431919</v>
      </c>
      <c r="F4820" s="23">
        <v>7.1226746863849486E-2</v>
      </c>
      <c r="G4820" s="23">
        <v>-0.41260339200176699</v>
      </c>
      <c r="H4820" s="23">
        <v>-1.4589909789775686E-2</v>
      </c>
      <c r="I4820" s="25">
        <f t="shared" si="300"/>
        <v>0</v>
      </c>
      <c r="J4820" s="25">
        <f t="shared" si="301"/>
        <v>0</v>
      </c>
      <c r="K4820" s="25">
        <f t="shared" si="302"/>
        <v>0</v>
      </c>
      <c r="L4820" s="25">
        <f t="shared" si="303"/>
        <v>0</v>
      </c>
      <c r="M4820" s="25">
        <v>0</v>
      </c>
      <c r="N4820" s="25" t="e">
        <v>#N/A</v>
      </c>
      <c r="O4820" s="25" t="e">
        <f>VLOOKUP(A4820,'NFkB target TFs'!$E$10:$E$54,1,FALSE)</f>
        <v>#N/A</v>
      </c>
      <c r="P4820" s="25" t="e">
        <f>VLOOKUP(A4820,'all NFkB targets'!$A$6:$A$571,1,FALSE)</f>
        <v>#N/A</v>
      </c>
    </row>
    <row r="4821" spans="1:16" x14ac:dyDescent="0.25">
      <c r="A4821" s="96" t="s">
        <v>9682</v>
      </c>
      <c r="B4821" s="21" t="s">
        <v>9683</v>
      </c>
      <c r="C4821" s="21"/>
      <c r="D4821" s="22">
        <v>0</v>
      </c>
      <c r="E4821" s="23">
        <v>0.15957836291153626</v>
      </c>
      <c r="F4821" s="23">
        <v>4.2704951222904602E-2</v>
      </c>
      <c r="G4821" s="23">
        <v>1.3930110907392046E-3</v>
      </c>
      <c r="H4821" s="23">
        <v>-1.4655097648185308E-2</v>
      </c>
      <c r="I4821" s="25">
        <f t="shared" si="300"/>
        <v>0</v>
      </c>
      <c r="J4821" s="25">
        <f t="shared" si="301"/>
        <v>0</v>
      </c>
      <c r="K4821" s="25">
        <f t="shared" si="302"/>
        <v>0</v>
      </c>
      <c r="L4821" s="25">
        <f t="shared" si="303"/>
        <v>0</v>
      </c>
      <c r="M4821" s="25">
        <v>0</v>
      </c>
      <c r="N4821" s="25" t="e">
        <v>#N/A</v>
      </c>
      <c r="O4821" s="25" t="e">
        <f>VLOOKUP(A4821,'NFkB target TFs'!$E$10:$E$54,1,FALSE)</f>
        <v>#N/A</v>
      </c>
      <c r="P4821" s="25" t="e">
        <f>VLOOKUP(A4821,'all NFkB targets'!$A$6:$A$571,1,FALSE)</f>
        <v>#N/A</v>
      </c>
    </row>
    <row r="4822" spans="1:16" x14ac:dyDescent="0.25">
      <c r="A4822" s="96" t="s">
        <v>9939</v>
      </c>
      <c r="B4822" s="21" t="s">
        <v>9940</v>
      </c>
      <c r="C4822" s="21"/>
      <c r="D4822" s="22">
        <v>0</v>
      </c>
      <c r="E4822" s="23">
        <v>-6.9172021959979773E-3</v>
      </c>
      <c r="F4822" s="23">
        <v>0.22235533263017507</v>
      </c>
      <c r="G4822" s="23">
        <v>0.41784770026129286</v>
      </c>
      <c r="H4822" s="23">
        <v>-1.4737241863289749E-2</v>
      </c>
      <c r="I4822" s="25">
        <f t="shared" si="300"/>
        <v>0</v>
      </c>
      <c r="J4822" s="25">
        <f t="shared" si="301"/>
        <v>0</v>
      </c>
      <c r="K4822" s="25">
        <f t="shared" si="302"/>
        <v>0</v>
      </c>
      <c r="L4822" s="25">
        <f t="shared" si="303"/>
        <v>0</v>
      </c>
      <c r="M4822" s="25">
        <v>0</v>
      </c>
      <c r="N4822" s="25" t="e">
        <v>#N/A</v>
      </c>
      <c r="O4822" s="25" t="e">
        <f>VLOOKUP(A4822,'NFkB target TFs'!$E$10:$E$54,1,FALSE)</f>
        <v>#N/A</v>
      </c>
      <c r="P4822" s="25" t="e">
        <f>VLOOKUP(A4822,'all NFkB targets'!$A$6:$A$571,1,FALSE)</f>
        <v>#N/A</v>
      </c>
    </row>
    <row r="4823" spans="1:16" x14ac:dyDescent="0.25">
      <c r="A4823" s="96" t="s">
        <v>13222</v>
      </c>
      <c r="B4823" s="21" t="s">
        <v>13223</v>
      </c>
      <c r="C4823" s="21"/>
      <c r="D4823" s="22">
        <v>0</v>
      </c>
      <c r="E4823" s="23">
        <v>6.4955441840769831E-2</v>
      </c>
      <c r="F4823" s="28">
        <v>0.57774244677581565</v>
      </c>
      <c r="G4823" s="28">
        <v>0.85178011288781574</v>
      </c>
      <c r="H4823" s="23">
        <v>-1.4793301225000614E-2</v>
      </c>
      <c r="I4823" s="25">
        <f t="shared" si="300"/>
        <v>0</v>
      </c>
      <c r="J4823" s="25">
        <f t="shared" si="301"/>
        <v>0</v>
      </c>
      <c r="K4823" s="25">
        <f t="shared" si="302"/>
        <v>1</v>
      </c>
      <c r="L4823" s="25">
        <f t="shared" si="303"/>
        <v>0</v>
      </c>
      <c r="M4823" s="25">
        <v>1</v>
      </c>
      <c r="N4823" s="25" t="e">
        <v>#N/A</v>
      </c>
      <c r="O4823" s="25" t="e">
        <f>VLOOKUP(A4823,'NFkB target TFs'!$E$10:$E$54,1,FALSE)</f>
        <v>#N/A</v>
      </c>
      <c r="P4823" s="25" t="e">
        <f>VLOOKUP(A4823,'all NFkB targets'!$A$6:$A$571,1,FALSE)</f>
        <v>#N/A</v>
      </c>
    </row>
    <row r="4824" spans="1:16" x14ac:dyDescent="0.25">
      <c r="A4824" s="96" t="s">
        <v>7892</v>
      </c>
      <c r="B4824" s="21" t="s">
        <v>7893</v>
      </c>
      <c r="C4824" s="21"/>
      <c r="D4824" s="22">
        <v>0</v>
      </c>
      <c r="E4824" s="23">
        <v>-6.7925937527643754E-2</v>
      </c>
      <c r="F4824" s="23">
        <v>8.8722287022938356E-2</v>
      </c>
      <c r="G4824" s="23">
        <v>0.20817262360060204</v>
      </c>
      <c r="H4824" s="23">
        <v>-1.4807361453156856E-2</v>
      </c>
      <c r="I4824" s="25">
        <f t="shared" si="300"/>
        <v>0</v>
      </c>
      <c r="J4824" s="25">
        <f t="shared" si="301"/>
        <v>0</v>
      </c>
      <c r="K4824" s="25">
        <f t="shared" si="302"/>
        <v>0</v>
      </c>
      <c r="L4824" s="25">
        <f t="shared" si="303"/>
        <v>0</v>
      </c>
      <c r="M4824" s="25">
        <v>0</v>
      </c>
      <c r="N4824" s="25" t="e">
        <v>#N/A</v>
      </c>
      <c r="O4824" s="25" t="e">
        <f>VLOOKUP(A4824,'NFkB target TFs'!$E$10:$E$54,1,FALSE)</f>
        <v>#N/A</v>
      </c>
      <c r="P4824" s="25" t="e">
        <f>VLOOKUP(A4824,'all NFkB targets'!$A$6:$A$571,1,FALSE)</f>
        <v>#N/A</v>
      </c>
    </row>
    <row r="4825" spans="1:16" x14ac:dyDescent="0.25">
      <c r="A4825" s="96" t="s">
        <v>11837</v>
      </c>
      <c r="B4825" s="21" t="s">
        <v>941</v>
      </c>
      <c r="C4825" s="21"/>
      <c r="D4825" s="22">
        <v>0</v>
      </c>
      <c r="E4825" s="23">
        <v>0.45686670098886273</v>
      </c>
      <c r="F4825" s="23">
        <v>0.45767047591206</v>
      </c>
      <c r="G4825" s="23">
        <v>0.15352614620810148</v>
      </c>
      <c r="H4825" s="23">
        <v>-1.488085335153839E-2</v>
      </c>
      <c r="I4825" s="25">
        <f t="shared" si="300"/>
        <v>0</v>
      </c>
      <c r="J4825" s="25">
        <f t="shared" si="301"/>
        <v>0</v>
      </c>
      <c r="K4825" s="25">
        <f t="shared" si="302"/>
        <v>0</v>
      </c>
      <c r="L4825" s="25">
        <f t="shared" si="303"/>
        <v>0</v>
      </c>
      <c r="M4825" s="25">
        <v>0</v>
      </c>
      <c r="N4825" s="25" t="e">
        <v>#N/A</v>
      </c>
      <c r="O4825" s="25" t="e">
        <f>VLOOKUP(A4825,'NFkB target TFs'!$E$10:$E$54,1,FALSE)</f>
        <v>#N/A</v>
      </c>
      <c r="P4825" s="25" t="e">
        <f>VLOOKUP(A4825,'all NFkB targets'!$A$6:$A$571,1,FALSE)</f>
        <v>#N/A</v>
      </c>
    </row>
    <row r="4826" spans="1:16" x14ac:dyDescent="0.25">
      <c r="A4826" s="96" t="s">
        <v>11006</v>
      </c>
      <c r="B4826" s="21" t="s">
        <v>11007</v>
      </c>
      <c r="C4826" s="21"/>
      <c r="D4826" s="22">
        <v>0</v>
      </c>
      <c r="E4826" s="23">
        <v>-0.26054958373163017</v>
      </c>
      <c r="F4826" s="23">
        <v>0.1288897585591855</v>
      </c>
      <c r="G4826" s="23">
        <v>-3.1331118604112994E-2</v>
      </c>
      <c r="H4826" s="23">
        <v>-1.500400944757407E-2</v>
      </c>
      <c r="I4826" s="25">
        <f t="shared" si="300"/>
        <v>0</v>
      </c>
      <c r="J4826" s="25">
        <f t="shared" si="301"/>
        <v>0</v>
      </c>
      <c r="K4826" s="25">
        <f t="shared" si="302"/>
        <v>0</v>
      </c>
      <c r="L4826" s="25">
        <f t="shared" si="303"/>
        <v>0</v>
      </c>
      <c r="M4826" s="25">
        <v>0</v>
      </c>
      <c r="N4826" s="25" t="e">
        <v>#N/A</v>
      </c>
      <c r="O4826" s="25" t="e">
        <f>VLOOKUP(A4826,'NFkB target TFs'!$E$10:$E$54,1,FALSE)</f>
        <v>#N/A</v>
      </c>
      <c r="P4826" s="25" t="e">
        <f>VLOOKUP(A4826,'all NFkB targets'!$A$6:$A$571,1,FALSE)</f>
        <v>#N/A</v>
      </c>
    </row>
    <row r="4827" spans="1:16" x14ac:dyDescent="0.25">
      <c r="A4827" s="96" t="s">
        <v>11464</v>
      </c>
      <c r="B4827" s="21" t="s">
        <v>11465</v>
      </c>
      <c r="C4827" s="21"/>
      <c r="D4827" s="22">
        <v>0</v>
      </c>
      <c r="E4827" s="23">
        <v>6.9654936052135422E-2</v>
      </c>
      <c r="F4827" s="23">
        <v>-0.237899589292553</v>
      </c>
      <c r="G4827" s="23">
        <v>-3.4291152344957568E-2</v>
      </c>
      <c r="H4827" s="23">
        <v>-1.5229905623416095E-2</v>
      </c>
      <c r="I4827" s="25">
        <f t="shared" si="300"/>
        <v>0</v>
      </c>
      <c r="J4827" s="25">
        <f t="shared" si="301"/>
        <v>0</v>
      </c>
      <c r="K4827" s="25">
        <f t="shared" si="302"/>
        <v>0</v>
      </c>
      <c r="L4827" s="25">
        <f t="shared" si="303"/>
        <v>0</v>
      </c>
      <c r="M4827" s="25">
        <v>0</v>
      </c>
      <c r="N4827" s="25" t="e">
        <v>#N/A</v>
      </c>
      <c r="O4827" s="25" t="e">
        <f>VLOOKUP(A4827,'NFkB target TFs'!$E$10:$E$54,1,FALSE)</f>
        <v>#N/A</v>
      </c>
      <c r="P4827" s="25" t="e">
        <f>VLOOKUP(A4827,'all NFkB targets'!$A$6:$A$571,1,FALSE)</f>
        <v>#N/A</v>
      </c>
    </row>
    <row r="4828" spans="1:16" x14ac:dyDescent="0.25">
      <c r="A4828" s="96" t="s">
        <v>10594</v>
      </c>
      <c r="B4828" s="21" t="s">
        <v>10595</v>
      </c>
      <c r="C4828" s="21"/>
      <c r="D4828" s="22">
        <v>0</v>
      </c>
      <c r="E4828" s="23">
        <v>0.20154171592613709</v>
      </c>
      <c r="F4828" s="23">
        <v>0.19863821865916689</v>
      </c>
      <c r="G4828" s="23">
        <v>0.3151453589262061</v>
      </c>
      <c r="H4828" s="23">
        <v>-1.5597957712682003E-2</v>
      </c>
      <c r="I4828" s="25">
        <f t="shared" si="300"/>
        <v>0</v>
      </c>
      <c r="J4828" s="25">
        <f t="shared" si="301"/>
        <v>0</v>
      </c>
      <c r="K4828" s="25">
        <f t="shared" si="302"/>
        <v>0</v>
      </c>
      <c r="L4828" s="25">
        <f t="shared" si="303"/>
        <v>0</v>
      </c>
      <c r="M4828" s="25">
        <v>0</v>
      </c>
      <c r="N4828" s="25" t="e">
        <v>#N/A</v>
      </c>
      <c r="O4828" s="25" t="e">
        <f>VLOOKUP(A4828,'NFkB target TFs'!$E$10:$E$54,1,FALSE)</f>
        <v>#N/A</v>
      </c>
      <c r="P4828" s="25" t="e">
        <f>VLOOKUP(A4828,'all NFkB targets'!$A$6:$A$571,1,FALSE)</f>
        <v>#N/A</v>
      </c>
    </row>
    <row r="4829" spans="1:16" x14ac:dyDescent="0.25">
      <c r="A4829" s="96" t="s">
        <v>9403</v>
      </c>
      <c r="B4829" s="21" t="s">
        <v>9404</v>
      </c>
      <c r="C4829" s="21"/>
      <c r="D4829" s="22">
        <v>0</v>
      </c>
      <c r="E4829" s="23">
        <v>-0.17604396166817871</v>
      </c>
      <c r="F4829" s="23">
        <v>0.13219958216699462</v>
      </c>
      <c r="G4829" s="23">
        <v>7.6276946192469039E-2</v>
      </c>
      <c r="H4829" s="23">
        <v>-1.562283507124825E-2</v>
      </c>
      <c r="I4829" s="25">
        <f t="shared" si="300"/>
        <v>0</v>
      </c>
      <c r="J4829" s="25">
        <f t="shared" si="301"/>
        <v>0</v>
      </c>
      <c r="K4829" s="25">
        <f t="shared" si="302"/>
        <v>0</v>
      </c>
      <c r="L4829" s="25">
        <f t="shared" si="303"/>
        <v>0</v>
      </c>
      <c r="M4829" s="25">
        <v>0</v>
      </c>
      <c r="N4829" s="25" t="e">
        <v>#N/A</v>
      </c>
      <c r="O4829" s="25" t="e">
        <f>VLOOKUP(A4829,'NFkB target TFs'!$E$10:$E$54,1,FALSE)</f>
        <v>#N/A</v>
      </c>
      <c r="P4829" s="25" t="e">
        <f>VLOOKUP(A4829,'all NFkB targets'!$A$6:$A$571,1,FALSE)</f>
        <v>#N/A</v>
      </c>
    </row>
    <row r="4830" spans="1:16" x14ac:dyDescent="0.25">
      <c r="A4830" s="96" t="s">
        <v>2125</v>
      </c>
      <c r="B4830" s="21" t="s">
        <v>2126</v>
      </c>
      <c r="C4830" s="21"/>
      <c r="D4830" s="22">
        <v>0</v>
      </c>
      <c r="E4830" s="23">
        <v>0.26465814831345791</v>
      </c>
      <c r="F4830" s="23">
        <v>0.25533077572165047</v>
      </c>
      <c r="G4830" s="23">
        <v>0.26359261634216657</v>
      </c>
      <c r="H4830" s="23">
        <v>-1.5692376638482601E-2</v>
      </c>
      <c r="I4830" s="25">
        <f t="shared" si="300"/>
        <v>0</v>
      </c>
      <c r="J4830" s="25">
        <f t="shared" si="301"/>
        <v>0</v>
      </c>
      <c r="K4830" s="25">
        <f t="shared" si="302"/>
        <v>0</v>
      </c>
      <c r="L4830" s="25">
        <f t="shared" si="303"/>
        <v>0</v>
      </c>
      <c r="M4830" s="25">
        <v>0</v>
      </c>
      <c r="N4830" s="25" t="e">
        <v>#N/A</v>
      </c>
      <c r="O4830" s="25" t="e">
        <f>VLOOKUP(A4830,'NFkB target TFs'!$E$10:$E$54,1,FALSE)</f>
        <v>#N/A</v>
      </c>
      <c r="P4830" s="25" t="e">
        <f>VLOOKUP(A4830,'all NFkB targets'!$A$6:$A$571,1,FALSE)</f>
        <v>#N/A</v>
      </c>
    </row>
    <row r="4831" spans="1:16" x14ac:dyDescent="0.25">
      <c r="A4831" s="96" t="s">
        <v>3814</v>
      </c>
      <c r="B4831" s="21" t="s">
        <v>3815</v>
      </c>
      <c r="C4831" s="21"/>
      <c r="D4831" s="22">
        <v>0</v>
      </c>
      <c r="E4831" s="23">
        <v>0.264034695182291</v>
      </c>
      <c r="F4831" s="23">
        <v>3.9447297963432486E-2</v>
      </c>
      <c r="G4831" s="23">
        <v>-0.24868912478344424</v>
      </c>
      <c r="H4831" s="23">
        <v>-1.5754280626482767E-2</v>
      </c>
      <c r="I4831" s="25">
        <f t="shared" si="300"/>
        <v>0</v>
      </c>
      <c r="J4831" s="25">
        <f t="shared" si="301"/>
        <v>0</v>
      </c>
      <c r="K4831" s="25">
        <f t="shared" si="302"/>
        <v>0</v>
      </c>
      <c r="L4831" s="25">
        <f t="shared" si="303"/>
        <v>0</v>
      </c>
      <c r="M4831" s="25">
        <v>0</v>
      </c>
      <c r="N4831" s="25" t="e">
        <v>#N/A</v>
      </c>
      <c r="O4831" s="25" t="e">
        <f>VLOOKUP(A4831,'NFkB target TFs'!$E$10:$E$54,1,FALSE)</f>
        <v>#N/A</v>
      </c>
      <c r="P4831" s="25" t="e">
        <f>VLOOKUP(A4831,'all NFkB targets'!$A$6:$A$571,1,FALSE)</f>
        <v>#N/A</v>
      </c>
    </row>
    <row r="4832" spans="1:16" x14ac:dyDescent="0.25">
      <c r="A4832" s="96" t="s">
        <v>11335</v>
      </c>
      <c r="B4832" s="21" t="s">
        <v>11336</v>
      </c>
      <c r="C4832" s="21"/>
      <c r="D4832" s="22">
        <v>0</v>
      </c>
      <c r="E4832" s="23">
        <v>0.18812650040402715</v>
      </c>
      <c r="F4832" s="23">
        <v>2.8305523172062998E-2</v>
      </c>
      <c r="G4832" s="23">
        <v>-0.17019307657082824</v>
      </c>
      <c r="H4832" s="23">
        <v>-1.57741490016668E-2</v>
      </c>
      <c r="I4832" s="25">
        <f t="shared" si="300"/>
        <v>0</v>
      </c>
      <c r="J4832" s="25">
        <f t="shared" si="301"/>
        <v>0</v>
      </c>
      <c r="K4832" s="25">
        <f t="shared" si="302"/>
        <v>0</v>
      </c>
      <c r="L4832" s="25">
        <f t="shared" si="303"/>
        <v>0</v>
      </c>
      <c r="M4832" s="25">
        <v>0</v>
      </c>
      <c r="N4832" s="25" t="e">
        <v>#N/A</v>
      </c>
      <c r="O4832" s="25" t="e">
        <f>VLOOKUP(A4832,'NFkB target TFs'!$E$10:$E$54,1,FALSE)</f>
        <v>#N/A</v>
      </c>
      <c r="P4832" s="25" t="e">
        <f>VLOOKUP(A4832,'all NFkB targets'!$A$6:$A$571,1,FALSE)</f>
        <v>#N/A</v>
      </c>
    </row>
    <row r="4833" spans="1:16" x14ac:dyDescent="0.25">
      <c r="A4833" s="96" t="s">
        <v>10946</v>
      </c>
      <c r="B4833" s="21" t="s">
        <v>10947</v>
      </c>
      <c r="C4833" s="21"/>
      <c r="D4833" s="22">
        <v>0</v>
      </c>
      <c r="E4833" s="23">
        <v>0.24003784503986098</v>
      </c>
      <c r="F4833" s="23">
        <v>5.2462206404710186E-2</v>
      </c>
      <c r="G4833" s="23">
        <v>0.24989390506451545</v>
      </c>
      <c r="H4833" s="23">
        <v>-1.5785851863728075E-2</v>
      </c>
      <c r="I4833" s="25">
        <f t="shared" si="300"/>
        <v>0</v>
      </c>
      <c r="J4833" s="25">
        <f t="shared" si="301"/>
        <v>0</v>
      </c>
      <c r="K4833" s="25">
        <f t="shared" si="302"/>
        <v>0</v>
      </c>
      <c r="L4833" s="25">
        <f t="shared" si="303"/>
        <v>0</v>
      </c>
      <c r="M4833" s="25">
        <v>0</v>
      </c>
      <c r="N4833" s="25" t="e">
        <v>#N/A</v>
      </c>
      <c r="O4833" s="25" t="e">
        <f>VLOOKUP(A4833,'NFkB target TFs'!$E$10:$E$54,1,FALSE)</f>
        <v>#N/A</v>
      </c>
      <c r="P4833" s="25" t="e">
        <f>VLOOKUP(A4833,'all NFkB targets'!$A$6:$A$571,1,FALSE)</f>
        <v>#N/A</v>
      </c>
    </row>
    <row r="4834" spans="1:16" x14ac:dyDescent="0.25">
      <c r="A4834" s="96" t="s">
        <v>5671</v>
      </c>
      <c r="B4834" s="21" t="s">
        <v>5672</v>
      </c>
      <c r="C4834" s="21"/>
      <c r="D4834" s="22">
        <v>0</v>
      </c>
      <c r="E4834" s="23">
        <v>5.3837622391518417E-2</v>
      </c>
      <c r="F4834" s="23">
        <v>0.43978388265259144</v>
      </c>
      <c r="G4834" s="23">
        <v>8.2679927485878491E-2</v>
      </c>
      <c r="H4834" s="23">
        <v>-1.5946580697778892E-2</v>
      </c>
      <c r="I4834" s="25">
        <f t="shared" si="300"/>
        <v>0</v>
      </c>
      <c r="J4834" s="25">
        <f t="shared" si="301"/>
        <v>0</v>
      </c>
      <c r="K4834" s="25">
        <f t="shared" si="302"/>
        <v>0</v>
      </c>
      <c r="L4834" s="25">
        <f t="shared" si="303"/>
        <v>0</v>
      </c>
      <c r="M4834" s="25">
        <v>0</v>
      </c>
      <c r="N4834" s="25" t="e">
        <v>#N/A</v>
      </c>
      <c r="O4834" s="25" t="e">
        <f>VLOOKUP(A4834,'NFkB target TFs'!$E$10:$E$54,1,FALSE)</f>
        <v>#N/A</v>
      </c>
      <c r="P4834" s="25" t="e">
        <f>VLOOKUP(A4834,'all NFkB targets'!$A$6:$A$571,1,FALSE)</f>
        <v>#N/A</v>
      </c>
    </row>
    <row r="4835" spans="1:16" x14ac:dyDescent="0.25">
      <c r="A4835" s="96" t="s">
        <v>2750</v>
      </c>
      <c r="B4835" s="21" t="s">
        <v>2751</v>
      </c>
      <c r="C4835" s="21"/>
      <c r="D4835" s="22">
        <v>0</v>
      </c>
      <c r="E4835" s="23">
        <v>0.23997883811597376</v>
      </c>
      <c r="F4835" s="23">
        <v>8.9464298813673945E-2</v>
      </c>
      <c r="G4835" s="23">
        <v>0.39124358942744258</v>
      </c>
      <c r="H4835" s="23">
        <v>-1.5950099586586577E-2</v>
      </c>
      <c r="I4835" s="25">
        <f t="shared" si="300"/>
        <v>0</v>
      </c>
      <c r="J4835" s="25">
        <f t="shared" si="301"/>
        <v>0</v>
      </c>
      <c r="K4835" s="25">
        <f t="shared" si="302"/>
        <v>0</v>
      </c>
      <c r="L4835" s="25">
        <f t="shared" si="303"/>
        <v>0</v>
      </c>
      <c r="M4835" s="25">
        <v>0</v>
      </c>
      <c r="N4835" s="25" t="e">
        <v>#N/A</v>
      </c>
      <c r="O4835" s="25" t="e">
        <f>VLOOKUP(A4835,'NFkB target TFs'!$E$10:$E$54,1,FALSE)</f>
        <v>#N/A</v>
      </c>
      <c r="P4835" s="25" t="e">
        <f>VLOOKUP(A4835,'all NFkB targets'!$A$6:$A$571,1,FALSE)</f>
        <v>#N/A</v>
      </c>
    </row>
    <row r="4836" spans="1:16" x14ac:dyDescent="0.25">
      <c r="A4836" s="96" t="s">
        <v>7013</v>
      </c>
      <c r="B4836" s="21" t="s">
        <v>7014</v>
      </c>
      <c r="C4836" s="21"/>
      <c r="D4836" s="22">
        <v>0</v>
      </c>
      <c r="E4836" s="23">
        <v>-0.11313255876690324</v>
      </c>
      <c r="F4836" s="23">
        <v>-0.14606501451331336</v>
      </c>
      <c r="G4836" s="23">
        <v>-0.19680043328896976</v>
      </c>
      <c r="H4836" s="23">
        <v>-1.5961675157896132E-2</v>
      </c>
      <c r="I4836" s="25">
        <f t="shared" si="300"/>
        <v>0</v>
      </c>
      <c r="J4836" s="25">
        <f t="shared" si="301"/>
        <v>0</v>
      </c>
      <c r="K4836" s="25">
        <f t="shared" si="302"/>
        <v>0</v>
      </c>
      <c r="L4836" s="25">
        <f t="shared" si="303"/>
        <v>0</v>
      </c>
      <c r="M4836" s="25">
        <v>0</v>
      </c>
      <c r="N4836" s="25" t="e">
        <v>#N/A</v>
      </c>
      <c r="O4836" s="25" t="e">
        <f>VLOOKUP(A4836,'NFkB target TFs'!$E$10:$E$54,1,FALSE)</f>
        <v>#N/A</v>
      </c>
      <c r="P4836" s="25" t="e">
        <f>VLOOKUP(A4836,'all NFkB targets'!$A$6:$A$571,1,FALSE)</f>
        <v>#N/A</v>
      </c>
    </row>
    <row r="4837" spans="1:16" x14ac:dyDescent="0.25">
      <c r="A4837" s="96" t="s">
        <v>5407</v>
      </c>
      <c r="B4837" s="21" t="s">
        <v>5408</v>
      </c>
      <c r="C4837" s="21"/>
      <c r="D4837" s="22">
        <v>0</v>
      </c>
      <c r="E4837" s="23">
        <v>-0.17162334800491713</v>
      </c>
      <c r="F4837" s="23">
        <v>3.7675756486239609E-2</v>
      </c>
      <c r="G4837" s="23">
        <v>0.26806896204534464</v>
      </c>
      <c r="H4837" s="23">
        <v>-1.6033241375847183E-2</v>
      </c>
      <c r="I4837" s="25">
        <f t="shared" si="300"/>
        <v>0</v>
      </c>
      <c r="J4837" s="25">
        <f t="shared" si="301"/>
        <v>0</v>
      </c>
      <c r="K4837" s="25">
        <f t="shared" si="302"/>
        <v>0</v>
      </c>
      <c r="L4837" s="25">
        <f t="shared" si="303"/>
        <v>0</v>
      </c>
      <c r="M4837" s="25">
        <v>0</v>
      </c>
      <c r="N4837" s="25" t="e">
        <v>#N/A</v>
      </c>
      <c r="O4837" s="25" t="e">
        <f>VLOOKUP(A4837,'NFkB target TFs'!$E$10:$E$54,1,FALSE)</f>
        <v>#N/A</v>
      </c>
      <c r="P4837" s="25" t="e">
        <f>VLOOKUP(A4837,'all NFkB targets'!$A$6:$A$571,1,FALSE)</f>
        <v>#N/A</v>
      </c>
    </row>
    <row r="4838" spans="1:16" x14ac:dyDescent="0.25">
      <c r="A4838" s="96" t="s">
        <v>5793</v>
      </c>
      <c r="B4838" s="21" t="s">
        <v>5794</v>
      </c>
      <c r="C4838" s="21"/>
      <c r="D4838" s="22">
        <v>0</v>
      </c>
      <c r="E4838" s="23">
        <v>-8.1322156057508838E-2</v>
      </c>
      <c r="F4838" s="23">
        <v>0.42714208068079207</v>
      </c>
      <c r="G4838" s="23">
        <v>0.236964292960816</v>
      </c>
      <c r="H4838" s="23">
        <v>-1.6040476520768596E-2</v>
      </c>
      <c r="I4838" s="25">
        <f t="shared" si="300"/>
        <v>0</v>
      </c>
      <c r="J4838" s="25">
        <f t="shared" si="301"/>
        <v>0</v>
      </c>
      <c r="K4838" s="25">
        <f t="shared" si="302"/>
        <v>0</v>
      </c>
      <c r="L4838" s="25">
        <f t="shared" si="303"/>
        <v>0</v>
      </c>
      <c r="M4838" s="25">
        <v>0</v>
      </c>
      <c r="N4838" s="25" t="e">
        <v>#N/A</v>
      </c>
      <c r="O4838" s="25" t="e">
        <f>VLOOKUP(A4838,'NFkB target TFs'!$E$10:$E$54,1,FALSE)</f>
        <v>#N/A</v>
      </c>
      <c r="P4838" s="25" t="e">
        <f>VLOOKUP(A4838,'all NFkB targets'!$A$6:$A$571,1,FALSE)</f>
        <v>#N/A</v>
      </c>
    </row>
    <row r="4839" spans="1:16" x14ac:dyDescent="0.25">
      <c r="A4839" s="96" t="s">
        <v>6644</v>
      </c>
      <c r="B4839" s="21" t="s">
        <v>6645</v>
      </c>
      <c r="C4839" s="21"/>
      <c r="D4839" s="22">
        <v>0</v>
      </c>
      <c r="E4839" s="23">
        <v>0.15692062411421454</v>
      </c>
      <c r="F4839" s="23">
        <v>-6.7479397079773639E-3</v>
      </c>
      <c r="G4839" s="23">
        <v>-0.22745665471282797</v>
      </c>
      <c r="H4839" s="23">
        <v>-1.6130224749995117E-2</v>
      </c>
      <c r="I4839" s="25">
        <f t="shared" si="300"/>
        <v>0</v>
      </c>
      <c r="J4839" s="25">
        <f t="shared" si="301"/>
        <v>0</v>
      </c>
      <c r="K4839" s="25">
        <f t="shared" si="302"/>
        <v>0</v>
      </c>
      <c r="L4839" s="25">
        <f t="shared" si="303"/>
        <v>0</v>
      </c>
      <c r="M4839" s="25">
        <v>0</v>
      </c>
      <c r="N4839" s="25" t="e">
        <v>#N/A</v>
      </c>
      <c r="O4839" s="25" t="e">
        <f>VLOOKUP(A4839,'NFkB target TFs'!$E$10:$E$54,1,FALSE)</f>
        <v>#N/A</v>
      </c>
      <c r="P4839" s="25" t="e">
        <f>VLOOKUP(A4839,'all NFkB targets'!$A$6:$A$571,1,FALSE)</f>
        <v>#N/A</v>
      </c>
    </row>
    <row r="4840" spans="1:16" x14ac:dyDescent="0.25">
      <c r="A4840" s="96" t="s">
        <v>2365</v>
      </c>
      <c r="B4840" s="21" t="s">
        <v>2366</v>
      </c>
      <c r="C4840" s="21"/>
      <c r="D4840" s="22">
        <v>0</v>
      </c>
      <c r="E4840" s="23">
        <v>-0.25318802569165466</v>
      </c>
      <c r="F4840" s="23">
        <v>-0.12659376163174102</v>
      </c>
      <c r="G4840" s="23">
        <v>-0.13382122465343346</v>
      </c>
      <c r="H4840" s="23">
        <v>-1.617771147387775E-2</v>
      </c>
      <c r="I4840" s="25">
        <f t="shared" si="300"/>
        <v>0</v>
      </c>
      <c r="J4840" s="25">
        <f t="shared" si="301"/>
        <v>0</v>
      </c>
      <c r="K4840" s="25">
        <f t="shared" si="302"/>
        <v>0</v>
      </c>
      <c r="L4840" s="25">
        <f t="shared" si="303"/>
        <v>0</v>
      </c>
      <c r="M4840" s="25">
        <v>0</v>
      </c>
      <c r="N4840" s="25" t="e">
        <v>#N/A</v>
      </c>
      <c r="O4840" s="25" t="e">
        <f>VLOOKUP(A4840,'NFkB target TFs'!$E$10:$E$54,1,FALSE)</f>
        <v>#N/A</v>
      </c>
      <c r="P4840" s="25" t="e">
        <f>VLOOKUP(A4840,'all NFkB targets'!$A$6:$A$571,1,FALSE)</f>
        <v>#N/A</v>
      </c>
    </row>
    <row r="4841" spans="1:16" x14ac:dyDescent="0.25">
      <c r="A4841" s="96" t="s">
        <v>13352</v>
      </c>
      <c r="B4841" s="21" t="s">
        <v>941</v>
      </c>
      <c r="C4841" s="21"/>
      <c r="D4841" s="22">
        <v>0</v>
      </c>
      <c r="E4841" s="24">
        <v>-0.25195687887858637</v>
      </c>
      <c r="F4841" s="28">
        <v>0.35195689032797489</v>
      </c>
      <c r="G4841" s="24">
        <v>-2.5653253445835658</v>
      </c>
      <c r="H4841" s="23">
        <v>-1.6425525513791259E-2</v>
      </c>
      <c r="I4841" s="25">
        <f t="shared" si="300"/>
        <v>0</v>
      </c>
      <c r="J4841" s="25">
        <f t="shared" si="301"/>
        <v>0</v>
      </c>
      <c r="K4841" s="25">
        <f t="shared" si="302"/>
        <v>1</v>
      </c>
      <c r="L4841" s="25">
        <f t="shared" si="303"/>
        <v>0</v>
      </c>
      <c r="M4841" s="25">
        <v>1</v>
      </c>
      <c r="N4841" s="25" t="e">
        <v>#N/A</v>
      </c>
      <c r="O4841" s="25" t="e">
        <f>VLOOKUP(A4841,'NFkB target TFs'!$E$10:$E$54,1,FALSE)</f>
        <v>#N/A</v>
      </c>
      <c r="P4841" s="25" t="e">
        <f>VLOOKUP(A4841,'all NFkB targets'!$A$6:$A$571,1,FALSE)</f>
        <v>#N/A</v>
      </c>
    </row>
    <row r="4842" spans="1:16" x14ac:dyDescent="0.25">
      <c r="A4842" s="96" t="s">
        <v>5763</v>
      </c>
      <c r="B4842" s="21" t="s">
        <v>5764</v>
      </c>
      <c r="C4842" s="21"/>
      <c r="D4842" s="22">
        <v>0</v>
      </c>
      <c r="E4842" s="23">
        <v>-0.11495626482975933</v>
      </c>
      <c r="F4842" s="23">
        <v>-0.17484543070898698</v>
      </c>
      <c r="G4842" s="23">
        <v>-8.8707461916281205E-2</v>
      </c>
      <c r="H4842" s="23">
        <v>-1.6484408991910875E-2</v>
      </c>
      <c r="I4842" s="25">
        <f t="shared" si="300"/>
        <v>0</v>
      </c>
      <c r="J4842" s="25">
        <f t="shared" si="301"/>
        <v>0</v>
      </c>
      <c r="K4842" s="25">
        <f t="shared" si="302"/>
        <v>0</v>
      </c>
      <c r="L4842" s="25">
        <f t="shared" si="303"/>
        <v>0</v>
      </c>
      <c r="M4842" s="25">
        <v>0</v>
      </c>
      <c r="N4842" s="25" t="e">
        <v>#N/A</v>
      </c>
      <c r="O4842" s="25" t="e">
        <f>VLOOKUP(A4842,'NFkB target TFs'!$E$10:$E$54,1,FALSE)</f>
        <v>#N/A</v>
      </c>
      <c r="P4842" s="25" t="e">
        <f>VLOOKUP(A4842,'all NFkB targets'!$A$6:$A$571,1,FALSE)</f>
        <v>#N/A</v>
      </c>
    </row>
    <row r="4843" spans="1:16" x14ac:dyDescent="0.25">
      <c r="A4843" s="96" t="s">
        <v>9640</v>
      </c>
      <c r="B4843" s="21" t="s">
        <v>9641</v>
      </c>
      <c r="C4843" s="21"/>
      <c r="D4843" s="22">
        <v>0</v>
      </c>
      <c r="E4843" s="23">
        <v>0.56021819644890203</v>
      </c>
      <c r="F4843" s="23">
        <v>0.32760800395971679</v>
      </c>
      <c r="G4843" s="23">
        <v>0.4475106438781094</v>
      </c>
      <c r="H4843" s="23">
        <v>-1.6742322340413097E-2</v>
      </c>
      <c r="I4843" s="25">
        <f t="shared" si="300"/>
        <v>0</v>
      </c>
      <c r="J4843" s="25">
        <f t="shared" si="301"/>
        <v>0</v>
      </c>
      <c r="K4843" s="25">
        <f t="shared" si="302"/>
        <v>0</v>
      </c>
      <c r="L4843" s="25">
        <f t="shared" si="303"/>
        <v>0</v>
      </c>
      <c r="M4843" s="25">
        <v>0</v>
      </c>
      <c r="N4843" s="25" t="e">
        <v>#N/A</v>
      </c>
      <c r="O4843" s="25" t="e">
        <f>VLOOKUP(A4843,'NFkB target TFs'!$E$10:$E$54,1,FALSE)</f>
        <v>#N/A</v>
      </c>
      <c r="P4843" s="25" t="e">
        <f>VLOOKUP(A4843,'all NFkB targets'!$A$6:$A$571,1,FALSE)</f>
        <v>#N/A</v>
      </c>
    </row>
    <row r="4844" spans="1:16" x14ac:dyDescent="0.25">
      <c r="A4844" s="96" t="s">
        <v>6413</v>
      </c>
      <c r="B4844" s="21" t="s">
        <v>6414</v>
      </c>
      <c r="C4844" s="21"/>
      <c r="D4844" s="22">
        <v>0</v>
      </c>
      <c r="E4844" s="23">
        <v>0.23616544127770683</v>
      </c>
      <c r="F4844" s="23">
        <v>0.36773006142588599</v>
      </c>
      <c r="G4844" s="23">
        <v>0.34656984805864821</v>
      </c>
      <c r="H4844" s="23">
        <v>-1.6761335650215089E-2</v>
      </c>
      <c r="I4844" s="25">
        <f t="shared" ref="I4844:I4907" si="304">IF(ABS(E4844)&gt;0.585,1,0)</f>
        <v>0</v>
      </c>
      <c r="J4844" s="25">
        <f t="shared" ref="J4844:J4907" si="305">IF(ABS(F4844)&gt;0.585,1,0)</f>
        <v>0</v>
      </c>
      <c r="K4844" s="25">
        <f t="shared" ref="K4844:K4907" si="306">IF(ABS(G4844)&gt;0.585,1,0)</f>
        <v>0</v>
      </c>
      <c r="L4844" s="25">
        <f t="shared" ref="L4844:L4907" si="307">IF(ABS(H4844)&gt;0.585,1,0)</f>
        <v>0</v>
      </c>
      <c r="M4844" s="25">
        <v>0</v>
      </c>
      <c r="N4844" s="25" t="e">
        <v>#N/A</v>
      </c>
      <c r="O4844" s="25" t="e">
        <f>VLOOKUP(A4844,'NFkB target TFs'!$E$10:$E$54,1,FALSE)</f>
        <v>#N/A</v>
      </c>
      <c r="P4844" s="25" t="e">
        <f>VLOOKUP(A4844,'all NFkB targets'!$A$6:$A$571,1,FALSE)</f>
        <v>#N/A</v>
      </c>
    </row>
    <row r="4845" spans="1:16" x14ac:dyDescent="0.25">
      <c r="A4845" s="96" t="s">
        <v>8827</v>
      </c>
      <c r="B4845" s="21" t="s">
        <v>8828</v>
      </c>
      <c r="C4845" s="21"/>
      <c r="D4845" s="22">
        <v>0</v>
      </c>
      <c r="E4845" s="23">
        <v>-7.4925089672074827E-2</v>
      </c>
      <c r="F4845" s="23">
        <v>0.30808549895753767</v>
      </c>
      <c r="G4845" s="23">
        <v>0.50950218328233621</v>
      </c>
      <c r="H4845" s="23">
        <v>-1.6967440135836617E-2</v>
      </c>
      <c r="I4845" s="25">
        <f t="shared" si="304"/>
        <v>0</v>
      </c>
      <c r="J4845" s="25">
        <f t="shared" si="305"/>
        <v>0</v>
      </c>
      <c r="K4845" s="25">
        <f t="shared" si="306"/>
        <v>0</v>
      </c>
      <c r="L4845" s="25">
        <f t="shared" si="307"/>
        <v>0</v>
      </c>
      <c r="M4845" s="25">
        <v>0</v>
      </c>
      <c r="N4845" s="25" t="e">
        <v>#N/A</v>
      </c>
      <c r="O4845" s="25" t="e">
        <f>VLOOKUP(A4845,'NFkB target TFs'!$E$10:$E$54,1,FALSE)</f>
        <v>#N/A</v>
      </c>
      <c r="P4845" s="25" t="e">
        <f>VLOOKUP(A4845,'all NFkB targets'!$A$6:$A$571,1,FALSE)</f>
        <v>#N/A</v>
      </c>
    </row>
    <row r="4846" spans="1:16" x14ac:dyDescent="0.25">
      <c r="A4846" s="96" t="s">
        <v>7121</v>
      </c>
      <c r="B4846" s="21" t="s">
        <v>7122</v>
      </c>
      <c r="C4846" s="21"/>
      <c r="D4846" s="22">
        <v>0</v>
      </c>
      <c r="E4846" s="23">
        <v>6.6972845244512302E-2</v>
      </c>
      <c r="F4846" s="23">
        <v>0.40540231758375683</v>
      </c>
      <c r="G4846" s="23">
        <v>0.43730255259067718</v>
      </c>
      <c r="H4846" s="23">
        <v>-1.7299495616035884E-2</v>
      </c>
      <c r="I4846" s="25">
        <f t="shared" si="304"/>
        <v>0</v>
      </c>
      <c r="J4846" s="25">
        <f t="shared" si="305"/>
        <v>0</v>
      </c>
      <c r="K4846" s="25">
        <f t="shared" si="306"/>
        <v>0</v>
      </c>
      <c r="L4846" s="25">
        <f t="shared" si="307"/>
        <v>0</v>
      </c>
      <c r="M4846" s="25">
        <v>0</v>
      </c>
      <c r="N4846" s="25" t="e">
        <v>#N/A</v>
      </c>
      <c r="O4846" s="25" t="e">
        <f>VLOOKUP(A4846,'NFkB target TFs'!$E$10:$E$54,1,FALSE)</f>
        <v>#N/A</v>
      </c>
      <c r="P4846" s="25" t="e">
        <f>VLOOKUP(A4846,'all NFkB targets'!$A$6:$A$571,1,FALSE)</f>
        <v>#N/A</v>
      </c>
    </row>
    <row r="4847" spans="1:16" x14ac:dyDescent="0.25">
      <c r="A4847" s="96" t="s">
        <v>3326</v>
      </c>
      <c r="B4847" s="21" t="s">
        <v>3327</v>
      </c>
      <c r="C4847" s="21"/>
      <c r="D4847" s="22">
        <v>0</v>
      </c>
      <c r="E4847" s="23">
        <v>0.22726535679975121</v>
      </c>
      <c r="F4847" s="23">
        <v>-6.962570488467644E-2</v>
      </c>
      <c r="G4847" s="23">
        <v>0.11972273938003025</v>
      </c>
      <c r="H4847" s="23">
        <v>-1.7345055612726909E-2</v>
      </c>
      <c r="I4847" s="25">
        <f t="shared" si="304"/>
        <v>0</v>
      </c>
      <c r="J4847" s="25">
        <f t="shared" si="305"/>
        <v>0</v>
      </c>
      <c r="K4847" s="25">
        <f t="shared" si="306"/>
        <v>0</v>
      </c>
      <c r="L4847" s="25">
        <f t="shared" si="307"/>
        <v>0</v>
      </c>
      <c r="M4847" s="25">
        <v>0</v>
      </c>
      <c r="N4847" s="25" t="e">
        <v>#N/A</v>
      </c>
      <c r="O4847" s="25" t="e">
        <f>VLOOKUP(A4847,'NFkB target TFs'!$E$10:$E$54,1,FALSE)</f>
        <v>#N/A</v>
      </c>
      <c r="P4847" s="25" t="e">
        <f>VLOOKUP(A4847,'all NFkB targets'!$A$6:$A$571,1,FALSE)</f>
        <v>#N/A</v>
      </c>
    </row>
    <row r="4848" spans="1:16" x14ac:dyDescent="0.25">
      <c r="A4848" s="96" t="s">
        <v>12872</v>
      </c>
      <c r="B4848" s="21" t="s">
        <v>941</v>
      </c>
      <c r="C4848" s="21"/>
      <c r="D4848" s="22">
        <v>0</v>
      </c>
      <c r="E4848" s="28">
        <v>0.31035379227172638</v>
      </c>
      <c r="F4848" s="24">
        <v>-1.6030813579115561</v>
      </c>
      <c r="G4848" s="24">
        <v>-0.17978624995858816</v>
      </c>
      <c r="H4848" s="23">
        <v>-1.7422831068505819E-2</v>
      </c>
      <c r="I4848" s="25">
        <f t="shared" si="304"/>
        <v>0</v>
      </c>
      <c r="J4848" s="25">
        <f t="shared" si="305"/>
        <v>1</v>
      </c>
      <c r="K4848" s="25">
        <f t="shared" si="306"/>
        <v>0</v>
      </c>
      <c r="L4848" s="25">
        <f t="shared" si="307"/>
        <v>0</v>
      </c>
      <c r="M4848" s="25">
        <v>1</v>
      </c>
      <c r="N4848" s="25" t="e">
        <v>#N/A</v>
      </c>
      <c r="O4848" s="25" t="e">
        <f>VLOOKUP(A4848,'NFkB target TFs'!$E$10:$E$54,1,FALSE)</f>
        <v>#N/A</v>
      </c>
      <c r="P4848" s="25" t="e">
        <f>VLOOKUP(A4848,'all NFkB targets'!$A$6:$A$571,1,FALSE)</f>
        <v>#N/A</v>
      </c>
    </row>
    <row r="4849" spans="1:16" x14ac:dyDescent="0.25">
      <c r="A4849" s="96" t="s">
        <v>9871</v>
      </c>
      <c r="B4849" s="21" t="s">
        <v>9872</v>
      </c>
      <c r="C4849" s="21"/>
      <c r="D4849" s="22">
        <v>0</v>
      </c>
      <c r="E4849" s="23">
        <v>-1.2167200920298247E-2</v>
      </c>
      <c r="F4849" s="23">
        <v>0.20221952740358573</v>
      </c>
      <c r="G4849" s="23">
        <v>7.1219589318893883E-2</v>
      </c>
      <c r="H4849" s="23">
        <v>-1.7423532895670182E-2</v>
      </c>
      <c r="I4849" s="25">
        <f t="shared" si="304"/>
        <v>0</v>
      </c>
      <c r="J4849" s="25">
        <f t="shared" si="305"/>
        <v>0</v>
      </c>
      <c r="K4849" s="25">
        <f t="shared" si="306"/>
        <v>0</v>
      </c>
      <c r="L4849" s="25">
        <f t="shared" si="307"/>
        <v>0</v>
      </c>
      <c r="M4849" s="25">
        <v>0</v>
      </c>
      <c r="N4849" s="25" t="e">
        <v>#N/A</v>
      </c>
      <c r="O4849" s="25" t="e">
        <f>VLOOKUP(A4849,'NFkB target TFs'!$E$10:$E$54,1,FALSE)</f>
        <v>#N/A</v>
      </c>
      <c r="P4849" s="25" t="e">
        <f>VLOOKUP(A4849,'all NFkB targets'!$A$6:$A$571,1,FALSE)</f>
        <v>#N/A</v>
      </c>
    </row>
    <row r="4850" spans="1:16" x14ac:dyDescent="0.25">
      <c r="A4850" s="96" t="s">
        <v>7397</v>
      </c>
      <c r="B4850" s="21" t="s">
        <v>7398</v>
      </c>
      <c r="C4850" s="21"/>
      <c r="D4850" s="22">
        <v>0</v>
      </c>
      <c r="E4850" s="23">
        <v>-0.47944849978571563</v>
      </c>
      <c r="F4850" s="23">
        <v>-0.22218590091418655</v>
      </c>
      <c r="G4850" s="23">
        <v>-0.19792328813594867</v>
      </c>
      <c r="H4850" s="23">
        <v>-1.7439091389667566E-2</v>
      </c>
      <c r="I4850" s="25">
        <f t="shared" si="304"/>
        <v>0</v>
      </c>
      <c r="J4850" s="25">
        <f t="shared" si="305"/>
        <v>0</v>
      </c>
      <c r="K4850" s="25">
        <f t="shared" si="306"/>
        <v>0</v>
      </c>
      <c r="L4850" s="25">
        <f t="shared" si="307"/>
        <v>0</v>
      </c>
      <c r="M4850" s="25">
        <v>0</v>
      </c>
      <c r="N4850" s="25" t="e">
        <v>#N/A</v>
      </c>
      <c r="O4850" s="25" t="e">
        <f>VLOOKUP(A4850,'NFkB target TFs'!$E$10:$E$54,1,FALSE)</f>
        <v>#N/A</v>
      </c>
      <c r="P4850" s="25" t="e">
        <f>VLOOKUP(A4850,'all NFkB targets'!$A$6:$A$571,1,FALSE)</f>
        <v>#N/A</v>
      </c>
    </row>
    <row r="4851" spans="1:16" x14ac:dyDescent="0.25">
      <c r="A4851" s="96" t="s">
        <v>2878</v>
      </c>
      <c r="B4851" s="21" t="s">
        <v>2879</v>
      </c>
      <c r="C4851" s="21"/>
      <c r="D4851" s="22">
        <v>0</v>
      </c>
      <c r="E4851" s="23">
        <v>-0.19767061121466623</v>
      </c>
      <c r="F4851" s="23">
        <v>0.19914203972438732</v>
      </c>
      <c r="G4851" s="23">
        <v>0.15673659451933059</v>
      </c>
      <c r="H4851" s="23">
        <v>-1.7513921793812875E-2</v>
      </c>
      <c r="I4851" s="25">
        <f t="shared" si="304"/>
        <v>0</v>
      </c>
      <c r="J4851" s="25">
        <f t="shared" si="305"/>
        <v>0</v>
      </c>
      <c r="K4851" s="25">
        <f t="shared" si="306"/>
        <v>0</v>
      </c>
      <c r="L4851" s="25">
        <f t="shared" si="307"/>
        <v>0</v>
      </c>
      <c r="M4851" s="25">
        <v>0</v>
      </c>
      <c r="N4851" s="25" t="e">
        <v>#N/A</v>
      </c>
      <c r="O4851" s="25" t="e">
        <f>VLOOKUP(A4851,'NFkB target TFs'!$E$10:$E$54,1,FALSE)</f>
        <v>#N/A</v>
      </c>
      <c r="P4851" s="25" t="e">
        <f>VLOOKUP(A4851,'all NFkB targets'!$A$6:$A$571,1,FALSE)</f>
        <v>#N/A</v>
      </c>
    </row>
    <row r="4852" spans="1:16" x14ac:dyDescent="0.25">
      <c r="A4852" s="96" t="s">
        <v>2069</v>
      </c>
      <c r="B4852" s="21" t="s">
        <v>2070</v>
      </c>
      <c r="C4852" s="21"/>
      <c r="D4852" s="22">
        <v>0</v>
      </c>
      <c r="E4852" s="23">
        <v>6.6408127576539841E-2</v>
      </c>
      <c r="F4852" s="23">
        <v>0.10837998129118996</v>
      </c>
      <c r="G4852" s="23">
        <v>-9.1915002641500446E-2</v>
      </c>
      <c r="H4852" s="23">
        <v>-1.7641779851200377E-2</v>
      </c>
      <c r="I4852" s="25">
        <f t="shared" si="304"/>
        <v>0</v>
      </c>
      <c r="J4852" s="25">
        <f t="shared" si="305"/>
        <v>0</v>
      </c>
      <c r="K4852" s="25">
        <f t="shared" si="306"/>
        <v>0</v>
      </c>
      <c r="L4852" s="25">
        <f t="shared" si="307"/>
        <v>0</v>
      </c>
      <c r="M4852" s="25">
        <v>0</v>
      </c>
      <c r="N4852" s="25" t="e">
        <v>#N/A</v>
      </c>
      <c r="O4852" s="25" t="e">
        <f>VLOOKUP(A4852,'NFkB target TFs'!$E$10:$E$54,1,FALSE)</f>
        <v>#N/A</v>
      </c>
      <c r="P4852" s="25" t="e">
        <f>VLOOKUP(A4852,'all NFkB targets'!$A$6:$A$571,1,FALSE)</f>
        <v>#N/A</v>
      </c>
    </row>
    <row r="4853" spans="1:16" x14ac:dyDescent="0.25">
      <c r="A4853" s="96" t="s">
        <v>6796</v>
      </c>
      <c r="B4853" s="21" t="s">
        <v>6797</v>
      </c>
      <c r="C4853" s="21"/>
      <c r="D4853" s="22">
        <v>0</v>
      </c>
      <c r="E4853" s="23">
        <v>0.12047827532013199</v>
      </c>
      <c r="F4853" s="23">
        <v>-0.14486210993653037</v>
      </c>
      <c r="G4853" s="23">
        <v>7.3215447119297394E-2</v>
      </c>
      <c r="H4853" s="23">
        <v>-1.7743927045106321E-2</v>
      </c>
      <c r="I4853" s="25">
        <f t="shared" si="304"/>
        <v>0</v>
      </c>
      <c r="J4853" s="25">
        <f t="shared" si="305"/>
        <v>0</v>
      </c>
      <c r="K4853" s="25">
        <f t="shared" si="306"/>
        <v>0</v>
      </c>
      <c r="L4853" s="25">
        <f t="shared" si="307"/>
        <v>0</v>
      </c>
      <c r="M4853" s="25">
        <v>0</v>
      </c>
      <c r="N4853" s="25" t="e">
        <v>#N/A</v>
      </c>
      <c r="O4853" s="25" t="e">
        <f>VLOOKUP(A4853,'NFkB target TFs'!$E$10:$E$54,1,FALSE)</f>
        <v>#N/A</v>
      </c>
      <c r="P4853" s="25" t="e">
        <f>VLOOKUP(A4853,'all NFkB targets'!$A$6:$A$571,1,FALSE)</f>
        <v>#N/A</v>
      </c>
    </row>
    <row r="4854" spans="1:16" x14ac:dyDescent="0.25">
      <c r="A4854" s="96" t="s">
        <v>4855</v>
      </c>
      <c r="B4854" s="21" t="s">
        <v>4856</v>
      </c>
      <c r="C4854" s="21"/>
      <c r="D4854" s="22">
        <v>0</v>
      </c>
      <c r="E4854" s="23">
        <v>0.17485168252223865</v>
      </c>
      <c r="F4854" s="23">
        <v>-0.21273686912645637</v>
      </c>
      <c r="G4854" s="23">
        <v>0.56401099917546049</v>
      </c>
      <c r="H4854" s="23">
        <v>-1.7913807806597442E-2</v>
      </c>
      <c r="I4854" s="25">
        <f t="shared" si="304"/>
        <v>0</v>
      </c>
      <c r="J4854" s="25">
        <f t="shared" si="305"/>
        <v>0</v>
      </c>
      <c r="K4854" s="25">
        <f t="shared" si="306"/>
        <v>0</v>
      </c>
      <c r="L4854" s="25">
        <f t="shared" si="307"/>
        <v>0</v>
      </c>
      <c r="M4854" s="25">
        <v>0</v>
      </c>
      <c r="N4854" s="25" t="e">
        <v>#N/A</v>
      </c>
      <c r="O4854" s="25" t="e">
        <f>VLOOKUP(A4854,'NFkB target TFs'!$E$10:$E$54,1,FALSE)</f>
        <v>#N/A</v>
      </c>
      <c r="P4854" s="25" t="e">
        <f>VLOOKUP(A4854,'all NFkB targets'!$A$6:$A$571,1,FALSE)</f>
        <v>#N/A</v>
      </c>
    </row>
    <row r="4855" spans="1:16" x14ac:dyDescent="0.25">
      <c r="A4855" s="96" t="s">
        <v>4282</v>
      </c>
      <c r="B4855" s="21" t="s">
        <v>4283</v>
      </c>
      <c r="C4855" s="21"/>
      <c r="D4855" s="22">
        <v>0</v>
      </c>
      <c r="E4855" s="23">
        <v>-8.3293472542517469E-2</v>
      </c>
      <c r="F4855" s="23">
        <v>0.42594777341466844</v>
      </c>
      <c r="G4855" s="23">
        <v>0.26245014135647998</v>
      </c>
      <c r="H4855" s="23">
        <v>-1.8020350156031043E-2</v>
      </c>
      <c r="I4855" s="25">
        <f t="shared" si="304"/>
        <v>0</v>
      </c>
      <c r="J4855" s="25">
        <f t="shared" si="305"/>
        <v>0</v>
      </c>
      <c r="K4855" s="25">
        <f t="shared" si="306"/>
        <v>0</v>
      </c>
      <c r="L4855" s="25">
        <f t="shared" si="307"/>
        <v>0</v>
      </c>
      <c r="M4855" s="25">
        <v>0</v>
      </c>
      <c r="N4855" s="25" t="e">
        <v>#N/A</v>
      </c>
      <c r="O4855" s="25" t="e">
        <f>VLOOKUP(A4855,'NFkB target TFs'!$E$10:$E$54,1,FALSE)</f>
        <v>#N/A</v>
      </c>
      <c r="P4855" s="25" t="e">
        <f>VLOOKUP(A4855,'all NFkB targets'!$A$6:$A$571,1,FALSE)</f>
        <v>#N/A</v>
      </c>
    </row>
    <row r="4856" spans="1:16" x14ac:dyDescent="0.25">
      <c r="A4856" s="96" t="s">
        <v>6711</v>
      </c>
      <c r="B4856" s="21" t="s">
        <v>6712</v>
      </c>
      <c r="C4856" s="21"/>
      <c r="D4856" s="22">
        <v>0</v>
      </c>
      <c r="E4856" s="23">
        <v>-0.16796627523617746</v>
      </c>
      <c r="F4856" s="23">
        <v>-0.10094365502228886</v>
      </c>
      <c r="G4856" s="23">
        <v>0.29455431984140834</v>
      </c>
      <c r="H4856" s="23">
        <v>-1.812235896798323E-2</v>
      </c>
      <c r="I4856" s="25">
        <f t="shared" si="304"/>
        <v>0</v>
      </c>
      <c r="J4856" s="25">
        <f t="shared" si="305"/>
        <v>0</v>
      </c>
      <c r="K4856" s="25">
        <f t="shared" si="306"/>
        <v>0</v>
      </c>
      <c r="L4856" s="25">
        <f t="shared" si="307"/>
        <v>0</v>
      </c>
      <c r="M4856" s="25">
        <v>0</v>
      </c>
      <c r="N4856" s="25" t="e">
        <v>#N/A</v>
      </c>
      <c r="O4856" s="25" t="e">
        <f>VLOOKUP(A4856,'NFkB target TFs'!$E$10:$E$54,1,FALSE)</f>
        <v>#N/A</v>
      </c>
      <c r="P4856" s="25" t="e">
        <f>VLOOKUP(A4856,'all NFkB targets'!$A$6:$A$571,1,FALSE)</f>
        <v>#N/A</v>
      </c>
    </row>
    <row r="4857" spans="1:16" x14ac:dyDescent="0.25">
      <c r="A4857" s="96" t="s">
        <v>10672</v>
      </c>
      <c r="B4857" s="21" t="s">
        <v>10673</v>
      </c>
      <c r="C4857" s="21"/>
      <c r="D4857" s="22">
        <v>0</v>
      </c>
      <c r="E4857" s="23">
        <v>0.20197342677491054</v>
      </c>
      <c r="F4857" s="23">
        <v>9.0700138773593578E-2</v>
      </c>
      <c r="G4857" s="23">
        <v>0.2192634145990513</v>
      </c>
      <c r="H4857" s="23">
        <v>-1.8179572403145428E-2</v>
      </c>
      <c r="I4857" s="25">
        <f t="shared" si="304"/>
        <v>0</v>
      </c>
      <c r="J4857" s="25">
        <f t="shared" si="305"/>
        <v>0</v>
      </c>
      <c r="K4857" s="25">
        <f t="shared" si="306"/>
        <v>0</v>
      </c>
      <c r="L4857" s="25">
        <f t="shared" si="307"/>
        <v>0</v>
      </c>
      <c r="M4857" s="25">
        <v>0</v>
      </c>
      <c r="N4857" s="25" t="e">
        <v>#N/A</v>
      </c>
      <c r="O4857" s="25" t="e">
        <f>VLOOKUP(A4857,'NFkB target TFs'!$E$10:$E$54,1,FALSE)</f>
        <v>#N/A</v>
      </c>
      <c r="P4857" s="25" t="e">
        <f>VLOOKUP(A4857,'all NFkB targets'!$A$6:$A$571,1,FALSE)</f>
        <v>#N/A</v>
      </c>
    </row>
    <row r="4858" spans="1:16" x14ac:dyDescent="0.25">
      <c r="A4858" s="96" t="s">
        <v>4308</v>
      </c>
      <c r="B4858" s="21" t="s">
        <v>4309</v>
      </c>
      <c r="C4858" s="21"/>
      <c r="D4858" s="22">
        <v>0</v>
      </c>
      <c r="E4858" s="23">
        <v>-0.24777793782266383</v>
      </c>
      <c r="F4858" s="23">
        <v>-0.35147196050197294</v>
      </c>
      <c r="G4858" s="23">
        <v>-0.18950850943133699</v>
      </c>
      <c r="H4858" s="23">
        <v>-1.8291091209829042E-2</v>
      </c>
      <c r="I4858" s="25">
        <f t="shared" si="304"/>
        <v>0</v>
      </c>
      <c r="J4858" s="25">
        <f t="shared" si="305"/>
        <v>0</v>
      </c>
      <c r="K4858" s="25">
        <f t="shared" si="306"/>
        <v>0</v>
      </c>
      <c r="L4858" s="25">
        <f t="shared" si="307"/>
        <v>0</v>
      </c>
      <c r="M4858" s="25">
        <v>0</v>
      </c>
      <c r="N4858" s="25" t="e">
        <v>#N/A</v>
      </c>
      <c r="O4858" s="25" t="e">
        <f>VLOOKUP(A4858,'NFkB target TFs'!$E$10:$E$54,1,FALSE)</f>
        <v>#N/A</v>
      </c>
      <c r="P4858" s="25" t="e">
        <f>VLOOKUP(A4858,'all NFkB targets'!$A$6:$A$571,1,FALSE)</f>
        <v>#N/A</v>
      </c>
    </row>
    <row r="4859" spans="1:16" x14ac:dyDescent="0.25">
      <c r="A4859" s="96" t="s">
        <v>7547</v>
      </c>
      <c r="B4859" s="21" t="s">
        <v>7548</v>
      </c>
      <c r="C4859" s="21"/>
      <c r="D4859" s="22">
        <v>0</v>
      </c>
      <c r="E4859" s="23">
        <v>-0.16700335179873332</v>
      </c>
      <c r="F4859" s="23">
        <v>0.20466139934220626</v>
      </c>
      <c r="G4859" s="23">
        <v>0.22609358258737386</v>
      </c>
      <c r="H4859" s="23">
        <v>-1.8308422636969884E-2</v>
      </c>
      <c r="I4859" s="25">
        <f t="shared" si="304"/>
        <v>0</v>
      </c>
      <c r="J4859" s="25">
        <f t="shared" si="305"/>
        <v>0</v>
      </c>
      <c r="K4859" s="25">
        <f t="shared" si="306"/>
        <v>0</v>
      </c>
      <c r="L4859" s="25">
        <f t="shared" si="307"/>
        <v>0</v>
      </c>
      <c r="M4859" s="25">
        <v>0</v>
      </c>
      <c r="N4859" s="25" t="e">
        <v>#N/A</v>
      </c>
      <c r="O4859" s="25" t="e">
        <f>VLOOKUP(A4859,'NFkB target TFs'!$E$10:$E$54,1,FALSE)</f>
        <v>#N/A</v>
      </c>
      <c r="P4859" s="25" t="e">
        <f>VLOOKUP(A4859,'all NFkB targets'!$A$6:$A$571,1,FALSE)</f>
        <v>#N/A</v>
      </c>
    </row>
    <row r="4860" spans="1:16" x14ac:dyDescent="0.25">
      <c r="A4860" s="96" t="s">
        <v>10588</v>
      </c>
      <c r="B4860" s="21" t="s">
        <v>10589</v>
      </c>
      <c r="C4860" s="21"/>
      <c r="D4860" s="22">
        <v>0</v>
      </c>
      <c r="E4860" s="23">
        <v>9.7386960828398289E-2</v>
      </c>
      <c r="F4860" s="23">
        <v>7.2531691066530499E-2</v>
      </c>
      <c r="G4860" s="23">
        <v>0.16140036771565244</v>
      </c>
      <c r="H4860" s="23">
        <v>-1.8319375240755158E-2</v>
      </c>
      <c r="I4860" s="25">
        <f t="shared" si="304"/>
        <v>0</v>
      </c>
      <c r="J4860" s="25">
        <f t="shared" si="305"/>
        <v>0</v>
      </c>
      <c r="K4860" s="25">
        <f t="shared" si="306"/>
        <v>0</v>
      </c>
      <c r="L4860" s="25">
        <f t="shared" si="307"/>
        <v>0</v>
      </c>
      <c r="M4860" s="25">
        <v>0</v>
      </c>
      <c r="N4860" s="25" t="e">
        <v>#N/A</v>
      </c>
      <c r="O4860" s="25" t="e">
        <f>VLOOKUP(A4860,'NFkB target TFs'!$E$10:$E$54,1,FALSE)</f>
        <v>#N/A</v>
      </c>
      <c r="P4860" s="25" t="e">
        <f>VLOOKUP(A4860,'all NFkB targets'!$A$6:$A$571,1,FALSE)</f>
        <v>#N/A</v>
      </c>
    </row>
    <row r="4861" spans="1:16" x14ac:dyDescent="0.25">
      <c r="A4861" s="96" t="s">
        <v>6680</v>
      </c>
      <c r="B4861" s="21" t="s">
        <v>6681</v>
      </c>
      <c r="C4861" s="21"/>
      <c r="D4861" s="22">
        <v>0</v>
      </c>
      <c r="E4861" s="23">
        <v>-0.19813172147503585</v>
      </c>
      <c r="F4861" s="23">
        <v>2.0228745533774635E-2</v>
      </c>
      <c r="G4861" s="23">
        <v>0.15463182264976766</v>
      </c>
      <c r="H4861" s="23">
        <v>-1.8491321430985076E-2</v>
      </c>
      <c r="I4861" s="25">
        <f t="shared" si="304"/>
        <v>0</v>
      </c>
      <c r="J4861" s="25">
        <f t="shared" si="305"/>
        <v>0</v>
      </c>
      <c r="K4861" s="25">
        <f t="shared" si="306"/>
        <v>0</v>
      </c>
      <c r="L4861" s="25">
        <f t="shared" si="307"/>
        <v>0</v>
      </c>
      <c r="M4861" s="25">
        <v>0</v>
      </c>
      <c r="N4861" s="25" t="e">
        <v>#N/A</v>
      </c>
      <c r="O4861" s="25" t="e">
        <f>VLOOKUP(A4861,'NFkB target TFs'!$E$10:$E$54,1,FALSE)</f>
        <v>#N/A</v>
      </c>
      <c r="P4861" s="25" t="e">
        <f>VLOOKUP(A4861,'all NFkB targets'!$A$6:$A$571,1,FALSE)</f>
        <v>#N/A</v>
      </c>
    </row>
    <row r="4862" spans="1:16" x14ac:dyDescent="0.25">
      <c r="A4862" s="96" t="s">
        <v>1776</v>
      </c>
      <c r="B4862" s="21" t="s">
        <v>1777</v>
      </c>
      <c r="C4862" s="21"/>
      <c r="D4862" s="22">
        <v>0</v>
      </c>
      <c r="E4862" s="23">
        <v>-0.11093665611170256</v>
      </c>
      <c r="F4862" s="23">
        <v>8.8157702516762373E-2</v>
      </c>
      <c r="G4862" s="23">
        <v>0.25281375698236802</v>
      </c>
      <c r="H4862" s="23">
        <v>-1.8491752469416804E-2</v>
      </c>
      <c r="I4862" s="25">
        <f t="shared" si="304"/>
        <v>0</v>
      </c>
      <c r="J4862" s="25">
        <f t="shared" si="305"/>
        <v>0</v>
      </c>
      <c r="K4862" s="25">
        <f t="shared" si="306"/>
        <v>0</v>
      </c>
      <c r="L4862" s="25">
        <f t="shared" si="307"/>
        <v>0</v>
      </c>
      <c r="M4862" s="25">
        <v>0</v>
      </c>
      <c r="N4862" s="25" t="e">
        <v>#N/A</v>
      </c>
      <c r="O4862" s="25" t="e">
        <f>VLOOKUP(A4862,'NFkB target TFs'!$E$10:$E$54,1,FALSE)</f>
        <v>#N/A</v>
      </c>
      <c r="P4862" s="25" t="e">
        <f>VLOOKUP(A4862,'all NFkB targets'!$A$6:$A$571,1,FALSE)</f>
        <v>#N/A</v>
      </c>
    </row>
    <row r="4863" spans="1:16" x14ac:dyDescent="0.25">
      <c r="A4863" s="96" t="s">
        <v>2377</v>
      </c>
      <c r="B4863" s="21" t="s">
        <v>2378</v>
      </c>
      <c r="C4863" s="21"/>
      <c r="D4863" s="22">
        <v>0</v>
      </c>
      <c r="E4863" s="23">
        <v>0.15232676055716962</v>
      </c>
      <c r="F4863" s="23">
        <v>0.37238076165221445</v>
      </c>
      <c r="G4863" s="23">
        <v>0.41872222154129385</v>
      </c>
      <c r="H4863" s="23">
        <v>-1.861688297124716E-2</v>
      </c>
      <c r="I4863" s="25">
        <f t="shared" si="304"/>
        <v>0</v>
      </c>
      <c r="J4863" s="25">
        <f t="shared" si="305"/>
        <v>0</v>
      </c>
      <c r="K4863" s="25">
        <f t="shared" si="306"/>
        <v>0</v>
      </c>
      <c r="L4863" s="25">
        <f t="shared" si="307"/>
        <v>0</v>
      </c>
      <c r="M4863" s="25">
        <v>0</v>
      </c>
      <c r="N4863" s="25" t="e">
        <v>#N/A</v>
      </c>
      <c r="O4863" s="25" t="e">
        <f>VLOOKUP(A4863,'NFkB target TFs'!$E$10:$E$54,1,FALSE)</f>
        <v>#N/A</v>
      </c>
      <c r="P4863" s="25" t="e">
        <f>VLOOKUP(A4863,'all NFkB targets'!$A$6:$A$571,1,FALSE)</f>
        <v>#N/A</v>
      </c>
    </row>
    <row r="4864" spans="1:16" x14ac:dyDescent="0.25">
      <c r="A4864" s="96" t="s">
        <v>150</v>
      </c>
      <c r="B4864" s="21" t="s">
        <v>151</v>
      </c>
      <c r="C4864" s="21"/>
      <c r="D4864" s="22">
        <v>0</v>
      </c>
      <c r="E4864" s="23">
        <v>-0.42473181939615773</v>
      </c>
      <c r="F4864" s="23">
        <v>-6.6582246368218967E-2</v>
      </c>
      <c r="G4864" s="23">
        <v>5.059243131145761E-2</v>
      </c>
      <c r="H4864" s="23">
        <v>-1.8748493748482722E-2</v>
      </c>
      <c r="I4864" s="25">
        <f t="shared" si="304"/>
        <v>0</v>
      </c>
      <c r="J4864" s="25">
        <f t="shared" si="305"/>
        <v>0</v>
      </c>
      <c r="K4864" s="25">
        <f t="shared" si="306"/>
        <v>0</v>
      </c>
      <c r="L4864" s="25">
        <f t="shared" si="307"/>
        <v>0</v>
      </c>
      <c r="M4864" s="25">
        <v>0</v>
      </c>
      <c r="N4864" s="25" t="e">
        <v>#N/A</v>
      </c>
      <c r="O4864" s="25" t="e">
        <f>VLOOKUP(A4864,'NFkB target TFs'!$E$10:$E$54,1,FALSE)</f>
        <v>#N/A</v>
      </c>
      <c r="P4864" s="25" t="str">
        <f>VLOOKUP(A4864,'all NFkB targets'!$A$6:$A$571,1,FALSE)</f>
        <v>GCLM</v>
      </c>
    </row>
    <row r="4865" spans="1:16" x14ac:dyDescent="0.25">
      <c r="A4865" s="96" t="s">
        <v>5940</v>
      </c>
      <c r="B4865" s="21" t="s">
        <v>5941</v>
      </c>
      <c r="C4865" s="21"/>
      <c r="D4865" s="22">
        <v>0</v>
      </c>
      <c r="E4865" s="23">
        <v>0.12635830000477091</v>
      </c>
      <c r="F4865" s="23">
        <v>0.34587878752512496</v>
      </c>
      <c r="G4865" s="23">
        <v>0.18367188542945484</v>
      </c>
      <c r="H4865" s="23">
        <v>-1.8936188885962362E-2</v>
      </c>
      <c r="I4865" s="25">
        <f t="shared" si="304"/>
        <v>0</v>
      </c>
      <c r="J4865" s="25">
        <f t="shared" si="305"/>
        <v>0</v>
      </c>
      <c r="K4865" s="25">
        <f t="shared" si="306"/>
        <v>0</v>
      </c>
      <c r="L4865" s="25">
        <f t="shared" si="307"/>
        <v>0</v>
      </c>
      <c r="M4865" s="25">
        <v>0</v>
      </c>
      <c r="N4865" s="25" t="e">
        <v>#N/A</v>
      </c>
      <c r="O4865" s="25" t="e">
        <f>VLOOKUP(A4865,'NFkB target TFs'!$E$10:$E$54,1,FALSE)</f>
        <v>#N/A</v>
      </c>
      <c r="P4865" s="25" t="e">
        <f>VLOOKUP(A4865,'all NFkB targets'!$A$6:$A$571,1,FALSE)</f>
        <v>#N/A</v>
      </c>
    </row>
    <row r="4866" spans="1:16" x14ac:dyDescent="0.25">
      <c r="A4866" s="96" t="s">
        <v>6736</v>
      </c>
      <c r="B4866" s="21" t="s">
        <v>6737</v>
      </c>
      <c r="C4866" s="21"/>
      <c r="D4866" s="22">
        <v>0</v>
      </c>
      <c r="E4866" s="23">
        <v>-0.15870811732294052</v>
      </c>
      <c r="F4866" s="23">
        <v>4.5929534984763827E-2</v>
      </c>
      <c r="G4866" s="23">
        <v>-0.22044283314666746</v>
      </c>
      <c r="H4866" s="23">
        <v>-1.8988921114015594E-2</v>
      </c>
      <c r="I4866" s="25">
        <f t="shared" si="304"/>
        <v>0</v>
      </c>
      <c r="J4866" s="25">
        <f t="shared" si="305"/>
        <v>0</v>
      </c>
      <c r="K4866" s="25">
        <f t="shared" si="306"/>
        <v>0</v>
      </c>
      <c r="L4866" s="25">
        <f t="shared" si="307"/>
        <v>0</v>
      </c>
      <c r="M4866" s="25">
        <v>0</v>
      </c>
      <c r="N4866" s="25" t="e">
        <v>#N/A</v>
      </c>
      <c r="O4866" s="25" t="e">
        <f>VLOOKUP(A4866,'NFkB target TFs'!$E$10:$E$54,1,FALSE)</f>
        <v>#N/A</v>
      </c>
      <c r="P4866" s="25" t="e">
        <f>VLOOKUP(A4866,'all NFkB targets'!$A$6:$A$571,1,FALSE)</f>
        <v>#N/A</v>
      </c>
    </row>
    <row r="4867" spans="1:16" x14ac:dyDescent="0.25">
      <c r="A4867" s="96" t="s">
        <v>4542</v>
      </c>
      <c r="B4867" s="21" t="s">
        <v>4543</v>
      </c>
      <c r="C4867" s="21"/>
      <c r="D4867" s="22">
        <v>0</v>
      </c>
      <c r="E4867" s="23">
        <v>7.2533242287889862E-3</v>
      </c>
      <c r="F4867" s="23">
        <v>1.7486205062034424E-2</v>
      </c>
      <c r="G4867" s="23">
        <v>0.26330955136959794</v>
      </c>
      <c r="H4867" s="23">
        <v>-1.9057119853202329E-2</v>
      </c>
      <c r="I4867" s="25">
        <f t="shared" si="304"/>
        <v>0</v>
      </c>
      <c r="J4867" s="25">
        <f t="shared" si="305"/>
        <v>0</v>
      </c>
      <c r="K4867" s="25">
        <f t="shared" si="306"/>
        <v>0</v>
      </c>
      <c r="L4867" s="25">
        <f t="shared" si="307"/>
        <v>0</v>
      </c>
      <c r="M4867" s="25">
        <v>0</v>
      </c>
      <c r="N4867" s="25" t="e">
        <v>#N/A</v>
      </c>
      <c r="O4867" s="25" t="e">
        <f>VLOOKUP(A4867,'NFkB target TFs'!$E$10:$E$54,1,FALSE)</f>
        <v>#N/A</v>
      </c>
      <c r="P4867" s="25" t="e">
        <f>VLOOKUP(A4867,'all NFkB targets'!$A$6:$A$571,1,FALSE)</f>
        <v>#N/A</v>
      </c>
    </row>
    <row r="4868" spans="1:16" x14ac:dyDescent="0.25">
      <c r="A4868" s="96" t="s">
        <v>4343</v>
      </c>
      <c r="B4868" s="21" t="s">
        <v>4344</v>
      </c>
      <c r="C4868" s="21"/>
      <c r="D4868" s="22">
        <v>0</v>
      </c>
      <c r="E4868" s="23">
        <v>-0.27463430736305167</v>
      </c>
      <c r="F4868" s="23">
        <v>-0.1770497418239208</v>
      </c>
      <c r="G4868" s="23">
        <v>-1.1473776223459407E-2</v>
      </c>
      <c r="H4868" s="23">
        <v>-1.9082455049953786E-2</v>
      </c>
      <c r="I4868" s="25">
        <f t="shared" si="304"/>
        <v>0</v>
      </c>
      <c r="J4868" s="25">
        <f t="shared" si="305"/>
        <v>0</v>
      </c>
      <c r="K4868" s="25">
        <f t="shared" si="306"/>
        <v>0</v>
      </c>
      <c r="L4868" s="25">
        <f t="shared" si="307"/>
        <v>0</v>
      </c>
      <c r="M4868" s="25">
        <v>0</v>
      </c>
      <c r="N4868" s="25" t="e">
        <v>#N/A</v>
      </c>
      <c r="O4868" s="25" t="e">
        <f>VLOOKUP(A4868,'NFkB target TFs'!$E$10:$E$54,1,FALSE)</f>
        <v>#N/A</v>
      </c>
      <c r="P4868" s="25" t="e">
        <f>VLOOKUP(A4868,'all NFkB targets'!$A$6:$A$571,1,FALSE)</f>
        <v>#N/A</v>
      </c>
    </row>
    <row r="4869" spans="1:16" x14ac:dyDescent="0.25">
      <c r="A4869" s="96" t="s">
        <v>14808</v>
      </c>
      <c r="B4869" s="21" t="s">
        <v>14809</v>
      </c>
      <c r="C4869" s="21"/>
      <c r="D4869" s="22">
        <v>0</v>
      </c>
      <c r="E4869" s="23">
        <v>-3.5974036642887473E-2</v>
      </c>
      <c r="F4869" s="28">
        <v>0.62503750922780554</v>
      </c>
      <c r="G4869" s="28">
        <v>0.63370774457927026</v>
      </c>
      <c r="H4869" s="23">
        <v>-1.9154069469433283E-2</v>
      </c>
      <c r="I4869" s="25">
        <f t="shared" si="304"/>
        <v>0</v>
      </c>
      <c r="J4869" s="25">
        <f t="shared" si="305"/>
        <v>1</v>
      </c>
      <c r="K4869" s="25">
        <f t="shared" si="306"/>
        <v>1</v>
      </c>
      <c r="L4869" s="25">
        <f t="shared" si="307"/>
        <v>0</v>
      </c>
      <c r="M4869" s="25">
        <v>1</v>
      </c>
      <c r="N4869" s="25" t="e">
        <v>#N/A</v>
      </c>
      <c r="O4869" s="25" t="e">
        <f>VLOOKUP(A4869,'NFkB target TFs'!$E$10:$E$54,1,FALSE)</f>
        <v>#N/A</v>
      </c>
      <c r="P4869" s="25" t="e">
        <f>VLOOKUP(A4869,'all NFkB targets'!$A$6:$A$571,1,FALSE)</f>
        <v>#N/A</v>
      </c>
    </row>
    <row r="4870" spans="1:16" x14ac:dyDescent="0.25">
      <c r="A4870" s="96" t="s">
        <v>7778</v>
      </c>
      <c r="B4870" s="21" t="s">
        <v>7779</v>
      </c>
      <c r="C4870" s="21"/>
      <c r="D4870" s="22">
        <v>0</v>
      </c>
      <c r="E4870" s="23">
        <v>0.50367370839388381</v>
      </c>
      <c r="F4870" s="23">
        <v>0.31079019731677165</v>
      </c>
      <c r="G4870" s="23">
        <v>0.35865639099743718</v>
      </c>
      <c r="H4870" s="23">
        <v>-1.9173265354957773E-2</v>
      </c>
      <c r="I4870" s="25">
        <f t="shared" si="304"/>
        <v>0</v>
      </c>
      <c r="J4870" s="25">
        <f t="shared" si="305"/>
        <v>0</v>
      </c>
      <c r="K4870" s="25">
        <f t="shared" si="306"/>
        <v>0</v>
      </c>
      <c r="L4870" s="25">
        <f t="shared" si="307"/>
        <v>0</v>
      </c>
      <c r="M4870" s="25">
        <v>0</v>
      </c>
      <c r="N4870" s="25" t="e">
        <v>#N/A</v>
      </c>
      <c r="O4870" s="25" t="e">
        <f>VLOOKUP(A4870,'NFkB target TFs'!$E$10:$E$54,1,FALSE)</f>
        <v>#N/A</v>
      </c>
      <c r="P4870" s="25" t="e">
        <f>VLOOKUP(A4870,'all NFkB targets'!$A$6:$A$571,1,FALSE)</f>
        <v>#N/A</v>
      </c>
    </row>
    <row r="4871" spans="1:16" x14ac:dyDescent="0.25">
      <c r="A4871" s="96" t="s">
        <v>247</v>
      </c>
      <c r="B4871" s="21" t="s">
        <v>248</v>
      </c>
      <c r="C4871" s="21"/>
      <c r="D4871" s="22">
        <v>0</v>
      </c>
      <c r="E4871" s="23">
        <v>0.11378462928919406</v>
      </c>
      <c r="F4871" s="23">
        <v>0.18132013609837325</v>
      </c>
      <c r="G4871" s="23">
        <v>0.18411551370554766</v>
      </c>
      <c r="H4871" s="23">
        <v>-1.9173357180494312E-2</v>
      </c>
      <c r="I4871" s="25">
        <f t="shared" si="304"/>
        <v>0</v>
      </c>
      <c r="J4871" s="25">
        <f t="shared" si="305"/>
        <v>0</v>
      </c>
      <c r="K4871" s="25">
        <f t="shared" si="306"/>
        <v>0</v>
      </c>
      <c r="L4871" s="25">
        <f t="shared" si="307"/>
        <v>0</v>
      </c>
      <c r="M4871" s="25">
        <v>0</v>
      </c>
      <c r="N4871" s="25" t="e">
        <v>#N/A</v>
      </c>
      <c r="O4871" s="25" t="e">
        <f>VLOOKUP(A4871,'NFkB target TFs'!$E$10:$E$54,1,FALSE)</f>
        <v>#N/A</v>
      </c>
      <c r="P4871" s="25" t="e">
        <f>VLOOKUP(A4871,'all NFkB targets'!$A$6:$A$571,1,FALSE)</f>
        <v>#N/A</v>
      </c>
    </row>
    <row r="4872" spans="1:16" x14ac:dyDescent="0.25">
      <c r="A4872" s="96" t="s">
        <v>3494</v>
      </c>
      <c r="B4872" s="21" t="s">
        <v>3495</v>
      </c>
      <c r="C4872" s="21"/>
      <c r="D4872" s="22">
        <v>0</v>
      </c>
      <c r="E4872" s="23">
        <v>0.1960541323054156</v>
      </c>
      <c r="F4872" s="23">
        <v>0.17546542376985697</v>
      </c>
      <c r="G4872" s="23">
        <v>0.41319272768778215</v>
      </c>
      <c r="H4872" s="23">
        <v>-1.9300108286674098E-2</v>
      </c>
      <c r="I4872" s="25">
        <f t="shared" si="304"/>
        <v>0</v>
      </c>
      <c r="J4872" s="25">
        <f t="shared" si="305"/>
        <v>0</v>
      </c>
      <c r="K4872" s="25">
        <f t="shared" si="306"/>
        <v>0</v>
      </c>
      <c r="L4872" s="25">
        <f t="shared" si="307"/>
        <v>0</v>
      </c>
      <c r="M4872" s="25">
        <v>0</v>
      </c>
      <c r="N4872" s="25" t="e">
        <v>#N/A</v>
      </c>
      <c r="O4872" s="25" t="e">
        <f>VLOOKUP(A4872,'NFkB target TFs'!$E$10:$E$54,1,FALSE)</f>
        <v>#N/A</v>
      </c>
      <c r="P4872" s="25" t="e">
        <f>VLOOKUP(A4872,'all NFkB targets'!$A$6:$A$571,1,FALSE)</f>
        <v>#N/A</v>
      </c>
    </row>
    <row r="4873" spans="1:16" x14ac:dyDescent="0.25">
      <c r="A4873" s="96" t="s">
        <v>3219</v>
      </c>
      <c r="B4873" s="21" t="s">
        <v>3220</v>
      </c>
      <c r="C4873" s="21"/>
      <c r="D4873" s="22">
        <v>0</v>
      </c>
      <c r="E4873" s="23">
        <v>-1.1127757485947914E-2</v>
      </c>
      <c r="F4873" s="23">
        <v>-6.2124898018731903E-2</v>
      </c>
      <c r="G4873" s="23">
        <v>-7.2914669375095956E-2</v>
      </c>
      <c r="H4873" s="23">
        <v>-1.9352134168870549E-2</v>
      </c>
      <c r="I4873" s="25">
        <f t="shared" si="304"/>
        <v>0</v>
      </c>
      <c r="J4873" s="25">
        <f t="shared" si="305"/>
        <v>0</v>
      </c>
      <c r="K4873" s="25">
        <f t="shared" si="306"/>
        <v>0</v>
      </c>
      <c r="L4873" s="25">
        <f t="shared" si="307"/>
        <v>0</v>
      </c>
      <c r="M4873" s="25">
        <v>0</v>
      </c>
      <c r="N4873" s="25" t="e">
        <v>#N/A</v>
      </c>
      <c r="O4873" s="25" t="e">
        <f>VLOOKUP(A4873,'NFkB target TFs'!$E$10:$E$54,1,FALSE)</f>
        <v>#N/A</v>
      </c>
      <c r="P4873" s="25" t="e">
        <f>VLOOKUP(A4873,'all NFkB targets'!$A$6:$A$571,1,FALSE)</f>
        <v>#N/A</v>
      </c>
    </row>
    <row r="4874" spans="1:16" x14ac:dyDescent="0.25">
      <c r="A4874" s="96" t="s">
        <v>7437</v>
      </c>
      <c r="B4874" s="21" t="s">
        <v>7438</v>
      </c>
      <c r="C4874" s="21"/>
      <c r="D4874" s="22">
        <v>0</v>
      </c>
      <c r="E4874" s="23">
        <v>0.17559701649670797</v>
      </c>
      <c r="F4874" s="23">
        <v>0.37136265015320735</v>
      </c>
      <c r="G4874" s="23">
        <v>7.4946601007188682E-2</v>
      </c>
      <c r="H4874" s="23">
        <v>-1.9491139057861297E-2</v>
      </c>
      <c r="I4874" s="25">
        <f t="shared" si="304"/>
        <v>0</v>
      </c>
      <c r="J4874" s="25">
        <f t="shared" si="305"/>
        <v>0</v>
      </c>
      <c r="K4874" s="25">
        <f t="shared" si="306"/>
        <v>0</v>
      </c>
      <c r="L4874" s="25">
        <f t="shared" si="307"/>
        <v>0</v>
      </c>
      <c r="M4874" s="25">
        <v>0</v>
      </c>
      <c r="N4874" s="25" t="e">
        <v>#N/A</v>
      </c>
      <c r="O4874" s="25" t="e">
        <f>VLOOKUP(A4874,'NFkB target TFs'!$E$10:$E$54,1,FALSE)</f>
        <v>#N/A</v>
      </c>
      <c r="P4874" s="25" t="e">
        <f>VLOOKUP(A4874,'all NFkB targets'!$A$6:$A$571,1,FALSE)</f>
        <v>#N/A</v>
      </c>
    </row>
    <row r="4875" spans="1:16" x14ac:dyDescent="0.25">
      <c r="A4875" s="96" t="s">
        <v>14422</v>
      </c>
      <c r="B4875" s="21" t="s">
        <v>14423</v>
      </c>
      <c r="C4875" s="21"/>
      <c r="D4875" s="22">
        <v>0</v>
      </c>
      <c r="E4875" s="24">
        <v>-0.88972069103771501</v>
      </c>
      <c r="F4875" s="24">
        <v>-0.33326432871526351</v>
      </c>
      <c r="G4875" s="24">
        <v>-0.94247530839936022</v>
      </c>
      <c r="H4875" s="23">
        <v>-1.9522972239278215E-2</v>
      </c>
      <c r="I4875" s="25">
        <f t="shared" si="304"/>
        <v>1</v>
      </c>
      <c r="J4875" s="25">
        <f t="shared" si="305"/>
        <v>0</v>
      </c>
      <c r="K4875" s="25">
        <f t="shared" si="306"/>
        <v>1</v>
      </c>
      <c r="L4875" s="25">
        <f t="shared" si="307"/>
        <v>0</v>
      </c>
      <c r="M4875" s="25">
        <v>1</v>
      </c>
      <c r="N4875" s="25" t="e">
        <v>#N/A</v>
      </c>
      <c r="O4875" s="25" t="e">
        <f>VLOOKUP(A4875,'NFkB target TFs'!$E$10:$E$54,1,FALSE)</f>
        <v>#N/A</v>
      </c>
      <c r="P4875" s="25" t="e">
        <f>VLOOKUP(A4875,'all NFkB targets'!$A$6:$A$571,1,FALSE)</f>
        <v>#N/A</v>
      </c>
    </row>
    <row r="4876" spans="1:16" x14ac:dyDescent="0.25">
      <c r="A4876" s="96" t="s">
        <v>4338</v>
      </c>
      <c r="B4876" s="21" t="s">
        <v>4339</v>
      </c>
      <c r="C4876" s="21"/>
      <c r="D4876" s="22">
        <v>0</v>
      </c>
      <c r="E4876" s="23">
        <v>0.24879011140105572</v>
      </c>
      <c r="F4876" s="23">
        <v>0.12328213632756163</v>
      </c>
      <c r="G4876" s="23">
        <v>-2.0902999174430361E-2</v>
      </c>
      <c r="H4876" s="23">
        <v>-1.9584435675642966E-2</v>
      </c>
      <c r="I4876" s="25">
        <f t="shared" si="304"/>
        <v>0</v>
      </c>
      <c r="J4876" s="25">
        <f t="shared" si="305"/>
        <v>0</v>
      </c>
      <c r="K4876" s="25">
        <f t="shared" si="306"/>
        <v>0</v>
      </c>
      <c r="L4876" s="25">
        <f t="shared" si="307"/>
        <v>0</v>
      </c>
      <c r="M4876" s="25">
        <v>0</v>
      </c>
      <c r="N4876" s="25" t="e">
        <v>#N/A</v>
      </c>
      <c r="O4876" s="25" t="e">
        <f>VLOOKUP(A4876,'NFkB target TFs'!$E$10:$E$54,1,FALSE)</f>
        <v>#N/A</v>
      </c>
      <c r="P4876" s="25" t="e">
        <f>VLOOKUP(A4876,'all NFkB targets'!$A$6:$A$571,1,FALSE)</f>
        <v>#N/A</v>
      </c>
    </row>
    <row r="4877" spans="1:16" x14ac:dyDescent="0.25">
      <c r="A4877" s="96" t="s">
        <v>6437</v>
      </c>
      <c r="B4877" s="21" t="s">
        <v>941</v>
      </c>
      <c r="C4877" s="21"/>
      <c r="D4877" s="22">
        <v>0</v>
      </c>
      <c r="E4877" s="23">
        <v>-9.2339624893864783E-2</v>
      </c>
      <c r="F4877" s="23">
        <v>-8.1804747699891489E-3</v>
      </c>
      <c r="G4877" s="23">
        <v>-0.1663734380920909</v>
      </c>
      <c r="H4877" s="23">
        <v>-1.9601252631363825E-2</v>
      </c>
      <c r="I4877" s="25">
        <f t="shared" si="304"/>
        <v>0</v>
      </c>
      <c r="J4877" s="25">
        <f t="shared" si="305"/>
        <v>0</v>
      </c>
      <c r="K4877" s="25">
        <f t="shared" si="306"/>
        <v>0</v>
      </c>
      <c r="L4877" s="25">
        <f t="shared" si="307"/>
        <v>0</v>
      </c>
      <c r="M4877" s="25">
        <v>0</v>
      </c>
      <c r="N4877" s="25" t="e">
        <v>#N/A</v>
      </c>
      <c r="O4877" s="25" t="e">
        <f>VLOOKUP(A4877,'NFkB target TFs'!$E$10:$E$54,1,FALSE)</f>
        <v>#N/A</v>
      </c>
      <c r="P4877" s="25" t="e">
        <f>VLOOKUP(A4877,'all NFkB targets'!$A$6:$A$571,1,FALSE)</f>
        <v>#N/A</v>
      </c>
    </row>
    <row r="4878" spans="1:16" x14ac:dyDescent="0.25">
      <c r="A4878" s="96" t="s">
        <v>10487</v>
      </c>
      <c r="B4878" s="21" t="s">
        <v>10488</v>
      </c>
      <c r="C4878" s="21"/>
      <c r="D4878" s="22">
        <v>0</v>
      </c>
      <c r="E4878" s="23">
        <v>1.7598135015807082E-2</v>
      </c>
      <c r="F4878" s="23">
        <v>0.52549756040655471</v>
      </c>
      <c r="G4878" s="23">
        <v>0.3779012539426268</v>
      </c>
      <c r="H4878" s="23">
        <v>-1.9722666948321036E-2</v>
      </c>
      <c r="I4878" s="25">
        <f t="shared" si="304"/>
        <v>0</v>
      </c>
      <c r="J4878" s="25">
        <f t="shared" si="305"/>
        <v>0</v>
      </c>
      <c r="K4878" s="25">
        <f t="shared" si="306"/>
        <v>0</v>
      </c>
      <c r="L4878" s="25">
        <f t="shared" si="307"/>
        <v>0</v>
      </c>
      <c r="M4878" s="25">
        <v>0</v>
      </c>
      <c r="N4878" s="25" t="e">
        <v>#N/A</v>
      </c>
      <c r="O4878" s="25" t="e">
        <f>VLOOKUP(A4878,'NFkB target TFs'!$E$10:$E$54,1,FALSE)</f>
        <v>#N/A</v>
      </c>
      <c r="P4878" s="25" t="e">
        <f>VLOOKUP(A4878,'all NFkB targets'!$A$6:$A$571,1,FALSE)</f>
        <v>#N/A</v>
      </c>
    </row>
    <row r="4879" spans="1:16" x14ac:dyDescent="0.25">
      <c r="A4879" s="96" t="s">
        <v>8645</v>
      </c>
      <c r="B4879" s="21" t="s">
        <v>8646</v>
      </c>
      <c r="C4879" s="21"/>
      <c r="D4879" s="22">
        <v>0</v>
      </c>
      <c r="E4879" s="23">
        <v>0.39798536789094119</v>
      </c>
      <c r="F4879" s="23">
        <v>0.35235602548107531</v>
      </c>
      <c r="G4879" s="23">
        <v>-0.1423677297390491</v>
      </c>
      <c r="H4879" s="23">
        <v>-1.9834635982115455E-2</v>
      </c>
      <c r="I4879" s="25">
        <f t="shared" si="304"/>
        <v>0</v>
      </c>
      <c r="J4879" s="25">
        <f t="shared" si="305"/>
        <v>0</v>
      </c>
      <c r="K4879" s="25">
        <f t="shared" si="306"/>
        <v>0</v>
      </c>
      <c r="L4879" s="25">
        <f t="shared" si="307"/>
        <v>0</v>
      </c>
      <c r="M4879" s="25">
        <v>0</v>
      </c>
      <c r="N4879" s="25" t="e">
        <v>#N/A</v>
      </c>
      <c r="O4879" s="25" t="e">
        <f>VLOOKUP(A4879,'NFkB target TFs'!$E$10:$E$54,1,FALSE)</f>
        <v>#N/A</v>
      </c>
      <c r="P4879" s="25" t="e">
        <f>VLOOKUP(A4879,'all NFkB targets'!$A$6:$A$571,1,FALSE)</f>
        <v>#N/A</v>
      </c>
    </row>
    <row r="4880" spans="1:16" x14ac:dyDescent="0.25">
      <c r="A4880" s="96" t="s">
        <v>9859</v>
      </c>
      <c r="B4880" s="21" t="s">
        <v>9860</v>
      </c>
      <c r="C4880" s="21"/>
      <c r="D4880" s="22">
        <v>0</v>
      </c>
      <c r="E4880" s="23">
        <v>-7.1877964539496117E-2</v>
      </c>
      <c r="F4880" s="23">
        <v>2.5525126024947362E-2</v>
      </c>
      <c r="G4880" s="23">
        <v>-2.5580559245727059E-2</v>
      </c>
      <c r="H4880" s="23">
        <v>-1.9897874186744196E-2</v>
      </c>
      <c r="I4880" s="25">
        <f t="shared" si="304"/>
        <v>0</v>
      </c>
      <c r="J4880" s="25">
        <f t="shared" si="305"/>
        <v>0</v>
      </c>
      <c r="K4880" s="25">
        <f t="shared" si="306"/>
        <v>0</v>
      </c>
      <c r="L4880" s="25">
        <f t="shared" si="307"/>
        <v>0</v>
      </c>
      <c r="M4880" s="25">
        <v>0</v>
      </c>
      <c r="N4880" s="25" t="e">
        <v>#N/A</v>
      </c>
      <c r="O4880" s="25" t="e">
        <f>VLOOKUP(A4880,'NFkB target TFs'!$E$10:$E$54,1,FALSE)</f>
        <v>#N/A</v>
      </c>
      <c r="P4880" s="25" t="e">
        <f>VLOOKUP(A4880,'all NFkB targets'!$A$6:$A$571,1,FALSE)</f>
        <v>#N/A</v>
      </c>
    </row>
    <row r="4881" spans="1:16" x14ac:dyDescent="0.25">
      <c r="A4881" s="96" t="s">
        <v>6493</v>
      </c>
      <c r="B4881" s="21" t="s">
        <v>941</v>
      </c>
      <c r="C4881" s="21"/>
      <c r="D4881" s="22">
        <v>0</v>
      </c>
      <c r="E4881" s="23">
        <v>0.24776062177344868</v>
      </c>
      <c r="F4881" s="23">
        <v>7.7638622717486963E-2</v>
      </c>
      <c r="G4881" s="23">
        <v>0.41705314059992826</v>
      </c>
      <c r="H4881" s="23">
        <v>-1.991918287101687E-2</v>
      </c>
      <c r="I4881" s="25">
        <f t="shared" si="304"/>
        <v>0</v>
      </c>
      <c r="J4881" s="25">
        <f t="shared" si="305"/>
        <v>0</v>
      </c>
      <c r="K4881" s="25">
        <f t="shared" si="306"/>
        <v>0</v>
      </c>
      <c r="L4881" s="25">
        <f t="shared" si="307"/>
        <v>0</v>
      </c>
      <c r="M4881" s="25">
        <v>0</v>
      </c>
      <c r="N4881" s="25" t="e">
        <v>#N/A</v>
      </c>
      <c r="O4881" s="25" t="e">
        <f>VLOOKUP(A4881,'NFkB target TFs'!$E$10:$E$54,1,FALSE)</f>
        <v>#N/A</v>
      </c>
      <c r="P4881" s="25" t="e">
        <f>VLOOKUP(A4881,'all NFkB targets'!$A$6:$A$571,1,FALSE)</f>
        <v>#N/A</v>
      </c>
    </row>
    <row r="4882" spans="1:16" x14ac:dyDescent="0.25">
      <c r="A4882" s="96" t="s">
        <v>6891</v>
      </c>
      <c r="B4882" s="21" t="s">
        <v>6892</v>
      </c>
      <c r="C4882" s="21"/>
      <c r="D4882" s="22">
        <v>0</v>
      </c>
      <c r="E4882" s="23">
        <v>-0.13599662711922877</v>
      </c>
      <c r="F4882" s="23">
        <v>-0.28358621288552038</v>
      </c>
      <c r="G4882" s="23">
        <v>-0.22182232078711103</v>
      </c>
      <c r="H4882" s="23">
        <v>-2.0054573451760618E-2</v>
      </c>
      <c r="I4882" s="25">
        <f t="shared" si="304"/>
        <v>0</v>
      </c>
      <c r="J4882" s="25">
        <f t="shared" si="305"/>
        <v>0</v>
      </c>
      <c r="K4882" s="25">
        <f t="shared" si="306"/>
        <v>0</v>
      </c>
      <c r="L4882" s="25">
        <f t="shared" si="307"/>
        <v>0</v>
      </c>
      <c r="M4882" s="25">
        <v>0</v>
      </c>
      <c r="N4882" s="25" t="e">
        <v>#N/A</v>
      </c>
      <c r="O4882" s="25" t="e">
        <f>VLOOKUP(A4882,'NFkB target TFs'!$E$10:$E$54,1,FALSE)</f>
        <v>#N/A</v>
      </c>
      <c r="P4882" s="25" t="e">
        <f>VLOOKUP(A4882,'all NFkB targets'!$A$6:$A$571,1,FALSE)</f>
        <v>#N/A</v>
      </c>
    </row>
    <row r="4883" spans="1:16" x14ac:dyDescent="0.25">
      <c r="A4883" s="96" t="s">
        <v>3183</v>
      </c>
      <c r="B4883" s="21" t="s">
        <v>3184</v>
      </c>
      <c r="C4883" s="21"/>
      <c r="D4883" s="22">
        <v>0</v>
      </c>
      <c r="E4883" s="23">
        <v>-0.14847053771120738</v>
      </c>
      <c r="F4883" s="23">
        <v>-0.24814472023621495</v>
      </c>
      <c r="G4883" s="23">
        <v>5.5977385805740944E-2</v>
      </c>
      <c r="H4883" s="23">
        <v>-2.0168499173357727E-2</v>
      </c>
      <c r="I4883" s="25">
        <f t="shared" si="304"/>
        <v>0</v>
      </c>
      <c r="J4883" s="25">
        <f t="shared" si="305"/>
        <v>0</v>
      </c>
      <c r="K4883" s="25">
        <f t="shared" si="306"/>
        <v>0</v>
      </c>
      <c r="L4883" s="25">
        <f t="shared" si="307"/>
        <v>0</v>
      </c>
      <c r="M4883" s="25">
        <v>0</v>
      </c>
      <c r="N4883" s="25" t="e">
        <v>#N/A</v>
      </c>
      <c r="O4883" s="25" t="e">
        <f>VLOOKUP(A4883,'NFkB target TFs'!$E$10:$E$54,1,FALSE)</f>
        <v>#N/A</v>
      </c>
      <c r="P4883" s="25" t="e">
        <f>VLOOKUP(A4883,'all NFkB targets'!$A$6:$A$571,1,FALSE)</f>
        <v>#N/A</v>
      </c>
    </row>
    <row r="4884" spans="1:16" x14ac:dyDescent="0.25">
      <c r="A4884" s="96" t="s">
        <v>13207</v>
      </c>
      <c r="B4884" s="21" t="s">
        <v>13208</v>
      </c>
      <c r="C4884" s="21"/>
      <c r="D4884" s="22">
        <v>0</v>
      </c>
      <c r="E4884" s="23">
        <v>-2.1327916746307067E-2</v>
      </c>
      <c r="F4884" s="23">
        <v>-1.2753454274874475E-2</v>
      </c>
      <c r="G4884" s="28">
        <v>0.6351803366700095</v>
      </c>
      <c r="H4884" s="23">
        <v>-2.0248590390475541E-2</v>
      </c>
      <c r="I4884" s="25">
        <f t="shared" si="304"/>
        <v>0</v>
      </c>
      <c r="J4884" s="25">
        <f t="shared" si="305"/>
        <v>0</v>
      </c>
      <c r="K4884" s="25">
        <f t="shared" si="306"/>
        <v>1</v>
      </c>
      <c r="L4884" s="25">
        <f t="shared" si="307"/>
        <v>0</v>
      </c>
      <c r="M4884" s="25">
        <v>1</v>
      </c>
      <c r="N4884" s="25" t="e">
        <v>#N/A</v>
      </c>
      <c r="O4884" s="25" t="e">
        <f>VLOOKUP(A4884,'NFkB target TFs'!$E$10:$E$54,1,FALSE)</f>
        <v>#N/A</v>
      </c>
      <c r="P4884" s="25" t="e">
        <f>VLOOKUP(A4884,'all NFkB targets'!$A$6:$A$571,1,FALSE)</f>
        <v>#N/A</v>
      </c>
    </row>
    <row r="4885" spans="1:16" x14ac:dyDescent="0.25">
      <c r="A4885" s="96" t="s">
        <v>3015</v>
      </c>
      <c r="B4885" s="21" t="s">
        <v>3016</v>
      </c>
      <c r="C4885" s="21"/>
      <c r="D4885" s="22">
        <v>0</v>
      </c>
      <c r="E4885" s="23">
        <v>1.5029200099414218E-2</v>
      </c>
      <c r="F4885" s="23">
        <v>8.2912674632696429E-2</v>
      </c>
      <c r="G4885" s="23">
        <v>3.5303037209207175E-2</v>
      </c>
      <c r="H4885" s="23">
        <v>-2.0306305850774396E-2</v>
      </c>
      <c r="I4885" s="25">
        <f t="shared" si="304"/>
        <v>0</v>
      </c>
      <c r="J4885" s="25">
        <f t="shared" si="305"/>
        <v>0</v>
      </c>
      <c r="K4885" s="25">
        <f t="shared" si="306"/>
        <v>0</v>
      </c>
      <c r="L4885" s="25">
        <f t="shared" si="307"/>
        <v>0</v>
      </c>
      <c r="M4885" s="25">
        <v>0</v>
      </c>
      <c r="N4885" s="25" t="e">
        <v>#N/A</v>
      </c>
      <c r="O4885" s="25" t="e">
        <f>VLOOKUP(A4885,'NFkB target TFs'!$E$10:$E$54,1,FALSE)</f>
        <v>#N/A</v>
      </c>
      <c r="P4885" s="25" t="e">
        <f>VLOOKUP(A4885,'all NFkB targets'!$A$6:$A$571,1,FALSE)</f>
        <v>#N/A</v>
      </c>
    </row>
    <row r="4886" spans="1:16" x14ac:dyDescent="0.25">
      <c r="A4886" s="96" t="s">
        <v>4630</v>
      </c>
      <c r="B4886" s="21" t="s">
        <v>4631</v>
      </c>
      <c r="C4886" s="21"/>
      <c r="D4886" s="22">
        <v>0</v>
      </c>
      <c r="E4886" s="23">
        <v>-0.14660175789256205</v>
      </c>
      <c r="F4886" s="23">
        <v>-0.10009466601820184</v>
      </c>
      <c r="G4886" s="23">
        <v>0.41100455639215472</v>
      </c>
      <c r="H4886" s="23">
        <v>-2.0323332486620892E-2</v>
      </c>
      <c r="I4886" s="25">
        <f t="shared" si="304"/>
        <v>0</v>
      </c>
      <c r="J4886" s="25">
        <f t="shared" si="305"/>
        <v>0</v>
      </c>
      <c r="K4886" s="25">
        <f t="shared" si="306"/>
        <v>0</v>
      </c>
      <c r="L4886" s="25">
        <f t="shared" si="307"/>
        <v>0</v>
      </c>
      <c r="M4886" s="25">
        <v>0</v>
      </c>
      <c r="N4886" s="25" t="e">
        <v>#N/A</v>
      </c>
      <c r="O4886" s="25" t="e">
        <f>VLOOKUP(A4886,'NFkB target TFs'!$E$10:$E$54,1,FALSE)</f>
        <v>#N/A</v>
      </c>
      <c r="P4886" s="25" t="e">
        <f>VLOOKUP(A4886,'all NFkB targets'!$A$6:$A$571,1,FALSE)</f>
        <v>#N/A</v>
      </c>
    </row>
    <row r="4887" spans="1:16" x14ac:dyDescent="0.25">
      <c r="A4887" s="96" t="s">
        <v>1654</v>
      </c>
      <c r="B4887" s="21" t="s">
        <v>1655</v>
      </c>
      <c r="C4887" s="21"/>
      <c r="D4887" s="22">
        <v>0</v>
      </c>
      <c r="E4887" s="23">
        <v>8.537473528798574E-2</v>
      </c>
      <c r="F4887" s="23">
        <v>0.20858103160606703</v>
      </c>
      <c r="G4887" s="23">
        <v>0.34249058903222429</v>
      </c>
      <c r="H4887" s="23">
        <v>-2.0484056385372568E-2</v>
      </c>
      <c r="I4887" s="25">
        <f t="shared" si="304"/>
        <v>0</v>
      </c>
      <c r="J4887" s="25">
        <f t="shared" si="305"/>
        <v>0</v>
      </c>
      <c r="K4887" s="25">
        <f t="shared" si="306"/>
        <v>0</v>
      </c>
      <c r="L4887" s="25">
        <f t="shared" si="307"/>
        <v>0</v>
      </c>
      <c r="M4887" s="25">
        <v>0</v>
      </c>
      <c r="N4887" s="25" t="e">
        <v>#N/A</v>
      </c>
      <c r="O4887" s="25" t="e">
        <f>VLOOKUP(A4887,'NFkB target TFs'!$E$10:$E$54,1,FALSE)</f>
        <v>#N/A</v>
      </c>
      <c r="P4887" s="25" t="e">
        <f>VLOOKUP(A4887,'all NFkB targets'!$A$6:$A$571,1,FALSE)</f>
        <v>#N/A</v>
      </c>
    </row>
    <row r="4888" spans="1:16" x14ac:dyDescent="0.25">
      <c r="A4888" s="96" t="s">
        <v>9879</v>
      </c>
      <c r="B4888" s="21" t="s">
        <v>9880</v>
      </c>
      <c r="C4888" s="21"/>
      <c r="D4888" s="22">
        <v>0</v>
      </c>
      <c r="E4888" s="23">
        <v>-0.17615695515382709</v>
      </c>
      <c r="F4888" s="23">
        <v>-0.30638558498402219</v>
      </c>
      <c r="G4888" s="23">
        <v>-9.836850050843951E-2</v>
      </c>
      <c r="H4888" s="23">
        <v>-2.0552226202187912E-2</v>
      </c>
      <c r="I4888" s="25">
        <f t="shared" si="304"/>
        <v>0</v>
      </c>
      <c r="J4888" s="25">
        <f t="shared" si="305"/>
        <v>0</v>
      </c>
      <c r="K4888" s="25">
        <f t="shared" si="306"/>
        <v>0</v>
      </c>
      <c r="L4888" s="25">
        <f t="shared" si="307"/>
        <v>0</v>
      </c>
      <c r="M4888" s="25">
        <v>0</v>
      </c>
      <c r="N4888" s="25" t="e">
        <v>#N/A</v>
      </c>
      <c r="O4888" s="25" t="e">
        <f>VLOOKUP(A4888,'NFkB target TFs'!$E$10:$E$54,1,FALSE)</f>
        <v>#N/A</v>
      </c>
      <c r="P4888" s="25" t="e">
        <f>VLOOKUP(A4888,'all NFkB targets'!$A$6:$A$571,1,FALSE)</f>
        <v>#N/A</v>
      </c>
    </row>
    <row r="4889" spans="1:16" x14ac:dyDescent="0.25">
      <c r="A4889" s="96" t="s">
        <v>8957</v>
      </c>
      <c r="B4889" s="21" t="s">
        <v>941</v>
      </c>
      <c r="C4889" s="21"/>
      <c r="D4889" s="22">
        <v>0</v>
      </c>
      <c r="E4889" s="23">
        <v>0.18036813821967543</v>
      </c>
      <c r="F4889" s="23">
        <v>0.23692665292952103</v>
      </c>
      <c r="G4889" s="23">
        <v>3.1813538625439522E-2</v>
      </c>
      <c r="H4889" s="23">
        <v>-2.0567220435653698E-2</v>
      </c>
      <c r="I4889" s="25">
        <f t="shared" si="304"/>
        <v>0</v>
      </c>
      <c r="J4889" s="25">
        <f t="shared" si="305"/>
        <v>0</v>
      </c>
      <c r="K4889" s="25">
        <f t="shared" si="306"/>
        <v>0</v>
      </c>
      <c r="L4889" s="25">
        <f t="shared" si="307"/>
        <v>0</v>
      </c>
      <c r="M4889" s="25">
        <v>0</v>
      </c>
      <c r="N4889" s="25" t="e">
        <v>#N/A</v>
      </c>
      <c r="O4889" s="25" t="e">
        <f>VLOOKUP(A4889,'NFkB target TFs'!$E$10:$E$54,1,FALSE)</f>
        <v>#N/A</v>
      </c>
      <c r="P4889" s="25" t="e">
        <f>VLOOKUP(A4889,'all NFkB targets'!$A$6:$A$571,1,FALSE)</f>
        <v>#N/A</v>
      </c>
    </row>
    <row r="4890" spans="1:16" x14ac:dyDescent="0.25">
      <c r="A4890" s="96" t="s">
        <v>11208</v>
      </c>
      <c r="B4890" s="21" t="s">
        <v>11209</v>
      </c>
      <c r="C4890" s="21"/>
      <c r="D4890" s="30">
        <v>0</v>
      </c>
      <c r="E4890" s="23">
        <v>-0.17988415340601155</v>
      </c>
      <c r="F4890" s="23">
        <v>-0.36047903927058905</v>
      </c>
      <c r="G4890" s="23">
        <v>-2.0933610928109199E-2</v>
      </c>
      <c r="H4890" s="23">
        <v>-2.0593793189247443E-2</v>
      </c>
      <c r="I4890" s="25">
        <f t="shared" si="304"/>
        <v>0</v>
      </c>
      <c r="J4890" s="25">
        <f t="shared" si="305"/>
        <v>0</v>
      </c>
      <c r="K4890" s="25">
        <f t="shared" si="306"/>
        <v>0</v>
      </c>
      <c r="L4890" s="25">
        <f t="shared" si="307"/>
        <v>0</v>
      </c>
      <c r="M4890" s="25">
        <v>0</v>
      </c>
      <c r="N4890" s="25" t="e">
        <v>#N/A</v>
      </c>
      <c r="O4890" s="25" t="e">
        <f>VLOOKUP(A4890,'NFkB target TFs'!$E$10:$E$54,1,FALSE)</f>
        <v>#N/A</v>
      </c>
      <c r="P4890" s="25" t="e">
        <f>VLOOKUP(A4890,'all NFkB targets'!$A$6:$A$571,1,FALSE)</f>
        <v>#N/A</v>
      </c>
    </row>
    <row r="4891" spans="1:16" x14ac:dyDescent="0.25">
      <c r="A4891" s="96" t="s">
        <v>9885</v>
      </c>
      <c r="B4891" s="21" t="s">
        <v>9886</v>
      </c>
      <c r="C4891" s="21"/>
      <c r="D4891" s="22">
        <v>0</v>
      </c>
      <c r="E4891" s="23">
        <v>-0.49942968656921627</v>
      </c>
      <c r="F4891" s="23">
        <v>0.24054720977842778</v>
      </c>
      <c r="G4891" s="23">
        <v>-0.4504469692797648</v>
      </c>
      <c r="H4891" s="23">
        <v>-2.0703512385924189E-2</v>
      </c>
      <c r="I4891" s="25">
        <f t="shared" si="304"/>
        <v>0</v>
      </c>
      <c r="J4891" s="25">
        <f t="shared" si="305"/>
        <v>0</v>
      </c>
      <c r="K4891" s="25">
        <f t="shared" si="306"/>
        <v>0</v>
      </c>
      <c r="L4891" s="25">
        <f t="shared" si="307"/>
        <v>0</v>
      </c>
      <c r="M4891" s="25">
        <v>0</v>
      </c>
      <c r="N4891" s="25" t="e">
        <v>#N/A</v>
      </c>
      <c r="O4891" s="25" t="e">
        <f>VLOOKUP(A4891,'NFkB target TFs'!$E$10:$E$54,1,FALSE)</f>
        <v>#N/A</v>
      </c>
      <c r="P4891" s="25" t="e">
        <f>VLOOKUP(A4891,'all NFkB targets'!$A$6:$A$571,1,FALSE)</f>
        <v>#N/A</v>
      </c>
    </row>
    <row r="4892" spans="1:16" x14ac:dyDescent="0.25">
      <c r="A4892" s="96" t="s">
        <v>6515</v>
      </c>
      <c r="B4892" s="21" t="s">
        <v>6516</v>
      </c>
      <c r="C4892" s="21"/>
      <c r="D4892" s="22">
        <v>0</v>
      </c>
      <c r="E4892" s="23">
        <v>-0.11874962429571709</v>
      </c>
      <c r="F4892" s="23">
        <v>-0.31633804633741119</v>
      </c>
      <c r="G4892" s="23">
        <v>-0.32881870338880476</v>
      </c>
      <c r="H4892" s="23">
        <v>-2.0716120807285677E-2</v>
      </c>
      <c r="I4892" s="25">
        <f t="shared" si="304"/>
        <v>0</v>
      </c>
      <c r="J4892" s="25">
        <f t="shared" si="305"/>
        <v>0</v>
      </c>
      <c r="K4892" s="25">
        <f t="shared" si="306"/>
        <v>0</v>
      </c>
      <c r="L4892" s="25">
        <f t="shared" si="307"/>
        <v>0</v>
      </c>
      <c r="M4892" s="25">
        <v>0</v>
      </c>
      <c r="N4892" s="25" t="e">
        <v>#N/A</v>
      </c>
      <c r="O4892" s="25" t="e">
        <f>VLOOKUP(A4892,'NFkB target TFs'!$E$10:$E$54,1,FALSE)</f>
        <v>#N/A</v>
      </c>
      <c r="P4892" s="25" t="e">
        <f>VLOOKUP(A4892,'all NFkB targets'!$A$6:$A$571,1,FALSE)</f>
        <v>#N/A</v>
      </c>
    </row>
    <row r="4893" spans="1:16" x14ac:dyDescent="0.25">
      <c r="A4893" s="96" t="s">
        <v>2766</v>
      </c>
      <c r="B4893" s="21" t="s">
        <v>2767</v>
      </c>
      <c r="C4893" s="21"/>
      <c r="D4893" s="22">
        <v>0</v>
      </c>
      <c r="E4893" s="23">
        <v>-0.14309304860194685</v>
      </c>
      <c r="F4893" s="23">
        <v>0.1496043719321502</v>
      </c>
      <c r="G4893" s="23">
        <v>0.15842154309797565</v>
      </c>
      <c r="H4893" s="23">
        <v>-2.0751247592906152E-2</v>
      </c>
      <c r="I4893" s="25">
        <f t="shared" si="304"/>
        <v>0</v>
      </c>
      <c r="J4893" s="25">
        <f t="shared" si="305"/>
        <v>0</v>
      </c>
      <c r="K4893" s="25">
        <f t="shared" si="306"/>
        <v>0</v>
      </c>
      <c r="L4893" s="25">
        <f t="shared" si="307"/>
        <v>0</v>
      </c>
      <c r="M4893" s="25">
        <v>0</v>
      </c>
      <c r="N4893" s="25" t="e">
        <v>#N/A</v>
      </c>
      <c r="O4893" s="25" t="e">
        <f>VLOOKUP(A4893,'NFkB target TFs'!$E$10:$E$54,1,FALSE)</f>
        <v>#N/A</v>
      </c>
      <c r="P4893" s="25" t="e">
        <f>VLOOKUP(A4893,'all NFkB targets'!$A$6:$A$571,1,FALSE)</f>
        <v>#N/A</v>
      </c>
    </row>
    <row r="4894" spans="1:16" x14ac:dyDescent="0.25">
      <c r="A4894" s="96" t="s">
        <v>13734</v>
      </c>
      <c r="B4894" s="21" t="s">
        <v>941</v>
      </c>
      <c r="C4894" s="21"/>
      <c r="D4894" s="22">
        <v>0</v>
      </c>
      <c r="E4894" s="23">
        <v>-1.4743946514611643E-3</v>
      </c>
      <c r="F4894" s="24">
        <v>-0.4320841139990188</v>
      </c>
      <c r="G4894" s="24">
        <v>-0.78300981312981932</v>
      </c>
      <c r="H4894" s="23">
        <v>-2.0786030467077204E-2</v>
      </c>
      <c r="I4894" s="25">
        <f t="shared" si="304"/>
        <v>0</v>
      </c>
      <c r="J4894" s="25">
        <f t="shared" si="305"/>
        <v>0</v>
      </c>
      <c r="K4894" s="25">
        <f t="shared" si="306"/>
        <v>1</v>
      </c>
      <c r="L4894" s="25">
        <f t="shared" si="307"/>
        <v>0</v>
      </c>
      <c r="M4894" s="25">
        <v>1</v>
      </c>
      <c r="N4894" s="25" t="e">
        <v>#N/A</v>
      </c>
      <c r="O4894" s="25" t="e">
        <f>VLOOKUP(A4894,'NFkB target TFs'!$E$10:$E$54,1,FALSE)</f>
        <v>#N/A</v>
      </c>
      <c r="P4894" s="25" t="e">
        <f>VLOOKUP(A4894,'all NFkB targets'!$A$6:$A$571,1,FALSE)</f>
        <v>#N/A</v>
      </c>
    </row>
    <row r="4895" spans="1:16" x14ac:dyDescent="0.25">
      <c r="A4895" s="96" t="s">
        <v>10066</v>
      </c>
      <c r="B4895" s="21" t="s">
        <v>10067</v>
      </c>
      <c r="C4895" s="21"/>
      <c r="D4895" s="22">
        <v>0</v>
      </c>
      <c r="E4895" s="23">
        <v>5.6493342613838773E-2</v>
      </c>
      <c r="F4895" s="23">
        <v>8.5570923692220094E-2</v>
      </c>
      <c r="G4895" s="23">
        <v>-0.10750817352654038</v>
      </c>
      <c r="H4895" s="23">
        <v>-2.0789930289048734E-2</v>
      </c>
      <c r="I4895" s="25">
        <f t="shared" si="304"/>
        <v>0</v>
      </c>
      <c r="J4895" s="25">
        <f t="shared" si="305"/>
        <v>0</v>
      </c>
      <c r="K4895" s="25">
        <f t="shared" si="306"/>
        <v>0</v>
      </c>
      <c r="L4895" s="25">
        <f t="shared" si="307"/>
        <v>0</v>
      </c>
      <c r="M4895" s="25">
        <v>0</v>
      </c>
      <c r="N4895" s="25" t="e">
        <v>#N/A</v>
      </c>
      <c r="O4895" s="25" t="e">
        <f>VLOOKUP(A4895,'NFkB target TFs'!$E$10:$E$54,1,FALSE)</f>
        <v>#N/A</v>
      </c>
      <c r="P4895" s="25" t="e">
        <f>VLOOKUP(A4895,'all NFkB targets'!$A$6:$A$571,1,FALSE)</f>
        <v>#N/A</v>
      </c>
    </row>
    <row r="4896" spans="1:16" x14ac:dyDescent="0.25">
      <c r="A4896" s="96" t="s">
        <v>13867</v>
      </c>
      <c r="B4896" s="21" t="s">
        <v>13868</v>
      </c>
      <c r="C4896" s="21"/>
      <c r="D4896" s="22">
        <v>0</v>
      </c>
      <c r="E4896" s="24">
        <v>-0.35619120960895378</v>
      </c>
      <c r="F4896" s="23">
        <v>-0.10928173260763573</v>
      </c>
      <c r="G4896" s="24">
        <v>-0.59535723041555977</v>
      </c>
      <c r="H4896" s="23">
        <v>-2.0813376822014285E-2</v>
      </c>
      <c r="I4896" s="25">
        <f t="shared" si="304"/>
        <v>0</v>
      </c>
      <c r="J4896" s="25">
        <f t="shared" si="305"/>
        <v>0</v>
      </c>
      <c r="K4896" s="25">
        <f t="shared" si="306"/>
        <v>1</v>
      </c>
      <c r="L4896" s="25">
        <f t="shared" si="307"/>
        <v>0</v>
      </c>
      <c r="M4896" s="25">
        <v>1</v>
      </c>
      <c r="N4896" s="25" t="e">
        <v>#N/A</v>
      </c>
      <c r="O4896" s="25" t="e">
        <f>VLOOKUP(A4896,'NFkB target TFs'!$E$10:$E$54,1,FALSE)</f>
        <v>#N/A</v>
      </c>
      <c r="P4896" s="25" t="e">
        <f>VLOOKUP(A4896,'all NFkB targets'!$A$6:$A$571,1,FALSE)</f>
        <v>#N/A</v>
      </c>
    </row>
    <row r="4897" spans="1:16" x14ac:dyDescent="0.25">
      <c r="A4897" s="96" t="s">
        <v>1412</v>
      </c>
      <c r="B4897" s="21" t="s">
        <v>1413</v>
      </c>
      <c r="C4897" s="21"/>
      <c r="D4897" s="22">
        <v>0</v>
      </c>
      <c r="E4897" s="23">
        <v>0.37062783355385914</v>
      </c>
      <c r="F4897" s="23">
        <v>0.11110595380036421</v>
      </c>
      <c r="G4897" s="23">
        <v>0.35919883237089373</v>
      </c>
      <c r="H4897" s="23">
        <v>-2.0872405028898696E-2</v>
      </c>
      <c r="I4897" s="25">
        <f t="shared" si="304"/>
        <v>0</v>
      </c>
      <c r="J4897" s="25">
        <f t="shared" si="305"/>
        <v>0</v>
      </c>
      <c r="K4897" s="25">
        <f t="shared" si="306"/>
        <v>0</v>
      </c>
      <c r="L4897" s="25">
        <f t="shared" si="307"/>
        <v>0</v>
      </c>
      <c r="M4897" s="25">
        <v>0</v>
      </c>
      <c r="N4897" s="25" t="e">
        <v>#N/A</v>
      </c>
      <c r="O4897" s="25" t="e">
        <f>VLOOKUP(A4897,'NFkB target TFs'!$E$10:$E$54,1,FALSE)</f>
        <v>#N/A</v>
      </c>
      <c r="P4897" s="25" t="e">
        <f>VLOOKUP(A4897,'all NFkB targets'!$A$6:$A$571,1,FALSE)</f>
        <v>#N/A</v>
      </c>
    </row>
    <row r="4898" spans="1:16" x14ac:dyDescent="0.25">
      <c r="A4898" s="96" t="s">
        <v>2532</v>
      </c>
      <c r="B4898" s="21" t="s">
        <v>2533</v>
      </c>
      <c r="C4898" s="21"/>
      <c r="D4898" s="22">
        <v>0</v>
      </c>
      <c r="E4898" s="23">
        <v>-0.1506531789598653</v>
      </c>
      <c r="F4898" s="23">
        <v>0.1952272115476707</v>
      </c>
      <c r="G4898" s="23">
        <v>-0.28879654210207811</v>
      </c>
      <c r="H4898" s="23">
        <v>-2.0920734219101293E-2</v>
      </c>
      <c r="I4898" s="25">
        <f t="shared" si="304"/>
        <v>0</v>
      </c>
      <c r="J4898" s="25">
        <f t="shared" si="305"/>
        <v>0</v>
      </c>
      <c r="K4898" s="25">
        <f t="shared" si="306"/>
        <v>0</v>
      </c>
      <c r="L4898" s="25">
        <f t="shared" si="307"/>
        <v>0</v>
      </c>
      <c r="M4898" s="25">
        <v>0</v>
      </c>
      <c r="N4898" s="25" t="e">
        <v>#N/A</v>
      </c>
      <c r="O4898" s="25" t="e">
        <f>VLOOKUP(A4898,'NFkB target TFs'!$E$10:$E$54,1,FALSE)</f>
        <v>#N/A</v>
      </c>
      <c r="P4898" s="25" t="e">
        <f>VLOOKUP(A4898,'all NFkB targets'!$A$6:$A$571,1,FALSE)</f>
        <v>#N/A</v>
      </c>
    </row>
    <row r="4899" spans="1:16" x14ac:dyDescent="0.25">
      <c r="A4899" s="96" t="s">
        <v>467</v>
      </c>
      <c r="B4899" s="21" t="s">
        <v>468</v>
      </c>
      <c r="C4899" s="21"/>
      <c r="D4899" s="22">
        <v>0</v>
      </c>
      <c r="E4899" s="23">
        <v>-8.6331804939919696E-2</v>
      </c>
      <c r="F4899" s="23">
        <v>0.15000301177745584</v>
      </c>
      <c r="G4899" s="23">
        <v>0.25920199402327471</v>
      </c>
      <c r="H4899" s="23">
        <v>-2.101238703816273E-2</v>
      </c>
      <c r="I4899" s="25">
        <f t="shared" si="304"/>
        <v>0</v>
      </c>
      <c r="J4899" s="25">
        <f t="shared" si="305"/>
        <v>0</v>
      </c>
      <c r="K4899" s="25">
        <f t="shared" si="306"/>
        <v>0</v>
      </c>
      <c r="L4899" s="25">
        <f t="shared" si="307"/>
        <v>0</v>
      </c>
      <c r="M4899" s="25">
        <v>0</v>
      </c>
      <c r="N4899" s="25" t="e">
        <v>#N/A</v>
      </c>
      <c r="O4899" s="25" t="e">
        <f>VLOOKUP(A4899,'NFkB target TFs'!$E$10:$E$54,1,FALSE)</f>
        <v>#N/A</v>
      </c>
      <c r="P4899" s="25" t="e">
        <f>VLOOKUP(A4899,'all NFkB targets'!$A$6:$A$571,1,FALSE)</f>
        <v>#N/A</v>
      </c>
    </row>
    <row r="4900" spans="1:16" x14ac:dyDescent="0.25">
      <c r="A4900" s="96" t="s">
        <v>11154</v>
      </c>
      <c r="B4900" s="21" t="s">
        <v>11155</v>
      </c>
      <c r="C4900" s="21"/>
      <c r="D4900" s="22">
        <v>0</v>
      </c>
      <c r="E4900" s="23">
        <v>-7.3249149867696442E-2</v>
      </c>
      <c r="F4900" s="23">
        <v>-0.15998334113839122</v>
      </c>
      <c r="G4900" s="23">
        <v>0.19858194681699548</v>
      </c>
      <c r="H4900" s="23">
        <v>-2.1178914652350375E-2</v>
      </c>
      <c r="I4900" s="25">
        <f t="shared" si="304"/>
        <v>0</v>
      </c>
      <c r="J4900" s="25">
        <f t="shared" si="305"/>
        <v>0</v>
      </c>
      <c r="K4900" s="25">
        <f t="shared" si="306"/>
        <v>0</v>
      </c>
      <c r="L4900" s="25">
        <f t="shared" si="307"/>
        <v>0</v>
      </c>
      <c r="M4900" s="25">
        <v>0</v>
      </c>
      <c r="N4900" s="25" t="e">
        <v>#N/A</v>
      </c>
      <c r="O4900" s="25" t="e">
        <f>VLOOKUP(A4900,'NFkB target TFs'!$E$10:$E$54,1,FALSE)</f>
        <v>#N/A</v>
      </c>
      <c r="P4900" s="25" t="e">
        <f>VLOOKUP(A4900,'all NFkB targets'!$A$6:$A$571,1,FALSE)</f>
        <v>#N/A</v>
      </c>
    </row>
    <row r="4901" spans="1:16" x14ac:dyDescent="0.25">
      <c r="A4901" s="96" t="s">
        <v>12779</v>
      </c>
      <c r="B4901" s="21" t="s">
        <v>12780</v>
      </c>
      <c r="C4901" s="21"/>
      <c r="D4901" s="22">
        <v>0</v>
      </c>
      <c r="E4901" s="23">
        <v>-0.1078900802376775</v>
      </c>
      <c r="F4901" s="28">
        <v>0.58533209084509097</v>
      </c>
      <c r="G4901" s="28">
        <v>0.19116686211858164</v>
      </c>
      <c r="H4901" s="23">
        <v>-2.1233456995592058E-2</v>
      </c>
      <c r="I4901" s="25">
        <f t="shared" si="304"/>
        <v>0</v>
      </c>
      <c r="J4901" s="25">
        <f t="shared" si="305"/>
        <v>1</v>
      </c>
      <c r="K4901" s="25">
        <f t="shared" si="306"/>
        <v>0</v>
      </c>
      <c r="L4901" s="25">
        <f t="shared" si="307"/>
        <v>0</v>
      </c>
      <c r="M4901" s="25">
        <v>1</v>
      </c>
      <c r="N4901" s="25" t="e">
        <v>#N/A</v>
      </c>
      <c r="O4901" s="25" t="e">
        <f>VLOOKUP(A4901,'NFkB target TFs'!$E$10:$E$54,1,FALSE)</f>
        <v>#N/A</v>
      </c>
      <c r="P4901" s="25" t="e">
        <f>VLOOKUP(A4901,'all NFkB targets'!$A$6:$A$571,1,FALSE)</f>
        <v>#N/A</v>
      </c>
    </row>
    <row r="4902" spans="1:16" x14ac:dyDescent="0.25">
      <c r="A4902" s="96" t="s">
        <v>8315</v>
      </c>
      <c r="B4902" s="21" t="s">
        <v>8316</v>
      </c>
      <c r="C4902" s="21"/>
      <c r="D4902" s="22">
        <v>0</v>
      </c>
      <c r="E4902" s="23">
        <v>-0.18920019135577368</v>
      </c>
      <c r="F4902" s="23">
        <v>0.24672333835122873</v>
      </c>
      <c r="G4902" s="23">
        <v>0.21865515446337441</v>
      </c>
      <c r="H4902" s="23">
        <v>-2.1243866593762976E-2</v>
      </c>
      <c r="I4902" s="25">
        <f t="shared" si="304"/>
        <v>0</v>
      </c>
      <c r="J4902" s="25">
        <f t="shared" si="305"/>
        <v>0</v>
      </c>
      <c r="K4902" s="25">
        <f t="shared" si="306"/>
        <v>0</v>
      </c>
      <c r="L4902" s="25">
        <f t="shared" si="307"/>
        <v>0</v>
      </c>
      <c r="M4902" s="25">
        <v>0</v>
      </c>
      <c r="N4902" s="25" t="e">
        <v>#N/A</v>
      </c>
      <c r="O4902" s="25" t="e">
        <f>VLOOKUP(A4902,'NFkB target TFs'!$E$10:$E$54,1,FALSE)</f>
        <v>#N/A</v>
      </c>
      <c r="P4902" s="25" t="e">
        <f>VLOOKUP(A4902,'all NFkB targets'!$A$6:$A$571,1,FALSE)</f>
        <v>#N/A</v>
      </c>
    </row>
    <row r="4903" spans="1:16" x14ac:dyDescent="0.25">
      <c r="A4903" s="96" t="s">
        <v>11454</v>
      </c>
      <c r="B4903" s="21" t="s">
        <v>11455</v>
      </c>
      <c r="C4903" s="21"/>
      <c r="D4903" s="22">
        <v>0</v>
      </c>
      <c r="E4903" s="23">
        <v>0.15318734288493827</v>
      </c>
      <c r="F4903" s="23">
        <v>0.21438090551062161</v>
      </c>
      <c r="G4903" s="23">
        <v>0.28359340282205453</v>
      </c>
      <c r="H4903" s="23">
        <v>-2.1429531582528253E-2</v>
      </c>
      <c r="I4903" s="25">
        <f t="shared" si="304"/>
        <v>0</v>
      </c>
      <c r="J4903" s="25">
        <f t="shared" si="305"/>
        <v>0</v>
      </c>
      <c r="K4903" s="25">
        <f t="shared" si="306"/>
        <v>0</v>
      </c>
      <c r="L4903" s="25">
        <f t="shared" si="307"/>
        <v>0</v>
      </c>
      <c r="M4903" s="25">
        <v>0</v>
      </c>
      <c r="N4903" s="25" t="e">
        <v>#N/A</v>
      </c>
      <c r="O4903" s="25" t="e">
        <f>VLOOKUP(A4903,'NFkB target TFs'!$E$10:$E$54,1,FALSE)</f>
        <v>#N/A</v>
      </c>
      <c r="P4903" s="25" t="e">
        <f>VLOOKUP(A4903,'all NFkB targets'!$A$6:$A$571,1,FALSE)</f>
        <v>#N/A</v>
      </c>
    </row>
    <row r="4904" spans="1:16" x14ac:dyDescent="0.25">
      <c r="A4904" s="96" t="s">
        <v>14250</v>
      </c>
      <c r="B4904" s="21" t="s">
        <v>941</v>
      </c>
      <c r="C4904" s="21"/>
      <c r="D4904" s="22">
        <v>0</v>
      </c>
      <c r="E4904" s="28">
        <v>0.33232171322441623</v>
      </c>
      <c r="F4904" s="28">
        <v>0.55624499179219744</v>
      </c>
      <c r="G4904" s="28">
        <v>0.6510072254926822</v>
      </c>
      <c r="H4904" s="23">
        <v>-2.158331571779671E-2</v>
      </c>
      <c r="I4904" s="25">
        <f t="shared" si="304"/>
        <v>0</v>
      </c>
      <c r="J4904" s="25">
        <f t="shared" si="305"/>
        <v>0</v>
      </c>
      <c r="K4904" s="25">
        <f t="shared" si="306"/>
        <v>1</v>
      </c>
      <c r="L4904" s="25">
        <f t="shared" si="307"/>
        <v>0</v>
      </c>
      <c r="M4904" s="25">
        <v>1</v>
      </c>
      <c r="N4904" s="25" t="e">
        <v>#N/A</v>
      </c>
      <c r="O4904" s="25" t="e">
        <f>VLOOKUP(A4904,'NFkB target TFs'!$E$10:$E$54,1,FALSE)</f>
        <v>#N/A</v>
      </c>
      <c r="P4904" s="25" t="e">
        <f>VLOOKUP(A4904,'all NFkB targets'!$A$6:$A$571,1,FALSE)</f>
        <v>#N/A</v>
      </c>
    </row>
    <row r="4905" spans="1:16" x14ac:dyDescent="0.25">
      <c r="A4905" s="96" t="s">
        <v>9429</v>
      </c>
      <c r="B4905" s="21" t="s">
        <v>9430</v>
      </c>
      <c r="C4905" s="21"/>
      <c r="D4905" s="22">
        <v>0</v>
      </c>
      <c r="E4905" s="23">
        <v>9.7160359513269651E-2</v>
      </c>
      <c r="F4905" s="23">
        <v>-2.9207025562824399E-2</v>
      </c>
      <c r="G4905" s="23">
        <v>4.8167856590826487E-2</v>
      </c>
      <c r="H4905" s="23">
        <v>-2.1604607019794234E-2</v>
      </c>
      <c r="I4905" s="25">
        <f t="shared" si="304"/>
        <v>0</v>
      </c>
      <c r="J4905" s="25">
        <f t="shared" si="305"/>
        <v>0</v>
      </c>
      <c r="K4905" s="25">
        <f t="shared" si="306"/>
        <v>0</v>
      </c>
      <c r="L4905" s="25">
        <f t="shared" si="307"/>
        <v>0</v>
      </c>
      <c r="M4905" s="25">
        <v>0</v>
      </c>
      <c r="N4905" s="25" t="e">
        <v>#N/A</v>
      </c>
      <c r="O4905" s="25" t="e">
        <f>VLOOKUP(A4905,'NFkB target TFs'!$E$10:$E$54,1,FALSE)</f>
        <v>#N/A</v>
      </c>
      <c r="P4905" s="25" t="e">
        <f>VLOOKUP(A4905,'all NFkB targets'!$A$6:$A$571,1,FALSE)</f>
        <v>#N/A</v>
      </c>
    </row>
    <row r="4906" spans="1:16" x14ac:dyDescent="0.25">
      <c r="A4906" s="96" t="s">
        <v>5785</v>
      </c>
      <c r="B4906" s="21" t="s">
        <v>5786</v>
      </c>
      <c r="C4906" s="21"/>
      <c r="D4906" s="22">
        <v>0</v>
      </c>
      <c r="E4906" s="23">
        <v>0.29391170125732369</v>
      </c>
      <c r="F4906" s="23">
        <v>-0.44203281901645136</v>
      </c>
      <c r="G4906" s="23">
        <v>-9.429335575869309E-2</v>
      </c>
      <c r="H4906" s="23">
        <v>-2.1685892271512724E-2</v>
      </c>
      <c r="I4906" s="25">
        <f t="shared" si="304"/>
        <v>0</v>
      </c>
      <c r="J4906" s="25">
        <f t="shared" si="305"/>
        <v>0</v>
      </c>
      <c r="K4906" s="25">
        <f t="shared" si="306"/>
        <v>0</v>
      </c>
      <c r="L4906" s="25">
        <f t="shared" si="307"/>
        <v>0</v>
      </c>
      <c r="M4906" s="25">
        <v>0</v>
      </c>
      <c r="N4906" s="25" t="e">
        <v>#N/A</v>
      </c>
      <c r="O4906" s="25" t="e">
        <f>VLOOKUP(A4906,'NFkB target TFs'!$E$10:$E$54,1,FALSE)</f>
        <v>#N/A</v>
      </c>
      <c r="P4906" s="25" t="e">
        <f>VLOOKUP(A4906,'all NFkB targets'!$A$6:$A$571,1,FALSE)</f>
        <v>#N/A</v>
      </c>
    </row>
    <row r="4907" spans="1:16" x14ac:dyDescent="0.25">
      <c r="A4907" s="96" t="s">
        <v>2381</v>
      </c>
      <c r="B4907" s="21" t="s">
        <v>2382</v>
      </c>
      <c r="C4907" s="21"/>
      <c r="D4907" s="22">
        <v>0</v>
      </c>
      <c r="E4907" s="23">
        <v>-2.0803212668457909E-2</v>
      </c>
      <c r="F4907" s="23">
        <v>0.16306520885886838</v>
      </c>
      <c r="G4907" s="23">
        <v>0.31896434644158017</v>
      </c>
      <c r="H4907" s="23">
        <v>-2.1734373171719439E-2</v>
      </c>
      <c r="I4907" s="25">
        <f t="shared" si="304"/>
        <v>0</v>
      </c>
      <c r="J4907" s="25">
        <f t="shared" si="305"/>
        <v>0</v>
      </c>
      <c r="K4907" s="25">
        <f t="shared" si="306"/>
        <v>0</v>
      </c>
      <c r="L4907" s="25">
        <f t="shared" si="307"/>
        <v>0</v>
      </c>
      <c r="M4907" s="25">
        <v>0</v>
      </c>
      <c r="N4907" s="25" t="e">
        <v>#N/A</v>
      </c>
      <c r="O4907" s="25" t="e">
        <f>VLOOKUP(A4907,'NFkB target TFs'!$E$10:$E$54,1,FALSE)</f>
        <v>#N/A</v>
      </c>
      <c r="P4907" s="25" t="e">
        <f>VLOOKUP(A4907,'all NFkB targets'!$A$6:$A$571,1,FALSE)</f>
        <v>#N/A</v>
      </c>
    </row>
    <row r="4908" spans="1:16" x14ac:dyDescent="0.25">
      <c r="A4908" s="96" t="s">
        <v>11026</v>
      </c>
      <c r="B4908" s="21" t="s">
        <v>11027</v>
      </c>
      <c r="C4908" s="21"/>
      <c r="D4908" s="22">
        <v>0</v>
      </c>
      <c r="E4908" s="23">
        <v>-5.316232451812973E-2</v>
      </c>
      <c r="F4908" s="23">
        <v>-6.8416738265585544E-2</v>
      </c>
      <c r="G4908" s="23">
        <v>-0.10355251298836417</v>
      </c>
      <c r="H4908" s="23">
        <v>-2.1737687656978057E-2</v>
      </c>
      <c r="I4908" s="25">
        <f t="shared" ref="I4908:I4971" si="308">IF(ABS(E4908)&gt;0.585,1,0)</f>
        <v>0</v>
      </c>
      <c r="J4908" s="25">
        <f t="shared" ref="J4908:J4971" si="309">IF(ABS(F4908)&gt;0.585,1,0)</f>
        <v>0</v>
      </c>
      <c r="K4908" s="25">
        <f t="shared" ref="K4908:K4971" si="310">IF(ABS(G4908)&gt;0.585,1,0)</f>
        <v>0</v>
      </c>
      <c r="L4908" s="25">
        <f t="shared" ref="L4908:L4971" si="311">IF(ABS(H4908)&gt;0.585,1,0)</f>
        <v>0</v>
      </c>
      <c r="M4908" s="25">
        <v>0</v>
      </c>
      <c r="N4908" s="25" t="e">
        <v>#N/A</v>
      </c>
      <c r="O4908" s="25" t="e">
        <f>VLOOKUP(A4908,'NFkB target TFs'!$E$10:$E$54,1,FALSE)</f>
        <v>#N/A</v>
      </c>
      <c r="P4908" s="25" t="e">
        <f>VLOOKUP(A4908,'all NFkB targets'!$A$6:$A$571,1,FALSE)</f>
        <v>#N/A</v>
      </c>
    </row>
    <row r="4909" spans="1:16" x14ac:dyDescent="0.25">
      <c r="A4909" s="96" t="s">
        <v>940</v>
      </c>
      <c r="B4909" s="21" t="s">
        <v>941</v>
      </c>
      <c r="C4909" s="21"/>
      <c r="D4909" s="22">
        <v>0</v>
      </c>
      <c r="E4909" s="23">
        <v>0.18316950795180315</v>
      </c>
      <c r="F4909" s="23">
        <v>7.3989618257314274E-2</v>
      </c>
      <c r="G4909" s="23">
        <v>-0.27540311922138866</v>
      </c>
      <c r="H4909" s="23">
        <v>-2.1801949653208412E-2</v>
      </c>
      <c r="I4909" s="25">
        <f t="shared" si="308"/>
        <v>0</v>
      </c>
      <c r="J4909" s="25">
        <f t="shared" si="309"/>
        <v>0</v>
      </c>
      <c r="K4909" s="25">
        <f t="shared" si="310"/>
        <v>0</v>
      </c>
      <c r="L4909" s="25">
        <f t="shared" si="311"/>
        <v>0</v>
      </c>
      <c r="M4909" s="25">
        <v>0</v>
      </c>
      <c r="N4909" s="25" t="e">
        <v>#N/A</v>
      </c>
      <c r="O4909" s="25" t="e">
        <f>VLOOKUP(A4909,'NFkB target TFs'!$E$10:$E$54,1,FALSE)</f>
        <v>#N/A</v>
      </c>
      <c r="P4909" s="25" t="e">
        <f>VLOOKUP(A4909,'all NFkB targets'!$A$6:$A$571,1,FALSE)</f>
        <v>#N/A</v>
      </c>
    </row>
    <row r="4910" spans="1:16" x14ac:dyDescent="0.25">
      <c r="A4910" s="96" t="s">
        <v>10714</v>
      </c>
      <c r="B4910" s="21" t="s">
        <v>10715</v>
      </c>
      <c r="C4910" s="21"/>
      <c r="D4910" s="22">
        <v>0</v>
      </c>
      <c r="E4910" s="23">
        <v>0.10027296501496877</v>
      </c>
      <c r="F4910" s="23">
        <v>0.11214933438260741</v>
      </c>
      <c r="G4910" s="23">
        <v>-5.3386455541467474E-2</v>
      </c>
      <c r="H4910" s="23">
        <v>-2.1808429339622029E-2</v>
      </c>
      <c r="I4910" s="25">
        <f t="shared" si="308"/>
        <v>0</v>
      </c>
      <c r="J4910" s="25">
        <f t="shared" si="309"/>
        <v>0</v>
      </c>
      <c r="K4910" s="25">
        <f t="shared" si="310"/>
        <v>0</v>
      </c>
      <c r="L4910" s="25">
        <f t="shared" si="311"/>
        <v>0</v>
      </c>
      <c r="M4910" s="25">
        <v>0</v>
      </c>
      <c r="N4910" s="25" t="e">
        <v>#N/A</v>
      </c>
      <c r="O4910" s="25" t="e">
        <f>VLOOKUP(A4910,'NFkB target TFs'!$E$10:$E$54,1,FALSE)</f>
        <v>#N/A</v>
      </c>
      <c r="P4910" s="25" t="e">
        <f>VLOOKUP(A4910,'all NFkB targets'!$A$6:$A$571,1,FALSE)</f>
        <v>#N/A</v>
      </c>
    </row>
    <row r="4911" spans="1:16" x14ac:dyDescent="0.25">
      <c r="A4911" s="96" t="s">
        <v>4226</v>
      </c>
      <c r="B4911" s="21" t="s">
        <v>4227</v>
      </c>
      <c r="C4911" s="21"/>
      <c r="D4911" s="22">
        <v>0</v>
      </c>
      <c r="E4911" s="23">
        <v>0.37609535603144145</v>
      </c>
      <c r="F4911" s="23">
        <v>0.31703391176628121</v>
      </c>
      <c r="G4911" s="23">
        <v>2.4930609247410977E-2</v>
      </c>
      <c r="H4911" s="23">
        <v>-2.1840548835949838E-2</v>
      </c>
      <c r="I4911" s="25">
        <f t="shared" si="308"/>
        <v>0</v>
      </c>
      <c r="J4911" s="25">
        <f t="shared" si="309"/>
        <v>0</v>
      </c>
      <c r="K4911" s="25">
        <f t="shared" si="310"/>
        <v>0</v>
      </c>
      <c r="L4911" s="25">
        <f t="shared" si="311"/>
        <v>0</v>
      </c>
      <c r="M4911" s="25">
        <v>0</v>
      </c>
      <c r="N4911" s="25" t="e">
        <v>#N/A</v>
      </c>
      <c r="O4911" s="25" t="e">
        <f>VLOOKUP(A4911,'NFkB target TFs'!$E$10:$E$54,1,FALSE)</f>
        <v>#N/A</v>
      </c>
      <c r="P4911" s="25" t="e">
        <f>VLOOKUP(A4911,'all NFkB targets'!$A$6:$A$571,1,FALSE)</f>
        <v>#N/A</v>
      </c>
    </row>
    <row r="4912" spans="1:16" x14ac:dyDescent="0.25">
      <c r="A4912" s="96" t="s">
        <v>12581</v>
      </c>
      <c r="B4912" s="21" t="s">
        <v>12582</v>
      </c>
      <c r="C4912" s="21"/>
      <c r="D4912" s="22">
        <v>0</v>
      </c>
      <c r="E4912" s="23">
        <v>-9.5763130632222609E-2</v>
      </c>
      <c r="F4912" s="28">
        <v>0.67005904008132766</v>
      </c>
      <c r="G4912" s="28">
        <v>0.31519736676888271</v>
      </c>
      <c r="H4912" s="23">
        <v>-2.1932156814339476E-2</v>
      </c>
      <c r="I4912" s="25">
        <f t="shared" si="308"/>
        <v>0</v>
      </c>
      <c r="J4912" s="25">
        <f t="shared" si="309"/>
        <v>1</v>
      </c>
      <c r="K4912" s="25">
        <f t="shared" si="310"/>
        <v>0</v>
      </c>
      <c r="L4912" s="25">
        <f t="shared" si="311"/>
        <v>0</v>
      </c>
      <c r="M4912" s="25">
        <v>1</v>
      </c>
      <c r="N4912" s="25" t="e">
        <v>#N/A</v>
      </c>
      <c r="O4912" s="25" t="e">
        <f>VLOOKUP(A4912,'NFkB target TFs'!$E$10:$E$54,1,FALSE)</f>
        <v>#N/A</v>
      </c>
      <c r="P4912" s="25" t="e">
        <f>VLOOKUP(A4912,'all NFkB targets'!$A$6:$A$571,1,FALSE)</f>
        <v>#N/A</v>
      </c>
    </row>
    <row r="4913" spans="1:16" x14ac:dyDescent="0.25">
      <c r="A4913" s="96" t="s">
        <v>13717</v>
      </c>
      <c r="B4913" s="21" t="s">
        <v>13718</v>
      </c>
      <c r="C4913" s="21"/>
      <c r="D4913" s="22">
        <v>0</v>
      </c>
      <c r="E4913" s="28">
        <v>0.18073734205910824</v>
      </c>
      <c r="F4913" s="28">
        <v>0.1661184160125776</v>
      </c>
      <c r="G4913" s="28">
        <v>0.59969340129801296</v>
      </c>
      <c r="H4913" s="23">
        <v>-2.2110521278040123E-2</v>
      </c>
      <c r="I4913" s="25">
        <f t="shared" si="308"/>
        <v>0</v>
      </c>
      <c r="J4913" s="25">
        <f t="shared" si="309"/>
        <v>0</v>
      </c>
      <c r="K4913" s="25">
        <f t="shared" si="310"/>
        <v>1</v>
      </c>
      <c r="L4913" s="25">
        <f t="shared" si="311"/>
        <v>0</v>
      </c>
      <c r="M4913" s="25">
        <v>1</v>
      </c>
      <c r="N4913" s="25" t="e">
        <v>#N/A</v>
      </c>
      <c r="O4913" s="25" t="e">
        <f>VLOOKUP(A4913,'NFkB target TFs'!$E$10:$E$54,1,FALSE)</f>
        <v>#N/A</v>
      </c>
      <c r="P4913" s="25" t="e">
        <f>VLOOKUP(A4913,'all NFkB targets'!$A$6:$A$571,1,FALSE)</f>
        <v>#N/A</v>
      </c>
    </row>
    <row r="4914" spans="1:16" x14ac:dyDescent="0.25">
      <c r="A4914" s="96" t="s">
        <v>2904</v>
      </c>
      <c r="B4914" s="21" t="s">
        <v>2905</v>
      </c>
      <c r="C4914" s="21"/>
      <c r="D4914" s="22">
        <v>0</v>
      </c>
      <c r="E4914" s="23">
        <v>-0.16263396063615093</v>
      </c>
      <c r="F4914" s="23">
        <v>5.5923550882470877E-2</v>
      </c>
      <c r="G4914" s="23">
        <v>4.2917977934704976E-2</v>
      </c>
      <c r="H4914" s="23">
        <v>-2.21417187357137E-2</v>
      </c>
      <c r="I4914" s="25">
        <f t="shared" si="308"/>
        <v>0</v>
      </c>
      <c r="J4914" s="25">
        <f t="shared" si="309"/>
        <v>0</v>
      </c>
      <c r="K4914" s="25">
        <f t="shared" si="310"/>
        <v>0</v>
      </c>
      <c r="L4914" s="25">
        <f t="shared" si="311"/>
        <v>0</v>
      </c>
      <c r="M4914" s="25">
        <v>0</v>
      </c>
      <c r="N4914" s="25" t="e">
        <v>#N/A</v>
      </c>
      <c r="O4914" s="25" t="e">
        <f>VLOOKUP(A4914,'NFkB target TFs'!$E$10:$E$54,1,FALSE)</f>
        <v>#N/A</v>
      </c>
      <c r="P4914" s="25" t="e">
        <f>VLOOKUP(A4914,'all NFkB targets'!$A$6:$A$571,1,FALSE)</f>
        <v>#N/A</v>
      </c>
    </row>
    <row r="4915" spans="1:16" x14ac:dyDescent="0.25">
      <c r="A4915" s="96" t="s">
        <v>14443</v>
      </c>
      <c r="B4915" s="21" t="s">
        <v>14444</v>
      </c>
      <c r="C4915" s="21"/>
      <c r="D4915" s="22">
        <v>0</v>
      </c>
      <c r="E4915" s="24">
        <v>-0.64108138217205801</v>
      </c>
      <c r="F4915" s="24">
        <v>-0.37844792951446876</v>
      </c>
      <c r="G4915" s="24">
        <v>-0.61183736211032791</v>
      </c>
      <c r="H4915" s="23">
        <v>-2.216552895887379E-2</v>
      </c>
      <c r="I4915" s="25">
        <f t="shared" si="308"/>
        <v>1</v>
      </c>
      <c r="J4915" s="25">
        <f t="shared" si="309"/>
        <v>0</v>
      </c>
      <c r="K4915" s="25">
        <f t="shared" si="310"/>
        <v>1</v>
      </c>
      <c r="L4915" s="25">
        <f t="shared" si="311"/>
        <v>0</v>
      </c>
      <c r="M4915" s="25">
        <v>1</v>
      </c>
      <c r="N4915" s="25" t="e">
        <v>#N/A</v>
      </c>
      <c r="O4915" s="25" t="e">
        <f>VLOOKUP(A4915,'NFkB target TFs'!$E$10:$E$54,1,FALSE)</f>
        <v>#N/A</v>
      </c>
      <c r="P4915" s="25" t="e">
        <f>VLOOKUP(A4915,'all NFkB targets'!$A$6:$A$571,1,FALSE)</f>
        <v>#N/A</v>
      </c>
    </row>
    <row r="4916" spans="1:16" x14ac:dyDescent="0.25">
      <c r="A4916" s="96" t="s">
        <v>7594</v>
      </c>
      <c r="B4916" s="21" t="s">
        <v>7595</v>
      </c>
      <c r="C4916" s="21"/>
      <c r="D4916" s="22">
        <v>0</v>
      </c>
      <c r="E4916" s="23">
        <v>8.3162242719789892E-2</v>
      </c>
      <c r="F4916" s="23">
        <v>0.30549775038995208</v>
      </c>
      <c r="G4916" s="23">
        <v>6.2518608543762219E-2</v>
      </c>
      <c r="H4916" s="23">
        <v>-2.2266312443653364E-2</v>
      </c>
      <c r="I4916" s="25">
        <f t="shared" si="308"/>
        <v>0</v>
      </c>
      <c r="J4916" s="25">
        <f t="shared" si="309"/>
        <v>0</v>
      </c>
      <c r="K4916" s="25">
        <f t="shared" si="310"/>
        <v>0</v>
      </c>
      <c r="L4916" s="25">
        <f t="shared" si="311"/>
        <v>0</v>
      </c>
      <c r="M4916" s="25">
        <v>0</v>
      </c>
      <c r="N4916" s="25" t="e">
        <v>#N/A</v>
      </c>
      <c r="O4916" s="25" t="e">
        <f>VLOOKUP(A4916,'NFkB target TFs'!$E$10:$E$54,1,FALSE)</f>
        <v>#N/A</v>
      </c>
      <c r="P4916" s="25" t="e">
        <f>VLOOKUP(A4916,'all NFkB targets'!$A$6:$A$571,1,FALSE)</f>
        <v>#N/A</v>
      </c>
    </row>
    <row r="4917" spans="1:16" x14ac:dyDescent="0.25">
      <c r="A4917" s="96" t="s">
        <v>2505</v>
      </c>
      <c r="B4917" s="21" t="s">
        <v>941</v>
      </c>
      <c r="C4917" s="21"/>
      <c r="D4917" s="22">
        <v>0</v>
      </c>
      <c r="E4917" s="23">
        <v>-0.35914629838679896</v>
      </c>
      <c r="F4917" s="23">
        <v>-0.26438392295671037</v>
      </c>
      <c r="G4917" s="23">
        <v>-0.11994264382157881</v>
      </c>
      <c r="H4917" s="23">
        <v>-2.2300229420239917E-2</v>
      </c>
      <c r="I4917" s="25">
        <f t="shared" si="308"/>
        <v>0</v>
      </c>
      <c r="J4917" s="25">
        <f t="shared" si="309"/>
        <v>0</v>
      </c>
      <c r="K4917" s="25">
        <f t="shared" si="310"/>
        <v>0</v>
      </c>
      <c r="L4917" s="25">
        <f t="shared" si="311"/>
        <v>0</v>
      </c>
      <c r="M4917" s="25">
        <v>0</v>
      </c>
      <c r="N4917" s="25" t="e">
        <v>#N/A</v>
      </c>
      <c r="O4917" s="25" t="e">
        <f>VLOOKUP(A4917,'NFkB target TFs'!$E$10:$E$54,1,FALSE)</f>
        <v>#N/A</v>
      </c>
      <c r="P4917" s="25" t="e">
        <f>VLOOKUP(A4917,'all NFkB targets'!$A$6:$A$571,1,FALSE)</f>
        <v>#N/A</v>
      </c>
    </row>
    <row r="4918" spans="1:16" x14ac:dyDescent="0.25">
      <c r="A4918" s="96" t="s">
        <v>9149</v>
      </c>
      <c r="B4918" s="21" t="s">
        <v>9150</v>
      </c>
      <c r="C4918" s="21"/>
      <c r="D4918" s="22">
        <v>0</v>
      </c>
      <c r="E4918" s="23">
        <v>-4.0937934441308929E-2</v>
      </c>
      <c r="F4918" s="23">
        <v>0.11552478480617773</v>
      </c>
      <c r="G4918" s="23">
        <v>0.22675253985482952</v>
      </c>
      <c r="H4918" s="23">
        <v>-2.2531988718469193E-2</v>
      </c>
      <c r="I4918" s="25">
        <f t="shared" si="308"/>
        <v>0</v>
      </c>
      <c r="J4918" s="25">
        <f t="shared" si="309"/>
        <v>0</v>
      </c>
      <c r="K4918" s="25">
        <f t="shared" si="310"/>
        <v>0</v>
      </c>
      <c r="L4918" s="25">
        <f t="shared" si="311"/>
        <v>0</v>
      </c>
      <c r="M4918" s="25">
        <v>0</v>
      </c>
      <c r="N4918" s="25" t="e">
        <v>#N/A</v>
      </c>
      <c r="O4918" s="25" t="e">
        <f>VLOOKUP(A4918,'NFkB target TFs'!$E$10:$E$54,1,FALSE)</f>
        <v>#N/A</v>
      </c>
      <c r="P4918" s="25" t="e">
        <f>VLOOKUP(A4918,'all NFkB targets'!$A$6:$A$571,1,FALSE)</f>
        <v>#N/A</v>
      </c>
    </row>
    <row r="4919" spans="1:16" x14ac:dyDescent="0.25">
      <c r="A4919" s="96" t="s">
        <v>5595</v>
      </c>
      <c r="B4919" s="21" t="s">
        <v>5596</v>
      </c>
      <c r="C4919" s="21"/>
      <c r="D4919" s="22">
        <v>0</v>
      </c>
      <c r="E4919" s="23">
        <v>5.4881377476153438E-2</v>
      </c>
      <c r="F4919" s="23">
        <v>5.5506659445108512E-2</v>
      </c>
      <c r="G4919" s="23">
        <v>-7.6625944788067703E-3</v>
      </c>
      <c r="H4919" s="23">
        <v>-2.2551539103172938E-2</v>
      </c>
      <c r="I4919" s="25">
        <f t="shared" si="308"/>
        <v>0</v>
      </c>
      <c r="J4919" s="25">
        <f t="shared" si="309"/>
        <v>0</v>
      </c>
      <c r="K4919" s="25">
        <f t="shared" si="310"/>
        <v>0</v>
      </c>
      <c r="L4919" s="25">
        <f t="shared" si="311"/>
        <v>0</v>
      </c>
      <c r="M4919" s="25">
        <v>0</v>
      </c>
      <c r="N4919" s="25" t="e">
        <v>#N/A</v>
      </c>
      <c r="O4919" s="25" t="e">
        <f>VLOOKUP(A4919,'NFkB target TFs'!$E$10:$E$54,1,FALSE)</f>
        <v>#N/A</v>
      </c>
      <c r="P4919" s="25" t="e">
        <f>VLOOKUP(A4919,'all NFkB targets'!$A$6:$A$571,1,FALSE)</f>
        <v>#N/A</v>
      </c>
    </row>
    <row r="4920" spans="1:16" x14ac:dyDescent="0.25">
      <c r="A4920" s="96" t="s">
        <v>6379</v>
      </c>
      <c r="B4920" s="21" t="s">
        <v>6380</v>
      </c>
      <c r="C4920" s="21"/>
      <c r="D4920" s="22">
        <v>0</v>
      </c>
      <c r="E4920" s="23">
        <v>0.34159480917233537</v>
      </c>
      <c r="F4920" s="23">
        <v>9.3283950059650969E-2</v>
      </c>
      <c r="G4920" s="23">
        <v>-0.19299067503133777</v>
      </c>
      <c r="H4920" s="23">
        <v>-2.2605664669516936E-2</v>
      </c>
      <c r="I4920" s="25">
        <f t="shared" si="308"/>
        <v>0</v>
      </c>
      <c r="J4920" s="25">
        <f t="shared" si="309"/>
        <v>0</v>
      </c>
      <c r="K4920" s="25">
        <f t="shared" si="310"/>
        <v>0</v>
      </c>
      <c r="L4920" s="25">
        <f t="shared" si="311"/>
        <v>0</v>
      </c>
      <c r="M4920" s="25">
        <v>0</v>
      </c>
      <c r="N4920" s="25" t="e">
        <v>#N/A</v>
      </c>
      <c r="O4920" s="25" t="e">
        <f>VLOOKUP(A4920,'NFkB target TFs'!$E$10:$E$54,1,FALSE)</f>
        <v>#N/A</v>
      </c>
      <c r="P4920" s="25" t="e">
        <f>VLOOKUP(A4920,'all NFkB targets'!$A$6:$A$571,1,FALSE)</f>
        <v>#N/A</v>
      </c>
    </row>
    <row r="4921" spans="1:16" x14ac:dyDescent="0.25">
      <c r="A4921" s="96" t="s">
        <v>5950</v>
      </c>
      <c r="B4921" s="21" t="s">
        <v>5951</v>
      </c>
      <c r="C4921" s="21"/>
      <c r="D4921" s="22">
        <v>0</v>
      </c>
      <c r="E4921" s="23">
        <v>0.14806098447535382</v>
      </c>
      <c r="F4921" s="23">
        <v>0.1222557500509978</v>
      </c>
      <c r="G4921" s="23">
        <v>-0.22809871463860731</v>
      </c>
      <c r="H4921" s="23">
        <v>-2.2632099184876738E-2</v>
      </c>
      <c r="I4921" s="25">
        <f t="shared" si="308"/>
        <v>0</v>
      </c>
      <c r="J4921" s="25">
        <f t="shared" si="309"/>
        <v>0</v>
      </c>
      <c r="K4921" s="25">
        <f t="shared" si="310"/>
        <v>0</v>
      </c>
      <c r="L4921" s="25">
        <f t="shared" si="311"/>
        <v>0</v>
      </c>
      <c r="M4921" s="25">
        <v>0</v>
      </c>
      <c r="N4921" s="25" t="e">
        <v>#N/A</v>
      </c>
      <c r="O4921" s="25" t="e">
        <f>VLOOKUP(A4921,'NFkB target TFs'!$E$10:$E$54,1,FALSE)</f>
        <v>#N/A</v>
      </c>
      <c r="P4921" s="25" t="e">
        <f>VLOOKUP(A4921,'all NFkB targets'!$A$6:$A$571,1,FALSE)</f>
        <v>#N/A</v>
      </c>
    </row>
    <row r="4922" spans="1:16" x14ac:dyDescent="0.25">
      <c r="A4922" s="96" t="s">
        <v>10409</v>
      </c>
      <c r="B4922" s="21" t="s">
        <v>10410</v>
      </c>
      <c r="C4922" s="21"/>
      <c r="D4922" s="22">
        <v>0</v>
      </c>
      <c r="E4922" s="23">
        <v>9.8373167630622774E-2</v>
      </c>
      <c r="F4922" s="23">
        <v>0.31392347823150923</v>
      </c>
      <c r="G4922" s="23">
        <v>-3.0716020213314776E-2</v>
      </c>
      <c r="H4922" s="23">
        <v>-2.2747592003376504E-2</v>
      </c>
      <c r="I4922" s="25">
        <f t="shared" si="308"/>
        <v>0</v>
      </c>
      <c r="J4922" s="25">
        <f t="shared" si="309"/>
        <v>0</v>
      </c>
      <c r="K4922" s="25">
        <f t="shared" si="310"/>
        <v>0</v>
      </c>
      <c r="L4922" s="25">
        <f t="shared" si="311"/>
        <v>0</v>
      </c>
      <c r="M4922" s="25">
        <v>0</v>
      </c>
      <c r="N4922" s="25" t="e">
        <v>#N/A</v>
      </c>
      <c r="O4922" s="25" t="e">
        <f>VLOOKUP(A4922,'NFkB target TFs'!$E$10:$E$54,1,FALSE)</f>
        <v>#N/A</v>
      </c>
      <c r="P4922" s="25" t="e">
        <f>VLOOKUP(A4922,'all NFkB targets'!$A$6:$A$571,1,FALSE)</f>
        <v>#N/A</v>
      </c>
    </row>
    <row r="4923" spans="1:16" x14ac:dyDescent="0.25">
      <c r="A4923" s="96" t="s">
        <v>9509</v>
      </c>
      <c r="B4923" s="21" t="s">
        <v>9510</v>
      </c>
      <c r="C4923" s="21"/>
      <c r="D4923" s="22">
        <v>0</v>
      </c>
      <c r="E4923" s="23">
        <v>-0.34742447725621567</v>
      </c>
      <c r="F4923" s="23">
        <v>-0.10163249381923935</v>
      </c>
      <c r="G4923" s="23">
        <v>-0.18170896449842516</v>
      </c>
      <c r="H4923" s="23">
        <v>-2.284271850508179E-2</v>
      </c>
      <c r="I4923" s="25">
        <f t="shared" si="308"/>
        <v>0</v>
      </c>
      <c r="J4923" s="25">
        <f t="shared" si="309"/>
        <v>0</v>
      </c>
      <c r="K4923" s="25">
        <f t="shared" si="310"/>
        <v>0</v>
      </c>
      <c r="L4923" s="25">
        <f t="shared" si="311"/>
        <v>0</v>
      </c>
      <c r="M4923" s="25">
        <v>0</v>
      </c>
      <c r="N4923" s="25" t="e">
        <v>#N/A</v>
      </c>
      <c r="O4923" s="25" t="e">
        <f>VLOOKUP(A4923,'NFkB target TFs'!$E$10:$E$54,1,FALSE)</f>
        <v>#N/A</v>
      </c>
      <c r="P4923" s="25" t="e">
        <f>VLOOKUP(A4923,'all NFkB targets'!$A$6:$A$571,1,FALSE)</f>
        <v>#N/A</v>
      </c>
    </row>
    <row r="4924" spans="1:16" x14ac:dyDescent="0.25">
      <c r="A4924" s="96" t="s">
        <v>14551</v>
      </c>
      <c r="B4924" s="21" t="s">
        <v>14552</v>
      </c>
      <c r="C4924" s="21"/>
      <c r="D4924" s="22">
        <v>0</v>
      </c>
      <c r="E4924" s="23">
        <v>-2.2413780543007768E-2</v>
      </c>
      <c r="F4924" s="24">
        <v>-0.64318449815063938</v>
      </c>
      <c r="G4924" s="24">
        <v>-0.87279882079380411</v>
      </c>
      <c r="H4924" s="23">
        <v>-2.2845939742988298E-2</v>
      </c>
      <c r="I4924" s="25">
        <f t="shared" si="308"/>
        <v>0</v>
      </c>
      <c r="J4924" s="25">
        <f t="shared" si="309"/>
        <v>1</v>
      </c>
      <c r="K4924" s="25">
        <f t="shared" si="310"/>
        <v>1</v>
      </c>
      <c r="L4924" s="25">
        <f t="shared" si="311"/>
        <v>0</v>
      </c>
      <c r="M4924" s="25">
        <v>1</v>
      </c>
      <c r="N4924" s="25" t="e">
        <v>#N/A</v>
      </c>
      <c r="O4924" s="25" t="e">
        <f>VLOOKUP(A4924,'NFkB target TFs'!$E$10:$E$54,1,FALSE)</f>
        <v>#N/A</v>
      </c>
      <c r="P4924" s="25" t="e">
        <f>VLOOKUP(A4924,'all NFkB targets'!$A$6:$A$571,1,FALSE)</f>
        <v>#N/A</v>
      </c>
    </row>
    <row r="4925" spans="1:16" x14ac:dyDescent="0.25">
      <c r="A4925" s="96" t="s">
        <v>4043</v>
      </c>
      <c r="B4925" s="21" t="s">
        <v>4044</v>
      </c>
      <c r="C4925" s="21"/>
      <c r="D4925" s="22">
        <v>0</v>
      </c>
      <c r="E4925" s="23">
        <v>0.1545067397539327</v>
      </c>
      <c r="F4925" s="23">
        <v>9.2276990850132953E-2</v>
      </c>
      <c r="G4925" s="23">
        <v>0.13966439780517578</v>
      </c>
      <c r="H4925" s="23">
        <v>-2.3088722606847127E-2</v>
      </c>
      <c r="I4925" s="25">
        <f t="shared" si="308"/>
        <v>0</v>
      </c>
      <c r="J4925" s="25">
        <f t="shared" si="309"/>
        <v>0</v>
      </c>
      <c r="K4925" s="25">
        <f t="shared" si="310"/>
        <v>0</v>
      </c>
      <c r="L4925" s="25">
        <f t="shared" si="311"/>
        <v>0</v>
      </c>
      <c r="M4925" s="25">
        <v>0</v>
      </c>
      <c r="N4925" s="25" t="e">
        <v>#N/A</v>
      </c>
      <c r="O4925" s="25" t="e">
        <f>VLOOKUP(A4925,'NFkB target TFs'!$E$10:$E$54,1,FALSE)</f>
        <v>#N/A</v>
      </c>
      <c r="P4925" s="25" t="e">
        <f>VLOOKUP(A4925,'all NFkB targets'!$A$6:$A$571,1,FALSE)</f>
        <v>#N/A</v>
      </c>
    </row>
    <row r="4926" spans="1:16" x14ac:dyDescent="0.25">
      <c r="A4926" s="96" t="s">
        <v>4756</v>
      </c>
      <c r="B4926" s="21" t="s">
        <v>4757</v>
      </c>
      <c r="C4926" s="21"/>
      <c r="D4926" s="22">
        <v>0</v>
      </c>
      <c r="E4926" s="23">
        <v>0.12400781999966876</v>
      </c>
      <c r="F4926" s="23">
        <v>0.17622458285756851</v>
      </c>
      <c r="G4926" s="23">
        <v>0.30636772626248016</v>
      </c>
      <c r="H4926" s="23">
        <v>-2.3204014670830487E-2</v>
      </c>
      <c r="I4926" s="25">
        <f t="shared" si="308"/>
        <v>0</v>
      </c>
      <c r="J4926" s="25">
        <f t="shared" si="309"/>
        <v>0</v>
      </c>
      <c r="K4926" s="25">
        <f t="shared" si="310"/>
        <v>0</v>
      </c>
      <c r="L4926" s="25">
        <f t="shared" si="311"/>
        <v>0</v>
      </c>
      <c r="M4926" s="25">
        <v>0</v>
      </c>
      <c r="N4926" s="25" t="e">
        <v>#N/A</v>
      </c>
      <c r="O4926" s="25" t="e">
        <f>VLOOKUP(A4926,'NFkB target TFs'!$E$10:$E$54,1,FALSE)</f>
        <v>#N/A</v>
      </c>
      <c r="P4926" s="25" t="e">
        <f>VLOOKUP(A4926,'all NFkB targets'!$A$6:$A$571,1,FALSE)</f>
        <v>#N/A</v>
      </c>
    </row>
    <row r="4927" spans="1:16" x14ac:dyDescent="0.25">
      <c r="A4927" s="96" t="s">
        <v>4005</v>
      </c>
      <c r="B4927" s="21" t="s">
        <v>4006</v>
      </c>
      <c r="C4927" s="21"/>
      <c r="D4927" s="22">
        <v>0</v>
      </c>
      <c r="E4927" s="23">
        <v>-2.2594153416764743E-2</v>
      </c>
      <c r="F4927" s="23">
        <v>0.11643634989241881</v>
      </c>
      <c r="G4927" s="23">
        <v>2.7805758565171187E-2</v>
      </c>
      <c r="H4927" s="23">
        <v>-2.3213075589672116E-2</v>
      </c>
      <c r="I4927" s="25">
        <f t="shared" si="308"/>
        <v>0</v>
      </c>
      <c r="J4927" s="25">
        <f t="shared" si="309"/>
        <v>0</v>
      </c>
      <c r="K4927" s="25">
        <f t="shared" si="310"/>
        <v>0</v>
      </c>
      <c r="L4927" s="25">
        <f t="shared" si="311"/>
        <v>0</v>
      </c>
      <c r="M4927" s="25">
        <v>0</v>
      </c>
      <c r="N4927" s="25" t="e">
        <v>#N/A</v>
      </c>
      <c r="O4927" s="25" t="e">
        <f>VLOOKUP(A4927,'NFkB target TFs'!$E$10:$E$54,1,FALSE)</f>
        <v>#N/A</v>
      </c>
      <c r="P4927" s="25" t="e">
        <f>VLOOKUP(A4927,'all NFkB targets'!$A$6:$A$571,1,FALSE)</f>
        <v>#N/A</v>
      </c>
    </row>
    <row r="4928" spans="1:16" x14ac:dyDescent="0.25">
      <c r="A4928" s="96" t="s">
        <v>10886</v>
      </c>
      <c r="B4928" s="21" t="s">
        <v>10887</v>
      </c>
      <c r="C4928" s="21"/>
      <c r="D4928" s="22">
        <v>0</v>
      </c>
      <c r="E4928" s="23">
        <v>0.31856305603664598</v>
      </c>
      <c r="F4928" s="23">
        <v>4.6107651917843953E-2</v>
      </c>
      <c r="G4928" s="23">
        <v>9.3929239504227338E-2</v>
      </c>
      <c r="H4928" s="23">
        <v>-2.3454282232540712E-2</v>
      </c>
      <c r="I4928" s="25">
        <f t="shared" si="308"/>
        <v>0</v>
      </c>
      <c r="J4928" s="25">
        <f t="shared" si="309"/>
        <v>0</v>
      </c>
      <c r="K4928" s="25">
        <f t="shared" si="310"/>
        <v>0</v>
      </c>
      <c r="L4928" s="25">
        <f t="shared" si="311"/>
        <v>0</v>
      </c>
      <c r="M4928" s="25">
        <v>0</v>
      </c>
      <c r="N4928" s="25" t="e">
        <v>#N/A</v>
      </c>
      <c r="O4928" s="25" t="e">
        <f>VLOOKUP(A4928,'NFkB target TFs'!$E$10:$E$54,1,FALSE)</f>
        <v>#N/A</v>
      </c>
      <c r="P4928" s="25" t="e">
        <f>VLOOKUP(A4928,'all NFkB targets'!$A$6:$A$571,1,FALSE)</f>
        <v>#N/A</v>
      </c>
    </row>
    <row r="4929" spans="1:16" x14ac:dyDescent="0.25">
      <c r="A4929" s="96" t="s">
        <v>3987</v>
      </c>
      <c r="B4929" s="21" t="s">
        <v>3988</v>
      </c>
      <c r="C4929" s="21"/>
      <c r="D4929" s="22">
        <v>0</v>
      </c>
      <c r="E4929" s="23">
        <v>0.3632710140610812</v>
      </c>
      <c r="F4929" s="23">
        <v>5.0109927983824527E-2</v>
      </c>
      <c r="G4929" s="23">
        <v>-0.21122611003211536</v>
      </c>
      <c r="H4929" s="23">
        <v>-2.3465298843885853E-2</v>
      </c>
      <c r="I4929" s="25">
        <f t="shared" si="308"/>
        <v>0</v>
      </c>
      <c r="J4929" s="25">
        <f t="shared" si="309"/>
        <v>0</v>
      </c>
      <c r="K4929" s="25">
        <f t="shared" si="310"/>
        <v>0</v>
      </c>
      <c r="L4929" s="25">
        <f t="shared" si="311"/>
        <v>0</v>
      </c>
      <c r="M4929" s="25">
        <v>0</v>
      </c>
      <c r="N4929" s="25" t="e">
        <v>#N/A</v>
      </c>
      <c r="O4929" s="25" t="e">
        <f>VLOOKUP(A4929,'NFkB target TFs'!$E$10:$E$54,1,FALSE)</f>
        <v>#N/A</v>
      </c>
      <c r="P4929" s="25" t="e">
        <f>VLOOKUP(A4929,'all NFkB targets'!$A$6:$A$571,1,FALSE)</f>
        <v>#N/A</v>
      </c>
    </row>
    <row r="4930" spans="1:16" x14ac:dyDescent="0.25">
      <c r="A4930" s="96" t="s">
        <v>5765</v>
      </c>
      <c r="B4930" s="21" t="s">
        <v>5766</v>
      </c>
      <c r="C4930" s="21"/>
      <c r="D4930" s="22">
        <v>0</v>
      </c>
      <c r="E4930" s="23">
        <v>4.7956145333042051E-2</v>
      </c>
      <c r="F4930" s="23">
        <v>0.31800167939776458</v>
      </c>
      <c r="G4930" s="23">
        <v>0.36257007938470814</v>
      </c>
      <c r="H4930" s="23">
        <v>-2.3650117926887419E-2</v>
      </c>
      <c r="I4930" s="25">
        <f t="shared" si="308"/>
        <v>0</v>
      </c>
      <c r="J4930" s="25">
        <f t="shared" si="309"/>
        <v>0</v>
      </c>
      <c r="K4930" s="25">
        <f t="shared" si="310"/>
        <v>0</v>
      </c>
      <c r="L4930" s="25">
        <f t="shared" si="311"/>
        <v>0</v>
      </c>
      <c r="M4930" s="25">
        <v>0</v>
      </c>
      <c r="N4930" s="25" t="e">
        <v>#N/A</v>
      </c>
      <c r="O4930" s="25" t="e">
        <f>VLOOKUP(A4930,'NFkB target TFs'!$E$10:$E$54,1,FALSE)</f>
        <v>#N/A</v>
      </c>
      <c r="P4930" s="25" t="e">
        <f>VLOOKUP(A4930,'all NFkB targets'!$A$6:$A$571,1,FALSE)</f>
        <v>#N/A</v>
      </c>
    </row>
    <row r="4931" spans="1:16" x14ac:dyDescent="0.25">
      <c r="A4931" s="96" t="s">
        <v>11106</v>
      </c>
      <c r="B4931" s="21" t="s">
        <v>11107</v>
      </c>
      <c r="C4931" s="21"/>
      <c r="D4931" s="22">
        <v>0</v>
      </c>
      <c r="E4931" s="23">
        <v>-9.3527974545382489E-2</v>
      </c>
      <c r="F4931" s="23">
        <v>1.3257720948210214E-2</v>
      </c>
      <c r="G4931" s="23">
        <v>0.4472770826204932</v>
      </c>
      <c r="H4931" s="23">
        <v>-2.3650655811623355E-2</v>
      </c>
      <c r="I4931" s="25">
        <f t="shared" si="308"/>
        <v>0</v>
      </c>
      <c r="J4931" s="25">
        <f t="shared" si="309"/>
        <v>0</v>
      </c>
      <c r="K4931" s="25">
        <f t="shared" si="310"/>
        <v>0</v>
      </c>
      <c r="L4931" s="25">
        <f t="shared" si="311"/>
        <v>0</v>
      </c>
      <c r="M4931" s="25">
        <v>0</v>
      </c>
      <c r="N4931" s="25" t="e">
        <v>#N/A</v>
      </c>
      <c r="O4931" s="25" t="e">
        <f>VLOOKUP(A4931,'NFkB target TFs'!$E$10:$E$54,1,FALSE)</f>
        <v>#N/A</v>
      </c>
      <c r="P4931" s="25" t="e">
        <f>VLOOKUP(A4931,'all NFkB targets'!$A$6:$A$571,1,FALSE)</f>
        <v>#N/A</v>
      </c>
    </row>
    <row r="4932" spans="1:16" x14ac:dyDescent="0.25">
      <c r="A4932" s="96" t="s">
        <v>12641</v>
      </c>
      <c r="B4932" s="21" t="s">
        <v>12642</v>
      </c>
      <c r="C4932" s="21"/>
      <c r="D4932" s="22">
        <v>0</v>
      </c>
      <c r="E4932" s="24">
        <v>-0.13256496659589195</v>
      </c>
      <c r="F4932" s="24">
        <v>-0.73204057593583094</v>
      </c>
      <c r="G4932" s="23">
        <v>-8.5359642973446323E-2</v>
      </c>
      <c r="H4932" s="23">
        <v>-2.390342552102059E-2</v>
      </c>
      <c r="I4932" s="25">
        <f t="shared" si="308"/>
        <v>0</v>
      </c>
      <c r="J4932" s="25">
        <f t="shared" si="309"/>
        <v>1</v>
      </c>
      <c r="K4932" s="25">
        <f t="shared" si="310"/>
        <v>0</v>
      </c>
      <c r="L4932" s="25">
        <f t="shared" si="311"/>
        <v>0</v>
      </c>
      <c r="M4932" s="25">
        <v>1</v>
      </c>
      <c r="N4932" s="25" t="e">
        <v>#N/A</v>
      </c>
      <c r="O4932" s="25" t="e">
        <f>VLOOKUP(A4932,'NFkB target TFs'!$E$10:$E$54,1,FALSE)</f>
        <v>#N/A</v>
      </c>
      <c r="P4932" s="25" t="e">
        <f>VLOOKUP(A4932,'all NFkB targets'!$A$6:$A$571,1,FALSE)</f>
        <v>#N/A</v>
      </c>
    </row>
    <row r="4933" spans="1:16" x14ac:dyDescent="0.25">
      <c r="A4933" s="96" t="s">
        <v>7001</v>
      </c>
      <c r="B4933" s="21" t="s">
        <v>7002</v>
      </c>
      <c r="C4933" s="21"/>
      <c r="D4933" s="22">
        <v>0</v>
      </c>
      <c r="E4933" s="23">
        <v>-0.14083897635692072</v>
      </c>
      <c r="F4933" s="23">
        <v>9.8151921314084175E-3</v>
      </c>
      <c r="G4933" s="23">
        <v>-7.4844812221094431E-2</v>
      </c>
      <c r="H4933" s="23">
        <v>-2.394068473278459E-2</v>
      </c>
      <c r="I4933" s="25">
        <f t="shared" si="308"/>
        <v>0</v>
      </c>
      <c r="J4933" s="25">
        <f t="shared" si="309"/>
        <v>0</v>
      </c>
      <c r="K4933" s="25">
        <f t="shared" si="310"/>
        <v>0</v>
      </c>
      <c r="L4933" s="25">
        <f t="shared" si="311"/>
        <v>0</v>
      </c>
      <c r="M4933" s="25">
        <v>0</v>
      </c>
      <c r="N4933" s="25" t="e">
        <v>#N/A</v>
      </c>
      <c r="O4933" s="25" t="e">
        <f>VLOOKUP(A4933,'NFkB target TFs'!$E$10:$E$54,1,FALSE)</f>
        <v>#N/A</v>
      </c>
      <c r="P4933" s="25" t="e">
        <f>VLOOKUP(A4933,'all NFkB targets'!$A$6:$A$571,1,FALSE)</f>
        <v>#N/A</v>
      </c>
    </row>
    <row r="4934" spans="1:16" x14ac:dyDescent="0.25">
      <c r="A4934" s="96" t="s">
        <v>9215</v>
      </c>
      <c r="B4934" s="21" t="s">
        <v>9216</v>
      </c>
      <c r="C4934" s="21"/>
      <c r="D4934" s="22">
        <v>0</v>
      </c>
      <c r="E4934" s="23">
        <v>-7.3710340255421364E-2</v>
      </c>
      <c r="F4934" s="23">
        <v>0.29557543426592325</v>
      </c>
      <c r="G4934" s="23">
        <v>0.31707688337885315</v>
      </c>
      <c r="H4934" s="23">
        <v>-2.4104481056070267E-2</v>
      </c>
      <c r="I4934" s="25">
        <f t="shared" si="308"/>
        <v>0</v>
      </c>
      <c r="J4934" s="25">
        <f t="shared" si="309"/>
        <v>0</v>
      </c>
      <c r="K4934" s="25">
        <f t="shared" si="310"/>
        <v>0</v>
      </c>
      <c r="L4934" s="25">
        <f t="shared" si="311"/>
        <v>0</v>
      </c>
      <c r="M4934" s="25">
        <v>0</v>
      </c>
      <c r="N4934" s="25" t="e">
        <v>#N/A</v>
      </c>
      <c r="O4934" s="25" t="e">
        <f>VLOOKUP(A4934,'NFkB target TFs'!$E$10:$E$54,1,FALSE)</f>
        <v>#N/A</v>
      </c>
      <c r="P4934" s="25" t="e">
        <f>VLOOKUP(A4934,'all NFkB targets'!$A$6:$A$571,1,FALSE)</f>
        <v>#N/A</v>
      </c>
    </row>
    <row r="4935" spans="1:16" x14ac:dyDescent="0.25">
      <c r="A4935" s="96" t="s">
        <v>12811</v>
      </c>
      <c r="B4935" s="21" t="s">
        <v>12812</v>
      </c>
      <c r="C4935" s="21"/>
      <c r="D4935" s="30">
        <v>0</v>
      </c>
      <c r="E4935" s="24">
        <v>-0.27039373462307653</v>
      </c>
      <c r="F4935" s="24">
        <v>-0.85322971462429809</v>
      </c>
      <c r="G4935" s="23">
        <v>6.007196722293974E-3</v>
      </c>
      <c r="H4935" s="23">
        <v>-2.4158082194802217E-2</v>
      </c>
      <c r="I4935" s="25">
        <f t="shared" si="308"/>
        <v>0</v>
      </c>
      <c r="J4935" s="25">
        <f t="shared" si="309"/>
        <v>1</v>
      </c>
      <c r="K4935" s="25">
        <f t="shared" si="310"/>
        <v>0</v>
      </c>
      <c r="L4935" s="25">
        <f t="shared" si="311"/>
        <v>0</v>
      </c>
      <c r="M4935" s="25">
        <v>1</v>
      </c>
      <c r="N4935" s="25" t="e">
        <v>#N/A</v>
      </c>
      <c r="O4935" s="25" t="e">
        <f>VLOOKUP(A4935,'NFkB target TFs'!$E$10:$E$54,1,FALSE)</f>
        <v>#N/A</v>
      </c>
      <c r="P4935" s="25" t="e">
        <f>VLOOKUP(A4935,'all NFkB targets'!$A$6:$A$571,1,FALSE)</f>
        <v>#N/A</v>
      </c>
    </row>
    <row r="4936" spans="1:16" x14ac:dyDescent="0.25">
      <c r="A4936" s="96" t="s">
        <v>14005</v>
      </c>
      <c r="B4936" s="21" t="s">
        <v>14006</v>
      </c>
      <c r="C4936" s="21"/>
      <c r="D4936" s="22">
        <v>0</v>
      </c>
      <c r="E4936" s="24">
        <v>-0.15621874017337031</v>
      </c>
      <c r="F4936" s="28">
        <v>0.47503781963731051</v>
      </c>
      <c r="G4936" s="28">
        <v>0.73985563440805513</v>
      </c>
      <c r="H4936" s="23">
        <v>-2.4251499122819781E-2</v>
      </c>
      <c r="I4936" s="25">
        <f t="shared" si="308"/>
        <v>0</v>
      </c>
      <c r="J4936" s="25">
        <f t="shared" si="309"/>
        <v>0</v>
      </c>
      <c r="K4936" s="25">
        <f t="shared" si="310"/>
        <v>1</v>
      </c>
      <c r="L4936" s="25">
        <f t="shared" si="311"/>
        <v>0</v>
      </c>
      <c r="M4936" s="25">
        <v>1</v>
      </c>
      <c r="N4936" s="25" t="e">
        <v>#N/A</v>
      </c>
      <c r="O4936" s="25" t="e">
        <f>VLOOKUP(A4936,'NFkB target TFs'!$E$10:$E$54,1,FALSE)</f>
        <v>#N/A</v>
      </c>
      <c r="P4936" s="25" t="e">
        <f>VLOOKUP(A4936,'all NFkB targets'!$A$6:$A$571,1,FALSE)</f>
        <v>#N/A</v>
      </c>
    </row>
    <row r="4937" spans="1:16" x14ac:dyDescent="0.25">
      <c r="A4937" s="96" t="s">
        <v>8271</v>
      </c>
      <c r="B4937" s="21" t="s">
        <v>8272</v>
      </c>
      <c r="C4937" s="21"/>
      <c r="D4937" s="22">
        <v>0</v>
      </c>
      <c r="E4937" s="23">
        <v>0.31080776892771639</v>
      </c>
      <c r="F4937" s="23">
        <v>-6.2475599357556304E-2</v>
      </c>
      <c r="G4937" s="23">
        <v>0.14284083499606279</v>
      </c>
      <c r="H4937" s="23">
        <v>-2.4428698323376446E-2</v>
      </c>
      <c r="I4937" s="25">
        <f t="shared" si="308"/>
        <v>0</v>
      </c>
      <c r="J4937" s="25">
        <f t="shared" si="309"/>
        <v>0</v>
      </c>
      <c r="K4937" s="25">
        <f t="shared" si="310"/>
        <v>0</v>
      </c>
      <c r="L4937" s="25">
        <f t="shared" si="311"/>
        <v>0</v>
      </c>
      <c r="M4937" s="25">
        <v>0</v>
      </c>
      <c r="N4937" s="25" t="e">
        <v>#N/A</v>
      </c>
      <c r="O4937" s="25" t="e">
        <f>VLOOKUP(A4937,'NFkB target TFs'!$E$10:$E$54,1,FALSE)</f>
        <v>#N/A</v>
      </c>
      <c r="P4937" s="25" t="e">
        <f>VLOOKUP(A4937,'all NFkB targets'!$A$6:$A$571,1,FALSE)</f>
        <v>#N/A</v>
      </c>
    </row>
    <row r="4938" spans="1:16" x14ac:dyDescent="0.25">
      <c r="A4938" s="96" t="s">
        <v>10227</v>
      </c>
      <c r="B4938" s="21" t="s">
        <v>10228</v>
      </c>
      <c r="C4938" s="21"/>
      <c r="D4938" s="22">
        <v>0</v>
      </c>
      <c r="E4938" s="23">
        <v>-0.25255168560980201</v>
      </c>
      <c r="F4938" s="23">
        <v>0.24746674240908717</v>
      </c>
      <c r="G4938" s="23">
        <v>0.33878701283559604</v>
      </c>
      <c r="H4938" s="23">
        <v>-2.4458513495653877E-2</v>
      </c>
      <c r="I4938" s="25">
        <f t="shared" si="308"/>
        <v>0</v>
      </c>
      <c r="J4938" s="25">
        <f t="shared" si="309"/>
        <v>0</v>
      </c>
      <c r="K4938" s="25">
        <f t="shared" si="310"/>
        <v>0</v>
      </c>
      <c r="L4938" s="25">
        <f t="shared" si="311"/>
        <v>0</v>
      </c>
      <c r="M4938" s="25">
        <v>0</v>
      </c>
      <c r="N4938" s="25" t="e">
        <v>#N/A</v>
      </c>
      <c r="O4938" s="25" t="e">
        <f>VLOOKUP(A4938,'NFkB target TFs'!$E$10:$E$54,1,FALSE)</f>
        <v>#N/A</v>
      </c>
      <c r="P4938" s="25" t="e">
        <f>VLOOKUP(A4938,'all NFkB targets'!$A$6:$A$571,1,FALSE)</f>
        <v>#N/A</v>
      </c>
    </row>
    <row r="4939" spans="1:16" x14ac:dyDescent="0.25">
      <c r="A4939" s="96" t="s">
        <v>14852</v>
      </c>
      <c r="B4939" s="21" t="s">
        <v>14853</v>
      </c>
      <c r="C4939" s="21"/>
      <c r="D4939" s="22">
        <v>0</v>
      </c>
      <c r="E4939" s="28">
        <v>0.26222184876309468</v>
      </c>
      <c r="F4939" s="28">
        <v>2.0402582379753627</v>
      </c>
      <c r="G4939" s="24">
        <v>-1.2782903274980815</v>
      </c>
      <c r="H4939" s="23">
        <v>-2.4565761167033951E-2</v>
      </c>
      <c r="I4939" s="25">
        <f t="shared" si="308"/>
        <v>0</v>
      </c>
      <c r="J4939" s="25">
        <f t="shared" si="309"/>
        <v>1</v>
      </c>
      <c r="K4939" s="25">
        <f t="shared" si="310"/>
        <v>1</v>
      </c>
      <c r="L4939" s="25">
        <f t="shared" si="311"/>
        <v>0</v>
      </c>
      <c r="M4939" s="25">
        <v>1</v>
      </c>
      <c r="N4939" s="25" t="e">
        <v>#N/A</v>
      </c>
      <c r="O4939" s="25" t="e">
        <f>VLOOKUP(A4939,'NFkB target TFs'!$E$10:$E$54,1,FALSE)</f>
        <v>#N/A</v>
      </c>
      <c r="P4939" s="25" t="e">
        <f>VLOOKUP(A4939,'all NFkB targets'!$A$6:$A$571,1,FALSE)</f>
        <v>#N/A</v>
      </c>
    </row>
    <row r="4940" spans="1:16" x14ac:dyDescent="0.25">
      <c r="A4940" s="96" t="s">
        <v>5129</v>
      </c>
      <c r="B4940" s="21" t="s">
        <v>5130</v>
      </c>
      <c r="C4940" s="21"/>
      <c r="D4940" s="22">
        <v>0</v>
      </c>
      <c r="E4940" s="23">
        <v>-3.1731118558940986E-2</v>
      </c>
      <c r="F4940" s="23">
        <v>0.33602046619054809</v>
      </c>
      <c r="G4940" s="23">
        <v>0.11239849277159245</v>
      </c>
      <c r="H4940" s="23">
        <v>-2.4772928556524479E-2</v>
      </c>
      <c r="I4940" s="25">
        <f t="shared" si="308"/>
        <v>0</v>
      </c>
      <c r="J4940" s="25">
        <f t="shared" si="309"/>
        <v>0</v>
      </c>
      <c r="K4940" s="25">
        <f t="shared" si="310"/>
        <v>0</v>
      </c>
      <c r="L4940" s="25">
        <f t="shared" si="311"/>
        <v>0</v>
      </c>
      <c r="M4940" s="25">
        <v>0</v>
      </c>
      <c r="N4940" s="25" t="e">
        <v>#N/A</v>
      </c>
      <c r="O4940" s="25" t="e">
        <f>VLOOKUP(A4940,'NFkB target TFs'!$E$10:$E$54,1,FALSE)</f>
        <v>#N/A</v>
      </c>
      <c r="P4940" s="25" t="e">
        <f>VLOOKUP(A4940,'all NFkB targets'!$A$6:$A$571,1,FALSE)</f>
        <v>#N/A</v>
      </c>
    </row>
    <row r="4941" spans="1:16" x14ac:dyDescent="0.25">
      <c r="A4941" s="96" t="s">
        <v>6282</v>
      </c>
      <c r="B4941" s="21" t="s">
        <v>6283</v>
      </c>
      <c r="C4941" s="21"/>
      <c r="D4941" s="22">
        <v>0</v>
      </c>
      <c r="E4941" s="23">
        <v>-0.20660979561289772</v>
      </c>
      <c r="F4941" s="23">
        <v>0.38537232405519695</v>
      </c>
      <c r="G4941" s="23">
        <v>0.24757370280385121</v>
      </c>
      <c r="H4941" s="23">
        <v>-2.4776002103051874E-2</v>
      </c>
      <c r="I4941" s="25">
        <f t="shared" si="308"/>
        <v>0</v>
      </c>
      <c r="J4941" s="25">
        <f t="shared" si="309"/>
        <v>0</v>
      </c>
      <c r="K4941" s="25">
        <f t="shared" si="310"/>
        <v>0</v>
      </c>
      <c r="L4941" s="25">
        <f t="shared" si="311"/>
        <v>0</v>
      </c>
      <c r="M4941" s="25">
        <v>0</v>
      </c>
      <c r="N4941" s="25" t="e">
        <v>#N/A</v>
      </c>
      <c r="O4941" s="25" t="e">
        <f>VLOOKUP(A4941,'NFkB target TFs'!$E$10:$E$54,1,FALSE)</f>
        <v>#N/A</v>
      </c>
      <c r="P4941" s="25" t="e">
        <f>VLOOKUP(A4941,'all NFkB targets'!$A$6:$A$571,1,FALSE)</f>
        <v>#N/A</v>
      </c>
    </row>
    <row r="4942" spans="1:16" x14ac:dyDescent="0.25">
      <c r="A4942" s="96" t="s">
        <v>4895</v>
      </c>
      <c r="B4942" s="21" t="s">
        <v>4896</v>
      </c>
      <c r="C4942" s="21"/>
      <c r="D4942" s="22">
        <v>0</v>
      </c>
      <c r="E4942" s="23">
        <v>0.10838051689629007</v>
      </c>
      <c r="F4942" s="23">
        <v>0.22557306488292539</v>
      </c>
      <c r="G4942" s="23">
        <v>0.20251511280670648</v>
      </c>
      <c r="H4942" s="23">
        <v>-2.4803953136017239E-2</v>
      </c>
      <c r="I4942" s="25">
        <f t="shared" si="308"/>
        <v>0</v>
      </c>
      <c r="J4942" s="25">
        <f t="shared" si="309"/>
        <v>0</v>
      </c>
      <c r="K4942" s="25">
        <f t="shared" si="310"/>
        <v>0</v>
      </c>
      <c r="L4942" s="25">
        <f t="shared" si="311"/>
        <v>0</v>
      </c>
      <c r="M4942" s="25">
        <v>0</v>
      </c>
      <c r="N4942" s="25" t="e">
        <v>#N/A</v>
      </c>
      <c r="O4942" s="25" t="e">
        <f>VLOOKUP(A4942,'NFkB target TFs'!$E$10:$E$54,1,FALSE)</f>
        <v>#N/A</v>
      </c>
      <c r="P4942" s="25" t="e">
        <f>VLOOKUP(A4942,'all NFkB targets'!$A$6:$A$571,1,FALSE)</f>
        <v>#N/A</v>
      </c>
    </row>
    <row r="4943" spans="1:16" x14ac:dyDescent="0.25">
      <c r="A4943" s="96" t="s">
        <v>7480</v>
      </c>
      <c r="B4943" s="21" t="s">
        <v>7481</v>
      </c>
      <c r="C4943" s="21"/>
      <c r="D4943" s="22">
        <v>0</v>
      </c>
      <c r="E4943" s="23">
        <v>-0.24301121064285894</v>
      </c>
      <c r="F4943" s="23">
        <v>0.11387141426109672</v>
      </c>
      <c r="G4943" s="23">
        <v>9.4327382548153108E-2</v>
      </c>
      <c r="H4943" s="23">
        <v>-2.4934600148684458E-2</v>
      </c>
      <c r="I4943" s="25">
        <f t="shared" si="308"/>
        <v>0</v>
      </c>
      <c r="J4943" s="25">
        <f t="shared" si="309"/>
        <v>0</v>
      </c>
      <c r="K4943" s="25">
        <f t="shared" si="310"/>
        <v>0</v>
      </c>
      <c r="L4943" s="25">
        <f t="shared" si="311"/>
        <v>0</v>
      </c>
      <c r="M4943" s="25">
        <v>0</v>
      </c>
      <c r="N4943" s="25" t="e">
        <v>#N/A</v>
      </c>
      <c r="O4943" s="25" t="e">
        <f>VLOOKUP(A4943,'NFkB target TFs'!$E$10:$E$54,1,FALSE)</f>
        <v>#N/A</v>
      </c>
      <c r="P4943" s="25" t="e">
        <f>VLOOKUP(A4943,'all NFkB targets'!$A$6:$A$571,1,FALSE)</f>
        <v>#N/A</v>
      </c>
    </row>
    <row r="4944" spans="1:16" x14ac:dyDescent="0.25">
      <c r="A4944" s="96" t="s">
        <v>6993</v>
      </c>
      <c r="B4944" s="21" t="s">
        <v>6994</v>
      </c>
      <c r="C4944" s="21"/>
      <c r="D4944" s="22">
        <v>0</v>
      </c>
      <c r="E4944" s="23">
        <v>-0.11581478582975341</v>
      </c>
      <c r="F4944" s="23">
        <v>0.126684431592476</v>
      </c>
      <c r="G4944" s="23">
        <v>9.6115947842917056E-3</v>
      </c>
      <c r="H4944" s="23">
        <v>-2.5042829409493327E-2</v>
      </c>
      <c r="I4944" s="25">
        <f t="shared" si="308"/>
        <v>0</v>
      </c>
      <c r="J4944" s="25">
        <f t="shared" si="309"/>
        <v>0</v>
      </c>
      <c r="K4944" s="25">
        <f t="shared" si="310"/>
        <v>0</v>
      </c>
      <c r="L4944" s="25">
        <f t="shared" si="311"/>
        <v>0</v>
      </c>
      <c r="M4944" s="25">
        <v>0</v>
      </c>
      <c r="N4944" s="25" t="e">
        <v>#N/A</v>
      </c>
      <c r="O4944" s="25" t="e">
        <f>VLOOKUP(A4944,'NFkB target TFs'!$E$10:$E$54,1,FALSE)</f>
        <v>#N/A</v>
      </c>
      <c r="P4944" s="25" t="e">
        <f>VLOOKUP(A4944,'all NFkB targets'!$A$6:$A$571,1,FALSE)</f>
        <v>#N/A</v>
      </c>
    </row>
    <row r="4945" spans="1:16" x14ac:dyDescent="0.25">
      <c r="A4945" s="96" t="s">
        <v>4015</v>
      </c>
      <c r="B4945" s="21" t="s">
        <v>4016</v>
      </c>
      <c r="C4945" s="21"/>
      <c r="D4945" s="22">
        <v>0</v>
      </c>
      <c r="E4945" s="23">
        <v>2.1265282121539299E-2</v>
      </c>
      <c r="F4945" s="23">
        <v>-2.5786471557039666E-2</v>
      </c>
      <c r="G4945" s="23">
        <v>-1.7553064013053499E-3</v>
      </c>
      <c r="H4945" s="23">
        <v>-2.5101712750272592E-2</v>
      </c>
      <c r="I4945" s="25">
        <f t="shared" si="308"/>
        <v>0</v>
      </c>
      <c r="J4945" s="25">
        <f t="shared" si="309"/>
        <v>0</v>
      </c>
      <c r="K4945" s="25">
        <f t="shared" si="310"/>
        <v>0</v>
      </c>
      <c r="L4945" s="25">
        <f t="shared" si="311"/>
        <v>0</v>
      </c>
      <c r="M4945" s="25">
        <v>0</v>
      </c>
      <c r="N4945" s="25" t="e">
        <v>#N/A</v>
      </c>
      <c r="O4945" s="25" t="e">
        <f>VLOOKUP(A4945,'NFkB target TFs'!$E$10:$E$54,1,FALSE)</f>
        <v>#N/A</v>
      </c>
      <c r="P4945" s="25" t="e">
        <f>VLOOKUP(A4945,'all NFkB targets'!$A$6:$A$571,1,FALSE)</f>
        <v>#N/A</v>
      </c>
    </row>
    <row r="4946" spans="1:16" x14ac:dyDescent="0.25">
      <c r="A4946" s="96" t="s">
        <v>5282</v>
      </c>
      <c r="B4946" s="21" t="s">
        <v>5283</v>
      </c>
      <c r="C4946" s="21"/>
      <c r="D4946" s="22">
        <v>0</v>
      </c>
      <c r="E4946" s="23">
        <v>0.32976965729562424</v>
      </c>
      <c r="F4946" s="23">
        <v>0.13374778733296358</v>
      </c>
      <c r="G4946" s="23">
        <v>0.42489537870551702</v>
      </c>
      <c r="H4946" s="23">
        <v>-2.5120212655626639E-2</v>
      </c>
      <c r="I4946" s="25">
        <f t="shared" si="308"/>
        <v>0</v>
      </c>
      <c r="J4946" s="25">
        <f t="shared" si="309"/>
        <v>0</v>
      </c>
      <c r="K4946" s="25">
        <f t="shared" si="310"/>
        <v>0</v>
      </c>
      <c r="L4946" s="25">
        <f t="shared" si="311"/>
        <v>0</v>
      </c>
      <c r="M4946" s="25">
        <v>0</v>
      </c>
      <c r="N4946" s="25" t="e">
        <v>#N/A</v>
      </c>
      <c r="O4946" s="25" t="e">
        <f>VLOOKUP(A4946,'NFkB target TFs'!$E$10:$E$54,1,FALSE)</f>
        <v>#N/A</v>
      </c>
      <c r="P4946" s="25" t="e">
        <f>VLOOKUP(A4946,'all NFkB targets'!$A$6:$A$571,1,FALSE)</f>
        <v>#N/A</v>
      </c>
    </row>
    <row r="4947" spans="1:16" x14ac:dyDescent="0.25">
      <c r="A4947" s="96" t="s">
        <v>14117</v>
      </c>
      <c r="B4947" s="21" t="s">
        <v>14118</v>
      </c>
      <c r="C4947" s="21"/>
      <c r="D4947" s="22">
        <v>0</v>
      </c>
      <c r="E4947" s="28">
        <v>0.42355905412469741</v>
      </c>
      <c r="F4947" s="28">
        <v>0.35254824016315844</v>
      </c>
      <c r="G4947" s="28">
        <v>0.78237410606244828</v>
      </c>
      <c r="H4947" s="23">
        <v>-2.5185608236225007E-2</v>
      </c>
      <c r="I4947" s="25">
        <f t="shared" si="308"/>
        <v>0</v>
      </c>
      <c r="J4947" s="25">
        <f t="shared" si="309"/>
        <v>0</v>
      </c>
      <c r="K4947" s="25">
        <f t="shared" si="310"/>
        <v>1</v>
      </c>
      <c r="L4947" s="25">
        <f t="shared" si="311"/>
        <v>0</v>
      </c>
      <c r="M4947" s="25">
        <v>1</v>
      </c>
      <c r="N4947" s="25" t="e">
        <v>#N/A</v>
      </c>
      <c r="O4947" s="25" t="e">
        <f>VLOOKUP(A4947,'NFkB target TFs'!$E$10:$E$54,1,FALSE)</f>
        <v>#N/A</v>
      </c>
      <c r="P4947" s="25" t="e">
        <f>VLOOKUP(A4947,'all NFkB targets'!$A$6:$A$571,1,FALSE)</f>
        <v>#N/A</v>
      </c>
    </row>
    <row r="4948" spans="1:16" x14ac:dyDescent="0.25">
      <c r="A4948" s="96" t="s">
        <v>2507</v>
      </c>
      <c r="B4948" s="21" t="s">
        <v>941</v>
      </c>
      <c r="C4948" s="21"/>
      <c r="D4948" s="22">
        <v>0</v>
      </c>
      <c r="E4948" s="23">
        <v>-0.16775911747315628</v>
      </c>
      <c r="F4948" s="23">
        <v>0.12774944475014824</v>
      </c>
      <c r="G4948" s="23">
        <v>-2.9399433626834171E-3</v>
      </c>
      <c r="H4948" s="23">
        <v>-2.5186567359357103E-2</v>
      </c>
      <c r="I4948" s="25">
        <f t="shared" si="308"/>
        <v>0</v>
      </c>
      <c r="J4948" s="25">
        <f t="shared" si="309"/>
        <v>0</v>
      </c>
      <c r="K4948" s="25">
        <f t="shared" si="310"/>
        <v>0</v>
      </c>
      <c r="L4948" s="25">
        <f t="shared" si="311"/>
        <v>0</v>
      </c>
      <c r="M4948" s="25">
        <v>0</v>
      </c>
      <c r="N4948" s="25" t="e">
        <v>#N/A</v>
      </c>
      <c r="O4948" s="25" t="e">
        <f>VLOOKUP(A4948,'NFkB target TFs'!$E$10:$E$54,1,FALSE)</f>
        <v>#N/A</v>
      </c>
      <c r="P4948" s="25" t="e">
        <f>VLOOKUP(A4948,'all NFkB targets'!$A$6:$A$571,1,FALSE)</f>
        <v>#N/A</v>
      </c>
    </row>
    <row r="4949" spans="1:16" x14ac:dyDescent="0.25">
      <c r="A4949" s="96" t="s">
        <v>13196</v>
      </c>
      <c r="B4949" s="21" t="s">
        <v>13197</v>
      </c>
      <c r="C4949" s="21"/>
      <c r="D4949" s="22">
        <v>0</v>
      </c>
      <c r="E4949" s="23">
        <v>-9.4094515417049149E-2</v>
      </c>
      <c r="F4949" s="28">
        <v>0.34095383960286596</v>
      </c>
      <c r="G4949" s="28">
        <v>0.68125081578014535</v>
      </c>
      <c r="H4949" s="23">
        <v>-2.5250981370932707E-2</v>
      </c>
      <c r="I4949" s="25">
        <f t="shared" si="308"/>
        <v>0</v>
      </c>
      <c r="J4949" s="25">
        <f t="shared" si="309"/>
        <v>0</v>
      </c>
      <c r="K4949" s="25">
        <f t="shared" si="310"/>
        <v>1</v>
      </c>
      <c r="L4949" s="25">
        <f t="shared" si="311"/>
        <v>0</v>
      </c>
      <c r="M4949" s="25">
        <v>1</v>
      </c>
      <c r="N4949" s="25" t="e">
        <v>#N/A</v>
      </c>
      <c r="O4949" s="25" t="e">
        <f>VLOOKUP(A4949,'NFkB target TFs'!$E$10:$E$54,1,FALSE)</f>
        <v>#N/A</v>
      </c>
      <c r="P4949" s="25" t="e">
        <f>VLOOKUP(A4949,'all NFkB targets'!$A$6:$A$571,1,FALSE)</f>
        <v>#N/A</v>
      </c>
    </row>
    <row r="4950" spans="1:16" x14ac:dyDescent="0.25">
      <c r="A4950" s="96" t="s">
        <v>3051</v>
      </c>
      <c r="B4950" s="21" t="s">
        <v>3052</v>
      </c>
      <c r="C4950" s="21"/>
      <c r="D4950" s="22">
        <v>0</v>
      </c>
      <c r="E4950" s="23">
        <v>5.8222691122041623E-3</v>
      </c>
      <c r="F4950" s="23">
        <v>0.48891989138435765</v>
      </c>
      <c r="G4950" s="23">
        <v>0.41761001239370521</v>
      </c>
      <c r="H4950" s="23">
        <v>-2.5340494803837273E-2</v>
      </c>
      <c r="I4950" s="25">
        <f t="shared" si="308"/>
        <v>0</v>
      </c>
      <c r="J4950" s="25">
        <f t="shared" si="309"/>
        <v>0</v>
      </c>
      <c r="K4950" s="25">
        <f t="shared" si="310"/>
        <v>0</v>
      </c>
      <c r="L4950" s="25">
        <f t="shared" si="311"/>
        <v>0</v>
      </c>
      <c r="M4950" s="25">
        <v>0</v>
      </c>
      <c r="N4950" s="25" t="e">
        <v>#N/A</v>
      </c>
      <c r="O4950" s="25" t="e">
        <f>VLOOKUP(A4950,'NFkB target TFs'!$E$10:$E$54,1,FALSE)</f>
        <v>#N/A</v>
      </c>
      <c r="P4950" s="25" t="e">
        <f>VLOOKUP(A4950,'all NFkB targets'!$A$6:$A$571,1,FALSE)</f>
        <v>#N/A</v>
      </c>
    </row>
    <row r="4951" spans="1:16" x14ac:dyDescent="0.25">
      <c r="A4951" s="96" t="s">
        <v>11549</v>
      </c>
      <c r="B4951" s="21" t="s">
        <v>11550</v>
      </c>
      <c r="C4951" s="21"/>
      <c r="D4951" s="22">
        <v>0</v>
      </c>
      <c r="E4951" s="23">
        <v>1.8012623565619754E-2</v>
      </c>
      <c r="F4951" s="23">
        <v>-8.4398331477355967E-2</v>
      </c>
      <c r="G4951" s="23">
        <v>7.0964374085507931E-2</v>
      </c>
      <c r="H4951" s="23">
        <v>-2.5401157292640478E-2</v>
      </c>
      <c r="I4951" s="25">
        <f t="shared" si="308"/>
        <v>0</v>
      </c>
      <c r="J4951" s="25">
        <f t="shared" si="309"/>
        <v>0</v>
      </c>
      <c r="K4951" s="25">
        <f t="shared" si="310"/>
        <v>0</v>
      </c>
      <c r="L4951" s="25">
        <f t="shared" si="311"/>
        <v>0</v>
      </c>
      <c r="M4951" s="25">
        <v>0</v>
      </c>
      <c r="N4951" s="25" t="e">
        <v>#N/A</v>
      </c>
      <c r="O4951" s="25" t="e">
        <f>VLOOKUP(A4951,'NFkB target TFs'!$E$10:$E$54,1,FALSE)</f>
        <v>#N/A</v>
      </c>
      <c r="P4951" s="25" t="e">
        <f>VLOOKUP(A4951,'all NFkB targets'!$A$6:$A$571,1,FALSE)</f>
        <v>#N/A</v>
      </c>
    </row>
    <row r="4952" spans="1:16" x14ac:dyDescent="0.25">
      <c r="A4952" s="96" t="s">
        <v>6290</v>
      </c>
      <c r="B4952" s="21" t="s">
        <v>6291</v>
      </c>
      <c r="C4952" s="21"/>
      <c r="D4952" s="22">
        <v>0</v>
      </c>
      <c r="E4952" s="23">
        <v>0.23443167095936243</v>
      </c>
      <c r="F4952" s="23">
        <v>0.14819852171826342</v>
      </c>
      <c r="G4952" s="23">
        <v>0.14328740650611166</v>
      </c>
      <c r="H4952" s="23">
        <v>-2.5426103347389678E-2</v>
      </c>
      <c r="I4952" s="25">
        <f t="shared" si="308"/>
        <v>0</v>
      </c>
      <c r="J4952" s="25">
        <f t="shared" si="309"/>
        <v>0</v>
      </c>
      <c r="K4952" s="25">
        <f t="shared" si="310"/>
        <v>0</v>
      </c>
      <c r="L4952" s="25">
        <f t="shared" si="311"/>
        <v>0</v>
      </c>
      <c r="M4952" s="25">
        <v>0</v>
      </c>
      <c r="N4952" s="25" t="e">
        <v>#N/A</v>
      </c>
      <c r="O4952" s="25" t="e">
        <f>VLOOKUP(A4952,'NFkB target TFs'!$E$10:$E$54,1,FALSE)</f>
        <v>#N/A</v>
      </c>
      <c r="P4952" s="25" t="e">
        <f>VLOOKUP(A4952,'all NFkB targets'!$A$6:$A$571,1,FALSE)</f>
        <v>#N/A</v>
      </c>
    </row>
    <row r="4953" spans="1:16" x14ac:dyDescent="0.25">
      <c r="A4953" s="96" t="s">
        <v>5030</v>
      </c>
      <c r="B4953" s="21" t="s">
        <v>5031</v>
      </c>
      <c r="C4953" s="21"/>
      <c r="D4953" s="22">
        <v>0</v>
      </c>
      <c r="E4953" s="23">
        <v>-0.48648712263767818</v>
      </c>
      <c r="F4953" s="23">
        <v>9.9425434761154188E-2</v>
      </c>
      <c r="G4953" s="23">
        <v>-0.45341974065106827</v>
      </c>
      <c r="H4953" s="23">
        <v>-2.5462967284939398E-2</v>
      </c>
      <c r="I4953" s="25">
        <f t="shared" si="308"/>
        <v>0</v>
      </c>
      <c r="J4953" s="25">
        <f t="shared" si="309"/>
        <v>0</v>
      </c>
      <c r="K4953" s="25">
        <f t="shared" si="310"/>
        <v>0</v>
      </c>
      <c r="L4953" s="25">
        <f t="shared" si="311"/>
        <v>0</v>
      </c>
      <c r="M4953" s="25">
        <v>0</v>
      </c>
      <c r="N4953" s="25" t="e">
        <v>#N/A</v>
      </c>
      <c r="O4953" s="25" t="e">
        <f>VLOOKUP(A4953,'NFkB target TFs'!$E$10:$E$54,1,FALSE)</f>
        <v>#N/A</v>
      </c>
      <c r="P4953" s="25" t="e">
        <f>VLOOKUP(A4953,'all NFkB targets'!$A$6:$A$571,1,FALSE)</f>
        <v>#N/A</v>
      </c>
    </row>
    <row r="4954" spans="1:16" x14ac:dyDescent="0.25">
      <c r="A4954" s="96" t="s">
        <v>7965</v>
      </c>
      <c r="B4954" s="21" t="s">
        <v>7966</v>
      </c>
      <c r="C4954" s="21"/>
      <c r="D4954" s="22">
        <v>0</v>
      </c>
      <c r="E4954" s="23">
        <v>0.11981419660935934</v>
      </c>
      <c r="F4954" s="23">
        <v>4.2260137319040606E-3</v>
      </c>
      <c r="G4954" s="23">
        <v>-7.9895908419780892E-2</v>
      </c>
      <c r="H4954" s="23">
        <v>-2.5516410869320053E-2</v>
      </c>
      <c r="I4954" s="25">
        <f t="shared" si="308"/>
        <v>0</v>
      </c>
      <c r="J4954" s="25">
        <f t="shared" si="309"/>
        <v>0</v>
      </c>
      <c r="K4954" s="25">
        <f t="shared" si="310"/>
        <v>0</v>
      </c>
      <c r="L4954" s="25">
        <f t="shared" si="311"/>
        <v>0</v>
      </c>
      <c r="M4954" s="25">
        <v>0</v>
      </c>
      <c r="N4954" s="25" t="e">
        <v>#N/A</v>
      </c>
      <c r="O4954" s="25" t="e">
        <f>VLOOKUP(A4954,'NFkB target TFs'!$E$10:$E$54,1,FALSE)</f>
        <v>#N/A</v>
      </c>
      <c r="P4954" s="25" t="e">
        <f>VLOOKUP(A4954,'all NFkB targets'!$A$6:$A$571,1,FALSE)</f>
        <v>#N/A</v>
      </c>
    </row>
    <row r="4955" spans="1:16" x14ac:dyDescent="0.25">
      <c r="A4955" s="96" t="s">
        <v>9024</v>
      </c>
      <c r="B4955" s="21" t="s">
        <v>9025</v>
      </c>
      <c r="C4955" s="21"/>
      <c r="D4955" s="22">
        <v>0</v>
      </c>
      <c r="E4955" s="23">
        <v>0.50989717456329253</v>
      </c>
      <c r="F4955" s="23">
        <v>0.22095847326005358</v>
      </c>
      <c r="G4955" s="23">
        <v>8.6280201452658065E-2</v>
      </c>
      <c r="H4955" s="23">
        <v>-2.5557888191653697E-2</v>
      </c>
      <c r="I4955" s="25">
        <f t="shared" si="308"/>
        <v>0</v>
      </c>
      <c r="J4955" s="25">
        <f t="shared" si="309"/>
        <v>0</v>
      </c>
      <c r="K4955" s="25">
        <f t="shared" si="310"/>
        <v>0</v>
      </c>
      <c r="L4955" s="25">
        <f t="shared" si="311"/>
        <v>0</v>
      </c>
      <c r="M4955" s="25">
        <v>0</v>
      </c>
      <c r="N4955" s="25" t="e">
        <v>#N/A</v>
      </c>
      <c r="O4955" s="25" t="e">
        <f>VLOOKUP(A4955,'NFkB target TFs'!$E$10:$E$54,1,FALSE)</f>
        <v>#N/A</v>
      </c>
      <c r="P4955" s="25" t="e">
        <f>VLOOKUP(A4955,'all NFkB targets'!$A$6:$A$571,1,FALSE)</f>
        <v>#N/A</v>
      </c>
    </row>
    <row r="4956" spans="1:16" x14ac:dyDescent="0.25">
      <c r="A4956" s="96" t="s">
        <v>4154</v>
      </c>
      <c r="B4956" s="21" t="s">
        <v>4155</v>
      </c>
      <c r="C4956" s="21"/>
      <c r="D4956" s="22">
        <v>0</v>
      </c>
      <c r="E4956" s="23">
        <v>-0.10014173492898511</v>
      </c>
      <c r="F4956" s="23">
        <v>-0.18540002421102456</v>
      </c>
      <c r="G4956" s="23">
        <v>-0.32938435582794545</v>
      </c>
      <c r="H4956" s="23">
        <v>-2.5588111195503471E-2</v>
      </c>
      <c r="I4956" s="25">
        <f t="shared" si="308"/>
        <v>0</v>
      </c>
      <c r="J4956" s="25">
        <f t="shared" si="309"/>
        <v>0</v>
      </c>
      <c r="K4956" s="25">
        <f t="shared" si="310"/>
        <v>0</v>
      </c>
      <c r="L4956" s="25">
        <f t="shared" si="311"/>
        <v>0</v>
      </c>
      <c r="M4956" s="25">
        <v>0</v>
      </c>
      <c r="N4956" s="25" t="e">
        <v>#N/A</v>
      </c>
      <c r="O4956" s="25" t="e">
        <f>VLOOKUP(A4956,'NFkB target TFs'!$E$10:$E$54,1,FALSE)</f>
        <v>#N/A</v>
      </c>
      <c r="P4956" s="25" t="e">
        <f>VLOOKUP(A4956,'all NFkB targets'!$A$6:$A$571,1,FALSE)</f>
        <v>#N/A</v>
      </c>
    </row>
    <row r="4957" spans="1:16" x14ac:dyDescent="0.25">
      <c r="A4957" s="96" t="s">
        <v>473</v>
      </c>
      <c r="B4957" s="21" t="s">
        <v>474</v>
      </c>
      <c r="C4957" s="21"/>
      <c r="D4957" s="22">
        <v>0</v>
      </c>
      <c r="E4957" s="23">
        <v>7.4101512734063846E-2</v>
      </c>
      <c r="F4957" s="23">
        <v>-0.5288573988360058</v>
      </c>
      <c r="G4957" s="23">
        <v>-3.4732159863572011E-2</v>
      </c>
      <c r="H4957" s="23">
        <v>-2.5666665923115149E-2</v>
      </c>
      <c r="I4957" s="25">
        <f t="shared" si="308"/>
        <v>0</v>
      </c>
      <c r="J4957" s="25">
        <f t="shared" si="309"/>
        <v>0</v>
      </c>
      <c r="K4957" s="25">
        <f t="shared" si="310"/>
        <v>0</v>
      </c>
      <c r="L4957" s="25">
        <f t="shared" si="311"/>
        <v>0</v>
      </c>
      <c r="M4957" s="25">
        <v>0</v>
      </c>
      <c r="N4957" s="25" t="e">
        <v>#N/A</v>
      </c>
      <c r="O4957" s="25" t="e">
        <f>VLOOKUP(A4957,'NFkB target TFs'!$E$10:$E$54,1,FALSE)</f>
        <v>#N/A</v>
      </c>
      <c r="P4957" s="25" t="e">
        <f>VLOOKUP(A4957,'all NFkB targets'!$A$6:$A$571,1,FALSE)</f>
        <v>#N/A</v>
      </c>
    </row>
    <row r="4958" spans="1:16" x14ac:dyDescent="0.25">
      <c r="A4958" s="96" t="s">
        <v>7712</v>
      </c>
      <c r="B4958" s="21" t="s">
        <v>7713</v>
      </c>
      <c r="C4958" s="21"/>
      <c r="D4958" s="22">
        <v>0</v>
      </c>
      <c r="E4958" s="23">
        <v>7.9683023604447178E-2</v>
      </c>
      <c r="F4958" s="23">
        <v>6.3116209728119252E-2</v>
      </c>
      <c r="G4958" s="23">
        <v>3.1046534411568433E-2</v>
      </c>
      <c r="H4958" s="23">
        <v>-2.5682867833210422E-2</v>
      </c>
      <c r="I4958" s="25">
        <f t="shared" si="308"/>
        <v>0</v>
      </c>
      <c r="J4958" s="25">
        <f t="shared" si="309"/>
        <v>0</v>
      </c>
      <c r="K4958" s="25">
        <f t="shared" si="310"/>
        <v>0</v>
      </c>
      <c r="L4958" s="25">
        <f t="shared" si="311"/>
        <v>0</v>
      </c>
      <c r="M4958" s="25">
        <v>0</v>
      </c>
      <c r="N4958" s="25" t="e">
        <v>#N/A</v>
      </c>
      <c r="O4958" s="25" t="e">
        <f>VLOOKUP(A4958,'NFkB target TFs'!$E$10:$E$54,1,FALSE)</f>
        <v>#N/A</v>
      </c>
      <c r="P4958" s="25" t="e">
        <f>VLOOKUP(A4958,'all NFkB targets'!$A$6:$A$571,1,FALSE)</f>
        <v>#N/A</v>
      </c>
    </row>
    <row r="4959" spans="1:16" x14ac:dyDescent="0.25">
      <c r="A4959" s="96" t="s">
        <v>12771</v>
      </c>
      <c r="B4959" s="21" t="s">
        <v>12772</v>
      </c>
      <c r="C4959" s="21"/>
      <c r="D4959" s="22">
        <v>0</v>
      </c>
      <c r="E4959" s="28">
        <v>0.48623037388585699</v>
      </c>
      <c r="F4959" s="24">
        <v>-0.82992291980975907</v>
      </c>
      <c r="G4959" s="23">
        <v>-0.10586001087079674</v>
      </c>
      <c r="H4959" s="23">
        <v>-2.5691956075114705E-2</v>
      </c>
      <c r="I4959" s="25">
        <f t="shared" si="308"/>
        <v>0</v>
      </c>
      <c r="J4959" s="25">
        <f t="shared" si="309"/>
        <v>1</v>
      </c>
      <c r="K4959" s="25">
        <f t="shared" si="310"/>
        <v>0</v>
      </c>
      <c r="L4959" s="25">
        <f t="shared" si="311"/>
        <v>0</v>
      </c>
      <c r="M4959" s="25">
        <v>1</v>
      </c>
      <c r="N4959" s="25" t="e">
        <v>#N/A</v>
      </c>
      <c r="O4959" s="25" t="e">
        <f>VLOOKUP(A4959,'NFkB target TFs'!$E$10:$E$54,1,FALSE)</f>
        <v>#N/A</v>
      </c>
      <c r="P4959" s="25" t="e">
        <f>VLOOKUP(A4959,'all NFkB targets'!$A$6:$A$571,1,FALSE)</f>
        <v>#N/A</v>
      </c>
    </row>
    <row r="4960" spans="1:16" x14ac:dyDescent="0.25">
      <c r="A4960" s="96" t="s">
        <v>10383</v>
      </c>
      <c r="B4960" s="21" t="s">
        <v>10384</v>
      </c>
      <c r="C4960" s="21"/>
      <c r="D4960" s="22">
        <v>0</v>
      </c>
      <c r="E4960" s="23">
        <v>8.8118522323702847E-2</v>
      </c>
      <c r="F4960" s="23">
        <v>3.9146706008435436E-3</v>
      </c>
      <c r="G4960" s="23">
        <v>8.1652423255924783E-2</v>
      </c>
      <c r="H4960" s="23">
        <v>-2.573879213504501E-2</v>
      </c>
      <c r="I4960" s="25">
        <f t="shared" si="308"/>
        <v>0</v>
      </c>
      <c r="J4960" s="25">
        <f t="shared" si="309"/>
        <v>0</v>
      </c>
      <c r="K4960" s="25">
        <f t="shared" si="310"/>
        <v>0</v>
      </c>
      <c r="L4960" s="25">
        <f t="shared" si="311"/>
        <v>0</v>
      </c>
      <c r="M4960" s="25">
        <v>0</v>
      </c>
      <c r="N4960" s="25" t="e">
        <v>#N/A</v>
      </c>
      <c r="O4960" s="25" t="e">
        <f>VLOOKUP(A4960,'NFkB target TFs'!$E$10:$E$54,1,FALSE)</f>
        <v>#N/A</v>
      </c>
      <c r="P4960" s="25" t="e">
        <f>VLOOKUP(A4960,'all NFkB targets'!$A$6:$A$571,1,FALSE)</f>
        <v>#N/A</v>
      </c>
    </row>
    <row r="4961" spans="1:16" x14ac:dyDescent="0.25">
      <c r="A4961" s="96" t="s">
        <v>7435</v>
      </c>
      <c r="B4961" s="21" t="s">
        <v>7436</v>
      </c>
      <c r="C4961" s="21"/>
      <c r="D4961" s="22">
        <v>0</v>
      </c>
      <c r="E4961" s="23">
        <v>0.16395947668216829</v>
      </c>
      <c r="F4961" s="23">
        <v>0.30596947507717925</v>
      </c>
      <c r="G4961" s="23">
        <v>0.19547268332113371</v>
      </c>
      <c r="H4961" s="23">
        <v>-2.5743279547348546E-2</v>
      </c>
      <c r="I4961" s="25">
        <f t="shared" si="308"/>
        <v>0</v>
      </c>
      <c r="J4961" s="25">
        <f t="shared" si="309"/>
        <v>0</v>
      </c>
      <c r="K4961" s="25">
        <f t="shared" si="310"/>
        <v>0</v>
      </c>
      <c r="L4961" s="25">
        <f t="shared" si="311"/>
        <v>0</v>
      </c>
      <c r="M4961" s="25">
        <v>0</v>
      </c>
      <c r="N4961" s="25" t="e">
        <v>#N/A</v>
      </c>
      <c r="O4961" s="25" t="e">
        <f>VLOOKUP(A4961,'NFkB target TFs'!$E$10:$E$54,1,FALSE)</f>
        <v>#N/A</v>
      </c>
      <c r="P4961" s="25" t="e">
        <f>VLOOKUP(A4961,'all NFkB targets'!$A$6:$A$571,1,FALSE)</f>
        <v>#N/A</v>
      </c>
    </row>
    <row r="4962" spans="1:16" x14ac:dyDescent="0.25">
      <c r="A4962" s="96" t="s">
        <v>4322</v>
      </c>
      <c r="B4962" s="21" t="s">
        <v>4323</v>
      </c>
      <c r="C4962" s="21"/>
      <c r="D4962" s="22">
        <v>0</v>
      </c>
      <c r="E4962" s="23">
        <v>0.16729990777371537</v>
      </c>
      <c r="F4962" s="23">
        <v>-0.21427404541894052</v>
      </c>
      <c r="G4962" s="23">
        <v>5.0685845111003235E-2</v>
      </c>
      <c r="H4962" s="23">
        <v>-2.5896381192983257E-2</v>
      </c>
      <c r="I4962" s="25">
        <f t="shared" si="308"/>
        <v>0</v>
      </c>
      <c r="J4962" s="25">
        <f t="shared" si="309"/>
        <v>0</v>
      </c>
      <c r="K4962" s="25">
        <f t="shared" si="310"/>
        <v>0</v>
      </c>
      <c r="L4962" s="25">
        <f t="shared" si="311"/>
        <v>0</v>
      </c>
      <c r="M4962" s="25">
        <v>0</v>
      </c>
      <c r="N4962" s="25" t="e">
        <v>#N/A</v>
      </c>
      <c r="O4962" s="25" t="e">
        <f>VLOOKUP(A4962,'NFkB target TFs'!$E$10:$E$54,1,FALSE)</f>
        <v>#N/A</v>
      </c>
      <c r="P4962" s="25" t="e">
        <f>VLOOKUP(A4962,'all NFkB targets'!$A$6:$A$571,1,FALSE)</f>
        <v>#N/A</v>
      </c>
    </row>
    <row r="4963" spans="1:16" x14ac:dyDescent="0.25">
      <c r="A4963" s="96" t="s">
        <v>10367</v>
      </c>
      <c r="B4963" s="21" t="s">
        <v>10368</v>
      </c>
      <c r="C4963" s="21"/>
      <c r="D4963" s="22">
        <v>0</v>
      </c>
      <c r="E4963" s="23">
        <v>0.25529402880039881</v>
      </c>
      <c r="F4963" s="23">
        <v>0.21892236586638245</v>
      </c>
      <c r="G4963" s="23">
        <v>-0.19414710310762756</v>
      </c>
      <c r="H4963" s="23">
        <v>-2.5937237068874356E-2</v>
      </c>
      <c r="I4963" s="25">
        <f t="shared" si="308"/>
        <v>0</v>
      </c>
      <c r="J4963" s="25">
        <f t="shared" si="309"/>
        <v>0</v>
      </c>
      <c r="K4963" s="25">
        <f t="shared" si="310"/>
        <v>0</v>
      </c>
      <c r="L4963" s="25">
        <f t="shared" si="311"/>
        <v>0</v>
      </c>
      <c r="M4963" s="25">
        <v>0</v>
      </c>
      <c r="N4963" s="25" t="e">
        <v>#N/A</v>
      </c>
      <c r="O4963" s="25" t="e">
        <f>VLOOKUP(A4963,'NFkB target TFs'!$E$10:$E$54,1,FALSE)</f>
        <v>#N/A</v>
      </c>
      <c r="P4963" s="25" t="e">
        <f>VLOOKUP(A4963,'all NFkB targets'!$A$6:$A$571,1,FALSE)</f>
        <v>#N/A</v>
      </c>
    </row>
    <row r="4964" spans="1:16" x14ac:dyDescent="0.25">
      <c r="A4964" s="96" t="s">
        <v>8451</v>
      </c>
      <c r="B4964" s="21" t="s">
        <v>8452</v>
      </c>
      <c r="C4964" s="21"/>
      <c r="D4964" s="22">
        <v>0</v>
      </c>
      <c r="E4964" s="23">
        <v>1.9623372663494817E-3</v>
      </c>
      <c r="F4964" s="23">
        <v>-5.0615745421447707E-2</v>
      </c>
      <c r="G4964" s="23">
        <v>-1.0351623241505509E-2</v>
      </c>
      <c r="H4964" s="23">
        <v>-2.5950314130275671E-2</v>
      </c>
      <c r="I4964" s="25">
        <f t="shared" si="308"/>
        <v>0</v>
      </c>
      <c r="J4964" s="25">
        <f t="shared" si="309"/>
        <v>0</v>
      </c>
      <c r="K4964" s="25">
        <f t="shared" si="310"/>
        <v>0</v>
      </c>
      <c r="L4964" s="25">
        <f t="shared" si="311"/>
        <v>0</v>
      </c>
      <c r="M4964" s="25">
        <v>0</v>
      </c>
      <c r="N4964" s="25" t="e">
        <v>#N/A</v>
      </c>
      <c r="O4964" s="25" t="e">
        <f>VLOOKUP(A4964,'NFkB target TFs'!$E$10:$E$54,1,FALSE)</f>
        <v>#N/A</v>
      </c>
      <c r="P4964" s="25" t="e">
        <f>VLOOKUP(A4964,'all NFkB targets'!$A$6:$A$571,1,FALSE)</f>
        <v>#N/A</v>
      </c>
    </row>
    <row r="4965" spans="1:16" x14ac:dyDescent="0.25">
      <c r="A4965" s="96" t="s">
        <v>5096</v>
      </c>
      <c r="B4965" s="21" t="s">
        <v>5097</v>
      </c>
      <c r="C4965" s="21"/>
      <c r="D4965" s="22">
        <v>0</v>
      </c>
      <c r="E4965" s="23">
        <v>-0.2336883823883332</v>
      </c>
      <c r="F4965" s="23">
        <v>-0.21553218848952566</v>
      </c>
      <c r="G4965" s="23">
        <v>0.11692329070362832</v>
      </c>
      <c r="H4965" s="23">
        <v>-2.6073424530752176E-2</v>
      </c>
      <c r="I4965" s="25">
        <f t="shared" si="308"/>
        <v>0</v>
      </c>
      <c r="J4965" s="25">
        <f t="shared" si="309"/>
        <v>0</v>
      </c>
      <c r="K4965" s="25">
        <f t="shared" si="310"/>
        <v>0</v>
      </c>
      <c r="L4965" s="25">
        <f t="shared" si="311"/>
        <v>0</v>
      </c>
      <c r="M4965" s="25">
        <v>0</v>
      </c>
      <c r="N4965" s="25" t="e">
        <v>#N/A</v>
      </c>
      <c r="O4965" s="25" t="e">
        <f>VLOOKUP(A4965,'NFkB target TFs'!$E$10:$E$54,1,FALSE)</f>
        <v>#N/A</v>
      </c>
      <c r="P4965" s="25" t="e">
        <f>VLOOKUP(A4965,'all NFkB targets'!$A$6:$A$571,1,FALSE)</f>
        <v>#N/A</v>
      </c>
    </row>
    <row r="4966" spans="1:16" x14ac:dyDescent="0.25">
      <c r="A4966" s="96" t="s">
        <v>1212</v>
      </c>
      <c r="B4966" s="21" t="s">
        <v>1213</v>
      </c>
      <c r="C4966" s="21"/>
      <c r="D4966" s="22">
        <v>0</v>
      </c>
      <c r="E4966" s="23">
        <v>-6.6726113800813155E-2</v>
      </c>
      <c r="F4966" s="23">
        <v>0.26589802007553259</v>
      </c>
      <c r="G4966" s="23">
        <v>0.19855677784728251</v>
      </c>
      <c r="H4966" s="23">
        <v>-2.6160834029726111E-2</v>
      </c>
      <c r="I4966" s="25">
        <f t="shared" si="308"/>
        <v>0</v>
      </c>
      <c r="J4966" s="25">
        <f t="shared" si="309"/>
        <v>0</v>
      </c>
      <c r="K4966" s="25">
        <f t="shared" si="310"/>
        <v>0</v>
      </c>
      <c r="L4966" s="25">
        <f t="shared" si="311"/>
        <v>0</v>
      </c>
      <c r="M4966" s="25">
        <v>0</v>
      </c>
      <c r="N4966" s="25" t="e">
        <v>#N/A</v>
      </c>
      <c r="O4966" s="25" t="e">
        <f>VLOOKUP(A4966,'NFkB target TFs'!$E$10:$E$54,1,FALSE)</f>
        <v>#N/A</v>
      </c>
      <c r="P4966" s="25" t="e">
        <f>VLOOKUP(A4966,'all NFkB targets'!$A$6:$A$571,1,FALSE)</f>
        <v>#N/A</v>
      </c>
    </row>
    <row r="4967" spans="1:16" x14ac:dyDescent="0.25">
      <c r="A4967" s="96" t="s">
        <v>2419</v>
      </c>
      <c r="B4967" s="21" t="s">
        <v>941</v>
      </c>
      <c r="C4967" s="21"/>
      <c r="D4967" s="22">
        <v>0</v>
      </c>
      <c r="E4967" s="23">
        <v>0.49874130465355632</v>
      </c>
      <c r="F4967" s="23">
        <v>0.20659089566898373</v>
      </c>
      <c r="G4967" s="23">
        <v>0.2332450680648345</v>
      </c>
      <c r="H4967" s="23">
        <v>-2.6360129523452746E-2</v>
      </c>
      <c r="I4967" s="25">
        <f t="shared" si="308"/>
        <v>0</v>
      </c>
      <c r="J4967" s="25">
        <f t="shared" si="309"/>
        <v>0</v>
      </c>
      <c r="K4967" s="25">
        <f t="shared" si="310"/>
        <v>0</v>
      </c>
      <c r="L4967" s="25">
        <f t="shared" si="311"/>
        <v>0</v>
      </c>
      <c r="M4967" s="25">
        <v>0</v>
      </c>
      <c r="N4967" s="25" t="e">
        <v>#N/A</v>
      </c>
      <c r="O4967" s="25" t="e">
        <f>VLOOKUP(A4967,'NFkB target TFs'!$E$10:$E$54,1,FALSE)</f>
        <v>#N/A</v>
      </c>
      <c r="P4967" s="25" t="e">
        <f>VLOOKUP(A4967,'all NFkB targets'!$A$6:$A$571,1,FALSE)</f>
        <v>#N/A</v>
      </c>
    </row>
    <row r="4968" spans="1:16" x14ac:dyDescent="0.25">
      <c r="A4968" s="96" t="s">
        <v>11897</v>
      </c>
      <c r="B4968" s="21" t="s">
        <v>941</v>
      </c>
      <c r="C4968" s="21"/>
      <c r="D4968" s="22">
        <v>0</v>
      </c>
      <c r="E4968" s="23">
        <v>0.12255540936001512</v>
      </c>
      <c r="F4968" s="23">
        <v>0.56815266788948693</v>
      </c>
      <c r="G4968" s="23">
        <v>0.20452308873107169</v>
      </c>
      <c r="H4968" s="23">
        <v>-2.6624851676486174E-2</v>
      </c>
      <c r="I4968" s="25">
        <f t="shared" si="308"/>
        <v>0</v>
      </c>
      <c r="J4968" s="25">
        <f t="shared" si="309"/>
        <v>0</v>
      </c>
      <c r="K4968" s="25">
        <f t="shared" si="310"/>
        <v>0</v>
      </c>
      <c r="L4968" s="25">
        <f t="shared" si="311"/>
        <v>0</v>
      </c>
      <c r="M4968" s="25">
        <v>0</v>
      </c>
      <c r="N4968" s="25" t="e">
        <v>#N/A</v>
      </c>
      <c r="O4968" s="25" t="e">
        <f>VLOOKUP(A4968,'NFkB target TFs'!$E$10:$E$54,1,FALSE)</f>
        <v>#N/A</v>
      </c>
      <c r="P4968" s="25" t="e">
        <f>VLOOKUP(A4968,'all NFkB targets'!$A$6:$A$571,1,FALSE)</f>
        <v>#N/A</v>
      </c>
    </row>
    <row r="4969" spans="1:16" x14ac:dyDescent="0.25">
      <c r="A4969" s="96" t="s">
        <v>8972</v>
      </c>
      <c r="B4969" s="21" t="s">
        <v>941</v>
      </c>
      <c r="C4969" s="21"/>
      <c r="D4969" s="22">
        <v>0</v>
      </c>
      <c r="E4969" s="23">
        <v>0.20630960298230674</v>
      </c>
      <c r="F4969" s="23">
        <v>0.2374567227778126</v>
      </c>
      <c r="G4969" s="23">
        <v>0.1863794427656506</v>
      </c>
      <c r="H4969" s="23">
        <v>-2.6681177672119548E-2</v>
      </c>
      <c r="I4969" s="25">
        <f t="shared" si="308"/>
        <v>0</v>
      </c>
      <c r="J4969" s="25">
        <f t="shared" si="309"/>
        <v>0</v>
      </c>
      <c r="K4969" s="25">
        <f t="shared" si="310"/>
        <v>0</v>
      </c>
      <c r="L4969" s="25">
        <f t="shared" si="311"/>
        <v>0</v>
      </c>
      <c r="M4969" s="25">
        <v>0</v>
      </c>
      <c r="N4969" s="25" t="e">
        <v>#N/A</v>
      </c>
      <c r="O4969" s="25" t="e">
        <f>VLOOKUP(A4969,'NFkB target TFs'!$E$10:$E$54,1,FALSE)</f>
        <v>#N/A</v>
      </c>
      <c r="P4969" s="25" t="e">
        <f>VLOOKUP(A4969,'all NFkB targets'!$A$6:$A$571,1,FALSE)</f>
        <v>#N/A</v>
      </c>
    </row>
    <row r="4970" spans="1:16" x14ac:dyDescent="0.25">
      <c r="A4970" s="96" t="s">
        <v>7180</v>
      </c>
      <c r="B4970" s="21" t="s">
        <v>7181</v>
      </c>
      <c r="C4970" s="21"/>
      <c r="D4970" s="22">
        <v>0</v>
      </c>
      <c r="E4970" s="23">
        <v>-4.1239138659218917E-2</v>
      </c>
      <c r="F4970" s="23">
        <v>8.6803201687856421E-2</v>
      </c>
      <c r="G4970" s="23">
        <v>6.1630304999168099E-2</v>
      </c>
      <c r="H4970" s="23">
        <v>-2.6713316755443538E-2</v>
      </c>
      <c r="I4970" s="25">
        <f t="shared" si="308"/>
        <v>0</v>
      </c>
      <c r="J4970" s="25">
        <f t="shared" si="309"/>
        <v>0</v>
      </c>
      <c r="K4970" s="25">
        <f t="shared" si="310"/>
        <v>0</v>
      </c>
      <c r="L4970" s="25">
        <f t="shared" si="311"/>
        <v>0</v>
      </c>
      <c r="M4970" s="25">
        <v>0</v>
      </c>
      <c r="N4970" s="25" t="e">
        <v>#N/A</v>
      </c>
      <c r="O4970" s="25" t="e">
        <f>VLOOKUP(A4970,'NFkB target TFs'!$E$10:$E$54,1,FALSE)</f>
        <v>#N/A</v>
      </c>
      <c r="P4970" s="25" t="e">
        <f>VLOOKUP(A4970,'all NFkB targets'!$A$6:$A$571,1,FALSE)</f>
        <v>#N/A</v>
      </c>
    </row>
    <row r="4971" spans="1:16" x14ac:dyDescent="0.25">
      <c r="A4971" s="96" t="s">
        <v>3269</v>
      </c>
      <c r="B4971" s="21" t="s">
        <v>3270</v>
      </c>
      <c r="C4971" s="21"/>
      <c r="D4971" s="22">
        <v>0</v>
      </c>
      <c r="E4971" s="23">
        <v>-0.17173515856923402</v>
      </c>
      <c r="F4971" s="23">
        <v>0.25248666127506342</v>
      </c>
      <c r="G4971" s="23">
        <v>2.1486607231533429E-2</v>
      </c>
      <c r="H4971" s="23">
        <v>-2.6962765127458529E-2</v>
      </c>
      <c r="I4971" s="25">
        <f t="shared" si="308"/>
        <v>0</v>
      </c>
      <c r="J4971" s="25">
        <f t="shared" si="309"/>
        <v>0</v>
      </c>
      <c r="K4971" s="25">
        <f t="shared" si="310"/>
        <v>0</v>
      </c>
      <c r="L4971" s="25">
        <f t="shared" si="311"/>
        <v>0</v>
      </c>
      <c r="M4971" s="25">
        <v>0</v>
      </c>
      <c r="N4971" s="25" t="e">
        <v>#N/A</v>
      </c>
      <c r="O4971" s="25" t="e">
        <f>VLOOKUP(A4971,'NFkB target TFs'!$E$10:$E$54,1,FALSE)</f>
        <v>#N/A</v>
      </c>
      <c r="P4971" s="25" t="e">
        <f>VLOOKUP(A4971,'all NFkB targets'!$A$6:$A$571,1,FALSE)</f>
        <v>#N/A</v>
      </c>
    </row>
    <row r="4972" spans="1:16" x14ac:dyDescent="0.25">
      <c r="A4972" s="96" t="s">
        <v>6823</v>
      </c>
      <c r="B4972" s="21" t="s">
        <v>941</v>
      </c>
      <c r="C4972" s="21"/>
      <c r="D4972" s="22">
        <v>0</v>
      </c>
      <c r="E4972" s="23">
        <v>0.2796187746799203</v>
      </c>
      <c r="F4972" s="23">
        <v>-6.4230670626649375E-2</v>
      </c>
      <c r="G4972" s="23">
        <v>-0.14678964596257699</v>
      </c>
      <c r="H4972" s="23">
        <v>-2.7032838307595671E-2</v>
      </c>
      <c r="I4972" s="25">
        <f t="shared" ref="I4972:I5035" si="312">IF(ABS(E4972)&gt;0.585,1,0)</f>
        <v>0</v>
      </c>
      <c r="J4972" s="25">
        <f t="shared" ref="J4972:J5035" si="313">IF(ABS(F4972)&gt;0.585,1,0)</f>
        <v>0</v>
      </c>
      <c r="K4972" s="25">
        <f t="shared" ref="K4972:K5035" si="314">IF(ABS(G4972)&gt;0.585,1,0)</f>
        <v>0</v>
      </c>
      <c r="L4972" s="25">
        <f t="shared" ref="L4972:L5035" si="315">IF(ABS(H4972)&gt;0.585,1,0)</f>
        <v>0</v>
      </c>
      <c r="M4972" s="25">
        <v>0</v>
      </c>
      <c r="N4972" s="25" t="e">
        <v>#N/A</v>
      </c>
      <c r="O4972" s="25" t="e">
        <f>VLOOKUP(A4972,'NFkB target TFs'!$E$10:$E$54,1,FALSE)</f>
        <v>#N/A</v>
      </c>
      <c r="P4972" s="25" t="e">
        <f>VLOOKUP(A4972,'all NFkB targets'!$A$6:$A$571,1,FALSE)</f>
        <v>#N/A</v>
      </c>
    </row>
    <row r="4973" spans="1:16" x14ac:dyDescent="0.25">
      <c r="A4973" s="96" t="s">
        <v>7353</v>
      </c>
      <c r="B4973" s="21" t="s">
        <v>7354</v>
      </c>
      <c r="C4973" s="21"/>
      <c r="D4973" s="22">
        <v>0</v>
      </c>
      <c r="E4973" s="23">
        <v>0.30028246840525613</v>
      </c>
      <c r="F4973" s="23">
        <v>0.42833644896736212</v>
      </c>
      <c r="G4973" s="23">
        <v>3.8829965593381185E-2</v>
      </c>
      <c r="H4973" s="23">
        <v>-2.7117561165224499E-2</v>
      </c>
      <c r="I4973" s="25">
        <f t="shared" si="312"/>
        <v>0</v>
      </c>
      <c r="J4973" s="25">
        <f t="shared" si="313"/>
        <v>0</v>
      </c>
      <c r="K4973" s="25">
        <f t="shared" si="314"/>
        <v>0</v>
      </c>
      <c r="L4973" s="25">
        <f t="shared" si="315"/>
        <v>0</v>
      </c>
      <c r="M4973" s="25">
        <v>0</v>
      </c>
      <c r="N4973" s="25" t="e">
        <v>#N/A</v>
      </c>
      <c r="O4973" s="25" t="e">
        <f>VLOOKUP(A4973,'NFkB target TFs'!$E$10:$E$54,1,FALSE)</f>
        <v>#N/A</v>
      </c>
      <c r="P4973" s="25" t="e">
        <f>VLOOKUP(A4973,'all NFkB targets'!$A$6:$A$571,1,FALSE)</f>
        <v>#N/A</v>
      </c>
    </row>
    <row r="4974" spans="1:16" x14ac:dyDescent="0.25">
      <c r="A4974" s="96" t="s">
        <v>1306</v>
      </c>
      <c r="B4974" s="21" t="s">
        <v>1307</v>
      </c>
      <c r="C4974" s="21"/>
      <c r="D4974" s="22">
        <v>0</v>
      </c>
      <c r="E4974" s="23">
        <v>-2.8771509215981299E-2</v>
      </c>
      <c r="F4974" s="23">
        <v>4.0521140370119973E-2</v>
      </c>
      <c r="G4974" s="23">
        <v>0.3535216980654059</v>
      </c>
      <c r="H4974" s="23">
        <v>-2.7168916476134369E-2</v>
      </c>
      <c r="I4974" s="25">
        <f t="shared" si="312"/>
        <v>0</v>
      </c>
      <c r="J4974" s="25">
        <f t="shared" si="313"/>
        <v>0</v>
      </c>
      <c r="K4974" s="25">
        <f t="shared" si="314"/>
        <v>0</v>
      </c>
      <c r="L4974" s="25">
        <f t="shared" si="315"/>
        <v>0</v>
      </c>
      <c r="M4974" s="25">
        <v>0</v>
      </c>
      <c r="N4974" s="25" t="e">
        <v>#N/A</v>
      </c>
      <c r="O4974" s="25" t="e">
        <f>VLOOKUP(A4974,'NFkB target TFs'!$E$10:$E$54,1,FALSE)</f>
        <v>#N/A</v>
      </c>
      <c r="P4974" s="25" t="e">
        <f>VLOOKUP(A4974,'all NFkB targets'!$A$6:$A$571,1,FALSE)</f>
        <v>#N/A</v>
      </c>
    </row>
    <row r="4975" spans="1:16" x14ac:dyDescent="0.25">
      <c r="A4975" s="96" t="s">
        <v>4180</v>
      </c>
      <c r="B4975" s="21" t="s">
        <v>4181</v>
      </c>
      <c r="C4975" s="21"/>
      <c r="D4975" s="22">
        <v>0</v>
      </c>
      <c r="E4975" s="23">
        <v>0.2361988601568733</v>
      </c>
      <c r="F4975" s="23">
        <v>0.11515797824307265</v>
      </c>
      <c r="G4975" s="23">
        <v>-0.15376668817849082</v>
      </c>
      <c r="H4975" s="23">
        <v>-2.7204518803573326E-2</v>
      </c>
      <c r="I4975" s="25">
        <f t="shared" si="312"/>
        <v>0</v>
      </c>
      <c r="J4975" s="25">
        <f t="shared" si="313"/>
        <v>0</v>
      </c>
      <c r="K4975" s="25">
        <f t="shared" si="314"/>
        <v>0</v>
      </c>
      <c r="L4975" s="25">
        <f t="shared" si="315"/>
        <v>0</v>
      </c>
      <c r="M4975" s="25">
        <v>0</v>
      </c>
      <c r="N4975" s="25" t="e">
        <v>#N/A</v>
      </c>
      <c r="O4975" s="25" t="e">
        <f>VLOOKUP(A4975,'NFkB target TFs'!$E$10:$E$54,1,FALSE)</f>
        <v>#N/A</v>
      </c>
      <c r="P4975" s="25" t="e">
        <f>VLOOKUP(A4975,'all NFkB targets'!$A$6:$A$571,1,FALSE)</f>
        <v>#N/A</v>
      </c>
    </row>
    <row r="4976" spans="1:16" x14ac:dyDescent="0.25">
      <c r="A4976" s="96" t="s">
        <v>10680</v>
      </c>
      <c r="B4976" s="21" t="s">
        <v>10681</v>
      </c>
      <c r="C4976" s="21"/>
      <c r="D4976" s="22">
        <v>0</v>
      </c>
      <c r="E4976" s="23">
        <v>-0.18754784078222139</v>
      </c>
      <c r="F4976" s="23">
        <v>5.3840146803321928E-2</v>
      </c>
      <c r="G4976" s="23">
        <v>-0.19274923888628887</v>
      </c>
      <c r="H4976" s="23">
        <v>-2.7219197736606398E-2</v>
      </c>
      <c r="I4976" s="25">
        <f t="shared" si="312"/>
        <v>0</v>
      </c>
      <c r="J4976" s="25">
        <f t="shared" si="313"/>
        <v>0</v>
      </c>
      <c r="K4976" s="25">
        <f t="shared" si="314"/>
        <v>0</v>
      </c>
      <c r="L4976" s="25">
        <f t="shared" si="315"/>
        <v>0</v>
      </c>
      <c r="M4976" s="25">
        <v>0</v>
      </c>
      <c r="N4976" s="25" t="e">
        <v>#N/A</v>
      </c>
      <c r="O4976" s="25" t="e">
        <f>VLOOKUP(A4976,'NFkB target TFs'!$E$10:$E$54,1,FALSE)</f>
        <v>#N/A</v>
      </c>
      <c r="P4976" s="25" t="e">
        <f>VLOOKUP(A4976,'all NFkB targets'!$A$6:$A$571,1,FALSE)</f>
        <v>#N/A</v>
      </c>
    </row>
    <row r="4977" spans="1:16" x14ac:dyDescent="0.25">
      <c r="A4977" s="96" t="s">
        <v>10900</v>
      </c>
      <c r="B4977" s="21" t="s">
        <v>10901</v>
      </c>
      <c r="C4977" s="21"/>
      <c r="D4977" s="22">
        <v>0</v>
      </c>
      <c r="E4977" s="23">
        <v>0.1141982858521985</v>
      </c>
      <c r="F4977" s="23">
        <v>-2.9285920297682087E-2</v>
      </c>
      <c r="G4977" s="23">
        <v>-0.4179092494997968</v>
      </c>
      <c r="H4977" s="23">
        <v>-2.727944228828736E-2</v>
      </c>
      <c r="I4977" s="25">
        <f t="shared" si="312"/>
        <v>0</v>
      </c>
      <c r="J4977" s="25">
        <f t="shared" si="313"/>
        <v>0</v>
      </c>
      <c r="K4977" s="25">
        <f t="shared" si="314"/>
        <v>0</v>
      </c>
      <c r="L4977" s="25">
        <f t="shared" si="315"/>
        <v>0</v>
      </c>
      <c r="M4977" s="25">
        <v>0</v>
      </c>
      <c r="N4977" s="25" t="e">
        <v>#N/A</v>
      </c>
      <c r="O4977" s="25" t="e">
        <f>VLOOKUP(A4977,'NFkB target TFs'!$E$10:$E$54,1,FALSE)</f>
        <v>#N/A</v>
      </c>
      <c r="P4977" s="25" t="e">
        <f>VLOOKUP(A4977,'all NFkB targets'!$A$6:$A$571,1,FALSE)</f>
        <v>#N/A</v>
      </c>
    </row>
    <row r="4978" spans="1:16" x14ac:dyDescent="0.25">
      <c r="A4978" s="96" t="s">
        <v>501</v>
      </c>
      <c r="B4978" s="21" t="s">
        <v>502</v>
      </c>
      <c r="C4978" s="21"/>
      <c r="D4978" s="22">
        <v>0</v>
      </c>
      <c r="E4978" s="23">
        <v>0.10509741079469773</v>
      </c>
      <c r="F4978" s="23">
        <v>0.2512855394212985</v>
      </c>
      <c r="G4978" s="23">
        <v>-2.3129161715306806E-2</v>
      </c>
      <c r="H4978" s="23">
        <v>-2.7339374193203207E-2</v>
      </c>
      <c r="I4978" s="25">
        <f t="shared" si="312"/>
        <v>0</v>
      </c>
      <c r="J4978" s="25">
        <f t="shared" si="313"/>
        <v>0</v>
      </c>
      <c r="K4978" s="25">
        <f t="shared" si="314"/>
        <v>0</v>
      </c>
      <c r="L4978" s="25">
        <f t="shared" si="315"/>
        <v>0</v>
      </c>
      <c r="M4978" s="25">
        <v>0</v>
      </c>
      <c r="N4978" s="25" t="e">
        <v>#N/A</v>
      </c>
      <c r="O4978" s="25" t="e">
        <f>VLOOKUP(A4978,'NFkB target TFs'!$E$10:$E$54,1,FALSE)</f>
        <v>#N/A</v>
      </c>
      <c r="P4978" s="25" t="e">
        <f>VLOOKUP(A4978,'all NFkB targets'!$A$6:$A$571,1,FALSE)</f>
        <v>#N/A</v>
      </c>
    </row>
    <row r="4979" spans="1:16" x14ac:dyDescent="0.25">
      <c r="A4979" s="96" t="s">
        <v>6560</v>
      </c>
      <c r="B4979" s="21" t="s">
        <v>6561</v>
      </c>
      <c r="C4979" s="21"/>
      <c r="D4979" s="22">
        <v>0</v>
      </c>
      <c r="E4979" s="23">
        <v>0.23208745132730416</v>
      </c>
      <c r="F4979" s="23">
        <v>0.17015065171897309</v>
      </c>
      <c r="G4979" s="23">
        <v>-0.18537171248038511</v>
      </c>
      <c r="H4979" s="23">
        <v>-2.7381980957150821E-2</v>
      </c>
      <c r="I4979" s="25">
        <f t="shared" si="312"/>
        <v>0</v>
      </c>
      <c r="J4979" s="25">
        <f t="shared" si="313"/>
        <v>0</v>
      </c>
      <c r="K4979" s="25">
        <f t="shared" si="314"/>
        <v>0</v>
      </c>
      <c r="L4979" s="25">
        <f t="shared" si="315"/>
        <v>0</v>
      </c>
      <c r="M4979" s="25">
        <v>0</v>
      </c>
      <c r="N4979" s="25" t="e">
        <v>#N/A</v>
      </c>
      <c r="O4979" s="25" t="e">
        <f>VLOOKUP(A4979,'NFkB target TFs'!$E$10:$E$54,1,FALSE)</f>
        <v>#N/A</v>
      </c>
      <c r="P4979" s="25" t="e">
        <f>VLOOKUP(A4979,'all NFkB targets'!$A$6:$A$571,1,FALSE)</f>
        <v>#N/A</v>
      </c>
    </row>
    <row r="4980" spans="1:16" x14ac:dyDescent="0.25">
      <c r="A4980" s="96" t="s">
        <v>11879</v>
      </c>
      <c r="B4980" s="21" t="s">
        <v>941</v>
      </c>
      <c r="C4980" s="21"/>
      <c r="D4980" s="22">
        <v>0</v>
      </c>
      <c r="E4980" s="23">
        <v>-0.10191570440285713</v>
      </c>
      <c r="F4980" s="23">
        <v>-9.1930516029746306E-2</v>
      </c>
      <c r="G4980" s="23">
        <v>1.1464776080110791E-2</v>
      </c>
      <c r="H4980" s="23">
        <v>-2.7391242500197491E-2</v>
      </c>
      <c r="I4980" s="25">
        <f t="shared" si="312"/>
        <v>0</v>
      </c>
      <c r="J4980" s="25">
        <f t="shared" si="313"/>
        <v>0</v>
      </c>
      <c r="K4980" s="25">
        <f t="shared" si="314"/>
        <v>0</v>
      </c>
      <c r="L4980" s="25">
        <f t="shared" si="315"/>
        <v>0</v>
      </c>
      <c r="M4980" s="25">
        <v>0</v>
      </c>
      <c r="N4980" s="25" t="e">
        <v>#N/A</v>
      </c>
      <c r="O4980" s="25" t="e">
        <f>VLOOKUP(A4980,'NFkB target TFs'!$E$10:$E$54,1,FALSE)</f>
        <v>#N/A</v>
      </c>
      <c r="P4980" s="25" t="e">
        <f>VLOOKUP(A4980,'all NFkB targets'!$A$6:$A$571,1,FALSE)</f>
        <v>#N/A</v>
      </c>
    </row>
    <row r="4981" spans="1:16" x14ac:dyDescent="0.25">
      <c r="A4981" s="96" t="s">
        <v>7654</v>
      </c>
      <c r="B4981" s="21" t="s">
        <v>7655</v>
      </c>
      <c r="C4981" s="21"/>
      <c r="D4981" s="22">
        <v>0</v>
      </c>
      <c r="E4981" s="23">
        <v>0.12737033265980224</v>
      </c>
      <c r="F4981" s="23">
        <v>-0.16712347302868233</v>
      </c>
      <c r="G4981" s="23">
        <v>8.7441865168695398E-2</v>
      </c>
      <c r="H4981" s="23">
        <v>-2.7458401264460683E-2</v>
      </c>
      <c r="I4981" s="25">
        <f t="shared" si="312"/>
        <v>0</v>
      </c>
      <c r="J4981" s="25">
        <f t="shared" si="313"/>
        <v>0</v>
      </c>
      <c r="K4981" s="25">
        <f t="shared" si="314"/>
        <v>0</v>
      </c>
      <c r="L4981" s="25">
        <f t="shared" si="315"/>
        <v>0</v>
      </c>
      <c r="M4981" s="25">
        <v>0</v>
      </c>
      <c r="N4981" s="25" t="e">
        <v>#N/A</v>
      </c>
      <c r="O4981" s="25" t="e">
        <f>VLOOKUP(A4981,'NFkB target TFs'!$E$10:$E$54,1,FALSE)</f>
        <v>#N/A</v>
      </c>
      <c r="P4981" s="25" t="e">
        <f>VLOOKUP(A4981,'all NFkB targets'!$A$6:$A$571,1,FALSE)</f>
        <v>#N/A</v>
      </c>
    </row>
    <row r="4982" spans="1:16" x14ac:dyDescent="0.25">
      <c r="A4982" s="96" t="s">
        <v>14792</v>
      </c>
      <c r="B4982" s="21" t="s">
        <v>14793</v>
      </c>
      <c r="C4982" s="21"/>
      <c r="D4982" s="22">
        <v>0</v>
      </c>
      <c r="E4982" s="28">
        <v>0.32611133824133415</v>
      </c>
      <c r="F4982" s="28">
        <v>1.0057794570666831</v>
      </c>
      <c r="G4982" s="28">
        <v>0.78728853435569335</v>
      </c>
      <c r="H4982" s="23">
        <v>-2.7507900812142657E-2</v>
      </c>
      <c r="I4982" s="25">
        <f t="shared" si="312"/>
        <v>0</v>
      </c>
      <c r="J4982" s="25">
        <f t="shared" si="313"/>
        <v>1</v>
      </c>
      <c r="K4982" s="25">
        <f t="shared" si="314"/>
        <v>1</v>
      </c>
      <c r="L4982" s="25">
        <f t="shared" si="315"/>
        <v>0</v>
      </c>
      <c r="M4982" s="25">
        <v>1</v>
      </c>
      <c r="N4982" s="25" t="e">
        <v>#N/A</v>
      </c>
      <c r="O4982" s="25" t="e">
        <f>VLOOKUP(A4982,'NFkB target TFs'!$E$10:$E$54,1,FALSE)</f>
        <v>#N/A</v>
      </c>
      <c r="P4982" s="25" t="e">
        <f>VLOOKUP(A4982,'all NFkB targets'!$A$6:$A$571,1,FALSE)</f>
        <v>#N/A</v>
      </c>
    </row>
    <row r="4983" spans="1:16" x14ac:dyDescent="0.25">
      <c r="A4983" s="96" t="s">
        <v>2063</v>
      </c>
      <c r="B4983" s="21" t="s">
        <v>2064</v>
      </c>
      <c r="C4983" s="21"/>
      <c r="D4983" s="22">
        <v>0</v>
      </c>
      <c r="E4983" s="23">
        <v>-0.22726533048030606</v>
      </c>
      <c r="F4983" s="23">
        <v>0.29007654152860962</v>
      </c>
      <c r="G4983" s="23">
        <v>0.12000507844639581</v>
      </c>
      <c r="H4983" s="23">
        <v>-2.76357128456815E-2</v>
      </c>
      <c r="I4983" s="25">
        <f t="shared" si="312"/>
        <v>0</v>
      </c>
      <c r="J4983" s="25">
        <f t="shared" si="313"/>
        <v>0</v>
      </c>
      <c r="K4983" s="25">
        <f t="shared" si="314"/>
        <v>0</v>
      </c>
      <c r="L4983" s="25">
        <f t="shared" si="315"/>
        <v>0</v>
      </c>
      <c r="M4983" s="25">
        <v>0</v>
      </c>
      <c r="N4983" s="25" t="e">
        <v>#N/A</v>
      </c>
      <c r="O4983" s="25" t="e">
        <f>VLOOKUP(A4983,'NFkB target TFs'!$E$10:$E$54,1,FALSE)</f>
        <v>#N/A</v>
      </c>
      <c r="P4983" s="25" t="e">
        <f>VLOOKUP(A4983,'all NFkB targets'!$A$6:$A$571,1,FALSE)</f>
        <v>#N/A</v>
      </c>
    </row>
    <row r="4984" spans="1:16" x14ac:dyDescent="0.25">
      <c r="A4984" s="96" t="s">
        <v>3301</v>
      </c>
      <c r="B4984" s="21" t="s">
        <v>3302</v>
      </c>
      <c r="C4984" s="21"/>
      <c r="D4984" s="22">
        <v>0</v>
      </c>
      <c r="E4984" s="23">
        <v>-1.8871176820455211E-2</v>
      </c>
      <c r="F4984" s="23">
        <v>0.26242501838350585</v>
      </c>
      <c r="G4984" s="23">
        <v>-7.1251545226800855E-2</v>
      </c>
      <c r="H4984" s="23">
        <v>-2.7643996962266472E-2</v>
      </c>
      <c r="I4984" s="25">
        <f t="shared" si="312"/>
        <v>0</v>
      </c>
      <c r="J4984" s="25">
        <f t="shared" si="313"/>
        <v>0</v>
      </c>
      <c r="K4984" s="25">
        <f t="shared" si="314"/>
        <v>0</v>
      </c>
      <c r="L4984" s="25">
        <f t="shared" si="315"/>
        <v>0</v>
      </c>
      <c r="M4984" s="25">
        <v>0</v>
      </c>
      <c r="N4984" s="25" t="e">
        <v>#N/A</v>
      </c>
      <c r="O4984" s="25" t="e">
        <f>VLOOKUP(A4984,'NFkB target TFs'!$E$10:$E$54,1,FALSE)</f>
        <v>#N/A</v>
      </c>
      <c r="P4984" s="25" t="e">
        <f>VLOOKUP(A4984,'all NFkB targets'!$A$6:$A$571,1,FALSE)</f>
        <v>#N/A</v>
      </c>
    </row>
    <row r="4985" spans="1:16" x14ac:dyDescent="0.25">
      <c r="A4985" s="96" t="s">
        <v>9857</v>
      </c>
      <c r="B4985" s="21" t="s">
        <v>9858</v>
      </c>
      <c r="C4985" s="21"/>
      <c r="D4985" s="22">
        <v>0</v>
      </c>
      <c r="E4985" s="23">
        <v>-0.16221660333789265</v>
      </c>
      <c r="F4985" s="23">
        <v>0.13130985423772437</v>
      </c>
      <c r="G4985" s="23">
        <v>-0.15812286718124527</v>
      </c>
      <c r="H4985" s="23">
        <v>-2.7651831417595276E-2</v>
      </c>
      <c r="I4985" s="25">
        <f t="shared" si="312"/>
        <v>0</v>
      </c>
      <c r="J4985" s="25">
        <f t="shared" si="313"/>
        <v>0</v>
      </c>
      <c r="K4985" s="25">
        <f t="shared" si="314"/>
        <v>0</v>
      </c>
      <c r="L4985" s="25">
        <f t="shared" si="315"/>
        <v>0</v>
      </c>
      <c r="M4985" s="25">
        <v>0</v>
      </c>
      <c r="N4985" s="25" t="e">
        <v>#N/A</v>
      </c>
      <c r="O4985" s="25" t="e">
        <f>VLOOKUP(A4985,'NFkB target TFs'!$E$10:$E$54,1,FALSE)</f>
        <v>#N/A</v>
      </c>
      <c r="P4985" s="25" t="e">
        <f>VLOOKUP(A4985,'all NFkB targets'!$A$6:$A$571,1,FALSE)</f>
        <v>#N/A</v>
      </c>
    </row>
    <row r="4986" spans="1:16" x14ac:dyDescent="0.25">
      <c r="A4986" s="96" t="s">
        <v>2393</v>
      </c>
      <c r="B4986" s="21" t="s">
        <v>941</v>
      </c>
      <c r="C4986" s="21"/>
      <c r="D4986" s="22">
        <v>0</v>
      </c>
      <c r="E4986" s="23">
        <v>-0.21289650996258441</v>
      </c>
      <c r="F4986" s="23">
        <v>-8.8032327871506111E-2</v>
      </c>
      <c r="G4986" s="23">
        <v>0.21182506354371911</v>
      </c>
      <c r="H4986" s="23">
        <v>-2.7712736091975262E-2</v>
      </c>
      <c r="I4986" s="25">
        <f t="shared" si="312"/>
        <v>0</v>
      </c>
      <c r="J4986" s="25">
        <f t="shared" si="313"/>
        <v>0</v>
      </c>
      <c r="K4986" s="25">
        <f t="shared" si="314"/>
        <v>0</v>
      </c>
      <c r="L4986" s="25">
        <f t="shared" si="315"/>
        <v>0</v>
      </c>
      <c r="M4986" s="25">
        <v>0</v>
      </c>
      <c r="N4986" s="25" t="e">
        <v>#N/A</v>
      </c>
      <c r="O4986" s="25" t="e">
        <f>VLOOKUP(A4986,'NFkB target TFs'!$E$10:$E$54,1,FALSE)</f>
        <v>#N/A</v>
      </c>
      <c r="P4986" s="25" t="e">
        <f>VLOOKUP(A4986,'all NFkB targets'!$A$6:$A$571,1,FALSE)</f>
        <v>#N/A</v>
      </c>
    </row>
    <row r="4987" spans="1:16" x14ac:dyDescent="0.25">
      <c r="A4987" s="96" t="s">
        <v>5092</v>
      </c>
      <c r="B4987" s="21" t="s">
        <v>5093</v>
      </c>
      <c r="C4987" s="21"/>
      <c r="D4987" s="22">
        <v>0</v>
      </c>
      <c r="E4987" s="23">
        <v>0.21574705785487433</v>
      </c>
      <c r="F4987" s="23">
        <v>2.1505711697989197E-3</v>
      </c>
      <c r="G4987" s="23">
        <v>6.8047402832871487E-2</v>
      </c>
      <c r="H4987" s="23">
        <v>-2.7734462008874559E-2</v>
      </c>
      <c r="I4987" s="25">
        <f t="shared" si="312"/>
        <v>0</v>
      </c>
      <c r="J4987" s="25">
        <f t="shared" si="313"/>
        <v>0</v>
      </c>
      <c r="K4987" s="25">
        <f t="shared" si="314"/>
        <v>0</v>
      </c>
      <c r="L4987" s="25">
        <f t="shared" si="315"/>
        <v>0</v>
      </c>
      <c r="M4987" s="25">
        <v>0</v>
      </c>
      <c r="N4987" s="25" t="e">
        <v>#N/A</v>
      </c>
      <c r="O4987" s="25" t="e">
        <f>VLOOKUP(A4987,'NFkB target TFs'!$E$10:$E$54,1,FALSE)</f>
        <v>#N/A</v>
      </c>
      <c r="P4987" s="25" t="e">
        <f>VLOOKUP(A4987,'all NFkB targets'!$A$6:$A$571,1,FALSE)</f>
        <v>#N/A</v>
      </c>
    </row>
    <row r="4988" spans="1:16" x14ac:dyDescent="0.25">
      <c r="A4988" s="96" t="s">
        <v>5159</v>
      </c>
      <c r="B4988" s="21" t="s">
        <v>5160</v>
      </c>
      <c r="C4988" s="21"/>
      <c r="D4988" s="22">
        <v>0</v>
      </c>
      <c r="E4988" s="23">
        <v>0.34152123227867531</v>
      </c>
      <c r="F4988" s="23">
        <v>0.346786958868116</v>
      </c>
      <c r="G4988" s="23">
        <v>0.40637263815171654</v>
      </c>
      <c r="H4988" s="23">
        <v>-2.7992387386689251E-2</v>
      </c>
      <c r="I4988" s="25">
        <f t="shared" si="312"/>
        <v>0</v>
      </c>
      <c r="J4988" s="25">
        <f t="shared" si="313"/>
        <v>0</v>
      </c>
      <c r="K4988" s="25">
        <f t="shared" si="314"/>
        <v>0</v>
      </c>
      <c r="L4988" s="25">
        <f t="shared" si="315"/>
        <v>0</v>
      </c>
      <c r="M4988" s="25">
        <v>0</v>
      </c>
      <c r="N4988" s="25" t="e">
        <v>#N/A</v>
      </c>
      <c r="O4988" s="25" t="e">
        <f>VLOOKUP(A4988,'NFkB target TFs'!$E$10:$E$54,1,FALSE)</f>
        <v>#N/A</v>
      </c>
      <c r="P4988" s="25" t="e">
        <f>VLOOKUP(A4988,'all NFkB targets'!$A$6:$A$571,1,FALSE)</f>
        <v>#N/A</v>
      </c>
    </row>
    <row r="4989" spans="1:16" x14ac:dyDescent="0.25">
      <c r="A4989" s="96" t="s">
        <v>7119</v>
      </c>
      <c r="B4989" s="21" t="s">
        <v>7120</v>
      </c>
      <c r="C4989" s="21"/>
      <c r="D4989" s="22">
        <v>0</v>
      </c>
      <c r="E4989" s="23">
        <v>7.1709393883643141E-2</v>
      </c>
      <c r="F4989" s="23">
        <v>0.29004766165693791</v>
      </c>
      <c r="G4989" s="23">
        <v>0.22166031834630143</v>
      </c>
      <c r="H4989" s="23">
        <v>-2.8049888225841424E-2</v>
      </c>
      <c r="I4989" s="25">
        <f t="shared" si="312"/>
        <v>0</v>
      </c>
      <c r="J4989" s="25">
        <f t="shared" si="313"/>
        <v>0</v>
      </c>
      <c r="K4989" s="25">
        <f t="shared" si="314"/>
        <v>0</v>
      </c>
      <c r="L4989" s="25">
        <f t="shared" si="315"/>
        <v>0</v>
      </c>
      <c r="M4989" s="25">
        <v>0</v>
      </c>
      <c r="N4989" s="25" t="e">
        <v>#N/A</v>
      </c>
      <c r="O4989" s="25" t="e">
        <f>VLOOKUP(A4989,'NFkB target TFs'!$E$10:$E$54,1,FALSE)</f>
        <v>#N/A</v>
      </c>
      <c r="P4989" s="25" t="e">
        <f>VLOOKUP(A4989,'all NFkB targets'!$A$6:$A$571,1,FALSE)</f>
        <v>#N/A</v>
      </c>
    </row>
    <row r="4990" spans="1:16" x14ac:dyDescent="0.25">
      <c r="A4990" s="96" t="s">
        <v>8622</v>
      </c>
      <c r="B4990" s="21" t="s">
        <v>8623</v>
      </c>
      <c r="C4990" s="21"/>
      <c r="D4990" s="22">
        <v>0</v>
      </c>
      <c r="E4990" s="23">
        <v>-3.2020010508395036E-2</v>
      </c>
      <c r="F4990" s="23">
        <v>0.17076402155371148</v>
      </c>
      <c r="G4990" s="23">
        <v>0.2029997910585539</v>
      </c>
      <c r="H4990" s="23">
        <v>-2.8112586896377859E-2</v>
      </c>
      <c r="I4990" s="25">
        <f t="shared" si="312"/>
        <v>0</v>
      </c>
      <c r="J4990" s="25">
        <f t="shared" si="313"/>
        <v>0</v>
      </c>
      <c r="K4990" s="25">
        <f t="shared" si="314"/>
        <v>0</v>
      </c>
      <c r="L4990" s="25">
        <f t="shared" si="315"/>
        <v>0</v>
      </c>
      <c r="M4990" s="25">
        <v>0</v>
      </c>
      <c r="N4990" s="25" t="e">
        <v>#N/A</v>
      </c>
      <c r="O4990" s="25" t="e">
        <f>VLOOKUP(A4990,'NFkB target TFs'!$E$10:$E$54,1,FALSE)</f>
        <v>#N/A</v>
      </c>
      <c r="P4990" s="25" t="e">
        <f>VLOOKUP(A4990,'all NFkB targets'!$A$6:$A$571,1,FALSE)</f>
        <v>#N/A</v>
      </c>
    </row>
    <row r="4991" spans="1:16" x14ac:dyDescent="0.25">
      <c r="A4991" s="96" t="s">
        <v>13508</v>
      </c>
      <c r="B4991" s="21" t="s">
        <v>13509</v>
      </c>
      <c r="C4991" s="21"/>
      <c r="D4991" s="22">
        <v>0</v>
      </c>
      <c r="E4991" s="23">
        <v>0.1131045806808397</v>
      </c>
      <c r="F4991" s="28">
        <v>0.23384064176874206</v>
      </c>
      <c r="G4991" s="24">
        <v>-0.71358855623848816</v>
      </c>
      <c r="H4991" s="23">
        <v>-2.8126765895900633E-2</v>
      </c>
      <c r="I4991" s="25">
        <f t="shared" si="312"/>
        <v>0</v>
      </c>
      <c r="J4991" s="25">
        <f t="shared" si="313"/>
        <v>0</v>
      </c>
      <c r="K4991" s="25">
        <f t="shared" si="314"/>
        <v>1</v>
      </c>
      <c r="L4991" s="25">
        <f t="shared" si="315"/>
        <v>0</v>
      </c>
      <c r="M4991" s="25">
        <v>1</v>
      </c>
      <c r="N4991" s="25" t="e">
        <v>#N/A</v>
      </c>
      <c r="O4991" s="25" t="e">
        <f>VLOOKUP(A4991,'NFkB target TFs'!$E$10:$E$54,1,FALSE)</f>
        <v>#N/A</v>
      </c>
      <c r="P4991" s="25" t="e">
        <f>VLOOKUP(A4991,'all NFkB targets'!$A$6:$A$571,1,FALSE)</f>
        <v>#N/A</v>
      </c>
    </row>
    <row r="4992" spans="1:16" x14ac:dyDescent="0.25">
      <c r="A4992" s="96" t="s">
        <v>9104</v>
      </c>
      <c r="B4992" s="21" t="s">
        <v>9105</v>
      </c>
      <c r="C4992" s="21"/>
      <c r="D4992" s="22">
        <v>0</v>
      </c>
      <c r="E4992" s="23">
        <v>-3.4977542255367998E-2</v>
      </c>
      <c r="F4992" s="23">
        <v>0.32785649799319783</v>
      </c>
      <c r="G4992" s="23">
        <v>0.15921014051983998</v>
      </c>
      <c r="H4992" s="23">
        <v>-2.8157178122514125E-2</v>
      </c>
      <c r="I4992" s="25">
        <f t="shared" si="312"/>
        <v>0</v>
      </c>
      <c r="J4992" s="25">
        <f t="shared" si="313"/>
        <v>0</v>
      </c>
      <c r="K4992" s="25">
        <f t="shared" si="314"/>
        <v>0</v>
      </c>
      <c r="L4992" s="25">
        <f t="shared" si="315"/>
        <v>0</v>
      </c>
      <c r="M4992" s="25">
        <v>0</v>
      </c>
      <c r="N4992" s="25" t="e">
        <v>#N/A</v>
      </c>
      <c r="O4992" s="25" t="e">
        <f>VLOOKUP(A4992,'NFkB target TFs'!$E$10:$E$54,1,FALSE)</f>
        <v>#N/A</v>
      </c>
      <c r="P4992" s="25" t="e">
        <f>VLOOKUP(A4992,'all NFkB targets'!$A$6:$A$571,1,FALSE)</f>
        <v>#N/A</v>
      </c>
    </row>
    <row r="4993" spans="1:16" x14ac:dyDescent="0.25">
      <c r="A4993" s="96" t="s">
        <v>3101</v>
      </c>
      <c r="B4993" s="21" t="s">
        <v>3102</v>
      </c>
      <c r="C4993" s="21"/>
      <c r="D4993" s="22">
        <v>0</v>
      </c>
      <c r="E4993" s="23">
        <v>0.13256911948382361</v>
      </c>
      <c r="F4993" s="23">
        <v>-1.9482171338774779E-2</v>
      </c>
      <c r="G4993" s="23">
        <v>5.9371411435755334E-2</v>
      </c>
      <c r="H4993" s="23">
        <v>-2.8234405407849564E-2</v>
      </c>
      <c r="I4993" s="25">
        <f t="shared" si="312"/>
        <v>0</v>
      </c>
      <c r="J4993" s="25">
        <f t="shared" si="313"/>
        <v>0</v>
      </c>
      <c r="K4993" s="25">
        <f t="shared" si="314"/>
        <v>0</v>
      </c>
      <c r="L4993" s="25">
        <f t="shared" si="315"/>
        <v>0</v>
      </c>
      <c r="M4993" s="25">
        <v>0</v>
      </c>
      <c r="N4993" s="25" t="e">
        <v>#N/A</v>
      </c>
      <c r="O4993" s="25" t="e">
        <f>VLOOKUP(A4993,'NFkB target TFs'!$E$10:$E$54,1,FALSE)</f>
        <v>#N/A</v>
      </c>
      <c r="P4993" s="25" t="e">
        <f>VLOOKUP(A4993,'all NFkB targets'!$A$6:$A$571,1,FALSE)</f>
        <v>#N/A</v>
      </c>
    </row>
    <row r="4994" spans="1:16" x14ac:dyDescent="0.25">
      <c r="A4994" s="96" t="s">
        <v>1500</v>
      </c>
      <c r="B4994" s="21" t="s">
        <v>1501</v>
      </c>
      <c r="C4994" s="21"/>
      <c r="D4994" s="22">
        <v>0</v>
      </c>
      <c r="E4994" s="23">
        <v>0.51159630332903283</v>
      </c>
      <c r="F4994" s="23">
        <v>-0.19256332726715708</v>
      </c>
      <c r="G4994" s="23">
        <v>-0.14093311836455283</v>
      </c>
      <c r="H4994" s="23">
        <v>-2.8357294498644249E-2</v>
      </c>
      <c r="I4994" s="25">
        <f t="shared" si="312"/>
        <v>0</v>
      </c>
      <c r="J4994" s="25">
        <f t="shared" si="313"/>
        <v>0</v>
      </c>
      <c r="K4994" s="25">
        <f t="shared" si="314"/>
        <v>0</v>
      </c>
      <c r="L4994" s="25">
        <f t="shared" si="315"/>
        <v>0</v>
      </c>
      <c r="M4994" s="25">
        <v>0</v>
      </c>
      <c r="N4994" s="25" t="e">
        <v>#N/A</v>
      </c>
      <c r="O4994" s="25" t="e">
        <f>VLOOKUP(A4994,'NFkB target TFs'!$E$10:$E$54,1,FALSE)</f>
        <v>#N/A</v>
      </c>
      <c r="P4994" s="25" t="e">
        <f>VLOOKUP(A4994,'all NFkB targets'!$A$6:$A$571,1,FALSE)</f>
        <v>#N/A</v>
      </c>
    </row>
    <row r="4995" spans="1:16" x14ac:dyDescent="0.25">
      <c r="A4995" s="96" t="s">
        <v>5411</v>
      </c>
      <c r="B4995" s="21" t="s">
        <v>5412</v>
      </c>
      <c r="C4995" s="21"/>
      <c r="D4995" s="22">
        <v>0</v>
      </c>
      <c r="E4995" s="23">
        <v>-9.1463055883606162E-2</v>
      </c>
      <c r="F4995" s="23">
        <v>1.1215531072482431E-2</v>
      </c>
      <c r="G4995" s="23">
        <v>-4.2769591894569843E-3</v>
      </c>
      <c r="H4995" s="23">
        <v>-2.8357568197601782E-2</v>
      </c>
      <c r="I4995" s="25">
        <f t="shared" si="312"/>
        <v>0</v>
      </c>
      <c r="J4995" s="25">
        <f t="shared" si="313"/>
        <v>0</v>
      </c>
      <c r="K4995" s="25">
        <f t="shared" si="314"/>
        <v>0</v>
      </c>
      <c r="L4995" s="25">
        <f t="shared" si="315"/>
        <v>0</v>
      </c>
      <c r="M4995" s="25">
        <v>0</v>
      </c>
      <c r="N4995" s="25" t="e">
        <v>#N/A</v>
      </c>
      <c r="O4995" s="25" t="e">
        <f>VLOOKUP(A4995,'NFkB target TFs'!$E$10:$E$54,1,FALSE)</f>
        <v>#N/A</v>
      </c>
      <c r="P4995" s="25" t="e">
        <f>VLOOKUP(A4995,'all NFkB targets'!$A$6:$A$571,1,FALSE)</f>
        <v>#N/A</v>
      </c>
    </row>
    <row r="4996" spans="1:16" x14ac:dyDescent="0.25">
      <c r="A4996" s="96" t="s">
        <v>12852</v>
      </c>
      <c r="B4996" s="21" t="s">
        <v>12853</v>
      </c>
      <c r="C4996" s="21"/>
      <c r="D4996" s="22">
        <v>0</v>
      </c>
      <c r="E4996" s="28">
        <v>0.22472975979054777</v>
      </c>
      <c r="F4996" s="28">
        <v>0.7876431121357419</v>
      </c>
      <c r="G4996" s="28">
        <v>0.12195882341417545</v>
      </c>
      <c r="H4996" s="23">
        <v>-2.8416637761517052E-2</v>
      </c>
      <c r="I4996" s="25">
        <f t="shared" si="312"/>
        <v>0</v>
      </c>
      <c r="J4996" s="25">
        <f t="shared" si="313"/>
        <v>1</v>
      </c>
      <c r="K4996" s="25">
        <f t="shared" si="314"/>
        <v>0</v>
      </c>
      <c r="L4996" s="25">
        <f t="shared" si="315"/>
        <v>0</v>
      </c>
      <c r="M4996" s="25">
        <v>1</v>
      </c>
      <c r="N4996" s="25" t="e">
        <v>#N/A</v>
      </c>
      <c r="O4996" s="25" t="e">
        <f>VLOOKUP(A4996,'NFkB target TFs'!$E$10:$E$54,1,FALSE)</f>
        <v>#N/A</v>
      </c>
      <c r="P4996" s="25" t="e">
        <f>VLOOKUP(A4996,'all NFkB targets'!$A$6:$A$571,1,FALSE)</f>
        <v>#N/A</v>
      </c>
    </row>
    <row r="4997" spans="1:16" x14ac:dyDescent="0.25">
      <c r="A4997" s="96" t="s">
        <v>8963</v>
      </c>
      <c r="B4997" s="21" t="s">
        <v>941</v>
      </c>
      <c r="C4997" s="21"/>
      <c r="D4997" s="22">
        <v>0</v>
      </c>
      <c r="E4997" s="23">
        <v>-0.48446531720684427</v>
      </c>
      <c r="F4997" s="23">
        <v>0.2478319390784702</v>
      </c>
      <c r="G4997" s="23">
        <v>-0.19104549719226668</v>
      </c>
      <c r="H4997" s="23">
        <v>-2.8488665546373408E-2</v>
      </c>
      <c r="I4997" s="25">
        <f t="shared" si="312"/>
        <v>0</v>
      </c>
      <c r="J4997" s="25">
        <f t="shared" si="313"/>
        <v>0</v>
      </c>
      <c r="K4997" s="25">
        <f t="shared" si="314"/>
        <v>0</v>
      </c>
      <c r="L4997" s="25">
        <f t="shared" si="315"/>
        <v>0</v>
      </c>
      <c r="M4997" s="25">
        <v>0</v>
      </c>
      <c r="N4997" s="25" t="e">
        <v>#N/A</v>
      </c>
      <c r="O4997" s="25" t="e">
        <f>VLOOKUP(A4997,'NFkB target TFs'!$E$10:$E$54,1,FALSE)</f>
        <v>#N/A</v>
      </c>
      <c r="P4997" s="25" t="e">
        <f>VLOOKUP(A4997,'all NFkB targets'!$A$6:$A$571,1,FALSE)</f>
        <v>#N/A</v>
      </c>
    </row>
    <row r="4998" spans="1:16" x14ac:dyDescent="0.25">
      <c r="A4998" s="96" t="s">
        <v>15208</v>
      </c>
      <c r="B4998" s="21" t="s">
        <v>941</v>
      </c>
      <c r="C4998" s="21"/>
      <c r="D4998" s="22">
        <v>0</v>
      </c>
      <c r="E4998" s="28">
        <v>0.58552386066632778</v>
      </c>
      <c r="F4998" s="28">
        <v>0.64185617444023202</v>
      </c>
      <c r="G4998" s="28">
        <v>1.1482278910640289</v>
      </c>
      <c r="H4998" s="23">
        <v>-2.8564285086485008E-2</v>
      </c>
      <c r="I4998" s="25">
        <f t="shared" si="312"/>
        <v>1</v>
      </c>
      <c r="J4998" s="25">
        <f t="shared" si="313"/>
        <v>1</v>
      </c>
      <c r="K4998" s="25">
        <f t="shared" si="314"/>
        <v>1</v>
      </c>
      <c r="L4998" s="25">
        <f t="shared" si="315"/>
        <v>0</v>
      </c>
      <c r="M4998" s="25">
        <v>1</v>
      </c>
      <c r="N4998" s="25" t="e">
        <v>#N/A</v>
      </c>
      <c r="O4998" s="25" t="e">
        <f>VLOOKUP(A4998,'NFkB target TFs'!$E$10:$E$54,1,FALSE)</f>
        <v>#N/A</v>
      </c>
      <c r="P4998" s="25" t="e">
        <f>VLOOKUP(A4998,'all NFkB targets'!$A$6:$A$571,1,FALSE)</f>
        <v>#N/A</v>
      </c>
    </row>
    <row r="4999" spans="1:16" x14ac:dyDescent="0.25">
      <c r="A4999" s="96" t="s">
        <v>4347</v>
      </c>
      <c r="B4999" s="21" t="s">
        <v>4348</v>
      </c>
      <c r="C4999" s="21"/>
      <c r="D4999" s="22">
        <v>0</v>
      </c>
      <c r="E4999" s="23">
        <v>0.11614665696345582</v>
      </c>
      <c r="F4999" s="23">
        <v>0.24679376482658294</v>
      </c>
      <c r="G4999" s="23">
        <v>0.2004531186876293</v>
      </c>
      <c r="H4999" s="23">
        <v>-2.8575714616772586E-2</v>
      </c>
      <c r="I4999" s="25">
        <f t="shared" si="312"/>
        <v>0</v>
      </c>
      <c r="J4999" s="25">
        <f t="shared" si="313"/>
        <v>0</v>
      </c>
      <c r="K4999" s="25">
        <f t="shared" si="314"/>
        <v>0</v>
      </c>
      <c r="L4999" s="25">
        <f t="shared" si="315"/>
        <v>0</v>
      </c>
      <c r="M4999" s="25">
        <v>0</v>
      </c>
      <c r="N4999" s="25" t="e">
        <v>#N/A</v>
      </c>
      <c r="O4999" s="25" t="e">
        <f>VLOOKUP(A4999,'NFkB target TFs'!$E$10:$E$54,1,FALSE)</f>
        <v>#N/A</v>
      </c>
      <c r="P4999" s="25" t="e">
        <f>VLOOKUP(A4999,'all NFkB targets'!$A$6:$A$571,1,FALSE)</f>
        <v>#N/A</v>
      </c>
    </row>
    <row r="5000" spans="1:16" x14ac:dyDescent="0.25">
      <c r="A5000" s="96" t="s">
        <v>5601</v>
      </c>
      <c r="B5000" s="21" t="s">
        <v>5602</v>
      </c>
      <c r="C5000" s="21"/>
      <c r="D5000" s="22">
        <v>0</v>
      </c>
      <c r="E5000" s="23">
        <v>-0.16949773063133405</v>
      </c>
      <c r="F5000" s="23">
        <v>-0.29989914123579964</v>
      </c>
      <c r="G5000" s="23">
        <v>-0.17682207324941601</v>
      </c>
      <c r="H5000" s="23">
        <v>-2.8653918464162341E-2</v>
      </c>
      <c r="I5000" s="25">
        <f t="shared" si="312"/>
        <v>0</v>
      </c>
      <c r="J5000" s="25">
        <f t="shared" si="313"/>
        <v>0</v>
      </c>
      <c r="K5000" s="25">
        <f t="shared" si="314"/>
        <v>0</v>
      </c>
      <c r="L5000" s="25">
        <f t="shared" si="315"/>
        <v>0</v>
      </c>
      <c r="M5000" s="25">
        <v>0</v>
      </c>
      <c r="N5000" s="25" t="e">
        <v>#N/A</v>
      </c>
      <c r="O5000" s="25" t="e">
        <f>VLOOKUP(A5000,'NFkB target TFs'!$E$10:$E$54,1,FALSE)</f>
        <v>#N/A</v>
      </c>
      <c r="P5000" s="25" t="e">
        <f>VLOOKUP(A5000,'all NFkB targets'!$A$6:$A$571,1,FALSE)</f>
        <v>#N/A</v>
      </c>
    </row>
    <row r="5001" spans="1:16" x14ac:dyDescent="0.25">
      <c r="A5001" s="96" t="s">
        <v>7229</v>
      </c>
      <c r="B5001" s="21" t="s">
        <v>7230</v>
      </c>
      <c r="C5001" s="21"/>
      <c r="D5001" s="22">
        <v>0</v>
      </c>
      <c r="E5001" s="23">
        <v>0.22959621411528724</v>
      </c>
      <c r="F5001" s="23">
        <v>0.18069028461595688</v>
      </c>
      <c r="G5001" s="23">
        <v>0.17691411332434198</v>
      </c>
      <c r="H5001" s="23">
        <v>-2.8840912813674041E-2</v>
      </c>
      <c r="I5001" s="25">
        <f t="shared" si="312"/>
        <v>0</v>
      </c>
      <c r="J5001" s="25">
        <f t="shared" si="313"/>
        <v>0</v>
      </c>
      <c r="K5001" s="25">
        <f t="shared" si="314"/>
        <v>0</v>
      </c>
      <c r="L5001" s="25">
        <f t="shared" si="315"/>
        <v>0</v>
      </c>
      <c r="M5001" s="25">
        <v>0</v>
      </c>
      <c r="N5001" s="25" t="e">
        <v>#N/A</v>
      </c>
      <c r="O5001" s="25" t="e">
        <f>VLOOKUP(A5001,'NFkB target TFs'!$E$10:$E$54,1,FALSE)</f>
        <v>#N/A</v>
      </c>
      <c r="P5001" s="25" t="e">
        <f>VLOOKUP(A5001,'all NFkB targets'!$A$6:$A$571,1,FALSE)</f>
        <v>#N/A</v>
      </c>
    </row>
    <row r="5002" spans="1:16" x14ac:dyDescent="0.25">
      <c r="A5002" s="96" t="s">
        <v>14802</v>
      </c>
      <c r="B5002" s="21" t="s">
        <v>14803</v>
      </c>
      <c r="C5002" s="21"/>
      <c r="D5002" s="22">
        <v>0</v>
      </c>
      <c r="E5002" s="23">
        <v>8.2597732718586017E-2</v>
      </c>
      <c r="F5002" s="28">
        <v>0.66688986154631591</v>
      </c>
      <c r="G5002" s="28">
        <v>0.72213538569916169</v>
      </c>
      <c r="H5002" s="23">
        <v>-2.8841743014409654E-2</v>
      </c>
      <c r="I5002" s="25">
        <f t="shared" si="312"/>
        <v>0</v>
      </c>
      <c r="J5002" s="25">
        <f t="shared" si="313"/>
        <v>1</v>
      </c>
      <c r="K5002" s="25">
        <f t="shared" si="314"/>
        <v>1</v>
      </c>
      <c r="L5002" s="25">
        <f t="shared" si="315"/>
        <v>0</v>
      </c>
      <c r="M5002" s="25">
        <v>1</v>
      </c>
      <c r="N5002" s="25" t="e">
        <v>#N/A</v>
      </c>
      <c r="O5002" s="25" t="e">
        <f>VLOOKUP(A5002,'NFkB target TFs'!$E$10:$E$54,1,FALSE)</f>
        <v>#N/A</v>
      </c>
      <c r="P5002" s="25" t="e">
        <f>VLOOKUP(A5002,'all NFkB targets'!$A$6:$A$571,1,FALSE)</f>
        <v>#N/A</v>
      </c>
    </row>
    <row r="5003" spans="1:16" x14ac:dyDescent="0.25">
      <c r="A5003" s="96" t="s">
        <v>6115</v>
      </c>
      <c r="B5003" s="21" t="s">
        <v>6116</v>
      </c>
      <c r="C5003" s="21"/>
      <c r="D5003" s="22">
        <v>0</v>
      </c>
      <c r="E5003" s="23">
        <v>-3.8978017914146679E-2</v>
      </c>
      <c r="F5003" s="23">
        <v>0.28089190924003687</v>
      </c>
      <c r="G5003" s="23">
        <v>0.38070180431252876</v>
      </c>
      <c r="H5003" s="23">
        <v>-2.8855387214323628E-2</v>
      </c>
      <c r="I5003" s="25">
        <f t="shared" si="312"/>
        <v>0</v>
      </c>
      <c r="J5003" s="25">
        <f t="shared" si="313"/>
        <v>0</v>
      </c>
      <c r="K5003" s="25">
        <f t="shared" si="314"/>
        <v>0</v>
      </c>
      <c r="L5003" s="25">
        <f t="shared" si="315"/>
        <v>0</v>
      </c>
      <c r="M5003" s="25">
        <v>0</v>
      </c>
      <c r="N5003" s="25" t="e">
        <v>#N/A</v>
      </c>
      <c r="O5003" s="25" t="e">
        <f>VLOOKUP(A5003,'NFkB target TFs'!$E$10:$E$54,1,FALSE)</f>
        <v>#N/A</v>
      </c>
      <c r="P5003" s="25" t="e">
        <f>VLOOKUP(A5003,'all NFkB targets'!$A$6:$A$571,1,FALSE)</f>
        <v>#N/A</v>
      </c>
    </row>
    <row r="5004" spans="1:16" x14ac:dyDescent="0.25">
      <c r="A5004" s="96" t="s">
        <v>1138</v>
      </c>
      <c r="B5004" s="21" t="s">
        <v>1139</v>
      </c>
      <c r="C5004" s="21"/>
      <c r="D5004" s="22">
        <v>0</v>
      </c>
      <c r="E5004" s="23">
        <v>3.634993307137311E-2</v>
      </c>
      <c r="F5004" s="23">
        <v>-0.19364681714049511</v>
      </c>
      <c r="G5004" s="23">
        <v>-0.20873610806076753</v>
      </c>
      <c r="H5004" s="23">
        <v>-2.9020846628539911E-2</v>
      </c>
      <c r="I5004" s="25">
        <f t="shared" si="312"/>
        <v>0</v>
      </c>
      <c r="J5004" s="25">
        <f t="shared" si="313"/>
        <v>0</v>
      </c>
      <c r="K5004" s="25">
        <f t="shared" si="314"/>
        <v>0</v>
      </c>
      <c r="L5004" s="25">
        <f t="shared" si="315"/>
        <v>0</v>
      </c>
      <c r="M5004" s="25">
        <v>0</v>
      </c>
      <c r="N5004" s="25" t="e">
        <v>#N/A</v>
      </c>
      <c r="O5004" s="25" t="e">
        <f>VLOOKUP(A5004,'NFkB target TFs'!$E$10:$E$54,1,FALSE)</f>
        <v>#N/A</v>
      </c>
      <c r="P5004" s="25" t="e">
        <f>VLOOKUP(A5004,'all NFkB targets'!$A$6:$A$571,1,FALSE)</f>
        <v>#N/A</v>
      </c>
    </row>
    <row r="5005" spans="1:16" x14ac:dyDescent="0.25">
      <c r="A5005" s="96" t="s">
        <v>1855</v>
      </c>
      <c r="B5005" s="21" t="s">
        <v>1856</v>
      </c>
      <c r="C5005" s="21"/>
      <c r="D5005" s="22">
        <v>0</v>
      </c>
      <c r="E5005" s="23">
        <v>-9.3718627528498535E-2</v>
      </c>
      <c r="F5005" s="23">
        <v>0.19545353490563996</v>
      </c>
      <c r="G5005" s="23">
        <v>0.15785794446970935</v>
      </c>
      <c r="H5005" s="23">
        <v>-2.9079773055383118E-2</v>
      </c>
      <c r="I5005" s="25">
        <f t="shared" si="312"/>
        <v>0</v>
      </c>
      <c r="J5005" s="25">
        <f t="shared" si="313"/>
        <v>0</v>
      </c>
      <c r="K5005" s="25">
        <f t="shared" si="314"/>
        <v>0</v>
      </c>
      <c r="L5005" s="25">
        <f t="shared" si="315"/>
        <v>0</v>
      </c>
      <c r="M5005" s="25">
        <v>0</v>
      </c>
      <c r="N5005" s="25" t="e">
        <v>#N/A</v>
      </c>
      <c r="O5005" s="25" t="e">
        <f>VLOOKUP(A5005,'NFkB target TFs'!$E$10:$E$54,1,FALSE)</f>
        <v>#N/A</v>
      </c>
      <c r="P5005" s="25" t="e">
        <f>VLOOKUP(A5005,'all NFkB targets'!$A$6:$A$571,1,FALSE)</f>
        <v>#N/A</v>
      </c>
    </row>
    <row r="5006" spans="1:16" x14ac:dyDescent="0.25">
      <c r="A5006" s="96" t="s">
        <v>11557</v>
      </c>
      <c r="B5006" s="21" t="s">
        <v>11558</v>
      </c>
      <c r="C5006" s="21"/>
      <c r="D5006" s="22">
        <v>0</v>
      </c>
      <c r="E5006" s="23">
        <v>0.13458550057080115</v>
      </c>
      <c r="F5006" s="23">
        <v>1.9587505013810236E-2</v>
      </c>
      <c r="G5006" s="23">
        <v>-5.9113439387839473E-2</v>
      </c>
      <c r="H5006" s="23">
        <v>-2.9225610760149661E-2</v>
      </c>
      <c r="I5006" s="25">
        <f t="shared" si="312"/>
        <v>0</v>
      </c>
      <c r="J5006" s="25">
        <f t="shared" si="313"/>
        <v>0</v>
      </c>
      <c r="K5006" s="25">
        <f t="shared" si="314"/>
        <v>0</v>
      </c>
      <c r="L5006" s="25">
        <f t="shared" si="315"/>
        <v>0</v>
      </c>
      <c r="M5006" s="25">
        <v>0</v>
      </c>
      <c r="N5006" s="25" t="e">
        <v>#N/A</v>
      </c>
      <c r="O5006" s="25" t="e">
        <f>VLOOKUP(A5006,'NFkB target TFs'!$E$10:$E$54,1,FALSE)</f>
        <v>#N/A</v>
      </c>
      <c r="P5006" s="25" t="e">
        <f>VLOOKUP(A5006,'all NFkB targets'!$A$6:$A$571,1,FALSE)</f>
        <v>#N/A</v>
      </c>
    </row>
    <row r="5007" spans="1:16" x14ac:dyDescent="0.25">
      <c r="A5007" s="96" t="s">
        <v>8133</v>
      </c>
      <c r="B5007" s="21" t="s">
        <v>8134</v>
      </c>
      <c r="C5007" s="21"/>
      <c r="D5007" s="22">
        <v>0</v>
      </c>
      <c r="E5007" s="23">
        <v>8.2535358887065952E-2</v>
      </c>
      <c r="F5007" s="23">
        <v>0.22107513920313748</v>
      </c>
      <c r="G5007" s="23">
        <v>7.2404897956759556E-2</v>
      </c>
      <c r="H5007" s="23">
        <v>-2.9235431676880325E-2</v>
      </c>
      <c r="I5007" s="25">
        <f t="shared" si="312"/>
        <v>0</v>
      </c>
      <c r="J5007" s="25">
        <f t="shared" si="313"/>
        <v>0</v>
      </c>
      <c r="K5007" s="25">
        <f t="shared" si="314"/>
        <v>0</v>
      </c>
      <c r="L5007" s="25">
        <f t="shared" si="315"/>
        <v>0</v>
      </c>
      <c r="M5007" s="25">
        <v>0</v>
      </c>
      <c r="N5007" s="25" t="e">
        <v>#N/A</v>
      </c>
      <c r="O5007" s="25" t="e">
        <f>VLOOKUP(A5007,'NFkB target TFs'!$E$10:$E$54,1,FALSE)</f>
        <v>#N/A</v>
      </c>
      <c r="P5007" s="25" t="e">
        <f>VLOOKUP(A5007,'all NFkB targets'!$A$6:$A$571,1,FALSE)</f>
        <v>#N/A</v>
      </c>
    </row>
    <row r="5008" spans="1:16" x14ac:dyDescent="0.25">
      <c r="A5008" s="96" t="s">
        <v>15002</v>
      </c>
      <c r="B5008" s="21" t="s">
        <v>941</v>
      </c>
      <c r="C5008" s="21"/>
      <c r="D5008" s="22">
        <v>0</v>
      </c>
      <c r="E5008" s="28">
        <v>0.93052034199341815</v>
      </c>
      <c r="F5008" s="28">
        <v>0.86417652500924735</v>
      </c>
      <c r="G5008" s="28">
        <v>1.0476180202327399</v>
      </c>
      <c r="H5008" s="23">
        <v>-2.9283971943011005E-2</v>
      </c>
      <c r="I5008" s="25">
        <f t="shared" si="312"/>
        <v>1</v>
      </c>
      <c r="J5008" s="25">
        <f t="shared" si="313"/>
        <v>1</v>
      </c>
      <c r="K5008" s="25">
        <f t="shared" si="314"/>
        <v>1</v>
      </c>
      <c r="L5008" s="25">
        <f t="shared" si="315"/>
        <v>0</v>
      </c>
      <c r="M5008" s="25">
        <v>1</v>
      </c>
      <c r="N5008" s="25" t="e">
        <v>#N/A</v>
      </c>
      <c r="O5008" s="25" t="e">
        <f>VLOOKUP(A5008,'NFkB target TFs'!$E$10:$E$54,1,FALSE)</f>
        <v>#N/A</v>
      </c>
      <c r="P5008" s="25" t="e">
        <f>VLOOKUP(A5008,'all NFkB targets'!$A$6:$A$571,1,FALSE)</f>
        <v>#N/A</v>
      </c>
    </row>
    <row r="5009" spans="1:16" x14ac:dyDescent="0.25">
      <c r="A5009" s="96" t="s">
        <v>9147</v>
      </c>
      <c r="B5009" s="21" t="s">
        <v>9148</v>
      </c>
      <c r="C5009" s="21"/>
      <c r="D5009" s="22">
        <v>0</v>
      </c>
      <c r="E5009" s="23">
        <v>0.18859877373725084</v>
      </c>
      <c r="F5009" s="23">
        <v>0.27879376807753137</v>
      </c>
      <c r="G5009" s="23">
        <v>0.20958847100922978</v>
      </c>
      <c r="H5009" s="23">
        <v>-2.9314228888012502E-2</v>
      </c>
      <c r="I5009" s="25">
        <f t="shared" si="312"/>
        <v>0</v>
      </c>
      <c r="J5009" s="25">
        <f t="shared" si="313"/>
        <v>0</v>
      </c>
      <c r="K5009" s="25">
        <f t="shared" si="314"/>
        <v>0</v>
      </c>
      <c r="L5009" s="25">
        <f t="shared" si="315"/>
        <v>0</v>
      </c>
      <c r="M5009" s="25">
        <v>0</v>
      </c>
      <c r="N5009" s="25" t="e">
        <v>#N/A</v>
      </c>
      <c r="O5009" s="25" t="e">
        <f>VLOOKUP(A5009,'NFkB target TFs'!$E$10:$E$54,1,FALSE)</f>
        <v>#N/A</v>
      </c>
      <c r="P5009" s="25" t="e">
        <f>VLOOKUP(A5009,'all NFkB targets'!$A$6:$A$571,1,FALSE)</f>
        <v>#N/A</v>
      </c>
    </row>
    <row r="5010" spans="1:16" x14ac:dyDescent="0.25">
      <c r="A5010" s="96" t="s">
        <v>12352</v>
      </c>
      <c r="B5010" s="21" t="s">
        <v>12353</v>
      </c>
      <c r="C5010" s="21"/>
      <c r="D5010" s="22">
        <v>0</v>
      </c>
      <c r="E5010" s="24">
        <v>-0.74669446138955864</v>
      </c>
      <c r="F5010" s="24">
        <v>-0.21628614664231441</v>
      </c>
      <c r="G5010" s="24">
        <v>-0.36322743349499642</v>
      </c>
      <c r="H5010" s="23">
        <v>-2.9404417332053526E-2</v>
      </c>
      <c r="I5010" s="25">
        <f t="shared" si="312"/>
        <v>1</v>
      </c>
      <c r="J5010" s="25">
        <f t="shared" si="313"/>
        <v>0</v>
      </c>
      <c r="K5010" s="25">
        <f t="shared" si="314"/>
        <v>0</v>
      </c>
      <c r="L5010" s="25">
        <f t="shared" si="315"/>
        <v>0</v>
      </c>
      <c r="M5010" s="25">
        <v>1</v>
      </c>
      <c r="N5010" s="25" t="e">
        <v>#N/A</v>
      </c>
      <c r="O5010" s="25" t="e">
        <f>VLOOKUP(A5010,'NFkB target TFs'!$E$10:$E$54,1,FALSE)</f>
        <v>#N/A</v>
      </c>
      <c r="P5010" s="25" t="e">
        <f>VLOOKUP(A5010,'all NFkB targets'!$A$6:$A$571,1,FALSE)</f>
        <v>#N/A</v>
      </c>
    </row>
    <row r="5011" spans="1:16" x14ac:dyDescent="0.25">
      <c r="A5011" s="96" t="s">
        <v>10280</v>
      </c>
      <c r="B5011" s="21" t="s">
        <v>10281</v>
      </c>
      <c r="C5011" s="21"/>
      <c r="D5011" s="22">
        <v>0</v>
      </c>
      <c r="E5011" s="23">
        <v>-0.14056995458972757</v>
      </c>
      <c r="F5011" s="23">
        <v>1.0117062485651819E-2</v>
      </c>
      <c r="G5011" s="23">
        <v>0.22055491220715723</v>
      </c>
      <c r="H5011" s="23">
        <v>-2.9419897356152705E-2</v>
      </c>
      <c r="I5011" s="25">
        <f t="shared" si="312"/>
        <v>0</v>
      </c>
      <c r="J5011" s="25">
        <f t="shared" si="313"/>
        <v>0</v>
      </c>
      <c r="K5011" s="25">
        <f t="shared" si="314"/>
        <v>0</v>
      </c>
      <c r="L5011" s="25">
        <f t="shared" si="315"/>
        <v>0</v>
      </c>
      <c r="M5011" s="25">
        <v>0</v>
      </c>
      <c r="N5011" s="25" t="e">
        <v>#N/A</v>
      </c>
      <c r="O5011" s="25" t="e">
        <f>VLOOKUP(A5011,'NFkB target TFs'!$E$10:$E$54,1,FALSE)</f>
        <v>#N/A</v>
      </c>
      <c r="P5011" s="25" t="e">
        <f>VLOOKUP(A5011,'all NFkB targets'!$A$6:$A$571,1,FALSE)</f>
        <v>#N/A</v>
      </c>
    </row>
    <row r="5012" spans="1:16" x14ac:dyDescent="0.25">
      <c r="A5012" s="96" t="s">
        <v>3664</v>
      </c>
      <c r="B5012" s="21" t="s">
        <v>3665</v>
      </c>
      <c r="C5012" s="21"/>
      <c r="D5012" s="22">
        <v>0</v>
      </c>
      <c r="E5012" s="23">
        <v>-1.6128246678707873E-2</v>
      </c>
      <c r="F5012" s="23">
        <v>0.19522798897092486</v>
      </c>
      <c r="G5012" s="23">
        <v>8.6829160440773406E-2</v>
      </c>
      <c r="H5012" s="23">
        <v>-2.9494880970073627E-2</v>
      </c>
      <c r="I5012" s="25">
        <f t="shared" si="312"/>
        <v>0</v>
      </c>
      <c r="J5012" s="25">
        <f t="shared" si="313"/>
        <v>0</v>
      </c>
      <c r="K5012" s="25">
        <f t="shared" si="314"/>
        <v>0</v>
      </c>
      <c r="L5012" s="25">
        <f t="shared" si="315"/>
        <v>0</v>
      </c>
      <c r="M5012" s="25">
        <v>0</v>
      </c>
      <c r="N5012" s="25" t="e">
        <v>#N/A</v>
      </c>
      <c r="O5012" s="25" t="e">
        <f>VLOOKUP(A5012,'NFkB target TFs'!$E$10:$E$54,1,FALSE)</f>
        <v>#N/A</v>
      </c>
      <c r="P5012" s="25" t="e">
        <f>VLOOKUP(A5012,'all NFkB targets'!$A$6:$A$571,1,FALSE)</f>
        <v>#N/A</v>
      </c>
    </row>
    <row r="5013" spans="1:16" x14ac:dyDescent="0.25">
      <c r="A5013" s="96" t="s">
        <v>10126</v>
      </c>
      <c r="B5013" s="21" t="s">
        <v>10127</v>
      </c>
      <c r="C5013" s="21"/>
      <c r="D5013" s="22">
        <v>0</v>
      </c>
      <c r="E5013" s="23">
        <v>0.19182135714992915</v>
      </c>
      <c r="F5013" s="23">
        <v>6.0707607551451576E-2</v>
      </c>
      <c r="G5013" s="23">
        <v>0.3685605330804545</v>
      </c>
      <c r="H5013" s="23">
        <v>-2.9554518111604849E-2</v>
      </c>
      <c r="I5013" s="25">
        <f t="shared" si="312"/>
        <v>0</v>
      </c>
      <c r="J5013" s="25">
        <f t="shared" si="313"/>
        <v>0</v>
      </c>
      <c r="K5013" s="25">
        <f t="shared" si="314"/>
        <v>0</v>
      </c>
      <c r="L5013" s="25">
        <f t="shared" si="315"/>
        <v>0</v>
      </c>
      <c r="M5013" s="25">
        <v>0</v>
      </c>
      <c r="N5013" s="25" t="e">
        <v>#N/A</v>
      </c>
      <c r="O5013" s="25" t="e">
        <f>VLOOKUP(A5013,'NFkB target TFs'!$E$10:$E$54,1,FALSE)</f>
        <v>#N/A</v>
      </c>
      <c r="P5013" s="25" t="e">
        <f>VLOOKUP(A5013,'all NFkB targets'!$A$6:$A$571,1,FALSE)</f>
        <v>#N/A</v>
      </c>
    </row>
    <row r="5014" spans="1:16" x14ac:dyDescent="0.25">
      <c r="A5014" s="96" t="s">
        <v>3013</v>
      </c>
      <c r="B5014" s="21" t="s">
        <v>3014</v>
      </c>
      <c r="C5014" s="21"/>
      <c r="D5014" s="22">
        <v>0</v>
      </c>
      <c r="E5014" s="23">
        <v>-0.27820671745804459</v>
      </c>
      <c r="F5014" s="23">
        <v>-0.14406864378574055</v>
      </c>
      <c r="G5014" s="23">
        <v>-0.1976474715295447</v>
      </c>
      <c r="H5014" s="23">
        <v>-2.9613388424980007E-2</v>
      </c>
      <c r="I5014" s="25">
        <f t="shared" si="312"/>
        <v>0</v>
      </c>
      <c r="J5014" s="25">
        <f t="shared" si="313"/>
        <v>0</v>
      </c>
      <c r="K5014" s="25">
        <f t="shared" si="314"/>
        <v>0</v>
      </c>
      <c r="L5014" s="25">
        <f t="shared" si="315"/>
        <v>0</v>
      </c>
      <c r="M5014" s="25">
        <v>0</v>
      </c>
      <c r="N5014" s="25" t="e">
        <v>#N/A</v>
      </c>
      <c r="O5014" s="25" t="e">
        <f>VLOOKUP(A5014,'NFkB target TFs'!$E$10:$E$54,1,FALSE)</f>
        <v>#N/A</v>
      </c>
      <c r="P5014" s="25" t="e">
        <f>VLOOKUP(A5014,'all NFkB targets'!$A$6:$A$571,1,FALSE)</f>
        <v>#N/A</v>
      </c>
    </row>
    <row r="5015" spans="1:16" x14ac:dyDescent="0.25">
      <c r="A5015" s="96" t="s">
        <v>12346</v>
      </c>
      <c r="B5015" s="21" t="s">
        <v>12347</v>
      </c>
      <c r="C5015" s="21"/>
      <c r="D5015" s="22">
        <v>0</v>
      </c>
      <c r="E5015" s="28">
        <v>0.65902789300250098</v>
      </c>
      <c r="F5015" s="23">
        <v>5.5869302238045232E-2</v>
      </c>
      <c r="G5015" s="23">
        <v>-3.8106849755405812E-2</v>
      </c>
      <c r="H5015" s="23">
        <v>-2.9623953215660168E-2</v>
      </c>
      <c r="I5015" s="25">
        <f t="shared" si="312"/>
        <v>1</v>
      </c>
      <c r="J5015" s="25">
        <f t="shared" si="313"/>
        <v>0</v>
      </c>
      <c r="K5015" s="25">
        <f t="shared" si="314"/>
        <v>0</v>
      </c>
      <c r="L5015" s="25">
        <f t="shared" si="315"/>
        <v>0</v>
      </c>
      <c r="M5015" s="25">
        <v>1</v>
      </c>
      <c r="N5015" s="25" t="e">
        <v>#N/A</v>
      </c>
      <c r="O5015" s="25" t="e">
        <f>VLOOKUP(A5015,'NFkB target TFs'!$E$10:$E$54,1,FALSE)</f>
        <v>#N/A</v>
      </c>
      <c r="P5015" s="25" t="e">
        <f>VLOOKUP(A5015,'all NFkB targets'!$A$6:$A$571,1,FALSE)</f>
        <v>#N/A</v>
      </c>
    </row>
    <row r="5016" spans="1:16" x14ac:dyDescent="0.25">
      <c r="A5016" s="96" t="s">
        <v>5745</v>
      </c>
      <c r="B5016" s="21" t="s">
        <v>5746</v>
      </c>
      <c r="C5016" s="21"/>
      <c r="D5016" s="22">
        <v>0</v>
      </c>
      <c r="E5016" s="23">
        <v>0.17834578056830339</v>
      </c>
      <c r="F5016" s="23">
        <v>-9.940666200741273E-2</v>
      </c>
      <c r="G5016" s="23">
        <v>0.20835579820798381</v>
      </c>
      <c r="H5016" s="23">
        <v>-2.9661737564161683E-2</v>
      </c>
      <c r="I5016" s="25">
        <f t="shared" si="312"/>
        <v>0</v>
      </c>
      <c r="J5016" s="25">
        <f t="shared" si="313"/>
        <v>0</v>
      </c>
      <c r="K5016" s="25">
        <f t="shared" si="314"/>
        <v>0</v>
      </c>
      <c r="L5016" s="25">
        <f t="shared" si="315"/>
        <v>0</v>
      </c>
      <c r="M5016" s="25">
        <v>0</v>
      </c>
      <c r="N5016" s="25" t="e">
        <v>#N/A</v>
      </c>
      <c r="O5016" s="25" t="e">
        <f>VLOOKUP(A5016,'NFkB target TFs'!$E$10:$E$54,1,FALSE)</f>
        <v>#N/A</v>
      </c>
      <c r="P5016" s="25" t="e">
        <f>VLOOKUP(A5016,'all NFkB targets'!$A$6:$A$571,1,FALSE)</f>
        <v>#N/A</v>
      </c>
    </row>
    <row r="5017" spans="1:16" x14ac:dyDescent="0.25">
      <c r="A5017" s="96" t="s">
        <v>7800</v>
      </c>
      <c r="B5017" s="21" t="s">
        <v>7801</v>
      </c>
      <c r="C5017" s="21"/>
      <c r="D5017" s="22">
        <v>0</v>
      </c>
      <c r="E5017" s="23">
        <v>0.11341628585843007</v>
      </c>
      <c r="F5017" s="23">
        <v>0.16253388217973314</v>
      </c>
      <c r="G5017" s="23">
        <v>0.33931448694738992</v>
      </c>
      <c r="H5017" s="23">
        <v>-2.9692486875540443E-2</v>
      </c>
      <c r="I5017" s="25">
        <f t="shared" si="312"/>
        <v>0</v>
      </c>
      <c r="J5017" s="25">
        <f t="shared" si="313"/>
        <v>0</v>
      </c>
      <c r="K5017" s="25">
        <f t="shared" si="314"/>
        <v>0</v>
      </c>
      <c r="L5017" s="25">
        <f t="shared" si="315"/>
        <v>0</v>
      </c>
      <c r="M5017" s="25">
        <v>0</v>
      </c>
      <c r="N5017" s="25" t="e">
        <v>#N/A</v>
      </c>
      <c r="O5017" s="25" t="e">
        <f>VLOOKUP(A5017,'NFkB target TFs'!$E$10:$E$54,1,FALSE)</f>
        <v>#N/A</v>
      </c>
      <c r="P5017" s="25" t="e">
        <f>VLOOKUP(A5017,'all NFkB targets'!$A$6:$A$571,1,FALSE)</f>
        <v>#N/A</v>
      </c>
    </row>
    <row r="5018" spans="1:16" x14ac:dyDescent="0.25">
      <c r="A5018" s="96" t="s">
        <v>6678</v>
      </c>
      <c r="B5018" s="21" t="s">
        <v>6679</v>
      </c>
      <c r="C5018" s="21"/>
      <c r="D5018" s="22">
        <v>0</v>
      </c>
      <c r="E5018" s="23">
        <v>0.17257023313893521</v>
      </c>
      <c r="F5018" s="23">
        <v>0.34269151301396072</v>
      </c>
      <c r="G5018" s="23">
        <v>0.16171505798904967</v>
      </c>
      <c r="H5018" s="23">
        <v>-2.9715452561838208E-2</v>
      </c>
      <c r="I5018" s="25">
        <f t="shared" si="312"/>
        <v>0</v>
      </c>
      <c r="J5018" s="25">
        <f t="shared" si="313"/>
        <v>0</v>
      </c>
      <c r="K5018" s="25">
        <f t="shared" si="314"/>
        <v>0</v>
      </c>
      <c r="L5018" s="25">
        <f t="shared" si="315"/>
        <v>0</v>
      </c>
      <c r="M5018" s="25">
        <v>0</v>
      </c>
      <c r="N5018" s="25" t="e">
        <v>#N/A</v>
      </c>
      <c r="O5018" s="25" t="e">
        <f>VLOOKUP(A5018,'NFkB target TFs'!$E$10:$E$54,1,FALSE)</f>
        <v>#N/A</v>
      </c>
      <c r="P5018" s="25" t="e">
        <f>VLOOKUP(A5018,'all NFkB targets'!$A$6:$A$571,1,FALSE)</f>
        <v>#N/A</v>
      </c>
    </row>
    <row r="5019" spans="1:16" x14ac:dyDescent="0.25">
      <c r="A5019" s="96" t="s">
        <v>10264</v>
      </c>
      <c r="B5019" s="21" t="s">
        <v>10265</v>
      </c>
      <c r="C5019" s="21"/>
      <c r="D5019" s="22">
        <v>0</v>
      </c>
      <c r="E5019" s="23">
        <v>0.1521630720301238</v>
      </c>
      <c r="F5019" s="23">
        <v>0.277060131341891</v>
      </c>
      <c r="G5019" s="23">
        <v>0.40901802411537291</v>
      </c>
      <c r="H5019" s="23">
        <v>-2.9836184805004485E-2</v>
      </c>
      <c r="I5019" s="25">
        <f t="shared" si="312"/>
        <v>0</v>
      </c>
      <c r="J5019" s="25">
        <f t="shared" si="313"/>
        <v>0</v>
      </c>
      <c r="K5019" s="25">
        <f t="shared" si="314"/>
        <v>0</v>
      </c>
      <c r="L5019" s="25">
        <f t="shared" si="315"/>
        <v>0</v>
      </c>
      <c r="M5019" s="25">
        <v>0</v>
      </c>
      <c r="N5019" s="25" t="e">
        <v>#N/A</v>
      </c>
      <c r="O5019" s="25" t="e">
        <f>VLOOKUP(A5019,'NFkB target TFs'!$E$10:$E$54,1,FALSE)</f>
        <v>#N/A</v>
      </c>
      <c r="P5019" s="25" t="e">
        <f>VLOOKUP(A5019,'all NFkB targets'!$A$6:$A$571,1,FALSE)</f>
        <v>#N/A</v>
      </c>
    </row>
    <row r="5020" spans="1:16" x14ac:dyDescent="0.25">
      <c r="A5020" s="96" t="s">
        <v>10042</v>
      </c>
      <c r="B5020" s="21" t="s">
        <v>10043</v>
      </c>
      <c r="C5020" s="21"/>
      <c r="D5020" s="22">
        <v>0</v>
      </c>
      <c r="E5020" s="23">
        <v>5.0521391513451544E-2</v>
      </c>
      <c r="F5020" s="23">
        <v>0.12068370880198129</v>
      </c>
      <c r="G5020" s="23">
        <v>0.26472753875250482</v>
      </c>
      <c r="H5020" s="23">
        <v>-2.9892819497678816E-2</v>
      </c>
      <c r="I5020" s="25">
        <f t="shared" si="312"/>
        <v>0</v>
      </c>
      <c r="J5020" s="25">
        <f t="shared" si="313"/>
        <v>0</v>
      </c>
      <c r="K5020" s="25">
        <f t="shared" si="314"/>
        <v>0</v>
      </c>
      <c r="L5020" s="25">
        <f t="shared" si="315"/>
        <v>0</v>
      </c>
      <c r="M5020" s="25">
        <v>0</v>
      </c>
      <c r="N5020" s="25" t="e">
        <v>#N/A</v>
      </c>
      <c r="O5020" s="25" t="e">
        <f>VLOOKUP(A5020,'NFkB target TFs'!$E$10:$E$54,1,FALSE)</f>
        <v>#N/A</v>
      </c>
      <c r="P5020" s="25" t="e">
        <f>VLOOKUP(A5020,'all NFkB targets'!$A$6:$A$571,1,FALSE)</f>
        <v>#N/A</v>
      </c>
    </row>
    <row r="5021" spans="1:16" x14ac:dyDescent="0.25">
      <c r="A5021" s="96" t="s">
        <v>5998</v>
      </c>
      <c r="B5021" s="21" t="s">
        <v>5999</v>
      </c>
      <c r="C5021" s="21"/>
      <c r="D5021" s="22">
        <v>0</v>
      </c>
      <c r="E5021" s="23">
        <v>-0.31331496458265418</v>
      </c>
      <c r="F5021" s="23">
        <v>-7.4685207617427987E-2</v>
      </c>
      <c r="G5021" s="23">
        <v>-0.36778058492357069</v>
      </c>
      <c r="H5021" s="23">
        <v>-2.9951373887055301E-2</v>
      </c>
      <c r="I5021" s="25">
        <f t="shared" si="312"/>
        <v>0</v>
      </c>
      <c r="J5021" s="25">
        <f t="shared" si="313"/>
        <v>0</v>
      </c>
      <c r="K5021" s="25">
        <f t="shared" si="314"/>
        <v>0</v>
      </c>
      <c r="L5021" s="25">
        <f t="shared" si="315"/>
        <v>0</v>
      </c>
      <c r="M5021" s="25">
        <v>0</v>
      </c>
      <c r="N5021" s="25" t="e">
        <v>#N/A</v>
      </c>
      <c r="O5021" s="25" t="e">
        <f>VLOOKUP(A5021,'NFkB target TFs'!$E$10:$E$54,1,FALSE)</f>
        <v>#N/A</v>
      </c>
      <c r="P5021" s="25" t="e">
        <f>VLOOKUP(A5021,'all NFkB targets'!$A$6:$A$571,1,FALSE)</f>
        <v>#N/A</v>
      </c>
    </row>
    <row r="5022" spans="1:16" x14ac:dyDescent="0.25">
      <c r="A5022" s="96" t="s">
        <v>10950</v>
      </c>
      <c r="B5022" s="21" t="s">
        <v>10951</v>
      </c>
      <c r="C5022" s="21"/>
      <c r="D5022" s="22">
        <v>0</v>
      </c>
      <c r="E5022" s="23">
        <v>-0.21239314258276973</v>
      </c>
      <c r="F5022" s="23">
        <v>0.20369177649501538</v>
      </c>
      <c r="G5022" s="23">
        <v>0.20867848688457336</v>
      </c>
      <c r="H5022" s="23">
        <v>-2.9969754149844499E-2</v>
      </c>
      <c r="I5022" s="25">
        <f t="shared" si="312"/>
        <v>0</v>
      </c>
      <c r="J5022" s="25">
        <f t="shared" si="313"/>
        <v>0</v>
      </c>
      <c r="K5022" s="25">
        <f t="shared" si="314"/>
        <v>0</v>
      </c>
      <c r="L5022" s="25">
        <f t="shared" si="315"/>
        <v>0</v>
      </c>
      <c r="M5022" s="25">
        <v>0</v>
      </c>
      <c r="N5022" s="25" t="e">
        <v>#N/A</v>
      </c>
      <c r="O5022" s="25" t="e">
        <f>VLOOKUP(A5022,'NFkB target TFs'!$E$10:$E$54,1,FALSE)</f>
        <v>#N/A</v>
      </c>
      <c r="P5022" s="25" t="e">
        <f>VLOOKUP(A5022,'all NFkB targets'!$A$6:$A$571,1,FALSE)</f>
        <v>#N/A</v>
      </c>
    </row>
    <row r="5023" spans="1:16" x14ac:dyDescent="0.25">
      <c r="A5023" s="96" t="s">
        <v>8691</v>
      </c>
      <c r="B5023" s="21" t="s">
        <v>8692</v>
      </c>
      <c r="C5023" s="21"/>
      <c r="D5023" s="22">
        <v>0</v>
      </c>
      <c r="E5023" s="23">
        <v>0.14587145960869036</v>
      </c>
      <c r="F5023" s="23">
        <v>2.4324466014150541E-2</v>
      </c>
      <c r="G5023" s="23">
        <v>0.28232898374252957</v>
      </c>
      <c r="H5023" s="23">
        <v>-3.0020595770627836E-2</v>
      </c>
      <c r="I5023" s="25">
        <f t="shared" si="312"/>
        <v>0</v>
      </c>
      <c r="J5023" s="25">
        <f t="shared" si="313"/>
        <v>0</v>
      </c>
      <c r="K5023" s="25">
        <f t="shared" si="314"/>
        <v>0</v>
      </c>
      <c r="L5023" s="25">
        <f t="shared" si="315"/>
        <v>0</v>
      </c>
      <c r="M5023" s="25">
        <v>0</v>
      </c>
      <c r="N5023" s="25" t="e">
        <v>#N/A</v>
      </c>
      <c r="O5023" s="25" t="e">
        <f>VLOOKUP(A5023,'NFkB target TFs'!$E$10:$E$54,1,FALSE)</f>
        <v>#N/A</v>
      </c>
      <c r="P5023" s="25" t="e">
        <f>VLOOKUP(A5023,'all NFkB targets'!$A$6:$A$571,1,FALSE)</f>
        <v>#N/A</v>
      </c>
    </row>
    <row r="5024" spans="1:16" x14ac:dyDescent="0.25">
      <c r="A5024" s="96" t="s">
        <v>11891</v>
      </c>
      <c r="B5024" s="21" t="s">
        <v>941</v>
      </c>
      <c r="C5024" s="21"/>
      <c r="D5024" s="22">
        <v>0</v>
      </c>
      <c r="E5024" s="23">
        <v>5.7190029746109303E-2</v>
      </c>
      <c r="F5024" s="23">
        <v>0.13294475762936528</v>
      </c>
      <c r="G5024" s="23">
        <v>0.32745551539269291</v>
      </c>
      <c r="H5024" s="23">
        <v>-3.012433891937959E-2</v>
      </c>
      <c r="I5024" s="25">
        <f t="shared" si="312"/>
        <v>0</v>
      </c>
      <c r="J5024" s="25">
        <f t="shared" si="313"/>
        <v>0</v>
      </c>
      <c r="K5024" s="25">
        <f t="shared" si="314"/>
        <v>0</v>
      </c>
      <c r="L5024" s="25">
        <f t="shared" si="315"/>
        <v>0</v>
      </c>
      <c r="M5024" s="25">
        <v>0</v>
      </c>
      <c r="N5024" s="25" t="e">
        <v>#N/A</v>
      </c>
      <c r="O5024" s="25" t="e">
        <f>VLOOKUP(A5024,'NFkB target TFs'!$E$10:$E$54,1,FALSE)</f>
        <v>#N/A</v>
      </c>
      <c r="P5024" s="25" t="e">
        <f>VLOOKUP(A5024,'all NFkB targets'!$A$6:$A$571,1,FALSE)</f>
        <v>#N/A</v>
      </c>
    </row>
    <row r="5025" spans="1:16" x14ac:dyDescent="0.25">
      <c r="A5025" s="96" t="s">
        <v>11194</v>
      </c>
      <c r="B5025" s="21" t="s">
        <v>11195</v>
      </c>
      <c r="C5025" s="21"/>
      <c r="D5025" s="22">
        <v>0</v>
      </c>
      <c r="E5025" s="23">
        <v>0.22004507285599534</v>
      </c>
      <c r="F5025" s="23">
        <v>0.26506086654346445</v>
      </c>
      <c r="G5025" s="23">
        <v>-0.16142892455231761</v>
      </c>
      <c r="H5025" s="23">
        <v>-3.0183613731395064E-2</v>
      </c>
      <c r="I5025" s="25">
        <f t="shared" si="312"/>
        <v>0</v>
      </c>
      <c r="J5025" s="25">
        <f t="shared" si="313"/>
        <v>0</v>
      </c>
      <c r="K5025" s="25">
        <f t="shared" si="314"/>
        <v>0</v>
      </c>
      <c r="L5025" s="25">
        <f t="shared" si="315"/>
        <v>0</v>
      </c>
      <c r="M5025" s="25">
        <v>0</v>
      </c>
      <c r="N5025" s="25" t="e">
        <v>#N/A</v>
      </c>
      <c r="O5025" s="25" t="e">
        <f>VLOOKUP(A5025,'NFkB target TFs'!$E$10:$E$54,1,FALSE)</f>
        <v>#N/A</v>
      </c>
      <c r="P5025" s="25" t="e">
        <f>VLOOKUP(A5025,'all NFkB targets'!$A$6:$A$571,1,FALSE)</f>
        <v>#N/A</v>
      </c>
    </row>
    <row r="5026" spans="1:16" x14ac:dyDescent="0.25">
      <c r="A5026" s="96" t="s">
        <v>3330</v>
      </c>
      <c r="B5026" s="21" t="s">
        <v>3331</v>
      </c>
      <c r="C5026" s="21"/>
      <c r="D5026" s="22">
        <v>0</v>
      </c>
      <c r="E5026" s="23">
        <v>0.25117160242825975</v>
      </c>
      <c r="F5026" s="23">
        <v>5.5688464281272811E-2</v>
      </c>
      <c r="G5026" s="23">
        <v>-0.17606600511181825</v>
      </c>
      <c r="H5026" s="23">
        <v>-3.0203036779761147E-2</v>
      </c>
      <c r="I5026" s="25">
        <f t="shared" si="312"/>
        <v>0</v>
      </c>
      <c r="J5026" s="25">
        <f t="shared" si="313"/>
        <v>0</v>
      </c>
      <c r="K5026" s="25">
        <f t="shared" si="314"/>
        <v>0</v>
      </c>
      <c r="L5026" s="25">
        <f t="shared" si="315"/>
        <v>0</v>
      </c>
      <c r="M5026" s="25">
        <v>0</v>
      </c>
      <c r="N5026" s="25" t="e">
        <v>#N/A</v>
      </c>
      <c r="O5026" s="25" t="e">
        <f>VLOOKUP(A5026,'NFkB target TFs'!$E$10:$E$54,1,FALSE)</f>
        <v>#N/A</v>
      </c>
      <c r="P5026" s="25" t="e">
        <f>VLOOKUP(A5026,'all NFkB targets'!$A$6:$A$571,1,FALSE)</f>
        <v>#N/A</v>
      </c>
    </row>
    <row r="5027" spans="1:16" x14ac:dyDescent="0.25">
      <c r="A5027" s="96" t="s">
        <v>11805</v>
      </c>
      <c r="B5027" s="21" t="s">
        <v>941</v>
      </c>
      <c r="C5027" s="21"/>
      <c r="D5027" s="22">
        <v>0</v>
      </c>
      <c r="E5027" s="23">
        <v>0.24241073370794283</v>
      </c>
      <c r="F5027" s="23">
        <v>-8.4057133342724577E-2</v>
      </c>
      <c r="G5027" s="23">
        <v>-0.12049108565546365</v>
      </c>
      <c r="H5027" s="23">
        <v>-3.0302650854141404E-2</v>
      </c>
      <c r="I5027" s="25">
        <f t="shared" si="312"/>
        <v>0</v>
      </c>
      <c r="J5027" s="25">
        <f t="shared" si="313"/>
        <v>0</v>
      </c>
      <c r="K5027" s="25">
        <f t="shared" si="314"/>
        <v>0</v>
      </c>
      <c r="L5027" s="25">
        <f t="shared" si="315"/>
        <v>0</v>
      </c>
      <c r="M5027" s="25">
        <v>0</v>
      </c>
      <c r="N5027" s="25" t="e">
        <v>#N/A</v>
      </c>
      <c r="O5027" s="25" t="e">
        <f>VLOOKUP(A5027,'NFkB target TFs'!$E$10:$E$54,1,FALSE)</f>
        <v>#N/A</v>
      </c>
      <c r="P5027" s="25" t="e">
        <f>VLOOKUP(A5027,'all NFkB targets'!$A$6:$A$571,1,FALSE)</f>
        <v>#N/A</v>
      </c>
    </row>
    <row r="5028" spans="1:16" x14ac:dyDescent="0.25">
      <c r="A5028" s="96" t="s">
        <v>8051</v>
      </c>
      <c r="B5028" s="21" t="s">
        <v>8052</v>
      </c>
      <c r="C5028" s="21"/>
      <c r="D5028" s="22">
        <v>0</v>
      </c>
      <c r="E5028" s="23">
        <v>-3.4014973578454212E-2</v>
      </c>
      <c r="F5028" s="23">
        <v>0.29478577653856008</v>
      </c>
      <c r="G5028" s="23">
        <v>9.0551757707624636E-2</v>
      </c>
      <c r="H5028" s="23">
        <v>-3.044417279189943E-2</v>
      </c>
      <c r="I5028" s="25">
        <f t="shared" si="312"/>
        <v>0</v>
      </c>
      <c r="J5028" s="25">
        <f t="shared" si="313"/>
        <v>0</v>
      </c>
      <c r="K5028" s="25">
        <f t="shared" si="314"/>
        <v>0</v>
      </c>
      <c r="L5028" s="25">
        <f t="shared" si="315"/>
        <v>0</v>
      </c>
      <c r="M5028" s="25">
        <v>0</v>
      </c>
      <c r="N5028" s="25" t="e">
        <v>#N/A</v>
      </c>
      <c r="O5028" s="25" t="e">
        <f>VLOOKUP(A5028,'NFkB target TFs'!$E$10:$E$54,1,FALSE)</f>
        <v>#N/A</v>
      </c>
      <c r="P5028" s="25" t="e">
        <f>VLOOKUP(A5028,'all NFkB targets'!$A$6:$A$571,1,FALSE)</f>
        <v>#N/A</v>
      </c>
    </row>
    <row r="5029" spans="1:16" x14ac:dyDescent="0.25">
      <c r="A5029" s="96" t="s">
        <v>1809</v>
      </c>
      <c r="B5029" s="21" t="s">
        <v>1810</v>
      </c>
      <c r="C5029" s="21"/>
      <c r="D5029" s="22">
        <v>0</v>
      </c>
      <c r="E5029" s="23">
        <v>1.4048657036064588E-2</v>
      </c>
      <c r="F5029" s="23">
        <v>0.24235760638038298</v>
      </c>
      <c r="G5029" s="23">
        <v>0.22982730464608833</v>
      </c>
      <c r="H5029" s="23">
        <v>-3.0501172227272205E-2</v>
      </c>
      <c r="I5029" s="25">
        <f t="shared" si="312"/>
        <v>0</v>
      </c>
      <c r="J5029" s="25">
        <f t="shared" si="313"/>
        <v>0</v>
      </c>
      <c r="K5029" s="25">
        <f t="shared" si="314"/>
        <v>0</v>
      </c>
      <c r="L5029" s="25">
        <f t="shared" si="315"/>
        <v>0</v>
      </c>
      <c r="M5029" s="25">
        <v>0</v>
      </c>
      <c r="N5029" s="25" t="e">
        <v>#N/A</v>
      </c>
      <c r="O5029" s="25" t="e">
        <f>VLOOKUP(A5029,'NFkB target TFs'!$E$10:$E$54,1,FALSE)</f>
        <v>#N/A</v>
      </c>
      <c r="P5029" s="25" t="e">
        <f>VLOOKUP(A5029,'all NFkB targets'!$A$6:$A$571,1,FALSE)</f>
        <v>#N/A</v>
      </c>
    </row>
    <row r="5030" spans="1:16" x14ac:dyDescent="0.25">
      <c r="A5030" s="96" t="s">
        <v>1258</v>
      </c>
      <c r="B5030" s="21" t="s">
        <v>1259</v>
      </c>
      <c r="C5030" s="21"/>
      <c r="D5030" s="22">
        <v>0</v>
      </c>
      <c r="E5030" s="23">
        <v>0.12032538016474384</v>
      </c>
      <c r="F5030" s="23">
        <v>-9.8129973856039387E-2</v>
      </c>
      <c r="G5030" s="23">
        <v>-0.2382391831166836</v>
      </c>
      <c r="H5030" s="23">
        <v>-3.0514646401884657E-2</v>
      </c>
      <c r="I5030" s="25">
        <f t="shared" si="312"/>
        <v>0</v>
      </c>
      <c r="J5030" s="25">
        <f t="shared" si="313"/>
        <v>0</v>
      </c>
      <c r="K5030" s="25">
        <f t="shared" si="314"/>
        <v>0</v>
      </c>
      <c r="L5030" s="25">
        <f t="shared" si="315"/>
        <v>0</v>
      </c>
      <c r="M5030" s="25">
        <v>0</v>
      </c>
      <c r="N5030" s="25" t="e">
        <v>#N/A</v>
      </c>
      <c r="O5030" s="25" t="e">
        <f>VLOOKUP(A5030,'NFkB target TFs'!$E$10:$E$54,1,FALSE)</f>
        <v>#N/A</v>
      </c>
      <c r="P5030" s="25" t="e">
        <f>VLOOKUP(A5030,'all NFkB targets'!$A$6:$A$571,1,FALSE)</f>
        <v>#N/A</v>
      </c>
    </row>
    <row r="5031" spans="1:16" x14ac:dyDescent="0.25">
      <c r="A5031" s="96" t="s">
        <v>7812</v>
      </c>
      <c r="B5031" s="21" t="s">
        <v>7813</v>
      </c>
      <c r="C5031" s="21"/>
      <c r="D5031" s="22">
        <v>0</v>
      </c>
      <c r="E5031" s="23">
        <v>7.9513370119100563E-2</v>
      </c>
      <c r="F5031" s="23">
        <v>0.46319052156172208</v>
      </c>
      <c r="G5031" s="23">
        <v>0.31016838142488856</v>
      </c>
      <c r="H5031" s="23">
        <v>-3.0552389812294828E-2</v>
      </c>
      <c r="I5031" s="25">
        <f t="shared" si="312"/>
        <v>0</v>
      </c>
      <c r="J5031" s="25">
        <f t="shared" si="313"/>
        <v>0</v>
      </c>
      <c r="K5031" s="25">
        <f t="shared" si="314"/>
        <v>0</v>
      </c>
      <c r="L5031" s="25">
        <f t="shared" si="315"/>
        <v>0</v>
      </c>
      <c r="M5031" s="25">
        <v>0</v>
      </c>
      <c r="N5031" s="25" t="e">
        <v>#N/A</v>
      </c>
      <c r="O5031" s="25" t="e">
        <f>VLOOKUP(A5031,'NFkB target TFs'!$E$10:$E$54,1,FALSE)</f>
        <v>#N/A</v>
      </c>
      <c r="P5031" s="25" t="e">
        <f>VLOOKUP(A5031,'all NFkB targets'!$A$6:$A$571,1,FALSE)</f>
        <v>#N/A</v>
      </c>
    </row>
    <row r="5032" spans="1:16" x14ac:dyDescent="0.25">
      <c r="A5032" s="96" t="s">
        <v>9765</v>
      </c>
      <c r="B5032" s="21" t="s">
        <v>9766</v>
      </c>
      <c r="C5032" s="21"/>
      <c r="D5032" s="22">
        <v>0</v>
      </c>
      <c r="E5032" s="23">
        <v>0.37037829819701157</v>
      </c>
      <c r="F5032" s="23">
        <v>1.4995016538817853E-2</v>
      </c>
      <c r="G5032" s="23">
        <v>4.2887652651126665E-2</v>
      </c>
      <c r="H5032" s="23">
        <v>-3.0620797238304825E-2</v>
      </c>
      <c r="I5032" s="25">
        <f t="shared" si="312"/>
        <v>0</v>
      </c>
      <c r="J5032" s="25">
        <f t="shared" si="313"/>
        <v>0</v>
      </c>
      <c r="K5032" s="25">
        <f t="shared" si="314"/>
        <v>0</v>
      </c>
      <c r="L5032" s="25">
        <f t="shared" si="315"/>
        <v>0</v>
      </c>
      <c r="M5032" s="25">
        <v>0</v>
      </c>
      <c r="N5032" s="25" t="e">
        <v>#N/A</v>
      </c>
      <c r="O5032" s="25" t="e">
        <f>VLOOKUP(A5032,'NFkB target TFs'!$E$10:$E$54,1,FALSE)</f>
        <v>#N/A</v>
      </c>
      <c r="P5032" s="25" t="e">
        <f>VLOOKUP(A5032,'all NFkB targets'!$A$6:$A$571,1,FALSE)</f>
        <v>#N/A</v>
      </c>
    </row>
    <row r="5033" spans="1:16" x14ac:dyDescent="0.25">
      <c r="A5033" s="96" t="s">
        <v>4114</v>
      </c>
      <c r="B5033" s="21" t="s">
        <v>4115</v>
      </c>
      <c r="C5033" s="21"/>
      <c r="D5033" s="22">
        <v>0</v>
      </c>
      <c r="E5033" s="23">
        <v>-2.2135986235424822E-2</v>
      </c>
      <c r="F5033" s="23">
        <v>-9.6074375308247625E-2</v>
      </c>
      <c r="G5033" s="23">
        <v>-0.27244869654408382</v>
      </c>
      <c r="H5033" s="23">
        <v>-3.0647005059373025E-2</v>
      </c>
      <c r="I5033" s="25">
        <f t="shared" si="312"/>
        <v>0</v>
      </c>
      <c r="J5033" s="25">
        <f t="shared" si="313"/>
        <v>0</v>
      </c>
      <c r="K5033" s="25">
        <f t="shared" si="314"/>
        <v>0</v>
      </c>
      <c r="L5033" s="25">
        <f t="shared" si="315"/>
        <v>0</v>
      </c>
      <c r="M5033" s="25">
        <v>0</v>
      </c>
      <c r="N5033" s="25" t="e">
        <v>#N/A</v>
      </c>
      <c r="O5033" s="25" t="e">
        <f>VLOOKUP(A5033,'NFkB target TFs'!$E$10:$E$54,1,FALSE)</f>
        <v>#N/A</v>
      </c>
      <c r="P5033" s="25" t="e">
        <f>VLOOKUP(A5033,'all NFkB targets'!$A$6:$A$571,1,FALSE)</f>
        <v>#N/A</v>
      </c>
    </row>
    <row r="5034" spans="1:16" x14ac:dyDescent="0.25">
      <c r="A5034" s="96" t="s">
        <v>2450</v>
      </c>
      <c r="B5034" s="21" t="s">
        <v>2451</v>
      </c>
      <c r="C5034" s="21"/>
      <c r="D5034" s="22">
        <v>0</v>
      </c>
      <c r="E5034" s="23">
        <v>0.24254933371701856</v>
      </c>
      <c r="F5034" s="23">
        <v>-1.435445278452431E-2</v>
      </c>
      <c r="G5034" s="23">
        <v>4.8255691003226631E-2</v>
      </c>
      <c r="H5034" s="23">
        <v>-3.066375727446384E-2</v>
      </c>
      <c r="I5034" s="25">
        <f t="shared" si="312"/>
        <v>0</v>
      </c>
      <c r="J5034" s="25">
        <f t="shared" si="313"/>
        <v>0</v>
      </c>
      <c r="K5034" s="25">
        <f t="shared" si="314"/>
        <v>0</v>
      </c>
      <c r="L5034" s="25">
        <f t="shared" si="315"/>
        <v>0</v>
      </c>
      <c r="M5034" s="25">
        <v>0</v>
      </c>
      <c r="N5034" s="25" t="e">
        <v>#N/A</v>
      </c>
      <c r="O5034" s="25" t="e">
        <f>VLOOKUP(A5034,'NFkB target TFs'!$E$10:$E$54,1,FALSE)</f>
        <v>#N/A</v>
      </c>
      <c r="P5034" s="25" t="e">
        <f>VLOOKUP(A5034,'all NFkB targets'!$A$6:$A$571,1,FALSE)</f>
        <v>#N/A</v>
      </c>
    </row>
    <row r="5035" spans="1:16" x14ac:dyDescent="0.25">
      <c r="A5035" s="96" t="s">
        <v>11811</v>
      </c>
      <c r="B5035" s="21" t="s">
        <v>941</v>
      </c>
      <c r="C5035" s="21"/>
      <c r="D5035" s="22">
        <v>0</v>
      </c>
      <c r="E5035" s="23">
        <v>8.1447340952448891E-2</v>
      </c>
      <c r="F5035" s="23">
        <v>0.11610848199414009</v>
      </c>
      <c r="G5035" s="23">
        <v>0.12780728084364421</v>
      </c>
      <c r="H5035" s="23">
        <v>-3.0685732360252359E-2</v>
      </c>
      <c r="I5035" s="25">
        <f t="shared" si="312"/>
        <v>0</v>
      </c>
      <c r="J5035" s="25">
        <f t="shared" si="313"/>
        <v>0</v>
      </c>
      <c r="K5035" s="25">
        <f t="shared" si="314"/>
        <v>0</v>
      </c>
      <c r="L5035" s="25">
        <f t="shared" si="315"/>
        <v>0</v>
      </c>
      <c r="M5035" s="25">
        <v>0</v>
      </c>
      <c r="N5035" s="25" t="e">
        <v>#N/A</v>
      </c>
      <c r="O5035" s="25" t="e">
        <f>VLOOKUP(A5035,'NFkB target TFs'!$E$10:$E$54,1,FALSE)</f>
        <v>#N/A</v>
      </c>
      <c r="P5035" s="25" t="e">
        <f>VLOOKUP(A5035,'all NFkB targets'!$A$6:$A$571,1,FALSE)</f>
        <v>#N/A</v>
      </c>
    </row>
    <row r="5036" spans="1:16" x14ac:dyDescent="0.25">
      <c r="A5036" s="96" t="s">
        <v>3350</v>
      </c>
      <c r="B5036" s="21" t="s">
        <v>3351</v>
      </c>
      <c r="C5036" s="21"/>
      <c r="D5036" s="22">
        <v>0</v>
      </c>
      <c r="E5036" s="23">
        <v>-0.23069158698943129</v>
      </c>
      <c r="F5036" s="23">
        <v>0.29779412559537216</v>
      </c>
      <c r="G5036" s="23">
        <v>5.6498832513527435E-2</v>
      </c>
      <c r="H5036" s="23">
        <v>-3.0738408266179917E-2</v>
      </c>
      <c r="I5036" s="25">
        <f t="shared" ref="I5036:I5099" si="316">IF(ABS(E5036)&gt;0.585,1,0)</f>
        <v>0</v>
      </c>
      <c r="J5036" s="25">
        <f t="shared" ref="J5036:J5099" si="317">IF(ABS(F5036)&gt;0.585,1,0)</f>
        <v>0</v>
      </c>
      <c r="K5036" s="25">
        <f t="shared" ref="K5036:K5099" si="318">IF(ABS(G5036)&gt;0.585,1,0)</f>
        <v>0</v>
      </c>
      <c r="L5036" s="25">
        <f t="shared" ref="L5036:L5099" si="319">IF(ABS(H5036)&gt;0.585,1,0)</f>
        <v>0</v>
      </c>
      <c r="M5036" s="25">
        <v>0</v>
      </c>
      <c r="N5036" s="25" t="e">
        <v>#N/A</v>
      </c>
      <c r="O5036" s="25" t="e">
        <f>VLOOKUP(A5036,'NFkB target TFs'!$E$10:$E$54,1,FALSE)</f>
        <v>#N/A</v>
      </c>
      <c r="P5036" s="25" t="e">
        <f>VLOOKUP(A5036,'all NFkB targets'!$A$6:$A$571,1,FALSE)</f>
        <v>#N/A</v>
      </c>
    </row>
    <row r="5037" spans="1:16" x14ac:dyDescent="0.25">
      <c r="A5037" s="96" t="s">
        <v>4654</v>
      </c>
      <c r="B5037" s="21" t="s">
        <v>4655</v>
      </c>
      <c r="C5037" s="21"/>
      <c r="D5037" s="22">
        <v>0</v>
      </c>
      <c r="E5037" s="23">
        <v>0.3484759278142851</v>
      </c>
      <c r="F5037" s="23">
        <v>-0.22883563105877841</v>
      </c>
      <c r="G5037" s="23">
        <v>-0.15734232745096252</v>
      </c>
      <c r="H5037" s="23">
        <v>-3.0770967763374929E-2</v>
      </c>
      <c r="I5037" s="25">
        <f t="shared" si="316"/>
        <v>0</v>
      </c>
      <c r="J5037" s="25">
        <f t="shared" si="317"/>
        <v>0</v>
      </c>
      <c r="K5037" s="25">
        <f t="shared" si="318"/>
        <v>0</v>
      </c>
      <c r="L5037" s="25">
        <f t="shared" si="319"/>
        <v>0</v>
      </c>
      <c r="M5037" s="25">
        <v>0</v>
      </c>
      <c r="N5037" s="25" t="e">
        <v>#N/A</v>
      </c>
      <c r="O5037" s="25" t="e">
        <f>VLOOKUP(A5037,'NFkB target TFs'!$E$10:$E$54,1,FALSE)</f>
        <v>#N/A</v>
      </c>
      <c r="P5037" s="25" t="e">
        <f>VLOOKUP(A5037,'all NFkB targets'!$A$6:$A$571,1,FALSE)</f>
        <v>#N/A</v>
      </c>
    </row>
    <row r="5038" spans="1:16" x14ac:dyDescent="0.25">
      <c r="A5038" s="96" t="s">
        <v>577</v>
      </c>
      <c r="B5038" s="21" t="s">
        <v>578</v>
      </c>
      <c r="C5038" s="21"/>
      <c r="D5038" s="22">
        <v>0</v>
      </c>
      <c r="E5038" s="23">
        <v>-7.1955291450534128E-2</v>
      </c>
      <c r="F5038" s="23">
        <v>0.23052603014368603</v>
      </c>
      <c r="G5038" s="23">
        <v>0.39778723870359717</v>
      </c>
      <c r="H5038" s="23">
        <v>-3.0817369848422992E-2</v>
      </c>
      <c r="I5038" s="25">
        <f t="shared" si="316"/>
        <v>0</v>
      </c>
      <c r="J5038" s="25">
        <f t="shared" si="317"/>
        <v>0</v>
      </c>
      <c r="K5038" s="25">
        <f t="shared" si="318"/>
        <v>0</v>
      </c>
      <c r="L5038" s="25">
        <f t="shared" si="319"/>
        <v>0</v>
      </c>
      <c r="M5038" s="25">
        <v>0</v>
      </c>
      <c r="N5038" s="25" t="e">
        <v>#N/A</v>
      </c>
      <c r="O5038" s="25" t="e">
        <f>VLOOKUP(A5038,'NFkB target TFs'!$E$10:$E$54,1,FALSE)</f>
        <v>#N/A</v>
      </c>
      <c r="P5038" s="25" t="e">
        <f>VLOOKUP(A5038,'all NFkB targets'!$A$6:$A$571,1,FALSE)</f>
        <v>#N/A</v>
      </c>
    </row>
    <row r="5039" spans="1:16" x14ac:dyDescent="0.25">
      <c r="A5039" s="96" t="s">
        <v>12033</v>
      </c>
      <c r="B5039" s="21" t="s">
        <v>12034</v>
      </c>
      <c r="C5039" s="21"/>
      <c r="D5039" s="22">
        <v>0</v>
      </c>
      <c r="E5039" s="24">
        <v>-0.66234418719141652</v>
      </c>
      <c r="F5039" s="23">
        <v>-8.191908035052077E-2</v>
      </c>
      <c r="G5039" s="23">
        <v>-8.4936247311779789E-2</v>
      </c>
      <c r="H5039" s="23">
        <v>-3.0856790791503986E-2</v>
      </c>
      <c r="I5039" s="25">
        <f t="shared" si="316"/>
        <v>1</v>
      </c>
      <c r="J5039" s="25">
        <f t="shared" si="317"/>
        <v>0</v>
      </c>
      <c r="K5039" s="25">
        <f t="shared" si="318"/>
        <v>0</v>
      </c>
      <c r="L5039" s="25">
        <f t="shared" si="319"/>
        <v>0</v>
      </c>
      <c r="M5039" s="25">
        <v>1</v>
      </c>
      <c r="N5039" s="25" t="e">
        <v>#N/A</v>
      </c>
      <c r="O5039" s="25" t="e">
        <f>VLOOKUP(A5039,'NFkB target TFs'!$E$10:$E$54,1,FALSE)</f>
        <v>#N/A</v>
      </c>
      <c r="P5039" s="25" t="e">
        <f>VLOOKUP(A5039,'all NFkB targets'!$A$6:$A$571,1,FALSE)</f>
        <v>#N/A</v>
      </c>
    </row>
    <row r="5040" spans="1:16" x14ac:dyDescent="0.25">
      <c r="A5040" s="96" t="s">
        <v>9503</v>
      </c>
      <c r="B5040" s="21" t="s">
        <v>9504</v>
      </c>
      <c r="C5040" s="21"/>
      <c r="D5040" s="22">
        <v>0</v>
      </c>
      <c r="E5040" s="23">
        <v>-4.7401059745931617E-2</v>
      </c>
      <c r="F5040" s="23">
        <v>-0.28476362008016087</v>
      </c>
      <c r="G5040" s="23">
        <v>-8.4902089569440328E-2</v>
      </c>
      <c r="H5040" s="23">
        <v>-3.0933120890968443E-2</v>
      </c>
      <c r="I5040" s="25">
        <f t="shared" si="316"/>
        <v>0</v>
      </c>
      <c r="J5040" s="25">
        <f t="shared" si="317"/>
        <v>0</v>
      </c>
      <c r="K5040" s="25">
        <f t="shared" si="318"/>
        <v>0</v>
      </c>
      <c r="L5040" s="25">
        <f t="shared" si="319"/>
        <v>0</v>
      </c>
      <c r="M5040" s="25">
        <v>0</v>
      </c>
      <c r="N5040" s="25" t="e">
        <v>#N/A</v>
      </c>
      <c r="O5040" s="25" t="e">
        <f>VLOOKUP(A5040,'NFkB target TFs'!$E$10:$E$54,1,FALSE)</f>
        <v>#N/A</v>
      </c>
      <c r="P5040" s="25" t="e">
        <f>VLOOKUP(A5040,'all NFkB targets'!$A$6:$A$571,1,FALSE)</f>
        <v>#N/A</v>
      </c>
    </row>
    <row r="5041" spans="1:16" x14ac:dyDescent="0.25">
      <c r="A5041" s="96" t="s">
        <v>8371</v>
      </c>
      <c r="B5041" s="21" t="s">
        <v>8372</v>
      </c>
      <c r="C5041" s="21"/>
      <c r="D5041" s="22">
        <v>0</v>
      </c>
      <c r="E5041" s="23">
        <v>0.29266405647748434</v>
      </c>
      <c r="F5041" s="23">
        <v>0.2319601235260971</v>
      </c>
      <c r="G5041" s="23">
        <v>0.17692331122562172</v>
      </c>
      <c r="H5041" s="23">
        <v>-3.098005731034633E-2</v>
      </c>
      <c r="I5041" s="25">
        <f t="shared" si="316"/>
        <v>0</v>
      </c>
      <c r="J5041" s="25">
        <f t="shared" si="317"/>
        <v>0</v>
      </c>
      <c r="K5041" s="25">
        <f t="shared" si="318"/>
        <v>0</v>
      </c>
      <c r="L5041" s="25">
        <f t="shared" si="319"/>
        <v>0</v>
      </c>
      <c r="M5041" s="25">
        <v>0</v>
      </c>
      <c r="N5041" s="25" t="e">
        <v>#N/A</v>
      </c>
      <c r="O5041" s="25" t="e">
        <f>VLOOKUP(A5041,'NFkB target TFs'!$E$10:$E$54,1,FALSE)</f>
        <v>#N/A</v>
      </c>
      <c r="P5041" s="25" t="e">
        <f>VLOOKUP(A5041,'all NFkB targets'!$A$6:$A$571,1,FALSE)</f>
        <v>#N/A</v>
      </c>
    </row>
    <row r="5042" spans="1:16" x14ac:dyDescent="0.25">
      <c r="A5042" s="96" t="s">
        <v>11603</v>
      </c>
      <c r="B5042" s="21" t="s">
        <v>11604</v>
      </c>
      <c r="C5042" s="21"/>
      <c r="D5042" s="22">
        <v>0</v>
      </c>
      <c r="E5042" s="23">
        <v>-2.77339702669533E-2</v>
      </c>
      <c r="F5042" s="23">
        <v>0.26229789852218577</v>
      </c>
      <c r="G5042" s="23">
        <v>0.20420059184799844</v>
      </c>
      <c r="H5042" s="23">
        <v>-3.1046102669320452E-2</v>
      </c>
      <c r="I5042" s="25">
        <f t="shared" si="316"/>
        <v>0</v>
      </c>
      <c r="J5042" s="25">
        <f t="shared" si="317"/>
        <v>0</v>
      </c>
      <c r="K5042" s="25">
        <f t="shared" si="318"/>
        <v>0</v>
      </c>
      <c r="L5042" s="25">
        <f t="shared" si="319"/>
        <v>0</v>
      </c>
      <c r="M5042" s="25">
        <v>0</v>
      </c>
      <c r="N5042" s="25" t="e">
        <v>#N/A</v>
      </c>
      <c r="O5042" s="25" t="e">
        <f>VLOOKUP(A5042,'NFkB target TFs'!$E$10:$E$54,1,FALSE)</f>
        <v>#N/A</v>
      </c>
      <c r="P5042" s="25" t="e">
        <f>VLOOKUP(A5042,'all NFkB targets'!$A$6:$A$571,1,FALSE)</f>
        <v>#N/A</v>
      </c>
    </row>
    <row r="5043" spans="1:16" x14ac:dyDescent="0.25">
      <c r="A5043" s="96" t="s">
        <v>10274</v>
      </c>
      <c r="B5043" s="21" t="s">
        <v>10275</v>
      </c>
      <c r="C5043" s="21"/>
      <c r="D5043" s="22">
        <v>0</v>
      </c>
      <c r="E5043" s="23">
        <v>0.3417181034415866</v>
      </c>
      <c r="F5043" s="23">
        <v>0.32123535582687723</v>
      </c>
      <c r="G5043" s="23">
        <v>-6.2250880996969089E-3</v>
      </c>
      <c r="H5043" s="23">
        <v>-3.1125989616894938E-2</v>
      </c>
      <c r="I5043" s="25">
        <f t="shared" si="316"/>
        <v>0</v>
      </c>
      <c r="J5043" s="25">
        <f t="shared" si="317"/>
        <v>0</v>
      </c>
      <c r="K5043" s="25">
        <f t="shared" si="318"/>
        <v>0</v>
      </c>
      <c r="L5043" s="25">
        <f t="shared" si="319"/>
        <v>0</v>
      </c>
      <c r="M5043" s="25">
        <v>0</v>
      </c>
      <c r="N5043" s="25" t="e">
        <v>#N/A</v>
      </c>
      <c r="O5043" s="25" t="e">
        <f>VLOOKUP(A5043,'NFkB target TFs'!$E$10:$E$54,1,FALSE)</f>
        <v>#N/A</v>
      </c>
      <c r="P5043" s="25" t="e">
        <f>VLOOKUP(A5043,'all NFkB targets'!$A$6:$A$571,1,FALSE)</f>
        <v>#N/A</v>
      </c>
    </row>
    <row r="5044" spans="1:16" x14ac:dyDescent="0.25">
      <c r="A5044" s="96" t="s">
        <v>6393</v>
      </c>
      <c r="B5044" s="21" t="s">
        <v>6394</v>
      </c>
      <c r="C5044" s="21"/>
      <c r="D5044" s="22">
        <v>0</v>
      </c>
      <c r="E5044" s="23">
        <v>0.2250260890333402</v>
      </c>
      <c r="F5044" s="23">
        <v>9.8633989121006724E-2</v>
      </c>
      <c r="G5044" s="23">
        <v>0.23594917396676607</v>
      </c>
      <c r="H5044" s="23">
        <v>-3.1141448444764679E-2</v>
      </c>
      <c r="I5044" s="25">
        <f t="shared" si="316"/>
        <v>0</v>
      </c>
      <c r="J5044" s="25">
        <f t="shared" si="317"/>
        <v>0</v>
      </c>
      <c r="K5044" s="25">
        <f t="shared" si="318"/>
        <v>0</v>
      </c>
      <c r="L5044" s="25">
        <f t="shared" si="319"/>
        <v>0</v>
      </c>
      <c r="M5044" s="25">
        <v>0</v>
      </c>
      <c r="N5044" s="25" t="e">
        <v>#N/A</v>
      </c>
      <c r="O5044" s="25" t="e">
        <f>VLOOKUP(A5044,'NFkB target TFs'!$E$10:$E$54,1,FALSE)</f>
        <v>#N/A</v>
      </c>
      <c r="P5044" s="25" t="e">
        <f>VLOOKUP(A5044,'all NFkB targets'!$A$6:$A$571,1,FALSE)</f>
        <v>#N/A</v>
      </c>
    </row>
    <row r="5045" spans="1:16" x14ac:dyDescent="0.25">
      <c r="A5045" s="96" t="s">
        <v>1156</v>
      </c>
      <c r="B5045" s="21" t="s">
        <v>1157</v>
      </c>
      <c r="C5045" s="21"/>
      <c r="D5045" s="22">
        <v>0</v>
      </c>
      <c r="E5045" s="23">
        <v>6.3568608635108645E-2</v>
      </c>
      <c r="F5045" s="23">
        <v>-0.10491051382254686</v>
      </c>
      <c r="G5045" s="23">
        <v>-0.1444417051612307</v>
      </c>
      <c r="H5045" s="23">
        <v>-3.1303414220608498E-2</v>
      </c>
      <c r="I5045" s="25">
        <f t="shared" si="316"/>
        <v>0</v>
      </c>
      <c r="J5045" s="25">
        <f t="shared" si="317"/>
        <v>0</v>
      </c>
      <c r="K5045" s="25">
        <f t="shared" si="318"/>
        <v>0</v>
      </c>
      <c r="L5045" s="25">
        <f t="shared" si="319"/>
        <v>0</v>
      </c>
      <c r="M5045" s="25">
        <v>0</v>
      </c>
      <c r="N5045" s="25" t="e">
        <v>#N/A</v>
      </c>
      <c r="O5045" s="25" t="e">
        <f>VLOOKUP(A5045,'NFkB target TFs'!$E$10:$E$54,1,FALSE)</f>
        <v>#N/A</v>
      </c>
      <c r="P5045" s="25" t="e">
        <f>VLOOKUP(A5045,'all NFkB targets'!$A$6:$A$571,1,FALSE)</f>
        <v>#N/A</v>
      </c>
    </row>
    <row r="5046" spans="1:16" x14ac:dyDescent="0.25">
      <c r="A5046" s="96" t="s">
        <v>6243</v>
      </c>
      <c r="B5046" s="21" t="s">
        <v>6244</v>
      </c>
      <c r="C5046" s="21"/>
      <c r="D5046" s="22">
        <v>0</v>
      </c>
      <c r="E5046" s="23">
        <v>-0.13146202457301723</v>
      </c>
      <c r="F5046" s="23">
        <v>-0.12308074291998981</v>
      </c>
      <c r="G5046" s="23">
        <v>-0.39419583695247196</v>
      </c>
      <c r="H5046" s="23">
        <v>-3.1337063994341455E-2</v>
      </c>
      <c r="I5046" s="25">
        <f t="shared" si="316"/>
        <v>0</v>
      </c>
      <c r="J5046" s="25">
        <f t="shared" si="317"/>
        <v>0</v>
      </c>
      <c r="K5046" s="25">
        <f t="shared" si="318"/>
        <v>0</v>
      </c>
      <c r="L5046" s="25">
        <f t="shared" si="319"/>
        <v>0</v>
      </c>
      <c r="M5046" s="25">
        <v>0</v>
      </c>
      <c r="N5046" s="25" t="e">
        <v>#N/A</v>
      </c>
      <c r="O5046" s="25" t="e">
        <f>VLOOKUP(A5046,'NFkB target TFs'!$E$10:$E$54,1,FALSE)</f>
        <v>#N/A</v>
      </c>
      <c r="P5046" s="25" t="e">
        <f>VLOOKUP(A5046,'all NFkB targets'!$A$6:$A$571,1,FALSE)</f>
        <v>#N/A</v>
      </c>
    </row>
    <row r="5047" spans="1:16" x14ac:dyDescent="0.25">
      <c r="A5047" s="96" t="s">
        <v>11523</v>
      </c>
      <c r="B5047" s="21" t="s">
        <v>11524</v>
      </c>
      <c r="C5047" s="21"/>
      <c r="D5047" s="22">
        <v>0</v>
      </c>
      <c r="E5047" s="23">
        <v>3.4657004173559193E-2</v>
      </c>
      <c r="F5047" s="23">
        <v>-7.3254452763014247E-2</v>
      </c>
      <c r="G5047" s="23">
        <v>-0.12398649365487015</v>
      </c>
      <c r="H5047" s="23">
        <v>-3.1408259809910889E-2</v>
      </c>
      <c r="I5047" s="25">
        <f t="shared" si="316"/>
        <v>0</v>
      </c>
      <c r="J5047" s="25">
        <f t="shared" si="317"/>
        <v>0</v>
      </c>
      <c r="K5047" s="25">
        <f t="shared" si="318"/>
        <v>0</v>
      </c>
      <c r="L5047" s="25">
        <f t="shared" si="319"/>
        <v>0</v>
      </c>
      <c r="M5047" s="25">
        <v>0</v>
      </c>
      <c r="N5047" s="25" t="e">
        <v>#N/A</v>
      </c>
      <c r="O5047" s="25" t="e">
        <f>VLOOKUP(A5047,'NFkB target TFs'!$E$10:$E$54,1,FALSE)</f>
        <v>#N/A</v>
      </c>
      <c r="P5047" s="25" t="e">
        <f>VLOOKUP(A5047,'all NFkB targets'!$A$6:$A$571,1,FALSE)</f>
        <v>#N/A</v>
      </c>
    </row>
    <row r="5048" spans="1:16" x14ac:dyDescent="0.25">
      <c r="A5048" s="96" t="s">
        <v>4656</v>
      </c>
      <c r="B5048" s="21" t="s">
        <v>4657</v>
      </c>
      <c r="C5048" s="21"/>
      <c r="D5048" s="22">
        <v>0</v>
      </c>
      <c r="E5048" s="23">
        <v>0.20804003174068902</v>
      </c>
      <c r="F5048" s="23">
        <v>-2.3570295556533425E-2</v>
      </c>
      <c r="G5048" s="23">
        <v>1.141422448787085E-2</v>
      </c>
      <c r="H5048" s="23">
        <v>-3.1422122666736232E-2</v>
      </c>
      <c r="I5048" s="25">
        <f t="shared" si="316"/>
        <v>0</v>
      </c>
      <c r="J5048" s="25">
        <f t="shared" si="317"/>
        <v>0</v>
      </c>
      <c r="K5048" s="25">
        <f t="shared" si="318"/>
        <v>0</v>
      </c>
      <c r="L5048" s="25">
        <f t="shared" si="319"/>
        <v>0</v>
      </c>
      <c r="M5048" s="25">
        <v>0</v>
      </c>
      <c r="N5048" s="25" t="e">
        <v>#N/A</v>
      </c>
      <c r="O5048" s="25" t="e">
        <f>VLOOKUP(A5048,'NFkB target TFs'!$E$10:$E$54,1,FALSE)</f>
        <v>#N/A</v>
      </c>
      <c r="P5048" s="25" t="e">
        <f>VLOOKUP(A5048,'all NFkB targets'!$A$6:$A$571,1,FALSE)</f>
        <v>#N/A</v>
      </c>
    </row>
    <row r="5049" spans="1:16" x14ac:dyDescent="0.25">
      <c r="A5049" s="96" t="s">
        <v>1923</v>
      </c>
      <c r="B5049" s="21" t="s">
        <v>1924</v>
      </c>
      <c r="C5049" s="21"/>
      <c r="D5049" s="22">
        <v>0</v>
      </c>
      <c r="E5049" s="23">
        <v>-0.11912089115601478</v>
      </c>
      <c r="F5049" s="23">
        <v>9.45691720827357E-2</v>
      </c>
      <c r="G5049" s="23">
        <v>4.7464810426289673E-2</v>
      </c>
      <c r="H5049" s="23">
        <v>-3.1463036599615336E-2</v>
      </c>
      <c r="I5049" s="25">
        <f t="shared" si="316"/>
        <v>0</v>
      </c>
      <c r="J5049" s="25">
        <f t="shared" si="317"/>
        <v>0</v>
      </c>
      <c r="K5049" s="25">
        <f t="shared" si="318"/>
        <v>0</v>
      </c>
      <c r="L5049" s="25">
        <f t="shared" si="319"/>
        <v>0</v>
      </c>
      <c r="M5049" s="25">
        <v>0</v>
      </c>
      <c r="N5049" s="25" t="e">
        <v>#N/A</v>
      </c>
      <c r="O5049" s="25" t="e">
        <f>VLOOKUP(A5049,'NFkB target TFs'!$E$10:$E$54,1,FALSE)</f>
        <v>#N/A</v>
      </c>
      <c r="P5049" s="25" t="e">
        <f>VLOOKUP(A5049,'all NFkB targets'!$A$6:$A$571,1,FALSE)</f>
        <v>#N/A</v>
      </c>
    </row>
    <row r="5050" spans="1:16" x14ac:dyDescent="0.25">
      <c r="A5050" s="96" t="s">
        <v>3869</v>
      </c>
      <c r="B5050" s="21" t="s">
        <v>3870</v>
      </c>
      <c r="C5050" s="21"/>
      <c r="D5050" s="22">
        <v>0</v>
      </c>
      <c r="E5050" s="23">
        <v>0.38177111242533923</v>
      </c>
      <c r="F5050" s="23">
        <v>0.32187838877559372</v>
      </c>
      <c r="G5050" s="23">
        <v>0.33114610497983499</v>
      </c>
      <c r="H5050" s="23">
        <v>-3.1483618037952556E-2</v>
      </c>
      <c r="I5050" s="25">
        <f t="shared" si="316"/>
        <v>0</v>
      </c>
      <c r="J5050" s="25">
        <f t="shared" si="317"/>
        <v>0</v>
      </c>
      <c r="K5050" s="25">
        <f t="shared" si="318"/>
        <v>0</v>
      </c>
      <c r="L5050" s="25">
        <f t="shared" si="319"/>
        <v>0</v>
      </c>
      <c r="M5050" s="25">
        <v>0</v>
      </c>
      <c r="N5050" s="25" t="e">
        <v>#N/A</v>
      </c>
      <c r="O5050" s="25" t="e">
        <f>VLOOKUP(A5050,'NFkB target TFs'!$E$10:$E$54,1,FALSE)</f>
        <v>#N/A</v>
      </c>
      <c r="P5050" s="25" t="e">
        <f>VLOOKUP(A5050,'all NFkB targets'!$A$6:$A$571,1,FALSE)</f>
        <v>#N/A</v>
      </c>
    </row>
    <row r="5051" spans="1:16" x14ac:dyDescent="0.25">
      <c r="A5051" s="96" t="s">
        <v>8067</v>
      </c>
      <c r="B5051" s="21" t="s">
        <v>8068</v>
      </c>
      <c r="C5051" s="21"/>
      <c r="D5051" s="22">
        <v>0</v>
      </c>
      <c r="E5051" s="23">
        <v>-0.50776151698688254</v>
      </c>
      <c r="F5051" s="23">
        <v>0.43264913231223145</v>
      </c>
      <c r="G5051" s="23">
        <v>-0.10607529569464781</v>
      </c>
      <c r="H5051" s="23">
        <v>-3.1643979493187972E-2</v>
      </c>
      <c r="I5051" s="25">
        <f t="shared" si="316"/>
        <v>0</v>
      </c>
      <c r="J5051" s="25">
        <f t="shared" si="317"/>
        <v>0</v>
      </c>
      <c r="K5051" s="25">
        <f t="shared" si="318"/>
        <v>0</v>
      </c>
      <c r="L5051" s="25">
        <f t="shared" si="319"/>
        <v>0</v>
      </c>
      <c r="M5051" s="25">
        <v>0</v>
      </c>
      <c r="N5051" s="25" t="e">
        <v>#N/A</v>
      </c>
      <c r="O5051" s="25" t="e">
        <f>VLOOKUP(A5051,'NFkB target TFs'!$E$10:$E$54,1,FALSE)</f>
        <v>#N/A</v>
      </c>
      <c r="P5051" s="25" t="e">
        <f>VLOOKUP(A5051,'all NFkB targets'!$A$6:$A$571,1,FALSE)</f>
        <v>#N/A</v>
      </c>
    </row>
    <row r="5052" spans="1:16" x14ac:dyDescent="0.25">
      <c r="A5052" s="96" t="s">
        <v>12437</v>
      </c>
      <c r="B5052" s="21" t="s">
        <v>12438</v>
      </c>
      <c r="C5052" s="21"/>
      <c r="D5052" s="22">
        <v>0</v>
      </c>
      <c r="E5052" s="28">
        <v>0.56241541524253147</v>
      </c>
      <c r="F5052" s="28">
        <v>0.67456217088591475</v>
      </c>
      <c r="G5052" s="28">
        <v>0.23226160621375369</v>
      </c>
      <c r="H5052" s="23">
        <v>-3.1673474966637645E-2</v>
      </c>
      <c r="I5052" s="25">
        <f t="shared" si="316"/>
        <v>0</v>
      </c>
      <c r="J5052" s="25">
        <f t="shared" si="317"/>
        <v>1</v>
      </c>
      <c r="K5052" s="25">
        <f t="shared" si="318"/>
        <v>0</v>
      </c>
      <c r="L5052" s="25">
        <f t="shared" si="319"/>
        <v>0</v>
      </c>
      <c r="M5052" s="25">
        <v>1</v>
      </c>
      <c r="N5052" s="25" t="e">
        <v>#N/A</v>
      </c>
      <c r="O5052" s="25" t="e">
        <f>VLOOKUP(A5052,'NFkB target TFs'!$E$10:$E$54,1,FALSE)</f>
        <v>#N/A</v>
      </c>
      <c r="P5052" s="25" t="e">
        <f>VLOOKUP(A5052,'all NFkB targets'!$A$6:$A$571,1,FALSE)</f>
        <v>#N/A</v>
      </c>
    </row>
    <row r="5053" spans="1:16" x14ac:dyDescent="0.25">
      <c r="A5053" s="96" t="s">
        <v>2193</v>
      </c>
      <c r="B5053" s="21" t="s">
        <v>2194</v>
      </c>
      <c r="C5053" s="21"/>
      <c r="D5053" s="22">
        <v>0</v>
      </c>
      <c r="E5053" s="23">
        <v>0.12484602930104502</v>
      </c>
      <c r="F5053" s="23">
        <v>0.32878462318311968</v>
      </c>
      <c r="G5053" s="23">
        <v>0.40652163060553098</v>
      </c>
      <c r="H5053" s="23">
        <v>-3.1778716658686257E-2</v>
      </c>
      <c r="I5053" s="25">
        <f t="shared" si="316"/>
        <v>0</v>
      </c>
      <c r="J5053" s="25">
        <f t="shared" si="317"/>
        <v>0</v>
      </c>
      <c r="K5053" s="25">
        <f t="shared" si="318"/>
        <v>0</v>
      </c>
      <c r="L5053" s="25">
        <f t="shared" si="319"/>
        <v>0</v>
      </c>
      <c r="M5053" s="25">
        <v>0</v>
      </c>
      <c r="N5053" s="25" t="e">
        <v>#N/A</v>
      </c>
      <c r="O5053" s="25" t="e">
        <f>VLOOKUP(A5053,'NFkB target TFs'!$E$10:$E$54,1,FALSE)</f>
        <v>#N/A</v>
      </c>
      <c r="P5053" s="25" t="e">
        <f>VLOOKUP(A5053,'all NFkB targets'!$A$6:$A$571,1,FALSE)</f>
        <v>#N/A</v>
      </c>
    </row>
    <row r="5054" spans="1:16" x14ac:dyDescent="0.25">
      <c r="A5054" s="96" t="s">
        <v>15011</v>
      </c>
      <c r="B5054" s="21" t="s">
        <v>15012</v>
      </c>
      <c r="C5054" s="21"/>
      <c r="D5054" s="22">
        <v>0</v>
      </c>
      <c r="E5054" s="28">
        <v>0.95614571041057239</v>
      </c>
      <c r="F5054" s="28">
        <v>0.88466344411587383</v>
      </c>
      <c r="G5054" s="28">
        <v>1.6132119775253293</v>
      </c>
      <c r="H5054" s="23">
        <v>-3.1865559049135801E-2</v>
      </c>
      <c r="I5054" s="25">
        <f t="shared" si="316"/>
        <v>1</v>
      </c>
      <c r="J5054" s="25">
        <f t="shared" si="317"/>
        <v>1</v>
      </c>
      <c r="K5054" s="25">
        <f t="shared" si="318"/>
        <v>1</v>
      </c>
      <c r="L5054" s="25">
        <f t="shared" si="319"/>
        <v>0</v>
      </c>
      <c r="M5054" s="25">
        <v>1</v>
      </c>
      <c r="N5054" s="25" t="e">
        <v>#N/A</v>
      </c>
      <c r="O5054" s="25" t="e">
        <f>VLOOKUP(A5054,'NFkB target TFs'!$E$10:$E$54,1,FALSE)</f>
        <v>#N/A</v>
      </c>
      <c r="P5054" s="25" t="e">
        <f>VLOOKUP(A5054,'all NFkB targets'!$A$6:$A$571,1,FALSE)</f>
        <v>#N/A</v>
      </c>
    </row>
    <row r="5055" spans="1:16" x14ac:dyDescent="0.25">
      <c r="A5055" s="96" t="s">
        <v>13725</v>
      </c>
      <c r="B5055" s="21" t="s">
        <v>13726</v>
      </c>
      <c r="C5055" s="21"/>
      <c r="D5055" s="22">
        <v>0</v>
      </c>
      <c r="E5055" s="28">
        <v>0.17933638476403405</v>
      </c>
      <c r="F5055" s="28">
        <v>0.25755871412808673</v>
      </c>
      <c r="G5055" s="28">
        <v>0.84863371744186822</v>
      </c>
      <c r="H5055" s="23">
        <v>-3.2005752230160826E-2</v>
      </c>
      <c r="I5055" s="25">
        <f t="shared" si="316"/>
        <v>0</v>
      </c>
      <c r="J5055" s="25">
        <f t="shared" si="317"/>
        <v>0</v>
      </c>
      <c r="K5055" s="25">
        <f t="shared" si="318"/>
        <v>1</v>
      </c>
      <c r="L5055" s="25">
        <f t="shared" si="319"/>
        <v>0</v>
      </c>
      <c r="M5055" s="25">
        <v>1</v>
      </c>
      <c r="N5055" s="25" t="e">
        <v>#N/A</v>
      </c>
      <c r="O5055" s="25" t="e">
        <f>VLOOKUP(A5055,'NFkB target TFs'!$E$10:$E$54,1,FALSE)</f>
        <v>#N/A</v>
      </c>
      <c r="P5055" s="25" t="e">
        <f>VLOOKUP(A5055,'all NFkB targets'!$A$6:$A$571,1,FALSE)</f>
        <v>#N/A</v>
      </c>
    </row>
    <row r="5056" spans="1:16" x14ac:dyDescent="0.25">
      <c r="A5056" s="96" t="s">
        <v>2307</v>
      </c>
      <c r="B5056" s="21" t="s">
        <v>2308</v>
      </c>
      <c r="C5056" s="21"/>
      <c r="D5056" s="22">
        <v>0</v>
      </c>
      <c r="E5056" s="23">
        <v>0.23954186094135235</v>
      </c>
      <c r="F5056" s="23">
        <v>3.2148974142248953E-2</v>
      </c>
      <c r="G5056" s="23">
        <v>0.37836127665140512</v>
      </c>
      <c r="H5056" s="23">
        <v>-3.2141285644964615E-2</v>
      </c>
      <c r="I5056" s="25">
        <f t="shared" si="316"/>
        <v>0</v>
      </c>
      <c r="J5056" s="25">
        <f t="shared" si="317"/>
        <v>0</v>
      </c>
      <c r="K5056" s="25">
        <f t="shared" si="318"/>
        <v>0</v>
      </c>
      <c r="L5056" s="25">
        <f t="shared" si="319"/>
        <v>0</v>
      </c>
      <c r="M5056" s="25">
        <v>0</v>
      </c>
      <c r="N5056" s="25" t="e">
        <v>#N/A</v>
      </c>
      <c r="O5056" s="25" t="e">
        <f>VLOOKUP(A5056,'NFkB target TFs'!$E$10:$E$54,1,FALSE)</f>
        <v>#N/A</v>
      </c>
      <c r="P5056" s="25" t="e">
        <f>VLOOKUP(A5056,'all NFkB targets'!$A$6:$A$571,1,FALSE)</f>
        <v>#N/A</v>
      </c>
    </row>
    <row r="5057" spans="1:16" x14ac:dyDescent="0.25">
      <c r="A5057" s="96" t="s">
        <v>6441</v>
      </c>
      <c r="B5057" s="21" t="s">
        <v>941</v>
      </c>
      <c r="C5057" s="21"/>
      <c r="D5057" s="22">
        <v>0</v>
      </c>
      <c r="E5057" s="23">
        <v>-0.17767061781893501</v>
      </c>
      <c r="F5057" s="23">
        <v>0.32998172932607095</v>
      </c>
      <c r="G5057" s="23">
        <v>9.8547581310385907E-2</v>
      </c>
      <c r="H5057" s="23">
        <v>-3.2151845652484273E-2</v>
      </c>
      <c r="I5057" s="25">
        <f t="shared" si="316"/>
        <v>0</v>
      </c>
      <c r="J5057" s="25">
        <f t="shared" si="317"/>
        <v>0</v>
      </c>
      <c r="K5057" s="25">
        <f t="shared" si="318"/>
        <v>0</v>
      </c>
      <c r="L5057" s="25">
        <f t="shared" si="319"/>
        <v>0</v>
      </c>
      <c r="M5057" s="25">
        <v>0</v>
      </c>
      <c r="N5057" s="25" t="e">
        <v>#N/A</v>
      </c>
      <c r="O5057" s="25" t="e">
        <f>VLOOKUP(A5057,'NFkB target TFs'!$E$10:$E$54,1,FALSE)</f>
        <v>#N/A</v>
      </c>
      <c r="P5057" s="25" t="e">
        <f>VLOOKUP(A5057,'all NFkB targets'!$A$6:$A$571,1,FALSE)</f>
        <v>#N/A</v>
      </c>
    </row>
    <row r="5058" spans="1:16" x14ac:dyDescent="0.25">
      <c r="A5058" s="96" t="s">
        <v>11587</v>
      </c>
      <c r="B5058" s="21" t="s">
        <v>11588</v>
      </c>
      <c r="C5058" s="21"/>
      <c r="D5058" s="22">
        <v>0</v>
      </c>
      <c r="E5058" s="23">
        <v>4.6135603470874595E-3</v>
      </c>
      <c r="F5058" s="23">
        <v>-7.5741465172726008E-2</v>
      </c>
      <c r="G5058" s="23">
        <v>0.16887893852695601</v>
      </c>
      <c r="H5058" s="23">
        <v>-3.2219270624338561E-2</v>
      </c>
      <c r="I5058" s="25">
        <f t="shared" si="316"/>
        <v>0</v>
      </c>
      <c r="J5058" s="25">
        <f t="shared" si="317"/>
        <v>0</v>
      </c>
      <c r="K5058" s="25">
        <f t="shared" si="318"/>
        <v>0</v>
      </c>
      <c r="L5058" s="25">
        <f t="shared" si="319"/>
        <v>0</v>
      </c>
      <c r="M5058" s="25">
        <v>0</v>
      </c>
      <c r="N5058" s="25" t="e">
        <v>#N/A</v>
      </c>
      <c r="O5058" s="25" t="e">
        <f>VLOOKUP(A5058,'NFkB target TFs'!$E$10:$E$54,1,FALSE)</f>
        <v>#N/A</v>
      </c>
      <c r="P5058" s="25" t="e">
        <f>VLOOKUP(A5058,'all NFkB targets'!$A$6:$A$571,1,FALSE)</f>
        <v>#N/A</v>
      </c>
    </row>
    <row r="5059" spans="1:16" x14ac:dyDescent="0.25">
      <c r="A5059" s="96" t="s">
        <v>5123</v>
      </c>
      <c r="B5059" s="21" t="s">
        <v>5124</v>
      </c>
      <c r="C5059" s="21"/>
      <c r="D5059" s="22">
        <v>0</v>
      </c>
      <c r="E5059" s="23">
        <v>0.25161661034108901</v>
      </c>
      <c r="F5059" s="23">
        <v>0.10162144516493285</v>
      </c>
      <c r="G5059" s="23">
        <v>0.26455483283884496</v>
      </c>
      <c r="H5059" s="23">
        <v>-3.2328337742397302E-2</v>
      </c>
      <c r="I5059" s="25">
        <f t="shared" si="316"/>
        <v>0</v>
      </c>
      <c r="J5059" s="25">
        <f t="shared" si="317"/>
        <v>0</v>
      </c>
      <c r="K5059" s="25">
        <f t="shared" si="318"/>
        <v>0</v>
      </c>
      <c r="L5059" s="25">
        <f t="shared" si="319"/>
        <v>0</v>
      </c>
      <c r="M5059" s="25">
        <v>0</v>
      </c>
      <c r="N5059" s="25" t="e">
        <v>#N/A</v>
      </c>
      <c r="O5059" s="25" t="e">
        <f>VLOOKUP(A5059,'NFkB target TFs'!$E$10:$E$54,1,FALSE)</f>
        <v>#N/A</v>
      </c>
      <c r="P5059" s="25" t="e">
        <f>VLOOKUP(A5059,'all NFkB targets'!$A$6:$A$571,1,FALSE)</f>
        <v>#N/A</v>
      </c>
    </row>
    <row r="5060" spans="1:16" x14ac:dyDescent="0.25">
      <c r="A5060" s="96" t="s">
        <v>1208</v>
      </c>
      <c r="B5060" s="21" t="s">
        <v>1209</v>
      </c>
      <c r="C5060" s="21"/>
      <c r="D5060" s="22">
        <v>0</v>
      </c>
      <c r="E5060" s="23">
        <v>-4.2739752550387644E-2</v>
      </c>
      <c r="F5060" s="23">
        <v>0.10349097130096073</v>
      </c>
      <c r="G5060" s="23">
        <v>1.6419189417167971E-2</v>
      </c>
      <c r="H5060" s="23">
        <v>-3.2348482974127013E-2</v>
      </c>
      <c r="I5060" s="25">
        <f t="shared" si="316"/>
        <v>0</v>
      </c>
      <c r="J5060" s="25">
        <f t="shared" si="317"/>
        <v>0</v>
      </c>
      <c r="K5060" s="25">
        <f t="shared" si="318"/>
        <v>0</v>
      </c>
      <c r="L5060" s="25">
        <f t="shared" si="319"/>
        <v>0</v>
      </c>
      <c r="M5060" s="25">
        <v>0</v>
      </c>
      <c r="N5060" s="25" t="e">
        <v>#N/A</v>
      </c>
      <c r="O5060" s="25" t="e">
        <f>VLOOKUP(A5060,'NFkB target TFs'!$E$10:$E$54,1,FALSE)</f>
        <v>#N/A</v>
      </c>
      <c r="P5060" s="25" t="e">
        <f>VLOOKUP(A5060,'all NFkB targets'!$A$6:$A$571,1,FALSE)</f>
        <v>#N/A</v>
      </c>
    </row>
    <row r="5061" spans="1:16" x14ac:dyDescent="0.25">
      <c r="A5061" s="96" t="s">
        <v>10385</v>
      </c>
      <c r="B5061" s="21" t="s">
        <v>10386</v>
      </c>
      <c r="C5061" s="21"/>
      <c r="D5061" s="22">
        <v>0</v>
      </c>
      <c r="E5061" s="23">
        <v>3.9897367685518235E-2</v>
      </c>
      <c r="F5061" s="23">
        <v>7.1036116066053659E-2</v>
      </c>
      <c r="G5061" s="23">
        <v>-3.6489055032153231E-2</v>
      </c>
      <c r="H5061" s="23">
        <v>-3.2460417446680719E-2</v>
      </c>
      <c r="I5061" s="25">
        <f t="shared" si="316"/>
        <v>0</v>
      </c>
      <c r="J5061" s="25">
        <f t="shared" si="317"/>
        <v>0</v>
      </c>
      <c r="K5061" s="25">
        <f t="shared" si="318"/>
        <v>0</v>
      </c>
      <c r="L5061" s="25">
        <f t="shared" si="319"/>
        <v>0</v>
      </c>
      <c r="M5061" s="25">
        <v>0</v>
      </c>
      <c r="N5061" s="25" t="e">
        <v>#N/A</v>
      </c>
      <c r="O5061" s="25" t="e">
        <f>VLOOKUP(A5061,'NFkB target TFs'!$E$10:$E$54,1,FALSE)</f>
        <v>#N/A</v>
      </c>
      <c r="P5061" s="25" t="e">
        <f>VLOOKUP(A5061,'all NFkB targets'!$A$6:$A$571,1,FALSE)</f>
        <v>#N/A</v>
      </c>
    </row>
    <row r="5062" spans="1:16" x14ac:dyDescent="0.25">
      <c r="A5062" s="96" t="s">
        <v>4232</v>
      </c>
      <c r="B5062" s="21" t="s">
        <v>4233</v>
      </c>
      <c r="C5062" s="21"/>
      <c r="D5062" s="22">
        <v>0</v>
      </c>
      <c r="E5062" s="23">
        <v>-0.43529011827126218</v>
      </c>
      <c r="F5062" s="23">
        <v>7.0572959089459972E-2</v>
      </c>
      <c r="G5062" s="23">
        <v>6.921627098428397E-3</v>
      </c>
      <c r="H5062" s="23">
        <v>-3.246563714641397E-2</v>
      </c>
      <c r="I5062" s="25">
        <f t="shared" si="316"/>
        <v>0</v>
      </c>
      <c r="J5062" s="25">
        <f t="shared" si="317"/>
        <v>0</v>
      </c>
      <c r="K5062" s="25">
        <f t="shared" si="318"/>
        <v>0</v>
      </c>
      <c r="L5062" s="25">
        <f t="shared" si="319"/>
        <v>0</v>
      </c>
      <c r="M5062" s="25">
        <v>0</v>
      </c>
      <c r="N5062" s="25" t="e">
        <v>#N/A</v>
      </c>
      <c r="O5062" s="25" t="e">
        <f>VLOOKUP(A5062,'NFkB target TFs'!$E$10:$E$54,1,FALSE)</f>
        <v>#N/A</v>
      </c>
      <c r="P5062" s="25" t="e">
        <f>VLOOKUP(A5062,'all NFkB targets'!$A$6:$A$571,1,FALSE)</f>
        <v>#N/A</v>
      </c>
    </row>
    <row r="5063" spans="1:16" x14ac:dyDescent="0.25">
      <c r="A5063" s="96" t="s">
        <v>3213</v>
      </c>
      <c r="B5063" s="21" t="s">
        <v>3214</v>
      </c>
      <c r="C5063" s="21"/>
      <c r="D5063" s="22">
        <v>0</v>
      </c>
      <c r="E5063" s="23">
        <v>-1.0069612865429083E-2</v>
      </c>
      <c r="F5063" s="23">
        <v>0.26027207237090266</v>
      </c>
      <c r="G5063" s="23">
        <v>0.17484971124227411</v>
      </c>
      <c r="H5063" s="23">
        <v>-3.2673084887430953E-2</v>
      </c>
      <c r="I5063" s="25">
        <f t="shared" si="316"/>
        <v>0</v>
      </c>
      <c r="J5063" s="25">
        <f t="shared" si="317"/>
        <v>0</v>
      </c>
      <c r="K5063" s="25">
        <f t="shared" si="318"/>
        <v>0</v>
      </c>
      <c r="L5063" s="25">
        <f t="shared" si="319"/>
        <v>0</v>
      </c>
      <c r="M5063" s="25">
        <v>0</v>
      </c>
      <c r="N5063" s="25" t="e">
        <v>#N/A</v>
      </c>
      <c r="O5063" s="25" t="e">
        <f>VLOOKUP(A5063,'NFkB target TFs'!$E$10:$E$54,1,FALSE)</f>
        <v>#N/A</v>
      </c>
      <c r="P5063" s="25" t="e">
        <f>VLOOKUP(A5063,'all NFkB targets'!$A$6:$A$571,1,FALSE)</f>
        <v>#N/A</v>
      </c>
    </row>
    <row r="5064" spans="1:16" x14ac:dyDescent="0.25">
      <c r="A5064" s="96" t="s">
        <v>10542</v>
      </c>
      <c r="B5064" s="21" t="s">
        <v>10543</v>
      </c>
      <c r="C5064" s="21"/>
      <c r="D5064" s="22">
        <v>0</v>
      </c>
      <c r="E5064" s="23">
        <v>7.758909951497131E-2</v>
      </c>
      <c r="F5064" s="23">
        <v>-3.8380604979711956E-2</v>
      </c>
      <c r="G5064" s="23">
        <v>-8.476799204745443E-3</v>
      </c>
      <c r="H5064" s="23">
        <v>-3.2703811339688284E-2</v>
      </c>
      <c r="I5064" s="25">
        <f t="shared" si="316"/>
        <v>0</v>
      </c>
      <c r="J5064" s="25">
        <f t="shared" si="317"/>
        <v>0</v>
      </c>
      <c r="K5064" s="25">
        <f t="shared" si="318"/>
        <v>0</v>
      </c>
      <c r="L5064" s="25">
        <f t="shared" si="319"/>
        <v>0</v>
      </c>
      <c r="M5064" s="25">
        <v>0</v>
      </c>
      <c r="N5064" s="25" t="e">
        <v>#N/A</v>
      </c>
      <c r="O5064" s="25" t="e">
        <f>VLOOKUP(A5064,'NFkB target TFs'!$E$10:$E$54,1,FALSE)</f>
        <v>#N/A</v>
      </c>
      <c r="P5064" s="25" t="e">
        <f>VLOOKUP(A5064,'all NFkB targets'!$A$6:$A$571,1,FALSE)</f>
        <v>#N/A</v>
      </c>
    </row>
    <row r="5065" spans="1:16" x14ac:dyDescent="0.25">
      <c r="A5065" s="96" t="s">
        <v>13978</v>
      </c>
      <c r="B5065" s="21" t="s">
        <v>13979</v>
      </c>
      <c r="C5065" s="21"/>
      <c r="D5065" s="22">
        <v>0</v>
      </c>
      <c r="E5065" s="28">
        <v>0.39263332987265892</v>
      </c>
      <c r="F5065" s="23">
        <v>-5.4804616022522845E-2</v>
      </c>
      <c r="G5065" s="28">
        <v>0.9250787452378757</v>
      </c>
      <c r="H5065" s="23">
        <v>-3.2722911358981865E-2</v>
      </c>
      <c r="I5065" s="25">
        <f t="shared" si="316"/>
        <v>0</v>
      </c>
      <c r="J5065" s="25">
        <f t="shared" si="317"/>
        <v>0</v>
      </c>
      <c r="K5065" s="25">
        <f t="shared" si="318"/>
        <v>1</v>
      </c>
      <c r="L5065" s="25">
        <f t="shared" si="319"/>
        <v>0</v>
      </c>
      <c r="M5065" s="25">
        <v>1</v>
      </c>
      <c r="N5065" s="25" t="e">
        <v>#N/A</v>
      </c>
      <c r="O5065" s="25" t="e">
        <f>VLOOKUP(A5065,'NFkB target TFs'!$E$10:$E$54,1,FALSE)</f>
        <v>#N/A</v>
      </c>
      <c r="P5065" s="25" t="e">
        <f>VLOOKUP(A5065,'all NFkB targets'!$A$6:$A$571,1,FALSE)</f>
        <v>#N/A</v>
      </c>
    </row>
    <row r="5066" spans="1:16" x14ac:dyDescent="0.25">
      <c r="A5066" s="96" t="s">
        <v>7327</v>
      </c>
      <c r="B5066" s="21" t="s">
        <v>7328</v>
      </c>
      <c r="C5066" s="21"/>
      <c r="D5066" s="22">
        <v>0</v>
      </c>
      <c r="E5066" s="23">
        <v>5.811308771098142E-2</v>
      </c>
      <c r="F5066" s="23">
        <v>0.44664131509936716</v>
      </c>
      <c r="G5066" s="23">
        <v>0.23121316222363583</v>
      </c>
      <c r="H5066" s="23">
        <v>-3.278412591162664E-2</v>
      </c>
      <c r="I5066" s="25">
        <f t="shared" si="316"/>
        <v>0</v>
      </c>
      <c r="J5066" s="25">
        <f t="shared" si="317"/>
        <v>0</v>
      </c>
      <c r="K5066" s="25">
        <f t="shared" si="318"/>
        <v>0</v>
      </c>
      <c r="L5066" s="25">
        <f t="shared" si="319"/>
        <v>0</v>
      </c>
      <c r="M5066" s="25">
        <v>0</v>
      </c>
      <c r="N5066" s="25" t="e">
        <v>#N/A</v>
      </c>
      <c r="O5066" s="25" t="e">
        <f>VLOOKUP(A5066,'NFkB target TFs'!$E$10:$E$54,1,FALSE)</f>
        <v>#N/A</v>
      </c>
      <c r="P5066" s="25" t="e">
        <f>VLOOKUP(A5066,'all NFkB targets'!$A$6:$A$571,1,FALSE)</f>
        <v>#N/A</v>
      </c>
    </row>
    <row r="5067" spans="1:16" x14ac:dyDescent="0.25">
      <c r="A5067" s="96" t="s">
        <v>4440</v>
      </c>
      <c r="B5067" s="21" t="s">
        <v>4441</v>
      </c>
      <c r="C5067" s="21"/>
      <c r="D5067" s="22">
        <v>0</v>
      </c>
      <c r="E5067" s="23">
        <v>-0.19163891123036025</v>
      </c>
      <c r="F5067" s="23">
        <v>9.5217067353472601E-2</v>
      </c>
      <c r="G5067" s="23">
        <v>0.12518635789335275</v>
      </c>
      <c r="H5067" s="23">
        <v>-3.2787978750434946E-2</v>
      </c>
      <c r="I5067" s="25">
        <f t="shared" si="316"/>
        <v>0</v>
      </c>
      <c r="J5067" s="25">
        <f t="shared" si="317"/>
        <v>0</v>
      </c>
      <c r="K5067" s="25">
        <f t="shared" si="318"/>
        <v>0</v>
      </c>
      <c r="L5067" s="25">
        <f t="shared" si="319"/>
        <v>0</v>
      </c>
      <c r="M5067" s="25">
        <v>0</v>
      </c>
      <c r="N5067" s="25" t="e">
        <v>#N/A</v>
      </c>
      <c r="O5067" s="25" t="e">
        <f>VLOOKUP(A5067,'NFkB target TFs'!$E$10:$E$54,1,FALSE)</f>
        <v>#N/A</v>
      </c>
      <c r="P5067" s="25" t="e">
        <f>VLOOKUP(A5067,'all NFkB targets'!$A$6:$A$571,1,FALSE)</f>
        <v>#N/A</v>
      </c>
    </row>
    <row r="5068" spans="1:16" x14ac:dyDescent="0.25">
      <c r="A5068" s="96" t="s">
        <v>4302</v>
      </c>
      <c r="B5068" s="21" t="s">
        <v>4303</v>
      </c>
      <c r="C5068" s="21"/>
      <c r="D5068" s="22">
        <v>0</v>
      </c>
      <c r="E5068" s="23">
        <v>6.4618638677972878E-2</v>
      </c>
      <c r="F5068" s="23">
        <v>3.0207209602789786E-2</v>
      </c>
      <c r="G5068" s="23">
        <v>9.1091648760629987E-2</v>
      </c>
      <c r="H5068" s="23">
        <v>-3.2815284218486097E-2</v>
      </c>
      <c r="I5068" s="25">
        <f t="shared" si="316"/>
        <v>0</v>
      </c>
      <c r="J5068" s="25">
        <f t="shared" si="317"/>
        <v>0</v>
      </c>
      <c r="K5068" s="25">
        <f t="shared" si="318"/>
        <v>0</v>
      </c>
      <c r="L5068" s="25">
        <f t="shared" si="319"/>
        <v>0</v>
      </c>
      <c r="M5068" s="25">
        <v>0</v>
      </c>
      <c r="N5068" s="25" t="e">
        <v>#N/A</v>
      </c>
      <c r="O5068" s="25" t="e">
        <f>VLOOKUP(A5068,'NFkB target TFs'!$E$10:$E$54,1,FALSE)</f>
        <v>#N/A</v>
      </c>
      <c r="P5068" s="25" t="e">
        <f>VLOOKUP(A5068,'all NFkB targets'!$A$6:$A$571,1,FALSE)</f>
        <v>#N/A</v>
      </c>
    </row>
    <row r="5069" spans="1:16" x14ac:dyDescent="0.25">
      <c r="A5069" s="96" t="s">
        <v>7275</v>
      </c>
      <c r="B5069" s="21" t="s">
        <v>7276</v>
      </c>
      <c r="C5069" s="21"/>
      <c r="D5069" s="22">
        <v>0</v>
      </c>
      <c r="E5069" s="23">
        <v>0.10144081350968143</v>
      </c>
      <c r="F5069" s="23">
        <v>0.20061823631891448</v>
      </c>
      <c r="G5069" s="23">
        <v>0.24764047024843933</v>
      </c>
      <c r="H5069" s="23">
        <v>-3.2986437361920293E-2</v>
      </c>
      <c r="I5069" s="25">
        <f t="shared" si="316"/>
        <v>0</v>
      </c>
      <c r="J5069" s="25">
        <f t="shared" si="317"/>
        <v>0</v>
      </c>
      <c r="K5069" s="25">
        <f t="shared" si="318"/>
        <v>0</v>
      </c>
      <c r="L5069" s="25">
        <f t="shared" si="319"/>
        <v>0</v>
      </c>
      <c r="M5069" s="25">
        <v>0</v>
      </c>
      <c r="N5069" s="25" t="e">
        <v>#N/A</v>
      </c>
      <c r="O5069" s="25" t="e">
        <f>VLOOKUP(A5069,'NFkB target TFs'!$E$10:$E$54,1,FALSE)</f>
        <v>#N/A</v>
      </c>
      <c r="P5069" s="25" t="e">
        <f>VLOOKUP(A5069,'all NFkB targets'!$A$6:$A$571,1,FALSE)</f>
        <v>#N/A</v>
      </c>
    </row>
    <row r="5070" spans="1:16" x14ac:dyDescent="0.25">
      <c r="A5070" s="96" t="s">
        <v>8896</v>
      </c>
      <c r="B5070" s="21" t="s">
        <v>8897</v>
      </c>
      <c r="C5070" s="21"/>
      <c r="D5070" s="22">
        <v>0</v>
      </c>
      <c r="E5070" s="23">
        <v>5.3915802807076217E-2</v>
      </c>
      <c r="F5070" s="23">
        <v>0.19691964447348534</v>
      </c>
      <c r="G5070" s="23">
        <v>7.9300691898774534E-2</v>
      </c>
      <c r="H5070" s="23">
        <v>-3.3049760412419617E-2</v>
      </c>
      <c r="I5070" s="25">
        <f t="shared" si="316"/>
        <v>0</v>
      </c>
      <c r="J5070" s="25">
        <f t="shared" si="317"/>
        <v>0</v>
      </c>
      <c r="K5070" s="25">
        <f t="shared" si="318"/>
        <v>0</v>
      </c>
      <c r="L5070" s="25">
        <f t="shared" si="319"/>
        <v>0</v>
      </c>
      <c r="M5070" s="25">
        <v>0</v>
      </c>
      <c r="N5070" s="25" t="e">
        <v>#N/A</v>
      </c>
      <c r="O5070" s="25" t="e">
        <f>VLOOKUP(A5070,'NFkB target TFs'!$E$10:$E$54,1,FALSE)</f>
        <v>#N/A</v>
      </c>
      <c r="P5070" s="25" t="e">
        <f>VLOOKUP(A5070,'all NFkB targets'!$A$6:$A$571,1,FALSE)</f>
        <v>#N/A</v>
      </c>
    </row>
    <row r="5071" spans="1:16" x14ac:dyDescent="0.25">
      <c r="A5071" s="96" t="s">
        <v>6738</v>
      </c>
      <c r="B5071" s="21" t="s">
        <v>6739</v>
      </c>
      <c r="C5071" s="21"/>
      <c r="D5071" s="22">
        <v>0</v>
      </c>
      <c r="E5071" s="23">
        <v>-5.7422448227227273E-2</v>
      </c>
      <c r="F5071" s="23">
        <v>0.43490534868523717</v>
      </c>
      <c r="G5071" s="23">
        <v>0.31484212079624729</v>
      </c>
      <c r="H5071" s="23">
        <v>-3.3086757583386195E-2</v>
      </c>
      <c r="I5071" s="25">
        <f t="shared" si="316"/>
        <v>0</v>
      </c>
      <c r="J5071" s="25">
        <f t="shared" si="317"/>
        <v>0</v>
      </c>
      <c r="K5071" s="25">
        <f t="shared" si="318"/>
        <v>0</v>
      </c>
      <c r="L5071" s="25">
        <f t="shared" si="319"/>
        <v>0</v>
      </c>
      <c r="M5071" s="25">
        <v>0</v>
      </c>
      <c r="N5071" s="25" t="e">
        <v>#N/A</v>
      </c>
      <c r="O5071" s="25" t="e">
        <f>VLOOKUP(A5071,'NFkB target TFs'!$E$10:$E$54,1,FALSE)</f>
        <v>#N/A</v>
      </c>
      <c r="P5071" s="25" t="e">
        <f>VLOOKUP(A5071,'all NFkB targets'!$A$6:$A$571,1,FALSE)</f>
        <v>#N/A</v>
      </c>
    </row>
    <row r="5072" spans="1:16" x14ac:dyDescent="0.25">
      <c r="A5072" s="96" t="s">
        <v>4717</v>
      </c>
      <c r="B5072" s="21" t="s">
        <v>4718</v>
      </c>
      <c r="C5072" s="21"/>
      <c r="D5072" s="22">
        <v>0</v>
      </c>
      <c r="E5072" s="23">
        <v>-0.16298895423193593</v>
      </c>
      <c r="F5072" s="23">
        <v>8.5041127175968595E-2</v>
      </c>
      <c r="G5072" s="23">
        <v>0.14861943193492178</v>
      </c>
      <c r="H5072" s="23">
        <v>-3.3207012693468881E-2</v>
      </c>
      <c r="I5072" s="25">
        <f t="shared" si="316"/>
        <v>0</v>
      </c>
      <c r="J5072" s="25">
        <f t="shared" si="317"/>
        <v>0</v>
      </c>
      <c r="K5072" s="25">
        <f t="shared" si="318"/>
        <v>0</v>
      </c>
      <c r="L5072" s="25">
        <f t="shared" si="319"/>
        <v>0</v>
      </c>
      <c r="M5072" s="25">
        <v>0</v>
      </c>
      <c r="N5072" s="25" t="e">
        <v>#N/A</v>
      </c>
      <c r="O5072" s="25" t="e">
        <f>VLOOKUP(A5072,'NFkB target TFs'!$E$10:$E$54,1,FALSE)</f>
        <v>#N/A</v>
      </c>
      <c r="P5072" s="25" t="e">
        <f>VLOOKUP(A5072,'all NFkB targets'!$A$6:$A$571,1,FALSE)</f>
        <v>#N/A</v>
      </c>
    </row>
    <row r="5073" spans="1:16" x14ac:dyDescent="0.25">
      <c r="A5073" s="96" t="s">
        <v>6119</v>
      </c>
      <c r="B5073" s="21" t="s">
        <v>6120</v>
      </c>
      <c r="C5073" s="21"/>
      <c r="D5073" s="22">
        <v>0</v>
      </c>
      <c r="E5073" s="23">
        <v>-0.25260703438345572</v>
      </c>
      <c r="F5073" s="23">
        <v>5.2314423222737771E-2</v>
      </c>
      <c r="G5073" s="23">
        <v>-2.9899847948707984E-2</v>
      </c>
      <c r="H5073" s="23">
        <v>-3.3282469327977085E-2</v>
      </c>
      <c r="I5073" s="25">
        <f t="shared" si="316"/>
        <v>0</v>
      </c>
      <c r="J5073" s="25">
        <f t="shared" si="317"/>
        <v>0</v>
      </c>
      <c r="K5073" s="25">
        <f t="shared" si="318"/>
        <v>0</v>
      </c>
      <c r="L5073" s="25">
        <f t="shared" si="319"/>
        <v>0</v>
      </c>
      <c r="M5073" s="25">
        <v>0</v>
      </c>
      <c r="N5073" s="25" t="e">
        <v>#N/A</v>
      </c>
      <c r="O5073" s="25" t="e">
        <f>VLOOKUP(A5073,'NFkB target TFs'!$E$10:$E$54,1,FALSE)</f>
        <v>#N/A</v>
      </c>
      <c r="P5073" s="25" t="e">
        <f>VLOOKUP(A5073,'all NFkB targets'!$A$6:$A$571,1,FALSE)</f>
        <v>#N/A</v>
      </c>
    </row>
    <row r="5074" spans="1:16" x14ac:dyDescent="0.25">
      <c r="A5074" s="96" t="s">
        <v>2185</v>
      </c>
      <c r="B5074" s="21" t="s">
        <v>2186</v>
      </c>
      <c r="C5074" s="21"/>
      <c r="D5074" s="22">
        <v>0</v>
      </c>
      <c r="E5074" s="23">
        <v>2.457957776942369E-2</v>
      </c>
      <c r="F5074" s="23">
        <v>-3.5492826695022717E-3</v>
      </c>
      <c r="G5074" s="23">
        <v>-0.30349583735987729</v>
      </c>
      <c r="H5074" s="23">
        <v>-3.3448824659739862E-2</v>
      </c>
      <c r="I5074" s="25">
        <f t="shared" si="316"/>
        <v>0</v>
      </c>
      <c r="J5074" s="25">
        <f t="shared" si="317"/>
        <v>0</v>
      </c>
      <c r="K5074" s="25">
        <f t="shared" si="318"/>
        <v>0</v>
      </c>
      <c r="L5074" s="25">
        <f t="shared" si="319"/>
        <v>0</v>
      </c>
      <c r="M5074" s="25">
        <v>0</v>
      </c>
      <c r="N5074" s="25" t="e">
        <v>#N/A</v>
      </c>
      <c r="O5074" s="25" t="e">
        <f>VLOOKUP(A5074,'NFkB target TFs'!$E$10:$E$54,1,FALSE)</f>
        <v>#N/A</v>
      </c>
      <c r="P5074" s="25" t="e">
        <f>VLOOKUP(A5074,'all NFkB targets'!$A$6:$A$571,1,FALSE)</f>
        <v>#N/A</v>
      </c>
    </row>
    <row r="5075" spans="1:16" x14ac:dyDescent="0.25">
      <c r="A5075" s="96" t="s">
        <v>4482</v>
      </c>
      <c r="B5075" s="21" t="s">
        <v>4483</v>
      </c>
      <c r="C5075" s="21"/>
      <c r="D5075" s="22">
        <v>0</v>
      </c>
      <c r="E5075" s="23">
        <v>5.0018178189789132E-2</v>
      </c>
      <c r="F5075" s="23">
        <v>0.43582140345465192</v>
      </c>
      <c r="G5075" s="23">
        <v>0.28779585688100584</v>
      </c>
      <c r="H5075" s="23">
        <v>-3.349259187375319E-2</v>
      </c>
      <c r="I5075" s="25">
        <f t="shared" si="316"/>
        <v>0</v>
      </c>
      <c r="J5075" s="25">
        <f t="shared" si="317"/>
        <v>0</v>
      </c>
      <c r="K5075" s="25">
        <f t="shared" si="318"/>
        <v>0</v>
      </c>
      <c r="L5075" s="25">
        <f t="shared" si="319"/>
        <v>0</v>
      </c>
      <c r="M5075" s="25">
        <v>0</v>
      </c>
      <c r="N5075" s="25" t="e">
        <v>#N/A</v>
      </c>
      <c r="O5075" s="25" t="e">
        <f>VLOOKUP(A5075,'NFkB target TFs'!$E$10:$E$54,1,FALSE)</f>
        <v>#N/A</v>
      </c>
      <c r="P5075" s="25" t="e">
        <f>VLOOKUP(A5075,'all NFkB targets'!$A$6:$A$571,1,FALSE)</f>
        <v>#N/A</v>
      </c>
    </row>
    <row r="5076" spans="1:16" x14ac:dyDescent="0.25">
      <c r="A5076" s="96" t="s">
        <v>13569</v>
      </c>
      <c r="B5076" s="21" t="s">
        <v>13570</v>
      </c>
      <c r="C5076" s="21"/>
      <c r="D5076" s="22">
        <v>0</v>
      </c>
      <c r="E5076" s="24">
        <v>-0.19132633243751634</v>
      </c>
      <c r="F5076" s="23">
        <v>9.2172160374328779E-2</v>
      </c>
      <c r="G5076" s="24">
        <v>-0.70735350933268548</v>
      </c>
      <c r="H5076" s="23">
        <v>-3.3657812228126353E-2</v>
      </c>
      <c r="I5076" s="25">
        <f t="shared" si="316"/>
        <v>0</v>
      </c>
      <c r="J5076" s="25">
        <f t="shared" si="317"/>
        <v>0</v>
      </c>
      <c r="K5076" s="25">
        <f t="shared" si="318"/>
        <v>1</v>
      </c>
      <c r="L5076" s="25">
        <f t="shared" si="319"/>
        <v>0</v>
      </c>
      <c r="M5076" s="25">
        <v>1</v>
      </c>
      <c r="N5076" s="25" t="e">
        <v>#N/A</v>
      </c>
      <c r="O5076" s="25" t="e">
        <f>VLOOKUP(A5076,'NFkB target TFs'!$E$10:$E$54,1,FALSE)</f>
        <v>#N/A</v>
      </c>
      <c r="P5076" s="25" t="e">
        <f>VLOOKUP(A5076,'all NFkB targets'!$A$6:$A$571,1,FALSE)</f>
        <v>#N/A</v>
      </c>
    </row>
    <row r="5077" spans="1:16" x14ac:dyDescent="0.25">
      <c r="A5077" s="96" t="s">
        <v>3913</v>
      </c>
      <c r="B5077" s="21" t="s">
        <v>3914</v>
      </c>
      <c r="C5077" s="21"/>
      <c r="D5077" s="22">
        <v>0</v>
      </c>
      <c r="E5077" s="23">
        <v>6.6177076604483645E-2</v>
      </c>
      <c r="F5077" s="23">
        <v>0.18749676900786022</v>
      </c>
      <c r="G5077" s="23">
        <v>0.398322025272561</v>
      </c>
      <c r="H5077" s="23">
        <v>-3.3670446876575402E-2</v>
      </c>
      <c r="I5077" s="25">
        <f t="shared" si="316"/>
        <v>0</v>
      </c>
      <c r="J5077" s="25">
        <f t="shared" si="317"/>
        <v>0</v>
      </c>
      <c r="K5077" s="25">
        <f t="shared" si="318"/>
        <v>0</v>
      </c>
      <c r="L5077" s="25">
        <f t="shared" si="319"/>
        <v>0</v>
      </c>
      <c r="M5077" s="25">
        <v>0</v>
      </c>
      <c r="N5077" s="25" t="e">
        <v>#N/A</v>
      </c>
      <c r="O5077" s="25" t="e">
        <f>VLOOKUP(A5077,'NFkB target TFs'!$E$10:$E$54,1,FALSE)</f>
        <v>#N/A</v>
      </c>
      <c r="P5077" s="25" t="e">
        <f>VLOOKUP(A5077,'all NFkB targets'!$A$6:$A$571,1,FALSE)</f>
        <v>#N/A</v>
      </c>
    </row>
    <row r="5078" spans="1:16" x14ac:dyDescent="0.25">
      <c r="A5078" s="96" t="s">
        <v>6628</v>
      </c>
      <c r="B5078" s="21" t="s">
        <v>6629</v>
      </c>
      <c r="C5078" s="21"/>
      <c r="D5078" s="22">
        <v>0</v>
      </c>
      <c r="E5078" s="23">
        <v>0.32168817553522921</v>
      </c>
      <c r="F5078" s="23">
        <v>-0.45873456347521852</v>
      </c>
      <c r="G5078" s="23">
        <v>0.47013269363130056</v>
      </c>
      <c r="H5078" s="23">
        <v>-3.3902370923207095E-2</v>
      </c>
      <c r="I5078" s="25">
        <f t="shared" si="316"/>
        <v>0</v>
      </c>
      <c r="J5078" s="25">
        <f t="shared" si="317"/>
        <v>0</v>
      </c>
      <c r="K5078" s="25">
        <f t="shared" si="318"/>
        <v>0</v>
      </c>
      <c r="L5078" s="25">
        <f t="shared" si="319"/>
        <v>0</v>
      </c>
      <c r="M5078" s="25">
        <v>0</v>
      </c>
      <c r="N5078" s="25" t="e">
        <v>#N/A</v>
      </c>
      <c r="O5078" s="25" t="e">
        <f>VLOOKUP(A5078,'NFkB target TFs'!$E$10:$E$54,1,FALSE)</f>
        <v>#N/A</v>
      </c>
      <c r="P5078" s="25" t="e">
        <f>VLOOKUP(A5078,'all NFkB targets'!$A$6:$A$571,1,FALSE)</f>
        <v>#N/A</v>
      </c>
    </row>
    <row r="5079" spans="1:16" x14ac:dyDescent="0.25">
      <c r="A5079" s="96" t="s">
        <v>8307</v>
      </c>
      <c r="B5079" s="21" t="s">
        <v>8308</v>
      </c>
      <c r="C5079" s="21"/>
      <c r="D5079" s="22">
        <v>0</v>
      </c>
      <c r="E5079" s="23">
        <v>-0.28857030075858847</v>
      </c>
      <c r="F5079" s="23">
        <v>0.3063355346516794</v>
      </c>
      <c r="G5079" s="23">
        <v>0.39918177009546263</v>
      </c>
      <c r="H5079" s="23">
        <v>-3.3935758559406441E-2</v>
      </c>
      <c r="I5079" s="25">
        <f t="shared" si="316"/>
        <v>0</v>
      </c>
      <c r="J5079" s="25">
        <f t="shared" si="317"/>
        <v>0</v>
      </c>
      <c r="K5079" s="25">
        <f t="shared" si="318"/>
        <v>0</v>
      </c>
      <c r="L5079" s="25">
        <f t="shared" si="319"/>
        <v>0</v>
      </c>
      <c r="M5079" s="25">
        <v>0</v>
      </c>
      <c r="N5079" s="25" t="e">
        <v>#N/A</v>
      </c>
      <c r="O5079" s="25" t="e">
        <f>VLOOKUP(A5079,'NFkB target TFs'!$E$10:$E$54,1,FALSE)</f>
        <v>#N/A</v>
      </c>
      <c r="P5079" s="25" t="e">
        <f>VLOOKUP(A5079,'all NFkB targets'!$A$6:$A$571,1,FALSE)</f>
        <v>#N/A</v>
      </c>
    </row>
    <row r="5080" spans="1:16" x14ac:dyDescent="0.25">
      <c r="A5080" s="96" t="s">
        <v>1584</v>
      </c>
      <c r="B5080" s="21" t="s">
        <v>1585</v>
      </c>
      <c r="C5080" s="21"/>
      <c r="D5080" s="22">
        <v>0</v>
      </c>
      <c r="E5080" s="23">
        <v>0.16894038581197163</v>
      </c>
      <c r="F5080" s="23">
        <v>-0.27963615209264736</v>
      </c>
      <c r="G5080" s="23">
        <v>-0.58162884359379752</v>
      </c>
      <c r="H5080" s="23">
        <v>-3.3936914830983225E-2</v>
      </c>
      <c r="I5080" s="25">
        <f t="shared" si="316"/>
        <v>0</v>
      </c>
      <c r="J5080" s="25">
        <f t="shared" si="317"/>
        <v>0</v>
      </c>
      <c r="K5080" s="25">
        <f t="shared" si="318"/>
        <v>0</v>
      </c>
      <c r="L5080" s="25">
        <f t="shared" si="319"/>
        <v>0</v>
      </c>
      <c r="M5080" s="25">
        <v>0</v>
      </c>
      <c r="N5080" s="25" t="e">
        <v>#N/A</v>
      </c>
      <c r="O5080" s="25" t="e">
        <f>VLOOKUP(A5080,'NFkB target TFs'!$E$10:$E$54,1,FALSE)</f>
        <v>#N/A</v>
      </c>
      <c r="P5080" s="25" t="e">
        <f>VLOOKUP(A5080,'all NFkB targets'!$A$6:$A$571,1,FALSE)</f>
        <v>#N/A</v>
      </c>
    </row>
    <row r="5081" spans="1:16" x14ac:dyDescent="0.25">
      <c r="A5081" s="96" t="s">
        <v>6944</v>
      </c>
      <c r="B5081" s="21" t="s">
        <v>6945</v>
      </c>
      <c r="C5081" s="21"/>
      <c r="D5081" s="22">
        <v>0</v>
      </c>
      <c r="E5081" s="23">
        <v>0.21272932398572789</v>
      </c>
      <c r="F5081" s="23">
        <v>0.27147981039479108</v>
      </c>
      <c r="G5081" s="23">
        <v>3.813512888677098E-2</v>
      </c>
      <c r="H5081" s="23">
        <v>-3.4139069776838907E-2</v>
      </c>
      <c r="I5081" s="25">
        <f t="shared" si="316"/>
        <v>0</v>
      </c>
      <c r="J5081" s="25">
        <f t="shared" si="317"/>
        <v>0</v>
      </c>
      <c r="K5081" s="25">
        <f t="shared" si="318"/>
        <v>0</v>
      </c>
      <c r="L5081" s="25">
        <f t="shared" si="319"/>
        <v>0</v>
      </c>
      <c r="M5081" s="25">
        <v>0</v>
      </c>
      <c r="N5081" s="25" t="e">
        <v>#N/A</v>
      </c>
      <c r="O5081" s="25" t="e">
        <f>VLOOKUP(A5081,'NFkB target TFs'!$E$10:$E$54,1,FALSE)</f>
        <v>#N/A</v>
      </c>
      <c r="P5081" s="25" t="e">
        <f>VLOOKUP(A5081,'all NFkB targets'!$A$6:$A$571,1,FALSE)</f>
        <v>#N/A</v>
      </c>
    </row>
    <row r="5082" spans="1:16" x14ac:dyDescent="0.25">
      <c r="A5082" s="96" t="s">
        <v>2203</v>
      </c>
      <c r="B5082" s="21" t="s">
        <v>2204</v>
      </c>
      <c r="C5082" s="21"/>
      <c r="D5082" s="22">
        <v>0</v>
      </c>
      <c r="E5082" s="23">
        <v>-7.7013395180945715E-2</v>
      </c>
      <c r="F5082" s="23">
        <v>6.6474737677502893E-2</v>
      </c>
      <c r="G5082" s="23">
        <v>1.5632704704415325E-2</v>
      </c>
      <c r="H5082" s="23">
        <v>-3.41401043444505E-2</v>
      </c>
      <c r="I5082" s="25">
        <f t="shared" si="316"/>
        <v>0</v>
      </c>
      <c r="J5082" s="25">
        <f t="shared" si="317"/>
        <v>0</v>
      </c>
      <c r="K5082" s="25">
        <f t="shared" si="318"/>
        <v>0</v>
      </c>
      <c r="L5082" s="25">
        <f t="shared" si="319"/>
        <v>0</v>
      </c>
      <c r="M5082" s="25">
        <v>0</v>
      </c>
      <c r="N5082" s="25" t="e">
        <v>#N/A</v>
      </c>
      <c r="O5082" s="25" t="e">
        <f>VLOOKUP(A5082,'NFkB target TFs'!$E$10:$E$54,1,FALSE)</f>
        <v>#N/A</v>
      </c>
      <c r="P5082" s="25" t="e">
        <f>VLOOKUP(A5082,'all NFkB targets'!$A$6:$A$571,1,FALSE)</f>
        <v>#N/A</v>
      </c>
    </row>
    <row r="5083" spans="1:16" x14ac:dyDescent="0.25">
      <c r="A5083" s="96" t="s">
        <v>15062</v>
      </c>
      <c r="B5083" s="21" t="s">
        <v>15063</v>
      </c>
      <c r="C5083" s="21"/>
      <c r="D5083" s="22">
        <v>0</v>
      </c>
      <c r="E5083" s="28">
        <v>0.86607875700562709</v>
      </c>
      <c r="F5083" s="28">
        <v>0.60179181664865922</v>
      </c>
      <c r="G5083" s="28">
        <v>0.91411844894288152</v>
      </c>
      <c r="H5083" s="23">
        <v>-3.4197765900075859E-2</v>
      </c>
      <c r="I5083" s="25">
        <f t="shared" si="316"/>
        <v>1</v>
      </c>
      <c r="J5083" s="25">
        <f t="shared" si="317"/>
        <v>1</v>
      </c>
      <c r="K5083" s="25">
        <f t="shared" si="318"/>
        <v>1</v>
      </c>
      <c r="L5083" s="25">
        <f t="shared" si="319"/>
        <v>0</v>
      </c>
      <c r="M5083" s="25">
        <v>1</v>
      </c>
      <c r="N5083" s="25" t="e">
        <v>#N/A</v>
      </c>
      <c r="O5083" s="25" t="e">
        <f>VLOOKUP(A5083,'NFkB target TFs'!$E$10:$E$54,1,FALSE)</f>
        <v>#N/A</v>
      </c>
      <c r="P5083" s="25" t="e">
        <f>VLOOKUP(A5083,'all NFkB targets'!$A$6:$A$571,1,FALSE)</f>
        <v>#N/A</v>
      </c>
    </row>
    <row r="5084" spans="1:16" x14ac:dyDescent="0.25">
      <c r="A5084" s="96" t="s">
        <v>5737</v>
      </c>
      <c r="B5084" s="21" t="s">
        <v>5738</v>
      </c>
      <c r="C5084" s="21"/>
      <c r="D5084" s="22">
        <v>0</v>
      </c>
      <c r="E5084" s="23">
        <v>-0.34939305112974856</v>
      </c>
      <c r="F5084" s="23">
        <v>0.1842100280422457</v>
      </c>
      <c r="G5084" s="23">
        <v>0.16875445773437489</v>
      </c>
      <c r="H5084" s="23">
        <v>-3.4222228014833073E-2</v>
      </c>
      <c r="I5084" s="25">
        <f t="shared" si="316"/>
        <v>0</v>
      </c>
      <c r="J5084" s="25">
        <f t="shared" si="317"/>
        <v>0</v>
      </c>
      <c r="K5084" s="25">
        <f t="shared" si="318"/>
        <v>0</v>
      </c>
      <c r="L5084" s="25">
        <f t="shared" si="319"/>
        <v>0</v>
      </c>
      <c r="M5084" s="25">
        <v>0</v>
      </c>
      <c r="N5084" s="25" t="e">
        <v>#N/A</v>
      </c>
      <c r="O5084" s="25" t="e">
        <f>VLOOKUP(A5084,'NFkB target TFs'!$E$10:$E$54,1,FALSE)</f>
        <v>#N/A</v>
      </c>
      <c r="P5084" s="25" t="e">
        <f>VLOOKUP(A5084,'all NFkB targets'!$A$6:$A$571,1,FALSE)</f>
        <v>#N/A</v>
      </c>
    </row>
    <row r="5085" spans="1:16" x14ac:dyDescent="0.25">
      <c r="A5085" s="96" t="s">
        <v>7634</v>
      </c>
      <c r="B5085" s="21" t="s">
        <v>7635</v>
      </c>
      <c r="C5085" s="21"/>
      <c r="D5085" s="22">
        <v>0</v>
      </c>
      <c r="E5085" s="23">
        <v>0.34495391524340757</v>
      </c>
      <c r="F5085" s="23">
        <v>0.15819218307894806</v>
      </c>
      <c r="G5085" s="23">
        <v>-0.22816197978987693</v>
      </c>
      <c r="H5085" s="23">
        <v>-3.4288507296962423E-2</v>
      </c>
      <c r="I5085" s="25">
        <f t="shared" si="316"/>
        <v>0</v>
      </c>
      <c r="J5085" s="25">
        <f t="shared" si="317"/>
        <v>0</v>
      </c>
      <c r="K5085" s="25">
        <f t="shared" si="318"/>
        <v>0</v>
      </c>
      <c r="L5085" s="25">
        <f t="shared" si="319"/>
        <v>0</v>
      </c>
      <c r="M5085" s="25">
        <v>0</v>
      </c>
      <c r="N5085" s="25" t="e">
        <v>#N/A</v>
      </c>
      <c r="O5085" s="25" t="e">
        <f>VLOOKUP(A5085,'NFkB target TFs'!$E$10:$E$54,1,FALSE)</f>
        <v>#N/A</v>
      </c>
      <c r="P5085" s="25" t="e">
        <f>VLOOKUP(A5085,'all NFkB targets'!$A$6:$A$571,1,FALSE)</f>
        <v>#N/A</v>
      </c>
    </row>
    <row r="5086" spans="1:16" x14ac:dyDescent="0.25">
      <c r="A5086" s="96" t="s">
        <v>7299</v>
      </c>
      <c r="B5086" s="21" t="s">
        <v>7300</v>
      </c>
      <c r="C5086" s="21"/>
      <c r="D5086" s="22">
        <v>0</v>
      </c>
      <c r="E5086" s="23">
        <v>8.3329910711985172E-2</v>
      </c>
      <c r="F5086" s="23">
        <v>4.2034246171288044E-2</v>
      </c>
      <c r="G5086" s="23">
        <v>-0.33016680730964076</v>
      </c>
      <c r="H5086" s="23">
        <v>-3.4324246917111952E-2</v>
      </c>
      <c r="I5086" s="25">
        <f t="shared" si="316"/>
        <v>0</v>
      </c>
      <c r="J5086" s="25">
        <f t="shared" si="317"/>
        <v>0</v>
      </c>
      <c r="K5086" s="25">
        <f t="shared" si="318"/>
        <v>0</v>
      </c>
      <c r="L5086" s="25">
        <f t="shared" si="319"/>
        <v>0</v>
      </c>
      <c r="M5086" s="25">
        <v>0</v>
      </c>
      <c r="N5086" s="25" t="e">
        <v>#N/A</v>
      </c>
      <c r="O5086" s="25" t="e">
        <f>VLOOKUP(A5086,'NFkB target TFs'!$E$10:$E$54,1,FALSE)</f>
        <v>#N/A</v>
      </c>
      <c r="P5086" s="25" t="e">
        <f>VLOOKUP(A5086,'all NFkB targets'!$A$6:$A$571,1,FALSE)</f>
        <v>#N/A</v>
      </c>
    </row>
    <row r="5087" spans="1:16" x14ac:dyDescent="0.25">
      <c r="A5087" s="96" t="s">
        <v>6458</v>
      </c>
      <c r="B5087" s="21" t="s">
        <v>941</v>
      </c>
      <c r="C5087" s="21"/>
      <c r="D5087" s="22">
        <v>0</v>
      </c>
      <c r="E5087" s="23">
        <v>0.46306358842634043</v>
      </c>
      <c r="F5087" s="23">
        <v>0.29627077809268287</v>
      </c>
      <c r="G5087" s="23">
        <v>0.25223248156657807</v>
      </c>
      <c r="H5087" s="23">
        <v>-3.4471134664385054E-2</v>
      </c>
      <c r="I5087" s="25">
        <f t="shared" si="316"/>
        <v>0</v>
      </c>
      <c r="J5087" s="25">
        <f t="shared" si="317"/>
        <v>0</v>
      </c>
      <c r="K5087" s="25">
        <f t="shared" si="318"/>
        <v>0</v>
      </c>
      <c r="L5087" s="25">
        <f t="shared" si="319"/>
        <v>0</v>
      </c>
      <c r="M5087" s="25">
        <v>0</v>
      </c>
      <c r="N5087" s="25" t="e">
        <v>#N/A</v>
      </c>
      <c r="O5087" s="25" t="e">
        <f>VLOOKUP(A5087,'NFkB target TFs'!$E$10:$E$54,1,FALSE)</f>
        <v>#N/A</v>
      </c>
      <c r="P5087" s="25" t="e">
        <f>VLOOKUP(A5087,'all NFkB targets'!$A$6:$A$571,1,FALSE)</f>
        <v>#N/A</v>
      </c>
    </row>
    <row r="5088" spans="1:16" x14ac:dyDescent="0.25">
      <c r="A5088" s="96" t="s">
        <v>11583</v>
      </c>
      <c r="B5088" s="21" t="s">
        <v>11584</v>
      </c>
      <c r="C5088" s="21"/>
      <c r="D5088" s="22">
        <v>0</v>
      </c>
      <c r="E5088" s="23">
        <v>-0.31728359085608343</v>
      </c>
      <c r="F5088" s="23">
        <v>-2.9714224053343154E-2</v>
      </c>
      <c r="G5088" s="23">
        <v>1.8389685021597012E-2</v>
      </c>
      <c r="H5088" s="23">
        <v>-3.4490686069000402E-2</v>
      </c>
      <c r="I5088" s="25">
        <f t="shared" si="316"/>
        <v>0</v>
      </c>
      <c r="J5088" s="25">
        <f t="shared" si="317"/>
        <v>0</v>
      </c>
      <c r="K5088" s="25">
        <f t="shared" si="318"/>
        <v>0</v>
      </c>
      <c r="L5088" s="25">
        <f t="shared" si="319"/>
        <v>0</v>
      </c>
      <c r="M5088" s="25">
        <v>0</v>
      </c>
      <c r="N5088" s="25" t="e">
        <v>#N/A</v>
      </c>
      <c r="O5088" s="25" t="e">
        <f>VLOOKUP(A5088,'NFkB target TFs'!$E$10:$E$54,1,FALSE)</f>
        <v>#N/A</v>
      </c>
      <c r="P5088" s="25" t="e">
        <f>VLOOKUP(A5088,'all NFkB targets'!$A$6:$A$571,1,FALSE)</f>
        <v>#N/A</v>
      </c>
    </row>
    <row r="5089" spans="1:16" x14ac:dyDescent="0.25">
      <c r="A5089" s="96" t="s">
        <v>12075</v>
      </c>
      <c r="B5089" s="21" t="s">
        <v>12076</v>
      </c>
      <c r="C5089" s="21"/>
      <c r="D5089" s="22">
        <v>0</v>
      </c>
      <c r="E5089" s="28">
        <v>0.74189115388715898</v>
      </c>
      <c r="F5089" s="24">
        <v>-0.16074334913499352</v>
      </c>
      <c r="G5089" s="24">
        <v>-0.22805752890845513</v>
      </c>
      <c r="H5089" s="23">
        <v>-3.4579274853700208E-2</v>
      </c>
      <c r="I5089" s="25">
        <f t="shared" si="316"/>
        <v>1</v>
      </c>
      <c r="J5089" s="25">
        <f t="shared" si="317"/>
        <v>0</v>
      </c>
      <c r="K5089" s="25">
        <f t="shared" si="318"/>
        <v>0</v>
      </c>
      <c r="L5089" s="25">
        <f t="shared" si="319"/>
        <v>0</v>
      </c>
      <c r="M5089" s="25">
        <v>1</v>
      </c>
      <c r="N5089" s="25" t="e">
        <v>#N/A</v>
      </c>
      <c r="O5089" s="25" t="e">
        <f>VLOOKUP(A5089,'NFkB target TFs'!$E$10:$E$54,1,FALSE)</f>
        <v>#N/A</v>
      </c>
      <c r="P5089" s="25" t="e">
        <f>VLOOKUP(A5089,'all NFkB targets'!$A$6:$A$571,1,FALSE)</f>
        <v>#N/A</v>
      </c>
    </row>
    <row r="5090" spans="1:16" x14ac:dyDescent="0.25">
      <c r="A5090" s="96" t="s">
        <v>8293</v>
      </c>
      <c r="B5090" s="21" t="s">
        <v>8294</v>
      </c>
      <c r="C5090" s="21"/>
      <c r="D5090" s="22">
        <v>0</v>
      </c>
      <c r="E5090" s="23">
        <v>0.11357564390165766</v>
      </c>
      <c r="F5090" s="23">
        <v>3.1302089884554338E-2</v>
      </c>
      <c r="G5090" s="23">
        <v>-0.11748309263620609</v>
      </c>
      <c r="H5090" s="23">
        <v>-3.4636054149715795E-2</v>
      </c>
      <c r="I5090" s="25">
        <f t="shared" si="316"/>
        <v>0</v>
      </c>
      <c r="J5090" s="25">
        <f t="shared" si="317"/>
        <v>0</v>
      </c>
      <c r="K5090" s="25">
        <f t="shared" si="318"/>
        <v>0</v>
      </c>
      <c r="L5090" s="25">
        <f t="shared" si="319"/>
        <v>0</v>
      </c>
      <c r="M5090" s="25">
        <v>0</v>
      </c>
      <c r="N5090" s="25" t="e">
        <v>#N/A</v>
      </c>
      <c r="O5090" s="25" t="e">
        <f>VLOOKUP(A5090,'NFkB target TFs'!$E$10:$E$54,1,FALSE)</f>
        <v>#N/A</v>
      </c>
      <c r="P5090" s="25" t="e">
        <f>VLOOKUP(A5090,'all NFkB targets'!$A$6:$A$571,1,FALSE)</f>
        <v>#N/A</v>
      </c>
    </row>
    <row r="5091" spans="1:16" x14ac:dyDescent="0.25">
      <c r="A5091" s="96" t="s">
        <v>4304</v>
      </c>
      <c r="B5091" s="21" t="s">
        <v>4305</v>
      </c>
      <c r="C5091" s="21"/>
      <c r="D5091" s="22">
        <v>0</v>
      </c>
      <c r="E5091" s="23">
        <v>-0.36085646112778075</v>
      </c>
      <c r="F5091" s="23">
        <v>6.8213720317402721E-2</v>
      </c>
      <c r="G5091" s="23">
        <v>-4.3995228343712937E-3</v>
      </c>
      <c r="H5091" s="23">
        <v>-3.4653779515975244E-2</v>
      </c>
      <c r="I5091" s="25">
        <f t="shared" si="316"/>
        <v>0</v>
      </c>
      <c r="J5091" s="25">
        <f t="shared" si="317"/>
        <v>0</v>
      </c>
      <c r="K5091" s="25">
        <f t="shared" si="318"/>
        <v>0</v>
      </c>
      <c r="L5091" s="25">
        <f t="shared" si="319"/>
        <v>0</v>
      </c>
      <c r="M5091" s="25">
        <v>0</v>
      </c>
      <c r="N5091" s="25" t="e">
        <v>#N/A</v>
      </c>
      <c r="O5091" s="25" t="e">
        <f>VLOOKUP(A5091,'NFkB target TFs'!$E$10:$E$54,1,FALSE)</f>
        <v>#N/A</v>
      </c>
      <c r="P5091" s="25" t="e">
        <f>VLOOKUP(A5091,'all NFkB targets'!$A$6:$A$571,1,FALSE)</f>
        <v>#N/A</v>
      </c>
    </row>
    <row r="5092" spans="1:16" x14ac:dyDescent="0.25">
      <c r="A5092" s="96" t="s">
        <v>8035</v>
      </c>
      <c r="B5092" s="21" t="s">
        <v>8036</v>
      </c>
      <c r="C5092" s="21"/>
      <c r="D5092" s="22">
        <v>0</v>
      </c>
      <c r="E5092" s="23">
        <v>0.34516488657586802</v>
      </c>
      <c r="F5092" s="23">
        <v>-1.3544239130641532E-2</v>
      </c>
      <c r="G5092" s="23">
        <v>-0.19416319216740904</v>
      </c>
      <c r="H5092" s="23">
        <v>-3.4660733266620669E-2</v>
      </c>
      <c r="I5092" s="25">
        <f t="shared" si="316"/>
        <v>0</v>
      </c>
      <c r="J5092" s="25">
        <f t="shared" si="317"/>
        <v>0</v>
      </c>
      <c r="K5092" s="25">
        <f t="shared" si="318"/>
        <v>0</v>
      </c>
      <c r="L5092" s="25">
        <f t="shared" si="319"/>
        <v>0</v>
      </c>
      <c r="M5092" s="25">
        <v>0</v>
      </c>
      <c r="N5092" s="25" t="e">
        <v>#N/A</v>
      </c>
      <c r="O5092" s="25" t="e">
        <f>VLOOKUP(A5092,'NFkB target TFs'!$E$10:$E$54,1,FALSE)</f>
        <v>#N/A</v>
      </c>
      <c r="P5092" s="25" t="e">
        <f>VLOOKUP(A5092,'all NFkB targets'!$A$6:$A$571,1,FALSE)</f>
        <v>#N/A</v>
      </c>
    </row>
    <row r="5093" spans="1:16" x14ac:dyDescent="0.25">
      <c r="A5093" s="96" t="s">
        <v>3273</v>
      </c>
      <c r="B5093" s="21" t="s">
        <v>3274</v>
      </c>
      <c r="C5093" s="21"/>
      <c r="D5093" s="22">
        <v>0</v>
      </c>
      <c r="E5093" s="23">
        <v>0.15931281883493786</v>
      </c>
      <c r="F5093" s="23">
        <v>-0.1568987296657032</v>
      </c>
      <c r="G5093" s="23">
        <v>0.16132748374809083</v>
      </c>
      <c r="H5093" s="23">
        <v>-3.4809513462384117E-2</v>
      </c>
      <c r="I5093" s="25">
        <f t="shared" si="316"/>
        <v>0</v>
      </c>
      <c r="J5093" s="25">
        <f t="shared" si="317"/>
        <v>0</v>
      </c>
      <c r="K5093" s="25">
        <f t="shared" si="318"/>
        <v>0</v>
      </c>
      <c r="L5093" s="25">
        <f t="shared" si="319"/>
        <v>0</v>
      </c>
      <c r="M5093" s="25">
        <v>0</v>
      </c>
      <c r="N5093" s="25" t="e">
        <v>#N/A</v>
      </c>
      <c r="O5093" s="25" t="e">
        <f>VLOOKUP(A5093,'NFkB target TFs'!$E$10:$E$54,1,FALSE)</f>
        <v>#N/A</v>
      </c>
      <c r="P5093" s="25" t="e">
        <f>VLOOKUP(A5093,'all NFkB targets'!$A$6:$A$571,1,FALSE)</f>
        <v>#N/A</v>
      </c>
    </row>
    <row r="5094" spans="1:16" x14ac:dyDescent="0.25">
      <c r="A5094" s="96" t="s">
        <v>10040</v>
      </c>
      <c r="B5094" s="21" t="s">
        <v>10041</v>
      </c>
      <c r="C5094" s="21"/>
      <c r="D5094" s="22">
        <v>0</v>
      </c>
      <c r="E5094" s="23">
        <v>9.8422346687083648E-2</v>
      </c>
      <c r="F5094" s="23">
        <v>0.21167842176570983</v>
      </c>
      <c r="G5094" s="23">
        <v>0.29038376679971761</v>
      </c>
      <c r="H5094" s="23">
        <v>-3.5063347030810398E-2</v>
      </c>
      <c r="I5094" s="25">
        <f t="shared" si="316"/>
        <v>0</v>
      </c>
      <c r="J5094" s="25">
        <f t="shared" si="317"/>
        <v>0</v>
      </c>
      <c r="K5094" s="25">
        <f t="shared" si="318"/>
        <v>0</v>
      </c>
      <c r="L5094" s="25">
        <f t="shared" si="319"/>
        <v>0</v>
      </c>
      <c r="M5094" s="25">
        <v>0</v>
      </c>
      <c r="N5094" s="25" t="e">
        <v>#N/A</v>
      </c>
      <c r="O5094" s="25" t="e">
        <f>VLOOKUP(A5094,'NFkB target TFs'!$E$10:$E$54,1,FALSE)</f>
        <v>#N/A</v>
      </c>
      <c r="P5094" s="25" t="e">
        <f>VLOOKUP(A5094,'all NFkB targets'!$A$6:$A$571,1,FALSE)</f>
        <v>#N/A</v>
      </c>
    </row>
    <row r="5095" spans="1:16" x14ac:dyDescent="0.25">
      <c r="A5095" s="96" t="s">
        <v>1883</v>
      </c>
      <c r="B5095" s="21" t="s">
        <v>1884</v>
      </c>
      <c r="C5095" s="21"/>
      <c r="D5095" s="22">
        <v>0</v>
      </c>
      <c r="E5095" s="23">
        <v>0.16739014870231375</v>
      </c>
      <c r="F5095" s="23">
        <v>0.11635442379536749</v>
      </c>
      <c r="G5095" s="23">
        <v>1.8260757145095396E-2</v>
      </c>
      <c r="H5095" s="23">
        <v>-3.5118696039028154E-2</v>
      </c>
      <c r="I5095" s="25">
        <f t="shared" si="316"/>
        <v>0</v>
      </c>
      <c r="J5095" s="25">
        <f t="shared" si="317"/>
        <v>0</v>
      </c>
      <c r="K5095" s="25">
        <f t="shared" si="318"/>
        <v>0</v>
      </c>
      <c r="L5095" s="25">
        <f t="shared" si="319"/>
        <v>0</v>
      </c>
      <c r="M5095" s="25">
        <v>0</v>
      </c>
      <c r="N5095" s="25" t="e">
        <v>#N/A</v>
      </c>
      <c r="O5095" s="25" t="e">
        <f>VLOOKUP(A5095,'NFkB target TFs'!$E$10:$E$54,1,FALSE)</f>
        <v>#N/A</v>
      </c>
      <c r="P5095" s="25" t="e">
        <f>VLOOKUP(A5095,'all NFkB targets'!$A$6:$A$571,1,FALSE)</f>
        <v>#N/A</v>
      </c>
    </row>
    <row r="5096" spans="1:16" x14ac:dyDescent="0.25">
      <c r="A5096" s="96" t="s">
        <v>6101</v>
      </c>
      <c r="B5096" s="21" t="s">
        <v>6102</v>
      </c>
      <c r="C5096" s="21"/>
      <c r="D5096" s="22">
        <v>0</v>
      </c>
      <c r="E5096" s="23">
        <v>7.0078516571635122E-2</v>
      </c>
      <c r="F5096" s="23">
        <v>-7.5918688915118118E-2</v>
      </c>
      <c r="G5096" s="23">
        <v>-9.0324331233693045E-2</v>
      </c>
      <c r="H5096" s="23">
        <v>-3.5221954312736822E-2</v>
      </c>
      <c r="I5096" s="25">
        <f t="shared" si="316"/>
        <v>0</v>
      </c>
      <c r="J5096" s="25">
        <f t="shared" si="317"/>
        <v>0</v>
      </c>
      <c r="K5096" s="25">
        <f t="shared" si="318"/>
        <v>0</v>
      </c>
      <c r="L5096" s="25">
        <f t="shared" si="319"/>
        <v>0</v>
      </c>
      <c r="M5096" s="25">
        <v>0</v>
      </c>
      <c r="N5096" s="25" t="e">
        <v>#N/A</v>
      </c>
      <c r="O5096" s="25" t="e">
        <f>VLOOKUP(A5096,'NFkB target TFs'!$E$10:$E$54,1,FALSE)</f>
        <v>#N/A</v>
      </c>
      <c r="P5096" s="25" t="e">
        <f>VLOOKUP(A5096,'all NFkB targets'!$A$6:$A$571,1,FALSE)</f>
        <v>#N/A</v>
      </c>
    </row>
    <row r="5097" spans="1:16" x14ac:dyDescent="0.25">
      <c r="A5097" s="96" t="s">
        <v>1480</v>
      </c>
      <c r="B5097" s="21" t="s">
        <v>1481</v>
      </c>
      <c r="C5097" s="21"/>
      <c r="D5097" s="22">
        <v>0</v>
      </c>
      <c r="E5097" s="23">
        <v>0.16163424501672025</v>
      </c>
      <c r="F5097" s="23">
        <v>0.16402737350359275</v>
      </c>
      <c r="G5097" s="23">
        <v>0.2135200285504929</v>
      </c>
      <c r="H5097" s="23">
        <v>-3.5288162169630238E-2</v>
      </c>
      <c r="I5097" s="25">
        <f t="shared" si="316"/>
        <v>0</v>
      </c>
      <c r="J5097" s="25">
        <f t="shared" si="317"/>
        <v>0</v>
      </c>
      <c r="K5097" s="25">
        <f t="shared" si="318"/>
        <v>0</v>
      </c>
      <c r="L5097" s="25">
        <f t="shared" si="319"/>
        <v>0</v>
      </c>
      <c r="M5097" s="25">
        <v>0</v>
      </c>
      <c r="N5097" s="25" t="e">
        <v>#N/A</v>
      </c>
      <c r="O5097" s="25" t="e">
        <f>VLOOKUP(A5097,'NFkB target TFs'!$E$10:$E$54,1,FALSE)</f>
        <v>#N/A</v>
      </c>
      <c r="P5097" s="25" t="e">
        <f>VLOOKUP(A5097,'all NFkB targets'!$A$6:$A$571,1,FALSE)</f>
        <v>#N/A</v>
      </c>
    </row>
    <row r="5098" spans="1:16" x14ac:dyDescent="0.25">
      <c r="A5098" s="96" t="s">
        <v>2717</v>
      </c>
      <c r="B5098" s="21" t="s">
        <v>2718</v>
      </c>
      <c r="C5098" s="21"/>
      <c r="D5098" s="22">
        <v>0</v>
      </c>
      <c r="E5098" s="23">
        <v>0.22824789810697135</v>
      </c>
      <c r="F5098" s="23">
        <v>-0.34023562368344545</v>
      </c>
      <c r="G5098" s="23">
        <v>6.4493176045223422E-2</v>
      </c>
      <c r="H5098" s="23">
        <v>-3.528924329868096E-2</v>
      </c>
      <c r="I5098" s="25">
        <f t="shared" si="316"/>
        <v>0</v>
      </c>
      <c r="J5098" s="25">
        <f t="shared" si="317"/>
        <v>0</v>
      </c>
      <c r="K5098" s="25">
        <f t="shared" si="318"/>
        <v>0</v>
      </c>
      <c r="L5098" s="25">
        <f t="shared" si="319"/>
        <v>0</v>
      </c>
      <c r="M5098" s="25">
        <v>0</v>
      </c>
      <c r="N5098" s="25" t="e">
        <v>#N/A</v>
      </c>
      <c r="O5098" s="25" t="e">
        <f>VLOOKUP(A5098,'NFkB target TFs'!$E$10:$E$54,1,FALSE)</f>
        <v>#N/A</v>
      </c>
      <c r="P5098" s="25" t="e">
        <f>VLOOKUP(A5098,'all NFkB targets'!$A$6:$A$571,1,FALSE)</f>
        <v>#N/A</v>
      </c>
    </row>
    <row r="5099" spans="1:16" x14ac:dyDescent="0.25">
      <c r="A5099" s="96" t="s">
        <v>7764</v>
      </c>
      <c r="B5099" s="21" t="s">
        <v>7765</v>
      </c>
      <c r="C5099" s="21"/>
      <c r="D5099" s="22">
        <v>0</v>
      </c>
      <c r="E5099" s="23">
        <v>-0.20561545267085252</v>
      </c>
      <c r="F5099" s="23">
        <v>0.26565044354076733</v>
      </c>
      <c r="G5099" s="23">
        <v>0.33220094373497733</v>
      </c>
      <c r="H5099" s="23">
        <v>-3.5708970117374873E-2</v>
      </c>
      <c r="I5099" s="25">
        <f t="shared" si="316"/>
        <v>0</v>
      </c>
      <c r="J5099" s="25">
        <f t="shared" si="317"/>
        <v>0</v>
      </c>
      <c r="K5099" s="25">
        <f t="shared" si="318"/>
        <v>0</v>
      </c>
      <c r="L5099" s="25">
        <f t="shared" si="319"/>
        <v>0</v>
      </c>
      <c r="M5099" s="25">
        <v>0</v>
      </c>
      <c r="N5099" s="25" t="e">
        <v>#N/A</v>
      </c>
      <c r="O5099" s="25" t="e">
        <f>VLOOKUP(A5099,'NFkB target TFs'!$E$10:$E$54,1,FALSE)</f>
        <v>#N/A</v>
      </c>
      <c r="P5099" s="25" t="e">
        <f>VLOOKUP(A5099,'all NFkB targets'!$A$6:$A$571,1,FALSE)</f>
        <v>#N/A</v>
      </c>
    </row>
    <row r="5100" spans="1:16" x14ac:dyDescent="0.25">
      <c r="A5100" s="96" t="s">
        <v>771</v>
      </c>
      <c r="B5100" s="21" t="s">
        <v>772</v>
      </c>
      <c r="C5100" s="21"/>
      <c r="D5100" s="22">
        <v>0</v>
      </c>
      <c r="E5100" s="23">
        <v>4.1940158649098072E-2</v>
      </c>
      <c r="F5100" s="23">
        <v>0.39353007975253262</v>
      </c>
      <c r="G5100" s="23">
        <v>0.25211225918455077</v>
      </c>
      <c r="H5100" s="23">
        <v>-3.580796636751335E-2</v>
      </c>
      <c r="I5100" s="25">
        <f t="shared" ref="I5100:I5163" si="320">IF(ABS(E5100)&gt;0.585,1,0)</f>
        <v>0</v>
      </c>
      <c r="J5100" s="25">
        <f t="shared" ref="J5100:J5163" si="321">IF(ABS(F5100)&gt;0.585,1,0)</f>
        <v>0</v>
      </c>
      <c r="K5100" s="25">
        <f t="shared" ref="K5100:K5163" si="322">IF(ABS(G5100)&gt;0.585,1,0)</f>
        <v>0</v>
      </c>
      <c r="L5100" s="25">
        <f t="shared" ref="L5100:L5163" si="323">IF(ABS(H5100)&gt;0.585,1,0)</f>
        <v>0</v>
      </c>
      <c r="M5100" s="25">
        <v>0</v>
      </c>
      <c r="N5100" s="25" t="e">
        <v>#N/A</v>
      </c>
      <c r="O5100" s="25" t="e">
        <f>VLOOKUP(A5100,'NFkB target TFs'!$E$10:$E$54,1,FALSE)</f>
        <v>#N/A</v>
      </c>
      <c r="P5100" s="25" t="e">
        <f>VLOOKUP(A5100,'all NFkB targets'!$A$6:$A$571,1,FALSE)</f>
        <v>#N/A</v>
      </c>
    </row>
    <row r="5101" spans="1:16" x14ac:dyDescent="0.25">
      <c r="A5101" s="96" t="s">
        <v>10812</v>
      </c>
      <c r="B5101" s="21" t="s">
        <v>10813</v>
      </c>
      <c r="C5101" s="21"/>
      <c r="D5101" s="22">
        <v>0</v>
      </c>
      <c r="E5101" s="23">
        <v>0.27091484461389637</v>
      </c>
      <c r="F5101" s="23">
        <v>-0.49510087411630072</v>
      </c>
      <c r="G5101" s="23">
        <v>-2.9070774810657583E-2</v>
      </c>
      <c r="H5101" s="23">
        <v>-3.580999740152551E-2</v>
      </c>
      <c r="I5101" s="25">
        <f t="shared" si="320"/>
        <v>0</v>
      </c>
      <c r="J5101" s="25">
        <f t="shared" si="321"/>
        <v>0</v>
      </c>
      <c r="K5101" s="25">
        <f t="shared" si="322"/>
        <v>0</v>
      </c>
      <c r="L5101" s="25">
        <f t="shared" si="323"/>
        <v>0</v>
      </c>
      <c r="M5101" s="25">
        <v>0</v>
      </c>
      <c r="N5101" s="25" t="e">
        <v>#N/A</v>
      </c>
      <c r="O5101" s="25" t="e">
        <f>VLOOKUP(A5101,'NFkB target TFs'!$E$10:$E$54,1,FALSE)</f>
        <v>#N/A</v>
      </c>
      <c r="P5101" s="25" t="e">
        <f>VLOOKUP(A5101,'all NFkB targets'!$A$6:$A$571,1,FALSE)</f>
        <v>#N/A</v>
      </c>
    </row>
    <row r="5102" spans="1:16" x14ac:dyDescent="0.25">
      <c r="A5102" s="96" t="s">
        <v>14295</v>
      </c>
      <c r="B5102" s="21" t="s">
        <v>14296</v>
      </c>
      <c r="C5102" s="21"/>
      <c r="D5102" s="22">
        <v>0</v>
      </c>
      <c r="E5102" s="28">
        <v>1.3111269846714113</v>
      </c>
      <c r="F5102" s="28">
        <v>0.16688356100158622</v>
      </c>
      <c r="G5102" s="28">
        <v>0.97736442257985345</v>
      </c>
      <c r="H5102" s="23">
        <v>-3.5908010038807614E-2</v>
      </c>
      <c r="I5102" s="25">
        <f t="shared" si="320"/>
        <v>1</v>
      </c>
      <c r="J5102" s="25">
        <f t="shared" si="321"/>
        <v>0</v>
      </c>
      <c r="K5102" s="25">
        <f t="shared" si="322"/>
        <v>1</v>
      </c>
      <c r="L5102" s="25">
        <f t="shared" si="323"/>
        <v>0</v>
      </c>
      <c r="M5102" s="25">
        <v>1</v>
      </c>
      <c r="N5102" s="25" t="e">
        <v>#N/A</v>
      </c>
      <c r="O5102" s="25" t="e">
        <f>VLOOKUP(A5102,'NFkB target TFs'!$E$10:$E$54,1,FALSE)</f>
        <v>#N/A</v>
      </c>
      <c r="P5102" s="25" t="e">
        <f>VLOOKUP(A5102,'all NFkB targets'!$A$6:$A$571,1,FALSE)</f>
        <v>#N/A</v>
      </c>
    </row>
    <row r="5103" spans="1:16" x14ac:dyDescent="0.25">
      <c r="A5103" s="96" t="s">
        <v>9435</v>
      </c>
      <c r="B5103" s="21" t="s">
        <v>9436</v>
      </c>
      <c r="C5103" s="21"/>
      <c r="D5103" s="22">
        <v>0</v>
      </c>
      <c r="E5103" s="23">
        <v>0.16032428533738322</v>
      </c>
      <c r="F5103" s="23">
        <v>0.19891407878380352</v>
      </c>
      <c r="G5103" s="23">
        <v>0.17357966177459067</v>
      </c>
      <c r="H5103" s="23">
        <v>-3.6287883951979474E-2</v>
      </c>
      <c r="I5103" s="25">
        <f t="shared" si="320"/>
        <v>0</v>
      </c>
      <c r="J5103" s="25">
        <f t="shared" si="321"/>
        <v>0</v>
      </c>
      <c r="K5103" s="25">
        <f t="shared" si="322"/>
        <v>0</v>
      </c>
      <c r="L5103" s="25">
        <f t="shared" si="323"/>
        <v>0</v>
      </c>
      <c r="M5103" s="25">
        <v>0</v>
      </c>
      <c r="N5103" s="25" t="e">
        <v>#N/A</v>
      </c>
      <c r="O5103" s="25" t="e">
        <f>VLOOKUP(A5103,'NFkB target TFs'!$E$10:$E$54,1,FALSE)</f>
        <v>#N/A</v>
      </c>
      <c r="P5103" s="25" t="e">
        <f>VLOOKUP(A5103,'all NFkB targets'!$A$6:$A$571,1,FALSE)</f>
        <v>#N/A</v>
      </c>
    </row>
    <row r="5104" spans="1:16" x14ac:dyDescent="0.25">
      <c r="A5104" s="96" t="s">
        <v>13395</v>
      </c>
      <c r="B5104" s="21" t="s">
        <v>13396</v>
      </c>
      <c r="C5104" s="21"/>
      <c r="D5104" s="22">
        <v>0</v>
      </c>
      <c r="E5104" s="24">
        <v>-0.46959113519484891</v>
      </c>
      <c r="F5104" s="23">
        <v>1.7991494036040372E-2</v>
      </c>
      <c r="G5104" s="24">
        <v>-0.79752871696849104</v>
      </c>
      <c r="H5104" s="23">
        <v>-3.6380840630487243E-2</v>
      </c>
      <c r="I5104" s="25">
        <f t="shared" si="320"/>
        <v>0</v>
      </c>
      <c r="J5104" s="25">
        <f t="shared" si="321"/>
        <v>0</v>
      </c>
      <c r="K5104" s="25">
        <f t="shared" si="322"/>
        <v>1</v>
      </c>
      <c r="L5104" s="25">
        <f t="shared" si="323"/>
        <v>0</v>
      </c>
      <c r="M5104" s="25">
        <v>1</v>
      </c>
      <c r="N5104" s="25" t="e">
        <v>#N/A</v>
      </c>
      <c r="O5104" s="25" t="e">
        <f>VLOOKUP(A5104,'NFkB target TFs'!$E$10:$E$54,1,FALSE)</f>
        <v>#N/A</v>
      </c>
      <c r="P5104" s="25" t="e">
        <f>VLOOKUP(A5104,'all NFkB targets'!$A$6:$A$571,1,FALSE)</f>
        <v>#N/A</v>
      </c>
    </row>
    <row r="5105" spans="1:16" x14ac:dyDescent="0.25">
      <c r="A5105" s="96" t="s">
        <v>8365</v>
      </c>
      <c r="B5105" s="21" t="s">
        <v>8366</v>
      </c>
      <c r="C5105" s="21"/>
      <c r="D5105" s="22">
        <v>0</v>
      </c>
      <c r="E5105" s="23">
        <v>-0.2261195840923684</v>
      </c>
      <c r="F5105" s="23">
        <v>0.3211585632290187</v>
      </c>
      <c r="G5105" s="23">
        <v>0.26705259548545374</v>
      </c>
      <c r="H5105" s="23">
        <v>-3.6495761410710759E-2</v>
      </c>
      <c r="I5105" s="25">
        <f t="shared" si="320"/>
        <v>0</v>
      </c>
      <c r="J5105" s="25">
        <f t="shared" si="321"/>
        <v>0</v>
      </c>
      <c r="K5105" s="25">
        <f t="shared" si="322"/>
        <v>0</v>
      </c>
      <c r="L5105" s="25">
        <f t="shared" si="323"/>
        <v>0</v>
      </c>
      <c r="M5105" s="25">
        <v>0</v>
      </c>
      <c r="N5105" s="25" t="e">
        <v>#N/A</v>
      </c>
      <c r="O5105" s="25" t="e">
        <f>VLOOKUP(A5105,'NFkB target TFs'!$E$10:$E$54,1,FALSE)</f>
        <v>#N/A</v>
      </c>
      <c r="P5105" s="25" t="e">
        <f>VLOOKUP(A5105,'all NFkB targets'!$A$6:$A$571,1,FALSE)</f>
        <v>#N/A</v>
      </c>
    </row>
    <row r="5106" spans="1:16" x14ac:dyDescent="0.25">
      <c r="A5106" s="96" t="s">
        <v>4128</v>
      </c>
      <c r="B5106" s="21" t="s">
        <v>4129</v>
      </c>
      <c r="C5106" s="21"/>
      <c r="D5106" s="22">
        <v>0</v>
      </c>
      <c r="E5106" s="23">
        <v>0.45370922031123645</v>
      </c>
      <c r="F5106" s="23">
        <v>0.20629802531483465</v>
      </c>
      <c r="G5106" s="23">
        <v>0.52922173520766347</v>
      </c>
      <c r="H5106" s="23">
        <v>-3.6504592455786321E-2</v>
      </c>
      <c r="I5106" s="25">
        <f t="shared" si="320"/>
        <v>0</v>
      </c>
      <c r="J5106" s="25">
        <f t="shared" si="321"/>
        <v>0</v>
      </c>
      <c r="K5106" s="25">
        <f t="shared" si="322"/>
        <v>0</v>
      </c>
      <c r="L5106" s="25">
        <f t="shared" si="323"/>
        <v>0</v>
      </c>
      <c r="M5106" s="25">
        <v>0</v>
      </c>
      <c r="N5106" s="25" t="e">
        <v>#N/A</v>
      </c>
      <c r="O5106" s="25" t="e">
        <f>VLOOKUP(A5106,'NFkB target TFs'!$E$10:$E$54,1,FALSE)</f>
        <v>#N/A</v>
      </c>
      <c r="P5106" s="25" t="e">
        <f>VLOOKUP(A5106,'all NFkB targets'!$A$6:$A$571,1,FALSE)</f>
        <v>#N/A</v>
      </c>
    </row>
    <row r="5107" spans="1:16" x14ac:dyDescent="0.25">
      <c r="A5107" s="96" t="s">
        <v>8934</v>
      </c>
      <c r="B5107" s="21" t="s">
        <v>941</v>
      </c>
      <c r="C5107" s="21"/>
      <c r="D5107" s="22">
        <v>0</v>
      </c>
      <c r="E5107" s="23">
        <v>0.22636966745041862</v>
      </c>
      <c r="F5107" s="23">
        <v>0.27772657883216406</v>
      </c>
      <c r="G5107" s="23">
        <v>4.9671078189307896E-3</v>
      </c>
      <c r="H5107" s="23">
        <v>-3.6544562186618022E-2</v>
      </c>
      <c r="I5107" s="25">
        <f t="shared" si="320"/>
        <v>0</v>
      </c>
      <c r="J5107" s="25">
        <f t="shared" si="321"/>
        <v>0</v>
      </c>
      <c r="K5107" s="25">
        <f t="shared" si="322"/>
        <v>0</v>
      </c>
      <c r="L5107" s="25">
        <f t="shared" si="323"/>
        <v>0</v>
      </c>
      <c r="M5107" s="25">
        <v>0</v>
      </c>
      <c r="N5107" s="25" t="e">
        <v>#N/A</v>
      </c>
      <c r="O5107" s="25" t="e">
        <f>VLOOKUP(A5107,'NFkB target TFs'!$E$10:$E$54,1,FALSE)</f>
        <v>#N/A</v>
      </c>
      <c r="P5107" s="25" t="e">
        <f>VLOOKUP(A5107,'all NFkB targets'!$A$6:$A$571,1,FALSE)</f>
        <v>#N/A</v>
      </c>
    </row>
    <row r="5108" spans="1:16" x14ac:dyDescent="0.25">
      <c r="A5108" s="96" t="s">
        <v>11945</v>
      </c>
      <c r="B5108" s="21" t="s">
        <v>11946</v>
      </c>
      <c r="C5108" s="21"/>
      <c r="D5108" s="22">
        <v>0</v>
      </c>
      <c r="E5108" s="23">
        <v>0.45689111287640316</v>
      </c>
      <c r="F5108" s="23">
        <v>0.57104085464361709</v>
      </c>
      <c r="G5108" s="23">
        <v>0.20992162533840339</v>
      </c>
      <c r="H5108" s="23">
        <v>-3.6573789775126458E-2</v>
      </c>
      <c r="I5108" s="25">
        <f t="shared" si="320"/>
        <v>0</v>
      </c>
      <c r="J5108" s="25">
        <f t="shared" si="321"/>
        <v>0</v>
      </c>
      <c r="K5108" s="25">
        <f t="shared" si="322"/>
        <v>0</v>
      </c>
      <c r="L5108" s="25">
        <f t="shared" si="323"/>
        <v>0</v>
      </c>
      <c r="M5108" s="25">
        <v>0</v>
      </c>
      <c r="N5108" s="25" t="e">
        <v>#N/A</v>
      </c>
      <c r="O5108" s="25" t="e">
        <f>VLOOKUP(A5108,'NFkB target TFs'!$E$10:$E$54,1,FALSE)</f>
        <v>#N/A</v>
      </c>
      <c r="P5108" s="25" t="e">
        <f>VLOOKUP(A5108,'all NFkB targets'!$A$6:$A$571,1,FALSE)</f>
        <v>#N/A</v>
      </c>
    </row>
    <row r="5109" spans="1:16" x14ac:dyDescent="0.25">
      <c r="A5109" s="96" t="s">
        <v>13729</v>
      </c>
      <c r="B5109" s="21" t="s">
        <v>13730</v>
      </c>
      <c r="C5109" s="21"/>
      <c r="D5109" s="22">
        <v>0</v>
      </c>
      <c r="E5109" s="23">
        <v>-9.4134513837872039E-2</v>
      </c>
      <c r="F5109" s="24">
        <v>-0.50306570251304294</v>
      </c>
      <c r="G5109" s="28">
        <v>0.8263481895799113</v>
      </c>
      <c r="H5109" s="23">
        <v>-3.6610467339304086E-2</v>
      </c>
      <c r="I5109" s="25">
        <f t="shared" si="320"/>
        <v>0</v>
      </c>
      <c r="J5109" s="25">
        <f t="shared" si="321"/>
        <v>0</v>
      </c>
      <c r="K5109" s="25">
        <f t="shared" si="322"/>
        <v>1</v>
      </c>
      <c r="L5109" s="25">
        <f t="shared" si="323"/>
        <v>0</v>
      </c>
      <c r="M5109" s="25">
        <v>1</v>
      </c>
      <c r="N5109" s="25" t="e">
        <v>#N/A</v>
      </c>
      <c r="O5109" s="25" t="e">
        <f>VLOOKUP(A5109,'NFkB target TFs'!$E$10:$E$54,1,FALSE)</f>
        <v>#N/A</v>
      </c>
      <c r="P5109" s="25" t="e">
        <f>VLOOKUP(A5109,'all NFkB targets'!$A$6:$A$571,1,FALSE)</f>
        <v>#N/A</v>
      </c>
    </row>
    <row r="5110" spans="1:16" x14ac:dyDescent="0.25">
      <c r="A5110" s="96" t="s">
        <v>11842</v>
      </c>
      <c r="B5110" s="21" t="s">
        <v>941</v>
      </c>
      <c r="C5110" s="21"/>
      <c r="D5110" s="22">
        <v>0</v>
      </c>
      <c r="E5110" s="23">
        <v>1.5739197774666942E-2</v>
      </c>
      <c r="F5110" s="23">
        <v>0.19950736866526467</v>
      </c>
      <c r="G5110" s="23">
        <v>0.23584333221431736</v>
      </c>
      <c r="H5110" s="23">
        <v>-3.6616504057355934E-2</v>
      </c>
      <c r="I5110" s="25">
        <f t="shared" si="320"/>
        <v>0</v>
      </c>
      <c r="J5110" s="25">
        <f t="shared" si="321"/>
        <v>0</v>
      </c>
      <c r="K5110" s="25">
        <f t="shared" si="322"/>
        <v>0</v>
      </c>
      <c r="L5110" s="25">
        <f t="shared" si="323"/>
        <v>0</v>
      </c>
      <c r="M5110" s="25">
        <v>0</v>
      </c>
      <c r="N5110" s="25" t="e">
        <v>#N/A</v>
      </c>
      <c r="O5110" s="25" t="e">
        <f>VLOOKUP(A5110,'NFkB target TFs'!$E$10:$E$54,1,FALSE)</f>
        <v>#N/A</v>
      </c>
      <c r="P5110" s="25" t="e">
        <f>VLOOKUP(A5110,'all NFkB targets'!$A$6:$A$571,1,FALSE)</f>
        <v>#N/A</v>
      </c>
    </row>
    <row r="5111" spans="1:16" x14ac:dyDescent="0.25">
      <c r="A5111" s="96" t="s">
        <v>2261</v>
      </c>
      <c r="B5111" s="21" t="s">
        <v>2262</v>
      </c>
      <c r="C5111" s="21"/>
      <c r="D5111" s="22">
        <v>0</v>
      </c>
      <c r="E5111" s="23">
        <v>0.13073093312234421</v>
      </c>
      <c r="F5111" s="23">
        <v>-5.7587836009989771E-3</v>
      </c>
      <c r="G5111" s="23">
        <v>-0.19407688495731218</v>
      </c>
      <c r="H5111" s="23">
        <v>-3.6698159068186513E-2</v>
      </c>
      <c r="I5111" s="25">
        <f t="shared" si="320"/>
        <v>0</v>
      </c>
      <c r="J5111" s="25">
        <f t="shared" si="321"/>
        <v>0</v>
      </c>
      <c r="K5111" s="25">
        <f t="shared" si="322"/>
        <v>0</v>
      </c>
      <c r="L5111" s="25">
        <f t="shared" si="323"/>
        <v>0</v>
      </c>
      <c r="M5111" s="25">
        <v>0</v>
      </c>
      <c r="N5111" s="25" t="e">
        <v>#N/A</v>
      </c>
      <c r="O5111" s="25" t="e">
        <f>VLOOKUP(A5111,'NFkB target TFs'!$E$10:$E$54,1,FALSE)</f>
        <v>#N/A</v>
      </c>
      <c r="P5111" s="25" t="e">
        <f>VLOOKUP(A5111,'all NFkB targets'!$A$6:$A$571,1,FALSE)</f>
        <v>#N/A</v>
      </c>
    </row>
    <row r="5112" spans="1:16" x14ac:dyDescent="0.25">
      <c r="A5112" s="96" t="s">
        <v>6135</v>
      </c>
      <c r="B5112" s="21" t="s">
        <v>6136</v>
      </c>
      <c r="C5112" s="21"/>
      <c r="D5112" s="22">
        <v>0</v>
      </c>
      <c r="E5112" s="23">
        <v>3.8222951041517782E-3</v>
      </c>
      <c r="F5112" s="23">
        <v>-0.16407636693670166</v>
      </c>
      <c r="G5112" s="23">
        <v>-0.14959734883291981</v>
      </c>
      <c r="H5112" s="23">
        <v>-3.6767195765719227E-2</v>
      </c>
      <c r="I5112" s="25">
        <f t="shared" si="320"/>
        <v>0</v>
      </c>
      <c r="J5112" s="25">
        <f t="shared" si="321"/>
        <v>0</v>
      </c>
      <c r="K5112" s="25">
        <f t="shared" si="322"/>
        <v>0</v>
      </c>
      <c r="L5112" s="25">
        <f t="shared" si="323"/>
        <v>0</v>
      </c>
      <c r="M5112" s="25">
        <v>0</v>
      </c>
      <c r="N5112" s="25" t="e">
        <v>#N/A</v>
      </c>
      <c r="O5112" s="25" t="e">
        <f>VLOOKUP(A5112,'NFkB target TFs'!$E$10:$E$54,1,FALSE)</f>
        <v>#N/A</v>
      </c>
      <c r="P5112" s="25" t="e">
        <f>VLOOKUP(A5112,'all NFkB targets'!$A$6:$A$571,1,FALSE)</f>
        <v>#N/A</v>
      </c>
    </row>
    <row r="5113" spans="1:16" x14ac:dyDescent="0.25">
      <c r="A5113" s="96" t="s">
        <v>2315</v>
      </c>
      <c r="B5113" s="21" t="s">
        <v>2316</v>
      </c>
      <c r="C5113" s="21"/>
      <c r="D5113" s="22">
        <v>0</v>
      </c>
      <c r="E5113" s="23">
        <v>-7.2538710892318919E-2</v>
      </c>
      <c r="F5113" s="23">
        <v>-0.1944726550115716</v>
      </c>
      <c r="G5113" s="23">
        <v>-0.29869206392932141</v>
      </c>
      <c r="H5113" s="23">
        <v>-3.6941757206159866E-2</v>
      </c>
      <c r="I5113" s="25">
        <f t="shared" si="320"/>
        <v>0</v>
      </c>
      <c r="J5113" s="25">
        <f t="shared" si="321"/>
        <v>0</v>
      </c>
      <c r="K5113" s="25">
        <f t="shared" si="322"/>
        <v>0</v>
      </c>
      <c r="L5113" s="25">
        <f t="shared" si="323"/>
        <v>0</v>
      </c>
      <c r="M5113" s="25">
        <v>0</v>
      </c>
      <c r="N5113" s="25" t="e">
        <v>#N/A</v>
      </c>
      <c r="O5113" s="25" t="e">
        <f>VLOOKUP(A5113,'NFkB target TFs'!$E$10:$E$54,1,FALSE)</f>
        <v>#N/A</v>
      </c>
      <c r="P5113" s="25" t="e">
        <f>VLOOKUP(A5113,'all NFkB targets'!$A$6:$A$571,1,FALSE)</f>
        <v>#N/A</v>
      </c>
    </row>
    <row r="5114" spans="1:16" x14ac:dyDescent="0.25">
      <c r="A5114" s="96" t="s">
        <v>9605</v>
      </c>
      <c r="B5114" s="21" t="s">
        <v>9606</v>
      </c>
      <c r="C5114" s="21"/>
      <c r="D5114" s="22">
        <v>0</v>
      </c>
      <c r="E5114" s="23">
        <v>-0.18189021009189463</v>
      </c>
      <c r="F5114" s="23">
        <v>5.7169209933340535E-2</v>
      </c>
      <c r="G5114" s="23">
        <v>-7.2375015407302404E-3</v>
      </c>
      <c r="H5114" s="23">
        <v>-3.6948595411837155E-2</v>
      </c>
      <c r="I5114" s="25">
        <f t="shared" si="320"/>
        <v>0</v>
      </c>
      <c r="J5114" s="25">
        <f t="shared" si="321"/>
        <v>0</v>
      </c>
      <c r="K5114" s="25">
        <f t="shared" si="322"/>
        <v>0</v>
      </c>
      <c r="L5114" s="25">
        <f t="shared" si="323"/>
        <v>0</v>
      </c>
      <c r="M5114" s="25">
        <v>0</v>
      </c>
      <c r="N5114" s="25" t="e">
        <v>#N/A</v>
      </c>
      <c r="O5114" s="25" t="e">
        <f>VLOOKUP(A5114,'NFkB target TFs'!$E$10:$E$54,1,FALSE)</f>
        <v>#N/A</v>
      </c>
      <c r="P5114" s="25" t="e">
        <f>VLOOKUP(A5114,'all NFkB targets'!$A$6:$A$571,1,FALSE)</f>
        <v>#N/A</v>
      </c>
    </row>
    <row r="5115" spans="1:16" x14ac:dyDescent="0.25">
      <c r="A5115" s="96" t="s">
        <v>6451</v>
      </c>
      <c r="B5115" s="21" t="s">
        <v>941</v>
      </c>
      <c r="C5115" s="21"/>
      <c r="D5115" s="22">
        <v>0</v>
      </c>
      <c r="E5115" s="23">
        <v>5.4415940315961898E-2</v>
      </c>
      <c r="F5115" s="23">
        <v>0.43312553761622569</v>
      </c>
      <c r="G5115" s="23">
        <v>0.19140790314385378</v>
      </c>
      <c r="H5115" s="23">
        <v>-3.6954208420867905E-2</v>
      </c>
      <c r="I5115" s="25">
        <f t="shared" si="320"/>
        <v>0</v>
      </c>
      <c r="J5115" s="25">
        <f t="shared" si="321"/>
        <v>0</v>
      </c>
      <c r="K5115" s="25">
        <f t="shared" si="322"/>
        <v>0</v>
      </c>
      <c r="L5115" s="25">
        <f t="shared" si="323"/>
        <v>0</v>
      </c>
      <c r="M5115" s="25">
        <v>0</v>
      </c>
      <c r="N5115" s="25" t="e">
        <v>#N/A</v>
      </c>
      <c r="O5115" s="25" t="e">
        <f>VLOOKUP(A5115,'NFkB target TFs'!$E$10:$E$54,1,FALSE)</f>
        <v>#N/A</v>
      </c>
      <c r="P5115" s="25" t="e">
        <f>VLOOKUP(A5115,'all NFkB targets'!$A$6:$A$571,1,FALSE)</f>
        <v>#N/A</v>
      </c>
    </row>
    <row r="5116" spans="1:16" x14ac:dyDescent="0.25">
      <c r="A5116" s="96" t="s">
        <v>8669</v>
      </c>
      <c r="B5116" s="21" t="s">
        <v>8670</v>
      </c>
      <c r="C5116" s="21"/>
      <c r="D5116" s="22">
        <v>0</v>
      </c>
      <c r="E5116" s="23">
        <v>7.8781583897562873E-2</v>
      </c>
      <c r="F5116" s="23">
        <v>-7.3132213468902738E-2</v>
      </c>
      <c r="G5116" s="23">
        <v>0.16751002623125361</v>
      </c>
      <c r="H5116" s="23">
        <v>-3.6966230443311196E-2</v>
      </c>
      <c r="I5116" s="25">
        <f t="shared" si="320"/>
        <v>0</v>
      </c>
      <c r="J5116" s="25">
        <f t="shared" si="321"/>
        <v>0</v>
      </c>
      <c r="K5116" s="25">
        <f t="shared" si="322"/>
        <v>0</v>
      </c>
      <c r="L5116" s="25">
        <f t="shared" si="323"/>
        <v>0</v>
      </c>
      <c r="M5116" s="25">
        <v>0</v>
      </c>
      <c r="N5116" s="25" t="e">
        <v>#N/A</v>
      </c>
      <c r="O5116" s="25" t="e">
        <f>VLOOKUP(A5116,'NFkB target TFs'!$E$10:$E$54,1,FALSE)</f>
        <v>#N/A</v>
      </c>
      <c r="P5116" s="25" t="e">
        <f>VLOOKUP(A5116,'all NFkB targets'!$A$6:$A$571,1,FALSE)</f>
        <v>#N/A</v>
      </c>
    </row>
    <row r="5117" spans="1:16" x14ac:dyDescent="0.25">
      <c r="A5117" s="96" t="s">
        <v>11034</v>
      </c>
      <c r="B5117" s="21" t="s">
        <v>11035</v>
      </c>
      <c r="C5117" s="21"/>
      <c r="D5117" s="22">
        <v>0</v>
      </c>
      <c r="E5117" s="23">
        <v>-0.4036607487725139</v>
      </c>
      <c r="F5117" s="23">
        <v>9.6156995095944428E-2</v>
      </c>
      <c r="G5117" s="23">
        <v>2.961165611053879E-2</v>
      </c>
      <c r="H5117" s="23">
        <v>-3.7037581667407983E-2</v>
      </c>
      <c r="I5117" s="25">
        <f t="shared" si="320"/>
        <v>0</v>
      </c>
      <c r="J5117" s="25">
        <f t="shared" si="321"/>
        <v>0</v>
      </c>
      <c r="K5117" s="25">
        <f t="shared" si="322"/>
        <v>0</v>
      </c>
      <c r="L5117" s="25">
        <f t="shared" si="323"/>
        <v>0</v>
      </c>
      <c r="M5117" s="25">
        <v>0</v>
      </c>
      <c r="N5117" s="25" t="e">
        <v>#N/A</v>
      </c>
      <c r="O5117" s="25" t="e">
        <f>VLOOKUP(A5117,'NFkB target TFs'!$E$10:$E$54,1,FALSE)</f>
        <v>#N/A</v>
      </c>
      <c r="P5117" s="25" t="e">
        <f>VLOOKUP(A5117,'all NFkB targets'!$A$6:$A$571,1,FALSE)</f>
        <v>#N/A</v>
      </c>
    </row>
    <row r="5118" spans="1:16" x14ac:dyDescent="0.25">
      <c r="A5118" s="96" t="s">
        <v>4810</v>
      </c>
      <c r="B5118" s="21" t="s">
        <v>4811</v>
      </c>
      <c r="C5118" s="21"/>
      <c r="D5118" s="22">
        <v>0</v>
      </c>
      <c r="E5118" s="23">
        <v>3.6819779639677828E-2</v>
      </c>
      <c r="F5118" s="23">
        <v>-0.12563905852007276</v>
      </c>
      <c r="G5118" s="23">
        <v>-6.2172225721046283E-2</v>
      </c>
      <c r="H5118" s="23">
        <v>-3.7041538967060958E-2</v>
      </c>
      <c r="I5118" s="25">
        <f t="shared" si="320"/>
        <v>0</v>
      </c>
      <c r="J5118" s="25">
        <f t="shared" si="321"/>
        <v>0</v>
      </c>
      <c r="K5118" s="25">
        <f t="shared" si="322"/>
        <v>0</v>
      </c>
      <c r="L5118" s="25">
        <f t="shared" si="323"/>
        <v>0</v>
      </c>
      <c r="M5118" s="25">
        <v>0</v>
      </c>
      <c r="N5118" s="25" t="e">
        <v>#N/A</v>
      </c>
      <c r="O5118" s="25" t="e">
        <f>VLOOKUP(A5118,'NFkB target TFs'!$E$10:$E$54,1,FALSE)</f>
        <v>#N/A</v>
      </c>
      <c r="P5118" s="25" t="e">
        <f>VLOOKUP(A5118,'all NFkB targets'!$A$6:$A$571,1,FALSE)</f>
        <v>#N/A</v>
      </c>
    </row>
    <row r="5119" spans="1:16" x14ac:dyDescent="0.25">
      <c r="A5119" s="96" t="s">
        <v>3279</v>
      </c>
      <c r="B5119" s="21" t="s">
        <v>3280</v>
      </c>
      <c r="C5119" s="21"/>
      <c r="D5119" s="22">
        <v>0</v>
      </c>
      <c r="E5119" s="23">
        <v>0.14476343749435111</v>
      </c>
      <c r="F5119" s="23">
        <v>0.41587847571821523</v>
      </c>
      <c r="G5119" s="23">
        <v>0.19421322488036455</v>
      </c>
      <c r="H5119" s="23">
        <v>-3.7057127254445259E-2</v>
      </c>
      <c r="I5119" s="25">
        <f t="shared" si="320"/>
        <v>0</v>
      </c>
      <c r="J5119" s="25">
        <f t="shared" si="321"/>
        <v>0</v>
      </c>
      <c r="K5119" s="25">
        <f t="shared" si="322"/>
        <v>0</v>
      </c>
      <c r="L5119" s="25">
        <f t="shared" si="323"/>
        <v>0</v>
      </c>
      <c r="M5119" s="25">
        <v>0</v>
      </c>
      <c r="N5119" s="25" t="e">
        <v>#N/A</v>
      </c>
      <c r="O5119" s="25" t="e">
        <f>VLOOKUP(A5119,'NFkB target TFs'!$E$10:$E$54,1,FALSE)</f>
        <v>#N/A</v>
      </c>
      <c r="P5119" s="25" t="e">
        <f>VLOOKUP(A5119,'all NFkB targets'!$A$6:$A$571,1,FALSE)</f>
        <v>#N/A</v>
      </c>
    </row>
    <row r="5120" spans="1:16" x14ac:dyDescent="0.25">
      <c r="A5120" s="96" t="s">
        <v>8432</v>
      </c>
      <c r="B5120" s="21" t="s">
        <v>941</v>
      </c>
      <c r="C5120" s="21"/>
      <c r="D5120" s="22">
        <v>0</v>
      </c>
      <c r="E5120" s="23">
        <v>0.34163000932991056</v>
      </c>
      <c r="F5120" s="23">
        <v>-0.15101500583335001</v>
      </c>
      <c r="G5120" s="23">
        <v>-0.22195754716860683</v>
      </c>
      <c r="H5120" s="23">
        <v>-3.7160076030990613E-2</v>
      </c>
      <c r="I5120" s="25">
        <f t="shared" si="320"/>
        <v>0</v>
      </c>
      <c r="J5120" s="25">
        <f t="shared" si="321"/>
        <v>0</v>
      </c>
      <c r="K5120" s="25">
        <f t="shared" si="322"/>
        <v>0</v>
      </c>
      <c r="L5120" s="25">
        <f t="shared" si="323"/>
        <v>0</v>
      </c>
      <c r="M5120" s="25">
        <v>0</v>
      </c>
      <c r="N5120" s="25" t="e">
        <v>#N/A</v>
      </c>
      <c r="O5120" s="25" t="e">
        <f>VLOOKUP(A5120,'NFkB target TFs'!$E$10:$E$54,1,FALSE)</f>
        <v>#N/A</v>
      </c>
      <c r="P5120" s="25" t="e">
        <f>VLOOKUP(A5120,'all NFkB targets'!$A$6:$A$571,1,FALSE)</f>
        <v>#N/A</v>
      </c>
    </row>
    <row r="5121" spans="1:16" x14ac:dyDescent="0.25">
      <c r="A5121" s="96" t="s">
        <v>6409</v>
      </c>
      <c r="B5121" s="21" t="s">
        <v>6410</v>
      </c>
      <c r="C5121" s="21"/>
      <c r="D5121" s="22">
        <v>0</v>
      </c>
      <c r="E5121" s="23">
        <v>7.0704206254008278E-2</v>
      </c>
      <c r="F5121" s="23">
        <v>-0.15768712537001536</v>
      </c>
      <c r="G5121" s="23">
        <v>-0.13739496123303321</v>
      </c>
      <c r="H5121" s="23">
        <v>-3.7295024038216731E-2</v>
      </c>
      <c r="I5121" s="25">
        <f t="shared" si="320"/>
        <v>0</v>
      </c>
      <c r="J5121" s="25">
        <f t="shared" si="321"/>
        <v>0</v>
      </c>
      <c r="K5121" s="25">
        <f t="shared" si="322"/>
        <v>0</v>
      </c>
      <c r="L5121" s="25">
        <f t="shared" si="323"/>
        <v>0</v>
      </c>
      <c r="M5121" s="25">
        <v>0</v>
      </c>
      <c r="N5121" s="25" t="e">
        <v>#N/A</v>
      </c>
      <c r="O5121" s="25" t="e">
        <f>VLOOKUP(A5121,'NFkB target TFs'!$E$10:$E$54,1,FALSE)</f>
        <v>#N/A</v>
      </c>
      <c r="P5121" s="25" t="e">
        <f>VLOOKUP(A5121,'all NFkB targets'!$A$6:$A$571,1,FALSE)</f>
        <v>#N/A</v>
      </c>
    </row>
    <row r="5122" spans="1:16" x14ac:dyDescent="0.25">
      <c r="A5122" s="96" t="s">
        <v>9951</v>
      </c>
      <c r="B5122" s="21" t="s">
        <v>9952</v>
      </c>
      <c r="C5122" s="21"/>
      <c r="D5122" s="22">
        <v>0</v>
      </c>
      <c r="E5122" s="23">
        <v>0.31616670889621296</v>
      </c>
      <c r="F5122" s="23">
        <v>-8.3268898994803747E-2</v>
      </c>
      <c r="G5122" s="23">
        <v>5.4981859257961743E-2</v>
      </c>
      <c r="H5122" s="23">
        <v>-3.7316995657972057E-2</v>
      </c>
      <c r="I5122" s="25">
        <f t="shared" si="320"/>
        <v>0</v>
      </c>
      <c r="J5122" s="25">
        <f t="shared" si="321"/>
        <v>0</v>
      </c>
      <c r="K5122" s="25">
        <f t="shared" si="322"/>
        <v>0</v>
      </c>
      <c r="L5122" s="25">
        <f t="shared" si="323"/>
        <v>0</v>
      </c>
      <c r="M5122" s="25">
        <v>0</v>
      </c>
      <c r="N5122" s="25" t="e">
        <v>#N/A</v>
      </c>
      <c r="O5122" s="25" t="e">
        <f>VLOOKUP(A5122,'NFkB target TFs'!$E$10:$E$54,1,FALSE)</f>
        <v>#N/A</v>
      </c>
      <c r="P5122" s="25" t="e">
        <f>VLOOKUP(A5122,'all NFkB targets'!$A$6:$A$571,1,FALSE)</f>
        <v>#N/A</v>
      </c>
    </row>
    <row r="5123" spans="1:16" x14ac:dyDescent="0.25">
      <c r="A5123" s="96" t="s">
        <v>3907</v>
      </c>
      <c r="B5123" s="21" t="s">
        <v>3908</v>
      </c>
      <c r="C5123" s="21"/>
      <c r="D5123" s="22">
        <v>0</v>
      </c>
      <c r="E5123" s="23">
        <v>-0.18008161647848372</v>
      </c>
      <c r="F5123" s="23">
        <v>-6.0949096246928651E-3</v>
      </c>
      <c r="G5123" s="23">
        <v>6.0818286550530037E-2</v>
      </c>
      <c r="H5123" s="23">
        <v>-3.732609034743041E-2</v>
      </c>
      <c r="I5123" s="25">
        <f t="shared" si="320"/>
        <v>0</v>
      </c>
      <c r="J5123" s="25">
        <f t="shared" si="321"/>
        <v>0</v>
      </c>
      <c r="K5123" s="25">
        <f t="shared" si="322"/>
        <v>0</v>
      </c>
      <c r="L5123" s="25">
        <f t="shared" si="323"/>
        <v>0</v>
      </c>
      <c r="M5123" s="25">
        <v>0</v>
      </c>
      <c r="N5123" s="25" t="e">
        <v>#N/A</v>
      </c>
      <c r="O5123" s="25" t="e">
        <f>VLOOKUP(A5123,'NFkB target TFs'!$E$10:$E$54,1,FALSE)</f>
        <v>#N/A</v>
      </c>
      <c r="P5123" s="25" t="e">
        <f>VLOOKUP(A5123,'all NFkB targets'!$A$6:$A$571,1,FALSE)</f>
        <v>#N/A</v>
      </c>
    </row>
    <row r="5124" spans="1:16" x14ac:dyDescent="0.25">
      <c r="A5124" s="96" t="s">
        <v>2414</v>
      </c>
      <c r="B5124" s="21" t="s">
        <v>941</v>
      </c>
      <c r="C5124" s="21"/>
      <c r="D5124" s="22">
        <v>0</v>
      </c>
      <c r="E5124" s="23">
        <v>-0.44906953413725076</v>
      </c>
      <c r="F5124" s="23">
        <v>0.26385382608260299</v>
      </c>
      <c r="G5124" s="23">
        <v>0.31450066137169669</v>
      </c>
      <c r="H5124" s="23">
        <v>-3.7427175327657859E-2</v>
      </c>
      <c r="I5124" s="25">
        <f t="shared" si="320"/>
        <v>0</v>
      </c>
      <c r="J5124" s="25">
        <f t="shared" si="321"/>
        <v>0</v>
      </c>
      <c r="K5124" s="25">
        <f t="shared" si="322"/>
        <v>0</v>
      </c>
      <c r="L5124" s="25">
        <f t="shared" si="323"/>
        <v>0</v>
      </c>
      <c r="M5124" s="25">
        <v>0</v>
      </c>
      <c r="N5124" s="25" t="e">
        <v>#N/A</v>
      </c>
      <c r="O5124" s="25" t="e">
        <f>VLOOKUP(A5124,'NFkB target TFs'!$E$10:$E$54,1,FALSE)</f>
        <v>#N/A</v>
      </c>
      <c r="P5124" s="25" t="e">
        <f>VLOOKUP(A5124,'all NFkB targets'!$A$6:$A$571,1,FALSE)</f>
        <v>#N/A</v>
      </c>
    </row>
    <row r="5125" spans="1:16" x14ac:dyDescent="0.25">
      <c r="A5125" s="96" t="s">
        <v>4080</v>
      </c>
      <c r="B5125" s="21" t="s">
        <v>4081</v>
      </c>
      <c r="C5125" s="21"/>
      <c r="D5125" s="22">
        <v>0</v>
      </c>
      <c r="E5125" s="23">
        <v>-0.28504866795654221</v>
      </c>
      <c r="F5125" s="23">
        <v>0.20348893712502228</v>
      </c>
      <c r="G5125" s="23">
        <v>0.27737950312222021</v>
      </c>
      <c r="H5125" s="23">
        <v>-3.7438436366999998E-2</v>
      </c>
      <c r="I5125" s="25">
        <f t="shared" si="320"/>
        <v>0</v>
      </c>
      <c r="J5125" s="25">
        <f t="shared" si="321"/>
        <v>0</v>
      </c>
      <c r="K5125" s="25">
        <f t="shared" si="322"/>
        <v>0</v>
      </c>
      <c r="L5125" s="25">
        <f t="shared" si="323"/>
        <v>0</v>
      </c>
      <c r="M5125" s="25">
        <v>0</v>
      </c>
      <c r="N5125" s="25" t="e">
        <v>#N/A</v>
      </c>
      <c r="O5125" s="25" t="e">
        <f>VLOOKUP(A5125,'NFkB target TFs'!$E$10:$E$54,1,FALSE)</f>
        <v>#N/A</v>
      </c>
      <c r="P5125" s="25" t="e">
        <f>VLOOKUP(A5125,'all NFkB targets'!$A$6:$A$571,1,FALSE)</f>
        <v>#N/A</v>
      </c>
    </row>
    <row r="5126" spans="1:16" x14ac:dyDescent="0.25">
      <c r="A5126" s="96" t="s">
        <v>4492</v>
      </c>
      <c r="B5126" s="21" t="s">
        <v>4493</v>
      </c>
      <c r="C5126" s="21"/>
      <c r="D5126" s="22">
        <v>0</v>
      </c>
      <c r="E5126" s="23">
        <v>0.19400066015524547</v>
      </c>
      <c r="F5126" s="23">
        <v>-7.9532474505621259E-3</v>
      </c>
      <c r="G5126" s="23">
        <v>0.10848164819731862</v>
      </c>
      <c r="H5126" s="23">
        <v>-3.7563330758806614E-2</v>
      </c>
      <c r="I5126" s="25">
        <f t="shared" si="320"/>
        <v>0</v>
      </c>
      <c r="J5126" s="25">
        <f t="shared" si="321"/>
        <v>0</v>
      </c>
      <c r="K5126" s="25">
        <f t="shared" si="322"/>
        <v>0</v>
      </c>
      <c r="L5126" s="25">
        <f t="shared" si="323"/>
        <v>0</v>
      </c>
      <c r="M5126" s="25">
        <v>0</v>
      </c>
      <c r="N5126" s="25" t="e">
        <v>#N/A</v>
      </c>
      <c r="O5126" s="25" t="e">
        <f>VLOOKUP(A5126,'NFkB target TFs'!$E$10:$E$54,1,FALSE)</f>
        <v>#N/A</v>
      </c>
      <c r="P5126" s="25" t="e">
        <f>VLOOKUP(A5126,'all NFkB targets'!$A$6:$A$571,1,FALSE)</f>
        <v>#N/A</v>
      </c>
    </row>
    <row r="5127" spans="1:16" x14ac:dyDescent="0.25">
      <c r="A5127" s="96" t="s">
        <v>5127</v>
      </c>
      <c r="B5127" s="21" t="s">
        <v>5128</v>
      </c>
      <c r="C5127" s="21"/>
      <c r="D5127" s="22">
        <v>0</v>
      </c>
      <c r="E5127" s="23">
        <v>0.45404538388006888</v>
      </c>
      <c r="F5127" s="23">
        <v>0.34079702296357528</v>
      </c>
      <c r="G5127" s="23">
        <v>0.36151968466983952</v>
      </c>
      <c r="H5127" s="23">
        <v>-3.7775170324785085E-2</v>
      </c>
      <c r="I5127" s="25">
        <f t="shared" si="320"/>
        <v>0</v>
      </c>
      <c r="J5127" s="25">
        <f t="shared" si="321"/>
        <v>0</v>
      </c>
      <c r="K5127" s="25">
        <f t="shared" si="322"/>
        <v>0</v>
      </c>
      <c r="L5127" s="25">
        <f t="shared" si="323"/>
        <v>0</v>
      </c>
      <c r="M5127" s="25">
        <v>0</v>
      </c>
      <c r="N5127" s="25" t="e">
        <v>#N/A</v>
      </c>
      <c r="O5127" s="25" t="e">
        <f>VLOOKUP(A5127,'NFkB target TFs'!$E$10:$E$54,1,FALSE)</f>
        <v>#N/A</v>
      </c>
      <c r="P5127" s="25" t="e">
        <f>VLOOKUP(A5127,'all NFkB targets'!$A$6:$A$571,1,FALSE)</f>
        <v>#N/A</v>
      </c>
    </row>
    <row r="5128" spans="1:16" x14ac:dyDescent="0.25">
      <c r="A5128" s="96" t="s">
        <v>6844</v>
      </c>
      <c r="B5128" s="21" t="s">
        <v>6845</v>
      </c>
      <c r="C5128" s="21"/>
      <c r="D5128" s="22">
        <v>0</v>
      </c>
      <c r="E5128" s="23">
        <v>-0.2241528792008852</v>
      </c>
      <c r="F5128" s="23">
        <v>0.40893842100291811</v>
      </c>
      <c r="G5128" s="23">
        <v>0.15794580052859117</v>
      </c>
      <c r="H5128" s="23">
        <v>-3.7929125713399334E-2</v>
      </c>
      <c r="I5128" s="25">
        <f t="shared" si="320"/>
        <v>0</v>
      </c>
      <c r="J5128" s="25">
        <f t="shared" si="321"/>
        <v>0</v>
      </c>
      <c r="K5128" s="25">
        <f t="shared" si="322"/>
        <v>0</v>
      </c>
      <c r="L5128" s="25">
        <f t="shared" si="323"/>
        <v>0</v>
      </c>
      <c r="M5128" s="25">
        <v>0</v>
      </c>
      <c r="N5128" s="25" t="e">
        <v>#N/A</v>
      </c>
      <c r="O5128" s="25" t="e">
        <f>VLOOKUP(A5128,'NFkB target TFs'!$E$10:$E$54,1,FALSE)</f>
        <v>#N/A</v>
      </c>
      <c r="P5128" s="25" t="e">
        <f>VLOOKUP(A5128,'all NFkB targets'!$A$6:$A$571,1,FALSE)</f>
        <v>#N/A</v>
      </c>
    </row>
    <row r="5129" spans="1:16" x14ac:dyDescent="0.25">
      <c r="A5129" s="96" t="s">
        <v>8481</v>
      </c>
      <c r="B5129" s="21" t="s">
        <v>8482</v>
      </c>
      <c r="C5129" s="21"/>
      <c r="D5129" s="22">
        <v>0</v>
      </c>
      <c r="E5129" s="23">
        <v>-0.29823464231186636</v>
      </c>
      <c r="F5129" s="23">
        <v>0.12680470965207344</v>
      </c>
      <c r="G5129" s="23">
        <v>-0.54523033789911424</v>
      </c>
      <c r="H5129" s="23">
        <v>-3.7974829274275881E-2</v>
      </c>
      <c r="I5129" s="25">
        <f t="shared" si="320"/>
        <v>0</v>
      </c>
      <c r="J5129" s="25">
        <f t="shared" si="321"/>
        <v>0</v>
      </c>
      <c r="K5129" s="25">
        <f t="shared" si="322"/>
        <v>0</v>
      </c>
      <c r="L5129" s="25">
        <f t="shared" si="323"/>
        <v>0</v>
      </c>
      <c r="M5129" s="25">
        <v>0</v>
      </c>
      <c r="N5129" s="25" t="e">
        <v>#N/A</v>
      </c>
      <c r="O5129" s="25" t="e">
        <f>VLOOKUP(A5129,'NFkB target TFs'!$E$10:$E$54,1,FALSE)</f>
        <v>#N/A</v>
      </c>
      <c r="P5129" s="25" t="e">
        <f>VLOOKUP(A5129,'all NFkB targets'!$A$6:$A$571,1,FALSE)</f>
        <v>#N/A</v>
      </c>
    </row>
    <row r="5130" spans="1:16" x14ac:dyDescent="0.25">
      <c r="A5130" s="96" t="s">
        <v>11341</v>
      </c>
      <c r="B5130" s="21" t="s">
        <v>11342</v>
      </c>
      <c r="C5130" s="21"/>
      <c r="D5130" s="22">
        <v>0</v>
      </c>
      <c r="E5130" s="23">
        <v>-7.1928567604477689E-2</v>
      </c>
      <c r="F5130" s="23">
        <v>-1.927802787435396E-2</v>
      </c>
      <c r="G5130" s="23">
        <v>-0.2088712816828289</v>
      </c>
      <c r="H5130" s="23">
        <v>-3.8049841110956127E-2</v>
      </c>
      <c r="I5130" s="25">
        <f t="shared" si="320"/>
        <v>0</v>
      </c>
      <c r="J5130" s="25">
        <f t="shared" si="321"/>
        <v>0</v>
      </c>
      <c r="K5130" s="25">
        <f t="shared" si="322"/>
        <v>0</v>
      </c>
      <c r="L5130" s="25">
        <f t="shared" si="323"/>
        <v>0</v>
      </c>
      <c r="M5130" s="25">
        <v>0</v>
      </c>
      <c r="N5130" s="25" t="e">
        <v>#N/A</v>
      </c>
      <c r="O5130" s="25" t="e">
        <f>VLOOKUP(A5130,'NFkB target TFs'!$E$10:$E$54,1,FALSE)</f>
        <v>#N/A</v>
      </c>
      <c r="P5130" s="25" t="e">
        <f>VLOOKUP(A5130,'all NFkB targets'!$A$6:$A$571,1,FALSE)</f>
        <v>#N/A</v>
      </c>
    </row>
    <row r="5131" spans="1:16" x14ac:dyDescent="0.25">
      <c r="A5131" s="96" t="s">
        <v>12047</v>
      </c>
      <c r="B5131" s="21" t="s">
        <v>12048</v>
      </c>
      <c r="C5131" s="21"/>
      <c r="D5131" s="22">
        <v>0</v>
      </c>
      <c r="E5131" s="28">
        <v>0.79945702184443501</v>
      </c>
      <c r="F5131" s="28">
        <v>0.25879755089696116</v>
      </c>
      <c r="G5131" s="24">
        <v>-0.53608690185038421</v>
      </c>
      <c r="H5131" s="23">
        <v>-3.8100850186444983E-2</v>
      </c>
      <c r="I5131" s="25">
        <f t="shared" si="320"/>
        <v>1</v>
      </c>
      <c r="J5131" s="25">
        <f t="shared" si="321"/>
        <v>0</v>
      </c>
      <c r="K5131" s="25">
        <f t="shared" si="322"/>
        <v>0</v>
      </c>
      <c r="L5131" s="25">
        <f t="shared" si="323"/>
        <v>0</v>
      </c>
      <c r="M5131" s="25">
        <v>1</v>
      </c>
      <c r="N5131" s="25" t="e">
        <v>#N/A</v>
      </c>
      <c r="O5131" s="25" t="e">
        <f>VLOOKUP(A5131,'NFkB target TFs'!$E$10:$E$54,1,FALSE)</f>
        <v>#N/A</v>
      </c>
      <c r="P5131" s="25" t="e">
        <f>VLOOKUP(A5131,'all NFkB targets'!$A$6:$A$571,1,FALSE)</f>
        <v>#N/A</v>
      </c>
    </row>
    <row r="5132" spans="1:16" x14ac:dyDescent="0.25">
      <c r="A5132" s="96" t="s">
        <v>12441</v>
      </c>
      <c r="B5132" s="21" t="s">
        <v>12442</v>
      </c>
      <c r="C5132" s="21"/>
      <c r="D5132" s="22">
        <v>0</v>
      </c>
      <c r="E5132" s="23">
        <v>1.49671982457699E-4</v>
      </c>
      <c r="F5132" s="24">
        <v>-0.6502418918123728</v>
      </c>
      <c r="G5132" s="24">
        <v>-0.25796319531492884</v>
      </c>
      <c r="H5132" s="23">
        <v>-3.8196966084127572E-2</v>
      </c>
      <c r="I5132" s="25">
        <f t="shared" si="320"/>
        <v>0</v>
      </c>
      <c r="J5132" s="25">
        <f t="shared" si="321"/>
        <v>1</v>
      </c>
      <c r="K5132" s="25">
        <f t="shared" si="322"/>
        <v>0</v>
      </c>
      <c r="L5132" s="25">
        <f t="shared" si="323"/>
        <v>0</v>
      </c>
      <c r="M5132" s="25">
        <v>1</v>
      </c>
      <c r="N5132" s="25" t="e">
        <v>#N/A</v>
      </c>
      <c r="O5132" s="25" t="e">
        <f>VLOOKUP(A5132,'NFkB target TFs'!$E$10:$E$54,1,FALSE)</f>
        <v>#N/A</v>
      </c>
      <c r="P5132" s="25" t="e">
        <f>VLOOKUP(A5132,'all NFkB targets'!$A$6:$A$571,1,FALSE)</f>
        <v>#N/A</v>
      </c>
    </row>
    <row r="5133" spans="1:16" x14ac:dyDescent="0.25">
      <c r="A5133" s="96" t="s">
        <v>5457</v>
      </c>
      <c r="B5133" s="21" t="s">
        <v>5458</v>
      </c>
      <c r="C5133" s="21"/>
      <c r="D5133" s="22">
        <v>0</v>
      </c>
      <c r="E5133" s="23">
        <v>6.1876350849271101E-2</v>
      </c>
      <c r="F5133" s="23">
        <v>6.9412083846940809E-2</v>
      </c>
      <c r="G5133" s="23">
        <v>-0.17468659009292878</v>
      </c>
      <c r="H5133" s="23">
        <v>-3.8322903328528959E-2</v>
      </c>
      <c r="I5133" s="25">
        <f t="shared" si="320"/>
        <v>0</v>
      </c>
      <c r="J5133" s="25">
        <f t="shared" si="321"/>
        <v>0</v>
      </c>
      <c r="K5133" s="25">
        <f t="shared" si="322"/>
        <v>0</v>
      </c>
      <c r="L5133" s="25">
        <f t="shared" si="323"/>
        <v>0</v>
      </c>
      <c r="M5133" s="25">
        <v>0</v>
      </c>
      <c r="N5133" s="25" t="e">
        <v>#N/A</v>
      </c>
      <c r="O5133" s="25" t="e">
        <f>VLOOKUP(A5133,'NFkB target TFs'!$E$10:$E$54,1,FALSE)</f>
        <v>#N/A</v>
      </c>
      <c r="P5133" s="25" t="e">
        <f>VLOOKUP(A5133,'all NFkB targets'!$A$6:$A$571,1,FALSE)</f>
        <v>#N/A</v>
      </c>
    </row>
    <row r="5134" spans="1:16" x14ac:dyDescent="0.25">
      <c r="A5134" s="96" t="s">
        <v>11395</v>
      </c>
      <c r="B5134" s="21" t="s">
        <v>11396</v>
      </c>
      <c r="C5134" s="21"/>
      <c r="D5134" s="22">
        <v>0</v>
      </c>
      <c r="E5134" s="23">
        <v>9.6982202436438722E-2</v>
      </c>
      <c r="F5134" s="23">
        <v>-7.3949745627746477E-2</v>
      </c>
      <c r="G5134" s="23">
        <v>-0.37675816325069672</v>
      </c>
      <c r="H5134" s="23">
        <v>-3.8338478212410758E-2</v>
      </c>
      <c r="I5134" s="25">
        <f t="shared" si="320"/>
        <v>0</v>
      </c>
      <c r="J5134" s="25">
        <f t="shared" si="321"/>
        <v>0</v>
      </c>
      <c r="K5134" s="25">
        <f t="shared" si="322"/>
        <v>0</v>
      </c>
      <c r="L5134" s="25">
        <f t="shared" si="323"/>
        <v>0</v>
      </c>
      <c r="M5134" s="25">
        <v>0</v>
      </c>
      <c r="N5134" s="25" t="e">
        <v>#N/A</v>
      </c>
      <c r="O5134" s="25" t="e">
        <f>VLOOKUP(A5134,'NFkB target TFs'!$E$10:$E$54,1,FALSE)</f>
        <v>#N/A</v>
      </c>
      <c r="P5134" s="25" t="e">
        <f>VLOOKUP(A5134,'all NFkB targets'!$A$6:$A$571,1,FALSE)</f>
        <v>#N/A</v>
      </c>
    </row>
    <row r="5135" spans="1:16" x14ac:dyDescent="0.25">
      <c r="A5135" s="96" t="s">
        <v>5587</v>
      </c>
      <c r="B5135" s="21" t="s">
        <v>5588</v>
      </c>
      <c r="C5135" s="21"/>
      <c r="D5135" s="22">
        <v>0</v>
      </c>
      <c r="E5135" s="23">
        <v>7.4157797707310749E-2</v>
      </c>
      <c r="F5135" s="23">
        <v>0.31544846632921436</v>
      </c>
      <c r="G5135" s="23">
        <v>5.4970689080978317E-2</v>
      </c>
      <c r="H5135" s="23">
        <v>-3.8354776112605779E-2</v>
      </c>
      <c r="I5135" s="25">
        <f t="shared" si="320"/>
        <v>0</v>
      </c>
      <c r="J5135" s="25">
        <f t="shared" si="321"/>
        <v>0</v>
      </c>
      <c r="K5135" s="25">
        <f t="shared" si="322"/>
        <v>0</v>
      </c>
      <c r="L5135" s="25">
        <f t="shared" si="323"/>
        <v>0</v>
      </c>
      <c r="M5135" s="25">
        <v>0</v>
      </c>
      <c r="N5135" s="25" t="e">
        <v>#N/A</v>
      </c>
      <c r="O5135" s="25" t="e">
        <f>VLOOKUP(A5135,'NFkB target TFs'!$E$10:$E$54,1,FALSE)</f>
        <v>#N/A</v>
      </c>
      <c r="P5135" s="25" t="e">
        <f>VLOOKUP(A5135,'all NFkB targets'!$A$6:$A$571,1,FALSE)</f>
        <v>#N/A</v>
      </c>
    </row>
    <row r="5136" spans="1:16" x14ac:dyDescent="0.25">
      <c r="A5136" s="96" t="s">
        <v>11862</v>
      </c>
      <c r="B5136" s="21" t="s">
        <v>941</v>
      </c>
      <c r="C5136" s="21"/>
      <c r="D5136" s="22">
        <v>0</v>
      </c>
      <c r="E5136" s="23">
        <v>0.17548942802537892</v>
      </c>
      <c r="F5136" s="23">
        <v>0.16328358128093126</v>
      </c>
      <c r="G5136" s="23">
        <v>0.20268474991896196</v>
      </c>
      <c r="H5136" s="23">
        <v>-3.8452446029438647E-2</v>
      </c>
      <c r="I5136" s="25">
        <f t="shared" si="320"/>
        <v>0</v>
      </c>
      <c r="J5136" s="25">
        <f t="shared" si="321"/>
        <v>0</v>
      </c>
      <c r="K5136" s="25">
        <f t="shared" si="322"/>
        <v>0</v>
      </c>
      <c r="L5136" s="25">
        <f t="shared" si="323"/>
        <v>0</v>
      </c>
      <c r="M5136" s="25">
        <v>0</v>
      </c>
      <c r="N5136" s="25" t="e">
        <v>#N/A</v>
      </c>
      <c r="O5136" s="25" t="e">
        <f>VLOOKUP(A5136,'NFkB target TFs'!$E$10:$E$54,1,FALSE)</f>
        <v>#N/A</v>
      </c>
      <c r="P5136" s="25" t="e">
        <f>VLOOKUP(A5136,'all NFkB targets'!$A$6:$A$571,1,FALSE)</f>
        <v>#N/A</v>
      </c>
    </row>
    <row r="5137" spans="1:16" x14ac:dyDescent="0.25">
      <c r="A5137" s="96" t="s">
        <v>3941</v>
      </c>
      <c r="B5137" s="21" t="s">
        <v>3942</v>
      </c>
      <c r="C5137" s="21"/>
      <c r="D5137" s="22">
        <v>0</v>
      </c>
      <c r="E5137" s="23">
        <v>0.23860976078262264</v>
      </c>
      <c r="F5137" s="23">
        <v>2.0055801859365965E-2</v>
      </c>
      <c r="G5137" s="23">
        <v>-0.20255167774214236</v>
      </c>
      <c r="H5137" s="23">
        <v>-3.8487451232491754E-2</v>
      </c>
      <c r="I5137" s="25">
        <f t="shared" si="320"/>
        <v>0</v>
      </c>
      <c r="J5137" s="25">
        <f t="shared" si="321"/>
        <v>0</v>
      </c>
      <c r="K5137" s="25">
        <f t="shared" si="322"/>
        <v>0</v>
      </c>
      <c r="L5137" s="25">
        <f t="shared" si="323"/>
        <v>0</v>
      </c>
      <c r="M5137" s="25">
        <v>0</v>
      </c>
      <c r="N5137" s="25" t="e">
        <v>#N/A</v>
      </c>
      <c r="O5137" s="25" t="e">
        <f>VLOOKUP(A5137,'NFkB target TFs'!$E$10:$E$54,1,FALSE)</f>
        <v>#N/A</v>
      </c>
      <c r="P5137" s="25" t="e">
        <f>VLOOKUP(A5137,'all NFkB targets'!$A$6:$A$571,1,FALSE)</f>
        <v>#N/A</v>
      </c>
    </row>
    <row r="5138" spans="1:16" x14ac:dyDescent="0.25">
      <c r="A5138" s="96" t="s">
        <v>666</v>
      </c>
      <c r="B5138" s="21" t="s">
        <v>667</v>
      </c>
      <c r="C5138" s="21"/>
      <c r="D5138" s="22">
        <v>0</v>
      </c>
      <c r="E5138" s="23">
        <v>-0.19907050530324266</v>
      </c>
      <c r="F5138" s="23">
        <v>0.11582698287189179</v>
      </c>
      <c r="G5138" s="23">
        <v>0.1860568064536525</v>
      </c>
      <c r="H5138" s="23">
        <v>-3.8525678469881822E-2</v>
      </c>
      <c r="I5138" s="25">
        <f t="shared" si="320"/>
        <v>0</v>
      </c>
      <c r="J5138" s="25">
        <f t="shared" si="321"/>
        <v>0</v>
      </c>
      <c r="K5138" s="25">
        <f t="shared" si="322"/>
        <v>0</v>
      </c>
      <c r="L5138" s="25">
        <f t="shared" si="323"/>
        <v>0</v>
      </c>
      <c r="M5138" s="25">
        <v>0</v>
      </c>
      <c r="N5138" s="25" t="e">
        <v>#N/A</v>
      </c>
      <c r="O5138" s="25" t="e">
        <f>VLOOKUP(A5138,'NFkB target TFs'!$E$10:$E$54,1,FALSE)</f>
        <v>#N/A</v>
      </c>
      <c r="P5138" s="25" t="e">
        <f>VLOOKUP(A5138,'all NFkB targets'!$A$6:$A$571,1,FALSE)</f>
        <v>#N/A</v>
      </c>
    </row>
    <row r="5139" spans="1:16" x14ac:dyDescent="0.25">
      <c r="A5139" s="96" t="s">
        <v>1598</v>
      </c>
      <c r="B5139" s="21" t="s">
        <v>1599</v>
      </c>
      <c r="C5139" s="21"/>
      <c r="D5139" s="22">
        <v>0</v>
      </c>
      <c r="E5139" s="23">
        <v>6.9712990604204897E-2</v>
      </c>
      <c r="F5139" s="23">
        <v>0.11304083719602828</v>
      </c>
      <c r="G5139" s="23">
        <v>0.29742131201199407</v>
      </c>
      <c r="H5139" s="23">
        <v>-3.853577582554947E-2</v>
      </c>
      <c r="I5139" s="25">
        <f t="shared" si="320"/>
        <v>0</v>
      </c>
      <c r="J5139" s="25">
        <f t="shared" si="321"/>
        <v>0</v>
      </c>
      <c r="K5139" s="25">
        <f t="shared" si="322"/>
        <v>0</v>
      </c>
      <c r="L5139" s="25">
        <f t="shared" si="323"/>
        <v>0</v>
      </c>
      <c r="M5139" s="25">
        <v>0</v>
      </c>
      <c r="N5139" s="25" t="e">
        <v>#N/A</v>
      </c>
      <c r="O5139" s="25" t="e">
        <f>VLOOKUP(A5139,'NFkB target TFs'!$E$10:$E$54,1,FALSE)</f>
        <v>#N/A</v>
      </c>
      <c r="P5139" s="25" t="e">
        <f>VLOOKUP(A5139,'all NFkB targets'!$A$6:$A$571,1,FALSE)</f>
        <v>#N/A</v>
      </c>
    </row>
    <row r="5140" spans="1:16" x14ac:dyDescent="0.25">
      <c r="A5140" s="96" t="s">
        <v>2137</v>
      </c>
      <c r="B5140" s="21" t="s">
        <v>2138</v>
      </c>
      <c r="C5140" s="21"/>
      <c r="D5140" s="22">
        <v>0</v>
      </c>
      <c r="E5140" s="23">
        <v>0.24170530470421414</v>
      </c>
      <c r="F5140" s="23">
        <v>-5.0758821329524306E-2</v>
      </c>
      <c r="G5140" s="23">
        <v>9.07400247756662E-2</v>
      </c>
      <c r="H5140" s="23">
        <v>-3.8557940467274739E-2</v>
      </c>
      <c r="I5140" s="25">
        <f t="shared" si="320"/>
        <v>0</v>
      </c>
      <c r="J5140" s="25">
        <f t="shared" si="321"/>
        <v>0</v>
      </c>
      <c r="K5140" s="25">
        <f t="shared" si="322"/>
        <v>0</v>
      </c>
      <c r="L5140" s="25">
        <f t="shared" si="323"/>
        <v>0</v>
      </c>
      <c r="M5140" s="25">
        <v>0</v>
      </c>
      <c r="N5140" s="25" t="e">
        <v>#N/A</v>
      </c>
      <c r="O5140" s="25" t="e">
        <f>VLOOKUP(A5140,'NFkB target TFs'!$E$10:$E$54,1,FALSE)</f>
        <v>#N/A</v>
      </c>
      <c r="P5140" s="25" t="e">
        <f>VLOOKUP(A5140,'all NFkB targets'!$A$6:$A$571,1,FALSE)</f>
        <v>#N/A</v>
      </c>
    </row>
    <row r="5141" spans="1:16" x14ac:dyDescent="0.25">
      <c r="A5141" s="96" t="s">
        <v>14315</v>
      </c>
      <c r="B5141" s="21" t="s">
        <v>14316</v>
      </c>
      <c r="C5141" s="21"/>
      <c r="D5141" s="22">
        <v>0</v>
      </c>
      <c r="E5141" s="28">
        <v>0.65350961553405873</v>
      </c>
      <c r="F5141" s="28">
        <v>0.24545514656223349</v>
      </c>
      <c r="G5141" s="28">
        <v>0.84877603104326327</v>
      </c>
      <c r="H5141" s="23">
        <v>-3.8643094421551095E-2</v>
      </c>
      <c r="I5141" s="25">
        <f t="shared" si="320"/>
        <v>1</v>
      </c>
      <c r="J5141" s="25">
        <f t="shared" si="321"/>
        <v>0</v>
      </c>
      <c r="K5141" s="25">
        <f t="shared" si="322"/>
        <v>1</v>
      </c>
      <c r="L5141" s="25">
        <f t="shared" si="323"/>
        <v>0</v>
      </c>
      <c r="M5141" s="25">
        <v>1</v>
      </c>
      <c r="N5141" s="25" t="e">
        <v>#N/A</v>
      </c>
      <c r="O5141" s="25" t="e">
        <f>VLOOKUP(A5141,'NFkB target TFs'!$E$10:$E$54,1,FALSE)</f>
        <v>#N/A</v>
      </c>
      <c r="P5141" s="25" t="e">
        <f>VLOOKUP(A5141,'all NFkB targets'!$A$6:$A$571,1,FALSE)</f>
        <v>#N/A</v>
      </c>
    </row>
    <row r="5142" spans="1:16" x14ac:dyDescent="0.25">
      <c r="A5142" s="96" t="s">
        <v>13701</v>
      </c>
      <c r="B5142" s="21" t="s">
        <v>13702</v>
      </c>
      <c r="C5142" s="21"/>
      <c r="D5142" s="22">
        <v>0</v>
      </c>
      <c r="E5142" s="24">
        <v>-0.25548490836577881</v>
      </c>
      <c r="F5142" s="28">
        <v>0.21650468748811497</v>
      </c>
      <c r="G5142" s="28">
        <v>0.70984217920315229</v>
      </c>
      <c r="H5142" s="23">
        <v>-3.8697189694058991E-2</v>
      </c>
      <c r="I5142" s="25">
        <f t="shared" si="320"/>
        <v>0</v>
      </c>
      <c r="J5142" s="25">
        <f t="shared" si="321"/>
        <v>0</v>
      </c>
      <c r="K5142" s="25">
        <f t="shared" si="322"/>
        <v>1</v>
      </c>
      <c r="L5142" s="25">
        <f t="shared" si="323"/>
        <v>0</v>
      </c>
      <c r="M5142" s="25">
        <v>1</v>
      </c>
      <c r="N5142" s="25" t="e">
        <v>#N/A</v>
      </c>
      <c r="O5142" s="25" t="e">
        <f>VLOOKUP(A5142,'NFkB target TFs'!$E$10:$E$54,1,FALSE)</f>
        <v>#N/A</v>
      </c>
      <c r="P5142" s="25" t="e">
        <f>VLOOKUP(A5142,'all NFkB targets'!$A$6:$A$571,1,FALSE)</f>
        <v>#N/A</v>
      </c>
    </row>
    <row r="5143" spans="1:16" x14ac:dyDescent="0.25">
      <c r="A5143" s="96" t="s">
        <v>1520</v>
      </c>
      <c r="B5143" s="21" t="s">
        <v>1521</v>
      </c>
      <c r="C5143" s="21"/>
      <c r="D5143" s="22">
        <v>0</v>
      </c>
      <c r="E5143" s="23">
        <v>-0.12589307371485012</v>
      </c>
      <c r="F5143" s="23">
        <v>0.34061166813311905</v>
      </c>
      <c r="G5143" s="23">
        <v>-0.35496010794259225</v>
      </c>
      <c r="H5143" s="23">
        <v>-3.8724224432499711E-2</v>
      </c>
      <c r="I5143" s="25">
        <f t="shared" si="320"/>
        <v>0</v>
      </c>
      <c r="J5143" s="25">
        <f t="shared" si="321"/>
        <v>0</v>
      </c>
      <c r="K5143" s="25">
        <f t="shared" si="322"/>
        <v>0</v>
      </c>
      <c r="L5143" s="25">
        <f t="shared" si="323"/>
        <v>0</v>
      </c>
      <c r="M5143" s="25">
        <v>0</v>
      </c>
      <c r="N5143" s="25" t="e">
        <v>#N/A</v>
      </c>
      <c r="O5143" s="25" t="e">
        <f>VLOOKUP(A5143,'NFkB target TFs'!$E$10:$E$54,1,FALSE)</f>
        <v>#N/A</v>
      </c>
      <c r="P5143" s="25" t="e">
        <f>VLOOKUP(A5143,'all NFkB targets'!$A$6:$A$571,1,FALSE)</f>
        <v>#N/A</v>
      </c>
    </row>
    <row r="5144" spans="1:16" x14ac:dyDescent="0.25">
      <c r="A5144" s="96" t="s">
        <v>7732</v>
      </c>
      <c r="B5144" s="21" t="s">
        <v>7733</v>
      </c>
      <c r="C5144" s="21"/>
      <c r="D5144" s="22">
        <v>0</v>
      </c>
      <c r="E5144" s="23">
        <v>-4.7071041522253325E-2</v>
      </c>
      <c r="F5144" s="23">
        <v>6.5099759023599713E-2</v>
      </c>
      <c r="G5144" s="23">
        <v>-0.23444136488335246</v>
      </c>
      <c r="H5144" s="23">
        <v>-3.8754157068252214E-2</v>
      </c>
      <c r="I5144" s="25">
        <f t="shared" si="320"/>
        <v>0</v>
      </c>
      <c r="J5144" s="25">
        <f t="shared" si="321"/>
        <v>0</v>
      </c>
      <c r="K5144" s="25">
        <f t="shared" si="322"/>
        <v>0</v>
      </c>
      <c r="L5144" s="25">
        <f t="shared" si="323"/>
        <v>0</v>
      </c>
      <c r="M5144" s="25">
        <v>0</v>
      </c>
      <c r="N5144" s="25" t="e">
        <v>#N/A</v>
      </c>
      <c r="O5144" s="25" t="e">
        <f>VLOOKUP(A5144,'NFkB target TFs'!$E$10:$E$54,1,FALSE)</f>
        <v>#N/A</v>
      </c>
      <c r="P5144" s="25" t="e">
        <f>VLOOKUP(A5144,'all NFkB targets'!$A$6:$A$571,1,FALSE)</f>
        <v>#N/A</v>
      </c>
    </row>
    <row r="5145" spans="1:16" x14ac:dyDescent="0.25">
      <c r="A5145" s="96" t="s">
        <v>6421</v>
      </c>
      <c r="B5145" s="21" t="s">
        <v>6422</v>
      </c>
      <c r="C5145" s="21"/>
      <c r="D5145" s="22">
        <v>0</v>
      </c>
      <c r="E5145" s="23">
        <v>7.0940781694718652E-2</v>
      </c>
      <c r="F5145" s="23">
        <v>2.822559689570869E-2</v>
      </c>
      <c r="G5145" s="23">
        <v>0.20521448653004898</v>
      </c>
      <c r="H5145" s="23">
        <v>-3.8827664514960322E-2</v>
      </c>
      <c r="I5145" s="25">
        <f t="shared" si="320"/>
        <v>0</v>
      </c>
      <c r="J5145" s="25">
        <f t="shared" si="321"/>
        <v>0</v>
      </c>
      <c r="K5145" s="25">
        <f t="shared" si="322"/>
        <v>0</v>
      </c>
      <c r="L5145" s="25">
        <f t="shared" si="323"/>
        <v>0</v>
      </c>
      <c r="M5145" s="25">
        <v>0</v>
      </c>
      <c r="N5145" s="25" t="e">
        <v>#N/A</v>
      </c>
      <c r="O5145" s="25" t="e">
        <f>VLOOKUP(A5145,'NFkB target TFs'!$E$10:$E$54,1,FALSE)</f>
        <v>#N/A</v>
      </c>
      <c r="P5145" s="25" t="e">
        <f>VLOOKUP(A5145,'all NFkB targets'!$A$6:$A$571,1,FALSE)</f>
        <v>#N/A</v>
      </c>
    </row>
    <row r="5146" spans="1:16" x14ac:dyDescent="0.25">
      <c r="A5146" s="96" t="s">
        <v>10381</v>
      </c>
      <c r="B5146" s="21" t="s">
        <v>10382</v>
      </c>
      <c r="C5146" s="21"/>
      <c r="D5146" s="22">
        <v>0</v>
      </c>
      <c r="E5146" s="23">
        <v>4.3601245444245852E-2</v>
      </c>
      <c r="F5146" s="23">
        <v>0.34388800936088909</v>
      </c>
      <c r="G5146" s="23">
        <v>0.52469954352267167</v>
      </c>
      <c r="H5146" s="23">
        <v>-3.8913265133288341E-2</v>
      </c>
      <c r="I5146" s="25">
        <f t="shared" si="320"/>
        <v>0</v>
      </c>
      <c r="J5146" s="25">
        <f t="shared" si="321"/>
        <v>0</v>
      </c>
      <c r="K5146" s="25">
        <f t="shared" si="322"/>
        <v>0</v>
      </c>
      <c r="L5146" s="25">
        <f t="shared" si="323"/>
        <v>0</v>
      </c>
      <c r="M5146" s="25">
        <v>0</v>
      </c>
      <c r="N5146" s="25" t="e">
        <v>#N/A</v>
      </c>
      <c r="O5146" s="25" t="e">
        <f>VLOOKUP(A5146,'NFkB target TFs'!$E$10:$E$54,1,FALSE)</f>
        <v>#N/A</v>
      </c>
      <c r="P5146" s="25" t="e">
        <f>VLOOKUP(A5146,'all NFkB targets'!$A$6:$A$571,1,FALSE)</f>
        <v>#N/A</v>
      </c>
    </row>
    <row r="5147" spans="1:16" x14ac:dyDescent="0.25">
      <c r="A5147" s="96" t="s">
        <v>1881</v>
      </c>
      <c r="B5147" s="21" t="s">
        <v>1882</v>
      </c>
      <c r="C5147" s="21"/>
      <c r="D5147" s="22">
        <v>0</v>
      </c>
      <c r="E5147" s="23">
        <v>0.22313053251300252</v>
      </c>
      <c r="F5147" s="23">
        <v>0.30751998261031926</v>
      </c>
      <c r="G5147" s="23">
        <v>0.37306427829651245</v>
      </c>
      <c r="H5147" s="23">
        <v>-3.8933351622318889E-2</v>
      </c>
      <c r="I5147" s="25">
        <f t="shared" si="320"/>
        <v>0</v>
      </c>
      <c r="J5147" s="25">
        <f t="shared" si="321"/>
        <v>0</v>
      </c>
      <c r="K5147" s="25">
        <f t="shared" si="322"/>
        <v>0</v>
      </c>
      <c r="L5147" s="25">
        <f t="shared" si="323"/>
        <v>0</v>
      </c>
      <c r="M5147" s="25">
        <v>0</v>
      </c>
      <c r="N5147" s="25" t="e">
        <v>#N/A</v>
      </c>
      <c r="O5147" s="25" t="e">
        <f>VLOOKUP(A5147,'NFkB target TFs'!$E$10:$E$54,1,FALSE)</f>
        <v>#N/A</v>
      </c>
      <c r="P5147" s="25" t="e">
        <f>VLOOKUP(A5147,'all NFkB targets'!$A$6:$A$571,1,FALSE)</f>
        <v>#N/A</v>
      </c>
    </row>
    <row r="5148" spans="1:16" x14ac:dyDescent="0.25">
      <c r="A5148" s="96" t="s">
        <v>15174</v>
      </c>
      <c r="B5148" s="21" t="s">
        <v>15175</v>
      </c>
      <c r="C5148" s="21"/>
      <c r="D5148" s="22">
        <v>0</v>
      </c>
      <c r="E5148" s="28">
        <v>0.63028649123064651</v>
      </c>
      <c r="F5148" s="28">
        <v>0.88646634806973534</v>
      </c>
      <c r="G5148" s="28">
        <v>1.0447851042224654</v>
      </c>
      <c r="H5148" s="23">
        <v>-3.8988929633200574E-2</v>
      </c>
      <c r="I5148" s="25">
        <f t="shared" si="320"/>
        <v>1</v>
      </c>
      <c r="J5148" s="25">
        <f t="shared" si="321"/>
        <v>1</v>
      </c>
      <c r="K5148" s="25">
        <f t="shared" si="322"/>
        <v>1</v>
      </c>
      <c r="L5148" s="25">
        <f t="shared" si="323"/>
        <v>0</v>
      </c>
      <c r="M5148" s="25">
        <v>1</v>
      </c>
      <c r="N5148" s="25" t="e">
        <v>#N/A</v>
      </c>
      <c r="O5148" s="25" t="e">
        <f>VLOOKUP(A5148,'NFkB target TFs'!$E$10:$E$54,1,FALSE)</f>
        <v>#N/A</v>
      </c>
      <c r="P5148" s="25" t="e">
        <f>VLOOKUP(A5148,'all NFkB targets'!$A$6:$A$571,1,FALSE)</f>
        <v>#N/A</v>
      </c>
    </row>
    <row r="5149" spans="1:16" x14ac:dyDescent="0.25">
      <c r="A5149" s="96" t="s">
        <v>1901</v>
      </c>
      <c r="B5149" s="21" t="s">
        <v>1902</v>
      </c>
      <c r="C5149" s="21"/>
      <c r="D5149" s="22">
        <v>0</v>
      </c>
      <c r="E5149" s="23">
        <v>0.14965260641605133</v>
      </c>
      <c r="F5149" s="23">
        <v>0.26211555929309216</v>
      </c>
      <c r="G5149" s="23">
        <v>0.17379665488782231</v>
      </c>
      <c r="H5149" s="23">
        <v>-3.9022115267718364E-2</v>
      </c>
      <c r="I5149" s="25">
        <f t="shared" si="320"/>
        <v>0</v>
      </c>
      <c r="J5149" s="25">
        <f t="shared" si="321"/>
        <v>0</v>
      </c>
      <c r="K5149" s="25">
        <f t="shared" si="322"/>
        <v>0</v>
      </c>
      <c r="L5149" s="25">
        <f t="shared" si="323"/>
        <v>0</v>
      </c>
      <c r="M5149" s="25">
        <v>0</v>
      </c>
      <c r="N5149" s="25" t="e">
        <v>#N/A</v>
      </c>
      <c r="O5149" s="25" t="e">
        <f>VLOOKUP(A5149,'NFkB target TFs'!$E$10:$E$54,1,FALSE)</f>
        <v>#N/A</v>
      </c>
      <c r="P5149" s="25" t="e">
        <f>VLOOKUP(A5149,'all NFkB targets'!$A$6:$A$571,1,FALSE)</f>
        <v>#N/A</v>
      </c>
    </row>
    <row r="5150" spans="1:16" x14ac:dyDescent="0.25">
      <c r="A5150" s="96" t="s">
        <v>7862</v>
      </c>
      <c r="B5150" s="21" t="s">
        <v>7863</v>
      </c>
      <c r="C5150" s="21"/>
      <c r="D5150" s="22">
        <v>0</v>
      </c>
      <c r="E5150" s="23">
        <v>-4.341030944903753E-2</v>
      </c>
      <c r="F5150" s="23">
        <v>0.19667525122807322</v>
      </c>
      <c r="G5150" s="23">
        <v>8.1057260488198099E-2</v>
      </c>
      <c r="H5150" s="23">
        <v>-3.9070347180812537E-2</v>
      </c>
      <c r="I5150" s="25">
        <f t="shared" si="320"/>
        <v>0</v>
      </c>
      <c r="J5150" s="25">
        <f t="shared" si="321"/>
        <v>0</v>
      </c>
      <c r="K5150" s="25">
        <f t="shared" si="322"/>
        <v>0</v>
      </c>
      <c r="L5150" s="25">
        <f t="shared" si="323"/>
        <v>0</v>
      </c>
      <c r="M5150" s="25">
        <v>0</v>
      </c>
      <c r="N5150" s="25" t="e">
        <v>#N/A</v>
      </c>
      <c r="O5150" s="25" t="e">
        <f>VLOOKUP(A5150,'NFkB target TFs'!$E$10:$E$54,1,FALSE)</f>
        <v>#N/A</v>
      </c>
      <c r="P5150" s="25" t="e">
        <f>VLOOKUP(A5150,'all NFkB targets'!$A$6:$A$571,1,FALSE)</f>
        <v>#N/A</v>
      </c>
    </row>
    <row r="5151" spans="1:16" x14ac:dyDescent="0.25">
      <c r="A5151" s="96" t="s">
        <v>6660</v>
      </c>
      <c r="B5151" s="21" t="s">
        <v>6661</v>
      </c>
      <c r="C5151" s="21"/>
      <c r="D5151" s="22">
        <v>0</v>
      </c>
      <c r="E5151" s="23">
        <v>-0.24123379507973045</v>
      </c>
      <c r="F5151" s="23">
        <v>-0.27285733144963953</v>
      </c>
      <c r="G5151" s="23">
        <v>-0.38544717914563137</v>
      </c>
      <c r="H5151" s="23">
        <v>-3.9074928004226017E-2</v>
      </c>
      <c r="I5151" s="25">
        <f t="shared" si="320"/>
        <v>0</v>
      </c>
      <c r="J5151" s="25">
        <f t="shared" si="321"/>
        <v>0</v>
      </c>
      <c r="K5151" s="25">
        <f t="shared" si="322"/>
        <v>0</v>
      </c>
      <c r="L5151" s="25">
        <f t="shared" si="323"/>
        <v>0</v>
      </c>
      <c r="M5151" s="25">
        <v>0</v>
      </c>
      <c r="N5151" s="25" t="e">
        <v>#N/A</v>
      </c>
      <c r="O5151" s="25" t="e">
        <f>VLOOKUP(A5151,'NFkB target TFs'!$E$10:$E$54,1,FALSE)</f>
        <v>#N/A</v>
      </c>
      <c r="P5151" s="25" t="e">
        <f>VLOOKUP(A5151,'all NFkB targets'!$A$6:$A$571,1,FALSE)</f>
        <v>#N/A</v>
      </c>
    </row>
    <row r="5152" spans="1:16" x14ac:dyDescent="0.25">
      <c r="A5152" s="96" t="s">
        <v>10906</v>
      </c>
      <c r="B5152" s="21" t="s">
        <v>10907</v>
      </c>
      <c r="C5152" s="21"/>
      <c r="D5152" s="22">
        <v>0</v>
      </c>
      <c r="E5152" s="23">
        <v>0.21792065019843579</v>
      </c>
      <c r="F5152" s="23">
        <v>0.4593410049947671</v>
      </c>
      <c r="G5152" s="23">
        <v>0.18524784932033264</v>
      </c>
      <c r="H5152" s="23">
        <v>-3.9134854502304674E-2</v>
      </c>
      <c r="I5152" s="25">
        <f t="shared" si="320"/>
        <v>0</v>
      </c>
      <c r="J5152" s="25">
        <f t="shared" si="321"/>
        <v>0</v>
      </c>
      <c r="K5152" s="25">
        <f t="shared" si="322"/>
        <v>0</v>
      </c>
      <c r="L5152" s="25">
        <f t="shared" si="323"/>
        <v>0</v>
      </c>
      <c r="M5152" s="25">
        <v>0</v>
      </c>
      <c r="N5152" s="25" t="e">
        <v>#N/A</v>
      </c>
      <c r="O5152" s="25" t="e">
        <f>VLOOKUP(A5152,'NFkB target TFs'!$E$10:$E$54,1,FALSE)</f>
        <v>#N/A</v>
      </c>
      <c r="P5152" s="25" t="e">
        <f>VLOOKUP(A5152,'all NFkB targets'!$A$6:$A$571,1,FALSE)</f>
        <v>#N/A</v>
      </c>
    </row>
    <row r="5153" spans="1:16" x14ac:dyDescent="0.25">
      <c r="A5153" s="96" t="s">
        <v>5497</v>
      </c>
      <c r="B5153" s="21" t="s">
        <v>5498</v>
      </c>
      <c r="C5153" s="21"/>
      <c r="D5153" s="22">
        <v>0</v>
      </c>
      <c r="E5153" s="23">
        <v>4.4871260378383238E-2</v>
      </c>
      <c r="F5153" s="23">
        <v>0.15566186029729012</v>
      </c>
      <c r="G5153" s="23">
        <v>0.20644230986053327</v>
      </c>
      <c r="H5153" s="23">
        <v>-3.9325971135708397E-2</v>
      </c>
      <c r="I5153" s="25">
        <f t="shared" si="320"/>
        <v>0</v>
      </c>
      <c r="J5153" s="25">
        <f t="shared" si="321"/>
        <v>0</v>
      </c>
      <c r="K5153" s="25">
        <f t="shared" si="322"/>
        <v>0</v>
      </c>
      <c r="L5153" s="25">
        <f t="shared" si="323"/>
        <v>0</v>
      </c>
      <c r="M5153" s="25">
        <v>0</v>
      </c>
      <c r="N5153" s="25" t="e">
        <v>#N/A</v>
      </c>
      <c r="O5153" s="25" t="e">
        <f>VLOOKUP(A5153,'NFkB target TFs'!$E$10:$E$54,1,FALSE)</f>
        <v>#N/A</v>
      </c>
      <c r="P5153" s="25" t="e">
        <f>VLOOKUP(A5153,'all NFkB targets'!$A$6:$A$571,1,FALSE)</f>
        <v>#N/A</v>
      </c>
    </row>
    <row r="5154" spans="1:16" x14ac:dyDescent="0.25">
      <c r="A5154" s="96" t="s">
        <v>12885</v>
      </c>
      <c r="B5154" s="21" t="s">
        <v>12886</v>
      </c>
      <c r="C5154" s="21"/>
      <c r="D5154" s="22">
        <v>0</v>
      </c>
      <c r="E5154" s="28">
        <v>0.41895957977137521</v>
      </c>
      <c r="F5154" s="28">
        <v>0.58893216483238087</v>
      </c>
      <c r="G5154" s="23">
        <v>2.7038940693499391E-2</v>
      </c>
      <c r="H5154" s="23">
        <v>-3.9351314273051989E-2</v>
      </c>
      <c r="I5154" s="25">
        <f t="shared" si="320"/>
        <v>0</v>
      </c>
      <c r="J5154" s="25">
        <f t="shared" si="321"/>
        <v>1</v>
      </c>
      <c r="K5154" s="25">
        <f t="shared" si="322"/>
        <v>0</v>
      </c>
      <c r="L5154" s="25">
        <f t="shared" si="323"/>
        <v>0</v>
      </c>
      <c r="M5154" s="25">
        <v>1</v>
      </c>
      <c r="N5154" s="25" t="e">
        <v>#N/A</v>
      </c>
      <c r="O5154" s="25" t="e">
        <f>VLOOKUP(A5154,'NFkB target TFs'!$E$10:$E$54,1,FALSE)</f>
        <v>#N/A</v>
      </c>
      <c r="P5154" s="25" t="e">
        <f>VLOOKUP(A5154,'all NFkB targets'!$A$6:$A$571,1,FALSE)</f>
        <v>#N/A</v>
      </c>
    </row>
    <row r="5155" spans="1:16" x14ac:dyDescent="0.25">
      <c r="A5155" s="96" t="s">
        <v>4508</v>
      </c>
      <c r="B5155" s="21" t="s">
        <v>4509</v>
      </c>
      <c r="C5155" s="21"/>
      <c r="D5155" s="22">
        <v>0</v>
      </c>
      <c r="E5155" s="23">
        <v>0.43492118596411361</v>
      </c>
      <c r="F5155" s="23">
        <v>9.0451862724130527E-2</v>
      </c>
      <c r="G5155" s="23">
        <v>-0.15298653474464205</v>
      </c>
      <c r="H5155" s="23">
        <v>-3.940224351622626E-2</v>
      </c>
      <c r="I5155" s="25">
        <f t="shared" si="320"/>
        <v>0</v>
      </c>
      <c r="J5155" s="25">
        <f t="shared" si="321"/>
        <v>0</v>
      </c>
      <c r="K5155" s="25">
        <f t="shared" si="322"/>
        <v>0</v>
      </c>
      <c r="L5155" s="25">
        <f t="shared" si="323"/>
        <v>0</v>
      </c>
      <c r="M5155" s="25">
        <v>0</v>
      </c>
      <c r="N5155" s="25" t="e">
        <v>#N/A</v>
      </c>
      <c r="O5155" s="25" t="e">
        <f>VLOOKUP(A5155,'NFkB target TFs'!$E$10:$E$54,1,FALSE)</f>
        <v>#N/A</v>
      </c>
      <c r="P5155" s="25" t="e">
        <f>VLOOKUP(A5155,'all NFkB targets'!$A$6:$A$571,1,FALSE)</f>
        <v>#N/A</v>
      </c>
    </row>
    <row r="5156" spans="1:16" x14ac:dyDescent="0.25">
      <c r="A5156" s="96" t="s">
        <v>4326</v>
      </c>
      <c r="B5156" s="21" t="s">
        <v>4327</v>
      </c>
      <c r="C5156" s="21"/>
      <c r="D5156" s="22">
        <v>0</v>
      </c>
      <c r="E5156" s="23">
        <v>-0.30956225460043735</v>
      </c>
      <c r="F5156" s="23">
        <v>-0.37120284492070965</v>
      </c>
      <c r="G5156" s="23">
        <v>-0.10341583735134384</v>
      </c>
      <c r="H5156" s="23">
        <v>-3.9462340246341085E-2</v>
      </c>
      <c r="I5156" s="25">
        <f t="shared" si="320"/>
        <v>0</v>
      </c>
      <c r="J5156" s="25">
        <f t="shared" si="321"/>
        <v>0</v>
      </c>
      <c r="K5156" s="25">
        <f t="shared" si="322"/>
        <v>0</v>
      </c>
      <c r="L5156" s="25">
        <f t="shared" si="323"/>
        <v>0</v>
      </c>
      <c r="M5156" s="25">
        <v>0</v>
      </c>
      <c r="N5156" s="25" t="e">
        <v>#N/A</v>
      </c>
      <c r="O5156" s="25" t="e">
        <f>VLOOKUP(A5156,'NFkB target TFs'!$E$10:$E$54,1,FALSE)</f>
        <v>#N/A</v>
      </c>
      <c r="P5156" s="25" t="e">
        <f>VLOOKUP(A5156,'all NFkB targets'!$A$6:$A$571,1,FALSE)</f>
        <v>#N/A</v>
      </c>
    </row>
    <row r="5157" spans="1:16" x14ac:dyDescent="0.25">
      <c r="A5157" s="96" t="s">
        <v>2786</v>
      </c>
      <c r="B5157" s="21" t="s">
        <v>2787</v>
      </c>
      <c r="C5157" s="21"/>
      <c r="D5157" s="22">
        <v>0</v>
      </c>
      <c r="E5157" s="23">
        <v>0.37338712649614608</v>
      </c>
      <c r="F5157" s="23">
        <v>0.16020188172303032</v>
      </c>
      <c r="G5157" s="23">
        <v>0.18381688423211237</v>
      </c>
      <c r="H5157" s="23">
        <v>-3.9549943119997079E-2</v>
      </c>
      <c r="I5157" s="25">
        <f t="shared" si="320"/>
        <v>0</v>
      </c>
      <c r="J5157" s="25">
        <f t="shared" si="321"/>
        <v>0</v>
      </c>
      <c r="K5157" s="25">
        <f t="shared" si="322"/>
        <v>0</v>
      </c>
      <c r="L5157" s="25">
        <f t="shared" si="323"/>
        <v>0</v>
      </c>
      <c r="M5157" s="25">
        <v>0</v>
      </c>
      <c r="N5157" s="25" t="e">
        <v>#N/A</v>
      </c>
      <c r="O5157" s="25" t="e">
        <f>VLOOKUP(A5157,'NFkB target TFs'!$E$10:$E$54,1,FALSE)</f>
        <v>#N/A</v>
      </c>
      <c r="P5157" s="25" t="e">
        <f>VLOOKUP(A5157,'all NFkB targets'!$A$6:$A$571,1,FALSE)</f>
        <v>#N/A</v>
      </c>
    </row>
    <row r="5158" spans="1:16" x14ac:dyDescent="0.25">
      <c r="A5158" s="96" t="s">
        <v>13099</v>
      </c>
      <c r="B5158" s="21" t="s">
        <v>941</v>
      </c>
      <c r="C5158" s="21"/>
      <c r="D5158" s="22">
        <v>0</v>
      </c>
      <c r="E5158" s="24">
        <v>-1.5694661643979881</v>
      </c>
      <c r="F5158" s="24">
        <v>-2.1064876669320958</v>
      </c>
      <c r="G5158" s="23">
        <v>0.10237530034633306</v>
      </c>
      <c r="H5158" s="23">
        <v>-3.957288611535377E-2</v>
      </c>
      <c r="I5158" s="25">
        <f t="shared" si="320"/>
        <v>1</v>
      </c>
      <c r="J5158" s="25">
        <f t="shared" si="321"/>
        <v>1</v>
      </c>
      <c r="K5158" s="25">
        <f t="shared" si="322"/>
        <v>0</v>
      </c>
      <c r="L5158" s="25">
        <f t="shared" si="323"/>
        <v>0</v>
      </c>
      <c r="M5158" s="25">
        <v>1</v>
      </c>
      <c r="N5158" s="25" t="e">
        <v>#N/A</v>
      </c>
      <c r="O5158" s="25" t="e">
        <f>VLOOKUP(A5158,'NFkB target TFs'!$E$10:$E$54,1,FALSE)</f>
        <v>#N/A</v>
      </c>
      <c r="P5158" s="25" t="e">
        <f>VLOOKUP(A5158,'all NFkB targets'!$A$6:$A$571,1,FALSE)</f>
        <v>#N/A</v>
      </c>
    </row>
    <row r="5159" spans="1:16" x14ac:dyDescent="0.25">
      <c r="A5159" s="96" t="s">
        <v>2636</v>
      </c>
      <c r="B5159" s="21" t="s">
        <v>2637</v>
      </c>
      <c r="C5159" s="21"/>
      <c r="D5159" s="22">
        <v>0</v>
      </c>
      <c r="E5159" s="23">
        <v>0.12760118684941391</v>
      </c>
      <c r="F5159" s="23">
        <v>-0.21882061208533565</v>
      </c>
      <c r="G5159" s="23">
        <v>-0.14140185526322979</v>
      </c>
      <c r="H5159" s="23">
        <v>-3.9657621903562458E-2</v>
      </c>
      <c r="I5159" s="25">
        <f t="shared" si="320"/>
        <v>0</v>
      </c>
      <c r="J5159" s="25">
        <f t="shared" si="321"/>
        <v>0</v>
      </c>
      <c r="K5159" s="25">
        <f t="shared" si="322"/>
        <v>0</v>
      </c>
      <c r="L5159" s="25">
        <f t="shared" si="323"/>
        <v>0</v>
      </c>
      <c r="M5159" s="25">
        <v>0</v>
      </c>
      <c r="N5159" s="25" t="e">
        <v>#N/A</v>
      </c>
      <c r="O5159" s="25" t="e">
        <f>VLOOKUP(A5159,'NFkB target TFs'!$E$10:$E$54,1,FALSE)</f>
        <v>#N/A</v>
      </c>
      <c r="P5159" s="25" t="e">
        <f>VLOOKUP(A5159,'all NFkB targets'!$A$6:$A$571,1,FALSE)</f>
        <v>#N/A</v>
      </c>
    </row>
    <row r="5160" spans="1:16" x14ac:dyDescent="0.25">
      <c r="A5160" s="96" t="s">
        <v>8179</v>
      </c>
      <c r="B5160" s="21" t="s">
        <v>8180</v>
      </c>
      <c r="C5160" s="21"/>
      <c r="D5160" s="22">
        <v>0</v>
      </c>
      <c r="E5160" s="23">
        <v>-0.13035590919340534</v>
      </c>
      <c r="F5160" s="23">
        <v>7.8065778601040178E-2</v>
      </c>
      <c r="G5160" s="23">
        <v>-0.10201621784076374</v>
      </c>
      <c r="H5160" s="23">
        <v>-3.9669883606229507E-2</v>
      </c>
      <c r="I5160" s="25">
        <f t="shared" si="320"/>
        <v>0</v>
      </c>
      <c r="J5160" s="25">
        <f t="shared" si="321"/>
        <v>0</v>
      </c>
      <c r="K5160" s="25">
        <f t="shared" si="322"/>
        <v>0</v>
      </c>
      <c r="L5160" s="25">
        <f t="shared" si="323"/>
        <v>0</v>
      </c>
      <c r="M5160" s="25">
        <v>0</v>
      </c>
      <c r="N5160" s="25" t="e">
        <v>#N/A</v>
      </c>
      <c r="O5160" s="25" t="e">
        <f>VLOOKUP(A5160,'NFkB target TFs'!$E$10:$E$54,1,FALSE)</f>
        <v>#N/A</v>
      </c>
      <c r="P5160" s="25" t="e">
        <f>VLOOKUP(A5160,'all NFkB targets'!$A$6:$A$571,1,FALSE)</f>
        <v>#N/A</v>
      </c>
    </row>
    <row r="5161" spans="1:16" x14ac:dyDescent="0.25">
      <c r="A5161" s="96" t="s">
        <v>9769</v>
      </c>
      <c r="B5161" s="21" t="s">
        <v>9770</v>
      </c>
      <c r="C5161" s="21"/>
      <c r="D5161" s="22">
        <v>0</v>
      </c>
      <c r="E5161" s="23">
        <v>-0.22887135626540234</v>
      </c>
      <c r="F5161" s="23">
        <v>-0.23581293709876938</v>
      </c>
      <c r="G5161" s="23">
        <v>-2.0361522008163855E-3</v>
      </c>
      <c r="H5161" s="23">
        <v>-3.9686812790303228E-2</v>
      </c>
      <c r="I5161" s="25">
        <f t="shared" si="320"/>
        <v>0</v>
      </c>
      <c r="J5161" s="25">
        <f t="shared" si="321"/>
        <v>0</v>
      </c>
      <c r="K5161" s="25">
        <f t="shared" si="322"/>
        <v>0</v>
      </c>
      <c r="L5161" s="25">
        <f t="shared" si="323"/>
        <v>0</v>
      </c>
      <c r="M5161" s="25">
        <v>0</v>
      </c>
      <c r="N5161" s="25" t="e">
        <v>#N/A</v>
      </c>
      <c r="O5161" s="25" t="e">
        <f>VLOOKUP(A5161,'NFkB target TFs'!$E$10:$E$54,1,FALSE)</f>
        <v>#N/A</v>
      </c>
      <c r="P5161" s="25" t="e">
        <f>VLOOKUP(A5161,'all NFkB targets'!$A$6:$A$571,1,FALSE)</f>
        <v>#N/A</v>
      </c>
    </row>
    <row r="5162" spans="1:16" x14ac:dyDescent="0.25">
      <c r="A5162" s="96" t="s">
        <v>5545</v>
      </c>
      <c r="B5162" s="21" t="s">
        <v>5546</v>
      </c>
      <c r="C5162" s="21"/>
      <c r="D5162" s="22">
        <v>0</v>
      </c>
      <c r="E5162" s="23">
        <v>-6.384556747856418E-2</v>
      </c>
      <c r="F5162" s="23">
        <v>2.4671639642770658E-2</v>
      </c>
      <c r="G5162" s="23">
        <v>0.16413655716527958</v>
      </c>
      <c r="H5162" s="23">
        <v>-3.9792779138925122E-2</v>
      </c>
      <c r="I5162" s="25">
        <f t="shared" si="320"/>
        <v>0</v>
      </c>
      <c r="J5162" s="25">
        <f t="shared" si="321"/>
        <v>0</v>
      </c>
      <c r="K5162" s="25">
        <f t="shared" si="322"/>
        <v>0</v>
      </c>
      <c r="L5162" s="25">
        <f t="shared" si="323"/>
        <v>0</v>
      </c>
      <c r="M5162" s="25">
        <v>0</v>
      </c>
      <c r="N5162" s="25" t="e">
        <v>#N/A</v>
      </c>
      <c r="O5162" s="25" t="e">
        <f>VLOOKUP(A5162,'NFkB target TFs'!$E$10:$E$54,1,FALSE)</f>
        <v>#N/A</v>
      </c>
      <c r="P5162" s="25" t="e">
        <f>VLOOKUP(A5162,'all NFkB targets'!$A$6:$A$571,1,FALSE)</f>
        <v>#N/A</v>
      </c>
    </row>
    <row r="5163" spans="1:16" x14ac:dyDescent="0.25">
      <c r="A5163" s="96" t="s">
        <v>12207</v>
      </c>
      <c r="B5163" s="21" t="s">
        <v>12208</v>
      </c>
      <c r="C5163" s="21"/>
      <c r="D5163" s="22">
        <v>0</v>
      </c>
      <c r="E5163" s="28">
        <v>0.60512910027732614</v>
      </c>
      <c r="F5163" s="23">
        <v>-8.4013708150982691E-2</v>
      </c>
      <c r="G5163" s="24">
        <v>-0.36057645318050086</v>
      </c>
      <c r="H5163" s="23">
        <v>-3.9868027054738721E-2</v>
      </c>
      <c r="I5163" s="25">
        <f t="shared" si="320"/>
        <v>1</v>
      </c>
      <c r="J5163" s="25">
        <f t="shared" si="321"/>
        <v>0</v>
      </c>
      <c r="K5163" s="25">
        <f t="shared" si="322"/>
        <v>0</v>
      </c>
      <c r="L5163" s="25">
        <f t="shared" si="323"/>
        <v>0</v>
      </c>
      <c r="M5163" s="25">
        <v>1</v>
      </c>
      <c r="N5163" s="25" t="e">
        <v>#N/A</v>
      </c>
      <c r="O5163" s="25" t="e">
        <f>VLOOKUP(A5163,'NFkB target TFs'!$E$10:$E$54,1,FALSE)</f>
        <v>#N/A</v>
      </c>
      <c r="P5163" s="25" t="e">
        <f>VLOOKUP(A5163,'all NFkB targets'!$A$6:$A$571,1,FALSE)</f>
        <v>#N/A</v>
      </c>
    </row>
    <row r="5164" spans="1:16" x14ac:dyDescent="0.25">
      <c r="A5164" s="96" t="s">
        <v>453</v>
      </c>
      <c r="B5164" s="21" t="s">
        <v>454</v>
      </c>
      <c r="C5164" s="21"/>
      <c r="D5164" s="22">
        <v>0</v>
      </c>
      <c r="E5164" s="23">
        <v>-6.9078382739050967E-2</v>
      </c>
      <c r="F5164" s="23">
        <v>-1.0115894121754275E-3</v>
      </c>
      <c r="G5164" s="23">
        <v>1.0018755824990934E-2</v>
      </c>
      <c r="H5164" s="23">
        <v>-3.98946978967454E-2</v>
      </c>
      <c r="I5164" s="25">
        <f t="shared" ref="I5164:I5227" si="324">IF(ABS(E5164)&gt;0.585,1,0)</f>
        <v>0</v>
      </c>
      <c r="J5164" s="25">
        <f t="shared" ref="J5164:J5227" si="325">IF(ABS(F5164)&gt;0.585,1,0)</f>
        <v>0</v>
      </c>
      <c r="K5164" s="25">
        <f t="shared" ref="K5164:K5227" si="326">IF(ABS(G5164)&gt;0.585,1,0)</f>
        <v>0</v>
      </c>
      <c r="L5164" s="25">
        <f t="shared" ref="L5164:L5227" si="327">IF(ABS(H5164)&gt;0.585,1,0)</f>
        <v>0</v>
      </c>
      <c r="M5164" s="25">
        <v>0</v>
      </c>
      <c r="N5164" s="25" t="e">
        <v>#N/A</v>
      </c>
      <c r="O5164" s="25" t="e">
        <f>VLOOKUP(A5164,'NFkB target TFs'!$E$10:$E$54,1,FALSE)</f>
        <v>#N/A</v>
      </c>
      <c r="P5164" s="25" t="e">
        <f>VLOOKUP(A5164,'all NFkB targets'!$A$6:$A$571,1,FALSE)</f>
        <v>#N/A</v>
      </c>
    </row>
    <row r="5165" spans="1:16" x14ac:dyDescent="0.25">
      <c r="A5165" s="96" t="s">
        <v>4534</v>
      </c>
      <c r="B5165" s="21" t="s">
        <v>4535</v>
      </c>
      <c r="C5165" s="21"/>
      <c r="D5165" s="22">
        <v>0</v>
      </c>
      <c r="E5165" s="23">
        <v>-4.0145326685119768E-2</v>
      </c>
      <c r="F5165" s="23">
        <v>6.5194339507178234E-2</v>
      </c>
      <c r="G5165" s="23">
        <v>-9.7727823851851414E-2</v>
      </c>
      <c r="H5165" s="23">
        <v>-4.0032762696326274E-2</v>
      </c>
      <c r="I5165" s="25">
        <f t="shared" si="324"/>
        <v>0</v>
      </c>
      <c r="J5165" s="25">
        <f t="shared" si="325"/>
        <v>0</v>
      </c>
      <c r="K5165" s="25">
        <f t="shared" si="326"/>
        <v>0</v>
      </c>
      <c r="L5165" s="25">
        <f t="shared" si="327"/>
        <v>0</v>
      </c>
      <c r="M5165" s="25">
        <v>0</v>
      </c>
      <c r="N5165" s="25" t="e">
        <v>#N/A</v>
      </c>
      <c r="O5165" s="25" t="e">
        <f>VLOOKUP(A5165,'NFkB target TFs'!$E$10:$E$54,1,FALSE)</f>
        <v>#N/A</v>
      </c>
      <c r="P5165" s="25" t="e">
        <f>VLOOKUP(A5165,'all NFkB targets'!$A$6:$A$571,1,FALSE)</f>
        <v>#N/A</v>
      </c>
    </row>
    <row r="5166" spans="1:16" x14ac:dyDescent="0.25">
      <c r="A5166" s="96" t="s">
        <v>8337</v>
      </c>
      <c r="B5166" s="21" t="s">
        <v>8338</v>
      </c>
      <c r="C5166" s="21"/>
      <c r="D5166" s="22">
        <v>0</v>
      </c>
      <c r="E5166" s="23">
        <v>-2.7565144202460878E-2</v>
      </c>
      <c r="F5166" s="23">
        <v>-4.629200564365947E-2</v>
      </c>
      <c r="G5166" s="23">
        <v>-0.2399808835518778</v>
      </c>
      <c r="H5166" s="23">
        <v>-4.0331925632383289E-2</v>
      </c>
      <c r="I5166" s="25">
        <f t="shared" si="324"/>
        <v>0</v>
      </c>
      <c r="J5166" s="25">
        <f t="shared" si="325"/>
        <v>0</v>
      </c>
      <c r="K5166" s="25">
        <f t="shared" si="326"/>
        <v>0</v>
      </c>
      <c r="L5166" s="25">
        <f t="shared" si="327"/>
        <v>0</v>
      </c>
      <c r="M5166" s="25">
        <v>0</v>
      </c>
      <c r="N5166" s="25" t="e">
        <v>#N/A</v>
      </c>
      <c r="O5166" s="25" t="e">
        <f>VLOOKUP(A5166,'NFkB target TFs'!$E$10:$E$54,1,FALSE)</f>
        <v>#N/A</v>
      </c>
      <c r="P5166" s="25" t="e">
        <f>VLOOKUP(A5166,'all NFkB targets'!$A$6:$A$571,1,FALSE)</f>
        <v>#N/A</v>
      </c>
    </row>
    <row r="5167" spans="1:16" x14ac:dyDescent="0.25">
      <c r="A5167" s="96" t="s">
        <v>2341</v>
      </c>
      <c r="B5167" s="21" t="s">
        <v>2342</v>
      </c>
      <c r="C5167" s="21"/>
      <c r="D5167" s="22">
        <v>0</v>
      </c>
      <c r="E5167" s="23">
        <v>0.25121620796725386</v>
      </c>
      <c r="F5167" s="23">
        <v>0.20617388425792527</v>
      </c>
      <c r="G5167" s="23">
        <v>0.35227830978003782</v>
      </c>
      <c r="H5167" s="23">
        <v>-4.0394449616298719E-2</v>
      </c>
      <c r="I5167" s="25">
        <f t="shared" si="324"/>
        <v>0</v>
      </c>
      <c r="J5167" s="25">
        <f t="shared" si="325"/>
        <v>0</v>
      </c>
      <c r="K5167" s="25">
        <f t="shared" si="326"/>
        <v>0</v>
      </c>
      <c r="L5167" s="25">
        <f t="shared" si="327"/>
        <v>0</v>
      </c>
      <c r="M5167" s="25">
        <v>0</v>
      </c>
      <c r="N5167" s="25" t="e">
        <v>#N/A</v>
      </c>
      <c r="O5167" s="25" t="e">
        <f>VLOOKUP(A5167,'NFkB target TFs'!$E$10:$E$54,1,FALSE)</f>
        <v>#N/A</v>
      </c>
      <c r="P5167" s="25" t="e">
        <f>VLOOKUP(A5167,'all NFkB targets'!$A$6:$A$571,1,FALSE)</f>
        <v>#N/A</v>
      </c>
    </row>
    <row r="5168" spans="1:16" x14ac:dyDescent="0.25">
      <c r="A5168" s="96" t="s">
        <v>9688</v>
      </c>
      <c r="B5168" s="21" t="s">
        <v>9689</v>
      </c>
      <c r="C5168" s="21"/>
      <c r="D5168" s="22">
        <v>0</v>
      </c>
      <c r="E5168" s="23">
        <v>-0.52706040806128118</v>
      </c>
      <c r="F5168" s="23">
        <v>0.47151136286306056</v>
      </c>
      <c r="G5168" s="23">
        <v>-0.32424811033052575</v>
      </c>
      <c r="H5168" s="23">
        <v>-4.0541556733503938E-2</v>
      </c>
      <c r="I5168" s="25">
        <f t="shared" si="324"/>
        <v>0</v>
      </c>
      <c r="J5168" s="25">
        <f t="shared" si="325"/>
        <v>0</v>
      </c>
      <c r="K5168" s="25">
        <f t="shared" si="326"/>
        <v>0</v>
      </c>
      <c r="L5168" s="25">
        <f t="shared" si="327"/>
        <v>0</v>
      </c>
      <c r="M5168" s="25">
        <v>0</v>
      </c>
      <c r="N5168" s="25" t="e">
        <v>#N/A</v>
      </c>
      <c r="O5168" s="25" t="e">
        <f>VLOOKUP(A5168,'NFkB target TFs'!$E$10:$E$54,1,FALSE)</f>
        <v>#N/A</v>
      </c>
      <c r="P5168" s="25" t="e">
        <f>VLOOKUP(A5168,'all NFkB targets'!$A$6:$A$571,1,FALSE)</f>
        <v>#N/A</v>
      </c>
    </row>
    <row r="5169" spans="1:16" x14ac:dyDescent="0.25">
      <c r="A5169" s="96" t="s">
        <v>4808</v>
      </c>
      <c r="B5169" s="21" t="s">
        <v>4809</v>
      </c>
      <c r="C5169" s="21"/>
      <c r="D5169" s="22">
        <v>0</v>
      </c>
      <c r="E5169" s="23">
        <v>1.7170335901271695E-2</v>
      </c>
      <c r="F5169" s="23">
        <v>0.20368486652873641</v>
      </c>
      <c r="G5169" s="23">
        <v>2.1457025965747268E-2</v>
      </c>
      <c r="H5169" s="23">
        <v>-4.0584155758688976E-2</v>
      </c>
      <c r="I5169" s="25">
        <f t="shared" si="324"/>
        <v>0</v>
      </c>
      <c r="J5169" s="25">
        <f t="shared" si="325"/>
        <v>0</v>
      </c>
      <c r="K5169" s="25">
        <f t="shared" si="326"/>
        <v>0</v>
      </c>
      <c r="L5169" s="25">
        <f t="shared" si="327"/>
        <v>0</v>
      </c>
      <c r="M5169" s="25">
        <v>0</v>
      </c>
      <c r="N5169" s="25" t="e">
        <v>#N/A</v>
      </c>
      <c r="O5169" s="25" t="e">
        <f>VLOOKUP(A5169,'NFkB target TFs'!$E$10:$E$54,1,FALSE)</f>
        <v>#N/A</v>
      </c>
      <c r="P5169" s="25" t="e">
        <f>VLOOKUP(A5169,'all NFkB targets'!$A$6:$A$571,1,FALSE)</f>
        <v>#N/A</v>
      </c>
    </row>
    <row r="5170" spans="1:16" x14ac:dyDescent="0.25">
      <c r="A5170" s="96" t="s">
        <v>2145</v>
      </c>
      <c r="B5170" s="21" t="s">
        <v>2146</v>
      </c>
      <c r="C5170" s="21"/>
      <c r="D5170" s="22">
        <v>0</v>
      </c>
      <c r="E5170" s="23">
        <v>-0.13212572064341283</v>
      </c>
      <c r="F5170" s="23">
        <v>-3.9776878844773433E-2</v>
      </c>
      <c r="G5170" s="23">
        <v>-0.12502617854857714</v>
      </c>
      <c r="H5170" s="23">
        <v>-4.0693029755424971E-2</v>
      </c>
      <c r="I5170" s="25">
        <f t="shared" si="324"/>
        <v>0</v>
      </c>
      <c r="J5170" s="25">
        <f t="shared" si="325"/>
        <v>0</v>
      </c>
      <c r="K5170" s="25">
        <f t="shared" si="326"/>
        <v>0</v>
      </c>
      <c r="L5170" s="25">
        <f t="shared" si="327"/>
        <v>0</v>
      </c>
      <c r="M5170" s="25">
        <v>0</v>
      </c>
      <c r="N5170" s="25" t="e">
        <v>#N/A</v>
      </c>
      <c r="O5170" s="25" t="e">
        <f>VLOOKUP(A5170,'NFkB target TFs'!$E$10:$E$54,1,FALSE)</f>
        <v>#N/A</v>
      </c>
      <c r="P5170" s="25" t="e">
        <f>VLOOKUP(A5170,'all NFkB targets'!$A$6:$A$571,1,FALSE)</f>
        <v>#N/A</v>
      </c>
    </row>
    <row r="5171" spans="1:16" x14ac:dyDescent="0.25">
      <c r="A5171" s="96" t="s">
        <v>4496</v>
      </c>
      <c r="B5171" s="21" t="s">
        <v>4497</v>
      </c>
      <c r="C5171" s="21"/>
      <c r="D5171" s="22">
        <v>0</v>
      </c>
      <c r="E5171" s="23">
        <v>3.5803650612163077E-2</v>
      </c>
      <c r="F5171" s="23">
        <v>0.3467837850896423</v>
      </c>
      <c r="G5171" s="23">
        <v>0.24220286433144436</v>
      </c>
      <c r="H5171" s="23">
        <v>-4.0791100166431699E-2</v>
      </c>
      <c r="I5171" s="25">
        <f t="shared" si="324"/>
        <v>0</v>
      </c>
      <c r="J5171" s="25">
        <f t="shared" si="325"/>
        <v>0</v>
      </c>
      <c r="K5171" s="25">
        <f t="shared" si="326"/>
        <v>0</v>
      </c>
      <c r="L5171" s="25">
        <f t="shared" si="327"/>
        <v>0</v>
      </c>
      <c r="M5171" s="25">
        <v>0</v>
      </c>
      <c r="N5171" s="25" t="e">
        <v>#N/A</v>
      </c>
      <c r="O5171" s="25" t="e">
        <f>VLOOKUP(A5171,'NFkB target TFs'!$E$10:$E$54,1,FALSE)</f>
        <v>#N/A</v>
      </c>
      <c r="P5171" s="25" t="e">
        <f>VLOOKUP(A5171,'all NFkB targets'!$A$6:$A$571,1,FALSE)</f>
        <v>#N/A</v>
      </c>
    </row>
    <row r="5172" spans="1:16" x14ac:dyDescent="0.25">
      <c r="A5172" s="96" t="s">
        <v>9505</v>
      </c>
      <c r="B5172" s="21" t="s">
        <v>9506</v>
      </c>
      <c r="C5172" s="21"/>
      <c r="D5172" s="22">
        <v>0</v>
      </c>
      <c r="E5172" s="23">
        <v>0.24891329758914071</v>
      </c>
      <c r="F5172" s="23">
        <v>-0.24551157858620079</v>
      </c>
      <c r="G5172" s="23">
        <v>-0.25129545895240107</v>
      </c>
      <c r="H5172" s="23">
        <v>-4.0858965661349583E-2</v>
      </c>
      <c r="I5172" s="25">
        <f t="shared" si="324"/>
        <v>0</v>
      </c>
      <c r="J5172" s="25">
        <f t="shared" si="325"/>
        <v>0</v>
      </c>
      <c r="K5172" s="25">
        <f t="shared" si="326"/>
        <v>0</v>
      </c>
      <c r="L5172" s="25">
        <f t="shared" si="327"/>
        <v>0</v>
      </c>
      <c r="M5172" s="25">
        <v>0</v>
      </c>
      <c r="N5172" s="25" t="e">
        <v>#N/A</v>
      </c>
      <c r="O5172" s="25" t="e">
        <f>VLOOKUP(A5172,'NFkB target TFs'!$E$10:$E$54,1,FALSE)</f>
        <v>#N/A</v>
      </c>
      <c r="P5172" s="25" t="e">
        <f>VLOOKUP(A5172,'all NFkB targets'!$A$6:$A$571,1,FALSE)</f>
        <v>#N/A</v>
      </c>
    </row>
    <row r="5173" spans="1:16" x14ac:dyDescent="0.25">
      <c r="A5173" s="96" t="s">
        <v>5133</v>
      </c>
      <c r="B5173" s="21" t="s">
        <v>5134</v>
      </c>
      <c r="C5173" s="21"/>
      <c r="D5173" s="22">
        <v>0</v>
      </c>
      <c r="E5173" s="23">
        <v>-0.28802122608963421</v>
      </c>
      <c r="F5173" s="23">
        <v>0.21564735079638178</v>
      </c>
      <c r="G5173" s="23">
        <v>0.28236019510234789</v>
      </c>
      <c r="H5173" s="23">
        <v>-4.1004586324954052E-2</v>
      </c>
      <c r="I5173" s="25">
        <f t="shared" si="324"/>
        <v>0</v>
      </c>
      <c r="J5173" s="25">
        <f t="shared" si="325"/>
        <v>0</v>
      </c>
      <c r="K5173" s="25">
        <f t="shared" si="326"/>
        <v>0</v>
      </c>
      <c r="L5173" s="25">
        <f t="shared" si="327"/>
        <v>0</v>
      </c>
      <c r="M5173" s="25">
        <v>0</v>
      </c>
      <c r="N5173" s="25" t="e">
        <v>#N/A</v>
      </c>
      <c r="O5173" s="25" t="e">
        <f>VLOOKUP(A5173,'NFkB target TFs'!$E$10:$E$54,1,FALSE)</f>
        <v>#N/A</v>
      </c>
      <c r="P5173" s="25" t="e">
        <f>VLOOKUP(A5173,'all NFkB targets'!$A$6:$A$571,1,FALSE)</f>
        <v>#N/A</v>
      </c>
    </row>
    <row r="5174" spans="1:16" x14ac:dyDescent="0.25">
      <c r="A5174" s="96" t="s">
        <v>5353</v>
      </c>
      <c r="B5174" s="21" t="s">
        <v>5354</v>
      </c>
      <c r="C5174" s="21"/>
      <c r="D5174" s="22">
        <v>0</v>
      </c>
      <c r="E5174" s="23">
        <v>-9.6105356740800226E-3</v>
      </c>
      <c r="F5174" s="23">
        <v>9.8855290356007749E-2</v>
      </c>
      <c r="G5174" s="23">
        <v>4.2130909746742787E-2</v>
      </c>
      <c r="H5174" s="23">
        <v>-4.1022839542578259E-2</v>
      </c>
      <c r="I5174" s="25">
        <f t="shared" si="324"/>
        <v>0</v>
      </c>
      <c r="J5174" s="25">
        <f t="shared" si="325"/>
        <v>0</v>
      </c>
      <c r="K5174" s="25">
        <f t="shared" si="326"/>
        <v>0</v>
      </c>
      <c r="L5174" s="25">
        <f t="shared" si="327"/>
        <v>0</v>
      </c>
      <c r="M5174" s="25">
        <v>0</v>
      </c>
      <c r="N5174" s="25" t="e">
        <v>#N/A</v>
      </c>
      <c r="O5174" s="25" t="e">
        <f>VLOOKUP(A5174,'NFkB target TFs'!$E$10:$E$54,1,FALSE)</f>
        <v>#N/A</v>
      </c>
      <c r="P5174" s="25" t="e">
        <f>VLOOKUP(A5174,'all NFkB targets'!$A$6:$A$571,1,FALSE)</f>
        <v>#N/A</v>
      </c>
    </row>
    <row r="5175" spans="1:16" x14ac:dyDescent="0.25">
      <c r="A5175" s="96" t="s">
        <v>8201</v>
      </c>
      <c r="B5175" s="21" t="s">
        <v>8202</v>
      </c>
      <c r="C5175" s="21"/>
      <c r="D5175" s="22">
        <v>0</v>
      </c>
      <c r="E5175" s="23">
        <v>9.5729924918244197E-2</v>
      </c>
      <c r="F5175" s="23">
        <v>-9.3114052749628043E-3</v>
      </c>
      <c r="G5175" s="23">
        <v>2.1028554302735012E-2</v>
      </c>
      <c r="H5175" s="23">
        <v>-4.1068422312111552E-2</v>
      </c>
      <c r="I5175" s="25">
        <f t="shared" si="324"/>
        <v>0</v>
      </c>
      <c r="J5175" s="25">
        <f t="shared" si="325"/>
        <v>0</v>
      </c>
      <c r="K5175" s="25">
        <f t="shared" si="326"/>
        <v>0</v>
      </c>
      <c r="L5175" s="25">
        <f t="shared" si="327"/>
        <v>0</v>
      </c>
      <c r="M5175" s="25">
        <v>0</v>
      </c>
      <c r="N5175" s="25" t="e">
        <v>#N/A</v>
      </c>
      <c r="O5175" s="25" t="e">
        <f>VLOOKUP(A5175,'NFkB target TFs'!$E$10:$E$54,1,FALSE)</f>
        <v>#N/A</v>
      </c>
      <c r="P5175" s="25" t="e">
        <f>VLOOKUP(A5175,'all NFkB targets'!$A$6:$A$571,1,FALSE)</f>
        <v>#N/A</v>
      </c>
    </row>
    <row r="5176" spans="1:16" x14ac:dyDescent="0.25">
      <c r="A5176" s="96" t="s">
        <v>9483</v>
      </c>
      <c r="B5176" s="21" t="s">
        <v>9484</v>
      </c>
      <c r="C5176" s="21"/>
      <c r="D5176" s="22">
        <v>0</v>
      </c>
      <c r="E5176" s="23">
        <v>4.8061856656421667E-2</v>
      </c>
      <c r="F5176" s="23">
        <v>2.9916405917347452E-2</v>
      </c>
      <c r="G5176" s="23">
        <v>9.4095432587693886E-2</v>
      </c>
      <c r="H5176" s="23">
        <v>-4.1128609486923005E-2</v>
      </c>
      <c r="I5176" s="25">
        <f t="shared" si="324"/>
        <v>0</v>
      </c>
      <c r="J5176" s="25">
        <f t="shared" si="325"/>
        <v>0</v>
      </c>
      <c r="K5176" s="25">
        <f t="shared" si="326"/>
        <v>0</v>
      </c>
      <c r="L5176" s="25">
        <f t="shared" si="327"/>
        <v>0</v>
      </c>
      <c r="M5176" s="25">
        <v>0</v>
      </c>
      <c r="N5176" s="25" t="e">
        <v>#N/A</v>
      </c>
      <c r="O5176" s="25" t="e">
        <f>VLOOKUP(A5176,'NFkB target TFs'!$E$10:$E$54,1,FALSE)</f>
        <v>#N/A</v>
      </c>
      <c r="P5176" s="25" t="e">
        <f>VLOOKUP(A5176,'all NFkB targets'!$A$6:$A$571,1,FALSE)</f>
        <v>#N/A</v>
      </c>
    </row>
    <row r="5177" spans="1:16" x14ac:dyDescent="0.25">
      <c r="A5177" s="96" t="s">
        <v>6343</v>
      </c>
      <c r="B5177" s="21" t="s">
        <v>6344</v>
      </c>
      <c r="C5177" s="21"/>
      <c r="D5177" s="22">
        <v>0</v>
      </c>
      <c r="E5177" s="23">
        <v>0.32289779615205005</v>
      </c>
      <c r="F5177" s="23">
        <v>0.47437553521300285</v>
      </c>
      <c r="G5177" s="23">
        <v>0.49923952549220313</v>
      </c>
      <c r="H5177" s="23">
        <v>-4.1132328786848714E-2</v>
      </c>
      <c r="I5177" s="25">
        <f t="shared" si="324"/>
        <v>0</v>
      </c>
      <c r="J5177" s="25">
        <f t="shared" si="325"/>
        <v>0</v>
      </c>
      <c r="K5177" s="25">
        <f t="shared" si="326"/>
        <v>0</v>
      </c>
      <c r="L5177" s="25">
        <f t="shared" si="327"/>
        <v>0</v>
      </c>
      <c r="M5177" s="25">
        <v>0</v>
      </c>
      <c r="N5177" s="25" t="e">
        <v>#N/A</v>
      </c>
      <c r="O5177" s="25" t="e">
        <f>VLOOKUP(A5177,'NFkB target TFs'!$E$10:$E$54,1,FALSE)</f>
        <v>#N/A</v>
      </c>
      <c r="P5177" s="25" t="e">
        <f>VLOOKUP(A5177,'all NFkB targets'!$A$6:$A$571,1,FALSE)</f>
        <v>#N/A</v>
      </c>
    </row>
    <row r="5178" spans="1:16" x14ac:dyDescent="0.25">
      <c r="A5178" s="96" t="s">
        <v>7335</v>
      </c>
      <c r="B5178" s="21" t="s">
        <v>7336</v>
      </c>
      <c r="C5178" s="21"/>
      <c r="D5178" s="22">
        <v>0</v>
      </c>
      <c r="E5178" s="23">
        <v>8.7562327168448625E-2</v>
      </c>
      <c r="F5178" s="23">
        <v>3.4192209296562359E-2</v>
      </c>
      <c r="G5178" s="23">
        <v>0.23714767469034301</v>
      </c>
      <c r="H5178" s="23">
        <v>-4.1315912126257487E-2</v>
      </c>
      <c r="I5178" s="25">
        <f t="shared" si="324"/>
        <v>0</v>
      </c>
      <c r="J5178" s="25">
        <f t="shared" si="325"/>
        <v>0</v>
      </c>
      <c r="K5178" s="25">
        <f t="shared" si="326"/>
        <v>0</v>
      </c>
      <c r="L5178" s="25">
        <f t="shared" si="327"/>
        <v>0</v>
      </c>
      <c r="M5178" s="25">
        <v>0</v>
      </c>
      <c r="N5178" s="25" t="e">
        <v>#N/A</v>
      </c>
      <c r="O5178" s="25" t="e">
        <f>VLOOKUP(A5178,'NFkB target TFs'!$E$10:$E$54,1,FALSE)</f>
        <v>#N/A</v>
      </c>
      <c r="P5178" s="25" t="e">
        <f>VLOOKUP(A5178,'all NFkB targets'!$A$6:$A$571,1,FALSE)</f>
        <v>#N/A</v>
      </c>
    </row>
    <row r="5179" spans="1:16" x14ac:dyDescent="0.25">
      <c r="A5179" s="96" t="s">
        <v>9759</v>
      </c>
      <c r="B5179" s="21" t="s">
        <v>9760</v>
      </c>
      <c r="C5179" s="21"/>
      <c r="D5179" s="22">
        <v>0</v>
      </c>
      <c r="E5179" s="23">
        <v>5.7516252866572297E-2</v>
      </c>
      <c r="F5179" s="23">
        <v>0.21337299988177877</v>
      </c>
      <c r="G5179" s="23">
        <v>6.7319250660938135E-2</v>
      </c>
      <c r="H5179" s="23">
        <v>-4.1349314229844066E-2</v>
      </c>
      <c r="I5179" s="25">
        <f t="shared" si="324"/>
        <v>0</v>
      </c>
      <c r="J5179" s="25">
        <f t="shared" si="325"/>
        <v>0</v>
      </c>
      <c r="K5179" s="25">
        <f t="shared" si="326"/>
        <v>0</v>
      </c>
      <c r="L5179" s="25">
        <f t="shared" si="327"/>
        <v>0</v>
      </c>
      <c r="M5179" s="25">
        <v>0</v>
      </c>
      <c r="N5179" s="25" t="e">
        <v>#N/A</v>
      </c>
      <c r="O5179" s="25" t="e">
        <f>VLOOKUP(A5179,'NFkB target TFs'!$E$10:$E$54,1,FALSE)</f>
        <v>#N/A</v>
      </c>
      <c r="P5179" s="25" t="e">
        <f>VLOOKUP(A5179,'all NFkB targets'!$A$6:$A$571,1,FALSE)</f>
        <v>#N/A</v>
      </c>
    </row>
    <row r="5180" spans="1:16" x14ac:dyDescent="0.25">
      <c r="A5180" s="96" t="s">
        <v>4887</v>
      </c>
      <c r="B5180" s="21" t="s">
        <v>4888</v>
      </c>
      <c r="C5180" s="21"/>
      <c r="D5180" s="22">
        <v>0</v>
      </c>
      <c r="E5180" s="23">
        <v>0.30861636595342856</v>
      </c>
      <c r="F5180" s="23">
        <v>0.14660277054672241</v>
      </c>
      <c r="G5180" s="23">
        <v>0.1325147857892546</v>
      </c>
      <c r="H5180" s="23">
        <v>-4.1349457114678731E-2</v>
      </c>
      <c r="I5180" s="25">
        <f t="shared" si="324"/>
        <v>0</v>
      </c>
      <c r="J5180" s="25">
        <f t="shared" si="325"/>
        <v>0</v>
      </c>
      <c r="K5180" s="25">
        <f t="shared" si="326"/>
        <v>0</v>
      </c>
      <c r="L5180" s="25">
        <f t="shared" si="327"/>
        <v>0</v>
      </c>
      <c r="M5180" s="25">
        <v>0</v>
      </c>
      <c r="N5180" s="25" t="e">
        <v>#N/A</v>
      </c>
      <c r="O5180" s="25" t="e">
        <f>VLOOKUP(A5180,'NFkB target TFs'!$E$10:$E$54,1,FALSE)</f>
        <v>#N/A</v>
      </c>
      <c r="P5180" s="25" t="e">
        <f>VLOOKUP(A5180,'all NFkB targets'!$A$6:$A$571,1,FALSE)</f>
        <v>#N/A</v>
      </c>
    </row>
    <row r="5181" spans="1:16" x14ac:dyDescent="0.25">
      <c r="A5181" s="96" t="s">
        <v>12567</v>
      </c>
      <c r="B5181" s="21" t="s">
        <v>12568</v>
      </c>
      <c r="C5181" s="21"/>
      <c r="D5181" s="22">
        <v>0</v>
      </c>
      <c r="E5181" s="23">
        <v>-2.8343345511094666E-2</v>
      </c>
      <c r="F5181" s="24">
        <v>-1.0133928299268995</v>
      </c>
      <c r="G5181" s="28">
        <v>0.3479048024676088</v>
      </c>
      <c r="H5181" s="23">
        <v>-4.1555359679358084E-2</v>
      </c>
      <c r="I5181" s="25">
        <f t="shared" si="324"/>
        <v>0</v>
      </c>
      <c r="J5181" s="25">
        <f t="shared" si="325"/>
        <v>1</v>
      </c>
      <c r="K5181" s="25">
        <f t="shared" si="326"/>
        <v>0</v>
      </c>
      <c r="L5181" s="25">
        <f t="shared" si="327"/>
        <v>0</v>
      </c>
      <c r="M5181" s="25">
        <v>1</v>
      </c>
      <c r="N5181" s="25" t="e">
        <v>#N/A</v>
      </c>
      <c r="O5181" s="25" t="e">
        <f>VLOOKUP(A5181,'NFkB target TFs'!$E$10:$E$54,1,FALSE)</f>
        <v>#N/A</v>
      </c>
      <c r="P5181" s="25" t="e">
        <f>VLOOKUP(A5181,'all NFkB targets'!$A$6:$A$571,1,FALSE)</f>
        <v>#N/A</v>
      </c>
    </row>
    <row r="5182" spans="1:16" x14ac:dyDescent="0.25">
      <c r="A5182" s="96" t="s">
        <v>9733</v>
      </c>
      <c r="B5182" s="21" t="s">
        <v>9734</v>
      </c>
      <c r="C5182" s="21"/>
      <c r="D5182" s="22">
        <v>0</v>
      </c>
      <c r="E5182" s="23">
        <v>0.18966121950357478</v>
      </c>
      <c r="F5182" s="23">
        <v>0.46791550320662006</v>
      </c>
      <c r="G5182" s="23">
        <v>0.13260983724909758</v>
      </c>
      <c r="H5182" s="23">
        <v>-4.1751581245895002E-2</v>
      </c>
      <c r="I5182" s="25">
        <f t="shared" si="324"/>
        <v>0</v>
      </c>
      <c r="J5182" s="25">
        <f t="shared" si="325"/>
        <v>0</v>
      </c>
      <c r="K5182" s="25">
        <f t="shared" si="326"/>
        <v>0</v>
      </c>
      <c r="L5182" s="25">
        <f t="shared" si="327"/>
        <v>0</v>
      </c>
      <c r="M5182" s="25">
        <v>0</v>
      </c>
      <c r="N5182" s="25" t="e">
        <v>#N/A</v>
      </c>
      <c r="O5182" s="25" t="e">
        <f>VLOOKUP(A5182,'NFkB target TFs'!$E$10:$E$54,1,FALSE)</f>
        <v>#N/A</v>
      </c>
      <c r="P5182" s="25" t="e">
        <f>VLOOKUP(A5182,'all NFkB targets'!$A$6:$A$571,1,FALSE)</f>
        <v>#N/A</v>
      </c>
    </row>
    <row r="5183" spans="1:16" x14ac:dyDescent="0.25">
      <c r="A5183" s="96" t="s">
        <v>783</v>
      </c>
      <c r="B5183" s="21" t="s">
        <v>784</v>
      </c>
      <c r="C5183" s="21"/>
      <c r="D5183" s="22">
        <v>0</v>
      </c>
      <c r="E5183" s="23">
        <v>0.154983565926163</v>
      </c>
      <c r="F5183" s="23">
        <v>-4.9083454071141647E-2</v>
      </c>
      <c r="G5183" s="23">
        <v>0.11292185597384127</v>
      </c>
      <c r="H5183" s="23">
        <v>-4.1789808334432986E-2</v>
      </c>
      <c r="I5183" s="25">
        <f t="shared" si="324"/>
        <v>0</v>
      </c>
      <c r="J5183" s="25">
        <f t="shared" si="325"/>
        <v>0</v>
      </c>
      <c r="K5183" s="25">
        <f t="shared" si="326"/>
        <v>0</v>
      </c>
      <c r="L5183" s="25">
        <f t="shared" si="327"/>
        <v>0</v>
      </c>
      <c r="M5183" s="25">
        <v>0</v>
      </c>
      <c r="N5183" s="25" t="e">
        <v>#N/A</v>
      </c>
      <c r="O5183" s="25" t="e">
        <f>VLOOKUP(A5183,'NFkB target TFs'!$E$10:$E$54,1,FALSE)</f>
        <v>#N/A</v>
      </c>
      <c r="P5183" s="25" t="e">
        <f>VLOOKUP(A5183,'all NFkB targets'!$A$6:$A$571,1,FALSE)</f>
        <v>#N/A</v>
      </c>
    </row>
    <row r="5184" spans="1:16" x14ac:dyDescent="0.25">
      <c r="A5184" s="96" t="s">
        <v>10558</v>
      </c>
      <c r="B5184" s="21" t="s">
        <v>10559</v>
      </c>
      <c r="C5184" s="21"/>
      <c r="D5184" s="22">
        <v>0</v>
      </c>
      <c r="E5184" s="23">
        <v>0.301604832806321</v>
      </c>
      <c r="F5184" s="23">
        <v>0.16148285822160757</v>
      </c>
      <c r="G5184" s="23">
        <v>0.24413130549774167</v>
      </c>
      <c r="H5184" s="23">
        <v>-4.1906670795877669E-2</v>
      </c>
      <c r="I5184" s="25">
        <f t="shared" si="324"/>
        <v>0</v>
      </c>
      <c r="J5184" s="25">
        <f t="shared" si="325"/>
        <v>0</v>
      </c>
      <c r="K5184" s="25">
        <f t="shared" si="326"/>
        <v>0</v>
      </c>
      <c r="L5184" s="25">
        <f t="shared" si="327"/>
        <v>0</v>
      </c>
      <c r="M5184" s="25">
        <v>0</v>
      </c>
      <c r="N5184" s="25" t="e">
        <v>#N/A</v>
      </c>
      <c r="O5184" s="25" t="e">
        <f>VLOOKUP(A5184,'NFkB target TFs'!$E$10:$E$54,1,FALSE)</f>
        <v>#N/A</v>
      </c>
      <c r="P5184" s="25" t="e">
        <f>VLOOKUP(A5184,'all NFkB targets'!$A$6:$A$571,1,FALSE)</f>
        <v>#N/A</v>
      </c>
    </row>
    <row r="5185" spans="1:16" x14ac:dyDescent="0.25">
      <c r="A5185" s="96" t="s">
        <v>10894</v>
      </c>
      <c r="B5185" s="21" t="s">
        <v>10895</v>
      </c>
      <c r="C5185" s="21"/>
      <c r="D5185" s="22">
        <v>0</v>
      </c>
      <c r="E5185" s="23">
        <v>3.7295892570160661E-3</v>
      </c>
      <c r="F5185" s="23">
        <v>-0.16474144526633946</v>
      </c>
      <c r="G5185" s="23">
        <v>-1.1932412635522478E-2</v>
      </c>
      <c r="H5185" s="23">
        <v>-4.1943339659170006E-2</v>
      </c>
      <c r="I5185" s="25">
        <f t="shared" si="324"/>
        <v>0</v>
      </c>
      <c r="J5185" s="25">
        <f t="shared" si="325"/>
        <v>0</v>
      </c>
      <c r="K5185" s="25">
        <f t="shared" si="326"/>
        <v>0</v>
      </c>
      <c r="L5185" s="25">
        <f t="shared" si="327"/>
        <v>0</v>
      </c>
      <c r="M5185" s="25">
        <v>0</v>
      </c>
      <c r="N5185" s="25" t="e">
        <v>#N/A</v>
      </c>
      <c r="O5185" s="25" t="e">
        <f>VLOOKUP(A5185,'NFkB target TFs'!$E$10:$E$54,1,FALSE)</f>
        <v>#N/A</v>
      </c>
      <c r="P5185" s="25" t="e">
        <f>VLOOKUP(A5185,'all NFkB targets'!$A$6:$A$571,1,FALSE)</f>
        <v>#N/A</v>
      </c>
    </row>
    <row r="5186" spans="1:16" x14ac:dyDescent="0.25">
      <c r="A5186" s="96" t="s">
        <v>2007</v>
      </c>
      <c r="B5186" s="21" t="s">
        <v>2008</v>
      </c>
      <c r="C5186" s="21"/>
      <c r="D5186" s="22">
        <v>0</v>
      </c>
      <c r="E5186" s="23">
        <v>-7.0501807210031028E-4</v>
      </c>
      <c r="F5186" s="23">
        <v>2.7258207044423825E-2</v>
      </c>
      <c r="G5186" s="23">
        <v>0.2903171857274362</v>
      </c>
      <c r="H5186" s="23">
        <v>-4.2045667639495035E-2</v>
      </c>
      <c r="I5186" s="25">
        <f t="shared" si="324"/>
        <v>0</v>
      </c>
      <c r="J5186" s="25">
        <f t="shared" si="325"/>
        <v>0</v>
      </c>
      <c r="K5186" s="25">
        <f t="shared" si="326"/>
        <v>0</v>
      </c>
      <c r="L5186" s="25">
        <f t="shared" si="327"/>
        <v>0</v>
      </c>
      <c r="M5186" s="25">
        <v>0</v>
      </c>
      <c r="N5186" s="25" t="e">
        <v>#N/A</v>
      </c>
      <c r="O5186" s="25" t="e">
        <f>VLOOKUP(A5186,'NFkB target TFs'!$E$10:$E$54,1,FALSE)</f>
        <v>#N/A</v>
      </c>
      <c r="P5186" s="25" t="e">
        <f>VLOOKUP(A5186,'all NFkB targets'!$A$6:$A$571,1,FALSE)</f>
        <v>#N/A</v>
      </c>
    </row>
    <row r="5187" spans="1:16" x14ac:dyDescent="0.25">
      <c r="A5187" s="96" t="s">
        <v>7123</v>
      </c>
      <c r="B5187" s="21" t="s">
        <v>7124</v>
      </c>
      <c r="C5187" s="21"/>
      <c r="D5187" s="22">
        <v>0</v>
      </c>
      <c r="E5187" s="23">
        <v>-0.18729545258135333</v>
      </c>
      <c r="F5187" s="23">
        <v>0.24847033186952339</v>
      </c>
      <c r="G5187" s="23">
        <v>-0.48037359944395619</v>
      </c>
      <c r="H5187" s="23">
        <v>-4.2189788430507073E-2</v>
      </c>
      <c r="I5187" s="25">
        <f t="shared" si="324"/>
        <v>0</v>
      </c>
      <c r="J5187" s="25">
        <f t="shared" si="325"/>
        <v>0</v>
      </c>
      <c r="K5187" s="25">
        <f t="shared" si="326"/>
        <v>0</v>
      </c>
      <c r="L5187" s="25">
        <f t="shared" si="327"/>
        <v>0</v>
      </c>
      <c r="M5187" s="25">
        <v>0</v>
      </c>
      <c r="N5187" s="25" t="e">
        <v>#N/A</v>
      </c>
      <c r="O5187" s="25" t="e">
        <f>VLOOKUP(A5187,'NFkB target TFs'!$E$10:$E$54,1,FALSE)</f>
        <v>#N/A</v>
      </c>
      <c r="P5187" s="25" t="e">
        <f>VLOOKUP(A5187,'all NFkB targets'!$A$6:$A$571,1,FALSE)</f>
        <v>#N/A</v>
      </c>
    </row>
    <row r="5188" spans="1:16" x14ac:dyDescent="0.25">
      <c r="A5188" s="96" t="s">
        <v>2426</v>
      </c>
      <c r="B5188" s="21" t="s">
        <v>941</v>
      </c>
      <c r="C5188" s="21"/>
      <c r="D5188" s="22">
        <v>0</v>
      </c>
      <c r="E5188" s="23">
        <v>0.14828000740233269</v>
      </c>
      <c r="F5188" s="23">
        <v>0.16170231050351663</v>
      </c>
      <c r="G5188" s="23">
        <v>-0.51499856620685613</v>
      </c>
      <c r="H5188" s="23">
        <v>-4.2272001635433501E-2</v>
      </c>
      <c r="I5188" s="25">
        <f t="shared" si="324"/>
        <v>0</v>
      </c>
      <c r="J5188" s="25">
        <f t="shared" si="325"/>
        <v>0</v>
      </c>
      <c r="K5188" s="25">
        <f t="shared" si="326"/>
        <v>0</v>
      </c>
      <c r="L5188" s="25">
        <f t="shared" si="327"/>
        <v>0</v>
      </c>
      <c r="M5188" s="25">
        <v>0</v>
      </c>
      <c r="N5188" s="25" t="e">
        <v>#N/A</v>
      </c>
      <c r="O5188" s="25" t="e">
        <f>VLOOKUP(A5188,'NFkB target TFs'!$E$10:$E$54,1,FALSE)</f>
        <v>#N/A</v>
      </c>
      <c r="P5188" s="25" t="e">
        <f>VLOOKUP(A5188,'all NFkB targets'!$A$6:$A$571,1,FALSE)</f>
        <v>#N/A</v>
      </c>
    </row>
    <row r="5189" spans="1:16" x14ac:dyDescent="0.25">
      <c r="A5189" s="96" t="s">
        <v>154</v>
      </c>
      <c r="B5189" s="21" t="s">
        <v>155</v>
      </c>
      <c r="C5189" s="21"/>
      <c r="D5189" s="22">
        <v>0</v>
      </c>
      <c r="E5189" s="24">
        <v>-0.61744755745461288</v>
      </c>
      <c r="F5189" s="24">
        <v>-0.4537829395116692</v>
      </c>
      <c r="G5189" s="24">
        <v>-0.24013433869274736</v>
      </c>
      <c r="H5189" s="23">
        <v>-4.2317879856905792E-2</v>
      </c>
      <c r="I5189" s="25">
        <f t="shared" si="324"/>
        <v>1</v>
      </c>
      <c r="J5189" s="25">
        <f t="shared" si="325"/>
        <v>0</v>
      </c>
      <c r="K5189" s="25">
        <f t="shared" si="326"/>
        <v>0</v>
      </c>
      <c r="L5189" s="25">
        <f t="shared" si="327"/>
        <v>0</v>
      </c>
      <c r="M5189" s="25">
        <v>1</v>
      </c>
      <c r="N5189" s="25" t="e">
        <v>#N/A</v>
      </c>
      <c r="O5189" s="25" t="e">
        <f>VLOOKUP(A5189,'NFkB target TFs'!$E$10:$E$54,1,FALSE)</f>
        <v>#N/A</v>
      </c>
      <c r="P5189" s="25" t="str">
        <f>VLOOKUP(A5189,'all NFkB targets'!$A$6:$A$571,1,FALSE)</f>
        <v>GCLC</v>
      </c>
    </row>
    <row r="5190" spans="1:16" x14ac:dyDescent="0.25">
      <c r="A5190" s="96" t="s">
        <v>775</v>
      </c>
      <c r="B5190" s="21" t="s">
        <v>776</v>
      </c>
      <c r="C5190" s="21"/>
      <c r="D5190" s="22">
        <v>0</v>
      </c>
      <c r="E5190" s="23">
        <v>0.19184933532917761</v>
      </c>
      <c r="F5190" s="23">
        <v>0.42207918704242159</v>
      </c>
      <c r="G5190" s="23">
        <v>0.21640032477744753</v>
      </c>
      <c r="H5190" s="23">
        <v>-4.2460323387239346E-2</v>
      </c>
      <c r="I5190" s="25">
        <f t="shared" si="324"/>
        <v>0</v>
      </c>
      <c r="J5190" s="25">
        <f t="shared" si="325"/>
        <v>0</v>
      </c>
      <c r="K5190" s="25">
        <f t="shared" si="326"/>
        <v>0</v>
      </c>
      <c r="L5190" s="25">
        <f t="shared" si="327"/>
        <v>0</v>
      </c>
      <c r="M5190" s="25">
        <v>0</v>
      </c>
      <c r="N5190" s="25" t="e">
        <v>#N/A</v>
      </c>
      <c r="O5190" s="25" t="e">
        <f>VLOOKUP(A5190,'NFkB target TFs'!$E$10:$E$54,1,FALSE)</f>
        <v>#N/A</v>
      </c>
      <c r="P5190" s="25" t="e">
        <f>VLOOKUP(A5190,'all NFkB targets'!$A$6:$A$571,1,FALSE)</f>
        <v>#N/A</v>
      </c>
    </row>
    <row r="5191" spans="1:16" x14ac:dyDescent="0.25">
      <c r="A5191" s="96" t="s">
        <v>5555</v>
      </c>
      <c r="B5191" s="21" t="s">
        <v>5556</v>
      </c>
      <c r="C5191" s="21"/>
      <c r="D5191" s="22">
        <v>0</v>
      </c>
      <c r="E5191" s="23">
        <v>0.23840253126427363</v>
      </c>
      <c r="F5191" s="23">
        <v>0.40146699650752027</v>
      </c>
      <c r="G5191" s="23">
        <v>-0.15383772514401539</v>
      </c>
      <c r="H5191" s="23">
        <v>-4.2711379108460165E-2</v>
      </c>
      <c r="I5191" s="25">
        <f t="shared" si="324"/>
        <v>0</v>
      </c>
      <c r="J5191" s="25">
        <f t="shared" si="325"/>
        <v>0</v>
      </c>
      <c r="K5191" s="25">
        <f t="shared" si="326"/>
        <v>0</v>
      </c>
      <c r="L5191" s="25">
        <f t="shared" si="327"/>
        <v>0</v>
      </c>
      <c r="M5191" s="25">
        <v>0</v>
      </c>
      <c r="N5191" s="25" t="e">
        <v>#N/A</v>
      </c>
      <c r="O5191" s="25" t="e">
        <f>VLOOKUP(A5191,'NFkB target TFs'!$E$10:$E$54,1,FALSE)</f>
        <v>#N/A</v>
      </c>
      <c r="P5191" s="25" t="e">
        <f>VLOOKUP(A5191,'all NFkB targets'!$A$6:$A$571,1,FALSE)</f>
        <v>#N/A</v>
      </c>
    </row>
    <row r="5192" spans="1:16" x14ac:dyDescent="0.25">
      <c r="A5192" s="96" t="s">
        <v>11737</v>
      </c>
      <c r="B5192" s="21" t="s">
        <v>11738</v>
      </c>
      <c r="C5192" s="21"/>
      <c r="D5192" s="22">
        <v>0</v>
      </c>
      <c r="E5192" s="23">
        <v>0.12702683708794033</v>
      </c>
      <c r="F5192" s="23">
        <v>2.7902106651053651E-2</v>
      </c>
      <c r="G5192" s="23">
        <v>0.3592867972177835</v>
      </c>
      <c r="H5192" s="23">
        <v>-4.2727130456458429E-2</v>
      </c>
      <c r="I5192" s="25">
        <f t="shared" si="324"/>
        <v>0</v>
      </c>
      <c r="J5192" s="25">
        <f t="shared" si="325"/>
        <v>0</v>
      </c>
      <c r="K5192" s="25">
        <f t="shared" si="326"/>
        <v>0</v>
      </c>
      <c r="L5192" s="25">
        <f t="shared" si="327"/>
        <v>0</v>
      </c>
      <c r="M5192" s="25">
        <v>0</v>
      </c>
      <c r="N5192" s="25" t="e">
        <v>#N/A</v>
      </c>
      <c r="O5192" s="25" t="e">
        <f>VLOOKUP(A5192,'NFkB target TFs'!$E$10:$E$54,1,FALSE)</f>
        <v>#N/A</v>
      </c>
      <c r="P5192" s="25" t="e">
        <f>VLOOKUP(A5192,'all NFkB targets'!$A$6:$A$571,1,FALSE)</f>
        <v>#N/A</v>
      </c>
    </row>
    <row r="5193" spans="1:16" x14ac:dyDescent="0.25">
      <c r="A5193" s="96" t="s">
        <v>3087</v>
      </c>
      <c r="B5193" s="21" t="s">
        <v>3088</v>
      </c>
      <c r="C5193" s="21"/>
      <c r="D5193" s="22">
        <v>0</v>
      </c>
      <c r="E5193" s="23">
        <v>8.9516917725923087E-2</v>
      </c>
      <c r="F5193" s="23">
        <v>-0.17154746178970098</v>
      </c>
      <c r="G5193" s="23">
        <v>-0.38289702792824298</v>
      </c>
      <c r="H5193" s="23">
        <v>-4.2780519596114314E-2</v>
      </c>
      <c r="I5193" s="25">
        <f t="shared" si="324"/>
        <v>0</v>
      </c>
      <c r="J5193" s="25">
        <f t="shared" si="325"/>
        <v>0</v>
      </c>
      <c r="K5193" s="25">
        <f t="shared" si="326"/>
        <v>0</v>
      </c>
      <c r="L5193" s="25">
        <f t="shared" si="327"/>
        <v>0</v>
      </c>
      <c r="M5193" s="25">
        <v>0</v>
      </c>
      <c r="N5193" s="25" t="e">
        <v>#N/A</v>
      </c>
      <c r="O5193" s="25" t="e">
        <f>VLOOKUP(A5193,'NFkB target TFs'!$E$10:$E$54,1,FALSE)</f>
        <v>#N/A</v>
      </c>
      <c r="P5193" s="25" t="e">
        <f>VLOOKUP(A5193,'all NFkB targets'!$A$6:$A$571,1,FALSE)</f>
        <v>#N/A</v>
      </c>
    </row>
    <row r="5194" spans="1:16" x14ac:dyDescent="0.25">
      <c r="A5194" s="96" t="s">
        <v>14534</v>
      </c>
      <c r="B5194" s="21" t="s">
        <v>941</v>
      </c>
      <c r="C5194" s="21"/>
      <c r="D5194" s="22">
        <v>0</v>
      </c>
      <c r="E5194" s="28">
        <v>0.55950128802845078</v>
      </c>
      <c r="F5194" s="28">
        <v>1.4546692861717796</v>
      </c>
      <c r="G5194" s="28">
        <v>1.0522813977107965</v>
      </c>
      <c r="H5194" s="23">
        <v>-4.2803912360296625E-2</v>
      </c>
      <c r="I5194" s="25">
        <f t="shared" si="324"/>
        <v>0</v>
      </c>
      <c r="J5194" s="25">
        <f t="shared" si="325"/>
        <v>1</v>
      </c>
      <c r="K5194" s="25">
        <f t="shared" si="326"/>
        <v>1</v>
      </c>
      <c r="L5194" s="25">
        <f t="shared" si="327"/>
        <v>0</v>
      </c>
      <c r="M5194" s="25">
        <v>1</v>
      </c>
      <c r="N5194" s="25" t="e">
        <v>#N/A</v>
      </c>
      <c r="O5194" s="25" t="e">
        <f>VLOOKUP(A5194,'NFkB target TFs'!$E$10:$E$54,1,FALSE)</f>
        <v>#N/A</v>
      </c>
      <c r="P5194" s="25" t="e">
        <f>VLOOKUP(A5194,'all NFkB targets'!$A$6:$A$571,1,FALSE)</f>
        <v>#N/A</v>
      </c>
    </row>
    <row r="5195" spans="1:16" x14ac:dyDescent="0.25">
      <c r="A5195" s="96" t="s">
        <v>6215</v>
      </c>
      <c r="B5195" s="21" t="s">
        <v>6216</v>
      </c>
      <c r="C5195" s="21"/>
      <c r="D5195" s="22">
        <v>0</v>
      </c>
      <c r="E5195" s="23">
        <v>-8.9690659543082474E-2</v>
      </c>
      <c r="F5195" s="23">
        <v>-3.1259255320754367E-2</v>
      </c>
      <c r="G5195" s="23">
        <v>0.11262502236489504</v>
      </c>
      <c r="H5195" s="23">
        <v>-4.2954845152877147E-2</v>
      </c>
      <c r="I5195" s="25">
        <f t="shared" si="324"/>
        <v>0</v>
      </c>
      <c r="J5195" s="25">
        <f t="shared" si="325"/>
        <v>0</v>
      </c>
      <c r="K5195" s="25">
        <f t="shared" si="326"/>
        <v>0</v>
      </c>
      <c r="L5195" s="25">
        <f t="shared" si="327"/>
        <v>0</v>
      </c>
      <c r="M5195" s="25">
        <v>0</v>
      </c>
      <c r="N5195" s="25" t="e">
        <v>#N/A</v>
      </c>
      <c r="O5195" s="25" t="e">
        <f>VLOOKUP(A5195,'NFkB target TFs'!$E$10:$E$54,1,FALSE)</f>
        <v>#N/A</v>
      </c>
      <c r="P5195" s="25" t="e">
        <f>VLOOKUP(A5195,'all NFkB targets'!$A$6:$A$571,1,FALSE)</f>
        <v>#N/A</v>
      </c>
    </row>
    <row r="5196" spans="1:16" x14ac:dyDescent="0.25">
      <c r="A5196" s="96" t="s">
        <v>6782</v>
      </c>
      <c r="B5196" s="21" t="s">
        <v>6783</v>
      </c>
      <c r="C5196" s="21"/>
      <c r="D5196" s="22">
        <v>0</v>
      </c>
      <c r="E5196" s="23">
        <v>0.20182787423917539</v>
      </c>
      <c r="F5196" s="23">
        <v>0.23657742770124626</v>
      </c>
      <c r="G5196" s="23">
        <v>0.1090654316651547</v>
      </c>
      <c r="H5196" s="23">
        <v>-4.3017177591237674E-2</v>
      </c>
      <c r="I5196" s="25">
        <f t="shared" si="324"/>
        <v>0</v>
      </c>
      <c r="J5196" s="25">
        <f t="shared" si="325"/>
        <v>0</v>
      </c>
      <c r="K5196" s="25">
        <f t="shared" si="326"/>
        <v>0</v>
      </c>
      <c r="L5196" s="25">
        <f t="shared" si="327"/>
        <v>0</v>
      </c>
      <c r="M5196" s="25">
        <v>0</v>
      </c>
      <c r="N5196" s="25" t="e">
        <v>#N/A</v>
      </c>
      <c r="O5196" s="25" t="e">
        <f>VLOOKUP(A5196,'NFkB target TFs'!$E$10:$E$54,1,FALSE)</f>
        <v>#N/A</v>
      </c>
      <c r="P5196" s="25" t="e">
        <f>VLOOKUP(A5196,'all NFkB targets'!$A$6:$A$571,1,FALSE)</f>
        <v>#N/A</v>
      </c>
    </row>
    <row r="5197" spans="1:16" x14ac:dyDescent="0.25">
      <c r="A5197" s="96" t="s">
        <v>8852</v>
      </c>
      <c r="B5197" s="21" t="s">
        <v>8853</v>
      </c>
      <c r="C5197" s="21"/>
      <c r="D5197" s="22">
        <v>0</v>
      </c>
      <c r="E5197" s="23">
        <v>-1.2787961016532377E-3</v>
      </c>
      <c r="F5197" s="23">
        <v>0.30634218433072452</v>
      </c>
      <c r="G5197" s="23">
        <v>0.15781874502097074</v>
      </c>
      <c r="H5197" s="23">
        <v>-4.3038095650476803E-2</v>
      </c>
      <c r="I5197" s="25">
        <f t="shared" si="324"/>
        <v>0</v>
      </c>
      <c r="J5197" s="25">
        <f t="shared" si="325"/>
        <v>0</v>
      </c>
      <c r="K5197" s="25">
        <f t="shared" si="326"/>
        <v>0</v>
      </c>
      <c r="L5197" s="25">
        <f t="shared" si="327"/>
        <v>0</v>
      </c>
      <c r="M5197" s="25">
        <v>0</v>
      </c>
      <c r="N5197" s="25" t="e">
        <v>#N/A</v>
      </c>
      <c r="O5197" s="25" t="e">
        <f>VLOOKUP(A5197,'NFkB target TFs'!$E$10:$E$54,1,FALSE)</f>
        <v>#N/A</v>
      </c>
      <c r="P5197" s="25" t="e">
        <f>VLOOKUP(A5197,'all NFkB targets'!$A$6:$A$571,1,FALSE)</f>
        <v>#N/A</v>
      </c>
    </row>
    <row r="5198" spans="1:16" x14ac:dyDescent="0.25">
      <c r="A5198" s="96" t="s">
        <v>5375</v>
      </c>
      <c r="B5198" s="21" t="s">
        <v>941</v>
      </c>
      <c r="C5198" s="21"/>
      <c r="D5198" s="22">
        <v>0</v>
      </c>
      <c r="E5198" s="23">
        <v>-0.20360017470128897</v>
      </c>
      <c r="F5198" s="23">
        <v>6.1927829481678671E-3</v>
      </c>
      <c r="G5198" s="23">
        <v>-0.22321251653974558</v>
      </c>
      <c r="H5198" s="23">
        <v>-4.3056207590431432E-2</v>
      </c>
      <c r="I5198" s="25">
        <f t="shared" si="324"/>
        <v>0</v>
      </c>
      <c r="J5198" s="25">
        <f t="shared" si="325"/>
        <v>0</v>
      </c>
      <c r="K5198" s="25">
        <f t="shared" si="326"/>
        <v>0</v>
      </c>
      <c r="L5198" s="25">
        <f t="shared" si="327"/>
        <v>0</v>
      </c>
      <c r="M5198" s="25">
        <v>0</v>
      </c>
      <c r="N5198" s="25" t="e">
        <v>#N/A</v>
      </c>
      <c r="O5198" s="25" t="e">
        <f>VLOOKUP(A5198,'NFkB target TFs'!$E$10:$E$54,1,FALSE)</f>
        <v>#N/A</v>
      </c>
      <c r="P5198" s="25" t="e">
        <f>VLOOKUP(A5198,'all NFkB targets'!$A$6:$A$571,1,FALSE)</f>
        <v>#N/A</v>
      </c>
    </row>
    <row r="5199" spans="1:16" x14ac:dyDescent="0.25">
      <c r="A5199" s="96" t="s">
        <v>8071</v>
      </c>
      <c r="B5199" s="21" t="s">
        <v>8072</v>
      </c>
      <c r="C5199" s="21"/>
      <c r="D5199" s="22">
        <v>0</v>
      </c>
      <c r="E5199" s="23">
        <v>5.4246832276277107E-2</v>
      </c>
      <c r="F5199" s="23">
        <v>0.19245772711544717</v>
      </c>
      <c r="G5199" s="23">
        <v>-0.25349338754392003</v>
      </c>
      <c r="H5199" s="23">
        <v>-4.3105933990741647E-2</v>
      </c>
      <c r="I5199" s="25">
        <f t="shared" si="324"/>
        <v>0</v>
      </c>
      <c r="J5199" s="25">
        <f t="shared" si="325"/>
        <v>0</v>
      </c>
      <c r="K5199" s="25">
        <f t="shared" si="326"/>
        <v>0</v>
      </c>
      <c r="L5199" s="25">
        <f t="shared" si="327"/>
        <v>0</v>
      </c>
      <c r="M5199" s="25">
        <v>0</v>
      </c>
      <c r="N5199" s="25" t="e">
        <v>#N/A</v>
      </c>
      <c r="O5199" s="25" t="e">
        <f>VLOOKUP(A5199,'NFkB target TFs'!$E$10:$E$54,1,FALSE)</f>
        <v>#N/A</v>
      </c>
      <c r="P5199" s="25" t="e">
        <f>VLOOKUP(A5199,'all NFkB targets'!$A$6:$A$571,1,FALSE)</f>
        <v>#N/A</v>
      </c>
    </row>
    <row r="5200" spans="1:16" x14ac:dyDescent="0.25">
      <c r="A5200" s="96" t="s">
        <v>13081</v>
      </c>
      <c r="B5200" s="21" t="s">
        <v>13082</v>
      </c>
      <c r="C5200" s="21"/>
      <c r="D5200" s="22">
        <v>0</v>
      </c>
      <c r="E5200" s="28">
        <v>0.68703212554587734</v>
      </c>
      <c r="F5200" s="28">
        <v>3.8778433804015706</v>
      </c>
      <c r="G5200" s="28">
        <v>0.11850935575186766</v>
      </c>
      <c r="H5200" s="23">
        <v>-4.3170596343143471E-2</v>
      </c>
      <c r="I5200" s="25">
        <f t="shared" si="324"/>
        <v>1</v>
      </c>
      <c r="J5200" s="25">
        <f t="shared" si="325"/>
        <v>1</v>
      </c>
      <c r="K5200" s="25">
        <f t="shared" si="326"/>
        <v>0</v>
      </c>
      <c r="L5200" s="25">
        <f t="shared" si="327"/>
        <v>0</v>
      </c>
      <c r="M5200" s="25">
        <v>1</v>
      </c>
      <c r="N5200" s="25" t="e">
        <v>#N/A</v>
      </c>
      <c r="O5200" s="25" t="e">
        <f>VLOOKUP(A5200,'NFkB target TFs'!$E$10:$E$54,1,FALSE)</f>
        <v>#N/A</v>
      </c>
      <c r="P5200" s="25" t="e">
        <f>VLOOKUP(A5200,'all NFkB targets'!$A$6:$A$571,1,FALSE)</f>
        <v>#N/A</v>
      </c>
    </row>
    <row r="5201" spans="1:16" x14ac:dyDescent="0.25">
      <c r="A5201" s="96" t="s">
        <v>6509</v>
      </c>
      <c r="B5201" s="21" t="s">
        <v>6510</v>
      </c>
      <c r="C5201" s="21"/>
      <c r="D5201" s="22">
        <v>0</v>
      </c>
      <c r="E5201" s="23">
        <v>0.21741236045477941</v>
      </c>
      <c r="F5201" s="23">
        <v>4.1278151668068704E-2</v>
      </c>
      <c r="G5201" s="23">
        <v>0.23483404744866931</v>
      </c>
      <c r="H5201" s="23">
        <v>-4.3193717943882416E-2</v>
      </c>
      <c r="I5201" s="25">
        <f t="shared" si="324"/>
        <v>0</v>
      </c>
      <c r="J5201" s="25">
        <f t="shared" si="325"/>
        <v>0</v>
      </c>
      <c r="K5201" s="25">
        <f t="shared" si="326"/>
        <v>0</v>
      </c>
      <c r="L5201" s="25">
        <f t="shared" si="327"/>
        <v>0</v>
      </c>
      <c r="M5201" s="25">
        <v>0</v>
      </c>
      <c r="N5201" s="25" t="e">
        <v>#N/A</v>
      </c>
      <c r="O5201" s="25" t="e">
        <f>VLOOKUP(A5201,'NFkB target TFs'!$E$10:$E$54,1,FALSE)</f>
        <v>#N/A</v>
      </c>
      <c r="P5201" s="25" t="e">
        <f>VLOOKUP(A5201,'all NFkB targets'!$A$6:$A$571,1,FALSE)</f>
        <v>#N/A</v>
      </c>
    </row>
    <row r="5202" spans="1:16" x14ac:dyDescent="0.25">
      <c r="A5202" s="96" t="s">
        <v>988</v>
      </c>
      <c r="B5202" s="21" t="s">
        <v>989</v>
      </c>
      <c r="C5202" s="21"/>
      <c r="D5202" s="22">
        <v>0</v>
      </c>
      <c r="E5202" s="23">
        <v>0.19709062943247563</v>
      </c>
      <c r="F5202" s="23">
        <v>9.2731290107862768E-2</v>
      </c>
      <c r="G5202" s="23">
        <v>-0.3231234391335549</v>
      </c>
      <c r="H5202" s="23">
        <v>-4.3277376631129766E-2</v>
      </c>
      <c r="I5202" s="25">
        <f t="shared" si="324"/>
        <v>0</v>
      </c>
      <c r="J5202" s="25">
        <f t="shared" si="325"/>
        <v>0</v>
      </c>
      <c r="K5202" s="25">
        <f t="shared" si="326"/>
        <v>0</v>
      </c>
      <c r="L5202" s="25">
        <f t="shared" si="327"/>
        <v>0</v>
      </c>
      <c r="M5202" s="25">
        <v>0</v>
      </c>
      <c r="N5202" s="25" t="e">
        <v>#N/A</v>
      </c>
      <c r="O5202" s="25" t="e">
        <f>VLOOKUP(A5202,'NFkB target TFs'!$E$10:$E$54,1,FALSE)</f>
        <v>#N/A</v>
      </c>
      <c r="P5202" s="25" t="e">
        <f>VLOOKUP(A5202,'all NFkB targets'!$A$6:$A$571,1,FALSE)</f>
        <v>#N/A</v>
      </c>
    </row>
    <row r="5203" spans="1:16" x14ac:dyDescent="0.25">
      <c r="A5203" s="96" t="s">
        <v>11351</v>
      </c>
      <c r="B5203" s="21" t="s">
        <v>11352</v>
      </c>
      <c r="C5203" s="21"/>
      <c r="D5203" s="22">
        <v>0</v>
      </c>
      <c r="E5203" s="23">
        <v>0.49976136527152865</v>
      </c>
      <c r="F5203" s="23">
        <v>0.51978814255905093</v>
      </c>
      <c r="G5203" s="23">
        <v>0.42504086653729112</v>
      </c>
      <c r="H5203" s="23">
        <v>-4.3447143085559012E-2</v>
      </c>
      <c r="I5203" s="25">
        <f t="shared" si="324"/>
        <v>0</v>
      </c>
      <c r="J5203" s="25">
        <f t="shared" si="325"/>
        <v>0</v>
      </c>
      <c r="K5203" s="25">
        <f t="shared" si="326"/>
        <v>0</v>
      </c>
      <c r="L5203" s="25">
        <f t="shared" si="327"/>
        <v>0</v>
      </c>
      <c r="M5203" s="25">
        <v>0</v>
      </c>
      <c r="N5203" s="25" t="e">
        <v>#N/A</v>
      </c>
      <c r="O5203" s="25" t="e">
        <f>VLOOKUP(A5203,'NFkB target TFs'!$E$10:$E$54,1,FALSE)</f>
        <v>#N/A</v>
      </c>
      <c r="P5203" s="25" t="e">
        <f>VLOOKUP(A5203,'all NFkB targets'!$A$6:$A$571,1,FALSE)</f>
        <v>#N/A</v>
      </c>
    </row>
    <row r="5204" spans="1:16" x14ac:dyDescent="0.25">
      <c r="A5204" s="96" t="s">
        <v>11807</v>
      </c>
      <c r="B5204" s="21" t="s">
        <v>941</v>
      </c>
      <c r="C5204" s="21"/>
      <c r="D5204" s="22">
        <v>0</v>
      </c>
      <c r="E5204" s="23">
        <v>-6.552552736379591E-2</v>
      </c>
      <c r="F5204" s="23">
        <v>0.18109242937035155</v>
      </c>
      <c r="G5204" s="23">
        <v>-5.4426256837443877E-2</v>
      </c>
      <c r="H5204" s="23">
        <v>-4.3628230157660687E-2</v>
      </c>
      <c r="I5204" s="25">
        <f t="shared" si="324"/>
        <v>0</v>
      </c>
      <c r="J5204" s="25">
        <f t="shared" si="325"/>
        <v>0</v>
      </c>
      <c r="K5204" s="25">
        <f t="shared" si="326"/>
        <v>0</v>
      </c>
      <c r="L5204" s="25">
        <f t="shared" si="327"/>
        <v>0</v>
      </c>
      <c r="M5204" s="25">
        <v>0</v>
      </c>
      <c r="N5204" s="25" t="e">
        <v>#N/A</v>
      </c>
      <c r="O5204" s="25" t="e">
        <f>VLOOKUP(A5204,'NFkB target TFs'!$E$10:$E$54,1,FALSE)</f>
        <v>#N/A</v>
      </c>
      <c r="P5204" s="25" t="e">
        <f>VLOOKUP(A5204,'all NFkB targets'!$A$6:$A$571,1,FALSE)</f>
        <v>#N/A</v>
      </c>
    </row>
    <row r="5205" spans="1:16" x14ac:dyDescent="0.25">
      <c r="A5205" s="96" t="s">
        <v>3680</v>
      </c>
      <c r="B5205" s="21" t="s">
        <v>3681</v>
      </c>
      <c r="C5205" s="21"/>
      <c r="D5205" s="22">
        <v>0</v>
      </c>
      <c r="E5205" s="23">
        <v>0.25393196622037906</v>
      </c>
      <c r="F5205" s="23">
        <v>-0.19427082958293052</v>
      </c>
      <c r="G5205" s="23">
        <v>0.25669451823805572</v>
      </c>
      <c r="H5205" s="23">
        <v>-4.3680818099704213E-2</v>
      </c>
      <c r="I5205" s="25">
        <f t="shared" si="324"/>
        <v>0</v>
      </c>
      <c r="J5205" s="25">
        <f t="shared" si="325"/>
        <v>0</v>
      </c>
      <c r="K5205" s="25">
        <f t="shared" si="326"/>
        <v>0</v>
      </c>
      <c r="L5205" s="25">
        <f t="shared" si="327"/>
        <v>0</v>
      </c>
      <c r="M5205" s="25">
        <v>0</v>
      </c>
      <c r="N5205" s="25" t="e">
        <v>#N/A</v>
      </c>
      <c r="O5205" s="25" t="e">
        <f>VLOOKUP(A5205,'NFkB target TFs'!$E$10:$E$54,1,FALSE)</f>
        <v>#N/A</v>
      </c>
      <c r="P5205" s="25" t="e">
        <f>VLOOKUP(A5205,'all NFkB targets'!$A$6:$A$571,1,FALSE)</f>
        <v>#N/A</v>
      </c>
    </row>
    <row r="5206" spans="1:16" x14ac:dyDescent="0.25">
      <c r="A5206" s="96" t="s">
        <v>9171</v>
      </c>
      <c r="B5206" s="21" t="s">
        <v>9172</v>
      </c>
      <c r="C5206" s="21"/>
      <c r="D5206" s="22">
        <v>0</v>
      </c>
      <c r="E5206" s="23">
        <v>-5.4796124359296754E-2</v>
      </c>
      <c r="F5206" s="23">
        <v>0.18573915348674755</v>
      </c>
      <c r="G5206" s="23">
        <v>0.29618883402608159</v>
      </c>
      <c r="H5206" s="23">
        <v>-4.3708730245856066E-2</v>
      </c>
      <c r="I5206" s="25">
        <f t="shared" si="324"/>
        <v>0</v>
      </c>
      <c r="J5206" s="25">
        <f t="shared" si="325"/>
        <v>0</v>
      </c>
      <c r="K5206" s="25">
        <f t="shared" si="326"/>
        <v>0</v>
      </c>
      <c r="L5206" s="25">
        <f t="shared" si="327"/>
        <v>0</v>
      </c>
      <c r="M5206" s="25">
        <v>0</v>
      </c>
      <c r="N5206" s="25" t="e">
        <v>#N/A</v>
      </c>
      <c r="O5206" s="25" t="e">
        <f>VLOOKUP(A5206,'NFkB target TFs'!$E$10:$E$54,1,FALSE)</f>
        <v>#N/A</v>
      </c>
      <c r="P5206" s="25" t="e">
        <f>VLOOKUP(A5206,'all NFkB targets'!$A$6:$A$571,1,FALSE)</f>
        <v>#N/A</v>
      </c>
    </row>
    <row r="5207" spans="1:16" x14ac:dyDescent="0.25">
      <c r="A5207" s="96" t="s">
        <v>3003</v>
      </c>
      <c r="B5207" s="21" t="s">
        <v>3004</v>
      </c>
      <c r="C5207" s="21"/>
      <c r="D5207" s="22">
        <v>0</v>
      </c>
      <c r="E5207" s="23">
        <v>0.1670345727911548</v>
      </c>
      <c r="F5207" s="23">
        <v>0.37068887286610619</v>
      </c>
      <c r="G5207" s="23">
        <v>7.7322250274962992E-2</v>
      </c>
      <c r="H5207" s="23">
        <v>-4.392220320094755E-2</v>
      </c>
      <c r="I5207" s="25">
        <f t="shared" si="324"/>
        <v>0</v>
      </c>
      <c r="J5207" s="25">
        <f t="shared" si="325"/>
        <v>0</v>
      </c>
      <c r="K5207" s="25">
        <f t="shared" si="326"/>
        <v>0</v>
      </c>
      <c r="L5207" s="25">
        <f t="shared" si="327"/>
        <v>0</v>
      </c>
      <c r="M5207" s="25">
        <v>0</v>
      </c>
      <c r="N5207" s="25" t="e">
        <v>#N/A</v>
      </c>
      <c r="O5207" s="25" t="e">
        <f>VLOOKUP(A5207,'NFkB target TFs'!$E$10:$E$54,1,FALSE)</f>
        <v>#N/A</v>
      </c>
      <c r="P5207" s="25" t="e">
        <f>VLOOKUP(A5207,'all NFkB targets'!$A$6:$A$571,1,FALSE)</f>
        <v>#N/A</v>
      </c>
    </row>
    <row r="5208" spans="1:16" x14ac:dyDescent="0.25">
      <c r="A5208" s="96" t="s">
        <v>5250</v>
      </c>
      <c r="B5208" s="21" t="s">
        <v>5251</v>
      </c>
      <c r="C5208" s="21"/>
      <c r="D5208" s="22">
        <v>0</v>
      </c>
      <c r="E5208" s="23">
        <v>8.3137713037510733E-2</v>
      </c>
      <c r="F5208" s="23">
        <v>3.8937994762264658E-2</v>
      </c>
      <c r="G5208" s="23">
        <v>-9.5718413731531921E-2</v>
      </c>
      <c r="H5208" s="23">
        <v>-4.3977604503476285E-2</v>
      </c>
      <c r="I5208" s="25">
        <f t="shared" si="324"/>
        <v>0</v>
      </c>
      <c r="J5208" s="25">
        <f t="shared" si="325"/>
        <v>0</v>
      </c>
      <c r="K5208" s="25">
        <f t="shared" si="326"/>
        <v>0</v>
      </c>
      <c r="L5208" s="25">
        <f t="shared" si="327"/>
        <v>0</v>
      </c>
      <c r="M5208" s="25">
        <v>0</v>
      </c>
      <c r="N5208" s="25" t="e">
        <v>#N/A</v>
      </c>
      <c r="O5208" s="25" t="e">
        <f>VLOOKUP(A5208,'NFkB target TFs'!$E$10:$E$54,1,FALSE)</f>
        <v>#N/A</v>
      </c>
      <c r="P5208" s="25" t="e">
        <f>VLOOKUP(A5208,'all NFkB targets'!$A$6:$A$571,1,FALSE)</f>
        <v>#N/A</v>
      </c>
    </row>
    <row r="5209" spans="1:16" x14ac:dyDescent="0.25">
      <c r="A5209" s="96" t="s">
        <v>2169</v>
      </c>
      <c r="B5209" s="21" t="s">
        <v>2170</v>
      </c>
      <c r="C5209" s="21"/>
      <c r="D5209" s="22">
        <v>0</v>
      </c>
      <c r="E5209" s="23">
        <v>-6.3756555674248871E-2</v>
      </c>
      <c r="F5209" s="23">
        <v>-0.11770022690703992</v>
      </c>
      <c r="G5209" s="23">
        <v>0.13701024344473919</v>
      </c>
      <c r="H5209" s="23">
        <v>-4.4119686750557718E-2</v>
      </c>
      <c r="I5209" s="25">
        <f t="shared" si="324"/>
        <v>0</v>
      </c>
      <c r="J5209" s="25">
        <f t="shared" si="325"/>
        <v>0</v>
      </c>
      <c r="K5209" s="25">
        <f t="shared" si="326"/>
        <v>0</v>
      </c>
      <c r="L5209" s="25">
        <f t="shared" si="327"/>
        <v>0</v>
      </c>
      <c r="M5209" s="25">
        <v>0</v>
      </c>
      <c r="N5209" s="25" t="e">
        <v>#N/A</v>
      </c>
      <c r="O5209" s="25" t="e">
        <f>VLOOKUP(A5209,'NFkB target TFs'!$E$10:$E$54,1,FALSE)</f>
        <v>#N/A</v>
      </c>
      <c r="P5209" s="25" t="e">
        <f>VLOOKUP(A5209,'all NFkB targets'!$A$6:$A$571,1,FALSE)</f>
        <v>#N/A</v>
      </c>
    </row>
    <row r="5210" spans="1:16" x14ac:dyDescent="0.25">
      <c r="A5210" s="96" t="s">
        <v>9563</v>
      </c>
      <c r="B5210" s="21" t="s">
        <v>941</v>
      </c>
      <c r="C5210" s="21"/>
      <c r="D5210" s="22">
        <v>0</v>
      </c>
      <c r="E5210" s="23">
        <v>-0.1946348019266593</v>
      </c>
      <c r="F5210" s="23">
        <v>-0.14740216072714832</v>
      </c>
      <c r="G5210" s="23">
        <v>-0.12010215502695158</v>
      </c>
      <c r="H5210" s="23">
        <v>-4.4235223230278266E-2</v>
      </c>
      <c r="I5210" s="25">
        <f t="shared" si="324"/>
        <v>0</v>
      </c>
      <c r="J5210" s="25">
        <f t="shared" si="325"/>
        <v>0</v>
      </c>
      <c r="K5210" s="25">
        <f t="shared" si="326"/>
        <v>0</v>
      </c>
      <c r="L5210" s="25">
        <f t="shared" si="327"/>
        <v>0</v>
      </c>
      <c r="M5210" s="25">
        <v>0</v>
      </c>
      <c r="N5210" s="25" t="e">
        <v>#N/A</v>
      </c>
      <c r="O5210" s="25" t="e">
        <f>VLOOKUP(A5210,'NFkB target TFs'!$E$10:$E$54,1,FALSE)</f>
        <v>#N/A</v>
      </c>
      <c r="P5210" s="25" t="e">
        <f>VLOOKUP(A5210,'all NFkB targets'!$A$6:$A$571,1,FALSE)</f>
        <v>#N/A</v>
      </c>
    </row>
    <row r="5211" spans="1:16" x14ac:dyDescent="0.25">
      <c r="A5211" s="96" t="s">
        <v>10353</v>
      </c>
      <c r="B5211" s="21" t="s">
        <v>10354</v>
      </c>
      <c r="C5211" s="21"/>
      <c r="D5211" s="22">
        <v>0</v>
      </c>
      <c r="E5211" s="23">
        <v>7.103173914141557E-2</v>
      </c>
      <c r="F5211" s="23">
        <v>-0.13812406855185108</v>
      </c>
      <c r="G5211" s="23">
        <v>-0.2609988147009567</v>
      </c>
      <c r="H5211" s="23">
        <v>-4.4266125973650962E-2</v>
      </c>
      <c r="I5211" s="25">
        <f t="shared" si="324"/>
        <v>0</v>
      </c>
      <c r="J5211" s="25">
        <f t="shared" si="325"/>
        <v>0</v>
      </c>
      <c r="K5211" s="25">
        <f t="shared" si="326"/>
        <v>0</v>
      </c>
      <c r="L5211" s="25">
        <f t="shared" si="327"/>
        <v>0</v>
      </c>
      <c r="M5211" s="25">
        <v>0</v>
      </c>
      <c r="N5211" s="25" t="e">
        <v>#N/A</v>
      </c>
      <c r="O5211" s="25" t="e">
        <f>VLOOKUP(A5211,'NFkB target TFs'!$E$10:$E$54,1,FALSE)</f>
        <v>#N/A</v>
      </c>
      <c r="P5211" s="25" t="e">
        <f>VLOOKUP(A5211,'all NFkB targets'!$A$6:$A$571,1,FALSE)</f>
        <v>#N/A</v>
      </c>
    </row>
    <row r="5212" spans="1:16" x14ac:dyDescent="0.25">
      <c r="A5212" s="96" t="s">
        <v>11299</v>
      </c>
      <c r="B5212" s="21" t="s">
        <v>11300</v>
      </c>
      <c r="C5212" s="21"/>
      <c r="D5212" s="22">
        <v>0</v>
      </c>
      <c r="E5212" s="23">
        <v>-0.15930449892852253</v>
      </c>
      <c r="F5212" s="23">
        <v>6.2845085627907485E-2</v>
      </c>
      <c r="G5212" s="23">
        <v>-0.14760920380023046</v>
      </c>
      <c r="H5212" s="23">
        <v>-4.4370673074964444E-2</v>
      </c>
      <c r="I5212" s="25">
        <f t="shared" si="324"/>
        <v>0</v>
      </c>
      <c r="J5212" s="25">
        <f t="shared" si="325"/>
        <v>0</v>
      </c>
      <c r="K5212" s="25">
        <f t="shared" si="326"/>
        <v>0</v>
      </c>
      <c r="L5212" s="25">
        <f t="shared" si="327"/>
        <v>0</v>
      </c>
      <c r="M5212" s="25">
        <v>0</v>
      </c>
      <c r="N5212" s="25" t="e">
        <v>#N/A</v>
      </c>
      <c r="O5212" s="25" t="e">
        <f>VLOOKUP(A5212,'NFkB target TFs'!$E$10:$E$54,1,FALSE)</f>
        <v>#N/A</v>
      </c>
      <c r="P5212" s="25" t="e">
        <f>VLOOKUP(A5212,'all NFkB targets'!$A$6:$A$571,1,FALSE)</f>
        <v>#N/A</v>
      </c>
    </row>
    <row r="5213" spans="1:16" x14ac:dyDescent="0.25">
      <c r="A5213" s="96" t="s">
        <v>11986</v>
      </c>
      <c r="B5213" s="21" t="s">
        <v>11987</v>
      </c>
      <c r="C5213" s="21"/>
      <c r="D5213" s="22">
        <v>0</v>
      </c>
      <c r="E5213" s="28">
        <v>0.62126688368666727</v>
      </c>
      <c r="F5213" s="28">
        <v>0.27723971811736681</v>
      </c>
      <c r="G5213" s="28">
        <v>0.19214837904693047</v>
      </c>
      <c r="H5213" s="23">
        <v>-4.4639570777134548E-2</v>
      </c>
      <c r="I5213" s="25">
        <f t="shared" si="324"/>
        <v>1</v>
      </c>
      <c r="J5213" s="25">
        <f t="shared" si="325"/>
        <v>0</v>
      </c>
      <c r="K5213" s="25">
        <f t="shared" si="326"/>
        <v>0</v>
      </c>
      <c r="L5213" s="25">
        <f t="shared" si="327"/>
        <v>0</v>
      </c>
      <c r="M5213" s="25">
        <v>1</v>
      </c>
      <c r="N5213" s="25" t="e">
        <v>#N/A</v>
      </c>
      <c r="O5213" s="25" t="e">
        <f>VLOOKUP(A5213,'NFkB target TFs'!$E$10:$E$54,1,FALSE)</f>
        <v>#N/A</v>
      </c>
      <c r="P5213" s="25" t="e">
        <f>VLOOKUP(A5213,'all NFkB targets'!$A$6:$A$571,1,FALSE)</f>
        <v>#N/A</v>
      </c>
    </row>
    <row r="5214" spans="1:16" x14ac:dyDescent="0.25">
      <c r="A5214" s="96" t="s">
        <v>9898</v>
      </c>
      <c r="B5214" s="21" t="s">
        <v>9899</v>
      </c>
      <c r="C5214" s="21"/>
      <c r="D5214" s="22">
        <v>0</v>
      </c>
      <c r="E5214" s="23">
        <v>-8.1402016237766515E-3</v>
      </c>
      <c r="F5214" s="23">
        <v>-0.2715445187432603</v>
      </c>
      <c r="G5214" s="23">
        <v>-0.26228978902196631</v>
      </c>
      <c r="H5214" s="23">
        <v>-4.4814386255640347E-2</v>
      </c>
      <c r="I5214" s="25">
        <f t="shared" si="324"/>
        <v>0</v>
      </c>
      <c r="J5214" s="25">
        <f t="shared" si="325"/>
        <v>0</v>
      </c>
      <c r="K5214" s="25">
        <f t="shared" si="326"/>
        <v>0</v>
      </c>
      <c r="L5214" s="25">
        <f t="shared" si="327"/>
        <v>0</v>
      </c>
      <c r="M5214" s="25">
        <v>0</v>
      </c>
      <c r="N5214" s="25" t="e">
        <v>#N/A</v>
      </c>
      <c r="O5214" s="25" t="e">
        <f>VLOOKUP(A5214,'NFkB target TFs'!$E$10:$E$54,1,FALSE)</f>
        <v>#N/A</v>
      </c>
      <c r="P5214" s="25" t="e">
        <f>VLOOKUP(A5214,'all NFkB targets'!$A$6:$A$571,1,FALSE)</f>
        <v>#N/A</v>
      </c>
    </row>
    <row r="5215" spans="1:16" x14ac:dyDescent="0.25">
      <c r="A5215" s="96" t="s">
        <v>5204</v>
      </c>
      <c r="B5215" s="21" t="s">
        <v>5205</v>
      </c>
      <c r="C5215" s="21"/>
      <c r="D5215" s="22">
        <v>0</v>
      </c>
      <c r="E5215" s="23">
        <v>-4.9900653098064088E-2</v>
      </c>
      <c r="F5215" s="23">
        <v>1.8651545796544315E-2</v>
      </c>
      <c r="G5215" s="23">
        <v>-0.18231423454088719</v>
      </c>
      <c r="H5215" s="23">
        <v>-4.4827127514063772E-2</v>
      </c>
      <c r="I5215" s="25">
        <f t="shared" si="324"/>
        <v>0</v>
      </c>
      <c r="J5215" s="25">
        <f t="shared" si="325"/>
        <v>0</v>
      </c>
      <c r="K5215" s="25">
        <f t="shared" si="326"/>
        <v>0</v>
      </c>
      <c r="L5215" s="25">
        <f t="shared" si="327"/>
        <v>0</v>
      </c>
      <c r="M5215" s="25">
        <v>0</v>
      </c>
      <c r="N5215" s="25" t="e">
        <v>#N/A</v>
      </c>
      <c r="O5215" s="25" t="e">
        <f>VLOOKUP(A5215,'NFkB target TFs'!$E$10:$E$54,1,FALSE)</f>
        <v>#N/A</v>
      </c>
      <c r="P5215" s="25" t="e">
        <f>VLOOKUP(A5215,'all NFkB targets'!$A$6:$A$571,1,FALSE)</f>
        <v>#N/A</v>
      </c>
    </row>
    <row r="5216" spans="1:16" x14ac:dyDescent="0.25">
      <c r="A5216" s="96" t="s">
        <v>6656</v>
      </c>
      <c r="B5216" s="21" t="s">
        <v>6657</v>
      </c>
      <c r="C5216" s="21"/>
      <c r="D5216" s="22">
        <v>0</v>
      </c>
      <c r="E5216" s="23">
        <v>-0.13035712246076181</v>
      </c>
      <c r="F5216" s="23">
        <v>0.25814084177177421</v>
      </c>
      <c r="G5216" s="23">
        <v>-0.28534237908916915</v>
      </c>
      <c r="H5216" s="23">
        <v>-4.4954048615345368E-2</v>
      </c>
      <c r="I5216" s="25">
        <f t="shared" si="324"/>
        <v>0</v>
      </c>
      <c r="J5216" s="25">
        <f t="shared" si="325"/>
        <v>0</v>
      </c>
      <c r="K5216" s="25">
        <f t="shared" si="326"/>
        <v>0</v>
      </c>
      <c r="L5216" s="25">
        <f t="shared" si="327"/>
        <v>0</v>
      </c>
      <c r="M5216" s="25">
        <v>0</v>
      </c>
      <c r="N5216" s="25" t="e">
        <v>#N/A</v>
      </c>
      <c r="O5216" s="25" t="e">
        <f>VLOOKUP(A5216,'NFkB target TFs'!$E$10:$E$54,1,FALSE)</f>
        <v>#N/A</v>
      </c>
      <c r="P5216" s="25" t="e">
        <f>VLOOKUP(A5216,'all NFkB targets'!$A$6:$A$571,1,FALSE)</f>
        <v>#N/A</v>
      </c>
    </row>
    <row r="5217" spans="1:16" x14ac:dyDescent="0.25">
      <c r="A5217" s="96" t="s">
        <v>4222</v>
      </c>
      <c r="B5217" s="21" t="s">
        <v>4223</v>
      </c>
      <c r="C5217" s="21"/>
      <c r="D5217" s="22">
        <v>0</v>
      </c>
      <c r="E5217" s="23">
        <v>-7.6564589855653092E-2</v>
      </c>
      <c r="F5217" s="23">
        <v>-0.1886053347623374</v>
      </c>
      <c r="G5217" s="23">
        <v>-0.21045121773946421</v>
      </c>
      <c r="H5217" s="23">
        <v>-4.4982163915133634E-2</v>
      </c>
      <c r="I5217" s="25">
        <f t="shared" si="324"/>
        <v>0</v>
      </c>
      <c r="J5217" s="25">
        <f t="shared" si="325"/>
        <v>0</v>
      </c>
      <c r="K5217" s="25">
        <f t="shared" si="326"/>
        <v>0</v>
      </c>
      <c r="L5217" s="25">
        <f t="shared" si="327"/>
        <v>0</v>
      </c>
      <c r="M5217" s="25">
        <v>0</v>
      </c>
      <c r="N5217" s="25" t="e">
        <v>#N/A</v>
      </c>
      <c r="O5217" s="25" t="e">
        <f>VLOOKUP(A5217,'NFkB target TFs'!$E$10:$E$54,1,FALSE)</f>
        <v>#N/A</v>
      </c>
      <c r="P5217" s="25" t="e">
        <f>VLOOKUP(A5217,'all NFkB targets'!$A$6:$A$571,1,FALSE)</f>
        <v>#N/A</v>
      </c>
    </row>
    <row r="5218" spans="1:16" x14ac:dyDescent="0.25">
      <c r="A5218" s="96" t="s">
        <v>9179</v>
      </c>
      <c r="B5218" s="21" t="s">
        <v>9180</v>
      </c>
      <c r="C5218" s="21"/>
      <c r="D5218" s="22">
        <v>0</v>
      </c>
      <c r="E5218" s="23">
        <v>-6.7885848190134121E-3</v>
      </c>
      <c r="F5218" s="23">
        <v>1.4409639329613757E-2</v>
      </c>
      <c r="G5218" s="23">
        <v>0.15134411794330432</v>
      </c>
      <c r="H5218" s="23">
        <v>-4.5007288677358634E-2</v>
      </c>
      <c r="I5218" s="25">
        <f t="shared" si="324"/>
        <v>0</v>
      </c>
      <c r="J5218" s="25">
        <f t="shared" si="325"/>
        <v>0</v>
      </c>
      <c r="K5218" s="25">
        <f t="shared" si="326"/>
        <v>0</v>
      </c>
      <c r="L5218" s="25">
        <f t="shared" si="327"/>
        <v>0</v>
      </c>
      <c r="M5218" s="25">
        <v>0</v>
      </c>
      <c r="N5218" s="25" t="e">
        <v>#N/A</v>
      </c>
      <c r="O5218" s="25" t="e">
        <f>VLOOKUP(A5218,'NFkB target TFs'!$E$10:$E$54,1,FALSE)</f>
        <v>#N/A</v>
      </c>
      <c r="P5218" s="25" t="e">
        <f>VLOOKUP(A5218,'all NFkB targets'!$A$6:$A$571,1,FALSE)</f>
        <v>#N/A</v>
      </c>
    </row>
    <row r="5219" spans="1:16" x14ac:dyDescent="0.25">
      <c r="A5219" s="96" t="s">
        <v>8604</v>
      </c>
      <c r="B5219" s="21" t="s">
        <v>8605</v>
      </c>
      <c r="C5219" s="21"/>
      <c r="D5219" s="22">
        <v>0</v>
      </c>
      <c r="E5219" s="23">
        <v>-0.34748358398083251</v>
      </c>
      <c r="F5219" s="23">
        <v>-0.17781323843391109</v>
      </c>
      <c r="G5219" s="23">
        <v>-0.20869536493658308</v>
      </c>
      <c r="H5219" s="23">
        <v>-4.5034436364477098E-2</v>
      </c>
      <c r="I5219" s="25">
        <f t="shared" si="324"/>
        <v>0</v>
      </c>
      <c r="J5219" s="25">
        <f t="shared" si="325"/>
        <v>0</v>
      </c>
      <c r="K5219" s="25">
        <f t="shared" si="326"/>
        <v>0</v>
      </c>
      <c r="L5219" s="25">
        <f t="shared" si="327"/>
        <v>0</v>
      </c>
      <c r="M5219" s="25">
        <v>0</v>
      </c>
      <c r="N5219" s="25" t="e">
        <v>#N/A</v>
      </c>
      <c r="O5219" s="25" t="e">
        <f>VLOOKUP(A5219,'NFkB target TFs'!$E$10:$E$54,1,FALSE)</f>
        <v>#N/A</v>
      </c>
      <c r="P5219" s="25" t="e">
        <f>VLOOKUP(A5219,'all NFkB targets'!$A$6:$A$571,1,FALSE)</f>
        <v>#N/A</v>
      </c>
    </row>
    <row r="5220" spans="1:16" x14ac:dyDescent="0.25">
      <c r="A5220" s="96" t="s">
        <v>7142</v>
      </c>
      <c r="B5220" s="21" t="s">
        <v>7143</v>
      </c>
      <c r="C5220" s="21"/>
      <c r="D5220" s="22">
        <v>0</v>
      </c>
      <c r="E5220" s="23">
        <v>0.14546844468590506</v>
      </c>
      <c r="F5220" s="23">
        <v>0.25371477802823361</v>
      </c>
      <c r="G5220" s="23">
        <v>0.32016302164679178</v>
      </c>
      <c r="H5220" s="23">
        <v>-4.5127899807402623E-2</v>
      </c>
      <c r="I5220" s="25">
        <f t="shared" si="324"/>
        <v>0</v>
      </c>
      <c r="J5220" s="25">
        <f t="shared" si="325"/>
        <v>0</v>
      </c>
      <c r="K5220" s="25">
        <f t="shared" si="326"/>
        <v>0</v>
      </c>
      <c r="L5220" s="25">
        <f t="shared" si="327"/>
        <v>0</v>
      </c>
      <c r="M5220" s="25">
        <v>0</v>
      </c>
      <c r="N5220" s="25" t="e">
        <v>#N/A</v>
      </c>
      <c r="O5220" s="25" t="e">
        <f>VLOOKUP(A5220,'NFkB target TFs'!$E$10:$E$54,1,FALSE)</f>
        <v>#N/A</v>
      </c>
      <c r="P5220" s="25" t="e">
        <f>VLOOKUP(A5220,'all NFkB targets'!$A$6:$A$571,1,FALSE)</f>
        <v>#N/A</v>
      </c>
    </row>
    <row r="5221" spans="1:16" x14ac:dyDescent="0.25">
      <c r="A5221" s="96" t="s">
        <v>8953</v>
      </c>
      <c r="B5221" s="21" t="s">
        <v>941</v>
      </c>
      <c r="C5221" s="21"/>
      <c r="D5221" s="22">
        <v>0</v>
      </c>
      <c r="E5221" s="23">
        <v>-0.5398596144406167</v>
      </c>
      <c r="F5221" s="23">
        <v>0.16090721902831318</v>
      </c>
      <c r="G5221" s="23">
        <v>2.7143778947337834E-2</v>
      </c>
      <c r="H5221" s="23">
        <v>-4.5234538840939781E-2</v>
      </c>
      <c r="I5221" s="25">
        <f t="shared" si="324"/>
        <v>0</v>
      </c>
      <c r="J5221" s="25">
        <f t="shared" si="325"/>
        <v>0</v>
      </c>
      <c r="K5221" s="25">
        <f t="shared" si="326"/>
        <v>0</v>
      </c>
      <c r="L5221" s="25">
        <f t="shared" si="327"/>
        <v>0</v>
      </c>
      <c r="M5221" s="25">
        <v>0</v>
      </c>
      <c r="N5221" s="25" t="e">
        <v>#N/A</v>
      </c>
      <c r="O5221" s="25" t="e">
        <f>VLOOKUP(A5221,'NFkB target TFs'!$E$10:$E$54,1,FALSE)</f>
        <v>#N/A</v>
      </c>
      <c r="P5221" s="25" t="e">
        <f>VLOOKUP(A5221,'all NFkB targets'!$A$6:$A$571,1,FALSE)</f>
        <v>#N/A</v>
      </c>
    </row>
    <row r="5222" spans="1:16" x14ac:dyDescent="0.25">
      <c r="A5222" s="96" t="s">
        <v>12051</v>
      </c>
      <c r="B5222" s="21" t="s">
        <v>12052</v>
      </c>
      <c r="C5222" s="21"/>
      <c r="D5222" s="22">
        <v>0</v>
      </c>
      <c r="E5222" s="24">
        <v>-1.2961549932043506</v>
      </c>
      <c r="F5222" s="28">
        <v>0.48068717867734839</v>
      </c>
      <c r="G5222" s="24">
        <v>-0.56532549831745849</v>
      </c>
      <c r="H5222" s="23">
        <v>-4.5385446202144603E-2</v>
      </c>
      <c r="I5222" s="25">
        <f t="shared" si="324"/>
        <v>1</v>
      </c>
      <c r="J5222" s="25">
        <f t="shared" si="325"/>
        <v>0</v>
      </c>
      <c r="K5222" s="25">
        <f t="shared" si="326"/>
        <v>0</v>
      </c>
      <c r="L5222" s="25">
        <f t="shared" si="327"/>
        <v>0</v>
      </c>
      <c r="M5222" s="25">
        <v>1</v>
      </c>
      <c r="N5222" s="25" t="e">
        <v>#N/A</v>
      </c>
      <c r="O5222" s="25" t="e">
        <f>VLOOKUP(A5222,'NFkB target TFs'!$E$10:$E$54,1,FALSE)</f>
        <v>#N/A</v>
      </c>
      <c r="P5222" s="25" t="e">
        <f>VLOOKUP(A5222,'all NFkB targets'!$A$6:$A$571,1,FALSE)</f>
        <v>#N/A</v>
      </c>
    </row>
    <row r="5223" spans="1:16" x14ac:dyDescent="0.25">
      <c r="A5223" s="96" t="s">
        <v>9384</v>
      </c>
      <c r="B5223" s="21" t="s">
        <v>9385</v>
      </c>
      <c r="C5223" s="21"/>
      <c r="D5223" s="22">
        <v>0</v>
      </c>
      <c r="E5223" s="23">
        <v>0.19418115319004503</v>
      </c>
      <c r="F5223" s="23">
        <v>8.627044871769865E-2</v>
      </c>
      <c r="G5223" s="23">
        <v>6.4329136808773816E-3</v>
      </c>
      <c r="H5223" s="23">
        <v>-4.5387225175550897E-2</v>
      </c>
      <c r="I5223" s="25">
        <f t="shared" si="324"/>
        <v>0</v>
      </c>
      <c r="J5223" s="25">
        <f t="shared" si="325"/>
        <v>0</v>
      </c>
      <c r="K5223" s="25">
        <f t="shared" si="326"/>
        <v>0</v>
      </c>
      <c r="L5223" s="25">
        <f t="shared" si="327"/>
        <v>0</v>
      </c>
      <c r="M5223" s="25">
        <v>0</v>
      </c>
      <c r="N5223" s="25" t="e">
        <v>#N/A</v>
      </c>
      <c r="O5223" s="25" t="e">
        <f>VLOOKUP(A5223,'NFkB target TFs'!$E$10:$E$54,1,FALSE)</f>
        <v>#N/A</v>
      </c>
      <c r="P5223" s="25" t="e">
        <f>VLOOKUP(A5223,'all NFkB targets'!$A$6:$A$571,1,FALSE)</f>
        <v>#N/A</v>
      </c>
    </row>
    <row r="5224" spans="1:16" x14ac:dyDescent="0.25">
      <c r="A5224" s="96" t="s">
        <v>972</v>
      </c>
      <c r="B5224" s="21" t="s">
        <v>973</v>
      </c>
      <c r="C5224" s="21"/>
      <c r="D5224" s="22">
        <v>0</v>
      </c>
      <c r="E5224" s="23">
        <v>9.1554838470909922E-2</v>
      </c>
      <c r="F5224" s="23">
        <v>-0.21526708796576219</v>
      </c>
      <c r="G5224" s="23">
        <v>2.6743117478077377E-2</v>
      </c>
      <c r="H5224" s="23">
        <v>-4.5397024976235552E-2</v>
      </c>
      <c r="I5224" s="25">
        <f t="shared" si="324"/>
        <v>0</v>
      </c>
      <c r="J5224" s="25">
        <f t="shared" si="325"/>
        <v>0</v>
      </c>
      <c r="K5224" s="25">
        <f t="shared" si="326"/>
        <v>0</v>
      </c>
      <c r="L5224" s="25">
        <f t="shared" si="327"/>
        <v>0</v>
      </c>
      <c r="M5224" s="25">
        <v>0</v>
      </c>
      <c r="N5224" s="25" t="e">
        <v>#N/A</v>
      </c>
      <c r="O5224" s="25" t="e">
        <f>VLOOKUP(A5224,'NFkB target TFs'!$E$10:$E$54,1,FALSE)</f>
        <v>#N/A</v>
      </c>
      <c r="P5224" s="25" t="e">
        <f>VLOOKUP(A5224,'all NFkB targets'!$A$6:$A$571,1,FALSE)</f>
        <v>#N/A</v>
      </c>
    </row>
    <row r="5225" spans="1:16" x14ac:dyDescent="0.25">
      <c r="A5225" s="96" t="s">
        <v>9723</v>
      </c>
      <c r="B5225" s="21" t="s">
        <v>9724</v>
      </c>
      <c r="C5225" s="21"/>
      <c r="D5225" s="22">
        <v>0</v>
      </c>
      <c r="E5225" s="23">
        <v>-2.6183220270139542E-3</v>
      </c>
      <c r="F5225" s="23">
        <v>0.12625510062868267</v>
      </c>
      <c r="G5225" s="23">
        <v>0.10675961953838367</v>
      </c>
      <c r="H5225" s="23">
        <v>-4.5406665645013097E-2</v>
      </c>
      <c r="I5225" s="25">
        <f t="shared" si="324"/>
        <v>0</v>
      </c>
      <c r="J5225" s="25">
        <f t="shared" si="325"/>
        <v>0</v>
      </c>
      <c r="K5225" s="25">
        <f t="shared" si="326"/>
        <v>0</v>
      </c>
      <c r="L5225" s="25">
        <f t="shared" si="327"/>
        <v>0</v>
      </c>
      <c r="M5225" s="25">
        <v>0</v>
      </c>
      <c r="N5225" s="25" t="e">
        <v>#N/A</v>
      </c>
      <c r="O5225" s="25" t="e">
        <f>VLOOKUP(A5225,'NFkB target TFs'!$E$10:$E$54,1,FALSE)</f>
        <v>#N/A</v>
      </c>
      <c r="P5225" s="25" t="e">
        <f>VLOOKUP(A5225,'all NFkB targets'!$A$6:$A$571,1,FALSE)</f>
        <v>#N/A</v>
      </c>
    </row>
    <row r="5226" spans="1:16" x14ac:dyDescent="0.25">
      <c r="A5226" s="96" t="s">
        <v>4782</v>
      </c>
      <c r="B5226" s="21" t="s">
        <v>4783</v>
      </c>
      <c r="C5226" s="21"/>
      <c r="D5226" s="22">
        <v>0</v>
      </c>
      <c r="E5226" s="23">
        <v>0.34446253780777791</v>
      </c>
      <c r="F5226" s="23">
        <v>0.29866885391593984</v>
      </c>
      <c r="G5226" s="23">
        <v>0.41209021522850675</v>
      </c>
      <c r="H5226" s="23">
        <v>-4.5426822749798687E-2</v>
      </c>
      <c r="I5226" s="25">
        <f t="shared" si="324"/>
        <v>0</v>
      </c>
      <c r="J5226" s="25">
        <f t="shared" si="325"/>
        <v>0</v>
      </c>
      <c r="K5226" s="25">
        <f t="shared" si="326"/>
        <v>0</v>
      </c>
      <c r="L5226" s="25">
        <f t="shared" si="327"/>
        <v>0</v>
      </c>
      <c r="M5226" s="25">
        <v>0</v>
      </c>
      <c r="N5226" s="25" t="e">
        <v>#N/A</v>
      </c>
      <c r="O5226" s="25" t="e">
        <f>VLOOKUP(A5226,'NFkB target TFs'!$E$10:$E$54,1,FALSE)</f>
        <v>#N/A</v>
      </c>
      <c r="P5226" s="25" t="e">
        <f>VLOOKUP(A5226,'all NFkB targets'!$A$6:$A$571,1,FALSE)</f>
        <v>#N/A</v>
      </c>
    </row>
    <row r="5227" spans="1:16" x14ac:dyDescent="0.25">
      <c r="A5227" s="96" t="s">
        <v>11905</v>
      </c>
      <c r="B5227" s="21" t="s">
        <v>11906</v>
      </c>
      <c r="C5227" s="21"/>
      <c r="D5227" s="22">
        <v>0</v>
      </c>
      <c r="E5227" s="23">
        <v>-0.18454002830534078</v>
      </c>
      <c r="F5227" s="23">
        <v>7.341845605000083E-2</v>
      </c>
      <c r="G5227" s="23">
        <v>0.18211441045022636</v>
      </c>
      <c r="H5227" s="23">
        <v>-4.5556542801236513E-2</v>
      </c>
      <c r="I5227" s="25">
        <f t="shared" si="324"/>
        <v>0</v>
      </c>
      <c r="J5227" s="25">
        <f t="shared" si="325"/>
        <v>0</v>
      </c>
      <c r="K5227" s="25">
        <f t="shared" si="326"/>
        <v>0</v>
      </c>
      <c r="L5227" s="25">
        <f t="shared" si="327"/>
        <v>0</v>
      </c>
      <c r="M5227" s="25">
        <v>0</v>
      </c>
      <c r="N5227" s="25" t="e">
        <v>#N/A</v>
      </c>
      <c r="O5227" s="25" t="e">
        <f>VLOOKUP(A5227,'NFkB target TFs'!$E$10:$E$54,1,FALSE)</f>
        <v>#N/A</v>
      </c>
      <c r="P5227" s="25" t="e">
        <f>VLOOKUP(A5227,'all NFkB targets'!$A$6:$A$571,1,FALSE)</f>
        <v>#N/A</v>
      </c>
    </row>
    <row r="5228" spans="1:16" x14ac:dyDescent="0.25">
      <c r="A5228" s="96" t="s">
        <v>9008</v>
      </c>
      <c r="B5228" s="21" t="s">
        <v>941</v>
      </c>
      <c r="C5228" s="21"/>
      <c r="D5228" s="22">
        <v>0</v>
      </c>
      <c r="E5228" s="23">
        <v>-8.6747180204677365E-3</v>
      </c>
      <c r="F5228" s="23">
        <v>0.12910760262887827</v>
      </c>
      <c r="G5228" s="23">
        <v>0.21120000646624379</v>
      </c>
      <c r="H5228" s="23">
        <v>-4.5560465341486035E-2</v>
      </c>
      <c r="I5228" s="25">
        <f t="shared" ref="I5228:I5291" si="328">IF(ABS(E5228)&gt;0.585,1,0)</f>
        <v>0</v>
      </c>
      <c r="J5228" s="25">
        <f t="shared" ref="J5228:J5291" si="329">IF(ABS(F5228)&gt;0.585,1,0)</f>
        <v>0</v>
      </c>
      <c r="K5228" s="25">
        <f t="shared" ref="K5228:K5291" si="330">IF(ABS(G5228)&gt;0.585,1,0)</f>
        <v>0</v>
      </c>
      <c r="L5228" s="25">
        <f t="shared" ref="L5228:L5291" si="331">IF(ABS(H5228)&gt;0.585,1,0)</f>
        <v>0</v>
      </c>
      <c r="M5228" s="25">
        <v>0</v>
      </c>
      <c r="N5228" s="25" t="e">
        <v>#N/A</v>
      </c>
      <c r="O5228" s="25" t="e">
        <f>VLOOKUP(A5228,'NFkB target TFs'!$E$10:$E$54,1,FALSE)</f>
        <v>#N/A</v>
      </c>
      <c r="P5228" s="25" t="e">
        <f>VLOOKUP(A5228,'all NFkB targets'!$A$6:$A$571,1,FALSE)</f>
        <v>#N/A</v>
      </c>
    </row>
    <row r="5229" spans="1:16" x14ac:dyDescent="0.25">
      <c r="A5229" s="96" t="s">
        <v>4332</v>
      </c>
      <c r="B5229" s="21" t="s">
        <v>4333</v>
      </c>
      <c r="C5229" s="21"/>
      <c r="D5229" s="22">
        <v>0</v>
      </c>
      <c r="E5229" s="23">
        <v>0.3630076039921496</v>
      </c>
      <c r="F5229" s="23">
        <v>-5.6208707887054891E-2</v>
      </c>
      <c r="G5229" s="23">
        <v>0.18030724584229699</v>
      </c>
      <c r="H5229" s="23">
        <v>-4.5573237374902383E-2</v>
      </c>
      <c r="I5229" s="25">
        <f t="shared" si="328"/>
        <v>0</v>
      </c>
      <c r="J5229" s="25">
        <f t="shared" si="329"/>
        <v>0</v>
      </c>
      <c r="K5229" s="25">
        <f t="shared" si="330"/>
        <v>0</v>
      </c>
      <c r="L5229" s="25">
        <f t="shared" si="331"/>
        <v>0</v>
      </c>
      <c r="M5229" s="25">
        <v>0</v>
      </c>
      <c r="N5229" s="25" t="e">
        <v>#N/A</v>
      </c>
      <c r="O5229" s="25" t="e">
        <f>VLOOKUP(A5229,'NFkB target TFs'!$E$10:$E$54,1,FALSE)</f>
        <v>#N/A</v>
      </c>
      <c r="P5229" s="25" t="e">
        <f>VLOOKUP(A5229,'all NFkB targets'!$A$6:$A$571,1,FALSE)</f>
        <v>#N/A</v>
      </c>
    </row>
    <row r="5230" spans="1:16" x14ac:dyDescent="0.25">
      <c r="A5230" s="96" t="s">
        <v>7166</v>
      </c>
      <c r="B5230" s="21" t="s">
        <v>7167</v>
      </c>
      <c r="C5230" s="21"/>
      <c r="D5230" s="22">
        <v>0</v>
      </c>
      <c r="E5230" s="23">
        <v>-0.1775807583809326</v>
      </c>
      <c r="F5230" s="23">
        <v>-3.3694781368489135E-2</v>
      </c>
      <c r="G5230" s="23">
        <v>0.24606800786540345</v>
      </c>
      <c r="H5230" s="23">
        <v>-4.5827048080167493E-2</v>
      </c>
      <c r="I5230" s="25">
        <f t="shared" si="328"/>
        <v>0</v>
      </c>
      <c r="J5230" s="25">
        <f t="shared" si="329"/>
        <v>0</v>
      </c>
      <c r="K5230" s="25">
        <f t="shared" si="330"/>
        <v>0</v>
      </c>
      <c r="L5230" s="25">
        <f t="shared" si="331"/>
        <v>0</v>
      </c>
      <c r="M5230" s="25">
        <v>0</v>
      </c>
      <c r="N5230" s="25" t="e">
        <v>#N/A</v>
      </c>
      <c r="O5230" s="25" t="e">
        <f>VLOOKUP(A5230,'NFkB target TFs'!$E$10:$E$54,1,FALSE)</f>
        <v>#N/A</v>
      </c>
      <c r="P5230" s="25" t="e">
        <f>VLOOKUP(A5230,'all NFkB targets'!$A$6:$A$571,1,FALSE)</f>
        <v>#N/A</v>
      </c>
    </row>
    <row r="5231" spans="1:16" x14ac:dyDescent="0.25">
      <c r="A5231" s="96" t="s">
        <v>10425</v>
      </c>
      <c r="B5231" s="21" t="s">
        <v>10426</v>
      </c>
      <c r="C5231" s="21"/>
      <c r="D5231" s="22">
        <v>0</v>
      </c>
      <c r="E5231" s="23">
        <v>-9.826101448313096E-2</v>
      </c>
      <c r="F5231" s="23">
        <v>0.14686628835500373</v>
      </c>
      <c r="G5231" s="23">
        <v>6.8089961961146514E-2</v>
      </c>
      <c r="H5231" s="23">
        <v>-4.5842930840121712E-2</v>
      </c>
      <c r="I5231" s="25">
        <f t="shared" si="328"/>
        <v>0</v>
      </c>
      <c r="J5231" s="25">
        <f t="shared" si="329"/>
        <v>0</v>
      </c>
      <c r="K5231" s="25">
        <f t="shared" si="330"/>
        <v>0</v>
      </c>
      <c r="L5231" s="25">
        <f t="shared" si="331"/>
        <v>0</v>
      </c>
      <c r="M5231" s="25">
        <v>0</v>
      </c>
      <c r="N5231" s="25" t="e">
        <v>#N/A</v>
      </c>
      <c r="O5231" s="25" t="e">
        <f>VLOOKUP(A5231,'NFkB target TFs'!$E$10:$E$54,1,FALSE)</f>
        <v>#N/A</v>
      </c>
      <c r="P5231" s="25" t="e">
        <f>VLOOKUP(A5231,'all NFkB targets'!$A$6:$A$571,1,FALSE)</f>
        <v>#N/A</v>
      </c>
    </row>
    <row r="5232" spans="1:16" x14ac:dyDescent="0.25">
      <c r="A5232" s="96" t="s">
        <v>13922</v>
      </c>
      <c r="B5232" s="21" t="s">
        <v>13923</v>
      </c>
      <c r="C5232" s="21"/>
      <c r="D5232" s="22">
        <v>0</v>
      </c>
      <c r="E5232" s="23">
        <v>3.7859903820783816E-2</v>
      </c>
      <c r="F5232" s="28">
        <v>0.39011624231369535</v>
      </c>
      <c r="G5232" s="28">
        <v>0.59109953176174801</v>
      </c>
      <c r="H5232" s="23">
        <v>-4.5935482063803351E-2</v>
      </c>
      <c r="I5232" s="25">
        <f t="shared" si="328"/>
        <v>0</v>
      </c>
      <c r="J5232" s="25">
        <f t="shared" si="329"/>
        <v>0</v>
      </c>
      <c r="K5232" s="25">
        <f t="shared" si="330"/>
        <v>1</v>
      </c>
      <c r="L5232" s="25">
        <f t="shared" si="331"/>
        <v>0</v>
      </c>
      <c r="M5232" s="25">
        <v>1</v>
      </c>
      <c r="N5232" s="25" t="e">
        <v>#N/A</v>
      </c>
      <c r="O5232" s="25" t="e">
        <f>VLOOKUP(A5232,'NFkB target TFs'!$E$10:$E$54,1,FALSE)</f>
        <v>#N/A</v>
      </c>
      <c r="P5232" s="25" t="e">
        <f>VLOOKUP(A5232,'all NFkB targets'!$A$6:$A$571,1,FALSE)</f>
        <v>#N/A</v>
      </c>
    </row>
    <row r="5233" spans="1:16" x14ac:dyDescent="0.25">
      <c r="A5233" s="96" t="s">
        <v>12527</v>
      </c>
      <c r="B5233" s="21" t="s">
        <v>12528</v>
      </c>
      <c r="C5233" s="21"/>
      <c r="D5233" s="30">
        <v>0</v>
      </c>
      <c r="E5233" s="24">
        <v>-0.51773485422434351</v>
      </c>
      <c r="F5233" s="24">
        <v>-1.3020285374496576</v>
      </c>
      <c r="G5233" s="23">
        <v>-2.1922431871512216E-2</v>
      </c>
      <c r="H5233" s="23">
        <v>-4.612677439273781E-2</v>
      </c>
      <c r="I5233" s="25">
        <f t="shared" si="328"/>
        <v>0</v>
      </c>
      <c r="J5233" s="25">
        <f t="shared" si="329"/>
        <v>1</v>
      </c>
      <c r="K5233" s="25">
        <f t="shared" si="330"/>
        <v>0</v>
      </c>
      <c r="L5233" s="25">
        <f t="shared" si="331"/>
        <v>0</v>
      </c>
      <c r="M5233" s="25">
        <v>1</v>
      </c>
      <c r="N5233" s="25" t="e">
        <v>#N/A</v>
      </c>
      <c r="O5233" s="25" t="e">
        <f>VLOOKUP(A5233,'NFkB target TFs'!$E$10:$E$54,1,FALSE)</f>
        <v>#N/A</v>
      </c>
      <c r="P5233" s="25" t="e">
        <f>VLOOKUP(A5233,'all NFkB targets'!$A$6:$A$571,1,FALSE)</f>
        <v>#N/A</v>
      </c>
    </row>
    <row r="5234" spans="1:16" x14ac:dyDescent="0.25">
      <c r="A5234" s="96" t="s">
        <v>10678</v>
      </c>
      <c r="B5234" s="21" t="s">
        <v>10679</v>
      </c>
      <c r="C5234" s="21"/>
      <c r="D5234" s="22">
        <v>0</v>
      </c>
      <c r="E5234" s="23">
        <v>-0.25308587637825175</v>
      </c>
      <c r="F5234" s="23">
        <v>-9.1336266336309715E-2</v>
      </c>
      <c r="G5234" s="23">
        <v>-9.9051522483357968E-2</v>
      </c>
      <c r="H5234" s="23">
        <v>-4.6145395356716794E-2</v>
      </c>
      <c r="I5234" s="25">
        <f t="shared" si="328"/>
        <v>0</v>
      </c>
      <c r="J5234" s="25">
        <f t="shared" si="329"/>
        <v>0</v>
      </c>
      <c r="K5234" s="25">
        <f t="shared" si="330"/>
        <v>0</v>
      </c>
      <c r="L5234" s="25">
        <f t="shared" si="331"/>
        <v>0</v>
      </c>
      <c r="M5234" s="25">
        <v>0</v>
      </c>
      <c r="N5234" s="25" t="e">
        <v>#N/A</v>
      </c>
      <c r="O5234" s="25" t="e">
        <f>VLOOKUP(A5234,'NFkB target TFs'!$E$10:$E$54,1,FALSE)</f>
        <v>#N/A</v>
      </c>
      <c r="P5234" s="25" t="e">
        <f>VLOOKUP(A5234,'all NFkB targets'!$A$6:$A$571,1,FALSE)</f>
        <v>#N/A</v>
      </c>
    </row>
    <row r="5235" spans="1:16" x14ac:dyDescent="0.25">
      <c r="A5235" s="96" t="s">
        <v>8467</v>
      </c>
      <c r="B5235" s="21" t="s">
        <v>8468</v>
      </c>
      <c r="C5235" s="21"/>
      <c r="D5235" s="22">
        <v>0</v>
      </c>
      <c r="E5235" s="23">
        <v>6.6878133509832516E-2</v>
      </c>
      <c r="F5235" s="23">
        <v>9.9813657625534652E-2</v>
      </c>
      <c r="G5235" s="23">
        <v>0.21739292182279299</v>
      </c>
      <c r="H5235" s="23">
        <v>-4.6192501729450011E-2</v>
      </c>
      <c r="I5235" s="25">
        <f t="shared" si="328"/>
        <v>0</v>
      </c>
      <c r="J5235" s="25">
        <f t="shared" si="329"/>
        <v>0</v>
      </c>
      <c r="K5235" s="25">
        <f t="shared" si="330"/>
        <v>0</v>
      </c>
      <c r="L5235" s="25">
        <f t="shared" si="331"/>
        <v>0</v>
      </c>
      <c r="M5235" s="25">
        <v>0</v>
      </c>
      <c r="N5235" s="25" t="e">
        <v>#N/A</v>
      </c>
      <c r="O5235" s="25" t="e">
        <f>VLOOKUP(A5235,'NFkB target TFs'!$E$10:$E$54,1,FALSE)</f>
        <v>#N/A</v>
      </c>
      <c r="P5235" s="25" t="e">
        <f>VLOOKUP(A5235,'all NFkB targets'!$A$6:$A$571,1,FALSE)</f>
        <v>#N/A</v>
      </c>
    </row>
    <row r="5236" spans="1:16" x14ac:dyDescent="0.25">
      <c r="A5236" s="96" t="s">
        <v>6999</v>
      </c>
      <c r="B5236" s="21" t="s">
        <v>7000</v>
      </c>
      <c r="C5236" s="21"/>
      <c r="D5236" s="22">
        <v>0</v>
      </c>
      <c r="E5236" s="23">
        <v>-0.50177088257267033</v>
      </c>
      <c r="F5236" s="23">
        <v>-0.13865616007170356</v>
      </c>
      <c r="G5236" s="23">
        <v>-0.24927626644442871</v>
      </c>
      <c r="H5236" s="23">
        <v>-4.6223825475963397E-2</v>
      </c>
      <c r="I5236" s="25">
        <f t="shared" si="328"/>
        <v>0</v>
      </c>
      <c r="J5236" s="25">
        <f t="shared" si="329"/>
        <v>0</v>
      </c>
      <c r="K5236" s="25">
        <f t="shared" si="330"/>
        <v>0</v>
      </c>
      <c r="L5236" s="25">
        <f t="shared" si="331"/>
        <v>0</v>
      </c>
      <c r="M5236" s="25">
        <v>0</v>
      </c>
      <c r="N5236" s="25" t="e">
        <v>#N/A</v>
      </c>
      <c r="O5236" s="25" t="e">
        <f>VLOOKUP(A5236,'NFkB target TFs'!$E$10:$E$54,1,FALSE)</f>
        <v>#N/A</v>
      </c>
      <c r="P5236" s="25" t="e">
        <f>VLOOKUP(A5236,'all NFkB targets'!$A$6:$A$571,1,FALSE)</f>
        <v>#N/A</v>
      </c>
    </row>
    <row r="5237" spans="1:16" x14ac:dyDescent="0.25">
      <c r="A5237" s="96" t="s">
        <v>3508</v>
      </c>
      <c r="B5237" s="21" t="s">
        <v>3509</v>
      </c>
      <c r="C5237" s="21"/>
      <c r="D5237" s="22">
        <v>0</v>
      </c>
      <c r="E5237" s="23">
        <v>-0.11340365186674257</v>
      </c>
      <c r="F5237" s="23">
        <v>0.41820400594401091</v>
      </c>
      <c r="G5237" s="23">
        <v>-0.20706926369244916</v>
      </c>
      <c r="H5237" s="23">
        <v>-4.6230384000101522E-2</v>
      </c>
      <c r="I5237" s="25">
        <f t="shared" si="328"/>
        <v>0</v>
      </c>
      <c r="J5237" s="25">
        <f t="shared" si="329"/>
        <v>0</v>
      </c>
      <c r="K5237" s="25">
        <f t="shared" si="330"/>
        <v>0</v>
      </c>
      <c r="L5237" s="25">
        <f t="shared" si="331"/>
        <v>0</v>
      </c>
      <c r="M5237" s="25">
        <v>0</v>
      </c>
      <c r="N5237" s="25" t="e">
        <v>#N/A</v>
      </c>
      <c r="O5237" s="25" t="e">
        <f>VLOOKUP(A5237,'NFkB target TFs'!$E$10:$E$54,1,FALSE)</f>
        <v>#N/A</v>
      </c>
      <c r="P5237" s="25" t="e">
        <f>VLOOKUP(A5237,'all NFkB targets'!$A$6:$A$571,1,FALSE)</f>
        <v>#N/A</v>
      </c>
    </row>
    <row r="5238" spans="1:16" x14ac:dyDescent="0.25">
      <c r="A5238" s="96" t="s">
        <v>1384</v>
      </c>
      <c r="B5238" s="21" t="s">
        <v>1385</v>
      </c>
      <c r="C5238" s="21"/>
      <c r="D5238" s="22">
        <v>0</v>
      </c>
      <c r="E5238" s="23">
        <v>0.20089445832564101</v>
      </c>
      <c r="F5238" s="23">
        <v>-6.6438890384003482E-2</v>
      </c>
      <c r="G5238" s="23">
        <v>-2.4506871942072631E-4</v>
      </c>
      <c r="H5238" s="23">
        <v>-4.6257638595393918E-2</v>
      </c>
      <c r="I5238" s="25">
        <f t="shared" si="328"/>
        <v>0</v>
      </c>
      <c r="J5238" s="25">
        <f t="shared" si="329"/>
        <v>0</v>
      </c>
      <c r="K5238" s="25">
        <f t="shared" si="330"/>
        <v>0</v>
      </c>
      <c r="L5238" s="25">
        <f t="shared" si="331"/>
        <v>0</v>
      </c>
      <c r="M5238" s="25">
        <v>0</v>
      </c>
      <c r="N5238" s="25" t="e">
        <v>#N/A</v>
      </c>
      <c r="O5238" s="25" t="e">
        <f>VLOOKUP(A5238,'NFkB target TFs'!$E$10:$E$54,1,FALSE)</f>
        <v>#N/A</v>
      </c>
      <c r="P5238" s="25" t="e">
        <f>VLOOKUP(A5238,'all NFkB targets'!$A$6:$A$571,1,FALSE)</f>
        <v>#N/A</v>
      </c>
    </row>
    <row r="5239" spans="1:16" x14ac:dyDescent="0.25">
      <c r="A5239" s="96" t="s">
        <v>9996</v>
      </c>
      <c r="B5239" s="21" t="s">
        <v>9997</v>
      </c>
      <c r="C5239" s="21"/>
      <c r="D5239" s="22">
        <v>0</v>
      </c>
      <c r="E5239" s="23">
        <v>0.17468201449672141</v>
      </c>
      <c r="F5239" s="23">
        <v>8.949017190483953E-2</v>
      </c>
      <c r="G5239" s="23">
        <v>4.7852563931479325E-2</v>
      </c>
      <c r="H5239" s="23">
        <v>-4.6317934867492798E-2</v>
      </c>
      <c r="I5239" s="25">
        <f t="shared" si="328"/>
        <v>0</v>
      </c>
      <c r="J5239" s="25">
        <f t="shared" si="329"/>
        <v>0</v>
      </c>
      <c r="K5239" s="25">
        <f t="shared" si="330"/>
        <v>0</v>
      </c>
      <c r="L5239" s="25">
        <f t="shared" si="331"/>
        <v>0</v>
      </c>
      <c r="M5239" s="25">
        <v>0</v>
      </c>
      <c r="N5239" s="25" t="e">
        <v>#N/A</v>
      </c>
      <c r="O5239" s="25" t="e">
        <f>VLOOKUP(A5239,'NFkB target TFs'!$E$10:$E$54,1,FALSE)</f>
        <v>#N/A</v>
      </c>
      <c r="P5239" s="25" t="e">
        <f>VLOOKUP(A5239,'all NFkB targets'!$A$6:$A$571,1,FALSE)</f>
        <v>#N/A</v>
      </c>
    </row>
    <row r="5240" spans="1:16" x14ac:dyDescent="0.25">
      <c r="A5240" s="96" t="s">
        <v>10094</v>
      </c>
      <c r="B5240" s="21" t="s">
        <v>10095</v>
      </c>
      <c r="C5240" s="21"/>
      <c r="D5240" s="22">
        <v>0</v>
      </c>
      <c r="E5240" s="23">
        <v>-8.6701326404030665E-2</v>
      </c>
      <c r="F5240" s="23">
        <v>6.5798797518964044E-2</v>
      </c>
      <c r="G5240" s="23">
        <v>-0.13480486823460558</v>
      </c>
      <c r="H5240" s="23">
        <v>-4.6347170698076763E-2</v>
      </c>
      <c r="I5240" s="25">
        <f t="shared" si="328"/>
        <v>0</v>
      </c>
      <c r="J5240" s="25">
        <f t="shared" si="329"/>
        <v>0</v>
      </c>
      <c r="K5240" s="25">
        <f t="shared" si="330"/>
        <v>0</v>
      </c>
      <c r="L5240" s="25">
        <f t="shared" si="331"/>
        <v>0</v>
      </c>
      <c r="M5240" s="25">
        <v>0</v>
      </c>
      <c r="N5240" s="25" t="e">
        <v>#N/A</v>
      </c>
      <c r="O5240" s="25" t="e">
        <f>VLOOKUP(A5240,'NFkB target TFs'!$E$10:$E$54,1,FALSE)</f>
        <v>#N/A</v>
      </c>
      <c r="P5240" s="25" t="e">
        <f>VLOOKUP(A5240,'all NFkB targets'!$A$6:$A$571,1,FALSE)</f>
        <v>#N/A</v>
      </c>
    </row>
    <row r="5241" spans="1:16" x14ac:dyDescent="0.25">
      <c r="A5241" s="96" t="s">
        <v>1456</v>
      </c>
      <c r="B5241" s="21" t="s">
        <v>1457</v>
      </c>
      <c r="C5241" s="21"/>
      <c r="D5241" s="22">
        <v>0</v>
      </c>
      <c r="E5241" s="23">
        <v>5.2390979645044446E-2</v>
      </c>
      <c r="F5241" s="23">
        <v>9.1808311526303588E-2</v>
      </c>
      <c r="G5241" s="23">
        <v>5.5801421917721861E-2</v>
      </c>
      <c r="H5241" s="23">
        <v>-4.6466016678417044E-2</v>
      </c>
      <c r="I5241" s="25">
        <f t="shared" si="328"/>
        <v>0</v>
      </c>
      <c r="J5241" s="25">
        <f t="shared" si="329"/>
        <v>0</v>
      </c>
      <c r="K5241" s="25">
        <f t="shared" si="330"/>
        <v>0</v>
      </c>
      <c r="L5241" s="25">
        <f t="shared" si="331"/>
        <v>0</v>
      </c>
      <c r="M5241" s="25">
        <v>0</v>
      </c>
      <c r="N5241" s="25" t="e">
        <v>#N/A</v>
      </c>
      <c r="O5241" s="25" t="e">
        <f>VLOOKUP(A5241,'NFkB target TFs'!$E$10:$E$54,1,FALSE)</f>
        <v>#N/A</v>
      </c>
      <c r="P5241" s="25" t="e">
        <f>VLOOKUP(A5241,'all NFkB targets'!$A$6:$A$571,1,FALSE)</f>
        <v>#N/A</v>
      </c>
    </row>
    <row r="5242" spans="1:16" x14ac:dyDescent="0.25">
      <c r="A5242" s="96" t="s">
        <v>1170</v>
      </c>
      <c r="B5242" s="21" t="s">
        <v>1171</v>
      </c>
      <c r="C5242" s="21"/>
      <c r="D5242" s="22">
        <v>0</v>
      </c>
      <c r="E5242" s="23">
        <v>-0.27076108520714176</v>
      </c>
      <c r="F5242" s="23">
        <v>0.13614455610871085</v>
      </c>
      <c r="G5242" s="23">
        <v>1.0974208741867478E-2</v>
      </c>
      <c r="H5242" s="23">
        <v>-4.6514250666120166E-2</v>
      </c>
      <c r="I5242" s="25">
        <f t="shared" si="328"/>
        <v>0</v>
      </c>
      <c r="J5242" s="25">
        <f t="shared" si="329"/>
        <v>0</v>
      </c>
      <c r="K5242" s="25">
        <f t="shared" si="330"/>
        <v>0</v>
      </c>
      <c r="L5242" s="25">
        <f t="shared" si="331"/>
        <v>0</v>
      </c>
      <c r="M5242" s="25">
        <v>0</v>
      </c>
      <c r="N5242" s="25" t="e">
        <v>#N/A</v>
      </c>
      <c r="O5242" s="25" t="e">
        <f>VLOOKUP(A5242,'NFkB target TFs'!$E$10:$E$54,1,FALSE)</f>
        <v>#N/A</v>
      </c>
      <c r="P5242" s="25" t="e">
        <f>VLOOKUP(A5242,'all NFkB targets'!$A$6:$A$571,1,FALSE)</f>
        <v>#N/A</v>
      </c>
    </row>
    <row r="5243" spans="1:16" x14ac:dyDescent="0.25">
      <c r="A5243" s="96" t="s">
        <v>1454</v>
      </c>
      <c r="B5243" s="21" t="s">
        <v>1455</v>
      </c>
      <c r="C5243" s="21"/>
      <c r="D5243" s="22">
        <v>0</v>
      </c>
      <c r="E5243" s="23">
        <v>-0.35166977729050825</v>
      </c>
      <c r="F5243" s="23">
        <v>-0.23685578540543645</v>
      </c>
      <c r="G5243" s="23">
        <v>1.0534567980417488E-2</v>
      </c>
      <c r="H5243" s="23">
        <v>-4.6517258433267379E-2</v>
      </c>
      <c r="I5243" s="25">
        <f t="shared" si="328"/>
        <v>0</v>
      </c>
      <c r="J5243" s="25">
        <f t="shared" si="329"/>
        <v>0</v>
      </c>
      <c r="K5243" s="25">
        <f t="shared" si="330"/>
        <v>0</v>
      </c>
      <c r="L5243" s="25">
        <f t="shared" si="331"/>
        <v>0</v>
      </c>
      <c r="M5243" s="25">
        <v>0</v>
      </c>
      <c r="N5243" s="25" t="e">
        <v>#N/A</v>
      </c>
      <c r="O5243" s="25" t="e">
        <f>VLOOKUP(A5243,'NFkB target TFs'!$E$10:$E$54,1,FALSE)</f>
        <v>#N/A</v>
      </c>
      <c r="P5243" s="25" t="e">
        <f>VLOOKUP(A5243,'all NFkB targets'!$A$6:$A$571,1,FALSE)</f>
        <v>#N/A</v>
      </c>
    </row>
    <row r="5244" spans="1:16" x14ac:dyDescent="0.25">
      <c r="A5244" s="96" t="s">
        <v>8297</v>
      </c>
      <c r="B5244" s="21" t="s">
        <v>8298</v>
      </c>
      <c r="C5244" s="21"/>
      <c r="D5244" s="22">
        <v>0</v>
      </c>
      <c r="E5244" s="23">
        <v>7.2258001546196424E-2</v>
      </c>
      <c r="F5244" s="23">
        <v>8.1806685125830378E-2</v>
      </c>
      <c r="G5244" s="23">
        <v>0.31400461615387387</v>
      </c>
      <c r="H5244" s="23">
        <v>-4.6549585718273341E-2</v>
      </c>
      <c r="I5244" s="25">
        <f t="shared" si="328"/>
        <v>0</v>
      </c>
      <c r="J5244" s="25">
        <f t="shared" si="329"/>
        <v>0</v>
      </c>
      <c r="K5244" s="25">
        <f t="shared" si="330"/>
        <v>0</v>
      </c>
      <c r="L5244" s="25">
        <f t="shared" si="331"/>
        <v>0</v>
      </c>
      <c r="M5244" s="25">
        <v>0</v>
      </c>
      <c r="N5244" s="25" t="e">
        <v>#N/A</v>
      </c>
      <c r="O5244" s="25" t="e">
        <f>VLOOKUP(A5244,'NFkB target TFs'!$E$10:$E$54,1,FALSE)</f>
        <v>#N/A</v>
      </c>
      <c r="P5244" s="25" t="e">
        <f>VLOOKUP(A5244,'all NFkB targets'!$A$6:$A$571,1,FALSE)</f>
        <v>#N/A</v>
      </c>
    </row>
    <row r="5245" spans="1:16" x14ac:dyDescent="0.25">
      <c r="A5245" s="96" t="s">
        <v>5423</v>
      </c>
      <c r="B5245" s="21" t="s">
        <v>5424</v>
      </c>
      <c r="C5245" s="21"/>
      <c r="D5245" s="22">
        <v>0</v>
      </c>
      <c r="E5245" s="23">
        <v>-8.4070645720784216E-3</v>
      </c>
      <c r="F5245" s="23">
        <v>9.2934817952000662E-2</v>
      </c>
      <c r="G5245" s="23">
        <v>0.20069798536577665</v>
      </c>
      <c r="H5245" s="23">
        <v>-4.6572111581146658E-2</v>
      </c>
      <c r="I5245" s="25">
        <f t="shared" si="328"/>
        <v>0</v>
      </c>
      <c r="J5245" s="25">
        <f t="shared" si="329"/>
        <v>0</v>
      </c>
      <c r="K5245" s="25">
        <f t="shared" si="330"/>
        <v>0</v>
      </c>
      <c r="L5245" s="25">
        <f t="shared" si="331"/>
        <v>0</v>
      </c>
      <c r="M5245" s="25">
        <v>0</v>
      </c>
      <c r="N5245" s="25" t="e">
        <v>#N/A</v>
      </c>
      <c r="O5245" s="25" t="e">
        <f>VLOOKUP(A5245,'NFkB target TFs'!$E$10:$E$54,1,FALSE)</f>
        <v>#N/A</v>
      </c>
      <c r="P5245" s="25" t="e">
        <f>VLOOKUP(A5245,'all NFkB targets'!$A$6:$A$571,1,FALSE)</f>
        <v>#N/A</v>
      </c>
    </row>
    <row r="5246" spans="1:16" x14ac:dyDescent="0.25">
      <c r="A5246" s="96" t="s">
        <v>3077</v>
      </c>
      <c r="B5246" s="21" t="s">
        <v>3078</v>
      </c>
      <c r="C5246" s="21"/>
      <c r="D5246" s="22">
        <v>0</v>
      </c>
      <c r="E5246" s="23">
        <v>0.30905706443358322</v>
      </c>
      <c r="F5246" s="23">
        <v>0.19777552849430488</v>
      </c>
      <c r="G5246" s="23">
        <v>0.38166740450980285</v>
      </c>
      <c r="H5246" s="23">
        <v>-4.6614225607792839E-2</v>
      </c>
      <c r="I5246" s="25">
        <f t="shared" si="328"/>
        <v>0</v>
      </c>
      <c r="J5246" s="25">
        <f t="shared" si="329"/>
        <v>0</v>
      </c>
      <c r="K5246" s="25">
        <f t="shared" si="330"/>
        <v>0</v>
      </c>
      <c r="L5246" s="25">
        <f t="shared" si="331"/>
        <v>0</v>
      </c>
      <c r="M5246" s="25">
        <v>0</v>
      </c>
      <c r="N5246" s="25" t="e">
        <v>#N/A</v>
      </c>
      <c r="O5246" s="25" t="e">
        <f>VLOOKUP(A5246,'NFkB target TFs'!$E$10:$E$54,1,FALSE)</f>
        <v>#N/A</v>
      </c>
      <c r="P5246" s="25" t="e">
        <f>VLOOKUP(A5246,'all NFkB targets'!$A$6:$A$571,1,FALSE)</f>
        <v>#N/A</v>
      </c>
    </row>
    <row r="5247" spans="1:16" x14ac:dyDescent="0.25">
      <c r="A5247" s="96" t="s">
        <v>381</v>
      </c>
      <c r="B5247" s="21" t="s">
        <v>382</v>
      </c>
      <c r="C5247" s="21"/>
      <c r="D5247" s="22">
        <v>0</v>
      </c>
      <c r="E5247" s="23">
        <v>-5.1560063382355796E-2</v>
      </c>
      <c r="F5247" s="23">
        <v>3.2177388930432718E-2</v>
      </c>
      <c r="G5247" s="23">
        <v>7.5127121217256662E-2</v>
      </c>
      <c r="H5247" s="23">
        <v>-4.6695763714648099E-2</v>
      </c>
      <c r="I5247" s="25">
        <f t="shared" si="328"/>
        <v>0</v>
      </c>
      <c r="J5247" s="25">
        <f t="shared" si="329"/>
        <v>0</v>
      </c>
      <c r="K5247" s="25">
        <f t="shared" si="330"/>
        <v>0</v>
      </c>
      <c r="L5247" s="25">
        <f t="shared" si="331"/>
        <v>0</v>
      </c>
      <c r="M5247" s="25">
        <v>0</v>
      </c>
      <c r="N5247" s="25" t="e">
        <v>#N/A</v>
      </c>
      <c r="O5247" s="25" t="e">
        <f>VLOOKUP(A5247,'NFkB target TFs'!$E$10:$E$54,1,FALSE)</f>
        <v>#N/A</v>
      </c>
      <c r="P5247" s="25" t="e">
        <f>VLOOKUP(A5247,'all NFkB targets'!$A$6:$A$571,1,FALSE)</f>
        <v>#N/A</v>
      </c>
    </row>
    <row r="5248" spans="1:16" x14ac:dyDescent="0.25">
      <c r="A5248" s="96" t="s">
        <v>9777</v>
      </c>
      <c r="B5248" s="21" t="s">
        <v>9778</v>
      </c>
      <c r="C5248" s="21"/>
      <c r="D5248" s="22">
        <v>0</v>
      </c>
      <c r="E5248" s="23">
        <v>0.10630465680920675</v>
      </c>
      <c r="F5248" s="23">
        <v>8.5987868007724219E-2</v>
      </c>
      <c r="G5248" s="23">
        <v>9.4925257420241563E-2</v>
      </c>
      <c r="H5248" s="23">
        <v>-4.67730398314097E-2</v>
      </c>
      <c r="I5248" s="25">
        <f t="shared" si="328"/>
        <v>0</v>
      </c>
      <c r="J5248" s="25">
        <f t="shared" si="329"/>
        <v>0</v>
      </c>
      <c r="K5248" s="25">
        <f t="shared" si="330"/>
        <v>0</v>
      </c>
      <c r="L5248" s="25">
        <f t="shared" si="331"/>
        <v>0</v>
      </c>
      <c r="M5248" s="25">
        <v>0</v>
      </c>
      <c r="N5248" s="25" t="e">
        <v>#N/A</v>
      </c>
      <c r="O5248" s="25" t="e">
        <f>VLOOKUP(A5248,'NFkB target TFs'!$E$10:$E$54,1,FALSE)</f>
        <v>#N/A</v>
      </c>
      <c r="P5248" s="25" t="e">
        <f>VLOOKUP(A5248,'all NFkB targets'!$A$6:$A$571,1,FALSE)</f>
        <v>#N/A</v>
      </c>
    </row>
    <row r="5249" spans="1:16" x14ac:dyDescent="0.25">
      <c r="A5249" s="96" t="s">
        <v>9497</v>
      </c>
      <c r="B5249" s="21" t="s">
        <v>9498</v>
      </c>
      <c r="C5249" s="21"/>
      <c r="D5249" s="22">
        <v>0</v>
      </c>
      <c r="E5249" s="23">
        <v>3.1774329086370852E-2</v>
      </c>
      <c r="F5249" s="23">
        <v>-5.2863312019261841E-3</v>
      </c>
      <c r="G5249" s="23">
        <v>-8.1440744313286934E-2</v>
      </c>
      <c r="H5249" s="23">
        <v>-4.6806510429418961E-2</v>
      </c>
      <c r="I5249" s="25">
        <f t="shared" si="328"/>
        <v>0</v>
      </c>
      <c r="J5249" s="25">
        <f t="shared" si="329"/>
        <v>0</v>
      </c>
      <c r="K5249" s="25">
        <f t="shared" si="330"/>
        <v>0</v>
      </c>
      <c r="L5249" s="25">
        <f t="shared" si="331"/>
        <v>0</v>
      </c>
      <c r="M5249" s="25">
        <v>0</v>
      </c>
      <c r="N5249" s="25" t="e">
        <v>#N/A</v>
      </c>
      <c r="O5249" s="25" t="e">
        <f>VLOOKUP(A5249,'NFkB target TFs'!$E$10:$E$54,1,FALSE)</f>
        <v>#N/A</v>
      </c>
      <c r="P5249" s="25" t="e">
        <f>VLOOKUP(A5249,'all NFkB targets'!$A$6:$A$571,1,FALSE)</f>
        <v>#N/A</v>
      </c>
    </row>
    <row r="5250" spans="1:16" x14ac:dyDescent="0.25">
      <c r="A5250" s="96" t="s">
        <v>9960</v>
      </c>
      <c r="B5250" s="21" t="s">
        <v>9961</v>
      </c>
      <c r="C5250" s="21"/>
      <c r="D5250" s="22">
        <v>0</v>
      </c>
      <c r="E5250" s="23">
        <v>2.3388261238151204E-2</v>
      </c>
      <c r="F5250" s="23">
        <v>4.8631226408206753E-2</v>
      </c>
      <c r="G5250" s="23">
        <v>-8.896457687966193E-2</v>
      </c>
      <c r="H5250" s="23">
        <v>-4.6922648514145883E-2</v>
      </c>
      <c r="I5250" s="25">
        <f t="shared" si="328"/>
        <v>0</v>
      </c>
      <c r="J5250" s="25">
        <f t="shared" si="329"/>
        <v>0</v>
      </c>
      <c r="K5250" s="25">
        <f t="shared" si="330"/>
        <v>0</v>
      </c>
      <c r="L5250" s="25">
        <f t="shared" si="331"/>
        <v>0</v>
      </c>
      <c r="M5250" s="25">
        <v>0</v>
      </c>
      <c r="N5250" s="25" t="e">
        <v>#N/A</v>
      </c>
      <c r="O5250" s="25" t="e">
        <f>VLOOKUP(A5250,'NFkB target TFs'!$E$10:$E$54,1,FALSE)</f>
        <v>#N/A</v>
      </c>
      <c r="P5250" s="25" t="e">
        <f>VLOOKUP(A5250,'all NFkB targets'!$A$6:$A$571,1,FALSE)</f>
        <v>#N/A</v>
      </c>
    </row>
    <row r="5251" spans="1:16" x14ac:dyDescent="0.25">
      <c r="A5251" s="96" t="s">
        <v>15068</v>
      </c>
      <c r="B5251" s="21" t="s">
        <v>15069</v>
      </c>
      <c r="C5251" s="21"/>
      <c r="D5251" s="22">
        <v>0</v>
      </c>
      <c r="E5251" s="28">
        <v>0.75292331528295453</v>
      </c>
      <c r="F5251" s="28">
        <v>1.4481530809253795</v>
      </c>
      <c r="G5251" s="28">
        <v>0.92141203450846632</v>
      </c>
      <c r="H5251" s="23">
        <v>-4.6998737851908202E-2</v>
      </c>
      <c r="I5251" s="25">
        <f t="shared" si="328"/>
        <v>1</v>
      </c>
      <c r="J5251" s="25">
        <f t="shared" si="329"/>
        <v>1</v>
      </c>
      <c r="K5251" s="25">
        <f t="shared" si="330"/>
        <v>1</v>
      </c>
      <c r="L5251" s="25">
        <f t="shared" si="331"/>
        <v>0</v>
      </c>
      <c r="M5251" s="25">
        <v>1</v>
      </c>
      <c r="N5251" s="25" t="e">
        <v>#N/A</v>
      </c>
      <c r="O5251" s="25" t="e">
        <f>VLOOKUP(A5251,'NFkB target TFs'!$E$10:$E$54,1,FALSE)</f>
        <v>#N/A</v>
      </c>
      <c r="P5251" s="25" t="e">
        <f>VLOOKUP(A5251,'all NFkB targets'!$A$6:$A$571,1,FALSE)</f>
        <v>#N/A</v>
      </c>
    </row>
    <row r="5252" spans="1:16" x14ac:dyDescent="0.25">
      <c r="A5252" s="96" t="s">
        <v>3481</v>
      </c>
      <c r="B5252" s="21" t="s">
        <v>941</v>
      </c>
      <c r="C5252" s="21"/>
      <c r="D5252" s="22">
        <v>0</v>
      </c>
      <c r="E5252" s="23">
        <v>0.40692574789519931</v>
      </c>
      <c r="F5252" s="23">
        <v>-9.3482724367917977E-2</v>
      </c>
      <c r="G5252" s="23">
        <v>-2.0293998887339963E-2</v>
      </c>
      <c r="H5252" s="23">
        <v>-4.7011648980794372E-2</v>
      </c>
      <c r="I5252" s="25">
        <f t="shared" si="328"/>
        <v>0</v>
      </c>
      <c r="J5252" s="25">
        <f t="shared" si="329"/>
        <v>0</v>
      </c>
      <c r="K5252" s="25">
        <f t="shared" si="330"/>
        <v>0</v>
      </c>
      <c r="L5252" s="25">
        <f t="shared" si="331"/>
        <v>0</v>
      </c>
      <c r="M5252" s="25">
        <v>0</v>
      </c>
      <c r="N5252" s="25" t="e">
        <v>#N/A</v>
      </c>
      <c r="O5252" s="25" t="e">
        <f>VLOOKUP(A5252,'NFkB target TFs'!$E$10:$E$54,1,FALSE)</f>
        <v>#N/A</v>
      </c>
      <c r="P5252" s="25" t="e">
        <f>VLOOKUP(A5252,'all NFkB targets'!$A$6:$A$571,1,FALSE)</f>
        <v>#N/A</v>
      </c>
    </row>
    <row r="5253" spans="1:16" x14ac:dyDescent="0.25">
      <c r="A5253" s="96" t="s">
        <v>2225</v>
      </c>
      <c r="B5253" s="21" t="s">
        <v>2226</v>
      </c>
      <c r="C5253" s="21"/>
      <c r="D5253" s="22">
        <v>0</v>
      </c>
      <c r="E5253" s="23">
        <v>0.38711130039597486</v>
      </c>
      <c r="F5253" s="23">
        <v>0.25829109464859751</v>
      </c>
      <c r="G5253" s="23">
        <v>0.27638989228901167</v>
      </c>
      <c r="H5253" s="23">
        <v>-4.7059297734992511E-2</v>
      </c>
      <c r="I5253" s="25">
        <f t="shared" si="328"/>
        <v>0</v>
      </c>
      <c r="J5253" s="25">
        <f t="shared" si="329"/>
        <v>0</v>
      </c>
      <c r="K5253" s="25">
        <f t="shared" si="330"/>
        <v>0</v>
      </c>
      <c r="L5253" s="25">
        <f t="shared" si="331"/>
        <v>0</v>
      </c>
      <c r="M5253" s="25">
        <v>0</v>
      </c>
      <c r="N5253" s="25" t="e">
        <v>#N/A</v>
      </c>
      <c r="O5253" s="25" t="e">
        <f>VLOOKUP(A5253,'NFkB target TFs'!$E$10:$E$54,1,FALSE)</f>
        <v>#N/A</v>
      </c>
      <c r="P5253" s="25" t="e">
        <f>VLOOKUP(A5253,'all NFkB targets'!$A$6:$A$571,1,FALSE)</f>
        <v>#N/A</v>
      </c>
    </row>
    <row r="5254" spans="1:16" x14ac:dyDescent="0.25">
      <c r="A5254" s="96" t="s">
        <v>1426</v>
      </c>
      <c r="B5254" s="21" t="s">
        <v>1427</v>
      </c>
      <c r="C5254" s="21"/>
      <c r="D5254" s="22">
        <v>0</v>
      </c>
      <c r="E5254" s="23">
        <v>0.10588329390334462</v>
      </c>
      <c r="F5254" s="23">
        <v>0.56097072511653345</v>
      </c>
      <c r="G5254" s="23">
        <v>9.6065768905160207E-2</v>
      </c>
      <c r="H5254" s="23">
        <v>-4.7109881886745503E-2</v>
      </c>
      <c r="I5254" s="25">
        <f t="shared" si="328"/>
        <v>0</v>
      </c>
      <c r="J5254" s="25">
        <f t="shared" si="329"/>
        <v>0</v>
      </c>
      <c r="K5254" s="25">
        <f t="shared" si="330"/>
        <v>0</v>
      </c>
      <c r="L5254" s="25">
        <f t="shared" si="331"/>
        <v>0</v>
      </c>
      <c r="M5254" s="25">
        <v>0</v>
      </c>
      <c r="N5254" s="25" t="e">
        <v>#N/A</v>
      </c>
      <c r="O5254" s="25" t="e">
        <f>VLOOKUP(A5254,'NFkB target TFs'!$E$10:$E$54,1,FALSE)</f>
        <v>#N/A</v>
      </c>
      <c r="P5254" s="25" t="e">
        <f>VLOOKUP(A5254,'all NFkB targets'!$A$6:$A$571,1,FALSE)</f>
        <v>#N/A</v>
      </c>
    </row>
    <row r="5255" spans="1:16" x14ac:dyDescent="0.25">
      <c r="A5255" s="96" t="s">
        <v>10696</v>
      </c>
      <c r="B5255" s="21" t="s">
        <v>10697</v>
      </c>
      <c r="C5255" s="21"/>
      <c r="D5255" s="22">
        <v>0</v>
      </c>
      <c r="E5255" s="23">
        <v>0.16603130658646564</v>
      </c>
      <c r="F5255" s="23">
        <v>6.922908392815609E-2</v>
      </c>
      <c r="G5255" s="23">
        <v>-0.24117504857571828</v>
      </c>
      <c r="H5255" s="23">
        <v>-4.7158398241875774E-2</v>
      </c>
      <c r="I5255" s="25">
        <f t="shared" si="328"/>
        <v>0</v>
      </c>
      <c r="J5255" s="25">
        <f t="shared" si="329"/>
        <v>0</v>
      </c>
      <c r="K5255" s="25">
        <f t="shared" si="330"/>
        <v>0</v>
      </c>
      <c r="L5255" s="25">
        <f t="shared" si="331"/>
        <v>0</v>
      </c>
      <c r="M5255" s="25">
        <v>0</v>
      </c>
      <c r="N5255" s="25" t="e">
        <v>#N/A</v>
      </c>
      <c r="O5255" s="25" t="e">
        <f>VLOOKUP(A5255,'NFkB target TFs'!$E$10:$E$54,1,FALSE)</f>
        <v>#N/A</v>
      </c>
      <c r="P5255" s="25" t="e">
        <f>VLOOKUP(A5255,'all NFkB targets'!$A$6:$A$571,1,FALSE)</f>
        <v>#N/A</v>
      </c>
    </row>
    <row r="5256" spans="1:16" x14ac:dyDescent="0.25">
      <c r="A5256" s="96" t="s">
        <v>11692</v>
      </c>
      <c r="B5256" s="21" t="s">
        <v>11693</v>
      </c>
      <c r="C5256" s="21"/>
      <c r="D5256" s="22">
        <v>0</v>
      </c>
      <c r="E5256" s="23">
        <v>4.431554822772904E-2</v>
      </c>
      <c r="F5256" s="23">
        <v>-2.4522977651006386E-2</v>
      </c>
      <c r="G5256" s="23">
        <v>-0.20522000337332627</v>
      </c>
      <c r="H5256" s="23">
        <v>-4.7177871499534854E-2</v>
      </c>
      <c r="I5256" s="25">
        <f t="shared" si="328"/>
        <v>0</v>
      </c>
      <c r="J5256" s="25">
        <f t="shared" si="329"/>
        <v>0</v>
      </c>
      <c r="K5256" s="25">
        <f t="shared" si="330"/>
        <v>0</v>
      </c>
      <c r="L5256" s="25">
        <f t="shared" si="331"/>
        <v>0</v>
      </c>
      <c r="M5256" s="25">
        <v>0</v>
      </c>
      <c r="N5256" s="25" t="e">
        <v>#N/A</v>
      </c>
      <c r="O5256" s="25" t="e">
        <f>VLOOKUP(A5256,'NFkB target TFs'!$E$10:$E$54,1,FALSE)</f>
        <v>#N/A</v>
      </c>
      <c r="P5256" s="25" t="e">
        <f>VLOOKUP(A5256,'all NFkB targets'!$A$6:$A$571,1,FALSE)</f>
        <v>#N/A</v>
      </c>
    </row>
    <row r="5257" spans="1:16" x14ac:dyDescent="0.25">
      <c r="A5257" s="96" t="s">
        <v>13273</v>
      </c>
      <c r="B5257" s="21" t="s">
        <v>13274</v>
      </c>
      <c r="C5257" s="21"/>
      <c r="D5257" s="22">
        <v>0</v>
      </c>
      <c r="E5257" s="24">
        <v>-0.20976002166535815</v>
      </c>
      <c r="F5257" s="28">
        <v>0.19288347294614203</v>
      </c>
      <c r="G5257" s="28">
        <v>0.62364091526333598</v>
      </c>
      <c r="H5257" s="23">
        <v>-4.7336681293404327E-2</v>
      </c>
      <c r="I5257" s="25">
        <f t="shared" si="328"/>
        <v>0</v>
      </c>
      <c r="J5257" s="25">
        <f t="shared" si="329"/>
        <v>0</v>
      </c>
      <c r="K5257" s="25">
        <f t="shared" si="330"/>
        <v>1</v>
      </c>
      <c r="L5257" s="25">
        <f t="shared" si="331"/>
        <v>0</v>
      </c>
      <c r="M5257" s="25">
        <v>1</v>
      </c>
      <c r="N5257" s="25" t="e">
        <v>#N/A</v>
      </c>
      <c r="O5257" s="25" t="e">
        <f>VLOOKUP(A5257,'NFkB target TFs'!$E$10:$E$54,1,FALSE)</f>
        <v>#N/A</v>
      </c>
      <c r="P5257" s="25" t="e">
        <f>VLOOKUP(A5257,'all NFkB targets'!$A$6:$A$571,1,FALSE)</f>
        <v>#N/A</v>
      </c>
    </row>
    <row r="5258" spans="1:16" x14ac:dyDescent="0.25">
      <c r="A5258" s="96" t="s">
        <v>5032</v>
      </c>
      <c r="B5258" s="21" t="s">
        <v>5033</v>
      </c>
      <c r="C5258" s="21"/>
      <c r="D5258" s="22">
        <v>0</v>
      </c>
      <c r="E5258" s="23">
        <v>0.36487572224969356</v>
      </c>
      <c r="F5258" s="23">
        <v>0.16386146657731332</v>
      </c>
      <c r="G5258" s="23">
        <v>-3.8814667895543699E-2</v>
      </c>
      <c r="H5258" s="23">
        <v>-4.7394590703924676E-2</v>
      </c>
      <c r="I5258" s="25">
        <f t="shared" si="328"/>
        <v>0</v>
      </c>
      <c r="J5258" s="25">
        <f t="shared" si="329"/>
        <v>0</v>
      </c>
      <c r="K5258" s="25">
        <f t="shared" si="330"/>
        <v>0</v>
      </c>
      <c r="L5258" s="25">
        <f t="shared" si="331"/>
        <v>0</v>
      </c>
      <c r="M5258" s="25">
        <v>0</v>
      </c>
      <c r="N5258" s="25" t="e">
        <v>#N/A</v>
      </c>
      <c r="O5258" s="25" t="e">
        <f>VLOOKUP(A5258,'NFkB target TFs'!$E$10:$E$54,1,FALSE)</f>
        <v>#N/A</v>
      </c>
      <c r="P5258" s="25" t="e">
        <f>VLOOKUP(A5258,'all NFkB targets'!$A$6:$A$571,1,FALSE)</f>
        <v>#N/A</v>
      </c>
    </row>
    <row r="5259" spans="1:16" x14ac:dyDescent="0.25">
      <c r="A5259" s="96" t="s">
        <v>7261</v>
      </c>
      <c r="B5259" s="21" t="s">
        <v>7262</v>
      </c>
      <c r="C5259" s="21"/>
      <c r="D5259" s="22">
        <v>0</v>
      </c>
      <c r="E5259" s="23">
        <v>0.22945905743199735</v>
      </c>
      <c r="F5259" s="23">
        <v>4.5819277019996642E-2</v>
      </c>
      <c r="G5259" s="23">
        <v>-0.13628233812630353</v>
      </c>
      <c r="H5259" s="23">
        <v>-4.741741643917731E-2</v>
      </c>
      <c r="I5259" s="25">
        <f t="shared" si="328"/>
        <v>0</v>
      </c>
      <c r="J5259" s="25">
        <f t="shared" si="329"/>
        <v>0</v>
      </c>
      <c r="K5259" s="25">
        <f t="shared" si="330"/>
        <v>0</v>
      </c>
      <c r="L5259" s="25">
        <f t="shared" si="331"/>
        <v>0</v>
      </c>
      <c r="M5259" s="25">
        <v>0</v>
      </c>
      <c r="N5259" s="25" t="e">
        <v>#N/A</v>
      </c>
      <c r="O5259" s="25" t="e">
        <f>VLOOKUP(A5259,'NFkB target TFs'!$E$10:$E$54,1,FALSE)</f>
        <v>#N/A</v>
      </c>
      <c r="P5259" s="25" t="e">
        <f>VLOOKUP(A5259,'all NFkB targets'!$A$6:$A$571,1,FALSE)</f>
        <v>#N/A</v>
      </c>
    </row>
    <row r="5260" spans="1:16" x14ac:dyDescent="0.25">
      <c r="A5260" s="96" t="s">
        <v>801</v>
      </c>
      <c r="B5260" s="21" t="s">
        <v>802</v>
      </c>
      <c r="C5260" s="21"/>
      <c r="D5260" s="22">
        <v>0</v>
      </c>
      <c r="E5260" s="23">
        <v>-9.478994166129924E-2</v>
      </c>
      <c r="F5260" s="23">
        <v>0.23050126726966352</v>
      </c>
      <c r="G5260" s="23">
        <v>9.9371840098340741E-2</v>
      </c>
      <c r="H5260" s="23">
        <v>-4.7428763842264889E-2</v>
      </c>
      <c r="I5260" s="25">
        <f t="shared" si="328"/>
        <v>0</v>
      </c>
      <c r="J5260" s="25">
        <f t="shared" si="329"/>
        <v>0</v>
      </c>
      <c r="K5260" s="25">
        <f t="shared" si="330"/>
        <v>0</v>
      </c>
      <c r="L5260" s="25">
        <f t="shared" si="331"/>
        <v>0</v>
      </c>
      <c r="M5260" s="25">
        <v>0</v>
      </c>
      <c r="N5260" s="25" t="e">
        <v>#N/A</v>
      </c>
      <c r="O5260" s="25" t="e">
        <f>VLOOKUP(A5260,'NFkB target TFs'!$E$10:$E$54,1,FALSE)</f>
        <v>#N/A</v>
      </c>
      <c r="P5260" s="25" t="e">
        <f>VLOOKUP(A5260,'all NFkB targets'!$A$6:$A$571,1,FALSE)</f>
        <v>#N/A</v>
      </c>
    </row>
    <row r="5261" spans="1:16" x14ac:dyDescent="0.25">
      <c r="A5261" s="96" t="s">
        <v>1464</v>
      </c>
      <c r="B5261" s="21" t="s">
        <v>1465</v>
      </c>
      <c r="C5261" s="21"/>
      <c r="D5261" s="22">
        <v>0</v>
      </c>
      <c r="E5261" s="23">
        <v>5.3651792621197281E-3</v>
      </c>
      <c r="F5261" s="23">
        <v>0.15662436920640735</v>
      </c>
      <c r="G5261" s="23">
        <v>0.17894262216982434</v>
      </c>
      <c r="H5261" s="23">
        <v>-4.7523847989759838E-2</v>
      </c>
      <c r="I5261" s="25">
        <f t="shared" si="328"/>
        <v>0</v>
      </c>
      <c r="J5261" s="25">
        <f t="shared" si="329"/>
        <v>0</v>
      </c>
      <c r="K5261" s="25">
        <f t="shared" si="330"/>
        <v>0</v>
      </c>
      <c r="L5261" s="25">
        <f t="shared" si="331"/>
        <v>0</v>
      </c>
      <c r="M5261" s="25">
        <v>0</v>
      </c>
      <c r="N5261" s="25" t="e">
        <v>#N/A</v>
      </c>
      <c r="O5261" s="25" t="e">
        <f>VLOOKUP(A5261,'NFkB target TFs'!$E$10:$E$54,1,FALSE)</f>
        <v>#N/A</v>
      </c>
      <c r="P5261" s="25" t="e">
        <f>VLOOKUP(A5261,'all NFkB targets'!$A$6:$A$571,1,FALSE)</f>
        <v>#N/A</v>
      </c>
    </row>
    <row r="5262" spans="1:16" x14ac:dyDescent="0.25">
      <c r="A5262" s="96" t="s">
        <v>1488</v>
      </c>
      <c r="B5262" s="21" t="s">
        <v>1489</v>
      </c>
      <c r="C5262" s="21"/>
      <c r="D5262" s="22">
        <v>0</v>
      </c>
      <c r="E5262" s="23">
        <v>-0.31107014907808511</v>
      </c>
      <c r="F5262" s="23">
        <v>-9.9736958060674835E-4</v>
      </c>
      <c r="G5262" s="23">
        <v>-3.7508303738181363E-2</v>
      </c>
      <c r="H5262" s="23">
        <v>-4.7625230531347616E-2</v>
      </c>
      <c r="I5262" s="25">
        <f t="shared" si="328"/>
        <v>0</v>
      </c>
      <c r="J5262" s="25">
        <f t="shared" si="329"/>
        <v>0</v>
      </c>
      <c r="K5262" s="25">
        <f t="shared" si="330"/>
        <v>0</v>
      </c>
      <c r="L5262" s="25">
        <f t="shared" si="331"/>
        <v>0</v>
      </c>
      <c r="M5262" s="25">
        <v>0</v>
      </c>
      <c r="N5262" s="25" t="e">
        <v>#N/A</v>
      </c>
      <c r="O5262" s="25" t="e">
        <f>VLOOKUP(A5262,'NFkB target TFs'!$E$10:$E$54,1,FALSE)</f>
        <v>#N/A</v>
      </c>
      <c r="P5262" s="25" t="e">
        <f>VLOOKUP(A5262,'all NFkB targets'!$A$6:$A$571,1,FALSE)</f>
        <v>#N/A</v>
      </c>
    </row>
    <row r="5263" spans="1:16" x14ac:dyDescent="0.25">
      <c r="A5263" s="96" t="s">
        <v>10148</v>
      </c>
      <c r="B5263" s="21" t="s">
        <v>10149</v>
      </c>
      <c r="C5263" s="21"/>
      <c r="D5263" s="22">
        <v>0</v>
      </c>
      <c r="E5263" s="23">
        <v>1.8055004084897065E-2</v>
      </c>
      <c r="F5263" s="23">
        <v>0.28081437977989848</v>
      </c>
      <c r="G5263" s="23">
        <v>0.25176189115137143</v>
      </c>
      <c r="H5263" s="23">
        <v>-4.7882831920244819E-2</v>
      </c>
      <c r="I5263" s="25">
        <f t="shared" si="328"/>
        <v>0</v>
      </c>
      <c r="J5263" s="25">
        <f t="shared" si="329"/>
        <v>0</v>
      </c>
      <c r="K5263" s="25">
        <f t="shared" si="330"/>
        <v>0</v>
      </c>
      <c r="L5263" s="25">
        <f t="shared" si="331"/>
        <v>0</v>
      </c>
      <c r="M5263" s="25">
        <v>0</v>
      </c>
      <c r="N5263" s="25" t="e">
        <v>#N/A</v>
      </c>
      <c r="O5263" s="25" t="e">
        <f>VLOOKUP(A5263,'NFkB target TFs'!$E$10:$E$54,1,FALSE)</f>
        <v>#N/A</v>
      </c>
      <c r="P5263" s="25" t="e">
        <f>VLOOKUP(A5263,'all NFkB targets'!$A$6:$A$571,1,FALSE)</f>
        <v>#N/A</v>
      </c>
    </row>
    <row r="5264" spans="1:16" x14ac:dyDescent="0.25">
      <c r="A5264" s="96" t="s">
        <v>10302</v>
      </c>
      <c r="B5264" s="21" t="s">
        <v>10303</v>
      </c>
      <c r="C5264" s="21"/>
      <c r="D5264" s="22">
        <v>0</v>
      </c>
      <c r="E5264" s="23">
        <v>-0.10138145070558735</v>
      </c>
      <c r="F5264" s="23">
        <v>0.27251249275013045</v>
      </c>
      <c r="G5264" s="23">
        <v>7.1969786374330907E-2</v>
      </c>
      <c r="H5264" s="23">
        <v>-4.8108112060598125E-2</v>
      </c>
      <c r="I5264" s="25">
        <f t="shared" si="328"/>
        <v>0</v>
      </c>
      <c r="J5264" s="25">
        <f t="shared" si="329"/>
        <v>0</v>
      </c>
      <c r="K5264" s="25">
        <f t="shared" si="330"/>
        <v>0</v>
      </c>
      <c r="L5264" s="25">
        <f t="shared" si="331"/>
        <v>0</v>
      </c>
      <c r="M5264" s="25">
        <v>0</v>
      </c>
      <c r="N5264" s="25" t="e">
        <v>#N/A</v>
      </c>
      <c r="O5264" s="25" t="e">
        <f>VLOOKUP(A5264,'NFkB target TFs'!$E$10:$E$54,1,FALSE)</f>
        <v>#N/A</v>
      </c>
      <c r="P5264" s="25" t="e">
        <f>VLOOKUP(A5264,'all NFkB targets'!$A$6:$A$571,1,FALSE)</f>
        <v>#N/A</v>
      </c>
    </row>
    <row r="5265" spans="1:16" x14ac:dyDescent="0.25">
      <c r="A5265" s="96" t="s">
        <v>2191</v>
      </c>
      <c r="B5265" s="21" t="s">
        <v>2192</v>
      </c>
      <c r="C5265" s="21"/>
      <c r="D5265" s="22">
        <v>0</v>
      </c>
      <c r="E5265" s="23">
        <v>0.20231152675699066</v>
      </c>
      <c r="F5265" s="23">
        <v>0.1615732006870719</v>
      </c>
      <c r="G5265" s="23">
        <v>-0.45270720063324388</v>
      </c>
      <c r="H5265" s="23">
        <v>-4.8158117182503964E-2</v>
      </c>
      <c r="I5265" s="25">
        <f t="shared" si="328"/>
        <v>0</v>
      </c>
      <c r="J5265" s="25">
        <f t="shared" si="329"/>
        <v>0</v>
      </c>
      <c r="K5265" s="25">
        <f t="shared" si="330"/>
        <v>0</v>
      </c>
      <c r="L5265" s="25">
        <f t="shared" si="331"/>
        <v>0</v>
      </c>
      <c r="M5265" s="25">
        <v>0</v>
      </c>
      <c r="N5265" s="25" t="e">
        <v>#N/A</v>
      </c>
      <c r="O5265" s="25" t="e">
        <f>VLOOKUP(A5265,'NFkB target TFs'!$E$10:$E$54,1,FALSE)</f>
        <v>#N/A</v>
      </c>
      <c r="P5265" s="25" t="e">
        <f>VLOOKUP(A5265,'all NFkB targets'!$A$6:$A$571,1,FALSE)</f>
        <v>#N/A</v>
      </c>
    </row>
    <row r="5266" spans="1:16" x14ac:dyDescent="0.25">
      <c r="A5266" s="96" t="s">
        <v>4241</v>
      </c>
      <c r="B5266" s="21" t="s">
        <v>941</v>
      </c>
      <c r="C5266" s="21"/>
      <c r="D5266" s="22">
        <v>0</v>
      </c>
      <c r="E5266" s="23">
        <v>-0.3065608566953974</v>
      </c>
      <c r="F5266" s="23">
        <v>-0.16883128120947546</v>
      </c>
      <c r="G5266" s="23">
        <v>-0.23565076835976112</v>
      </c>
      <c r="H5266" s="23">
        <v>-4.8340061592782202E-2</v>
      </c>
      <c r="I5266" s="25">
        <f t="shared" si="328"/>
        <v>0</v>
      </c>
      <c r="J5266" s="25">
        <f t="shared" si="329"/>
        <v>0</v>
      </c>
      <c r="K5266" s="25">
        <f t="shared" si="330"/>
        <v>0</v>
      </c>
      <c r="L5266" s="25">
        <f t="shared" si="331"/>
        <v>0</v>
      </c>
      <c r="M5266" s="25">
        <v>0</v>
      </c>
      <c r="N5266" s="25" t="e">
        <v>#N/A</v>
      </c>
      <c r="O5266" s="25" t="e">
        <f>VLOOKUP(A5266,'NFkB target TFs'!$E$10:$E$54,1,FALSE)</f>
        <v>#N/A</v>
      </c>
      <c r="P5266" s="25" t="e">
        <f>VLOOKUP(A5266,'all NFkB targets'!$A$6:$A$571,1,FALSE)</f>
        <v>#N/A</v>
      </c>
    </row>
    <row r="5267" spans="1:16" x14ac:dyDescent="0.25">
      <c r="A5267" s="96" t="s">
        <v>1448</v>
      </c>
      <c r="B5267" s="21" t="s">
        <v>1449</v>
      </c>
      <c r="C5267" s="21"/>
      <c r="D5267" s="22">
        <v>0</v>
      </c>
      <c r="E5267" s="23">
        <v>-0.51291688948473257</v>
      </c>
      <c r="F5267" s="23">
        <v>-0.27690345363897223</v>
      </c>
      <c r="G5267" s="23">
        <v>-6.8085361582942761E-2</v>
      </c>
      <c r="H5267" s="23">
        <v>-4.8412448696778541E-2</v>
      </c>
      <c r="I5267" s="25">
        <f t="shared" si="328"/>
        <v>0</v>
      </c>
      <c r="J5267" s="25">
        <f t="shared" si="329"/>
        <v>0</v>
      </c>
      <c r="K5267" s="25">
        <f t="shared" si="330"/>
        <v>0</v>
      </c>
      <c r="L5267" s="25">
        <f t="shared" si="331"/>
        <v>0</v>
      </c>
      <c r="M5267" s="25">
        <v>0</v>
      </c>
      <c r="N5267" s="25" t="e">
        <v>#N/A</v>
      </c>
      <c r="O5267" s="25" t="e">
        <f>VLOOKUP(A5267,'NFkB target TFs'!$E$10:$E$54,1,FALSE)</f>
        <v>#N/A</v>
      </c>
      <c r="P5267" s="25" t="e">
        <f>VLOOKUP(A5267,'all NFkB targets'!$A$6:$A$571,1,FALSE)</f>
        <v>#N/A</v>
      </c>
    </row>
    <row r="5268" spans="1:16" x14ac:dyDescent="0.25">
      <c r="A5268" s="96" t="s">
        <v>8341</v>
      </c>
      <c r="B5268" s="21" t="s">
        <v>8342</v>
      </c>
      <c r="C5268" s="21"/>
      <c r="D5268" s="22">
        <v>0</v>
      </c>
      <c r="E5268" s="23">
        <v>4.6288547638487935E-2</v>
      </c>
      <c r="F5268" s="23">
        <v>5.9322194812278954E-2</v>
      </c>
      <c r="G5268" s="23">
        <v>0.39867734570273888</v>
      </c>
      <c r="H5268" s="23">
        <v>-4.8485305834498053E-2</v>
      </c>
      <c r="I5268" s="25">
        <f t="shared" si="328"/>
        <v>0</v>
      </c>
      <c r="J5268" s="25">
        <f t="shared" si="329"/>
        <v>0</v>
      </c>
      <c r="K5268" s="25">
        <f t="shared" si="330"/>
        <v>0</v>
      </c>
      <c r="L5268" s="25">
        <f t="shared" si="331"/>
        <v>0</v>
      </c>
      <c r="M5268" s="25">
        <v>0</v>
      </c>
      <c r="N5268" s="25" t="e">
        <v>#N/A</v>
      </c>
      <c r="O5268" s="25" t="e">
        <f>VLOOKUP(A5268,'NFkB target TFs'!$E$10:$E$54,1,FALSE)</f>
        <v>#N/A</v>
      </c>
      <c r="P5268" s="25" t="e">
        <f>VLOOKUP(A5268,'all NFkB targets'!$A$6:$A$571,1,FALSE)</f>
        <v>#N/A</v>
      </c>
    </row>
    <row r="5269" spans="1:16" x14ac:dyDescent="0.25">
      <c r="A5269" s="96" t="s">
        <v>6337</v>
      </c>
      <c r="B5269" s="21" t="s">
        <v>6338</v>
      </c>
      <c r="C5269" s="21"/>
      <c r="D5269" s="22">
        <v>0</v>
      </c>
      <c r="E5269" s="23">
        <v>0.11214067334725719</v>
      </c>
      <c r="F5269" s="23">
        <v>0.12472903008952482</v>
      </c>
      <c r="G5269" s="23">
        <v>0.50280170473810104</v>
      </c>
      <c r="H5269" s="23">
        <v>-4.867143267555897E-2</v>
      </c>
      <c r="I5269" s="25">
        <f t="shared" si="328"/>
        <v>0</v>
      </c>
      <c r="J5269" s="25">
        <f t="shared" si="329"/>
        <v>0</v>
      </c>
      <c r="K5269" s="25">
        <f t="shared" si="330"/>
        <v>0</v>
      </c>
      <c r="L5269" s="25">
        <f t="shared" si="331"/>
        <v>0</v>
      </c>
      <c r="M5269" s="25">
        <v>0</v>
      </c>
      <c r="N5269" s="25" t="e">
        <v>#N/A</v>
      </c>
      <c r="O5269" s="25" t="e">
        <f>VLOOKUP(A5269,'NFkB target TFs'!$E$10:$E$54,1,FALSE)</f>
        <v>#N/A</v>
      </c>
      <c r="P5269" s="25" t="e">
        <f>VLOOKUP(A5269,'all NFkB targets'!$A$6:$A$571,1,FALSE)</f>
        <v>#N/A</v>
      </c>
    </row>
    <row r="5270" spans="1:16" x14ac:dyDescent="0.25">
      <c r="A5270" s="96" t="s">
        <v>5862</v>
      </c>
      <c r="B5270" s="21" t="s">
        <v>5863</v>
      </c>
      <c r="C5270" s="21"/>
      <c r="D5270" s="22">
        <v>0</v>
      </c>
      <c r="E5270" s="23">
        <v>1.2216181685324693E-3</v>
      </c>
      <c r="F5270" s="23">
        <v>-0.10932876604465494</v>
      </c>
      <c r="G5270" s="23">
        <v>0.15804427167005888</v>
      </c>
      <c r="H5270" s="23">
        <v>-4.8680961616433982E-2</v>
      </c>
      <c r="I5270" s="25">
        <f t="shared" si="328"/>
        <v>0</v>
      </c>
      <c r="J5270" s="25">
        <f t="shared" si="329"/>
        <v>0</v>
      </c>
      <c r="K5270" s="25">
        <f t="shared" si="330"/>
        <v>0</v>
      </c>
      <c r="L5270" s="25">
        <f t="shared" si="331"/>
        <v>0</v>
      </c>
      <c r="M5270" s="25">
        <v>0</v>
      </c>
      <c r="N5270" s="25" t="e">
        <v>#N/A</v>
      </c>
      <c r="O5270" s="25" t="e">
        <f>VLOOKUP(A5270,'NFkB target TFs'!$E$10:$E$54,1,FALSE)</f>
        <v>#N/A</v>
      </c>
      <c r="P5270" s="25" t="e">
        <f>VLOOKUP(A5270,'all NFkB targets'!$A$6:$A$571,1,FALSE)</f>
        <v>#N/A</v>
      </c>
    </row>
    <row r="5271" spans="1:16" x14ac:dyDescent="0.25">
      <c r="A5271" s="96" t="s">
        <v>8119</v>
      </c>
      <c r="B5271" s="21" t="s">
        <v>8120</v>
      </c>
      <c r="C5271" s="21"/>
      <c r="D5271" s="22">
        <v>0</v>
      </c>
      <c r="E5271" s="23">
        <v>0.13875210816628106</v>
      </c>
      <c r="F5271" s="23">
        <v>8.2579293876145474E-2</v>
      </c>
      <c r="G5271" s="23">
        <v>-0.1502901410661705</v>
      </c>
      <c r="H5271" s="23">
        <v>-4.8768526011099038E-2</v>
      </c>
      <c r="I5271" s="25">
        <f t="shared" si="328"/>
        <v>0</v>
      </c>
      <c r="J5271" s="25">
        <f t="shared" si="329"/>
        <v>0</v>
      </c>
      <c r="K5271" s="25">
        <f t="shared" si="330"/>
        <v>0</v>
      </c>
      <c r="L5271" s="25">
        <f t="shared" si="331"/>
        <v>0</v>
      </c>
      <c r="M5271" s="25">
        <v>0</v>
      </c>
      <c r="N5271" s="25" t="e">
        <v>#N/A</v>
      </c>
      <c r="O5271" s="25" t="e">
        <f>VLOOKUP(A5271,'NFkB target TFs'!$E$10:$E$54,1,FALSE)</f>
        <v>#N/A</v>
      </c>
      <c r="P5271" s="25" t="e">
        <f>VLOOKUP(A5271,'all NFkB targets'!$A$6:$A$571,1,FALSE)</f>
        <v>#N/A</v>
      </c>
    </row>
    <row r="5272" spans="1:16" x14ac:dyDescent="0.25">
      <c r="A5272" s="96" t="s">
        <v>4666</v>
      </c>
      <c r="B5272" s="21" t="s">
        <v>4667</v>
      </c>
      <c r="C5272" s="21"/>
      <c r="D5272" s="22">
        <v>0</v>
      </c>
      <c r="E5272" s="23">
        <v>-0.2285174516096084</v>
      </c>
      <c r="F5272" s="23">
        <v>0.16815920976558496</v>
      </c>
      <c r="G5272" s="23">
        <v>0.27763326289283008</v>
      </c>
      <c r="H5272" s="23">
        <v>-4.8834200969589042E-2</v>
      </c>
      <c r="I5272" s="25">
        <f t="shared" si="328"/>
        <v>0</v>
      </c>
      <c r="J5272" s="25">
        <f t="shared" si="329"/>
        <v>0</v>
      </c>
      <c r="K5272" s="25">
        <f t="shared" si="330"/>
        <v>0</v>
      </c>
      <c r="L5272" s="25">
        <f t="shared" si="331"/>
        <v>0</v>
      </c>
      <c r="M5272" s="25">
        <v>0</v>
      </c>
      <c r="N5272" s="25" t="e">
        <v>#N/A</v>
      </c>
      <c r="O5272" s="25" t="e">
        <f>VLOOKUP(A5272,'NFkB target TFs'!$E$10:$E$54,1,FALSE)</f>
        <v>#N/A</v>
      </c>
      <c r="P5272" s="25" t="e">
        <f>VLOOKUP(A5272,'all NFkB targets'!$A$6:$A$571,1,FALSE)</f>
        <v>#N/A</v>
      </c>
    </row>
    <row r="5273" spans="1:16" x14ac:dyDescent="0.25">
      <c r="A5273" s="96" t="s">
        <v>12983</v>
      </c>
      <c r="B5273" s="21" t="s">
        <v>941</v>
      </c>
      <c r="C5273" s="21"/>
      <c r="D5273" s="22">
        <v>0</v>
      </c>
      <c r="E5273" s="28">
        <v>0.64317228597386866</v>
      </c>
      <c r="F5273" s="28">
        <v>0.71259426118178004</v>
      </c>
      <c r="G5273" s="24">
        <v>-0.36786665619496262</v>
      </c>
      <c r="H5273" s="23">
        <v>-4.885260888613556E-2</v>
      </c>
      <c r="I5273" s="25">
        <f t="shared" si="328"/>
        <v>1</v>
      </c>
      <c r="J5273" s="25">
        <f t="shared" si="329"/>
        <v>1</v>
      </c>
      <c r="K5273" s="25">
        <f t="shared" si="330"/>
        <v>0</v>
      </c>
      <c r="L5273" s="25">
        <f t="shared" si="331"/>
        <v>0</v>
      </c>
      <c r="M5273" s="25">
        <v>1</v>
      </c>
      <c r="N5273" s="25" t="e">
        <v>#N/A</v>
      </c>
      <c r="O5273" s="25" t="e">
        <f>VLOOKUP(A5273,'NFkB target TFs'!$E$10:$E$54,1,FALSE)</f>
        <v>#N/A</v>
      </c>
      <c r="P5273" s="25" t="e">
        <f>VLOOKUP(A5273,'all NFkB targets'!$A$6:$A$571,1,FALSE)</f>
        <v>#N/A</v>
      </c>
    </row>
    <row r="5274" spans="1:16" x14ac:dyDescent="0.25">
      <c r="A5274" s="96" t="s">
        <v>12063</v>
      </c>
      <c r="B5274" s="21" t="s">
        <v>12064</v>
      </c>
      <c r="C5274" s="21"/>
      <c r="D5274" s="22">
        <v>0</v>
      </c>
      <c r="E5274" s="24">
        <v>-0.69284874241071093</v>
      </c>
      <c r="F5274" s="23">
        <v>-4.2409177738145835E-2</v>
      </c>
      <c r="G5274" s="24">
        <v>-0.39009609944616302</v>
      </c>
      <c r="H5274" s="23">
        <v>-4.892891942906083E-2</v>
      </c>
      <c r="I5274" s="25">
        <f t="shared" si="328"/>
        <v>1</v>
      </c>
      <c r="J5274" s="25">
        <f t="shared" si="329"/>
        <v>0</v>
      </c>
      <c r="K5274" s="25">
        <f t="shared" si="330"/>
        <v>0</v>
      </c>
      <c r="L5274" s="25">
        <f t="shared" si="331"/>
        <v>0</v>
      </c>
      <c r="M5274" s="25">
        <v>1</v>
      </c>
      <c r="N5274" s="25" t="e">
        <v>#N/A</v>
      </c>
      <c r="O5274" s="25" t="e">
        <f>VLOOKUP(A5274,'NFkB target TFs'!$E$10:$E$54,1,FALSE)</f>
        <v>#N/A</v>
      </c>
      <c r="P5274" s="25" t="e">
        <f>VLOOKUP(A5274,'all NFkB targets'!$A$6:$A$571,1,FALSE)</f>
        <v>#N/A</v>
      </c>
    </row>
    <row r="5275" spans="1:16" x14ac:dyDescent="0.25">
      <c r="A5275" s="96" t="s">
        <v>3085</v>
      </c>
      <c r="B5275" s="21" t="s">
        <v>3086</v>
      </c>
      <c r="C5275" s="21"/>
      <c r="D5275" s="22">
        <v>0</v>
      </c>
      <c r="E5275" s="23">
        <v>-7.4398097434492119E-2</v>
      </c>
      <c r="F5275" s="23">
        <v>0.44049043007879479</v>
      </c>
      <c r="G5275" s="23">
        <v>0.31778924424508886</v>
      </c>
      <c r="H5275" s="23">
        <v>-4.9223080558019133E-2</v>
      </c>
      <c r="I5275" s="25">
        <f t="shared" si="328"/>
        <v>0</v>
      </c>
      <c r="J5275" s="25">
        <f t="shared" si="329"/>
        <v>0</v>
      </c>
      <c r="K5275" s="25">
        <f t="shared" si="330"/>
        <v>0</v>
      </c>
      <c r="L5275" s="25">
        <f t="shared" si="331"/>
        <v>0</v>
      </c>
      <c r="M5275" s="25">
        <v>0</v>
      </c>
      <c r="N5275" s="25" t="e">
        <v>#N/A</v>
      </c>
      <c r="O5275" s="25" t="e">
        <f>VLOOKUP(A5275,'NFkB target TFs'!$E$10:$E$54,1,FALSE)</f>
        <v>#N/A</v>
      </c>
      <c r="P5275" s="25" t="e">
        <f>VLOOKUP(A5275,'all NFkB targets'!$A$6:$A$571,1,FALSE)</f>
        <v>#N/A</v>
      </c>
    </row>
    <row r="5276" spans="1:16" x14ac:dyDescent="0.25">
      <c r="A5276" s="96" t="s">
        <v>896</v>
      </c>
      <c r="B5276" s="21" t="s">
        <v>897</v>
      </c>
      <c r="C5276" s="21"/>
      <c r="D5276" s="22">
        <v>0</v>
      </c>
      <c r="E5276" s="23">
        <v>-9.8724487113524675E-2</v>
      </c>
      <c r="F5276" s="23">
        <v>0.12230782854607458</v>
      </c>
      <c r="G5276" s="23">
        <v>0.10589454944105245</v>
      </c>
      <c r="H5276" s="23">
        <v>-4.925067321893719E-2</v>
      </c>
      <c r="I5276" s="25">
        <f t="shared" si="328"/>
        <v>0</v>
      </c>
      <c r="J5276" s="25">
        <f t="shared" si="329"/>
        <v>0</v>
      </c>
      <c r="K5276" s="25">
        <f t="shared" si="330"/>
        <v>0</v>
      </c>
      <c r="L5276" s="25">
        <f t="shared" si="331"/>
        <v>0</v>
      </c>
      <c r="M5276" s="25">
        <v>0</v>
      </c>
      <c r="N5276" s="25" t="e">
        <v>#N/A</v>
      </c>
      <c r="O5276" s="25" t="e">
        <f>VLOOKUP(A5276,'NFkB target TFs'!$E$10:$E$54,1,FALSE)</f>
        <v>#N/A</v>
      </c>
      <c r="P5276" s="25" t="e">
        <f>VLOOKUP(A5276,'all NFkB targets'!$A$6:$A$571,1,FALSE)</f>
        <v>#N/A</v>
      </c>
    </row>
    <row r="5277" spans="1:16" x14ac:dyDescent="0.25">
      <c r="A5277" s="96" t="s">
        <v>12029</v>
      </c>
      <c r="B5277" s="21" t="s">
        <v>941</v>
      </c>
      <c r="C5277" s="21"/>
      <c r="D5277" s="22">
        <v>0</v>
      </c>
      <c r="E5277" s="28">
        <v>2.7630325910723097</v>
      </c>
      <c r="F5277" s="23">
        <v>-1.4892468146634504E-2</v>
      </c>
      <c r="G5277" s="23">
        <v>-7.3462161941020898E-2</v>
      </c>
      <c r="H5277" s="23">
        <v>-4.9270027887078176E-2</v>
      </c>
      <c r="I5277" s="25">
        <f t="shared" si="328"/>
        <v>1</v>
      </c>
      <c r="J5277" s="25">
        <f t="shared" si="329"/>
        <v>0</v>
      </c>
      <c r="K5277" s="25">
        <f t="shared" si="330"/>
        <v>0</v>
      </c>
      <c r="L5277" s="25">
        <f t="shared" si="331"/>
        <v>0</v>
      </c>
      <c r="M5277" s="25">
        <v>1</v>
      </c>
      <c r="N5277" s="25" t="e">
        <v>#N/A</v>
      </c>
      <c r="O5277" s="25" t="e">
        <f>VLOOKUP(A5277,'NFkB target TFs'!$E$10:$E$54,1,FALSE)</f>
        <v>#N/A</v>
      </c>
      <c r="P5277" s="25" t="e">
        <f>VLOOKUP(A5277,'all NFkB targets'!$A$6:$A$571,1,FALSE)</f>
        <v>#N/A</v>
      </c>
    </row>
    <row r="5278" spans="1:16" x14ac:dyDescent="0.25">
      <c r="A5278" s="96" t="s">
        <v>8169</v>
      </c>
      <c r="B5278" s="21" t="s">
        <v>8170</v>
      </c>
      <c r="C5278" s="21"/>
      <c r="D5278" s="22">
        <v>0</v>
      </c>
      <c r="E5278" s="23">
        <v>-8.7637989367695041E-2</v>
      </c>
      <c r="F5278" s="23">
        <v>0.24854541659078361</v>
      </c>
      <c r="G5278" s="23">
        <v>0.17182628086786764</v>
      </c>
      <c r="H5278" s="23">
        <v>-4.9380502151113732E-2</v>
      </c>
      <c r="I5278" s="25">
        <f t="shared" si="328"/>
        <v>0</v>
      </c>
      <c r="J5278" s="25">
        <f t="shared" si="329"/>
        <v>0</v>
      </c>
      <c r="K5278" s="25">
        <f t="shared" si="330"/>
        <v>0</v>
      </c>
      <c r="L5278" s="25">
        <f t="shared" si="331"/>
        <v>0</v>
      </c>
      <c r="M5278" s="25">
        <v>0</v>
      </c>
      <c r="N5278" s="25" t="e">
        <v>#N/A</v>
      </c>
      <c r="O5278" s="25" t="e">
        <f>VLOOKUP(A5278,'NFkB target TFs'!$E$10:$E$54,1,FALSE)</f>
        <v>#N/A</v>
      </c>
      <c r="P5278" s="25" t="e">
        <f>VLOOKUP(A5278,'all NFkB targets'!$A$6:$A$571,1,FALSE)</f>
        <v>#N/A</v>
      </c>
    </row>
    <row r="5279" spans="1:16" x14ac:dyDescent="0.25">
      <c r="A5279" s="96" t="s">
        <v>2693</v>
      </c>
      <c r="B5279" s="21" t="s">
        <v>2694</v>
      </c>
      <c r="C5279" s="21"/>
      <c r="D5279" s="22">
        <v>0</v>
      </c>
      <c r="E5279" s="23">
        <v>-0.1964486881207993</v>
      </c>
      <c r="F5279" s="23">
        <v>0.37934087123157217</v>
      </c>
      <c r="G5279" s="23">
        <v>0.16827780487559663</v>
      </c>
      <c r="H5279" s="23">
        <v>-4.9404524182148878E-2</v>
      </c>
      <c r="I5279" s="25">
        <f t="shared" si="328"/>
        <v>0</v>
      </c>
      <c r="J5279" s="25">
        <f t="shared" si="329"/>
        <v>0</v>
      </c>
      <c r="K5279" s="25">
        <f t="shared" si="330"/>
        <v>0</v>
      </c>
      <c r="L5279" s="25">
        <f t="shared" si="331"/>
        <v>0</v>
      </c>
      <c r="M5279" s="25">
        <v>0</v>
      </c>
      <c r="N5279" s="25" t="e">
        <v>#N/A</v>
      </c>
      <c r="O5279" s="25" t="e">
        <f>VLOOKUP(A5279,'NFkB target TFs'!$E$10:$E$54,1,FALSE)</f>
        <v>#N/A</v>
      </c>
      <c r="P5279" s="25" t="e">
        <f>VLOOKUP(A5279,'all NFkB targets'!$A$6:$A$571,1,FALSE)</f>
        <v>#N/A</v>
      </c>
    </row>
    <row r="5280" spans="1:16" x14ac:dyDescent="0.25">
      <c r="A5280" s="96" t="s">
        <v>10744</v>
      </c>
      <c r="B5280" s="21" t="s">
        <v>10745</v>
      </c>
      <c r="C5280" s="21"/>
      <c r="D5280" s="22">
        <v>0</v>
      </c>
      <c r="E5280" s="23">
        <v>-0.44372121245404766</v>
      </c>
      <c r="F5280" s="23">
        <v>3.6746412585468319E-2</v>
      </c>
      <c r="G5280" s="23">
        <v>-0.22091894692692857</v>
      </c>
      <c r="H5280" s="23">
        <v>-4.9577786090315851E-2</v>
      </c>
      <c r="I5280" s="25">
        <f t="shared" si="328"/>
        <v>0</v>
      </c>
      <c r="J5280" s="25">
        <f t="shared" si="329"/>
        <v>0</v>
      </c>
      <c r="K5280" s="25">
        <f t="shared" si="330"/>
        <v>0</v>
      </c>
      <c r="L5280" s="25">
        <f t="shared" si="331"/>
        <v>0</v>
      </c>
      <c r="M5280" s="25">
        <v>0</v>
      </c>
      <c r="N5280" s="25" t="e">
        <v>#N/A</v>
      </c>
      <c r="O5280" s="25" t="e">
        <f>VLOOKUP(A5280,'NFkB target TFs'!$E$10:$E$54,1,FALSE)</f>
        <v>#N/A</v>
      </c>
      <c r="P5280" s="25" t="e">
        <f>VLOOKUP(A5280,'all NFkB targets'!$A$6:$A$571,1,FALSE)</f>
        <v>#N/A</v>
      </c>
    </row>
    <row r="5281" spans="1:16" x14ac:dyDescent="0.25">
      <c r="A5281" s="96" t="s">
        <v>5966</v>
      </c>
      <c r="B5281" s="21" t="s">
        <v>5967</v>
      </c>
      <c r="C5281" s="21"/>
      <c r="D5281" s="22">
        <v>0</v>
      </c>
      <c r="E5281" s="23">
        <v>-0.12177777111996974</v>
      </c>
      <c r="F5281" s="23">
        <v>8.5008025206488438E-2</v>
      </c>
      <c r="G5281" s="23">
        <v>0.25764947697613583</v>
      </c>
      <c r="H5281" s="23">
        <v>-4.9722200296365225E-2</v>
      </c>
      <c r="I5281" s="25">
        <f t="shared" si="328"/>
        <v>0</v>
      </c>
      <c r="J5281" s="25">
        <f t="shared" si="329"/>
        <v>0</v>
      </c>
      <c r="K5281" s="25">
        <f t="shared" si="330"/>
        <v>0</v>
      </c>
      <c r="L5281" s="25">
        <f t="shared" si="331"/>
        <v>0</v>
      </c>
      <c r="M5281" s="25">
        <v>0</v>
      </c>
      <c r="N5281" s="25" t="e">
        <v>#N/A</v>
      </c>
      <c r="O5281" s="25" t="e">
        <f>VLOOKUP(A5281,'NFkB target TFs'!$E$10:$E$54,1,FALSE)</f>
        <v>#N/A</v>
      </c>
      <c r="P5281" s="25" t="e">
        <f>VLOOKUP(A5281,'all NFkB targets'!$A$6:$A$571,1,FALSE)</f>
        <v>#N/A</v>
      </c>
    </row>
    <row r="5282" spans="1:16" x14ac:dyDescent="0.25">
      <c r="A5282" s="96" t="s">
        <v>10405</v>
      </c>
      <c r="B5282" s="21" t="s">
        <v>10406</v>
      </c>
      <c r="C5282" s="21"/>
      <c r="D5282" s="22">
        <v>0</v>
      </c>
      <c r="E5282" s="23">
        <v>0.30877881188828665</v>
      </c>
      <c r="F5282" s="23">
        <v>0.29612874871942779</v>
      </c>
      <c r="G5282" s="23">
        <v>0.2228842212528826</v>
      </c>
      <c r="H5282" s="23">
        <v>-4.976523225839475E-2</v>
      </c>
      <c r="I5282" s="25">
        <f t="shared" si="328"/>
        <v>0</v>
      </c>
      <c r="J5282" s="25">
        <f t="shared" si="329"/>
        <v>0</v>
      </c>
      <c r="K5282" s="25">
        <f t="shared" si="330"/>
        <v>0</v>
      </c>
      <c r="L5282" s="25">
        <f t="shared" si="331"/>
        <v>0</v>
      </c>
      <c r="M5282" s="25">
        <v>0</v>
      </c>
      <c r="N5282" s="25" t="e">
        <v>#N/A</v>
      </c>
      <c r="O5282" s="25" t="e">
        <f>VLOOKUP(A5282,'NFkB target TFs'!$E$10:$E$54,1,FALSE)</f>
        <v>#N/A</v>
      </c>
      <c r="P5282" s="25" t="e">
        <f>VLOOKUP(A5282,'all NFkB targets'!$A$6:$A$571,1,FALSE)</f>
        <v>#N/A</v>
      </c>
    </row>
    <row r="5283" spans="1:16" x14ac:dyDescent="0.25">
      <c r="A5283" s="96" t="s">
        <v>1700</v>
      </c>
      <c r="B5283" s="21" t="s">
        <v>1701</v>
      </c>
      <c r="C5283" s="21"/>
      <c r="D5283" s="22">
        <v>0</v>
      </c>
      <c r="E5283" s="23">
        <v>0.43585850763392425</v>
      </c>
      <c r="F5283" s="23">
        <v>2.9950866563856388E-2</v>
      </c>
      <c r="G5283" s="23">
        <v>1.791797010561055E-3</v>
      </c>
      <c r="H5283" s="23">
        <v>-4.9800785164868959E-2</v>
      </c>
      <c r="I5283" s="25">
        <f t="shared" si="328"/>
        <v>0</v>
      </c>
      <c r="J5283" s="25">
        <f t="shared" si="329"/>
        <v>0</v>
      </c>
      <c r="K5283" s="25">
        <f t="shared" si="330"/>
        <v>0</v>
      </c>
      <c r="L5283" s="25">
        <f t="shared" si="331"/>
        <v>0</v>
      </c>
      <c r="M5283" s="25">
        <v>0</v>
      </c>
      <c r="N5283" s="25" t="e">
        <v>#N/A</v>
      </c>
      <c r="O5283" s="25" t="e">
        <f>VLOOKUP(A5283,'NFkB target TFs'!$E$10:$E$54,1,FALSE)</f>
        <v>#N/A</v>
      </c>
      <c r="P5283" s="25" t="e">
        <f>VLOOKUP(A5283,'all NFkB targets'!$A$6:$A$571,1,FALSE)</f>
        <v>#N/A</v>
      </c>
    </row>
    <row r="5284" spans="1:16" x14ac:dyDescent="0.25">
      <c r="A5284" s="96" t="s">
        <v>9929</v>
      </c>
      <c r="B5284" s="21" t="s">
        <v>9930</v>
      </c>
      <c r="C5284" s="21"/>
      <c r="D5284" s="22">
        <v>0</v>
      </c>
      <c r="E5284" s="23">
        <v>-9.4845151592102384E-2</v>
      </c>
      <c r="F5284" s="23">
        <v>0.15225971268635885</v>
      </c>
      <c r="G5284" s="23">
        <v>0.21705552911140247</v>
      </c>
      <c r="H5284" s="23">
        <v>-4.983716507542877E-2</v>
      </c>
      <c r="I5284" s="25">
        <f t="shared" si="328"/>
        <v>0</v>
      </c>
      <c r="J5284" s="25">
        <f t="shared" si="329"/>
        <v>0</v>
      </c>
      <c r="K5284" s="25">
        <f t="shared" si="330"/>
        <v>0</v>
      </c>
      <c r="L5284" s="25">
        <f t="shared" si="331"/>
        <v>0</v>
      </c>
      <c r="M5284" s="25">
        <v>0</v>
      </c>
      <c r="N5284" s="25" t="e">
        <v>#N/A</v>
      </c>
      <c r="O5284" s="25" t="e">
        <f>VLOOKUP(A5284,'NFkB target TFs'!$E$10:$E$54,1,FALSE)</f>
        <v>#N/A</v>
      </c>
      <c r="P5284" s="25" t="e">
        <f>VLOOKUP(A5284,'all NFkB targets'!$A$6:$A$571,1,FALSE)</f>
        <v>#N/A</v>
      </c>
    </row>
    <row r="5285" spans="1:16" x14ac:dyDescent="0.25">
      <c r="A5285" s="96" t="s">
        <v>12294</v>
      </c>
      <c r="B5285" s="21" t="s">
        <v>12295</v>
      </c>
      <c r="C5285" s="21"/>
      <c r="D5285" s="22">
        <v>0</v>
      </c>
      <c r="E5285" s="28">
        <v>0.60102831308079152</v>
      </c>
      <c r="F5285" s="24">
        <v>-0.50762990132080787</v>
      </c>
      <c r="G5285" s="28">
        <v>0.18899114173618095</v>
      </c>
      <c r="H5285" s="23">
        <v>-4.9866177890496625E-2</v>
      </c>
      <c r="I5285" s="25">
        <f t="shared" si="328"/>
        <v>1</v>
      </c>
      <c r="J5285" s="25">
        <f t="shared" si="329"/>
        <v>0</v>
      </c>
      <c r="K5285" s="25">
        <f t="shared" si="330"/>
        <v>0</v>
      </c>
      <c r="L5285" s="25">
        <f t="shared" si="331"/>
        <v>0</v>
      </c>
      <c r="M5285" s="25">
        <v>1</v>
      </c>
      <c r="N5285" s="25" t="e">
        <v>#N/A</v>
      </c>
      <c r="O5285" s="25" t="e">
        <f>VLOOKUP(A5285,'NFkB target TFs'!$E$10:$E$54,1,FALSE)</f>
        <v>#N/A</v>
      </c>
      <c r="P5285" s="25" t="e">
        <f>VLOOKUP(A5285,'all NFkB targets'!$A$6:$A$571,1,FALSE)</f>
        <v>#N/A</v>
      </c>
    </row>
    <row r="5286" spans="1:16" x14ac:dyDescent="0.25">
      <c r="A5286" s="96" t="s">
        <v>2630</v>
      </c>
      <c r="B5286" s="21" t="s">
        <v>2631</v>
      </c>
      <c r="C5286" s="21"/>
      <c r="D5286" s="22">
        <v>0</v>
      </c>
      <c r="E5286" s="23">
        <v>-0.36006345036445747</v>
      </c>
      <c r="F5286" s="23">
        <v>2.5101788393740092E-3</v>
      </c>
      <c r="G5286" s="23">
        <v>-6.2645663946263933E-2</v>
      </c>
      <c r="H5286" s="23">
        <v>-4.991727631575079E-2</v>
      </c>
      <c r="I5286" s="25">
        <f t="shared" si="328"/>
        <v>0</v>
      </c>
      <c r="J5286" s="25">
        <f t="shared" si="329"/>
        <v>0</v>
      </c>
      <c r="K5286" s="25">
        <f t="shared" si="330"/>
        <v>0</v>
      </c>
      <c r="L5286" s="25">
        <f t="shared" si="331"/>
        <v>0</v>
      </c>
      <c r="M5286" s="25">
        <v>0</v>
      </c>
      <c r="N5286" s="25" t="e">
        <v>#N/A</v>
      </c>
      <c r="O5286" s="25" t="e">
        <f>VLOOKUP(A5286,'NFkB target TFs'!$E$10:$E$54,1,FALSE)</f>
        <v>#N/A</v>
      </c>
      <c r="P5286" s="25" t="e">
        <f>VLOOKUP(A5286,'all NFkB targets'!$A$6:$A$571,1,FALSE)</f>
        <v>#N/A</v>
      </c>
    </row>
    <row r="5287" spans="1:16" x14ac:dyDescent="0.25">
      <c r="A5287" s="96" t="s">
        <v>6325</v>
      </c>
      <c r="B5287" s="21" t="s">
        <v>6326</v>
      </c>
      <c r="C5287" s="21"/>
      <c r="D5287" s="22">
        <v>0</v>
      </c>
      <c r="E5287" s="23">
        <v>0.25341713113977299</v>
      </c>
      <c r="F5287" s="23">
        <v>-3.707354617017989E-2</v>
      </c>
      <c r="G5287" s="23">
        <v>-0.30520567699659684</v>
      </c>
      <c r="H5287" s="23">
        <v>-4.9920265074502312E-2</v>
      </c>
      <c r="I5287" s="25">
        <f t="shared" si="328"/>
        <v>0</v>
      </c>
      <c r="J5287" s="25">
        <f t="shared" si="329"/>
        <v>0</v>
      </c>
      <c r="K5287" s="25">
        <f t="shared" si="330"/>
        <v>0</v>
      </c>
      <c r="L5287" s="25">
        <f t="shared" si="331"/>
        <v>0</v>
      </c>
      <c r="M5287" s="25">
        <v>0</v>
      </c>
      <c r="N5287" s="25" t="e">
        <v>#N/A</v>
      </c>
      <c r="O5287" s="25" t="e">
        <f>VLOOKUP(A5287,'NFkB target TFs'!$E$10:$E$54,1,FALSE)</f>
        <v>#N/A</v>
      </c>
      <c r="P5287" s="25" t="e">
        <f>VLOOKUP(A5287,'all NFkB targets'!$A$6:$A$571,1,FALSE)</f>
        <v>#N/A</v>
      </c>
    </row>
    <row r="5288" spans="1:16" x14ac:dyDescent="0.25">
      <c r="A5288" s="96" t="s">
        <v>3718</v>
      </c>
      <c r="B5288" s="21" t="s">
        <v>3719</v>
      </c>
      <c r="C5288" s="21"/>
      <c r="D5288" s="22">
        <v>0</v>
      </c>
      <c r="E5288" s="23">
        <v>-3.4418367316805774E-2</v>
      </c>
      <c r="F5288" s="23">
        <v>0.1340477816692989</v>
      </c>
      <c r="G5288" s="23">
        <v>-0.20857580435149528</v>
      </c>
      <c r="H5288" s="23">
        <v>-4.9930503078283582E-2</v>
      </c>
      <c r="I5288" s="25">
        <f t="shared" si="328"/>
        <v>0</v>
      </c>
      <c r="J5288" s="25">
        <f t="shared" si="329"/>
        <v>0</v>
      </c>
      <c r="K5288" s="25">
        <f t="shared" si="330"/>
        <v>0</v>
      </c>
      <c r="L5288" s="25">
        <f t="shared" si="331"/>
        <v>0</v>
      </c>
      <c r="M5288" s="25">
        <v>0</v>
      </c>
      <c r="N5288" s="25" t="e">
        <v>#N/A</v>
      </c>
      <c r="O5288" s="25" t="e">
        <f>VLOOKUP(A5288,'NFkB target TFs'!$E$10:$E$54,1,FALSE)</f>
        <v>#N/A</v>
      </c>
      <c r="P5288" s="25" t="e">
        <f>VLOOKUP(A5288,'all NFkB targets'!$A$6:$A$571,1,FALSE)</f>
        <v>#N/A</v>
      </c>
    </row>
    <row r="5289" spans="1:16" x14ac:dyDescent="0.25">
      <c r="A5289" s="96" t="s">
        <v>781</v>
      </c>
      <c r="B5289" s="21" t="s">
        <v>782</v>
      </c>
      <c r="C5289" s="21"/>
      <c r="D5289" s="22">
        <v>0</v>
      </c>
      <c r="E5289" s="23">
        <v>6.6743817470295758E-2</v>
      </c>
      <c r="F5289" s="23">
        <v>0.12126477512401594</v>
      </c>
      <c r="G5289" s="23">
        <v>0.51290282708533097</v>
      </c>
      <c r="H5289" s="23">
        <v>-4.994263835739484E-2</v>
      </c>
      <c r="I5289" s="25">
        <f t="shared" si="328"/>
        <v>0</v>
      </c>
      <c r="J5289" s="25">
        <f t="shared" si="329"/>
        <v>0</v>
      </c>
      <c r="K5289" s="25">
        <f t="shared" si="330"/>
        <v>0</v>
      </c>
      <c r="L5289" s="25">
        <f t="shared" si="331"/>
        <v>0</v>
      </c>
      <c r="M5289" s="25">
        <v>0</v>
      </c>
      <c r="N5289" s="25" t="e">
        <v>#N/A</v>
      </c>
      <c r="O5289" s="25" t="e">
        <f>VLOOKUP(A5289,'NFkB target TFs'!$E$10:$E$54,1,FALSE)</f>
        <v>#N/A</v>
      </c>
      <c r="P5289" s="25" t="e">
        <f>VLOOKUP(A5289,'all NFkB targets'!$A$6:$A$571,1,FALSE)</f>
        <v>#N/A</v>
      </c>
    </row>
    <row r="5290" spans="1:16" x14ac:dyDescent="0.25">
      <c r="A5290" s="96" t="s">
        <v>9042</v>
      </c>
      <c r="B5290" s="21" t="s">
        <v>9043</v>
      </c>
      <c r="C5290" s="21"/>
      <c r="D5290" s="22">
        <v>0</v>
      </c>
      <c r="E5290" s="23">
        <v>0.10645441686510154</v>
      </c>
      <c r="F5290" s="23">
        <v>4.2304417178629823E-2</v>
      </c>
      <c r="G5290" s="23">
        <v>0.10462096271069728</v>
      </c>
      <c r="H5290" s="23">
        <v>-4.9983867316135036E-2</v>
      </c>
      <c r="I5290" s="25">
        <f t="shared" si="328"/>
        <v>0</v>
      </c>
      <c r="J5290" s="25">
        <f t="shared" si="329"/>
        <v>0</v>
      </c>
      <c r="K5290" s="25">
        <f t="shared" si="330"/>
        <v>0</v>
      </c>
      <c r="L5290" s="25">
        <f t="shared" si="331"/>
        <v>0</v>
      </c>
      <c r="M5290" s="25">
        <v>0</v>
      </c>
      <c r="N5290" s="25" t="e">
        <v>#N/A</v>
      </c>
      <c r="O5290" s="25" t="e">
        <f>VLOOKUP(A5290,'NFkB target TFs'!$E$10:$E$54,1,FALSE)</f>
        <v>#N/A</v>
      </c>
      <c r="P5290" s="25" t="e">
        <f>VLOOKUP(A5290,'all NFkB targets'!$A$6:$A$571,1,FALSE)</f>
        <v>#N/A</v>
      </c>
    </row>
    <row r="5291" spans="1:16" x14ac:dyDescent="0.25">
      <c r="A5291" s="96" t="s">
        <v>7427</v>
      </c>
      <c r="B5291" s="21" t="s">
        <v>7428</v>
      </c>
      <c r="C5291" s="21"/>
      <c r="D5291" s="22">
        <v>0</v>
      </c>
      <c r="E5291" s="23">
        <v>0.23791314373362424</v>
      </c>
      <c r="F5291" s="23">
        <v>0.28071138054795519</v>
      </c>
      <c r="G5291" s="23">
        <v>-0.3719192657428777</v>
      </c>
      <c r="H5291" s="23">
        <v>-4.9985365498729985E-2</v>
      </c>
      <c r="I5291" s="25">
        <f t="shared" si="328"/>
        <v>0</v>
      </c>
      <c r="J5291" s="25">
        <f t="shared" si="329"/>
        <v>0</v>
      </c>
      <c r="K5291" s="25">
        <f t="shared" si="330"/>
        <v>0</v>
      </c>
      <c r="L5291" s="25">
        <f t="shared" si="331"/>
        <v>0</v>
      </c>
      <c r="M5291" s="25">
        <v>0</v>
      </c>
      <c r="N5291" s="25" t="e">
        <v>#N/A</v>
      </c>
      <c r="O5291" s="25" t="e">
        <f>VLOOKUP(A5291,'NFkB target TFs'!$E$10:$E$54,1,FALSE)</f>
        <v>#N/A</v>
      </c>
      <c r="P5291" s="25" t="e">
        <f>VLOOKUP(A5291,'all NFkB targets'!$A$6:$A$571,1,FALSE)</f>
        <v>#N/A</v>
      </c>
    </row>
    <row r="5292" spans="1:16" x14ac:dyDescent="0.25">
      <c r="A5292" s="96" t="s">
        <v>10962</v>
      </c>
      <c r="B5292" s="21" t="s">
        <v>10963</v>
      </c>
      <c r="C5292" s="21"/>
      <c r="D5292" s="22">
        <v>0</v>
      </c>
      <c r="E5292" s="23">
        <v>-6.9644765978147033E-2</v>
      </c>
      <c r="F5292" s="23">
        <v>-0.13603535456124677</v>
      </c>
      <c r="G5292" s="23">
        <v>0.20220956130915457</v>
      </c>
      <c r="H5292" s="23">
        <v>-5.0153939710881647E-2</v>
      </c>
      <c r="I5292" s="25">
        <f t="shared" ref="I5292:I5355" si="332">IF(ABS(E5292)&gt;0.585,1,0)</f>
        <v>0</v>
      </c>
      <c r="J5292" s="25">
        <f t="shared" ref="J5292:J5355" si="333">IF(ABS(F5292)&gt;0.585,1,0)</f>
        <v>0</v>
      </c>
      <c r="K5292" s="25">
        <f t="shared" ref="K5292:K5355" si="334">IF(ABS(G5292)&gt;0.585,1,0)</f>
        <v>0</v>
      </c>
      <c r="L5292" s="25">
        <f t="shared" ref="L5292:L5355" si="335">IF(ABS(H5292)&gt;0.585,1,0)</f>
        <v>0</v>
      </c>
      <c r="M5292" s="25">
        <v>0</v>
      </c>
      <c r="N5292" s="25" t="e">
        <v>#N/A</v>
      </c>
      <c r="O5292" s="25" t="e">
        <f>VLOOKUP(A5292,'NFkB target TFs'!$E$10:$E$54,1,FALSE)</f>
        <v>#N/A</v>
      </c>
      <c r="P5292" s="25" t="e">
        <f>VLOOKUP(A5292,'all NFkB targets'!$A$6:$A$571,1,FALSE)</f>
        <v>#N/A</v>
      </c>
    </row>
    <row r="5293" spans="1:16" x14ac:dyDescent="0.25">
      <c r="A5293" s="96" t="s">
        <v>7339</v>
      </c>
      <c r="B5293" s="21" t="s">
        <v>7340</v>
      </c>
      <c r="C5293" s="21"/>
      <c r="D5293" s="22">
        <v>0</v>
      </c>
      <c r="E5293" s="23">
        <v>0.32192809488736263</v>
      </c>
      <c r="F5293" s="23">
        <v>0.15230614880608229</v>
      </c>
      <c r="G5293" s="23">
        <v>0.20069735023712892</v>
      </c>
      <c r="H5293" s="23">
        <v>-5.0163837140575457E-2</v>
      </c>
      <c r="I5293" s="25">
        <f t="shared" si="332"/>
        <v>0</v>
      </c>
      <c r="J5293" s="25">
        <f t="shared" si="333"/>
        <v>0</v>
      </c>
      <c r="K5293" s="25">
        <f t="shared" si="334"/>
        <v>0</v>
      </c>
      <c r="L5293" s="25">
        <f t="shared" si="335"/>
        <v>0</v>
      </c>
      <c r="M5293" s="25">
        <v>0</v>
      </c>
      <c r="N5293" s="25" t="e">
        <v>#N/A</v>
      </c>
      <c r="O5293" s="25" t="e">
        <f>VLOOKUP(A5293,'NFkB target TFs'!$E$10:$E$54,1,FALSE)</f>
        <v>#N/A</v>
      </c>
      <c r="P5293" s="25" t="e">
        <f>VLOOKUP(A5293,'all NFkB targets'!$A$6:$A$571,1,FALSE)</f>
        <v>#N/A</v>
      </c>
    </row>
    <row r="5294" spans="1:16" x14ac:dyDescent="0.25">
      <c r="A5294" s="96" t="s">
        <v>10792</v>
      </c>
      <c r="B5294" s="21" t="s">
        <v>10793</v>
      </c>
      <c r="C5294" s="21"/>
      <c r="D5294" s="22">
        <v>0</v>
      </c>
      <c r="E5294" s="23">
        <v>-0.25960672872641716</v>
      </c>
      <c r="F5294" s="23">
        <v>0.42302144351154025</v>
      </c>
      <c r="G5294" s="23">
        <v>0.13979954376464157</v>
      </c>
      <c r="H5294" s="23">
        <v>-5.0177897909921172E-2</v>
      </c>
      <c r="I5294" s="25">
        <f t="shared" si="332"/>
        <v>0</v>
      </c>
      <c r="J5294" s="25">
        <f t="shared" si="333"/>
        <v>0</v>
      </c>
      <c r="K5294" s="25">
        <f t="shared" si="334"/>
        <v>0</v>
      </c>
      <c r="L5294" s="25">
        <f t="shared" si="335"/>
        <v>0</v>
      </c>
      <c r="M5294" s="25">
        <v>0</v>
      </c>
      <c r="N5294" s="25" t="e">
        <v>#N/A</v>
      </c>
      <c r="O5294" s="25" t="e">
        <f>VLOOKUP(A5294,'NFkB target TFs'!$E$10:$E$54,1,FALSE)</f>
        <v>#N/A</v>
      </c>
      <c r="P5294" s="25" t="e">
        <f>VLOOKUP(A5294,'all NFkB targets'!$A$6:$A$571,1,FALSE)</f>
        <v>#N/A</v>
      </c>
    </row>
    <row r="5295" spans="1:16" x14ac:dyDescent="0.25">
      <c r="A5295" s="96" t="s">
        <v>7929</v>
      </c>
      <c r="B5295" s="21" t="s">
        <v>7930</v>
      </c>
      <c r="C5295" s="21"/>
      <c r="D5295" s="22">
        <v>0</v>
      </c>
      <c r="E5295" s="23">
        <v>-0.30166344839171549</v>
      </c>
      <c r="F5295" s="23">
        <v>-0.17686733388048129</v>
      </c>
      <c r="G5295" s="23">
        <v>0.14725961087857231</v>
      </c>
      <c r="H5295" s="23">
        <v>-5.0352276373895506E-2</v>
      </c>
      <c r="I5295" s="25">
        <f t="shared" si="332"/>
        <v>0</v>
      </c>
      <c r="J5295" s="25">
        <f t="shared" si="333"/>
        <v>0</v>
      </c>
      <c r="K5295" s="25">
        <f t="shared" si="334"/>
        <v>0</v>
      </c>
      <c r="L5295" s="25">
        <f t="shared" si="335"/>
        <v>0</v>
      </c>
      <c r="M5295" s="25">
        <v>0</v>
      </c>
      <c r="N5295" s="25" t="e">
        <v>#N/A</v>
      </c>
      <c r="O5295" s="25" t="e">
        <f>VLOOKUP(A5295,'NFkB target TFs'!$E$10:$E$54,1,FALSE)</f>
        <v>#N/A</v>
      </c>
      <c r="P5295" s="25" t="e">
        <f>VLOOKUP(A5295,'all NFkB targets'!$A$6:$A$571,1,FALSE)</f>
        <v>#N/A</v>
      </c>
    </row>
    <row r="5296" spans="1:16" x14ac:dyDescent="0.25">
      <c r="A5296" s="96" t="s">
        <v>3057</v>
      </c>
      <c r="B5296" s="21" t="s">
        <v>3058</v>
      </c>
      <c r="C5296" s="21"/>
      <c r="D5296" s="22">
        <v>0</v>
      </c>
      <c r="E5296" s="23">
        <v>0.32748005413279424</v>
      </c>
      <c r="F5296" s="23">
        <v>-0.29542771606634821</v>
      </c>
      <c r="G5296" s="23">
        <v>-0.38487135405340689</v>
      </c>
      <c r="H5296" s="23">
        <v>-5.0424476893350216E-2</v>
      </c>
      <c r="I5296" s="25">
        <f t="shared" si="332"/>
        <v>0</v>
      </c>
      <c r="J5296" s="25">
        <f t="shared" si="333"/>
        <v>0</v>
      </c>
      <c r="K5296" s="25">
        <f t="shared" si="334"/>
        <v>0</v>
      </c>
      <c r="L5296" s="25">
        <f t="shared" si="335"/>
        <v>0</v>
      </c>
      <c r="M5296" s="25">
        <v>0</v>
      </c>
      <c r="N5296" s="25" t="e">
        <v>#N/A</v>
      </c>
      <c r="O5296" s="25" t="e">
        <f>VLOOKUP(A5296,'NFkB target TFs'!$E$10:$E$54,1,FALSE)</f>
        <v>#N/A</v>
      </c>
      <c r="P5296" s="25" t="e">
        <f>VLOOKUP(A5296,'all NFkB targets'!$A$6:$A$571,1,FALSE)</f>
        <v>#N/A</v>
      </c>
    </row>
    <row r="5297" spans="1:16" x14ac:dyDescent="0.25">
      <c r="A5297" s="96" t="s">
        <v>9719</v>
      </c>
      <c r="B5297" s="21" t="s">
        <v>9720</v>
      </c>
      <c r="C5297" s="21"/>
      <c r="D5297" s="22">
        <v>0</v>
      </c>
      <c r="E5297" s="23">
        <v>0.16132492470874044</v>
      </c>
      <c r="F5297" s="23">
        <v>5.6625045894022862E-3</v>
      </c>
      <c r="G5297" s="23">
        <v>8.8719734250862325E-2</v>
      </c>
      <c r="H5297" s="23">
        <v>-5.0476208586256649E-2</v>
      </c>
      <c r="I5297" s="25">
        <f t="shared" si="332"/>
        <v>0</v>
      </c>
      <c r="J5297" s="25">
        <f t="shared" si="333"/>
        <v>0</v>
      </c>
      <c r="K5297" s="25">
        <f t="shared" si="334"/>
        <v>0</v>
      </c>
      <c r="L5297" s="25">
        <f t="shared" si="335"/>
        <v>0</v>
      </c>
      <c r="M5297" s="25">
        <v>0</v>
      </c>
      <c r="N5297" s="25" t="e">
        <v>#N/A</v>
      </c>
      <c r="O5297" s="25" t="e">
        <f>VLOOKUP(A5297,'NFkB target TFs'!$E$10:$E$54,1,FALSE)</f>
        <v>#N/A</v>
      </c>
      <c r="P5297" s="25" t="e">
        <f>VLOOKUP(A5297,'all NFkB targets'!$A$6:$A$571,1,FALSE)</f>
        <v>#N/A</v>
      </c>
    </row>
    <row r="5298" spans="1:16" x14ac:dyDescent="0.25">
      <c r="A5298" s="96" t="s">
        <v>6276</v>
      </c>
      <c r="B5298" s="21" t="s">
        <v>6277</v>
      </c>
      <c r="C5298" s="21"/>
      <c r="D5298" s="22">
        <v>0</v>
      </c>
      <c r="E5298" s="23">
        <v>0.1576137696586952</v>
      </c>
      <c r="F5298" s="23">
        <v>0.13252370177091069</v>
      </c>
      <c r="G5298" s="23">
        <v>1.5840160348877579E-2</v>
      </c>
      <c r="H5298" s="23">
        <v>-5.0520569115160965E-2</v>
      </c>
      <c r="I5298" s="25">
        <f t="shared" si="332"/>
        <v>0</v>
      </c>
      <c r="J5298" s="25">
        <f t="shared" si="333"/>
        <v>0</v>
      </c>
      <c r="K5298" s="25">
        <f t="shared" si="334"/>
        <v>0</v>
      </c>
      <c r="L5298" s="25">
        <f t="shared" si="335"/>
        <v>0</v>
      </c>
      <c r="M5298" s="25">
        <v>0</v>
      </c>
      <c r="N5298" s="25" t="e">
        <v>#N/A</v>
      </c>
      <c r="O5298" s="25" t="e">
        <f>VLOOKUP(A5298,'NFkB target TFs'!$E$10:$E$54,1,FALSE)</f>
        <v>#N/A</v>
      </c>
      <c r="P5298" s="25" t="e">
        <f>VLOOKUP(A5298,'all NFkB targets'!$A$6:$A$571,1,FALSE)</f>
        <v>#N/A</v>
      </c>
    </row>
    <row r="5299" spans="1:16" x14ac:dyDescent="0.25">
      <c r="A5299" s="96" t="s">
        <v>4210</v>
      </c>
      <c r="B5299" s="21" t="s">
        <v>4211</v>
      </c>
      <c r="C5299" s="21"/>
      <c r="D5299" s="22">
        <v>0</v>
      </c>
      <c r="E5299" s="23">
        <v>-0.27153775782585537</v>
      </c>
      <c r="F5299" s="23">
        <v>0.57150748007070451</v>
      </c>
      <c r="G5299" s="23">
        <v>-2.7936624761864579E-2</v>
      </c>
      <c r="H5299" s="23">
        <v>-5.0584179101451382E-2</v>
      </c>
      <c r="I5299" s="25">
        <f t="shared" si="332"/>
        <v>0</v>
      </c>
      <c r="J5299" s="25">
        <f t="shared" si="333"/>
        <v>0</v>
      </c>
      <c r="K5299" s="25">
        <f t="shared" si="334"/>
        <v>0</v>
      </c>
      <c r="L5299" s="25">
        <f t="shared" si="335"/>
        <v>0</v>
      </c>
      <c r="M5299" s="25">
        <v>0</v>
      </c>
      <c r="N5299" s="25" t="e">
        <v>#N/A</v>
      </c>
      <c r="O5299" s="25" t="e">
        <f>VLOOKUP(A5299,'NFkB target TFs'!$E$10:$E$54,1,FALSE)</f>
        <v>#N/A</v>
      </c>
      <c r="P5299" s="25" t="e">
        <f>VLOOKUP(A5299,'all NFkB targets'!$A$6:$A$571,1,FALSE)</f>
        <v>#N/A</v>
      </c>
    </row>
    <row r="5300" spans="1:16" x14ac:dyDescent="0.25">
      <c r="A5300" s="96" t="s">
        <v>2628</v>
      </c>
      <c r="B5300" s="21" t="s">
        <v>2629</v>
      </c>
      <c r="C5300" s="21"/>
      <c r="D5300" s="22">
        <v>0</v>
      </c>
      <c r="E5300" s="23">
        <v>3.4982871488628435E-2</v>
      </c>
      <c r="F5300" s="23">
        <v>0.23706057814016548</v>
      </c>
      <c r="G5300" s="23">
        <v>-0.16127277805164739</v>
      </c>
      <c r="H5300" s="23">
        <v>-5.0612282714642215E-2</v>
      </c>
      <c r="I5300" s="25">
        <f t="shared" si="332"/>
        <v>0</v>
      </c>
      <c r="J5300" s="25">
        <f t="shared" si="333"/>
        <v>0</v>
      </c>
      <c r="K5300" s="25">
        <f t="shared" si="334"/>
        <v>0</v>
      </c>
      <c r="L5300" s="25">
        <f t="shared" si="335"/>
        <v>0</v>
      </c>
      <c r="M5300" s="25">
        <v>0</v>
      </c>
      <c r="N5300" s="25" t="e">
        <v>#N/A</v>
      </c>
      <c r="O5300" s="25" t="e">
        <f>VLOOKUP(A5300,'NFkB target TFs'!$E$10:$E$54,1,FALSE)</f>
        <v>#N/A</v>
      </c>
      <c r="P5300" s="25" t="e">
        <f>VLOOKUP(A5300,'all NFkB targets'!$A$6:$A$571,1,FALSE)</f>
        <v>#N/A</v>
      </c>
    </row>
    <row r="5301" spans="1:16" x14ac:dyDescent="0.25">
      <c r="A5301" s="96" t="s">
        <v>13709</v>
      </c>
      <c r="B5301" s="21" t="s">
        <v>13710</v>
      </c>
      <c r="C5301" s="21"/>
      <c r="D5301" s="22">
        <v>0</v>
      </c>
      <c r="E5301" s="24">
        <v>-0.5100194936915986</v>
      </c>
      <c r="F5301" s="28">
        <v>0.28630857484444755</v>
      </c>
      <c r="G5301" s="24">
        <v>-0.72599493897647704</v>
      </c>
      <c r="H5301" s="23">
        <v>-5.0615423908943559E-2</v>
      </c>
      <c r="I5301" s="25">
        <f t="shared" si="332"/>
        <v>0</v>
      </c>
      <c r="J5301" s="25">
        <f t="shared" si="333"/>
        <v>0</v>
      </c>
      <c r="K5301" s="25">
        <f t="shared" si="334"/>
        <v>1</v>
      </c>
      <c r="L5301" s="25">
        <f t="shared" si="335"/>
        <v>0</v>
      </c>
      <c r="M5301" s="25">
        <v>1</v>
      </c>
      <c r="N5301" s="25" t="e">
        <v>#N/A</v>
      </c>
      <c r="O5301" s="25" t="e">
        <f>VLOOKUP(A5301,'NFkB target TFs'!$E$10:$E$54,1,FALSE)</f>
        <v>#N/A</v>
      </c>
      <c r="P5301" s="25" t="e">
        <f>VLOOKUP(A5301,'all NFkB targets'!$A$6:$A$571,1,FALSE)</f>
        <v>#N/A</v>
      </c>
    </row>
    <row r="5302" spans="1:16" x14ac:dyDescent="0.25">
      <c r="A5302" s="96" t="s">
        <v>10387</v>
      </c>
      <c r="B5302" s="21" t="s">
        <v>10388</v>
      </c>
      <c r="C5302" s="21"/>
      <c r="D5302" s="22">
        <v>0</v>
      </c>
      <c r="E5302" s="23">
        <v>-0.15668527212967215</v>
      </c>
      <c r="F5302" s="23">
        <v>-0.23161053946293086</v>
      </c>
      <c r="G5302" s="23">
        <v>-0.27485984123058366</v>
      </c>
      <c r="H5302" s="23">
        <v>-5.0656432487932106E-2</v>
      </c>
      <c r="I5302" s="25">
        <f t="shared" si="332"/>
        <v>0</v>
      </c>
      <c r="J5302" s="25">
        <f t="shared" si="333"/>
        <v>0</v>
      </c>
      <c r="K5302" s="25">
        <f t="shared" si="334"/>
        <v>0</v>
      </c>
      <c r="L5302" s="25">
        <f t="shared" si="335"/>
        <v>0</v>
      </c>
      <c r="M5302" s="25">
        <v>0</v>
      </c>
      <c r="N5302" s="25" t="e">
        <v>#N/A</v>
      </c>
      <c r="O5302" s="25" t="e">
        <f>VLOOKUP(A5302,'NFkB target TFs'!$E$10:$E$54,1,FALSE)</f>
        <v>#N/A</v>
      </c>
      <c r="P5302" s="25" t="e">
        <f>VLOOKUP(A5302,'all NFkB targets'!$A$6:$A$571,1,FALSE)</f>
        <v>#N/A</v>
      </c>
    </row>
    <row r="5303" spans="1:16" x14ac:dyDescent="0.25">
      <c r="A5303" s="96" t="s">
        <v>3532</v>
      </c>
      <c r="B5303" s="21" t="s">
        <v>3533</v>
      </c>
      <c r="C5303" s="21"/>
      <c r="D5303" s="22">
        <v>0</v>
      </c>
      <c r="E5303" s="23">
        <v>7.4568459837603213E-2</v>
      </c>
      <c r="F5303" s="23">
        <v>0.29889907141565081</v>
      </c>
      <c r="G5303" s="23">
        <v>-4.1202819183342357E-2</v>
      </c>
      <c r="H5303" s="23">
        <v>-5.0678418994164941E-2</v>
      </c>
      <c r="I5303" s="25">
        <f t="shared" si="332"/>
        <v>0</v>
      </c>
      <c r="J5303" s="25">
        <f t="shared" si="333"/>
        <v>0</v>
      </c>
      <c r="K5303" s="25">
        <f t="shared" si="334"/>
        <v>0</v>
      </c>
      <c r="L5303" s="25">
        <f t="shared" si="335"/>
        <v>0</v>
      </c>
      <c r="M5303" s="25">
        <v>0</v>
      </c>
      <c r="N5303" s="25" t="e">
        <v>#N/A</v>
      </c>
      <c r="O5303" s="25" t="e">
        <f>VLOOKUP(A5303,'NFkB target TFs'!$E$10:$E$54,1,FALSE)</f>
        <v>#N/A</v>
      </c>
      <c r="P5303" s="25" t="e">
        <f>VLOOKUP(A5303,'all NFkB targets'!$A$6:$A$571,1,FALSE)</f>
        <v>#N/A</v>
      </c>
    </row>
    <row r="5304" spans="1:16" x14ac:dyDescent="0.25">
      <c r="A5304" s="96" t="s">
        <v>6622</v>
      </c>
      <c r="B5304" s="21" t="s">
        <v>6623</v>
      </c>
      <c r="C5304" s="21"/>
      <c r="D5304" s="22">
        <v>0</v>
      </c>
      <c r="E5304" s="23">
        <v>0.28283272582486757</v>
      </c>
      <c r="F5304" s="23">
        <v>8.782545798602695E-2</v>
      </c>
      <c r="G5304" s="23">
        <v>3.1664361260561866E-2</v>
      </c>
      <c r="H5304" s="23">
        <v>-5.0744104320533098E-2</v>
      </c>
      <c r="I5304" s="25">
        <f t="shared" si="332"/>
        <v>0</v>
      </c>
      <c r="J5304" s="25">
        <f t="shared" si="333"/>
        <v>0</v>
      </c>
      <c r="K5304" s="25">
        <f t="shared" si="334"/>
        <v>0</v>
      </c>
      <c r="L5304" s="25">
        <f t="shared" si="335"/>
        <v>0</v>
      </c>
      <c r="M5304" s="25">
        <v>0</v>
      </c>
      <c r="N5304" s="25" t="e">
        <v>#N/A</v>
      </c>
      <c r="O5304" s="25" t="e">
        <f>VLOOKUP(A5304,'NFkB target TFs'!$E$10:$E$54,1,FALSE)</f>
        <v>#N/A</v>
      </c>
      <c r="P5304" s="25" t="e">
        <f>VLOOKUP(A5304,'all NFkB targets'!$A$6:$A$571,1,FALSE)</f>
        <v>#N/A</v>
      </c>
    </row>
    <row r="5305" spans="1:16" x14ac:dyDescent="0.25">
      <c r="A5305" s="96" t="s">
        <v>6914</v>
      </c>
      <c r="B5305" s="21" t="s">
        <v>6915</v>
      </c>
      <c r="C5305" s="21"/>
      <c r="D5305" s="22">
        <v>0</v>
      </c>
      <c r="E5305" s="23">
        <v>9.2019166287262116E-2</v>
      </c>
      <c r="F5305" s="23">
        <v>6.1095108027470965E-2</v>
      </c>
      <c r="G5305" s="23">
        <v>-8.830662456256072E-2</v>
      </c>
      <c r="H5305" s="23">
        <v>-5.0805649650927973E-2</v>
      </c>
      <c r="I5305" s="25">
        <f t="shared" si="332"/>
        <v>0</v>
      </c>
      <c r="J5305" s="25">
        <f t="shared" si="333"/>
        <v>0</v>
      </c>
      <c r="K5305" s="25">
        <f t="shared" si="334"/>
        <v>0</v>
      </c>
      <c r="L5305" s="25">
        <f t="shared" si="335"/>
        <v>0</v>
      </c>
      <c r="M5305" s="25">
        <v>0</v>
      </c>
      <c r="N5305" s="25" t="e">
        <v>#N/A</v>
      </c>
      <c r="O5305" s="25" t="e">
        <f>VLOOKUP(A5305,'NFkB target TFs'!$E$10:$E$54,1,FALSE)</f>
        <v>#N/A</v>
      </c>
      <c r="P5305" s="25" t="e">
        <f>VLOOKUP(A5305,'all NFkB targets'!$A$6:$A$571,1,FALSE)</f>
        <v>#N/A</v>
      </c>
    </row>
    <row r="5306" spans="1:16" x14ac:dyDescent="0.25">
      <c r="A5306" s="96" t="s">
        <v>9141</v>
      </c>
      <c r="B5306" s="21" t="s">
        <v>9142</v>
      </c>
      <c r="C5306" s="21"/>
      <c r="D5306" s="22">
        <v>0</v>
      </c>
      <c r="E5306" s="23">
        <v>0.45896980957813271</v>
      </c>
      <c r="F5306" s="23">
        <v>0.15072704767489362</v>
      </c>
      <c r="G5306" s="23">
        <v>0.30919361686917063</v>
      </c>
      <c r="H5306" s="23">
        <v>-5.0909859117245972E-2</v>
      </c>
      <c r="I5306" s="25">
        <f t="shared" si="332"/>
        <v>0</v>
      </c>
      <c r="J5306" s="25">
        <f t="shared" si="333"/>
        <v>0</v>
      </c>
      <c r="K5306" s="25">
        <f t="shared" si="334"/>
        <v>0</v>
      </c>
      <c r="L5306" s="25">
        <f t="shared" si="335"/>
        <v>0</v>
      </c>
      <c r="M5306" s="25">
        <v>0</v>
      </c>
      <c r="N5306" s="25" t="e">
        <v>#N/A</v>
      </c>
      <c r="O5306" s="25" t="e">
        <f>VLOOKUP(A5306,'NFkB target TFs'!$E$10:$E$54,1,FALSE)</f>
        <v>#N/A</v>
      </c>
      <c r="P5306" s="25" t="e">
        <f>VLOOKUP(A5306,'all NFkB targets'!$A$6:$A$571,1,FALSE)</f>
        <v>#N/A</v>
      </c>
    </row>
    <row r="5307" spans="1:16" x14ac:dyDescent="0.25">
      <c r="A5307" s="96" t="s">
        <v>3522</v>
      </c>
      <c r="B5307" s="21" t="s">
        <v>3523</v>
      </c>
      <c r="C5307" s="21"/>
      <c r="D5307" s="22">
        <v>0</v>
      </c>
      <c r="E5307" s="23">
        <v>8.0463020042240846E-2</v>
      </c>
      <c r="F5307" s="23">
        <v>-0.1281886847418677</v>
      </c>
      <c r="G5307" s="23">
        <v>0.45533862764030869</v>
      </c>
      <c r="H5307" s="23">
        <v>-5.0912714281470352E-2</v>
      </c>
      <c r="I5307" s="25">
        <f t="shared" si="332"/>
        <v>0</v>
      </c>
      <c r="J5307" s="25">
        <f t="shared" si="333"/>
        <v>0</v>
      </c>
      <c r="K5307" s="25">
        <f t="shared" si="334"/>
        <v>0</v>
      </c>
      <c r="L5307" s="25">
        <f t="shared" si="335"/>
        <v>0</v>
      </c>
      <c r="M5307" s="25">
        <v>0</v>
      </c>
      <c r="N5307" s="25" t="e">
        <v>#N/A</v>
      </c>
      <c r="O5307" s="25" t="e">
        <f>VLOOKUP(A5307,'NFkB target TFs'!$E$10:$E$54,1,FALSE)</f>
        <v>#N/A</v>
      </c>
      <c r="P5307" s="25" t="e">
        <f>VLOOKUP(A5307,'all NFkB targets'!$A$6:$A$571,1,FALSE)</f>
        <v>#N/A</v>
      </c>
    </row>
    <row r="5308" spans="1:16" x14ac:dyDescent="0.25">
      <c r="A5308" s="96" t="s">
        <v>9020</v>
      </c>
      <c r="B5308" s="21" t="s">
        <v>941</v>
      </c>
      <c r="C5308" s="21"/>
      <c r="D5308" s="22">
        <v>0</v>
      </c>
      <c r="E5308" s="23">
        <v>-0.25365066573214545</v>
      </c>
      <c r="F5308" s="23">
        <v>-0.29259942962177826</v>
      </c>
      <c r="G5308" s="23">
        <v>0.31165975943353491</v>
      </c>
      <c r="H5308" s="23">
        <v>-5.0980209282276263E-2</v>
      </c>
      <c r="I5308" s="25">
        <f t="shared" si="332"/>
        <v>0</v>
      </c>
      <c r="J5308" s="25">
        <f t="shared" si="333"/>
        <v>0</v>
      </c>
      <c r="K5308" s="25">
        <f t="shared" si="334"/>
        <v>0</v>
      </c>
      <c r="L5308" s="25">
        <f t="shared" si="335"/>
        <v>0</v>
      </c>
      <c r="M5308" s="25">
        <v>0</v>
      </c>
      <c r="N5308" s="25" t="e">
        <v>#N/A</v>
      </c>
      <c r="O5308" s="25" t="e">
        <f>VLOOKUP(A5308,'NFkB target TFs'!$E$10:$E$54,1,FALSE)</f>
        <v>#N/A</v>
      </c>
      <c r="P5308" s="25" t="e">
        <f>VLOOKUP(A5308,'all NFkB targets'!$A$6:$A$571,1,FALSE)</f>
        <v>#N/A</v>
      </c>
    </row>
    <row r="5309" spans="1:16" x14ac:dyDescent="0.25">
      <c r="A5309" s="96" t="s">
        <v>12213</v>
      </c>
      <c r="B5309" s="21" t="s">
        <v>12214</v>
      </c>
      <c r="C5309" s="21"/>
      <c r="D5309" s="22">
        <v>0</v>
      </c>
      <c r="E5309" s="28">
        <v>0.70736195302094684</v>
      </c>
      <c r="F5309" s="28">
        <v>0.14148207913247363</v>
      </c>
      <c r="G5309" s="28">
        <v>0.13841375395583963</v>
      </c>
      <c r="H5309" s="23">
        <v>-5.0993728929875547E-2</v>
      </c>
      <c r="I5309" s="25">
        <f t="shared" si="332"/>
        <v>1</v>
      </c>
      <c r="J5309" s="25">
        <f t="shared" si="333"/>
        <v>0</v>
      </c>
      <c r="K5309" s="25">
        <f t="shared" si="334"/>
        <v>0</v>
      </c>
      <c r="L5309" s="25">
        <f t="shared" si="335"/>
        <v>0</v>
      </c>
      <c r="M5309" s="25">
        <v>1</v>
      </c>
      <c r="N5309" s="25" t="e">
        <v>#N/A</v>
      </c>
      <c r="O5309" s="25" t="e">
        <f>VLOOKUP(A5309,'NFkB target TFs'!$E$10:$E$54,1,FALSE)</f>
        <v>#N/A</v>
      </c>
      <c r="P5309" s="25" t="e">
        <f>VLOOKUP(A5309,'all NFkB targets'!$A$6:$A$571,1,FALSE)</f>
        <v>#N/A</v>
      </c>
    </row>
    <row r="5310" spans="1:16" x14ac:dyDescent="0.25">
      <c r="A5310" s="96" t="s">
        <v>5070</v>
      </c>
      <c r="B5310" s="21" t="s">
        <v>5071</v>
      </c>
      <c r="C5310" s="21"/>
      <c r="D5310" s="22">
        <v>0</v>
      </c>
      <c r="E5310" s="23">
        <v>0.15072733325501536</v>
      </c>
      <c r="F5310" s="23">
        <v>0.16034239435777931</v>
      </c>
      <c r="G5310" s="23">
        <v>0.15033104955587462</v>
      </c>
      <c r="H5310" s="23">
        <v>-5.1210334260499896E-2</v>
      </c>
      <c r="I5310" s="25">
        <f t="shared" si="332"/>
        <v>0</v>
      </c>
      <c r="J5310" s="25">
        <f t="shared" si="333"/>
        <v>0</v>
      </c>
      <c r="K5310" s="25">
        <f t="shared" si="334"/>
        <v>0</v>
      </c>
      <c r="L5310" s="25">
        <f t="shared" si="335"/>
        <v>0</v>
      </c>
      <c r="M5310" s="25">
        <v>0</v>
      </c>
      <c r="N5310" s="25" t="e">
        <v>#N/A</v>
      </c>
      <c r="O5310" s="25" t="e">
        <f>VLOOKUP(A5310,'NFkB target TFs'!$E$10:$E$54,1,FALSE)</f>
        <v>#N/A</v>
      </c>
      <c r="P5310" s="25" t="e">
        <f>VLOOKUP(A5310,'all NFkB targets'!$A$6:$A$571,1,FALSE)</f>
        <v>#N/A</v>
      </c>
    </row>
    <row r="5311" spans="1:16" x14ac:dyDescent="0.25">
      <c r="A5311" s="96" t="s">
        <v>7503</v>
      </c>
      <c r="B5311" s="21" t="s">
        <v>7504</v>
      </c>
      <c r="C5311" s="21"/>
      <c r="D5311" s="22">
        <v>0</v>
      </c>
      <c r="E5311" s="23">
        <v>0.43025550864746737</v>
      </c>
      <c r="F5311" s="23">
        <v>9.7249870407947969E-2</v>
      </c>
      <c r="G5311" s="23">
        <v>-0.13017085464535866</v>
      </c>
      <c r="H5311" s="23">
        <v>-5.1218215448549993E-2</v>
      </c>
      <c r="I5311" s="25">
        <f t="shared" si="332"/>
        <v>0</v>
      </c>
      <c r="J5311" s="25">
        <f t="shared" si="333"/>
        <v>0</v>
      </c>
      <c r="K5311" s="25">
        <f t="shared" si="334"/>
        <v>0</v>
      </c>
      <c r="L5311" s="25">
        <f t="shared" si="335"/>
        <v>0</v>
      </c>
      <c r="M5311" s="25">
        <v>0</v>
      </c>
      <c r="N5311" s="25" t="e">
        <v>#N/A</v>
      </c>
      <c r="O5311" s="25" t="e">
        <f>VLOOKUP(A5311,'NFkB target TFs'!$E$10:$E$54,1,FALSE)</f>
        <v>#N/A</v>
      </c>
      <c r="P5311" s="25" t="e">
        <f>VLOOKUP(A5311,'all NFkB targets'!$A$6:$A$571,1,FALSE)</f>
        <v>#N/A</v>
      </c>
    </row>
    <row r="5312" spans="1:16" x14ac:dyDescent="0.25">
      <c r="A5312" s="96" t="s">
        <v>8805</v>
      </c>
      <c r="B5312" s="21" t="s">
        <v>8806</v>
      </c>
      <c r="C5312" s="21"/>
      <c r="D5312" s="22">
        <v>0</v>
      </c>
      <c r="E5312" s="23">
        <v>-1.2646648177866971E-3</v>
      </c>
      <c r="F5312" s="23">
        <v>9.9564608179346564E-2</v>
      </c>
      <c r="G5312" s="23">
        <v>0.15563593029004022</v>
      </c>
      <c r="H5312" s="23">
        <v>-5.1235974715421927E-2</v>
      </c>
      <c r="I5312" s="25">
        <f t="shared" si="332"/>
        <v>0</v>
      </c>
      <c r="J5312" s="25">
        <f t="shared" si="333"/>
        <v>0</v>
      </c>
      <c r="K5312" s="25">
        <f t="shared" si="334"/>
        <v>0</v>
      </c>
      <c r="L5312" s="25">
        <f t="shared" si="335"/>
        <v>0</v>
      </c>
      <c r="M5312" s="25">
        <v>0</v>
      </c>
      <c r="N5312" s="25" t="e">
        <v>#N/A</v>
      </c>
      <c r="O5312" s="25" t="e">
        <f>VLOOKUP(A5312,'NFkB target TFs'!$E$10:$E$54,1,FALSE)</f>
        <v>#N/A</v>
      </c>
      <c r="P5312" s="25" t="e">
        <f>VLOOKUP(A5312,'all NFkB targets'!$A$6:$A$571,1,FALSE)</f>
        <v>#N/A</v>
      </c>
    </row>
    <row r="5313" spans="1:16" x14ac:dyDescent="0.25">
      <c r="A5313" s="96" t="s">
        <v>11170</v>
      </c>
      <c r="B5313" s="21" t="s">
        <v>11171</v>
      </c>
      <c r="C5313" s="21"/>
      <c r="D5313" s="22">
        <v>0</v>
      </c>
      <c r="E5313" s="23">
        <v>0.20827497702802161</v>
      </c>
      <c r="F5313" s="23">
        <v>-0.10697333165879992</v>
      </c>
      <c r="G5313" s="23">
        <v>2.2150148129370193E-2</v>
      </c>
      <c r="H5313" s="23">
        <v>-5.1275141602806752E-2</v>
      </c>
      <c r="I5313" s="25">
        <f t="shared" si="332"/>
        <v>0</v>
      </c>
      <c r="J5313" s="25">
        <f t="shared" si="333"/>
        <v>0</v>
      </c>
      <c r="K5313" s="25">
        <f t="shared" si="334"/>
        <v>0</v>
      </c>
      <c r="L5313" s="25">
        <f t="shared" si="335"/>
        <v>0</v>
      </c>
      <c r="M5313" s="25">
        <v>0</v>
      </c>
      <c r="N5313" s="25" t="e">
        <v>#N/A</v>
      </c>
      <c r="O5313" s="25" t="e">
        <f>VLOOKUP(A5313,'NFkB target TFs'!$E$10:$E$54,1,FALSE)</f>
        <v>#N/A</v>
      </c>
      <c r="P5313" s="25" t="e">
        <f>VLOOKUP(A5313,'all NFkB targets'!$A$6:$A$571,1,FALSE)</f>
        <v>#N/A</v>
      </c>
    </row>
    <row r="5314" spans="1:16" x14ac:dyDescent="0.25">
      <c r="A5314" s="96" t="s">
        <v>3441</v>
      </c>
      <c r="B5314" s="21" t="s">
        <v>3442</v>
      </c>
      <c r="C5314" s="21"/>
      <c r="D5314" s="22">
        <v>0</v>
      </c>
      <c r="E5314" s="23">
        <v>-1.1010613911924653E-2</v>
      </c>
      <c r="F5314" s="23">
        <v>0.1322000887665378</v>
      </c>
      <c r="G5314" s="23">
        <v>0.54852990540822444</v>
      </c>
      <c r="H5314" s="23">
        <v>-5.1284286317610867E-2</v>
      </c>
      <c r="I5314" s="25">
        <f t="shared" si="332"/>
        <v>0</v>
      </c>
      <c r="J5314" s="25">
        <f t="shared" si="333"/>
        <v>0</v>
      </c>
      <c r="K5314" s="25">
        <f t="shared" si="334"/>
        <v>0</v>
      </c>
      <c r="L5314" s="25">
        <f t="shared" si="335"/>
        <v>0</v>
      </c>
      <c r="M5314" s="25">
        <v>0</v>
      </c>
      <c r="N5314" s="25" t="e">
        <v>#N/A</v>
      </c>
      <c r="O5314" s="25" t="e">
        <f>VLOOKUP(A5314,'NFkB target TFs'!$E$10:$E$54,1,FALSE)</f>
        <v>#N/A</v>
      </c>
      <c r="P5314" s="25" t="e">
        <f>VLOOKUP(A5314,'all NFkB targets'!$A$6:$A$571,1,FALSE)</f>
        <v>#N/A</v>
      </c>
    </row>
    <row r="5315" spans="1:16" x14ac:dyDescent="0.25">
      <c r="A5315" s="96" t="s">
        <v>9102</v>
      </c>
      <c r="B5315" s="21" t="s">
        <v>9103</v>
      </c>
      <c r="C5315" s="21"/>
      <c r="D5315" s="22">
        <v>0</v>
      </c>
      <c r="E5315" s="23">
        <v>-3.6996744215982418E-2</v>
      </c>
      <c r="F5315" s="23">
        <v>0.25066596019903986</v>
      </c>
      <c r="G5315" s="23">
        <v>0.13178677880441511</v>
      </c>
      <c r="H5315" s="23">
        <v>-5.1394752962323056E-2</v>
      </c>
      <c r="I5315" s="25">
        <f t="shared" si="332"/>
        <v>0</v>
      </c>
      <c r="J5315" s="25">
        <f t="shared" si="333"/>
        <v>0</v>
      </c>
      <c r="K5315" s="25">
        <f t="shared" si="334"/>
        <v>0</v>
      </c>
      <c r="L5315" s="25">
        <f t="shared" si="335"/>
        <v>0</v>
      </c>
      <c r="M5315" s="25">
        <v>0</v>
      </c>
      <c r="N5315" s="25" t="e">
        <v>#N/A</v>
      </c>
      <c r="O5315" s="25" t="e">
        <f>VLOOKUP(A5315,'NFkB target TFs'!$E$10:$E$54,1,FALSE)</f>
        <v>#N/A</v>
      </c>
      <c r="P5315" s="25" t="e">
        <f>VLOOKUP(A5315,'all NFkB targets'!$A$6:$A$571,1,FALSE)</f>
        <v>#N/A</v>
      </c>
    </row>
    <row r="5316" spans="1:16" x14ac:dyDescent="0.25">
      <c r="A5316" s="96" t="s">
        <v>3798</v>
      </c>
      <c r="B5316" s="21" t="s">
        <v>3799</v>
      </c>
      <c r="C5316" s="21"/>
      <c r="D5316" s="22">
        <v>0</v>
      </c>
      <c r="E5316" s="23">
        <v>0.16224821955794388</v>
      </c>
      <c r="F5316" s="23">
        <v>5.0300056919787318E-2</v>
      </c>
      <c r="G5316" s="23">
        <v>2.4839005540934166E-2</v>
      </c>
      <c r="H5316" s="23">
        <v>-5.1510002993862367E-2</v>
      </c>
      <c r="I5316" s="25">
        <f t="shared" si="332"/>
        <v>0</v>
      </c>
      <c r="J5316" s="25">
        <f t="shared" si="333"/>
        <v>0</v>
      </c>
      <c r="K5316" s="25">
        <f t="shared" si="334"/>
        <v>0</v>
      </c>
      <c r="L5316" s="25">
        <f t="shared" si="335"/>
        <v>0</v>
      </c>
      <c r="M5316" s="25">
        <v>0</v>
      </c>
      <c r="N5316" s="25" t="e">
        <v>#N/A</v>
      </c>
      <c r="O5316" s="25" t="e">
        <f>VLOOKUP(A5316,'NFkB target TFs'!$E$10:$E$54,1,FALSE)</f>
        <v>#N/A</v>
      </c>
      <c r="P5316" s="25" t="e">
        <f>VLOOKUP(A5316,'all NFkB targets'!$A$6:$A$571,1,FALSE)</f>
        <v>#N/A</v>
      </c>
    </row>
    <row r="5317" spans="1:16" x14ac:dyDescent="0.25">
      <c r="A5317" s="96" t="s">
        <v>11269</v>
      </c>
      <c r="B5317" s="21" t="s">
        <v>11270</v>
      </c>
      <c r="C5317" s="21"/>
      <c r="D5317" s="22">
        <v>0</v>
      </c>
      <c r="E5317" s="23">
        <v>0.35195276331544267</v>
      </c>
      <c r="F5317" s="23">
        <v>0.2716643386174058</v>
      </c>
      <c r="G5317" s="23">
        <v>-5.7399231535312491E-2</v>
      </c>
      <c r="H5317" s="23">
        <v>-5.1568452830491676E-2</v>
      </c>
      <c r="I5317" s="25">
        <f t="shared" si="332"/>
        <v>0</v>
      </c>
      <c r="J5317" s="25">
        <f t="shared" si="333"/>
        <v>0</v>
      </c>
      <c r="K5317" s="25">
        <f t="shared" si="334"/>
        <v>0</v>
      </c>
      <c r="L5317" s="25">
        <f t="shared" si="335"/>
        <v>0</v>
      </c>
      <c r="M5317" s="25">
        <v>0</v>
      </c>
      <c r="N5317" s="25" t="e">
        <v>#N/A</v>
      </c>
      <c r="O5317" s="25" t="e">
        <f>VLOOKUP(A5317,'NFkB target TFs'!$E$10:$E$54,1,FALSE)</f>
        <v>#N/A</v>
      </c>
      <c r="P5317" s="25" t="e">
        <f>VLOOKUP(A5317,'all NFkB targets'!$A$6:$A$571,1,FALSE)</f>
        <v>#N/A</v>
      </c>
    </row>
    <row r="5318" spans="1:16" x14ac:dyDescent="0.25">
      <c r="A5318" s="96" t="s">
        <v>3500</v>
      </c>
      <c r="B5318" s="21" t="s">
        <v>3501</v>
      </c>
      <c r="C5318" s="21"/>
      <c r="D5318" s="22">
        <v>0</v>
      </c>
      <c r="E5318" s="23">
        <v>0.39664182268322284</v>
      </c>
      <c r="F5318" s="23">
        <v>0.36254280339962669</v>
      </c>
      <c r="G5318" s="23">
        <v>0.35591793966717739</v>
      </c>
      <c r="H5318" s="23">
        <v>-5.1571450693078731E-2</v>
      </c>
      <c r="I5318" s="25">
        <f t="shared" si="332"/>
        <v>0</v>
      </c>
      <c r="J5318" s="25">
        <f t="shared" si="333"/>
        <v>0</v>
      </c>
      <c r="K5318" s="25">
        <f t="shared" si="334"/>
        <v>0</v>
      </c>
      <c r="L5318" s="25">
        <f t="shared" si="335"/>
        <v>0</v>
      </c>
      <c r="M5318" s="25">
        <v>0</v>
      </c>
      <c r="N5318" s="25" t="e">
        <v>#N/A</v>
      </c>
      <c r="O5318" s="25" t="e">
        <f>VLOOKUP(A5318,'NFkB target TFs'!$E$10:$E$54,1,FALSE)</f>
        <v>#N/A</v>
      </c>
      <c r="P5318" s="25" t="e">
        <f>VLOOKUP(A5318,'all NFkB targets'!$A$6:$A$571,1,FALSE)</f>
        <v>#N/A</v>
      </c>
    </row>
    <row r="5319" spans="1:16" x14ac:dyDescent="0.25">
      <c r="A5319" s="96" t="s">
        <v>8848</v>
      </c>
      <c r="B5319" s="21" t="s">
        <v>8849</v>
      </c>
      <c r="C5319" s="21"/>
      <c r="D5319" s="22">
        <v>0</v>
      </c>
      <c r="E5319" s="23">
        <v>0.39237290927115714</v>
      </c>
      <c r="F5319" s="23">
        <v>0.47671653513275014</v>
      </c>
      <c r="G5319" s="23">
        <v>0.28270288682373867</v>
      </c>
      <c r="H5319" s="23">
        <v>-5.1679955097471766E-2</v>
      </c>
      <c r="I5319" s="25">
        <f t="shared" si="332"/>
        <v>0</v>
      </c>
      <c r="J5319" s="25">
        <f t="shared" si="333"/>
        <v>0</v>
      </c>
      <c r="K5319" s="25">
        <f t="shared" si="334"/>
        <v>0</v>
      </c>
      <c r="L5319" s="25">
        <f t="shared" si="335"/>
        <v>0</v>
      </c>
      <c r="M5319" s="25">
        <v>0</v>
      </c>
      <c r="N5319" s="25" t="e">
        <v>#N/A</v>
      </c>
      <c r="O5319" s="25" t="e">
        <f>VLOOKUP(A5319,'NFkB target TFs'!$E$10:$E$54,1,FALSE)</f>
        <v>#N/A</v>
      </c>
      <c r="P5319" s="25" t="e">
        <f>VLOOKUP(A5319,'all NFkB targets'!$A$6:$A$571,1,FALSE)</f>
        <v>#N/A</v>
      </c>
    </row>
    <row r="5320" spans="1:16" x14ac:dyDescent="0.25">
      <c r="A5320" s="96" t="s">
        <v>2752</v>
      </c>
      <c r="B5320" s="21" t="s">
        <v>2753</v>
      </c>
      <c r="C5320" s="21"/>
      <c r="D5320" s="22">
        <v>0</v>
      </c>
      <c r="E5320" s="23">
        <v>0.26993739410700163</v>
      </c>
      <c r="F5320" s="23">
        <v>0.41147058018612886</v>
      </c>
      <c r="G5320" s="23">
        <v>-0.38212788250521046</v>
      </c>
      <c r="H5320" s="23">
        <v>-5.1719064127862729E-2</v>
      </c>
      <c r="I5320" s="25">
        <f t="shared" si="332"/>
        <v>0</v>
      </c>
      <c r="J5320" s="25">
        <f t="shared" si="333"/>
        <v>0</v>
      </c>
      <c r="K5320" s="25">
        <f t="shared" si="334"/>
        <v>0</v>
      </c>
      <c r="L5320" s="25">
        <f t="shared" si="335"/>
        <v>0</v>
      </c>
      <c r="M5320" s="25">
        <v>0</v>
      </c>
      <c r="N5320" s="25" t="e">
        <v>#N/A</v>
      </c>
      <c r="O5320" s="25" t="e">
        <f>VLOOKUP(A5320,'NFkB target TFs'!$E$10:$E$54,1,FALSE)</f>
        <v>#N/A</v>
      </c>
      <c r="P5320" s="25" t="e">
        <f>VLOOKUP(A5320,'all NFkB targets'!$A$6:$A$571,1,FALSE)</f>
        <v>#N/A</v>
      </c>
    </row>
    <row r="5321" spans="1:16" x14ac:dyDescent="0.25">
      <c r="A5321" s="96" t="s">
        <v>4634</v>
      </c>
      <c r="B5321" s="21" t="s">
        <v>4635</v>
      </c>
      <c r="C5321" s="21"/>
      <c r="D5321" s="22">
        <v>0</v>
      </c>
      <c r="E5321" s="23">
        <v>0.16766721451590846</v>
      </c>
      <c r="F5321" s="23">
        <v>0.10472835823026665</v>
      </c>
      <c r="G5321" s="23">
        <v>0.39851117677427011</v>
      </c>
      <c r="H5321" s="23">
        <v>-5.1758391037689443E-2</v>
      </c>
      <c r="I5321" s="25">
        <f t="shared" si="332"/>
        <v>0</v>
      </c>
      <c r="J5321" s="25">
        <f t="shared" si="333"/>
        <v>0</v>
      </c>
      <c r="K5321" s="25">
        <f t="shared" si="334"/>
        <v>0</v>
      </c>
      <c r="L5321" s="25">
        <f t="shared" si="335"/>
        <v>0</v>
      </c>
      <c r="M5321" s="25">
        <v>0</v>
      </c>
      <c r="N5321" s="25" t="e">
        <v>#N/A</v>
      </c>
      <c r="O5321" s="25" t="e">
        <f>VLOOKUP(A5321,'NFkB target TFs'!$E$10:$E$54,1,FALSE)</f>
        <v>#N/A</v>
      </c>
      <c r="P5321" s="25" t="e">
        <f>VLOOKUP(A5321,'all NFkB targets'!$A$6:$A$571,1,FALSE)</f>
        <v>#N/A</v>
      </c>
    </row>
    <row r="5322" spans="1:16" x14ac:dyDescent="0.25">
      <c r="A5322" s="96" t="s">
        <v>2035</v>
      </c>
      <c r="B5322" s="21" t="s">
        <v>2036</v>
      </c>
      <c r="C5322" s="21"/>
      <c r="D5322" s="22">
        <v>0</v>
      </c>
      <c r="E5322" s="23">
        <v>0.43695798234258465</v>
      </c>
      <c r="F5322" s="23">
        <v>5.9116844647734403E-2</v>
      </c>
      <c r="G5322" s="23">
        <v>9.1239054901839256E-2</v>
      </c>
      <c r="H5322" s="23">
        <v>-5.1801337469608258E-2</v>
      </c>
      <c r="I5322" s="25">
        <f t="shared" si="332"/>
        <v>0</v>
      </c>
      <c r="J5322" s="25">
        <f t="shared" si="333"/>
        <v>0</v>
      </c>
      <c r="K5322" s="25">
        <f t="shared" si="334"/>
        <v>0</v>
      </c>
      <c r="L5322" s="25">
        <f t="shared" si="335"/>
        <v>0</v>
      </c>
      <c r="M5322" s="25">
        <v>0</v>
      </c>
      <c r="N5322" s="25" t="e">
        <v>#N/A</v>
      </c>
      <c r="O5322" s="25" t="e">
        <f>VLOOKUP(A5322,'NFkB target TFs'!$E$10:$E$54,1,FALSE)</f>
        <v>#N/A</v>
      </c>
      <c r="P5322" s="25" t="e">
        <f>VLOOKUP(A5322,'all NFkB targets'!$A$6:$A$571,1,FALSE)</f>
        <v>#N/A</v>
      </c>
    </row>
    <row r="5323" spans="1:16" x14ac:dyDescent="0.25">
      <c r="A5323" s="96" t="s">
        <v>12613</v>
      </c>
      <c r="B5323" s="21" t="s">
        <v>12614</v>
      </c>
      <c r="C5323" s="21"/>
      <c r="D5323" s="22">
        <v>0</v>
      </c>
      <c r="E5323" s="28">
        <v>0.53428113255874587</v>
      </c>
      <c r="F5323" s="28">
        <v>0.8075104603080796</v>
      </c>
      <c r="G5323" s="28">
        <v>0.30897758781052215</v>
      </c>
      <c r="H5323" s="23">
        <v>-5.1822553844420277E-2</v>
      </c>
      <c r="I5323" s="25">
        <f t="shared" si="332"/>
        <v>0</v>
      </c>
      <c r="J5323" s="25">
        <f t="shared" si="333"/>
        <v>1</v>
      </c>
      <c r="K5323" s="25">
        <f t="shared" si="334"/>
        <v>0</v>
      </c>
      <c r="L5323" s="25">
        <f t="shared" si="335"/>
        <v>0</v>
      </c>
      <c r="M5323" s="25">
        <v>1</v>
      </c>
      <c r="N5323" s="25" t="e">
        <v>#N/A</v>
      </c>
      <c r="O5323" s="25" t="e">
        <f>VLOOKUP(A5323,'NFkB target TFs'!$E$10:$E$54,1,FALSE)</f>
        <v>#N/A</v>
      </c>
      <c r="P5323" s="25" t="e">
        <f>VLOOKUP(A5323,'all NFkB targets'!$A$6:$A$571,1,FALSE)</f>
        <v>#N/A</v>
      </c>
    </row>
    <row r="5324" spans="1:16" x14ac:dyDescent="0.25">
      <c r="A5324" s="96" t="s">
        <v>9431</v>
      </c>
      <c r="B5324" s="21" t="s">
        <v>9432</v>
      </c>
      <c r="C5324" s="21"/>
      <c r="D5324" s="22">
        <v>0</v>
      </c>
      <c r="E5324" s="23">
        <v>-0.25350911895480327</v>
      </c>
      <c r="F5324" s="23">
        <v>-0.1691666233242862</v>
      </c>
      <c r="G5324" s="23">
        <v>-0.21668349184247016</v>
      </c>
      <c r="H5324" s="23">
        <v>-5.1962080672727791E-2</v>
      </c>
      <c r="I5324" s="25">
        <f t="shared" si="332"/>
        <v>0</v>
      </c>
      <c r="J5324" s="25">
        <f t="shared" si="333"/>
        <v>0</v>
      </c>
      <c r="K5324" s="25">
        <f t="shared" si="334"/>
        <v>0</v>
      </c>
      <c r="L5324" s="25">
        <f t="shared" si="335"/>
        <v>0</v>
      </c>
      <c r="M5324" s="25">
        <v>0</v>
      </c>
      <c r="N5324" s="25" t="e">
        <v>#N/A</v>
      </c>
      <c r="O5324" s="25" t="e">
        <f>VLOOKUP(A5324,'NFkB target TFs'!$E$10:$E$54,1,FALSE)</f>
        <v>#N/A</v>
      </c>
      <c r="P5324" s="25" t="e">
        <f>VLOOKUP(A5324,'all NFkB targets'!$A$6:$A$571,1,FALSE)</f>
        <v>#N/A</v>
      </c>
    </row>
    <row r="5325" spans="1:16" x14ac:dyDescent="0.25">
      <c r="A5325" s="96" t="s">
        <v>10455</v>
      </c>
      <c r="B5325" s="21" t="s">
        <v>10456</v>
      </c>
      <c r="C5325" s="21"/>
      <c r="D5325" s="22">
        <v>0</v>
      </c>
      <c r="E5325" s="23">
        <v>-0.15479882143911178</v>
      </c>
      <c r="F5325" s="23">
        <v>0.24648566736974567</v>
      </c>
      <c r="G5325" s="23">
        <v>0.26475356300856751</v>
      </c>
      <c r="H5325" s="23">
        <v>-5.1971724387380534E-2</v>
      </c>
      <c r="I5325" s="25">
        <f t="shared" si="332"/>
        <v>0</v>
      </c>
      <c r="J5325" s="25">
        <f t="shared" si="333"/>
        <v>0</v>
      </c>
      <c r="K5325" s="25">
        <f t="shared" si="334"/>
        <v>0</v>
      </c>
      <c r="L5325" s="25">
        <f t="shared" si="335"/>
        <v>0</v>
      </c>
      <c r="M5325" s="25">
        <v>0</v>
      </c>
      <c r="N5325" s="25" t="e">
        <v>#N/A</v>
      </c>
      <c r="O5325" s="25" t="e">
        <f>VLOOKUP(A5325,'NFkB target TFs'!$E$10:$E$54,1,FALSE)</f>
        <v>#N/A</v>
      </c>
      <c r="P5325" s="25" t="e">
        <f>VLOOKUP(A5325,'all NFkB targets'!$A$6:$A$571,1,FALSE)</f>
        <v>#N/A</v>
      </c>
    </row>
    <row r="5326" spans="1:16" x14ac:dyDescent="0.25">
      <c r="A5326" s="96" t="s">
        <v>1554</v>
      </c>
      <c r="B5326" s="21" t="s">
        <v>1555</v>
      </c>
      <c r="C5326" s="21"/>
      <c r="D5326" s="22">
        <v>0</v>
      </c>
      <c r="E5326" s="23">
        <v>-0.43867193970374452</v>
      </c>
      <c r="F5326" s="23">
        <v>0.40620543441982415</v>
      </c>
      <c r="G5326" s="23">
        <v>-9.7573490261851831E-2</v>
      </c>
      <c r="H5326" s="23">
        <v>-5.1977675611109282E-2</v>
      </c>
      <c r="I5326" s="25">
        <f t="shared" si="332"/>
        <v>0</v>
      </c>
      <c r="J5326" s="25">
        <f t="shared" si="333"/>
        <v>0</v>
      </c>
      <c r="K5326" s="25">
        <f t="shared" si="334"/>
        <v>0</v>
      </c>
      <c r="L5326" s="25">
        <f t="shared" si="335"/>
        <v>0</v>
      </c>
      <c r="M5326" s="25">
        <v>0</v>
      </c>
      <c r="N5326" s="25" t="e">
        <v>#N/A</v>
      </c>
      <c r="O5326" s="25" t="e">
        <f>VLOOKUP(A5326,'NFkB target TFs'!$E$10:$E$54,1,FALSE)</f>
        <v>#N/A</v>
      </c>
      <c r="P5326" s="25" t="e">
        <f>VLOOKUP(A5326,'all NFkB targets'!$A$6:$A$571,1,FALSE)</f>
        <v>#N/A</v>
      </c>
    </row>
    <row r="5327" spans="1:16" x14ac:dyDescent="0.25">
      <c r="A5327" s="96" t="s">
        <v>676</v>
      </c>
      <c r="B5327" s="21" t="s">
        <v>677</v>
      </c>
      <c r="C5327" s="21"/>
      <c r="D5327" s="22">
        <v>0</v>
      </c>
      <c r="E5327" s="23">
        <v>-3.5769845592044575E-2</v>
      </c>
      <c r="F5327" s="23">
        <v>-9.2988603713558673E-2</v>
      </c>
      <c r="G5327" s="23">
        <v>-6.715627902290848E-2</v>
      </c>
      <c r="H5327" s="23">
        <v>-5.2054859036219737E-2</v>
      </c>
      <c r="I5327" s="25">
        <f t="shared" si="332"/>
        <v>0</v>
      </c>
      <c r="J5327" s="25">
        <f t="shared" si="333"/>
        <v>0</v>
      </c>
      <c r="K5327" s="25">
        <f t="shared" si="334"/>
        <v>0</v>
      </c>
      <c r="L5327" s="25">
        <f t="shared" si="335"/>
        <v>0</v>
      </c>
      <c r="M5327" s="25">
        <v>0</v>
      </c>
      <c r="N5327" s="25" t="e">
        <v>#N/A</v>
      </c>
      <c r="O5327" s="25" t="e">
        <f>VLOOKUP(A5327,'NFkB target TFs'!$E$10:$E$54,1,FALSE)</f>
        <v>#N/A</v>
      </c>
      <c r="P5327" s="25" t="e">
        <f>VLOOKUP(A5327,'all NFkB targets'!$A$6:$A$571,1,FALSE)</f>
        <v>#N/A</v>
      </c>
    </row>
    <row r="5328" spans="1:16" x14ac:dyDescent="0.25">
      <c r="A5328" s="96" t="s">
        <v>9016</v>
      </c>
      <c r="B5328" s="21" t="s">
        <v>941</v>
      </c>
      <c r="C5328" s="21"/>
      <c r="D5328" s="22">
        <v>0</v>
      </c>
      <c r="E5328" s="23">
        <v>0.2765364528842218</v>
      </c>
      <c r="F5328" s="23">
        <v>-0.10662294610490097</v>
      </c>
      <c r="G5328" s="23">
        <v>-0.25860772072123406</v>
      </c>
      <c r="H5328" s="23">
        <v>-5.2118788636191543E-2</v>
      </c>
      <c r="I5328" s="25">
        <f t="shared" si="332"/>
        <v>0</v>
      </c>
      <c r="J5328" s="25">
        <f t="shared" si="333"/>
        <v>0</v>
      </c>
      <c r="K5328" s="25">
        <f t="shared" si="334"/>
        <v>0</v>
      </c>
      <c r="L5328" s="25">
        <f t="shared" si="335"/>
        <v>0</v>
      </c>
      <c r="M5328" s="25">
        <v>0</v>
      </c>
      <c r="N5328" s="25" t="e">
        <v>#N/A</v>
      </c>
      <c r="O5328" s="25" t="e">
        <f>VLOOKUP(A5328,'NFkB target TFs'!$E$10:$E$54,1,FALSE)</f>
        <v>#N/A</v>
      </c>
      <c r="P5328" s="25" t="e">
        <f>VLOOKUP(A5328,'all NFkB targets'!$A$6:$A$571,1,FALSE)</f>
        <v>#N/A</v>
      </c>
    </row>
    <row r="5329" spans="1:16" x14ac:dyDescent="0.25">
      <c r="A5329" s="96" t="s">
        <v>11114</v>
      </c>
      <c r="B5329" s="21" t="s">
        <v>11115</v>
      </c>
      <c r="C5329" s="21"/>
      <c r="D5329" s="22">
        <v>0</v>
      </c>
      <c r="E5329" s="23">
        <v>0.31537470296566411</v>
      </c>
      <c r="F5329" s="23">
        <v>0.56670583194609203</v>
      </c>
      <c r="G5329" s="23">
        <v>0.33926521420771566</v>
      </c>
      <c r="H5329" s="23">
        <v>-5.2232366235840252E-2</v>
      </c>
      <c r="I5329" s="25">
        <f t="shared" si="332"/>
        <v>0</v>
      </c>
      <c r="J5329" s="25">
        <f t="shared" si="333"/>
        <v>0</v>
      </c>
      <c r="K5329" s="25">
        <f t="shared" si="334"/>
        <v>0</v>
      </c>
      <c r="L5329" s="25">
        <f t="shared" si="335"/>
        <v>0</v>
      </c>
      <c r="M5329" s="25">
        <v>0</v>
      </c>
      <c r="N5329" s="25" t="e">
        <v>#N/A</v>
      </c>
      <c r="O5329" s="25" t="e">
        <f>VLOOKUP(A5329,'NFkB target TFs'!$E$10:$E$54,1,FALSE)</f>
        <v>#N/A</v>
      </c>
      <c r="P5329" s="25" t="e">
        <f>VLOOKUP(A5329,'all NFkB targets'!$A$6:$A$571,1,FALSE)</f>
        <v>#N/A</v>
      </c>
    </row>
    <row r="5330" spans="1:16" x14ac:dyDescent="0.25">
      <c r="A5330" s="96" t="s">
        <v>3676</v>
      </c>
      <c r="B5330" s="21" t="s">
        <v>3677</v>
      </c>
      <c r="C5330" s="21"/>
      <c r="D5330" s="22">
        <v>0</v>
      </c>
      <c r="E5330" s="23">
        <v>0.40571129004172074</v>
      </c>
      <c r="F5330" s="23">
        <v>-5.280778978104983E-2</v>
      </c>
      <c r="G5330" s="23">
        <v>4.000578979530435E-2</v>
      </c>
      <c r="H5330" s="23">
        <v>-5.2326826454842462E-2</v>
      </c>
      <c r="I5330" s="25">
        <f t="shared" si="332"/>
        <v>0</v>
      </c>
      <c r="J5330" s="25">
        <f t="shared" si="333"/>
        <v>0</v>
      </c>
      <c r="K5330" s="25">
        <f t="shared" si="334"/>
        <v>0</v>
      </c>
      <c r="L5330" s="25">
        <f t="shared" si="335"/>
        <v>0</v>
      </c>
      <c r="M5330" s="25">
        <v>0</v>
      </c>
      <c r="N5330" s="25" t="e">
        <v>#N/A</v>
      </c>
      <c r="O5330" s="25" t="e">
        <f>VLOOKUP(A5330,'NFkB target TFs'!$E$10:$E$54,1,FALSE)</f>
        <v>#N/A</v>
      </c>
      <c r="P5330" s="25" t="e">
        <f>VLOOKUP(A5330,'all NFkB targets'!$A$6:$A$571,1,FALSE)</f>
        <v>#N/A</v>
      </c>
    </row>
    <row r="5331" spans="1:16" x14ac:dyDescent="0.25">
      <c r="A5331" s="96" t="s">
        <v>5711</v>
      </c>
      <c r="B5331" s="21" t="s">
        <v>5712</v>
      </c>
      <c r="C5331" s="21"/>
      <c r="D5331" s="22">
        <v>0</v>
      </c>
      <c r="E5331" s="23">
        <v>2.9376327565624673E-2</v>
      </c>
      <c r="F5331" s="23">
        <v>-4.7567952121377677E-3</v>
      </c>
      <c r="G5331" s="23">
        <v>0.13308041268725446</v>
      </c>
      <c r="H5331" s="23">
        <v>-5.2336378611802674E-2</v>
      </c>
      <c r="I5331" s="25">
        <f t="shared" si="332"/>
        <v>0</v>
      </c>
      <c r="J5331" s="25">
        <f t="shared" si="333"/>
        <v>0</v>
      </c>
      <c r="K5331" s="25">
        <f t="shared" si="334"/>
        <v>0</v>
      </c>
      <c r="L5331" s="25">
        <f t="shared" si="335"/>
        <v>0</v>
      </c>
      <c r="M5331" s="25">
        <v>0</v>
      </c>
      <c r="N5331" s="25" t="e">
        <v>#N/A</v>
      </c>
      <c r="O5331" s="25" t="e">
        <f>VLOOKUP(A5331,'NFkB target TFs'!$E$10:$E$54,1,FALSE)</f>
        <v>#N/A</v>
      </c>
      <c r="P5331" s="25" t="e">
        <f>VLOOKUP(A5331,'all NFkB targets'!$A$6:$A$571,1,FALSE)</f>
        <v>#N/A</v>
      </c>
    </row>
    <row r="5332" spans="1:16" x14ac:dyDescent="0.25">
      <c r="A5332" s="96" t="s">
        <v>8936</v>
      </c>
      <c r="B5332" s="21" t="s">
        <v>941</v>
      </c>
      <c r="C5332" s="21"/>
      <c r="D5332" s="22">
        <v>0</v>
      </c>
      <c r="E5332" s="23">
        <v>0.47244449472280414</v>
      </c>
      <c r="F5332" s="23">
        <v>-0.23037604228725847</v>
      </c>
      <c r="G5332" s="23">
        <v>0.11444775275513548</v>
      </c>
      <c r="H5332" s="23">
        <v>-5.2389887071952676E-2</v>
      </c>
      <c r="I5332" s="25">
        <f t="shared" si="332"/>
        <v>0</v>
      </c>
      <c r="J5332" s="25">
        <f t="shared" si="333"/>
        <v>0</v>
      </c>
      <c r="K5332" s="25">
        <f t="shared" si="334"/>
        <v>0</v>
      </c>
      <c r="L5332" s="25">
        <f t="shared" si="335"/>
        <v>0</v>
      </c>
      <c r="M5332" s="25">
        <v>0</v>
      </c>
      <c r="N5332" s="25" t="e">
        <v>#N/A</v>
      </c>
      <c r="O5332" s="25" t="e">
        <f>VLOOKUP(A5332,'NFkB target TFs'!$E$10:$E$54,1,FALSE)</f>
        <v>#N/A</v>
      </c>
      <c r="P5332" s="25" t="e">
        <f>VLOOKUP(A5332,'all NFkB targets'!$A$6:$A$571,1,FALSE)</f>
        <v>#N/A</v>
      </c>
    </row>
    <row r="5333" spans="1:16" x14ac:dyDescent="0.25">
      <c r="A5333" s="96" t="s">
        <v>11541</v>
      </c>
      <c r="B5333" s="21" t="s">
        <v>11542</v>
      </c>
      <c r="C5333" s="21"/>
      <c r="D5333" s="22">
        <v>0</v>
      </c>
      <c r="E5333" s="23">
        <v>-4.2021522350302924E-2</v>
      </c>
      <c r="F5333" s="23">
        <v>-1.2547764273209638E-2</v>
      </c>
      <c r="G5333" s="23">
        <v>-0.14373981746639558</v>
      </c>
      <c r="H5333" s="23">
        <v>-5.2510399764066455E-2</v>
      </c>
      <c r="I5333" s="25">
        <f t="shared" si="332"/>
        <v>0</v>
      </c>
      <c r="J5333" s="25">
        <f t="shared" si="333"/>
        <v>0</v>
      </c>
      <c r="K5333" s="25">
        <f t="shared" si="334"/>
        <v>0</v>
      </c>
      <c r="L5333" s="25">
        <f t="shared" si="335"/>
        <v>0</v>
      </c>
      <c r="M5333" s="25">
        <v>0</v>
      </c>
      <c r="N5333" s="25" t="e">
        <v>#N/A</v>
      </c>
      <c r="O5333" s="25" t="e">
        <f>VLOOKUP(A5333,'NFkB target TFs'!$E$10:$E$54,1,FALSE)</f>
        <v>#N/A</v>
      </c>
      <c r="P5333" s="25" t="e">
        <f>VLOOKUP(A5333,'all NFkB targets'!$A$6:$A$571,1,FALSE)</f>
        <v>#N/A</v>
      </c>
    </row>
    <row r="5334" spans="1:16" x14ac:dyDescent="0.25">
      <c r="A5334" s="96" t="s">
        <v>14017</v>
      </c>
      <c r="B5334" s="21" t="s">
        <v>14018</v>
      </c>
      <c r="C5334" s="21"/>
      <c r="D5334" s="22">
        <v>0</v>
      </c>
      <c r="E5334" s="23">
        <v>6.6202147694446678E-3</v>
      </c>
      <c r="F5334" s="28">
        <v>0.45199215370097157</v>
      </c>
      <c r="G5334" s="28">
        <v>0.80918052799388507</v>
      </c>
      <c r="H5334" s="23">
        <v>-5.2568485931640423E-2</v>
      </c>
      <c r="I5334" s="25">
        <f t="shared" si="332"/>
        <v>0</v>
      </c>
      <c r="J5334" s="25">
        <f t="shared" si="333"/>
        <v>0</v>
      </c>
      <c r="K5334" s="25">
        <f t="shared" si="334"/>
        <v>1</v>
      </c>
      <c r="L5334" s="25">
        <f t="shared" si="335"/>
        <v>0</v>
      </c>
      <c r="M5334" s="25">
        <v>1</v>
      </c>
      <c r="N5334" s="25" t="e">
        <v>#N/A</v>
      </c>
      <c r="O5334" s="25" t="e">
        <f>VLOOKUP(A5334,'NFkB target TFs'!$E$10:$E$54,1,FALSE)</f>
        <v>#N/A</v>
      </c>
      <c r="P5334" s="25" t="e">
        <f>VLOOKUP(A5334,'all NFkB targets'!$A$6:$A$571,1,FALSE)</f>
        <v>#N/A</v>
      </c>
    </row>
    <row r="5335" spans="1:16" x14ac:dyDescent="0.25">
      <c r="A5335" s="96" t="s">
        <v>9815</v>
      </c>
      <c r="B5335" s="21" t="s">
        <v>9816</v>
      </c>
      <c r="C5335" s="21"/>
      <c r="D5335" s="22">
        <v>0</v>
      </c>
      <c r="E5335" s="23">
        <v>-0.33251263775082329</v>
      </c>
      <c r="F5335" s="23">
        <v>7.926424544181819E-2</v>
      </c>
      <c r="G5335" s="23">
        <v>0.36391877074299289</v>
      </c>
      <c r="H5335" s="23">
        <v>-5.2568846157648091E-2</v>
      </c>
      <c r="I5335" s="25">
        <f t="shared" si="332"/>
        <v>0</v>
      </c>
      <c r="J5335" s="25">
        <f t="shared" si="333"/>
        <v>0</v>
      </c>
      <c r="K5335" s="25">
        <f t="shared" si="334"/>
        <v>0</v>
      </c>
      <c r="L5335" s="25">
        <f t="shared" si="335"/>
        <v>0</v>
      </c>
      <c r="M5335" s="25">
        <v>0</v>
      </c>
      <c r="N5335" s="25" t="e">
        <v>#N/A</v>
      </c>
      <c r="O5335" s="25" t="e">
        <f>VLOOKUP(A5335,'NFkB target TFs'!$E$10:$E$54,1,FALSE)</f>
        <v>#N/A</v>
      </c>
      <c r="P5335" s="25" t="e">
        <f>VLOOKUP(A5335,'all NFkB targets'!$A$6:$A$571,1,FALSE)</f>
        <v>#N/A</v>
      </c>
    </row>
    <row r="5336" spans="1:16" x14ac:dyDescent="0.25">
      <c r="A5336" s="96" t="s">
        <v>2667</v>
      </c>
      <c r="B5336" s="21" t="s">
        <v>2668</v>
      </c>
      <c r="C5336" s="21"/>
      <c r="D5336" s="22">
        <v>0</v>
      </c>
      <c r="E5336" s="23">
        <v>-0.51000551018605311</v>
      </c>
      <c r="F5336" s="23">
        <v>0.17011929072156198</v>
      </c>
      <c r="G5336" s="23">
        <v>0.25691532558658881</v>
      </c>
      <c r="H5336" s="23">
        <v>-5.2590193194379124E-2</v>
      </c>
      <c r="I5336" s="25">
        <f t="shared" si="332"/>
        <v>0</v>
      </c>
      <c r="J5336" s="25">
        <f t="shared" si="333"/>
        <v>0</v>
      </c>
      <c r="K5336" s="25">
        <f t="shared" si="334"/>
        <v>0</v>
      </c>
      <c r="L5336" s="25">
        <f t="shared" si="335"/>
        <v>0</v>
      </c>
      <c r="M5336" s="25">
        <v>0</v>
      </c>
      <c r="N5336" s="25" t="e">
        <v>#N/A</v>
      </c>
      <c r="O5336" s="25" t="e">
        <f>VLOOKUP(A5336,'NFkB target TFs'!$E$10:$E$54,1,FALSE)</f>
        <v>#N/A</v>
      </c>
      <c r="P5336" s="25" t="e">
        <f>VLOOKUP(A5336,'all NFkB targets'!$A$6:$A$571,1,FALSE)</f>
        <v>#N/A</v>
      </c>
    </row>
    <row r="5337" spans="1:16" x14ac:dyDescent="0.25">
      <c r="A5337" s="96" t="s">
        <v>1436</v>
      </c>
      <c r="B5337" s="21" t="s">
        <v>1437</v>
      </c>
      <c r="C5337" s="21"/>
      <c r="D5337" s="22">
        <v>0</v>
      </c>
      <c r="E5337" s="23">
        <v>-2.8304585199803105E-2</v>
      </c>
      <c r="F5337" s="23">
        <v>0.37678257912000945</v>
      </c>
      <c r="G5337" s="23">
        <v>0.31492760814413107</v>
      </c>
      <c r="H5337" s="23">
        <v>-5.2914028594398338E-2</v>
      </c>
      <c r="I5337" s="25">
        <f t="shared" si="332"/>
        <v>0</v>
      </c>
      <c r="J5337" s="25">
        <f t="shared" si="333"/>
        <v>0</v>
      </c>
      <c r="K5337" s="25">
        <f t="shared" si="334"/>
        <v>0</v>
      </c>
      <c r="L5337" s="25">
        <f t="shared" si="335"/>
        <v>0</v>
      </c>
      <c r="M5337" s="25">
        <v>0</v>
      </c>
      <c r="N5337" s="25" t="e">
        <v>#N/A</v>
      </c>
      <c r="O5337" s="25" t="e">
        <f>VLOOKUP(A5337,'NFkB target TFs'!$E$10:$E$54,1,FALSE)</f>
        <v>#N/A</v>
      </c>
      <c r="P5337" s="25" t="e">
        <f>VLOOKUP(A5337,'all NFkB targets'!$A$6:$A$571,1,FALSE)</f>
        <v>#N/A</v>
      </c>
    </row>
    <row r="5338" spans="1:16" x14ac:dyDescent="0.25">
      <c r="A5338" s="96" t="s">
        <v>5427</v>
      </c>
      <c r="B5338" s="21" t="s">
        <v>5428</v>
      </c>
      <c r="C5338" s="21"/>
      <c r="D5338" s="22">
        <v>0</v>
      </c>
      <c r="E5338" s="23">
        <v>7.4467973178943214E-2</v>
      </c>
      <c r="F5338" s="23">
        <v>0.1766490206587156</v>
      </c>
      <c r="G5338" s="23">
        <v>0.43989589142938623</v>
      </c>
      <c r="H5338" s="23">
        <v>-5.3052242220302644E-2</v>
      </c>
      <c r="I5338" s="25">
        <f t="shared" si="332"/>
        <v>0</v>
      </c>
      <c r="J5338" s="25">
        <f t="shared" si="333"/>
        <v>0</v>
      </c>
      <c r="K5338" s="25">
        <f t="shared" si="334"/>
        <v>0</v>
      </c>
      <c r="L5338" s="25">
        <f t="shared" si="335"/>
        <v>0</v>
      </c>
      <c r="M5338" s="25">
        <v>0</v>
      </c>
      <c r="N5338" s="25" t="e">
        <v>#N/A</v>
      </c>
      <c r="O5338" s="25" t="e">
        <f>VLOOKUP(A5338,'NFkB target TFs'!$E$10:$E$54,1,FALSE)</f>
        <v>#N/A</v>
      </c>
      <c r="P5338" s="25" t="e">
        <f>VLOOKUP(A5338,'all NFkB targets'!$A$6:$A$571,1,FALSE)</f>
        <v>#N/A</v>
      </c>
    </row>
    <row r="5339" spans="1:16" x14ac:dyDescent="0.25">
      <c r="A5339" s="96" t="s">
        <v>3822</v>
      </c>
      <c r="B5339" s="21" t="s">
        <v>3823</v>
      </c>
      <c r="C5339" s="21"/>
      <c r="D5339" s="22">
        <v>0</v>
      </c>
      <c r="E5339" s="23">
        <v>0.25344224535688487</v>
      </c>
      <c r="F5339" s="23">
        <v>-0.18700224150910674</v>
      </c>
      <c r="G5339" s="23">
        <v>-0.12056191517131065</v>
      </c>
      <c r="H5339" s="23">
        <v>-5.3107244972458043E-2</v>
      </c>
      <c r="I5339" s="25">
        <f t="shared" si="332"/>
        <v>0</v>
      </c>
      <c r="J5339" s="25">
        <f t="shared" si="333"/>
        <v>0</v>
      </c>
      <c r="K5339" s="25">
        <f t="shared" si="334"/>
        <v>0</v>
      </c>
      <c r="L5339" s="25">
        <f t="shared" si="335"/>
        <v>0</v>
      </c>
      <c r="M5339" s="25">
        <v>0</v>
      </c>
      <c r="N5339" s="25" t="e">
        <v>#N/A</v>
      </c>
      <c r="O5339" s="25" t="e">
        <f>VLOOKUP(A5339,'NFkB target TFs'!$E$10:$E$54,1,FALSE)</f>
        <v>#N/A</v>
      </c>
      <c r="P5339" s="25" t="e">
        <f>VLOOKUP(A5339,'all NFkB targets'!$A$6:$A$571,1,FALSE)</f>
        <v>#N/A</v>
      </c>
    </row>
    <row r="5340" spans="1:16" x14ac:dyDescent="0.25">
      <c r="A5340" s="96" t="s">
        <v>5262</v>
      </c>
      <c r="B5340" s="21" t="s">
        <v>5263</v>
      </c>
      <c r="C5340" s="21"/>
      <c r="D5340" s="22">
        <v>0</v>
      </c>
      <c r="E5340" s="23">
        <v>-0.13857131939494843</v>
      </c>
      <c r="F5340" s="23">
        <v>-0.16291445685090758</v>
      </c>
      <c r="G5340" s="23">
        <v>-6.5806678790791356E-2</v>
      </c>
      <c r="H5340" s="23">
        <v>-5.3134320076758175E-2</v>
      </c>
      <c r="I5340" s="25">
        <f t="shared" si="332"/>
        <v>0</v>
      </c>
      <c r="J5340" s="25">
        <f t="shared" si="333"/>
        <v>0</v>
      </c>
      <c r="K5340" s="25">
        <f t="shared" si="334"/>
        <v>0</v>
      </c>
      <c r="L5340" s="25">
        <f t="shared" si="335"/>
        <v>0</v>
      </c>
      <c r="M5340" s="25">
        <v>0</v>
      </c>
      <c r="N5340" s="25" t="e">
        <v>#N/A</v>
      </c>
      <c r="O5340" s="25" t="e">
        <f>VLOOKUP(A5340,'NFkB target TFs'!$E$10:$E$54,1,FALSE)</f>
        <v>#N/A</v>
      </c>
      <c r="P5340" s="25" t="e">
        <f>VLOOKUP(A5340,'all NFkB targets'!$A$6:$A$571,1,FALSE)</f>
        <v>#N/A</v>
      </c>
    </row>
    <row r="5341" spans="1:16" x14ac:dyDescent="0.25">
      <c r="A5341" s="96" t="s">
        <v>13353</v>
      </c>
      <c r="B5341" s="21" t="s">
        <v>941</v>
      </c>
      <c r="C5341" s="21"/>
      <c r="D5341" s="22">
        <v>0</v>
      </c>
      <c r="E5341" s="28">
        <v>0.5232084422128791</v>
      </c>
      <c r="F5341" s="23">
        <v>-8.164676339736969E-2</v>
      </c>
      <c r="G5341" s="24">
        <v>-0.69683027157261157</v>
      </c>
      <c r="H5341" s="23">
        <v>-5.3140566391209912E-2</v>
      </c>
      <c r="I5341" s="25">
        <f t="shared" si="332"/>
        <v>0</v>
      </c>
      <c r="J5341" s="25">
        <f t="shared" si="333"/>
        <v>0</v>
      </c>
      <c r="K5341" s="25">
        <f t="shared" si="334"/>
        <v>1</v>
      </c>
      <c r="L5341" s="25">
        <f t="shared" si="335"/>
        <v>0</v>
      </c>
      <c r="M5341" s="25">
        <v>1</v>
      </c>
      <c r="N5341" s="25" t="e">
        <v>#N/A</v>
      </c>
      <c r="O5341" s="25" t="e">
        <f>VLOOKUP(A5341,'NFkB target TFs'!$E$10:$E$54,1,FALSE)</f>
        <v>#N/A</v>
      </c>
      <c r="P5341" s="25" t="e">
        <f>VLOOKUP(A5341,'all NFkB targets'!$A$6:$A$571,1,FALSE)</f>
        <v>#N/A</v>
      </c>
    </row>
    <row r="5342" spans="1:16" x14ac:dyDescent="0.25">
      <c r="A5342" s="96" t="s">
        <v>2123</v>
      </c>
      <c r="B5342" s="21" t="s">
        <v>2124</v>
      </c>
      <c r="C5342" s="21"/>
      <c r="D5342" s="22">
        <v>0</v>
      </c>
      <c r="E5342" s="23">
        <v>-0.1336355323175599</v>
      </c>
      <c r="F5342" s="23">
        <v>0.14881729596975588</v>
      </c>
      <c r="G5342" s="23">
        <v>0.23700240746441223</v>
      </c>
      <c r="H5342" s="23">
        <v>-5.3159388395583013E-2</v>
      </c>
      <c r="I5342" s="25">
        <f t="shared" si="332"/>
        <v>0</v>
      </c>
      <c r="J5342" s="25">
        <f t="shared" si="333"/>
        <v>0</v>
      </c>
      <c r="K5342" s="25">
        <f t="shared" si="334"/>
        <v>0</v>
      </c>
      <c r="L5342" s="25">
        <f t="shared" si="335"/>
        <v>0</v>
      </c>
      <c r="M5342" s="25">
        <v>0</v>
      </c>
      <c r="N5342" s="25" t="e">
        <v>#N/A</v>
      </c>
      <c r="O5342" s="25" t="e">
        <f>VLOOKUP(A5342,'NFkB target TFs'!$E$10:$E$54,1,FALSE)</f>
        <v>#N/A</v>
      </c>
      <c r="P5342" s="25" t="e">
        <f>VLOOKUP(A5342,'all NFkB targets'!$A$6:$A$571,1,FALSE)</f>
        <v>#N/A</v>
      </c>
    </row>
    <row r="5343" spans="1:16" x14ac:dyDescent="0.25">
      <c r="A5343" s="96" t="s">
        <v>8079</v>
      </c>
      <c r="B5343" s="21" t="s">
        <v>8080</v>
      </c>
      <c r="C5343" s="21"/>
      <c r="D5343" s="22">
        <v>0</v>
      </c>
      <c r="E5343" s="23">
        <v>5.0604699277557071E-2</v>
      </c>
      <c r="F5343" s="23">
        <v>-1.4462397408617208E-2</v>
      </c>
      <c r="G5343" s="23">
        <v>-0.10633373167450573</v>
      </c>
      <c r="H5343" s="23">
        <v>-5.3204047156956084E-2</v>
      </c>
      <c r="I5343" s="25">
        <f t="shared" si="332"/>
        <v>0</v>
      </c>
      <c r="J5343" s="25">
        <f t="shared" si="333"/>
        <v>0</v>
      </c>
      <c r="K5343" s="25">
        <f t="shared" si="334"/>
        <v>0</v>
      </c>
      <c r="L5343" s="25">
        <f t="shared" si="335"/>
        <v>0</v>
      </c>
      <c r="M5343" s="25">
        <v>0</v>
      </c>
      <c r="N5343" s="25" t="e">
        <v>#N/A</v>
      </c>
      <c r="O5343" s="25" t="e">
        <f>VLOOKUP(A5343,'NFkB target TFs'!$E$10:$E$54,1,FALSE)</f>
        <v>#N/A</v>
      </c>
      <c r="P5343" s="25" t="e">
        <f>VLOOKUP(A5343,'all NFkB targets'!$A$6:$A$571,1,FALSE)</f>
        <v>#N/A</v>
      </c>
    </row>
    <row r="5344" spans="1:16" x14ac:dyDescent="0.25">
      <c r="A5344" s="96" t="s">
        <v>11970</v>
      </c>
      <c r="B5344" s="21" t="s">
        <v>11971</v>
      </c>
      <c r="C5344" s="21"/>
      <c r="D5344" s="22">
        <v>0</v>
      </c>
      <c r="E5344" s="23">
        <v>7.8694411383985766E-2</v>
      </c>
      <c r="F5344" s="23">
        <v>0.29787925661890269</v>
      </c>
      <c r="G5344" s="23">
        <v>-3.231772027272805E-2</v>
      </c>
      <c r="H5344" s="23">
        <v>-5.3216277938447805E-2</v>
      </c>
      <c r="I5344" s="25">
        <f t="shared" si="332"/>
        <v>0</v>
      </c>
      <c r="J5344" s="25">
        <f t="shared" si="333"/>
        <v>0</v>
      </c>
      <c r="K5344" s="25">
        <f t="shared" si="334"/>
        <v>0</v>
      </c>
      <c r="L5344" s="25">
        <f t="shared" si="335"/>
        <v>0</v>
      </c>
      <c r="M5344" s="25">
        <v>0</v>
      </c>
      <c r="N5344" s="25" t="e">
        <v>#N/A</v>
      </c>
      <c r="O5344" s="25" t="e">
        <f>VLOOKUP(A5344,'NFkB target TFs'!$E$10:$E$54,1,FALSE)</f>
        <v>#N/A</v>
      </c>
      <c r="P5344" s="25" t="e">
        <f>VLOOKUP(A5344,'all NFkB targets'!$A$6:$A$571,1,FALSE)</f>
        <v>#N/A</v>
      </c>
    </row>
    <row r="5345" spans="1:16" x14ac:dyDescent="0.25">
      <c r="A5345" s="96" t="s">
        <v>1658</v>
      </c>
      <c r="B5345" s="21" t="s">
        <v>1659</v>
      </c>
      <c r="C5345" s="21"/>
      <c r="D5345" s="22">
        <v>0</v>
      </c>
      <c r="E5345" s="23">
        <v>0.10514550238188275</v>
      </c>
      <c r="F5345" s="23">
        <v>0.15369755443164063</v>
      </c>
      <c r="G5345" s="23">
        <v>6.9432966982549936E-3</v>
      </c>
      <c r="H5345" s="23">
        <v>-5.3217094526332956E-2</v>
      </c>
      <c r="I5345" s="25">
        <f t="shared" si="332"/>
        <v>0</v>
      </c>
      <c r="J5345" s="25">
        <f t="shared" si="333"/>
        <v>0</v>
      </c>
      <c r="K5345" s="25">
        <f t="shared" si="334"/>
        <v>0</v>
      </c>
      <c r="L5345" s="25">
        <f t="shared" si="335"/>
        <v>0</v>
      </c>
      <c r="M5345" s="25">
        <v>0</v>
      </c>
      <c r="N5345" s="25" t="e">
        <v>#N/A</v>
      </c>
      <c r="O5345" s="25" t="e">
        <f>VLOOKUP(A5345,'NFkB target TFs'!$E$10:$E$54,1,FALSE)</f>
        <v>#N/A</v>
      </c>
      <c r="P5345" s="25" t="e">
        <f>VLOOKUP(A5345,'all NFkB targets'!$A$6:$A$571,1,FALSE)</f>
        <v>#N/A</v>
      </c>
    </row>
    <row r="5346" spans="1:16" x14ac:dyDescent="0.25">
      <c r="A5346" s="96" t="s">
        <v>11285</v>
      </c>
      <c r="B5346" s="21" t="s">
        <v>11286</v>
      </c>
      <c r="C5346" s="21"/>
      <c r="D5346" s="22">
        <v>0</v>
      </c>
      <c r="E5346" s="23">
        <v>3.7407302361236607E-2</v>
      </c>
      <c r="F5346" s="23">
        <v>0.15342147351522781</v>
      </c>
      <c r="G5346" s="23">
        <v>0.14187887617134293</v>
      </c>
      <c r="H5346" s="23">
        <v>-5.3295846051721656E-2</v>
      </c>
      <c r="I5346" s="25">
        <f t="shared" si="332"/>
        <v>0</v>
      </c>
      <c r="J5346" s="25">
        <f t="shared" si="333"/>
        <v>0</v>
      </c>
      <c r="K5346" s="25">
        <f t="shared" si="334"/>
        <v>0</v>
      </c>
      <c r="L5346" s="25">
        <f t="shared" si="335"/>
        <v>0</v>
      </c>
      <c r="M5346" s="25">
        <v>0</v>
      </c>
      <c r="N5346" s="25" t="e">
        <v>#N/A</v>
      </c>
      <c r="O5346" s="25" t="e">
        <f>VLOOKUP(A5346,'NFkB target TFs'!$E$10:$E$54,1,FALSE)</f>
        <v>#N/A</v>
      </c>
      <c r="P5346" s="25" t="e">
        <f>VLOOKUP(A5346,'all NFkB targets'!$A$6:$A$571,1,FALSE)</f>
        <v>#N/A</v>
      </c>
    </row>
    <row r="5347" spans="1:16" x14ac:dyDescent="0.25">
      <c r="A5347" s="96" t="s">
        <v>693</v>
      </c>
      <c r="B5347" s="21" t="s">
        <v>694</v>
      </c>
      <c r="C5347" s="21"/>
      <c r="D5347" s="22">
        <v>0</v>
      </c>
      <c r="E5347" s="23">
        <v>9.9677524496497333E-2</v>
      </c>
      <c r="F5347" s="23">
        <v>0.26133118304762315</v>
      </c>
      <c r="G5347" s="23">
        <v>0.5249347156201063</v>
      </c>
      <c r="H5347" s="23">
        <v>-5.3481163297167088E-2</v>
      </c>
      <c r="I5347" s="25">
        <f t="shared" si="332"/>
        <v>0</v>
      </c>
      <c r="J5347" s="25">
        <f t="shared" si="333"/>
        <v>0</v>
      </c>
      <c r="K5347" s="25">
        <f t="shared" si="334"/>
        <v>0</v>
      </c>
      <c r="L5347" s="25">
        <f t="shared" si="335"/>
        <v>0</v>
      </c>
      <c r="M5347" s="25">
        <v>0</v>
      </c>
      <c r="N5347" s="25" t="e">
        <v>#N/A</v>
      </c>
      <c r="O5347" s="25" t="e">
        <f>VLOOKUP(A5347,'NFkB target TFs'!$E$10:$E$54,1,FALSE)</f>
        <v>#N/A</v>
      </c>
      <c r="P5347" s="25" t="e">
        <f>VLOOKUP(A5347,'all NFkB targets'!$A$6:$A$571,1,FALSE)</f>
        <v>#N/A</v>
      </c>
    </row>
    <row r="5348" spans="1:16" x14ac:dyDescent="0.25">
      <c r="A5348" s="96" t="s">
        <v>2347</v>
      </c>
      <c r="B5348" s="21" t="s">
        <v>2348</v>
      </c>
      <c r="C5348" s="21"/>
      <c r="D5348" s="22">
        <v>0</v>
      </c>
      <c r="E5348" s="23">
        <v>-4.7566899084342161E-2</v>
      </c>
      <c r="F5348" s="23">
        <v>0.11850534096044638</v>
      </c>
      <c r="G5348" s="23">
        <v>0.29241595433722256</v>
      </c>
      <c r="H5348" s="23">
        <v>-5.3481822155961756E-2</v>
      </c>
      <c r="I5348" s="25">
        <f t="shared" si="332"/>
        <v>0</v>
      </c>
      <c r="J5348" s="25">
        <f t="shared" si="333"/>
        <v>0</v>
      </c>
      <c r="K5348" s="25">
        <f t="shared" si="334"/>
        <v>0</v>
      </c>
      <c r="L5348" s="25">
        <f t="shared" si="335"/>
        <v>0</v>
      </c>
      <c r="M5348" s="25">
        <v>0</v>
      </c>
      <c r="N5348" s="25" t="e">
        <v>#N/A</v>
      </c>
      <c r="O5348" s="25" t="e">
        <f>VLOOKUP(A5348,'NFkB target TFs'!$E$10:$E$54,1,FALSE)</f>
        <v>#N/A</v>
      </c>
      <c r="P5348" s="25" t="e">
        <f>VLOOKUP(A5348,'all NFkB targets'!$A$6:$A$571,1,FALSE)</f>
        <v>#N/A</v>
      </c>
    </row>
    <row r="5349" spans="1:16" x14ac:dyDescent="0.25">
      <c r="A5349" s="96" t="s">
        <v>9757</v>
      </c>
      <c r="B5349" s="21" t="s">
        <v>9758</v>
      </c>
      <c r="C5349" s="21"/>
      <c r="D5349" s="22">
        <v>0</v>
      </c>
      <c r="E5349" s="23">
        <v>1.4884596723578676E-2</v>
      </c>
      <c r="F5349" s="23">
        <v>0.5126874336362891</v>
      </c>
      <c r="G5349" s="23">
        <v>0.28599152137801459</v>
      </c>
      <c r="H5349" s="23">
        <v>-5.3591003455345648E-2</v>
      </c>
      <c r="I5349" s="25">
        <f t="shared" si="332"/>
        <v>0</v>
      </c>
      <c r="J5349" s="25">
        <f t="shared" si="333"/>
        <v>0</v>
      </c>
      <c r="K5349" s="25">
        <f t="shared" si="334"/>
        <v>0</v>
      </c>
      <c r="L5349" s="25">
        <f t="shared" si="335"/>
        <v>0</v>
      </c>
      <c r="M5349" s="25">
        <v>0</v>
      </c>
      <c r="N5349" s="25" t="e">
        <v>#N/A</v>
      </c>
      <c r="O5349" s="25" t="e">
        <f>VLOOKUP(A5349,'NFkB target TFs'!$E$10:$E$54,1,FALSE)</f>
        <v>#N/A</v>
      </c>
      <c r="P5349" s="25" t="e">
        <f>VLOOKUP(A5349,'all NFkB targets'!$A$6:$A$571,1,FALSE)</f>
        <v>#N/A</v>
      </c>
    </row>
    <row r="5350" spans="1:16" x14ac:dyDescent="0.25">
      <c r="A5350" s="96" t="s">
        <v>10439</v>
      </c>
      <c r="B5350" s="21" t="s">
        <v>10440</v>
      </c>
      <c r="C5350" s="21"/>
      <c r="D5350" s="22">
        <v>0</v>
      </c>
      <c r="E5350" s="23">
        <v>-2.0583283555927038E-2</v>
      </c>
      <c r="F5350" s="23">
        <v>0.14045302019907072</v>
      </c>
      <c r="G5350" s="23">
        <v>-0.10000476639877642</v>
      </c>
      <c r="H5350" s="23">
        <v>-5.3639534949714178E-2</v>
      </c>
      <c r="I5350" s="25">
        <f t="shared" si="332"/>
        <v>0</v>
      </c>
      <c r="J5350" s="25">
        <f t="shared" si="333"/>
        <v>0</v>
      </c>
      <c r="K5350" s="25">
        <f t="shared" si="334"/>
        <v>0</v>
      </c>
      <c r="L5350" s="25">
        <f t="shared" si="335"/>
        <v>0</v>
      </c>
      <c r="M5350" s="25">
        <v>0</v>
      </c>
      <c r="N5350" s="25" t="e">
        <v>#N/A</v>
      </c>
      <c r="O5350" s="25" t="e">
        <f>VLOOKUP(A5350,'NFkB target TFs'!$E$10:$E$54,1,FALSE)</f>
        <v>#N/A</v>
      </c>
      <c r="P5350" s="25" t="e">
        <f>VLOOKUP(A5350,'all NFkB targets'!$A$6:$A$571,1,FALSE)</f>
        <v>#N/A</v>
      </c>
    </row>
    <row r="5351" spans="1:16" x14ac:dyDescent="0.25">
      <c r="A5351" s="96" t="s">
        <v>13563</v>
      </c>
      <c r="B5351" s="21" t="s">
        <v>13564</v>
      </c>
      <c r="C5351" s="21"/>
      <c r="D5351" s="22">
        <v>0</v>
      </c>
      <c r="E5351" s="23">
        <v>-1.5824967161682645E-2</v>
      </c>
      <c r="F5351" s="28">
        <v>0.50793660746703329</v>
      </c>
      <c r="G5351" s="28">
        <v>0.61373254432359781</v>
      </c>
      <c r="H5351" s="23">
        <v>-5.364666811495556E-2</v>
      </c>
      <c r="I5351" s="25">
        <f t="shared" si="332"/>
        <v>0</v>
      </c>
      <c r="J5351" s="25">
        <f t="shared" si="333"/>
        <v>0</v>
      </c>
      <c r="K5351" s="25">
        <f t="shared" si="334"/>
        <v>1</v>
      </c>
      <c r="L5351" s="25">
        <f t="shared" si="335"/>
        <v>0</v>
      </c>
      <c r="M5351" s="25">
        <v>1</v>
      </c>
      <c r="N5351" s="25" t="e">
        <v>#N/A</v>
      </c>
      <c r="O5351" s="25" t="e">
        <f>VLOOKUP(A5351,'NFkB target TFs'!$E$10:$E$54,1,FALSE)</f>
        <v>#N/A</v>
      </c>
      <c r="P5351" s="25" t="e">
        <f>VLOOKUP(A5351,'all NFkB targets'!$A$6:$A$571,1,FALSE)</f>
        <v>#N/A</v>
      </c>
    </row>
    <row r="5352" spans="1:16" x14ac:dyDescent="0.25">
      <c r="A5352" s="96" t="s">
        <v>4072</v>
      </c>
      <c r="B5352" s="21" t="s">
        <v>4073</v>
      </c>
      <c r="C5352" s="21"/>
      <c r="D5352" s="22">
        <v>0</v>
      </c>
      <c r="E5352" s="23">
        <v>4.326060482433957E-2</v>
      </c>
      <c r="F5352" s="23">
        <v>-0.12473226769832141</v>
      </c>
      <c r="G5352" s="23">
        <v>-0.21957945813489202</v>
      </c>
      <c r="H5352" s="23">
        <v>-5.3947093109326383E-2</v>
      </c>
      <c r="I5352" s="25">
        <f t="shared" si="332"/>
        <v>0</v>
      </c>
      <c r="J5352" s="25">
        <f t="shared" si="333"/>
        <v>0</v>
      </c>
      <c r="K5352" s="25">
        <f t="shared" si="334"/>
        <v>0</v>
      </c>
      <c r="L5352" s="25">
        <f t="shared" si="335"/>
        <v>0</v>
      </c>
      <c r="M5352" s="25">
        <v>0</v>
      </c>
      <c r="N5352" s="25" t="e">
        <v>#N/A</v>
      </c>
      <c r="O5352" s="25" t="e">
        <f>VLOOKUP(A5352,'NFkB target TFs'!$E$10:$E$54,1,FALSE)</f>
        <v>#N/A</v>
      </c>
      <c r="P5352" s="25" t="e">
        <f>VLOOKUP(A5352,'all NFkB targets'!$A$6:$A$571,1,FALSE)</f>
        <v>#N/A</v>
      </c>
    </row>
    <row r="5353" spans="1:16" x14ac:dyDescent="0.25">
      <c r="A5353" s="96" t="s">
        <v>9887</v>
      </c>
      <c r="B5353" s="21" t="s">
        <v>9888</v>
      </c>
      <c r="C5353" s="21"/>
      <c r="D5353" s="22">
        <v>0</v>
      </c>
      <c r="E5353" s="23">
        <v>0.34449850646269009</v>
      </c>
      <c r="F5353" s="23">
        <v>-9.6580268524940532E-2</v>
      </c>
      <c r="G5353" s="23">
        <v>2.9467740361499968E-2</v>
      </c>
      <c r="H5353" s="23">
        <v>-5.3961491786204546E-2</v>
      </c>
      <c r="I5353" s="25">
        <f t="shared" si="332"/>
        <v>0</v>
      </c>
      <c r="J5353" s="25">
        <f t="shared" si="333"/>
        <v>0</v>
      </c>
      <c r="K5353" s="25">
        <f t="shared" si="334"/>
        <v>0</v>
      </c>
      <c r="L5353" s="25">
        <f t="shared" si="335"/>
        <v>0</v>
      </c>
      <c r="M5353" s="25">
        <v>0</v>
      </c>
      <c r="N5353" s="25" t="e">
        <v>#N/A</v>
      </c>
      <c r="O5353" s="25" t="e">
        <f>VLOOKUP(A5353,'NFkB target TFs'!$E$10:$E$54,1,FALSE)</f>
        <v>#N/A</v>
      </c>
      <c r="P5353" s="25" t="e">
        <f>VLOOKUP(A5353,'all NFkB targets'!$A$6:$A$571,1,FALSE)</f>
        <v>#N/A</v>
      </c>
    </row>
    <row r="5354" spans="1:16" x14ac:dyDescent="0.25">
      <c r="A5354" s="96" t="s">
        <v>11317</v>
      </c>
      <c r="B5354" s="21" t="s">
        <v>11318</v>
      </c>
      <c r="C5354" s="21"/>
      <c r="D5354" s="22">
        <v>0</v>
      </c>
      <c r="E5354" s="23">
        <v>-2.4949028615610324E-3</v>
      </c>
      <c r="F5354" s="23">
        <v>-7.5577249906532201E-3</v>
      </c>
      <c r="G5354" s="23">
        <v>0.25850319568487484</v>
      </c>
      <c r="H5354" s="23">
        <v>-5.4046189833175669E-2</v>
      </c>
      <c r="I5354" s="25">
        <f t="shared" si="332"/>
        <v>0</v>
      </c>
      <c r="J5354" s="25">
        <f t="shared" si="333"/>
        <v>0</v>
      </c>
      <c r="K5354" s="25">
        <f t="shared" si="334"/>
        <v>0</v>
      </c>
      <c r="L5354" s="25">
        <f t="shared" si="335"/>
        <v>0</v>
      </c>
      <c r="M5354" s="25">
        <v>0</v>
      </c>
      <c r="N5354" s="25" t="e">
        <v>#N/A</v>
      </c>
      <c r="O5354" s="25" t="e">
        <f>VLOOKUP(A5354,'NFkB target TFs'!$E$10:$E$54,1,FALSE)</f>
        <v>#N/A</v>
      </c>
      <c r="P5354" s="25" t="e">
        <f>VLOOKUP(A5354,'all NFkB targets'!$A$6:$A$571,1,FALSE)</f>
        <v>#N/A</v>
      </c>
    </row>
    <row r="5355" spans="1:16" x14ac:dyDescent="0.25">
      <c r="A5355" s="96" t="s">
        <v>2677</v>
      </c>
      <c r="B5355" s="21" t="s">
        <v>2678</v>
      </c>
      <c r="C5355" s="21"/>
      <c r="D5355" s="22">
        <v>0</v>
      </c>
      <c r="E5355" s="23">
        <v>-4.2582867828936243E-2</v>
      </c>
      <c r="F5355" s="23">
        <v>-3.9156421269296811E-2</v>
      </c>
      <c r="G5355" s="23">
        <v>0.48925333960780071</v>
      </c>
      <c r="H5355" s="23">
        <v>-5.4057446717445272E-2</v>
      </c>
      <c r="I5355" s="25">
        <f t="shared" si="332"/>
        <v>0</v>
      </c>
      <c r="J5355" s="25">
        <f t="shared" si="333"/>
        <v>0</v>
      </c>
      <c r="K5355" s="25">
        <f t="shared" si="334"/>
        <v>0</v>
      </c>
      <c r="L5355" s="25">
        <f t="shared" si="335"/>
        <v>0</v>
      </c>
      <c r="M5355" s="25">
        <v>0</v>
      </c>
      <c r="N5355" s="25" t="e">
        <v>#N/A</v>
      </c>
      <c r="O5355" s="25" t="e">
        <f>VLOOKUP(A5355,'NFkB target TFs'!$E$10:$E$54,1,FALSE)</f>
        <v>#N/A</v>
      </c>
      <c r="P5355" s="25" t="e">
        <f>VLOOKUP(A5355,'all NFkB targets'!$A$6:$A$571,1,FALSE)</f>
        <v>#N/A</v>
      </c>
    </row>
    <row r="5356" spans="1:16" x14ac:dyDescent="0.25">
      <c r="A5356" s="96" t="s">
        <v>12414</v>
      </c>
      <c r="B5356" s="21" t="s">
        <v>5698</v>
      </c>
      <c r="C5356" s="21"/>
      <c r="D5356" s="22">
        <v>0</v>
      </c>
      <c r="E5356" s="24">
        <v>-0.20290817871499256</v>
      </c>
      <c r="F5356" s="28">
        <v>0.67714111012209954</v>
      </c>
      <c r="G5356" s="28">
        <v>0.15167253991374796</v>
      </c>
      <c r="H5356" s="23">
        <v>-5.4058417203492914E-2</v>
      </c>
      <c r="I5356" s="25">
        <f t="shared" ref="I5356:I5419" si="336">IF(ABS(E5356)&gt;0.585,1,0)</f>
        <v>0</v>
      </c>
      <c r="J5356" s="25">
        <f t="shared" ref="J5356:J5419" si="337">IF(ABS(F5356)&gt;0.585,1,0)</f>
        <v>1</v>
      </c>
      <c r="K5356" s="25">
        <f t="shared" ref="K5356:K5419" si="338">IF(ABS(G5356)&gt;0.585,1,0)</f>
        <v>0</v>
      </c>
      <c r="L5356" s="25">
        <f t="shared" ref="L5356:L5419" si="339">IF(ABS(H5356)&gt;0.585,1,0)</f>
        <v>0</v>
      </c>
      <c r="M5356" s="25">
        <v>1</v>
      </c>
      <c r="N5356" s="25" t="e">
        <v>#N/A</v>
      </c>
      <c r="O5356" s="25" t="e">
        <f>VLOOKUP(A5356,'NFkB target TFs'!$E$10:$E$54,1,FALSE)</f>
        <v>#N/A</v>
      </c>
      <c r="P5356" s="25" t="e">
        <f>VLOOKUP(A5356,'all NFkB targets'!$A$6:$A$571,1,FALSE)</f>
        <v>#N/A</v>
      </c>
    </row>
    <row r="5357" spans="1:16" x14ac:dyDescent="0.25">
      <c r="A5357" s="96" t="s">
        <v>10550</v>
      </c>
      <c r="B5357" s="21" t="s">
        <v>10551</v>
      </c>
      <c r="C5357" s="21"/>
      <c r="D5357" s="22">
        <v>0</v>
      </c>
      <c r="E5357" s="23">
        <v>3.8087705232809736E-2</v>
      </c>
      <c r="F5357" s="23">
        <v>5.4512284209754014E-2</v>
      </c>
      <c r="G5357" s="23">
        <v>8.3033649650537583E-2</v>
      </c>
      <c r="H5357" s="23">
        <v>-5.4119363107625204E-2</v>
      </c>
      <c r="I5357" s="25">
        <f t="shared" si="336"/>
        <v>0</v>
      </c>
      <c r="J5357" s="25">
        <f t="shared" si="337"/>
        <v>0</v>
      </c>
      <c r="K5357" s="25">
        <f t="shared" si="338"/>
        <v>0</v>
      </c>
      <c r="L5357" s="25">
        <f t="shared" si="339"/>
        <v>0</v>
      </c>
      <c r="M5357" s="25">
        <v>0</v>
      </c>
      <c r="N5357" s="25" t="e">
        <v>#N/A</v>
      </c>
      <c r="O5357" s="25" t="e">
        <f>VLOOKUP(A5357,'NFkB target TFs'!$E$10:$E$54,1,FALSE)</f>
        <v>#N/A</v>
      </c>
      <c r="P5357" s="25" t="e">
        <f>VLOOKUP(A5357,'all NFkB targets'!$A$6:$A$571,1,FALSE)</f>
        <v>#N/A</v>
      </c>
    </row>
    <row r="5358" spans="1:16" x14ac:dyDescent="0.25">
      <c r="A5358" s="96" t="s">
        <v>4725</v>
      </c>
      <c r="B5358" s="21" t="s">
        <v>4726</v>
      </c>
      <c r="C5358" s="21"/>
      <c r="D5358" s="22">
        <v>0</v>
      </c>
      <c r="E5358" s="23">
        <v>-3.9756368144581451E-2</v>
      </c>
      <c r="F5358" s="23">
        <v>-3.8728395206572903E-2</v>
      </c>
      <c r="G5358" s="23">
        <v>4.6440571126712675E-2</v>
      </c>
      <c r="H5358" s="23">
        <v>-5.4203188735022508E-2</v>
      </c>
      <c r="I5358" s="25">
        <f t="shared" si="336"/>
        <v>0</v>
      </c>
      <c r="J5358" s="25">
        <f t="shared" si="337"/>
        <v>0</v>
      </c>
      <c r="K5358" s="25">
        <f t="shared" si="338"/>
        <v>0</v>
      </c>
      <c r="L5358" s="25">
        <f t="shared" si="339"/>
        <v>0</v>
      </c>
      <c r="M5358" s="25">
        <v>0</v>
      </c>
      <c r="N5358" s="25" t="e">
        <v>#N/A</v>
      </c>
      <c r="O5358" s="25" t="e">
        <f>VLOOKUP(A5358,'NFkB target TFs'!$E$10:$E$54,1,FALSE)</f>
        <v>#N/A</v>
      </c>
      <c r="P5358" s="25" t="e">
        <f>VLOOKUP(A5358,'all NFkB targets'!$A$6:$A$571,1,FALSE)</f>
        <v>#N/A</v>
      </c>
    </row>
    <row r="5359" spans="1:16" x14ac:dyDescent="0.25">
      <c r="A5359" s="96" t="s">
        <v>9943</v>
      </c>
      <c r="B5359" s="21" t="s">
        <v>9944</v>
      </c>
      <c r="C5359" s="21"/>
      <c r="D5359" s="22">
        <v>0</v>
      </c>
      <c r="E5359" s="23">
        <v>0.18488973156089566</v>
      </c>
      <c r="F5359" s="23">
        <v>0.49763607255570258</v>
      </c>
      <c r="G5359" s="23">
        <v>0.51834000275267755</v>
      </c>
      <c r="H5359" s="23">
        <v>-5.4239714940354219E-2</v>
      </c>
      <c r="I5359" s="25">
        <f t="shared" si="336"/>
        <v>0</v>
      </c>
      <c r="J5359" s="25">
        <f t="shared" si="337"/>
        <v>0</v>
      </c>
      <c r="K5359" s="25">
        <f t="shared" si="338"/>
        <v>0</v>
      </c>
      <c r="L5359" s="25">
        <f t="shared" si="339"/>
        <v>0</v>
      </c>
      <c r="M5359" s="25">
        <v>0</v>
      </c>
      <c r="N5359" s="25" t="e">
        <v>#N/A</v>
      </c>
      <c r="O5359" s="25" t="e">
        <f>VLOOKUP(A5359,'NFkB target TFs'!$E$10:$E$54,1,FALSE)</f>
        <v>#N/A</v>
      </c>
      <c r="P5359" s="25" t="e">
        <f>VLOOKUP(A5359,'all NFkB targets'!$A$6:$A$571,1,FALSE)</f>
        <v>#N/A</v>
      </c>
    </row>
    <row r="5360" spans="1:16" x14ac:dyDescent="0.25">
      <c r="A5360" s="96" t="s">
        <v>1076</v>
      </c>
      <c r="B5360" s="21" t="s">
        <v>1077</v>
      </c>
      <c r="C5360" s="21"/>
      <c r="D5360" s="22">
        <v>0</v>
      </c>
      <c r="E5360" s="23">
        <v>0.10409407096446895</v>
      </c>
      <c r="F5360" s="23">
        <v>5.3735724673210923E-2</v>
      </c>
      <c r="G5360" s="23">
        <v>-2.2320246437741394E-2</v>
      </c>
      <c r="H5360" s="23">
        <v>-5.424744028075304E-2</v>
      </c>
      <c r="I5360" s="25">
        <f t="shared" si="336"/>
        <v>0</v>
      </c>
      <c r="J5360" s="25">
        <f t="shared" si="337"/>
        <v>0</v>
      </c>
      <c r="K5360" s="25">
        <f t="shared" si="338"/>
        <v>0</v>
      </c>
      <c r="L5360" s="25">
        <f t="shared" si="339"/>
        <v>0</v>
      </c>
      <c r="M5360" s="25">
        <v>0</v>
      </c>
      <c r="N5360" s="25" t="e">
        <v>#N/A</v>
      </c>
      <c r="O5360" s="25" t="e">
        <f>VLOOKUP(A5360,'NFkB target TFs'!$E$10:$E$54,1,FALSE)</f>
        <v>#N/A</v>
      </c>
      <c r="P5360" s="25" t="e">
        <f>VLOOKUP(A5360,'all NFkB targets'!$A$6:$A$571,1,FALSE)</f>
        <v>#N/A</v>
      </c>
    </row>
    <row r="5361" spans="1:16" x14ac:dyDescent="0.25">
      <c r="A5361" s="96" t="s">
        <v>11703</v>
      </c>
      <c r="B5361" s="21" t="s">
        <v>11704</v>
      </c>
      <c r="C5361" s="21"/>
      <c r="D5361" s="22">
        <v>0</v>
      </c>
      <c r="E5361" s="23">
        <v>0.22657201613582137</v>
      </c>
      <c r="F5361" s="23">
        <v>0.35155642465822157</v>
      </c>
      <c r="G5361" s="23">
        <v>0.49997825785861827</v>
      </c>
      <c r="H5361" s="23">
        <v>-5.4341966653386392E-2</v>
      </c>
      <c r="I5361" s="25">
        <f t="shared" si="336"/>
        <v>0</v>
      </c>
      <c r="J5361" s="25">
        <f t="shared" si="337"/>
        <v>0</v>
      </c>
      <c r="K5361" s="25">
        <f t="shared" si="338"/>
        <v>0</v>
      </c>
      <c r="L5361" s="25">
        <f t="shared" si="339"/>
        <v>0</v>
      </c>
      <c r="M5361" s="25">
        <v>0</v>
      </c>
      <c r="N5361" s="25" t="e">
        <v>#N/A</v>
      </c>
      <c r="O5361" s="25" t="e">
        <f>VLOOKUP(A5361,'NFkB target TFs'!$E$10:$E$54,1,FALSE)</f>
        <v>#N/A</v>
      </c>
      <c r="P5361" s="25" t="e">
        <f>VLOOKUP(A5361,'all NFkB targets'!$A$6:$A$571,1,FALSE)</f>
        <v>#N/A</v>
      </c>
    </row>
    <row r="5362" spans="1:16" x14ac:dyDescent="0.25">
      <c r="A5362" s="96" t="s">
        <v>6323</v>
      </c>
      <c r="B5362" s="21" t="s">
        <v>6324</v>
      </c>
      <c r="C5362" s="21"/>
      <c r="D5362" s="22">
        <v>0</v>
      </c>
      <c r="E5362" s="23">
        <v>0.10050978266961019</v>
      </c>
      <c r="F5362" s="23">
        <v>-9.4242155545394155E-2</v>
      </c>
      <c r="G5362" s="23">
        <v>0.15871252214958112</v>
      </c>
      <c r="H5362" s="23">
        <v>-5.4364012870985509E-2</v>
      </c>
      <c r="I5362" s="25">
        <f t="shared" si="336"/>
        <v>0</v>
      </c>
      <c r="J5362" s="25">
        <f t="shared" si="337"/>
        <v>0</v>
      </c>
      <c r="K5362" s="25">
        <f t="shared" si="338"/>
        <v>0</v>
      </c>
      <c r="L5362" s="25">
        <f t="shared" si="339"/>
        <v>0</v>
      </c>
      <c r="M5362" s="25">
        <v>0</v>
      </c>
      <c r="N5362" s="25" t="e">
        <v>#N/A</v>
      </c>
      <c r="O5362" s="25" t="e">
        <f>VLOOKUP(A5362,'NFkB target TFs'!$E$10:$E$54,1,FALSE)</f>
        <v>#N/A</v>
      </c>
      <c r="P5362" s="25" t="e">
        <f>VLOOKUP(A5362,'all NFkB targets'!$A$6:$A$571,1,FALSE)</f>
        <v>#N/A</v>
      </c>
    </row>
    <row r="5363" spans="1:16" x14ac:dyDescent="0.25">
      <c r="A5363" s="96" t="s">
        <v>6770</v>
      </c>
      <c r="B5363" s="21" t="s">
        <v>6771</v>
      </c>
      <c r="C5363" s="21"/>
      <c r="D5363" s="22">
        <v>0</v>
      </c>
      <c r="E5363" s="23">
        <v>-0.21505545226470238</v>
      </c>
      <c r="F5363" s="23">
        <v>-0.19791202494279678</v>
      </c>
      <c r="G5363" s="23">
        <v>4.9661574616481192E-2</v>
      </c>
      <c r="H5363" s="23">
        <v>-5.45311161875967E-2</v>
      </c>
      <c r="I5363" s="25">
        <f t="shared" si="336"/>
        <v>0</v>
      </c>
      <c r="J5363" s="25">
        <f t="shared" si="337"/>
        <v>0</v>
      </c>
      <c r="K5363" s="25">
        <f t="shared" si="338"/>
        <v>0</v>
      </c>
      <c r="L5363" s="25">
        <f t="shared" si="339"/>
        <v>0</v>
      </c>
      <c r="M5363" s="25">
        <v>0</v>
      </c>
      <c r="N5363" s="25" t="e">
        <v>#N/A</v>
      </c>
      <c r="O5363" s="25" t="e">
        <f>VLOOKUP(A5363,'NFkB target TFs'!$E$10:$E$54,1,FALSE)</f>
        <v>#N/A</v>
      </c>
      <c r="P5363" s="25" t="e">
        <f>VLOOKUP(A5363,'all NFkB targets'!$A$6:$A$571,1,FALSE)</f>
        <v>#N/A</v>
      </c>
    </row>
    <row r="5364" spans="1:16" x14ac:dyDescent="0.25">
      <c r="A5364" s="96" t="s">
        <v>9666</v>
      </c>
      <c r="B5364" s="21" t="s">
        <v>9667</v>
      </c>
      <c r="C5364" s="21"/>
      <c r="D5364" s="22">
        <v>0</v>
      </c>
      <c r="E5364" s="23">
        <v>-8.3912043217778579E-2</v>
      </c>
      <c r="F5364" s="23">
        <v>4.1453293489484802E-2</v>
      </c>
      <c r="G5364" s="23">
        <v>-8.4863602900906429E-2</v>
      </c>
      <c r="H5364" s="23">
        <v>-5.4668346913554433E-2</v>
      </c>
      <c r="I5364" s="25">
        <f t="shared" si="336"/>
        <v>0</v>
      </c>
      <c r="J5364" s="25">
        <f t="shared" si="337"/>
        <v>0</v>
      </c>
      <c r="K5364" s="25">
        <f t="shared" si="338"/>
        <v>0</v>
      </c>
      <c r="L5364" s="25">
        <f t="shared" si="339"/>
        <v>0</v>
      </c>
      <c r="M5364" s="25">
        <v>0</v>
      </c>
      <c r="N5364" s="25" t="e">
        <v>#N/A</v>
      </c>
      <c r="O5364" s="25" t="e">
        <f>VLOOKUP(A5364,'NFkB target TFs'!$E$10:$E$54,1,FALSE)</f>
        <v>#N/A</v>
      </c>
      <c r="P5364" s="25" t="e">
        <f>VLOOKUP(A5364,'all NFkB targets'!$A$6:$A$571,1,FALSE)</f>
        <v>#N/A</v>
      </c>
    </row>
    <row r="5365" spans="1:16" x14ac:dyDescent="0.25">
      <c r="A5365" s="96" t="s">
        <v>8954</v>
      </c>
      <c r="B5365" s="21" t="s">
        <v>941</v>
      </c>
      <c r="C5365" s="21"/>
      <c r="D5365" s="22">
        <v>0</v>
      </c>
      <c r="E5365" s="23">
        <v>-3.7387988840374912E-2</v>
      </c>
      <c r="F5365" s="23">
        <v>-2.7007434903181873E-2</v>
      </c>
      <c r="G5365" s="23">
        <v>0.17721957399414737</v>
      </c>
      <c r="H5365" s="23">
        <v>-5.4814774866031361E-2</v>
      </c>
      <c r="I5365" s="25">
        <f t="shared" si="336"/>
        <v>0</v>
      </c>
      <c r="J5365" s="25">
        <f t="shared" si="337"/>
        <v>0</v>
      </c>
      <c r="K5365" s="25">
        <f t="shared" si="338"/>
        <v>0</v>
      </c>
      <c r="L5365" s="25">
        <f t="shared" si="339"/>
        <v>0</v>
      </c>
      <c r="M5365" s="25">
        <v>0</v>
      </c>
      <c r="N5365" s="25" t="e">
        <v>#N/A</v>
      </c>
      <c r="O5365" s="25" t="e">
        <f>VLOOKUP(A5365,'NFkB target TFs'!$E$10:$E$54,1,FALSE)</f>
        <v>#N/A</v>
      </c>
      <c r="P5365" s="25" t="e">
        <f>VLOOKUP(A5365,'all NFkB targets'!$A$6:$A$571,1,FALSE)</f>
        <v>#N/A</v>
      </c>
    </row>
    <row r="5366" spans="1:16" x14ac:dyDescent="0.25">
      <c r="A5366" s="96" t="s">
        <v>12178</v>
      </c>
      <c r="B5366" s="21" t="s">
        <v>12179</v>
      </c>
      <c r="C5366" s="21"/>
      <c r="D5366" s="22">
        <v>0</v>
      </c>
      <c r="E5366" s="24">
        <v>-0.6874727149595129</v>
      </c>
      <c r="F5366" s="28">
        <v>0.18168297231848426</v>
      </c>
      <c r="G5366" s="23">
        <v>0.10135339848638998</v>
      </c>
      <c r="H5366" s="23">
        <v>-5.4932388184004782E-2</v>
      </c>
      <c r="I5366" s="25">
        <f t="shared" si="336"/>
        <v>1</v>
      </c>
      <c r="J5366" s="25">
        <f t="shared" si="337"/>
        <v>0</v>
      </c>
      <c r="K5366" s="25">
        <f t="shared" si="338"/>
        <v>0</v>
      </c>
      <c r="L5366" s="25">
        <f t="shared" si="339"/>
        <v>0</v>
      </c>
      <c r="M5366" s="25">
        <v>1</v>
      </c>
      <c r="N5366" s="25" t="e">
        <v>#N/A</v>
      </c>
      <c r="O5366" s="25" t="e">
        <f>VLOOKUP(A5366,'NFkB target TFs'!$E$10:$E$54,1,FALSE)</f>
        <v>#N/A</v>
      </c>
      <c r="P5366" s="25" t="e">
        <f>VLOOKUP(A5366,'all NFkB targets'!$A$6:$A$571,1,FALSE)</f>
        <v>#N/A</v>
      </c>
    </row>
    <row r="5367" spans="1:16" x14ac:dyDescent="0.25">
      <c r="A5367" s="96" t="s">
        <v>2389</v>
      </c>
      <c r="B5367" s="21" t="s">
        <v>941</v>
      </c>
      <c r="C5367" s="21"/>
      <c r="D5367" s="22">
        <v>0</v>
      </c>
      <c r="E5367" s="23">
        <v>1.7374419615301642E-2</v>
      </c>
      <c r="F5367" s="23">
        <v>-2.1234274010736985E-2</v>
      </c>
      <c r="G5367" s="23">
        <v>-0.23585049505623051</v>
      </c>
      <c r="H5367" s="23">
        <v>-5.494237417392938E-2</v>
      </c>
      <c r="I5367" s="25">
        <f t="shared" si="336"/>
        <v>0</v>
      </c>
      <c r="J5367" s="25">
        <f t="shared" si="337"/>
        <v>0</v>
      </c>
      <c r="K5367" s="25">
        <f t="shared" si="338"/>
        <v>0</v>
      </c>
      <c r="L5367" s="25">
        <f t="shared" si="339"/>
        <v>0</v>
      </c>
      <c r="M5367" s="25">
        <v>0</v>
      </c>
      <c r="N5367" s="25" t="e">
        <v>#N/A</v>
      </c>
      <c r="O5367" s="25" t="e">
        <f>VLOOKUP(A5367,'NFkB target TFs'!$E$10:$E$54,1,FALSE)</f>
        <v>#N/A</v>
      </c>
      <c r="P5367" s="25" t="e">
        <f>VLOOKUP(A5367,'all NFkB targets'!$A$6:$A$571,1,FALSE)</f>
        <v>#N/A</v>
      </c>
    </row>
    <row r="5368" spans="1:16" x14ac:dyDescent="0.25">
      <c r="A5368" s="96" t="s">
        <v>14605</v>
      </c>
      <c r="B5368" s="21" t="s">
        <v>14606</v>
      </c>
      <c r="C5368" s="21"/>
      <c r="D5368" s="22">
        <v>0</v>
      </c>
      <c r="E5368" s="24">
        <v>-0.3607191321308888</v>
      </c>
      <c r="F5368" s="28">
        <v>0.75852655669258306</v>
      </c>
      <c r="G5368" s="24">
        <v>-0.73573633571702535</v>
      </c>
      <c r="H5368" s="23">
        <v>-5.4973446874430024E-2</v>
      </c>
      <c r="I5368" s="25">
        <f t="shared" si="336"/>
        <v>0</v>
      </c>
      <c r="J5368" s="25">
        <f t="shared" si="337"/>
        <v>1</v>
      </c>
      <c r="K5368" s="25">
        <f t="shared" si="338"/>
        <v>1</v>
      </c>
      <c r="L5368" s="25">
        <f t="shared" si="339"/>
        <v>0</v>
      </c>
      <c r="M5368" s="25">
        <v>1</v>
      </c>
      <c r="N5368" s="25" t="e">
        <v>#N/A</v>
      </c>
      <c r="O5368" s="25" t="e">
        <f>VLOOKUP(A5368,'NFkB target TFs'!$E$10:$E$54,1,FALSE)</f>
        <v>#N/A</v>
      </c>
      <c r="P5368" s="25" t="e">
        <f>VLOOKUP(A5368,'all NFkB targets'!$A$6:$A$571,1,FALSE)</f>
        <v>#N/A</v>
      </c>
    </row>
    <row r="5369" spans="1:16" x14ac:dyDescent="0.25">
      <c r="A5369" s="96" t="s">
        <v>9177</v>
      </c>
      <c r="B5369" s="21" t="s">
        <v>9178</v>
      </c>
      <c r="C5369" s="21"/>
      <c r="D5369" s="22">
        <v>0</v>
      </c>
      <c r="E5369" s="23">
        <v>-5.6917392648737374E-2</v>
      </c>
      <c r="F5369" s="23">
        <v>-0.12022393940410014</v>
      </c>
      <c r="G5369" s="23">
        <v>5.1682202020182096E-2</v>
      </c>
      <c r="H5369" s="23">
        <v>-5.4994912278771284E-2</v>
      </c>
      <c r="I5369" s="25">
        <f t="shared" si="336"/>
        <v>0</v>
      </c>
      <c r="J5369" s="25">
        <f t="shared" si="337"/>
        <v>0</v>
      </c>
      <c r="K5369" s="25">
        <f t="shared" si="338"/>
        <v>0</v>
      </c>
      <c r="L5369" s="25">
        <f t="shared" si="339"/>
        <v>0</v>
      </c>
      <c r="M5369" s="25">
        <v>0</v>
      </c>
      <c r="N5369" s="25" t="e">
        <v>#N/A</v>
      </c>
      <c r="O5369" s="25" t="e">
        <f>VLOOKUP(A5369,'NFkB target TFs'!$E$10:$E$54,1,FALSE)</f>
        <v>#N/A</v>
      </c>
      <c r="P5369" s="25" t="e">
        <f>VLOOKUP(A5369,'all NFkB targets'!$A$6:$A$571,1,FALSE)</f>
        <v>#N/A</v>
      </c>
    </row>
    <row r="5370" spans="1:16" x14ac:dyDescent="0.25">
      <c r="A5370" s="96" t="s">
        <v>5018</v>
      </c>
      <c r="B5370" s="21" t="s">
        <v>5019</v>
      </c>
      <c r="C5370" s="21"/>
      <c r="D5370" s="22">
        <v>0</v>
      </c>
      <c r="E5370" s="23">
        <v>-0.56946768512535173</v>
      </c>
      <c r="F5370" s="23">
        <v>0.34402468572963446</v>
      </c>
      <c r="G5370" s="23">
        <v>0.23036622036762996</v>
      </c>
      <c r="H5370" s="23">
        <v>-5.5024887080072228E-2</v>
      </c>
      <c r="I5370" s="25">
        <f t="shared" si="336"/>
        <v>0</v>
      </c>
      <c r="J5370" s="25">
        <f t="shared" si="337"/>
        <v>0</v>
      </c>
      <c r="K5370" s="25">
        <f t="shared" si="338"/>
        <v>0</v>
      </c>
      <c r="L5370" s="25">
        <f t="shared" si="339"/>
        <v>0</v>
      </c>
      <c r="M5370" s="25">
        <v>0</v>
      </c>
      <c r="N5370" s="25" t="e">
        <v>#N/A</v>
      </c>
      <c r="O5370" s="25" t="e">
        <f>VLOOKUP(A5370,'NFkB target TFs'!$E$10:$E$54,1,FALSE)</f>
        <v>#N/A</v>
      </c>
      <c r="P5370" s="25" t="e">
        <f>VLOOKUP(A5370,'all NFkB targets'!$A$6:$A$571,1,FALSE)</f>
        <v>#N/A</v>
      </c>
    </row>
    <row r="5371" spans="1:16" x14ac:dyDescent="0.25">
      <c r="A5371" s="96" t="s">
        <v>8033</v>
      </c>
      <c r="B5371" s="21" t="s">
        <v>8034</v>
      </c>
      <c r="C5371" s="21"/>
      <c r="D5371" s="22">
        <v>0</v>
      </c>
      <c r="E5371" s="23">
        <v>-0.11024436786398299</v>
      </c>
      <c r="F5371" s="23">
        <v>0.30672434966590828</v>
      </c>
      <c r="G5371" s="23">
        <v>0.1236034335127445</v>
      </c>
      <c r="H5371" s="23">
        <v>-5.5133485914133896E-2</v>
      </c>
      <c r="I5371" s="25">
        <f t="shared" si="336"/>
        <v>0</v>
      </c>
      <c r="J5371" s="25">
        <f t="shared" si="337"/>
        <v>0</v>
      </c>
      <c r="K5371" s="25">
        <f t="shared" si="338"/>
        <v>0</v>
      </c>
      <c r="L5371" s="25">
        <f t="shared" si="339"/>
        <v>0</v>
      </c>
      <c r="M5371" s="25">
        <v>0</v>
      </c>
      <c r="N5371" s="25" t="e">
        <v>#N/A</v>
      </c>
      <c r="O5371" s="25" t="e">
        <f>VLOOKUP(A5371,'NFkB target TFs'!$E$10:$E$54,1,FALSE)</f>
        <v>#N/A</v>
      </c>
      <c r="P5371" s="25" t="e">
        <f>VLOOKUP(A5371,'all NFkB targets'!$A$6:$A$571,1,FALSE)</f>
        <v>#N/A</v>
      </c>
    </row>
    <row r="5372" spans="1:16" x14ac:dyDescent="0.25">
      <c r="A5372" s="96" t="s">
        <v>2864</v>
      </c>
      <c r="B5372" s="21" t="s">
        <v>2865</v>
      </c>
      <c r="C5372" s="21"/>
      <c r="D5372" s="22">
        <v>0</v>
      </c>
      <c r="E5372" s="23">
        <v>-0.50015658138927943</v>
      </c>
      <c r="F5372" s="23">
        <v>-0.23460221185501628</v>
      </c>
      <c r="G5372" s="23">
        <v>3.973633786315562E-2</v>
      </c>
      <c r="H5372" s="23">
        <v>-5.5161900091507933E-2</v>
      </c>
      <c r="I5372" s="25">
        <f t="shared" si="336"/>
        <v>0</v>
      </c>
      <c r="J5372" s="25">
        <f t="shared" si="337"/>
        <v>0</v>
      </c>
      <c r="K5372" s="25">
        <f t="shared" si="338"/>
        <v>0</v>
      </c>
      <c r="L5372" s="25">
        <f t="shared" si="339"/>
        <v>0</v>
      </c>
      <c r="M5372" s="25">
        <v>0</v>
      </c>
      <c r="N5372" s="25" t="e">
        <v>#N/A</v>
      </c>
      <c r="O5372" s="25" t="e">
        <f>VLOOKUP(A5372,'NFkB target TFs'!$E$10:$E$54,1,FALSE)</f>
        <v>#N/A</v>
      </c>
      <c r="P5372" s="25" t="e">
        <f>VLOOKUP(A5372,'all NFkB targets'!$A$6:$A$571,1,FALSE)</f>
        <v>#N/A</v>
      </c>
    </row>
    <row r="5373" spans="1:16" x14ac:dyDescent="0.25">
      <c r="A5373" s="96" t="s">
        <v>5944</v>
      </c>
      <c r="B5373" s="21" t="s">
        <v>5945</v>
      </c>
      <c r="C5373" s="21"/>
      <c r="D5373" s="22">
        <v>0</v>
      </c>
      <c r="E5373" s="23">
        <v>-7.8114171383000502E-2</v>
      </c>
      <c r="F5373" s="23">
        <v>0.25703086466983482</v>
      </c>
      <c r="G5373" s="23">
        <v>-0.12920359306645288</v>
      </c>
      <c r="H5373" s="23">
        <v>-5.5266904922993576E-2</v>
      </c>
      <c r="I5373" s="25">
        <f t="shared" si="336"/>
        <v>0</v>
      </c>
      <c r="J5373" s="25">
        <f t="shared" si="337"/>
        <v>0</v>
      </c>
      <c r="K5373" s="25">
        <f t="shared" si="338"/>
        <v>0</v>
      </c>
      <c r="L5373" s="25">
        <f t="shared" si="339"/>
        <v>0</v>
      </c>
      <c r="M5373" s="25">
        <v>0</v>
      </c>
      <c r="N5373" s="25" t="e">
        <v>#N/A</v>
      </c>
      <c r="O5373" s="25" t="e">
        <f>VLOOKUP(A5373,'NFkB target TFs'!$E$10:$E$54,1,FALSE)</f>
        <v>#N/A</v>
      </c>
      <c r="P5373" s="25" t="e">
        <f>VLOOKUP(A5373,'all NFkB targets'!$A$6:$A$571,1,FALSE)</f>
        <v>#N/A</v>
      </c>
    </row>
    <row r="5374" spans="1:16" x14ac:dyDescent="0.25">
      <c r="A5374" s="96" t="s">
        <v>493</v>
      </c>
      <c r="B5374" s="21" t="s">
        <v>494</v>
      </c>
      <c r="C5374" s="21"/>
      <c r="D5374" s="22">
        <v>0</v>
      </c>
      <c r="E5374" s="23">
        <v>-0.11478840277461809</v>
      </c>
      <c r="F5374" s="23">
        <v>0.31186679221479369</v>
      </c>
      <c r="G5374" s="23">
        <v>-6.3475707457268396E-2</v>
      </c>
      <c r="H5374" s="23">
        <v>-5.5289604837875303E-2</v>
      </c>
      <c r="I5374" s="25">
        <f t="shared" si="336"/>
        <v>0</v>
      </c>
      <c r="J5374" s="25">
        <f t="shared" si="337"/>
        <v>0</v>
      </c>
      <c r="K5374" s="25">
        <f t="shared" si="338"/>
        <v>0</v>
      </c>
      <c r="L5374" s="25">
        <f t="shared" si="339"/>
        <v>0</v>
      </c>
      <c r="M5374" s="25">
        <v>0</v>
      </c>
      <c r="N5374" s="25" t="e">
        <v>#N/A</v>
      </c>
      <c r="O5374" s="25" t="e">
        <f>VLOOKUP(A5374,'NFkB target TFs'!$E$10:$E$54,1,FALSE)</f>
        <v>#N/A</v>
      </c>
      <c r="P5374" s="25" t="e">
        <f>VLOOKUP(A5374,'all NFkB targets'!$A$6:$A$571,1,FALSE)</f>
        <v>#N/A</v>
      </c>
    </row>
    <row r="5375" spans="1:16" x14ac:dyDescent="0.25">
      <c r="A5375" s="96" t="s">
        <v>3973</v>
      </c>
      <c r="B5375" s="21" t="s">
        <v>3974</v>
      </c>
      <c r="C5375" s="21"/>
      <c r="D5375" s="22">
        <v>0</v>
      </c>
      <c r="E5375" s="23">
        <v>-0.34389479161852704</v>
      </c>
      <c r="F5375" s="23">
        <v>-0.19847341655776229</v>
      </c>
      <c r="G5375" s="23">
        <v>-3.0306426871767704E-2</v>
      </c>
      <c r="H5375" s="23">
        <v>-5.5299936246225909E-2</v>
      </c>
      <c r="I5375" s="25">
        <f t="shared" si="336"/>
        <v>0</v>
      </c>
      <c r="J5375" s="25">
        <f t="shared" si="337"/>
        <v>0</v>
      </c>
      <c r="K5375" s="25">
        <f t="shared" si="338"/>
        <v>0</v>
      </c>
      <c r="L5375" s="25">
        <f t="shared" si="339"/>
        <v>0</v>
      </c>
      <c r="M5375" s="25">
        <v>0</v>
      </c>
      <c r="N5375" s="25" t="e">
        <v>#N/A</v>
      </c>
      <c r="O5375" s="25" t="e">
        <f>VLOOKUP(A5375,'NFkB target TFs'!$E$10:$E$54,1,FALSE)</f>
        <v>#N/A</v>
      </c>
      <c r="P5375" s="25" t="e">
        <f>VLOOKUP(A5375,'all NFkB targets'!$A$6:$A$571,1,FALSE)</f>
        <v>#N/A</v>
      </c>
    </row>
    <row r="5376" spans="1:16" x14ac:dyDescent="0.25">
      <c r="A5376" s="96" t="s">
        <v>10160</v>
      </c>
      <c r="B5376" s="21" t="s">
        <v>941</v>
      </c>
      <c r="C5376" s="21"/>
      <c r="D5376" s="22">
        <v>0</v>
      </c>
      <c r="E5376" s="23">
        <v>-0.25169258623642476</v>
      </c>
      <c r="F5376" s="23">
        <v>-8.8128813214752702E-2</v>
      </c>
      <c r="G5376" s="23">
        <v>0.2364857970152705</v>
      </c>
      <c r="H5376" s="23">
        <v>-5.5453959676130184E-2</v>
      </c>
      <c r="I5376" s="25">
        <f t="shared" si="336"/>
        <v>0</v>
      </c>
      <c r="J5376" s="25">
        <f t="shared" si="337"/>
        <v>0</v>
      </c>
      <c r="K5376" s="25">
        <f t="shared" si="338"/>
        <v>0</v>
      </c>
      <c r="L5376" s="25">
        <f t="shared" si="339"/>
        <v>0</v>
      </c>
      <c r="M5376" s="25">
        <v>0</v>
      </c>
      <c r="N5376" s="25" t="e">
        <v>#N/A</v>
      </c>
      <c r="O5376" s="25" t="e">
        <f>VLOOKUP(A5376,'NFkB target TFs'!$E$10:$E$54,1,FALSE)</f>
        <v>#N/A</v>
      </c>
      <c r="P5376" s="25" t="e">
        <f>VLOOKUP(A5376,'all NFkB targets'!$A$6:$A$571,1,FALSE)</f>
        <v>#N/A</v>
      </c>
    </row>
    <row r="5377" spans="1:16" x14ac:dyDescent="0.25">
      <c r="A5377" s="96" t="s">
        <v>4389</v>
      </c>
      <c r="B5377" s="21" t="s">
        <v>4390</v>
      </c>
      <c r="C5377" s="21"/>
      <c r="D5377" s="22">
        <v>0</v>
      </c>
      <c r="E5377" s="23">
        <v>4.6917880106208974E-2</v>
      </c>
      <c r="F5377" s="23">
        <v>0.10245646337602722</v>
      </c>
      <c r="G5377" s="23">
        <v>7.762542233289825E-2</v>
      </c>
      <c r="H5377" s="23">
        <v>-5.564336202107463E-2</v>
      </c>
      <c r="I5377" s="25">
        <f t="shared" si="336"/>
        <v>0</v>
      </c>
      <c r="J5377" s="25">
        <f t="shared" si="337"/>
        <v>0</v>
      </c>
      <c r="K5377" s="25">
        <f t="shared" si="338"/>
        <v>0</v>
      </c>
      <c r="L5377" s="25">
        <f t="shared" si="339"/>
        <v>0</v>
      </c>
      <c r="M5377" s="25">
        <v>0</v>
      </c>
      <c r="N5377" s="25" t="e">
        <v>#N/A</v>
      </c>
      <c r="O5377" s="25" t="e">
        <f>VLOOKUP(A5377,'NFkB target TFs'!$E$10:$E$54,1,FALSE)</f>
        <v>#N/A</v>
      </c>
      <c r="P5377" s="25" t="e">
        <f>VLOOKUP(A5377,'all NFkB targets'!$A$6:$A$571,1,FALSE)</f>
        <v>#N/A</v>
      </c>
    </row>
    <row r="5378" spans="1:16" x14ac:dyDescent="0.25">
      <c r="A5378" s="96" t="s">
        <v>2446</v>
      </c>
      <c r="B5378" s="21" t="s">
        <v>2447</v>
      </c>
      <c r="C5378" s="21"/>
      <c r="D5378" s="22">
        <v>0</v>
      </c>
      <c r="E5378" s="23">
        <v>-5.9105574845576332E-2</v>
      </c>
      <c r="F5378" s="23">
        <v>0.26562743289157015</v>
      </c>
      <c r="G5378" s="23">
        <v>-1.7390136874069578E-2</v>
      </c>
      <c r="H5378" s="23">
        <v>-5.5906353522240784E-2</v>
      </c>
      <c r="I5378" s="25">
        <f t="shared" si="336"/>
        <v>0</v>
      </c>
      <c r="J5378" s="25">
        <f t="shared" si="337"/>
        <v>0</v>
      </c>
      <c r="K5378" s="25">
        <f t="shared" si="338"/>
        <v>0</v>
      </c>
      <c r="L5378" s="25">
        <f t="shared" si="339"/>
        <v>0</v>
      </c>
      <c r="M5378" s="25">
        <v>0</v>
      </c>
      <c r="N5378" s="25" t="e">
        <v>#N/A</v>
      </c>
      <c r="O5378" s="25" t="e">
        <f>VLOOKUP(A5378,'NFkB target TFs'!$E$10:$E$54,1,FALSE)</f>
        <v>#N/A</v>
      </c>
      <c r="P5378" s="25" t="e">
        <f>VLOOKUP(A5378,'all NFkB targets'!$A$6:$A$571,1,FALSE)</f>
        <v>#N/A</v>
      </c>
    </row>
    <row r="5379" spans="1:16" x14ac:dyDescent="0.25">
      <c r="A5379" s="96" t="s">
        <v>8910</v>
      </c>
      <c r="B5379" s="21" t="s">
        <v>8911</v>
      </c>
      <c r="C5379" s="21"/>
      <c r="D5379" s="22">
        <v>0</v>
      </c>
      <c r="E5379" s="23">
        <v>0.10787584571706824</v>
      </c>
      <c r="F5379" s="23">
        <v>-8.1068407045805004E-3</v>
      </c>
      <c r="G5379" s="23">
        <v>7.6848888348749603E-2</v>
      </c>
      <c r="H5379" s="23">
        <v>-5.5947794127855416E-2</v>
      </c>
      <c r="I5379" s="25">
        <f t="shared" si="336"/>
        <v>0</v>
      </c>
      <c r="J5379" s="25">
        <f t="shared" si="337"/>
        <v>0</v>
      </c>
      <c r="K5379" s="25">
        <f t="shared" si="338"/>
        <v>0</v>
      </c>
      <c r="L5379" s="25">
        <f t="shared" si="339"/>
        <v>0</v>
      </c>
      <c r="M5379" s="25">
        <v>0</v>
      </c>
      <c r="N5379" s="25" t="e">
        <v>#N/A</v>
      </c>
      <c r="O5379" s="25" t="e">
        <f>VLOOKUP(A5379,'NFkB target TFs'!$E$10:$E$54,1,FALSE)</f>
        <v>#N/A</v>
      </c>
      <c r="P5379" s="25" t="e">
        <f>VLOOKUP(A5379,'all NFkB targets'!$A$6:$A$571,1,FALSE)</f>
        <v>#N/A</v>
      </c>
    </row>
    <row r="5380" spans="1:16" x14ac:dyDescent="0.25">
      <c r="A5380" s="96" t="s">
        <v>9686</v>
      </c>
      <c r="B5380" s="21" t="s">
        <v>9687</v>
      </c>
      <c r="C5380" s="21"/>
      <c r="D5380" s="22">
        <v>0</v>
      </c>
      <c r="E5380" s="23">
        <v>-9.3921910615391638E-2</v>
      </c>
      <c r="F5380" s="23">
        <v>0.30438802133638876</v>
      </c>
      <c r="G5380" s="23">
        <v>4.630607452195809E-2</v>
      </c>
      <c r="H5380" s="23">
        <v>-5.5970688684945549E-2</v>
      </c>
      <c r="I5380" s="25">
        <f t="shared" si="336"/>
        <v>0</v>
      </c>
      <c r="J5380" s="25">
        <f t="shared" si="337"/>
        <v>0</v>
      </c>
      <c r="K5380" s="25">
        <f t="shared" si="338"/>
        <v>0</v>
      </c>
      <c r="L5380" s="25">
        <f t="shared" si="339"/>
        <v>0</v>
      </c>
      <c r="M5380" s="25">
        <v>0</v>
      </c>
      <c r="N5380" s="25" t="e">
        <v>#N/A</v>
      </c>
      <c r="O5380" s="25" t="e">
        <f>VLOOKUP(A5380,'NFkB target TFs'!$E$10:$E$54,1,FALSE)</f>
        <v>#N/A</v>
      </c>
      <c r="P5380" s="25" t="e">
        <f>VLOOKUP(A5380,'all NFkB targets'!$A$6:$A$571,1,FALSE)</f>
        <v>#N/A</v>
      </c>
    </row>
    <row r="5381" spans="1:16" x14ac:dyDescent="0.25">
      <c r="A5381" s="96" t="s">
        <v>567</v>
      </c>
      <c r="B5381" s="21" t="s">
        <v>568</v>
      </c>
      <c r="C5381" s="21"/>
      <c r="D5381" s="22">
        <v>0</v>
      </c>
      <c r="E5381" s="23">
        <v>-0.10612918089920949</v>
      </c>
      <c r="F5381" s="23">
        <v>-6.6953409584275272E-2</v>
      </c>
      <c r="G5381" s="23">
        <v>0.24610146769225197</v>
      </c>
      <c r="H5381" s="23">
        <v>-5.6080679997912435E-2</v>
      </c>
      <c r="I5381" s="25">
        <f t="shared" si="336"/>
        <v>0</v>
      </c>
      <c r="J5381" s="25">
        <f t="shared" si="337"/>
        <v>0</v>
      </c>
      <c r="K5381" s="25">
        <f t="shared" si="338"/>
        <v>0</v>
      </c>
      <c r="L5381" s="25">
        <f t="shared" si="339"/>
        <v>0</v>
      </c>
      <c r="M5381" s="25">
        <v>0</v>
      </c>
      <c r="N5381" s="25" t="e">
        <v>#N/A</v>
      </c>
      <c r="O5381" s="25" t="e">
        <f>VLOOKUP(A5381,'NFkB target TFs'!$E$10:$E$54,1,FALSE)</f>
        <v>#N/A</v>
      </c>
      <c r="P5381" s="25" t="e">
        <f>VLOOKUP(A5381,'all NFkB targets'!$A$6:$A$571,1,FALSE)</f>
        <v>#N/A</v>
      </c>
    </row>
    <row r="5382" spans="1:16" x14ac:dyDescent="0.25">
      <c r="A5382" s="96" t="s">
        <v>5531</v>
      </c>
      <c r="B5382" s="21" t="s">
        <v>5532</v>
      </c>
      <c r="C5382" s="21"/>
      <c r="D5382" s="22">
        <v>0</v>
      </c>
      <c r="E5382" s="23">
        <v>0.22494171639756425</v>
      </c>
      <c r="F5382" s="23">
        <v>0.13717862902029035</v>
      </c>
      <c r="G5382" s="23">
        <v>5.431868805099542E-2</v>
      </c>
      <c r="H5382" s="23">
        <v>-5.613888121907222E-2</v>
      </c>
      <c r="I5382" s="25">
        <f t="shared" si="336"/>
        <v>0</v>
      </c>
      <c r="J5382" s="25">
        <f t="shared" si="337"/>
        <v>0</v>
      </c>
      <c r="K5382" s="25">
        <f t="shared" si="338"/>
        <v>0</v>
      </c>
      <c r="L5382" s="25">
        <f t="shared" si="339"/>
        <v>0</v>
      </c>
      <c r="M5382" s="25">
        <v>0</v>
      </c>
      <c r="N5382" s="25" t="e">
        <v>#N/A</v>
      </c>
      <c r="O5382" s="25" t="e">
        <f>VLOOKUP(A5382,'NFkB target TFs'!$E$10:$E$54,1,FALSE)</f>
        <v>#N/A</v>
      </c>
      <c r="P5382" s="25" t="e">
        <f>VLOOKUP(A5382,'all NFkB targets'!$A$6:$A$571,1,FALSE)</f>
        <v>#N/A</v>
      </c>
    </row>
    <row r="5383" spans="1:16" x14ac:dyDescent="0.25">
      <c r="A5383" s="96" t="s">
        <v>3754</v>
      </c>
      <c r="B5383" s="21" t="s">
        <v>3755</v>
      </c>
      <c r="C5383" s="21"/>
      <c r="D5383" s="22">
        <v>0</v>
      </c>
      <c r="E5383" s="23">
        <v>2.3265470425440717E-2</v>
      </c>
      <c r="F5383" s="23">
        <v>-2.3091610548891202E-2</v>
      </c>
      <c r="G5383" s="23">
        <v>0.10177896759924758</v>
      </c>
      <c r="H5383" s="23">
        <v>-5.6161316116674798E-2</v>
      </c>
      <c r="I5383" s="25">
        <f t="shared" si="336"/>
        <v>0</v>
      </c>
      <c r="J5383" s="25">
        <f t="shared" si="337"/>
        <v>0</v>
      </c>
      <c r="K5383" s="25">
        <f t="shared" si="338"/>
        <v>0</v>
      </c>
      <c r="L5383" s="25">
        <f t="shared" si="339"/>
        <v>0</v>
      </c>
      <c r="M5383" s="25">
        <v>0</v>
      </c>
      <c r="N5383" s="25" t="e">
        <v>#N/A</v>
      </c>
      <c r="O5383" s="25" t="e">
        <f>VLOOKUP(A5383,'NFkB target TFs'!$E$10:$E$54,1,FALSE)</f>
        <v>#N/A</v>
      </c>
      <c r="P5383" s="25" t="e">
        <f>VLOOKUP(A5383,'all NFkB targets'!$A$6:$A$571,1,FALSE)</f>
        <v>#N/A</v>
      </c>
    </row>
    <row r="5384" spans="1:16" x14ac:dyDescent="0.25">
      <c r="A5384" s="96" t="s">
        <v>11178</v>
      </c>
      <c r="B5384" s="21" t="s">
        <v>11179</v>
      </c>
      <c r="C5384" s="21"/>
      <c r="D5384" s="22">
        <v>0</v>
      </c>
      <c r="E5384" s="23">
        <v>0.30240096942127237</v>
      </c>
      <c r="F5384" s="23">
        <v>0.37050889153814776</v>
      </c>
      <c r="G5384" s="23">
        <v>6.1887133872207581E-2</v>
      </c>
      <c r="H5384" s="23">
        <v>-5.6166989062381295E-2</v>
      </c>
      <c r="I5384" s="25">
        <f t="shared" si="336"/>
        <v>0</v>
      </c>
      <c r="J5384" s="25">
        <f t="shared" si="337"/>
        <v>0</v>
      </c>
      <c r="K5384" s="25">
        <f t="shared" si="338"/>
        <v>0</v>
      </c>
      <c r="L5384" s="25">
        <f t="shared" si="339"/>
        <v>0</v>
      </c>
      <c r="M5384" s="25">
        <v>0</v>
      </c>
      <c r="N5384" s="25" t="e">
        <v>#N/A</v>
      </c>
      <c r="O5384" s="25" t="e">
        <f>VLOOKUP(A5384,'NFkB target TFs'!$E$10:$E$54,1,FALSE)</f>
        <v>#N/A</v>
      </c>
      <c r="P5384" s="25" t="e">
        <f>VLOOKUP(A5384,'all NFkB targets'!$A$6:$A$571,1,FALSE)</f>
        <v>#N/A</v>
      </c>
    </row>
    <row r="5385" spans="1:16" x14ac:dyDescent="0.25">
      <c r="A5385" s="96" t="s">
        <v>5451</v>
      </c>
      <c r="B5385" s="21" t="s">
        <v>5452</v>
      </c>
      <c r="C5385" s="21"/>
      <c r="D5385" s="22">
        <v>0</v>
      </c>
      <c r="E5385" s="23">
        <v>0.17745867412771998</v>
      </c>
      <c r="F5385" s="23">
        <v>7.8316243663026947E-2</v>
      </c>
      <c r="G5385" s="23">
        <v>-1.6769977335235785E-2</v>
      </c>
      <c r="H5385" s="23">
        <v>-5.6264643241529577E-2</v>
      </c>
      <c r="I5385" s="25">
        <f t="shared" si="336"/>
        <v>0</v>
      </c>
      <c r="J5385" s="25">
        <f t="shared" si="337"/>
        <v>0</v>
      </c>
      <c r="K5385" s="25">
        <f t="shared" si="338"/>
        <v>0</v>
      </c>
      <c r="L5385" s="25">
        <f t="shared" si="339"/>
        <v>0</v>
      </c>
      <c r="M5385" s="25">
        <v>0</v>
      </c>
      <c r="N5385" s="25" t="e">
        <v>#N/A</v>
      </c>
      <c r="O5385" s="25" t="e">
        <f>VLOOKUP(A5385,'NFkB target TFs'!$E$10:$E$54,1,FALSE)</f>
        <v>#N/A</v>
      </c>
      <c r="P5385" s="25" t="e">
        <f>VLOOKUP(A5385,'all NFkB targets'!$A$6:$A$571,1,FALSE)</f>
        <v>#N/A</v>
      </c>
    </row>
    <row r="5386" spans="1:16" x14ac:dyDescent="0.25">
      <c r="A5386" s="96" t="s">
        <v>2061</v>
      </c>
      <c r="B5386" s="21" t="s">
        <v>2062</v>
      </c>
      <c r="C5386" s="21"/>
      <c r="D5386" s="22">
        <v>0</v>
      </c>
      <c r="E5386" s="23">
        <v>-3.4999386914754842E-2</v>
      </c>
      <c r="F5386" s="23">
        <v>-7.5271646365717468E-2</v>
      </c>
      <c r="G5386" s="23">
        <v>-0.26190194729624988</v>
      </c>
      <c r="H5386" s="23">
        <v>-5.6411797090885119E-2</v>
      </c>
      <c r="I5386" s="25">
        <f t="shared" si="336"/>
        <v>0</v>
      </c>
      <c r="J5386" s="25">
        <f t="shared" si="337"/>
        <v>0</v>
      </c>
      <c r="K5386" s="25">
        <f t="shared" si="338"/>
        <v>0</v>
      </c>
      <c r="L5386" s="25">
        <f t="shared" si="339"/>
        <v>0</v>
      </c>
      <c r="M5386" s="25">
        <v>0</v>
      </c>
      <c r="N5386" s="25" t="e">
        <v>#N/A</v>
      </c>
      <c r="O5386" s="25" t="e">
        <f>VLOOKUP(A5386,'NFkB target TFs'!$E$10:$E$54,1,FALSE)</f>
        <v>#N/A</v>
      </c>
      <c r="P5386" s="25" t="e">
        <f>VLOOKUP(A5386,'all NFkB targets'!$A$6:$A$571,1,FALSE)</f>
        <v>#N/A</v>
      </c>
    </row>
    <row r="5387" spans="1:16" x14ac:dyDescent="0.25">
      <c r="A5387" s="96" t="s">
        <v>8317</v>
      </c>
      <c r="B5387" s="21" t="s">
        <v>8318</v>
      </c>
      <c r="C5387" s="21"/>
      <c r="D5387" s="22">
        <v>0</v>
      </c>
      <c r="E5387" s="23">
        <v>3.1436227954422427E-2</v>
      </c>
      <c r="F5387" s="23">
        <v>2.3136845253130329E-2</v>
      </c>
      <c r="G5387" s="23">
        <v>-0.22823544325652612</v>
      </c>
      <c r="H5387" s="23">
        <v>-5.6421313396377355E-2</v>
      </c>
      <c r="I5387" s="25">
        <f t="shared" si="336"/>
        <v>0</v>
      </c>
      <c r="J5387" s="25">
        <f t="shared" si="337"/>
        <v>0</v>
      </c>
      <c r="K5387" s="25">
        <f t="shared" si="338"/>
        <v>0</v>
      </c>
      <c r="L5387" s="25">
        <f t="shared" si="339"/>
        <v>0</v>
      </c>
      <c r="M5387" s="25">
        <v>0</v>
      </c>
      <c r="N5387" s="25" t="e">
        <v>#N/A</v>
      </c>
      <c r="O5387" s="25" t="e">
        <f>VLOOKUP(A5387,'NFkB target TFs'!$E$10:$E$54,1,FALSE)</f>
        <v>#N/A</v>
      </c>
      <c r="P5387" s="25" t="e">
        <f>VLOOKUP(A5387,'all NFkB targets'!$A$6:$A$571,1,FALSE)</f>
        <v>#N/A</v>
      </c>
    </row>
    <row r="5388" spans="1:16" x14ac:dyDescent="0.25">
      <c r="A5388" s="96" t="s">
        <v>8970</v>
      </c>
      <c r="B5388" s="21" t="s">
        <v>941</v>
      </c>
      <c r="C5388" s="21"/>
      <c r="D5388" s="22">
        <v>0</v>
      </c>
      <c r="E5388" s="23">
        <v>4.6369963138034181E-2</v>
      </c>
      <c r="F5388" s="23">
        <v>4.0079352534353838E-2</v>
      </c>
      <c r="G5388" s="23">
        <v>4.8550371025894469E-2</v>
      </c>
      <c r="H5388" s="23">
        <v>-5.6547015128979201E-2</v>
      </c>
      <c r="I5388" s="25">
        <f t="shared" si="336"/>
        <v>0</v>
      </c>
      <c r="J5388" s="25">
        <f t="shared" si="337"/>
        <v>0</v>
      </c>
      <c r="K5388" s="25">
        <f t="shared" si="338"/>
        <v>0</v>
      </c>
      <c r="L5388" s="25">
        <f t="shared" si="339"/>
        <v>0</v>
      </c>
      <c r="M5388" s="25">
        <v>0</v>
      </c>
      <c r="N5388" s="25" t="e">
        <v>#N/A</v>
      </c>
      <c r="O5388" s="25" t="e">
        <f>VLOOKUP(A5388,'NFkB target TFs'!$E$10:$E$54,1,FALSE)</f>
        <v>#N/A</v>
      </c>
      <c r="P5388" s="25" t="e">
        <f>VLOOKUP(A5388,'all NFkB targets'!$A$6:$A$571,1,FALSE)</f>
        <v>#N/A</v>
      </c>
    </row>
    <row r="5389" spans="1:16" x14ac:dyDescent="0.25">
      <c r="A5389" s="96" t="s">
        <v>9789</v>
      </c>
      <c r="B5389" s="21" t="s">
        <v>9790</v>
      </c>
      <c r="C5389" s="21"/>
      <c r="D5389" s="22">
        <v>0</v>
      </c>
      <c r="E5389" s="23">
        <v>-0.20963967608841821</v>
      </c>
      <c r="F5389" s="23">
        <v>-8.631877932810452E-4</v>
      </c>
      <c r="G5389" s="23">
        <v>9.2031199790038432E-2</v>
      </c>
      <c r="H5389" s="23">
        <v>-5.6635373239198428E-2</v>
      </c>
      <c r="I5389" s="25">
        <f t="shared" si="336"/>
        <v>0</v>
      </c>
      <c r="J5389" s="25">
        <f t="shared" si="337"/>
        <v>0</v>
      </c>
      <c r="K5389" s="25">
        <f t="shared" si="338"/>
        <v>0</v>
      </c>
      <c r="L5389" s="25">
        <f t="shared" si="339"/>
        <v>0</v>
      </c>
      <c r="M5389" s="25">
        <v>0</v>
      </c>
      <c r="N5389" s="25" t="e">
        <v>#N/A</v>
      </c>
      <c r="O5389" s="25" t="e">
        <f>VLOOKUP(A5389,'NFkB target TFs'!$E$10:$E$54,1,FALSE)</f>
        <v>#N/A</v>
      </c>
      <c r="P5389" s="25" t="e">
        <f>VLOOKUP(A5389,'all NFkB targets'!$A$6:$A$571,1,FALSE)</f>
        <v>#N/A</v>
      </c>
    </row>
    <row r="5390" spans="1:16" x14ac:dyDescent="0.25">
      <c r="A5390" s="96" t="s">
        <v>10970</v>
      </c>
      <c r="B5390" s="21" t="s">
        <v>10971</v>
      </c>
      <c r="C5390" s="21"/>
      <c r="D5390" s="22">
        <v>0</v>
      </c>
      <c r="E5390" s="23">
        <v>0.10273744873482604</v>
      </c>
      <c r="F5390" s="23">
        <v>-0.18697602890733586</v>
      </c>
      <c r="G5390" s="23">
        <v>-4.3218937026690815E-2</v>
      </c>
      <c r="H5390" s="23">
        <v>-5.6640901479781715E-2</v>
      </c>
      <c r="I5390" s="25">
        <f t="shared" si="336"/>
        <v>0</v>
      </c>
      <c r="J5390" s="25">
        <f t="shared" si="337"/>
        <v>0</v>
      </c>
      <c r="K5390" s="25">
        <f t="shared" si="338"/>
        <v>0</v>
      </c>
      <c r="L5390" s="25">
        <f t="shared" si="339"/>
        <v>0</v>
      </c>
      <c r="M5390" s="25">
        <v>0</v>
      </c>
      <c r="N5390" s="25" t="e">
        <v>#N/A</v>
      </c>
      <c r="O5390" s="25" t="e">
        <f>VLOOKUP(A5390,'NFkB target TFs'!$E$10:$E$54,1,FALSE)</f>
        <v>#N/A</v>
      </c>
      <c r="P5390" s="25" t="e">
        <f>VLOOKUP(A5390,'all NFkB targets'!$A$6:$A$571,1,FALSE)</f>
        <v>#N/A</v>
      </c>
    </row>
    <row r="5391" spans="1:16" x14ac:dyDescent="0.25">
      <c r="A5391" s="96" t="s">
        <v>8117</v>
      </c>
      <c r="B5391" s="21" t="s">
        <v>8118</v>
      </c>
      <c r="C5391" s="21"/>
      <c r="D5391" s="22">
        <v>0</v>
      </c>
      <c r="E5391" s="23">
        <v>-7.0110033525819598E-2</v>
      </c>
      <c r="F5391" s="23">
        <v>0.47116593237603138</v>
      </c>
      <c r="G5391" s="23">
        <v>0.3442143634451591</v>
      </c>
      <c r="H5391" s="23">
        <v>-5.6654938490349693E-2</v>
      </c>
      <c r="I5391" s="25">
        <f t="shared" si="336"/>
        <v>0</v>
      </c>
      <c r="J5391" s="25">
        <f t="shared" si="337"/>
        <v>0</v>
      </c>
      <c r="K5391" s="25">
        <f t="shared" si="338"/>
        <v>0</v>
      </c>
      <c r="L5391" s="25">
        <f t="shared" si="339"/>
        <v>0</v>
      </c>
      <c r="M5391" s="25">
        <v>0</v>
      </c>
      <c r="N5391" s="25" t="e">
        <v>#N/A</v>
      </c>
      <c r="O5391" s="25" t="e">
        <f>VLOOKUP(A5391,'NFkB target TFs'!$E$10:$E$54,1,FALSE)</f>
        <v>#N/A</v>
      </c>
      <c r="P5391" s="25" t="e">
        <f>VLOOKUP(A5391,'all NFkB targets'!$A$6:$A$571,1,FALSE)</f>
        <v>#N/A</v>
      </c>
    </row>
    <row r="5392" spans="1:16" x14ac:dyDescent="0.25">
      <c r="A5392" s="96" t="s">
        <v>13736</v>
      </c>
      <c r="B5392" s="21" t="s">
        <v>941</v>
      </c>
      <c r="C5392" s="21"/>
      <c r="D5392" s="22">
        <v>0</v>
      </c>
      <c r="E5392" s="28">
        <v>0.35578238797722755</v>
      </c>
      <c r="F5392" s="24">
        <v>-0.37989672140721947</v>
      </c>
      <c r="G5392" s="24">
        <v>-0.75386411873957482</v>
      </c>
      <c r="H5392" s="23">
        <v>-5.6667068945084484E-2</v>
      </c>
      <c r="I5392" s="25">
        <f t="shared" si="336"/>
        <v>0</v>
      </c>
      <c r="J5392" s="25">
        <f t="shared" si="337"/>
        <v>0</v>
      </c>
      <c r="K5392" s="25">
        <f t="shared" si="338"/>
        <v>1</v>
      </c>
      <c r="L5392" s="25">
        <f t="shared" si="339"/>
        <v>0</v>
      </c>
      <c r="M5392" s="25">
        <v>1</v>
      </c>
      <c r="N5392" s="25" t="e">
        <v>#N/A</v>
      </c>
      <c r="O5392" s="25" t="e">
        <f>VLOOKUP(A5392,'NFkB target TFs'!$E$10:$E$54,1,FALSE)</f>
        <v>#N/A</v>
      </c>
      <c r="P5392" s="25" t="e">
        <f>VLOOKUP(A5392,'all NFkB targets'!$A$6:$A$571,1,FALSE)</f>
        <v>#N/A</v>
      </c>
    </row>
    <row r="5393" spans="1:16" x14ac:dyDescent="0.25">
      <c r="A5393" s="96" t="s">
        <v>6879</v>
      </c>
      <c r="B5393" s="21" t="s">
        <v>6880</v>
      </c>
      <c r="C5393" s="21"/>
      <c r="D5393" s="22">
        <v>0</v>
      </c>
      <c r="E5393" s="23">
        <v>-8.1223795273972985E-2</v>
      </c>
      <c r="F5393" s="23">
        <v>-1.0031818193321671E-2</v>
      </c>
      <c r="G5393" s="23">
        <v>0.11483410456620309</v>
      </c>
      <c r="H5393" s="23">
        <v>-5.6669023939055048E-2</v>
      </c>
      <c r="I5393" s="25">
        <f t="shared" si="336"/>
        <v>0</v>
      </c>
      <c r="J5393" s="25">
        <f t="shared" si="337"/>
        <v>0</v>
      </c>
      <c r="K5393" s="25">
        <f t="shared" si="338"/>
        <v>0</v>
      </c>
      <c r="L5393" s="25">
        <f t="shared" si="339"/>
        <v>0</v>
      </c>
      <c r="M5393" s="25">
        <v>0</v>
      </c>
      <c r="N5393" s="25" t="e">
        <v>#N/A</v>
      </c>
      <c r="O5393" s="25" t="e">
        <f>VLOOKUP(A5393,'NFkB target TFs'!$E$10:$E$54,1,FALSE)</f>
        <v>#N/A</v>
      </c>
      <c r="P5393" s="25" t="e">
        <f>VLOOKUP(A5393,'all NFkB targets'!$A$6:$A$571,1,FALSE)</f>
        <v>#N/A</v>
      </c>
    </row>
    <row r="5394" spans="1:16" x14ac:dyDescent="0.25">
      <c r="A5394" s="96" t="s">
        <v>12743</v>
      </c>
      <c r="B5394" s="21" t="s">
        <v>12744</v>
      </c>
      <c r="C5394" s="21"/>
      <c r="D5394" s="22">
        <v>0</v>
      </c>
      <c r="E5394" s="28">
        <v>0.18587724549692095</v>
      </c>
      <c r="F5394" s="28">
        <v>0.85998553026060087</v>
      </c>
      <c r="G5394" s="28">
        <v>0.1612041623443331</v>
      </c>
      <c r="H5394" s="23">
        <v>-5.6786242898268793E-2</v>
      </c>
      <c r="I5394" s="25">
        <f t="shared" si="336"/>
        <v>0</v>
      </c>
      <c r="J5394" s="25">
        <f t="shared" si="337"/>
        <v>1</v>
      </c>
      <c r="K5394" s="25">
        <f t="shared" si="338"/>
        <v>0</v>
      </c>
      <c r="L5394" s="25">
        <f t="shared" si="339"/>
        <v>0</v>
      </c>
      <c r="M5394" s="25">
        <v>1</v>
      </c>
      <c r="N5394" s="25" t="e">
        <v>#N/A</v>
      </c>
      <c r="O5394" s="25" t="e">
        <f>VLOOKUP(A5394,'NFkB target TFs'!$E$10:$E$54,1,FALSE)</f>
        <v>#N/A</v>
      </c>
      <c r="P5394" s="25" t="e">
        <f>VLOOKUP(A5394,'all NFkB targets'!$A$6:$A$571,1,FALSE)</f>
        <v>#N/A</v>
      </c>
    </row>
    <row r="5395" spans="1:16" x14ac:dyDescent="0.25">
      <c r="A5395" s="96" t="s">
        <v>9284</v>
      </c>
      <c r="B5395" s="21" t="s">
        <v>9285</v>
      </c>
      <c r="C5395" s="21"/>
      <c r="D5395" s="22">
        <v>0</v>
      </c>
      <c r="E5395" s="23">
        <v>2.4899482703763357E-2</v>
      </c>
      <c r="F5395" s="23">
        <v>0.11695493448131211</v>
      </c>
      <c r="G5395" s="23">
        <v>8.1849474568686159E-2</v>
      </c>
      <c r="H5395" s="23">
        <v>-5.6806179553512276E-2</v>
      </c>
      <c r="I5395" s="25">
        <f t="shared" si="336"/>
        <v>0</v>
      </c>
      <c r="J5395" s="25">
        <f t="shared" si="337"/>
        <v>0</v>
      </c>
      <c r="K5395" s="25">
        <f t="shared" si="338"/>
        <v>0</v>
      </c>
      <c r="L5395" s="25">
        <f t="shared" si="339"/>
        <v>0</v>
      </c>
      <c r="M5395" s="25">
        <v>0</v>
      </c>
      <c r="N5395" s="25" t="e">
        <v>#N/A</v>
      </c>
      <c r="O5395" s="25" t="e">
        <f>VLOOKUP(A5395,'NFkB target TFs'!$E$10:$E$54,1,FALSE)</f>
        <v>#N/A</v>
      </c>
      <c r="P5395" s="25" t="e">
        <f>VLOOKUP(A5395,'all NFkB targets'!$A$6:$A$571,1,FALSE)</f>
        <v>#N/A</v>
      </c>
    </row>
    <row r="5396" spans="1:16" x14ac:dyDescent="0.25">
      <c r="A5396" s="96" t="s">
        <v>6038</v>
      </c>
      <c r="B5396" s="21" t="s">
        <v>6039</v>
      </c>
      <c r="C5396" s="21"/>
      <c r="D5396" s="22">
        <v>0</v>
      </c>
      <c r="E5396" s="23">
        <v>0.24366241341420153</v>
      </c>
      <c r="F5396" s="23">
        <v>0.40269819209001761</v>
      </c>
      <c r="G5396" s="23">
        <v>0.16370893933049283</v>
      </c>
      <c r="H5396" s="23">
        <v>-5.6815538183277205E-2</v>
      </c>
      <c r="I5396" s="25">
        <f t="shared" si="336"/>
        <v>0</v>
      </c>
      <c r="J5396" s="25">
        <f t="shared" si="337"/>
        <v>0</v>
      </c>
      <c r="K5396" s="25">
        <f t="shared" si="338"/>
        <v>0</v>
      </c>
      <c r="L5396" s="25">
        <f t="shared" si="339"/>
        <v>0</v>
      </c>
      <c r="M5396" s="25">
        <v>0</v>
      </c>
      <c r="N5396" s="25" t="e">
        <v>#N/A</v>
      </c>
      <c r="O5396" s="25" t="e">
        <f>VLOOKUP(A5396,'NFkB target TFs'!$E$10:$E$54,1,FALSE)</f>
        <v>#N/A</v>
      </c>
      <c r="P5396" s="25" t="e">
        <f>VLOOKUP(A5396,'all NFkB targets'!$A$6:$A$571,1,FALSE)</f>
        <v>#N/A</v>
      </c>
    </row>
    <row r="5397" spans="1:16" x14ac:dyDescent="0.25">
      <c r="A5397" s="96" t="s">
        <v>2041</v>
      </c>
      <c r="B5397" s="21" t="s">
        <v>2042</v>
      </c>
      <c r="C5397" s="21"/>
      <c r="D5397" s="22">
        <v>0</v>
      </c>
      <c r="E5397" s="23">
        <v>0.12136663832745129</v>
      </c>
      <c r="F5397" s="23">
        <v>5.5545352878131629E-2</v>
      </c>
      <c r="G5397" s="23">
        <v>0.35954372490422742</v>
      </c>
      <c r="H5397" s="23">
        <v>-5.6822989661774237E-2</v>
      </c>
      <c r="I5397" s="25">
        <f t="shared" si="336"/>
        <v>0</v>
      </c>
      <c r="J5397" s="25">
        <f t="shared" si="337"/>
        <v>0</v>
      </c>
      <c r="K5397" s="25">
        <f t="shared" si="338"/>
        <v>0</v>
      </c>
      <c r="L5397" s="25">
        <f t="shared" si="339"/>
        <v>0</v>
      </c>
      <c r="M5397" s="25">
        <v>0</v>
      </c>
      <c r="N5397" s="25" t="e">
        <v>#N/A</v>
      </c>
      <c r="O5397" s="25" t="e">
        <f>VLOOKUP(A5397,'NFkB target TFs'!$E$10:$E$54,1,FALSE)</f>
        <v>#N/A</v>
      </c>
      <c r="P5397" s="25" t="e">
        <f>VLOOKUP(A5397,'all NFkB targets'!$A$6:$A$571,1,FALSE)</f>
        <v>#N/A</v>
      </c>
    </row>
    <row r="5398" spans="1:16" x14ac:dyDescent="0.25">
      <c r="A5398" s="96" t="s">
        <v>8587</v>
      </c>
      <c r="B5398" s="21" t="s">
        <v>8588</v>
      </c>
      <c r="C5398" s="21"/>
      <c r="D5398" s="22">
        <v>0</v>
      </c>
      <c r="E5398" s="23">
        <v>-3.8090163403718416E-2</v>
      </c>
      <c r="F5398" s="23">
        <v>-0.15054519084913814</v>
      </c>
      <c r="G5398" s="23">
        <v>-0.25505903245116762</v>
      </c>
      <c r="H5398" s="23">
        <v>-5.6868114468733771E-2</v>
      </c>
      <c r="I5398" s="25">
        <f t="shared" si="336"/>
        <v>0</v>
      </c>
      <c r="J5398" s="25">
        <f t="shared" si="337"/>
        <v>0</v>
      </c>
      <c r="K5398" s="25">
        <f t="shared" si="338"/>
        <v>0</v>
      </c>
      <c r="L5398" s="25">
        <f t="shared" si="339"/>
        <v>0</v>
      </c>
      <c r="M5398" s="25">
        <v>0</v>
      </c>
      <c r="N5398" s="25" t="e">
        <v>#N/A</v>
      </c>
      <c r="O5398" s="25" t="e">
        <f>VLOOKUP(A5398,'NFkB target TFs'!$E$10:$E$54,1,FALSE)</f>
        <v>#N/A</v>
      </c>
      <c r="P5398" s="25" t="e">
        <f>VLOOKUP(A5398,'all NFkB targets'!$A$6:$A$571,1,FALSE)</f>
        <v>#N/A</v>
      </c>
    </row>
    <row r="5399" spans="1:16" x14ac:dyDescent="0.25">
      <c r="A5399" s="96" t="s">
        <v>8961</v>
      </c>
      <c r="B5399" s="21" t="s">
        <v>941</v>
      </c>
      <c r="C5399" s="21"/>
      <c r="D5399" s="22">
        <v>0</v>
      </c>
      <c r="E5399" s="23">
        <v>-0.16471805313156215</v>
      </c>
      <c r="F5399" s="23">
        <v>-0.13399845469880123</v>
      </c>
      <c r="G5399" s="23">
        <v>0.15646874569389377</v>
      </c>
      <c r="H5399" s="23">
        <v>-5.6875844088579597E-2</v>
      </c>
      <c r="I5399" s="25">
        <f t="shared" si="336"/>
        <v>0</v>
      </c>
      <c r="J5399" s="25">
        <f t="shared" si="337"/>
        <v>0</v>
      </c>
      <c r="K5399" s="25">
        <f t="shared" si="338"/>
        <v>0</v>
      </c>
      <c r="L5399" s="25">
        <f t="shared" si="339"/>
        <v>0</v>
      </c>
      <c r="M5399" s="25">
        <v>0</v>
      </c>
      <c r="N5399" s="25" t="e">
        <v>#N/A</v>
      </c>
      <c r="O5399" s="25" t="e">
        <f>VLOOKUP(A5399,'NFkB target TFs'!$E$10:$E$54,1,FALSE)</f>
        <v>#N/A</v>
      </c>
      <c r="P5399" s="25" t="e">
        <f>VLOOKUP(A5399,'all NFkB targets'!$A$6:$A$571,1,FALSE)</f>
        <v>#N/A</v>
      </c>
    </row>
    <row r="5400" spans="1:16" x14ac:dyDescent="0.25">
      <c r="A5400" s="96" t="s">
        <v>3412</v>
      </c>
      <c r="B5400" s="21" t="s">
        <v>3413</v>
      </c>
      <c r="C5400" s="21"/>
      <c r="D5400" s="22">
        <v>0</v>
      </c>
      <c r="E5400" s="23">
        <v>1.5185811764297797E-2</v>
      </c>
      <c r="F5400" s="23">
        <v>2.1740904261872716E-2</v>
      </c>
      <c r="G5400" s="23">
        <v>-7.5781401662303183E-2</v>
      </c>
      <c r="H5400" s="23">
        <v>-5.6898931580468673E-2</v>
      </c>
      <c r="I5400" s="25">
        <f t="shared" si="336"/>
        <v>0</v>
      </c>
      <c r="J5400" s="25">
        <f t="shared" si="337"/>
        <v>0</v>
      </c>
      <c r="K5400" s="25">
        <f t="shared" si="338"/>
        <v>0</v>
      </c>
      <c r="L5400" s="25">
        <f t="shared" si="339"/>
        <v>0</v>
      </c>
      <c r="M5400" s="25">
        <v>0</v>
      </c>
      <c r="N5400" s="25" t="e">
        <v>#N/A</v>
      </c>
      <c r="O5400" s="25" t="e">
        <f>VLOOKUP(A5400,'NFkB target TFs'!$E$10:$E$54,1,FALSE)</f>
        <v>#N/A</v>
      </c>
      <c r="P5400" s="25" t="e">
        <f>VLOOKUP(A5400,'all NFkB targets'!$A$6:$A$571,1,FALSE)</f>
        <v>#N/A</v>
      </c>
    </row>
    <row r="5401" spans="1:16" x14ac:dyDescent="0.25">
      <c r="A5401" s="96" t="s">
        <v>6910</v>
      </c>
      <c r="B5401" s="21" t="s">
        <v>6911</v>
      </c>
      <c r="C5401" s="21"/>
      <c r="D5401" s="22">
        <v>0</v>
      </c>
      <c r="E5401" s="23">
        <v>-6.2466638860313971E-2</v>
      </c>
      <c r="F5401" s="23">
        <v>0.18719370613067796</v>
      </c>
      <c r="G5401" s="23">
        <v>-4.572816651737302E-2</v>
      </c>
      <c r="H5401" s="23">
        <v>-5.693524266906913E-2</v>
      </c>
      <c r="I5401" s="25">
        <f t="shared" si="336"/>
        <v>0</v>
      </c>
      <c r="J5401" s="25">
        <f t="shared" si="337"/>
        <v>0</v>
      </c>
      <c r="K5401" s="25">
        <f t="shared" si="338"/>
        <v>0</v>
      </c>
      <c r="L5401" s="25">
        <f t="shared" si="339"/>
        <v>0</v>
      </c>
      <c r="M5401" s="25">
        <v>0</v>
      </c>
      <c r="N5401" s="25" t="e">
        <v>#N/A</v>
      </c>
      <c r="O5401" s="25" t="e">
        <f>VLOOKUP(A5401,'NFkB target TFs'!$E$10:$E$54,1,FALSE)</f>
        <v>#N/A</v>
      </c>
      <c r="P5401" s="25" t="e">
        <f>VLOOKUP(A5401,'all NFkB targets'!$A$6:$A$571,1,FALSE)</f>
        <v>#N/A</v>
      </c>
    </row>
    <row r="5402" spans="1:16" x14ac:dyDescent="0.25">
      <c r="A5402" s="96" t="s">
        <v>6432</v>
      </c>
      <c r="B5402" s="21" t="s">
        <v>941</v>
      </c>
      <c r="C5402" s="21"/>
      <c r="D5402" s="22">
        <v>0</v>
      </c>
      <c r="E5402" s="23">
        <v>4.1914551218620207E-2</v>
      </c>
      <c r="F5402" s="23">
        <v>0.36350480793144702</v>
      </c>
      <c r="G5402" s="23">
        <v>-0.13206424639171899</v>
      </c>
      <c r="H5402" s="23">
        <v>-5.6954371945484999E-2</v>
      </c>
      <c r="I5402" s="25">
        <f t="shared" si="336"/>
        <v>0</v>
      </c>
      <c r="J5402" s="25">
        <f t="shared" si="337"/>
        <v>0</v>
      </c>
      <c r="K5402" s="25">
        <f t="shared" si="338"/>
        <v>0</v>
      </c>
      <c r="L5402" s="25">
        <f t="shared" si="339"/>
        <v>0</v>
      </c>
      <c r="M5402" s="25">
        <v>0</v>
      </c>
      <c r="N5402" s="25" t="e">
        <v>#N/A</v>
      </c>
      <c r="O5402" s="25" t="e">
        <f>VLOOKUP(A5402,'NFkB target TFs'!$E$10:$E$54,1,FALSE)</f>
        <v>#N/A</v>
      </c>
      <c r="P5402" s="25" t="e">
        <f>VLOOKUP(A5402,'all NFkB targets'!$A$6:$A$571,1,FALSE)</f>
        <v>#N/A</v>
      </c>
    </row>
    <row r="5403" spans="1:16" x14ac:dyDescent="0.25">
      <c r="A5403" s="96" t="s">
        <v>32</v>
      </c>
      <c r="B5403" s="21" t="s">
        <v>863</v>
      </c>
      <c r="C5403" s="21"/>
      <c r="D5403" s="22">
        <v>0</v>
      </c>
      <c r="E5403" s="23">
        <v>0.14872857693668967</v>
      </c>
      <c r="F5403" s="23">
        <v>0.3108302159459807</v>
      </c>
      <c r="G5403" s="23">
        <v>9.9713096552874539E-3</v>
      </c>
      <c r="H5403" s="23">
        <v>-5.6971158479807292E-2</v>
      </c>
      <c r="I5403" s="25">
        <f t="shared" si="336"/>
        <v>0</v>
      </c>
      <c r="J5403" s="25">
        <f t="shared" si="337"/>
        <v>0</v>
      </c>
      <c r="K5403" s="25">
        <f t="shared" si="338"/>
        <v>0</v>
      </c>
      <c r="L5403" s="25">
        <f t="shared" si="339"/>
        <v>0</v>
      </c>
      <c r="M5403" s="25">
        <v>0</v>
      </c>
      <c r="N5403" s="33" t="s">
        <v>32</v>
      </c>
      <c r="O5403" s="25" t="e">
        <f>VLOOKUP(A5403,'NFkB target TFs'!$E$10:$E$54,1,FALSE)</f>
        <v>#N/A</v>
      </c>
      <c r="P5403" s="25" t="e">
        <f>VLOOKUP(A5403,'all NFkB targets'!$A$6:$A$571,1,FALSE)</f>
        <v>#N/A</v>
      </c>
    </row>
    <row r="5404" spans="1:16" x14ac:dyDescent="0.25">
      <c r="A5404" s="96" t="s">
        <v>10330</v>
      </c>
      <c r="B5404" s="21" t="s">
        <v>10331</v>
      </c>
      <c r="C5404" s="21"/>
      <c r="D5404" s="22">
        <v>0</v>
      </c>
      <c r="E5404" s="23">
        <v>0.13518316732742292</v>
      </c>
      <c r="F5404" s="23">
        <v>0.22595730453065291</v>
      </c>
      <c r="G5404" s="23">
        <v>0.33511090509888425</v>
      </c>
      <c r="H5404" s="23">
        <v>-5.7054274743175211E-2</v>
      </c>
      <c r="I5404" s="25">
        <f t="shared" si="336"/>
        <v>0</v>
      </c>
      <c r="J5404" s="25">
        <f t="shared" si="337"/>
        <v>0</v>
      </c>
      <c r="K5404" s="25">
        <f t="shared" si="338"/>
        <v>0</v>
      </c>
      <c r="L5404" s="25">
        <f t="shared" si="339"/>
        <v>0</v>
      </c>
      <c r="M5404" s="25">
        <v>0</v>
      </c>
      <c r="N5404" s="25" t="e">
        <v>#N/A</v>
      </c>
      <c r="O5404" s="25" t="e">
        <f>VLOOKUP(A5404,'NFkB target TFs'!$E$10:$E$54,1,FALSE)</f>
        <v>#N/A</v>
      </c>
      <c r="P5404" s="25" t="e">
        <f>VLOOKUP(A5404,'all NFkB targets'!$A$6:$A$571,1,FALSE)</f>
        <v>#N/A</v>
      </c>
    </row>
    <row r="5405" spans="1:16" x14ac:dyDescent="0.25">
      <c r="A5405" s="96" t="s">
        <v>7067</v>
      </c>
      <c r="B5405" s="21" t="s">
        <v>7068</v>
      </c>
      <c r="C5405" s="21"/>
      <c r="D5405" s="22">
        <v>0</v>
      </c>
      <c r="E5405" s="23">
        <v>0.21710079935168813</v>
      </c>
      <c r="F5405" s="23">
        <v>-0.15848202070913375</v>
      </c>
      <c r="G5405" s="23">
        <v>-0.11610351361239574</v>
      </c>
      <c r="H5405" s="23">
        <v>-5.7073159496551923E-2</v>
      </c>
      <c r="I5405" s="25">
        <f t="shared" si="336"/>
        <v>0</v>
      </c>
      <c r="J5405" s="25">
        <f t="shared" si="337"/>
        <v>0</v>
      </c>
      <c r="K5405" s="25">
        <f t="shared" si="338"/>
        <v>0</v>
      </c>
      <c r="L5405" s="25">
        <f t="shared" si="339"/>
        <v>0</v>
      </c>
      <c r="M5405" s="25">
        <v>0</v>
      </c>
      <c r="N5405" s="25" t="e">
        <v>#N/A</v>
      </c>
      <c r="O5405" s="25" t="e">
        <f>VLOOKUP(A5405,'NFkB target TFs'!$E$10:$E$54,1,FALSE)</f>
        <v>#N/A</v>
      </c>
      <c r="P5405" s="25" t="e">
        <f>VLOOKUP(A5405,'all NFkB targets'!$A$6:$A$571,1,FALSE)</f>
        <v>#N/A</v>
      </c>
    </row>
    <row r="5406" spans="1:16" x14ac:dyDescent="0.25">
      <c r="A5406" s="96" t="s">
        <v>6177</v>
      </c>
      <c r="B5406" s="21" t="s">
        <v>6178</v>
      </c>
      <c r="C5406" s="21"/>
      <c r="D5406" s="22">
        <v>0</v>
      </c>
      <c r="E5406" s="23">
        <v>0.45467831564713629</v>
      </c>
      <c r="F5406" s="23">
        <v>0.35320593268511291</v>
      </c>
      <c r="G5406" s="23">
        <v>0.32019512766290681</v>
      </c>
      <c r="H5406" s="23">
        <v>-5.7248431637793591E-2</v>
      </c>
      <c r="I5406" s="25">
        <f t="shared" si="336"/>
        <v>0</v>
      </c>
      <c r="J5406" s="25">
        <f t="shared" si="337"/>
        <v>0</v>
      </c>
      <c r="K5406" s="25">
        <f t="shared" si="338"/>
        <v>0</v>
      </c>
      <c r="L5406" s="25">
        <f t="shared" si="339"/>
        <v>0</v>
      </c>
      <c r="M5406" s="25">
        <v>0</v>
      </c>
      <c r="N5406" s="25" t="e">
        <v>#N/A</v>
      </c>
      <c r="O5406" s="25" t="e">
        <f>VLOOKUP(A5406,'NFkB target TFs'!$E$10:$E$54,1,FALSE)</f>
        <v>#N/A</v>
      </c>
      <c r="P5406" s="25" t="e">
        <f>VLOOKUP(A5406,'all NFkB targets'!$A$6:$A$571,1,FALSE)</f>
        <v>#N/A</v>
      </c>
    </row>
    <row r="5407" spans="1:16" x14ac:dyDescent="0.25">
      <c r="A5407" s="96" t="s">
        <v>8043</v>
      </c>
      <c r="B5407" s="21" t="s">
        <v>8044</v>
      </c>
      <c r="C5407" s="21"/>
      <c r="D5407" s="22">
        <v>0</v>
      </c>
      <c r="E5407" s="23">
        <v>2.7366701617354473E-2</v>
      </c>
      <c r="F5407" s="23">
        <v>0.24703292448903055</v>
      </c>
      <c r="G5407" s="23">
        <v>-3.8119860845410289E-2</v>
      </c>
      <c r="H5407" s="23">
        <v>-5.7326311625087431E-2</v>
      </c>
      <c r="I5407" s="25">
        <f t="shared" si="336"/>
        <v>0</v>
      </c>
      <c r="J5407" s="25">
        <f t="shared" si="337"/>
        <v>0</v>
      </c>
      <c r="K5407" s="25">
        <f t="shared" si="338"/>
        <v>0</v>
      </c>
      <c r="L5407" s="25">
        <f t="shared" si="339"/>
        <v>0</v>
      </c>
      <c r="M5407" s="25">
        <v>0</v>
      </c>
      <c r="N5407" s="25" t="e">
        <v>#N/A</v>
      </c>
      <c r="O5407" s="25" t="e">
        <f>VLOOKUP(A5407,'NFkB target TFs'!$E$10:$E$54,1,FALSE)</f>
        <v>#N/A</v>
      </c>
      <c r="P5407" s="25" t="e">
        <f>VLOOKUP(A5407,'all NFkB targets'!$A$6:$A$571,1,FALSE)</f>
        <v>#N/A</v>
      </c>
    </row>
    <row r="5408" spans="1:16" x14ac:dyDescent="0.25">
      <c r="A5408" s="96" t="s">
        <v>9386</v>
      </c>
      <c r="B5408" s="21" t="s">
        <v>9387</v>
      </c>
      <c r="C5408" s="21"/>
      <c r="D5408" s="22">
        <v>0</v>
      </c>
      <c r="E5408" s="23">
        <v>-0.1079542092163852</v>
      </c>
      <c r="F5408" s="23">
        <v>7.4674769144012276E-2</v>
      </c>
      <c r="G5408" s="23">
        <v>4.0679731823679476E-2</v>
      </c>
      <c r="H5408" s="23">
        <v>-5.7523105700722402E-2</v>
      </c>
      <c r="I5408" s="25">
        <f t="shared" si="336"/>
        <v>0</v>
      </c>
      <c r="J5408" s="25">
        <f t="shared" si="337"/>
        <v>0</v>
      </c>
      <c r="K5408" s="25">
        <f t="shared" si="338"/>
        <v>0</v>
      </c>
      <c r="L5408" s="25">
        <f t="shared" si="339"/>
        <v>0</v>
      </c>
      <c r="M5408" s="25">
        <v>0</v>
      </c>
      <c r="N5408" s="25" t="e">
        <v>#N/A</v>
      </c>
      <c r="O5408" s="25" t="e">
        <f>VLOOKUP(A5408,'NFkB target TFs'!$E$10:$E$54,1,FALSE)</f>
        <v>#N/A</v>
      </c>
      <c r="P5408" s="25" t="e">
        <f>VLOOKUP(A5408,'all NFkB targets'!$A$6:$A$571,1,FALSE)</f>
        <v>#N/A</v>
      </c>
    </row>
    <row r="5409" spans="1:16" x14ac:dyDescent="0.25">
      <c r="A5409" s="96" t="s">
        <v>14607</v>
      </c>
      <c r="B5409" s="21" t="s">
        <v>14608</v>
      </c>
      <c r="C5409" s="21"/>
      <c r="D5409" s="22">
        <v>0</v>
      </c>
      <c r="E5409" s="24">
        <v>-0.33119821617361495</v>
      </c>
      <c r="F5409" s="24">
        <v>-1.3296020227727834</v>
      </c>
      <c r="G5409" s="28">
        <v>1.8376329492259669</v>
      </c>
      <c r="H5409" s="23">
        <v>-5.7553011419937156E-2</v>
      </c>
      <c r="I5409" s="25">
        <f t="shared" si="336"/>
        <v>0</v>
      </c>
      <c r="J5409" s="25">
        <f t="shared" si="337"/>
        <v>1</v>
      </c>
      <c r="K5409" s="25">
        <f t="shared" si="338"/>
        <v>1</v>
      </c>
      <c r="L5409" s="25">
        <f t="shared" si="339"/>
        <v>0</v>
      </c>
      <c r="M5409" s="25">
        <v>1</v>
      </c>
      <c r="N5409" s="25" t="e">
        <v>#N/A</v>
      </c>
      <c r="O5409" s="25" t="e">
        <f>VLOOKUP(A5409,'NFkB target TFs'!$E$10:$E$54,1,FALSE)</f>
        <v>#N/A</v>
      </c>
      <c r="P5409" s="25" t="e">
        <f>VLOOKUP(A5409,'all NFkB targets'!$A$6:$A$571,1,FALSE)</f>
        <v>#N/A</v>
      </c>
    </row>
    <row r="5410" spans="1:16" x14ac:dyDescent="0.25">
      <c r="A5410" s="96" t="s">
        <v>13006</v>
      </c>
      <c r="B5410" s="21" t="s">
        <v>13007</v>
      </c>
      <c r="C5410" s="21"/>
      <c r="D5410" s="22">
        <v>0</v>
      </c>
      <c r="E5410" s="24">
        <v>-1.2959735537175558</v>
      </c>
      <c r="F5410" s="24">
        <v>-1.801222309036282</v>
      </c>
      <c r="G5410" s="24">
        <v>-0.48055617265913153</v>
      </c>
      <c r="H5410" s="23">
        <v>-5.7673311118111824E-2</v>
      </c>
      <c r="I5410" s="25">
        <f t="shared" si="336"/>
        <v>1</v>
      </c>
      <c r="J5410" s="25">
        <f t="shared" si="337"/>
        <v>1</v>
      </c>
      <c r="K5410" s="25">
        <f t="shared" si="338"/>
        <v>0</v>
      </c>
      <c r="L5410" s="25">
        <f t="shared" si="339"/>
        <v>0</v>
      </c>
      <c r="M5410" s="25">
        <v>1</v>
      </c>
      <c r="N5410" s="25" t="e">
        <v>#N/A</v>
      </c>
      <c r="O5410" s="25" t="e">
        <f>VLOOKUP(A5410,'NFkB target TFs'!$E$10:$E$54,1,FALSE)</f>
        <v>#N/A</v>
      </c>
      <c r="P5410" s="25" t="e">
        <f>VLOOKUP(A5410,'all NFkB targets'!$A$6:$A$571,1,FALSE)</f>
        <v>#N/A</v>
      </c>
    </row>
    <row r="5411" spans="1:16" x14ac:dyDescent="0.25">
      <c r="A5411" s="96" t="s">
        <v>8105</v>
      </c>
      <c r="B5411" s="21" t="s">
        <v>8106</v>
      </c>
      <c r="C5411" s="21"/>
      <c r="D5411" s="22">
        <v>0</v>
      </c>
      <c r="E5411" s="23">
        <v>-5.4629623004221479E-2</v>
      </c>
      <c r="F5411" s="23">
        <v>5.3385444250542237E-2</v>
      </c>
      <c r="G5411" s="23">
        <v>-2.5081497876981985E-2</v>
      </c>
      <c r="H5411" s="23">
        <v>-5.7831415049737205E-2</v>
      </c>
      <c r="I5411" s="25">
        <f t="shared" si="336"/>
        <v>0</v>
      </c>
      <c r="J5411" s="25">
        <f t="shared" si="337"/>
        <v>0</v>
      </c>
      <c r="K5411" s="25">
        <f t="shared" si="338"/>
        <v>0</v>
      </c>
      <c r="L5411" s="25">
        <f t="shared" si="339"/>
        <v>0</v>
      </c>
      <c r="M5411" s="25">
        <v>0</v>
      </c>
      <c r="N5411" s="25" t="e">
        <v>#N/A</v>
      </c>
      <c r="O5411" s="25" t="e">
        <f>VLOOKUP(A5411,'NFkB target TFs'!$E$10:$E$54,1,FALSE)</f>
        <v>#N/A</v>
      </c>
      <c r="P5411" s="25" t="e">
        <f>VLOOKUP(A5411,'all NFkB targets'!$A$6:$A$571,1,FALSE)</f>
        <v>#N/A</v>
      </c>
    </row>
    <row r="5412" spans="1:16" x14ac:dyDescent="0.25">
      <c r="A5412" s="96" t="s">
        <v>9791</v>
      </c>
      <c r="B5412" s="21" t="s">
        <v>9792</v>
      </c>
      <c r="C5412" s="21"/>
      <c r="D5412" s="22">
        <v>0</v>
      </c>
      <c r="E5412" s="23">
        <v>-0.47427210994819835</v>
      </c>
      <c r="F5412" s="23">
        <v>-0.11425407615049503</v>
      </c>
      <c r="G5412" s="23">
        <v>0.24618242700994364</v>
      </c>
      <c r="H5412" s="23">
        <v>-5.785722184294971E-2</v>
      </c>
      <c r="I5412" s="25">
        <f t="shared" si="336"/>
        <v>0</v>
      </c>
      <c r="J5412" s="25">
        <f t="shared" si="337"/>
        <v>0</v>
      </c>
      <c r="K5412" s="25">
        <f t="shared" si="338"/>
        <v>0</v>
      </c>
      <c r="L5412" s="25">
        <f t="shared" si="339"/>
        <v>0</v>
      </c>
      <c r="M5412" s="25">
        <v>0</v>
      </c>
      <c r="N5412" s="25" t="e">
        <v>#N/A</v>
      </c>
      <c r="O5412" s="25" t="e">
        <f>VLOOKUP(A5412,'NFkB target TFs'!$E$10:$E$54,1,FALSE)</f>
        <v>#N/A</v>
      </c>
      <c r="P5412" s="25" t="e">
        <f>VLOOKUP(A5412,'all NFkB targets'!$A$6:$A$571,1,FALSE)</f>
        <v>#N/A</v>
      </c>
    </row>
    <row r="5413" spans="1:16" x14ac:dyDescent="0.25">
      <c r="A5413" s="96" t="s">
        <v>182</v>
      </c>
      <c r="B5413" s="21" t="s">
        <v>183</v>
      </c>
      <c r="C5413" s="21"/>
      <c r="D5413" s="22">
        <v>0</v>
      </c>
      <c r="E5413" s="23">
        <v>-0.38421910690145966</v>
      </c>
      <c r="F5413" s="23">
        <v>-0.25264399042878322</v>
      </c>
      <c r="G5413" s="23">
        <v>-8.6909366141814923E-2</v>
      </c>
      <c r="H5413" s="23">
        <v>-5.7965912127162983E-2</v>
      </c>
      <c r="I5413" s="25">
        <f t="shared" si="336"/>
        <v>0</v>
      </c>
      <c r="J5413" s="25">
        <f t="shared" si="337"/>
        <v>0</v>
      </c>
      <c r="K5413" s="25">
        <f t="shared" si="338"/>
        <v>0</v>
      </c>
      <c r="L5413" s="25">
        <f t="shared" si="339"/>
        <v>0</v>
      </c>
      <c r="M5413" s="25">
        <v>0</v>
      </c>
      <c r="N5413" s="25" t="e">
        <v>#N/A</v>
      </c>
      <c r="O5413" s="25" t="e">
        <f>VLOOKUP(A5413,'NFkB target TFs'!$E$10:$E$54,1,FALSE)</f>
        <v>#N/A</v>
      </c>
      <c r="P5413" s="25" t="str">
        <f>VLOOKUP(A5413,'all NFkB targets'!$A$6:$A$571,1,FALSE)</f>
        <v>SOD2</v>
      </c>
    </row>
    <row r="5414" spans="1:16" x14ac:dyDescent="0.25">
      <c r="A5414" s="96" t="s">
        <v>2953</v>
      </c>
      <c r="B5414" s="21" t="s">
        <v>2954</v>
      </c>
      <c r="C5414" s="21"/>
      <c r="D5414" s="22">
        <v>0</v>
      </c>
      <c r="E5414" s="23">
        <v>0.4424684712939545</v>
      </c>
      <c r="F5414" s="23">
        <v>0.11116600228054142</v>
      </c>
      <c r="G5414" s="23">
        <v>0.16468994542755533</v>
      </c>
      <c r="H5414" s="23">
        <v>-5.7975073774499161E-2</v>
      </c>
      <c r="I5414" s="25">
        <f t="shared" si="336"/>
        <v>0</v>
      </c>
      <c r="J5414" s="25">
        <f t="shared" si="337"/>
        <v>0</v>
      </c>
      <c r="K5414" s="25">
        <f t="shared" si="338"/>
        <v>0</v>
      </c>
      <c r="L5414" s="25">
        <f t="shared" si="339"/>
        <v>0</v>
      </c>
      <c r="M5414" s="25">
        <v>0</v>
      </c>
      <c r="N5414" s="25" t="e">
        <v>#N/A</v>
      </c>
      <c r="O5414" s="25" t="e">
        <f>VLOOKUP(A5414,'NFkB target TFs'!$E$10:$E$54,1,FALSE)</f>
        <v>#N/A</v>
      </c>
      <c r="P5414" s="25" t="e">
        <f>VLOOKUP(A5414,'all NFkB targets'!$A$6:$A$571,1,FALSE)</f>
        <v>#N/A</v>
      </c>
    </row>
    <row r="5415" spans="1:16" x14ac:dyDescent="0.25">
      <c r="A5415" s="96" t="s">
        <v>1318</v>
      </c>
      <c r="B5415" s="21" t="s">
        <v>1319</v>
      </c>
      <c r="C5415" s="21"/>
      <c r="D5415" s="22">
        <v>0</v>
      </c>
      <c r="E5415" s="23">
        <v>0.11599487072539219</v>
      </c>
      <c r="F5415" s="23">
        <v>-1.7640416991154963E-2</v>
      </c>
      <c r="G5415" s="23">
        <v>1.596205834850923E-2</v>
      </c>
      <c r="H5415" s="23">
        <v>-5.8004733156766949E-2</v>
      </c>
      <c r="I5415" s="25">
        <f t="shared" si="336"/>
        <v>0</v>
      </c>
      <c r="J5415" s="25">
        <f t="shared" si="337"/>
        <v>0</v>
      </c>
      <c r="K5415" s="25">
        <f t="shared" si="338"/>
        <v>0</v>
      </c>
      <c r="L5415" s="25">
        <f t="shared" si="339"/>
        <v>0</v>
      </c>
      <c r="M5415" s="25">
        <v>0</v>
      </c>
      <c r="N5415" s="25" t="e">
        <v>#N/A</v>
      </c>
      <c r="O5415" s="25" t="e">
        <f>VLOOKUP(A5415,'NFkB target TFs'!$E$10:$E$54,1,FALSE)</f>
        <v>#N/A</v>
      </c>
      <c r="P5415" s="25" t="e">
        <f>VLOOKUP(A5415,'all NFkB targets'!$A$6:$A$571,1,FALSE)</f>
        <v>#N/A</v>
      </c>
    </row>
    <row r="5416" spans="1:16" x14ac:dyDescent="0.25">
      <c r="A5416" s="96" t="s">
        <v>12455</v>
      </c>
      <c r="B5416" s="21" t="s">
        <v>12456</v>
      </c>
      <c r="C5416" s="21"/>
      <c r="D5416" s="22">
        <v>0</v>
      </c>
      <c r="E5416" s="28">
        <v>0.31509200462774284</v>
      </c>
      <c r="F5416" s="28">
        <v>0.66809409391706154</v>
      </c>
      <c r="G5416" s="28">
        <v>0.44509413215119298</v>
      </c>
      <c r="H5416" s="23">
        <v>-5.8249495775128175E-2</v>
      </c>
      <c r="I5416" s="25">
        <f t="shared" si="336"/>
        <v>0</v>
      </c>
      <c r="J5416" s="25">
        <f t="shared" si="337"/>
        <v>1</v>
      </c>
      <c r="K5416" s="25">
        <f t="shared" si="338"/>
        <v>0</v>
      </c>
      <c r="L5416" s="25">
        <f t="shared" si="339"/>
        <v>0</v>
      </c>
      <c r="M5416" s="25">
        <v>1</v>
      </c>
      <c r="N5416" s="25" t="e">
        <v>#N/A</v>
      </c>
      <c r="O5416" s="25" t="e">
        <f>VLOOKUP(A5416,'NFkB target TFs'!$E$10:$E$54,1,FALSE)</f>
        <v>#N/A</v>
      </c>
      <c r="P5416" s="25" t="e">
        <f>VLOOKUP(A5416,'all NFkB targets'!$A$6:$A$571,1,FALSE)</f>
        <v>#N/A</v>
      </c>
    </row>
    <row r="5417" spans="1:16" x14ac:dyDescent="0.25">
      <c r="A5417" s="96" t="s">
        <v>12356</v>
      </c>
      <c r="B5417" s="21" t="s">
        <v>12357</v>
      </c>
      <c r="C5417" s="21"/>
      <c r="D5417" s="22">
        <v>0</v>
      </c>
      <c r="E5417" s="28">
        <v>0.66852519879614791</v>
      </c>
      <c r="F5417" s="28">
        <v>0.1572205341092702</v>
      </c>
      <c r="G5417" s="23">
        <v>-5.512003411786448E-2</v>
      </c>
      <c r="H5417" s="23">
        <v>-5.8252090749171009E-2</v>
      </c>
      <c r="I5417" s="25">
        <f t="shared" si="336"/>
        <v>1</v>
      </c>
      <c r="J5417" s="25">
        <f t="shared" si="337"/>
        <v>0</v>
      </c>
      <c r="K5417" s="25">
        <f t="shared" si="338"/>
        <v>0</v>
      </c>
      <c r="L5417" s="25">
        <f t="shared" si="339"/>
        <v>0</v>
      </c>
      <c r="M5417" s="25">
        <v>1</v>
      </c>
      <c r="N5417" s="25" t="e">
        <v>#N/A</v>
      </c>
      <c r="O5417" s="25" t="e">
        <f>VLOOKUP(A5417,'NFkB target TFs'!$E$10:$E$54,1,FALSE)</f>
        <v>#N/A</v>
      </c>
      <c r="P5417" s="25" t="e">
        <f>VLOOKUP(A5417,'all NFkB targets'!$A$6:$A$571,1,FALSE)</f>
        <v>#N/A</v>
      </c>
    </row>
    <row r="5418" spans="1:16" x14ac:dyDescent="0.25">
      <c r="A5418" s="96" t="s">
        <v>12421</v>
      </c>
      <c r="B5418" s="21" t="s">
        <v>12422</v>
      </c>
      <c r="C5418" s="21"/>
      <c r="D5418" s="22">
        <v>0</v>
      </c>
      <c r="E5418" s="23">
        <v>0.10901062191870525</v>
      </c>
      <c r="F5418" s="28">
        <v>0.65685761628801487</v>
      </c>
      <c r="G5418" s="28">
        <v>0.12182459246274636</v>
      </c>
      <c r="H5418" s="23">
        <v>-5.8266956476441249E-2</v>
      </c>
      <c r="I5418" s="25">
        <f t="shared" si="336"/>
        <v>0</v>
      </c>
      <c r="J5418" s="25">
        <f t="shared" si="337"/>
        <v>1</v>
      </c>
      <c r="K5418" s="25">
        <f t="shared" si="338"/>
        <v>0</v>
      </c>
      <c r="L5418" s="25">
        <f t="shared" si="339"/>
        <v>0</v>
      </c>
      <c r="M5418" s="25">
        <v>1</v>
      </c>
      <c r="N5418" s="25" t="e">
        <v>#N/A</v>
      </c>
      <c r="O5418" s="25" t="e">
        <f>VLOOKUP(A5418,'NFkB target TFs'!$E$10:$E$54,1,FALSE)</f>
        <v>#N/A</v>
      </c>
      <c r="P5418" s="25" t="e">
        <f>VLOOKUP(A5418,'all NFkB targets'!$A$6:$A$571,1,FALSE)</f>
        <v>#N/A</v>
      </c>
    </row>
    <row r="5419" spans="1:16" x14ac:dyDescent="0.25">
      <c r="A5419" s="96" t="s">
        <v>7995</v>
      </c>
      <c r="B5419" s="21" t="s">
        <v>7996</v>
      </c>
      <c r="C5419" s="21"/>
      <c r="D5419" s="22">
        <v>0</v>
      </c>
      <c r="E5419" s="23">
        <v>3.2227069828080303E-2</v>
      </c>
      <c r="F5419" s="23">
        <v>3.1152163010721413E-2</v>
      </c>
      <c r="G5419" s="23">
        <v>-9.6564107019623799E-2</v>
      </c>
      <c r="H5419" s="23">
        <v>-5.8377026371545675E-2</v>
      </c>
      <c r="I5419" s="25">
        <f t="shared" si="336"/>
        <v>0</v>
      </c>
      <c r="J5419" s="25">
        <f t="shared" si="337"/>
        <v>0</v>
      </c>
      <c r="K5419" s="25">
        <f t="shared" si="338"/>
        <v>0</v>
      </c>
      <c r="L5419" s="25">
        <f t="shared" si="339"/>
        <v>0</v>
      </c>
      <c r="M5419" s="25">
        <v>0</v>
      </c>
      <c r="N5419" s="25" t="e">
        <v>#N/A</v>
      </c>
      <c r="O5419" s="25" t="e">
        <f>VLOOKUP(A5419,'NFkB target TFs'!$E$10:$E$54,1,FALSE)</f>
        <v>#N/A</v>
      </c>
      <c r="P5419" s="25" t="e">
        <f>VLOOKUP(A5419,'all NFkB targets'!$A$6:$A$571,1,FALSE)</f>
        <v>#N/A</v>
      </c>
    </row>
    <row r="5420" spans="1:16" x14ac:dyDescent="0.25">
      <c r="A5420" s="96" t="s">
        <v>7734</v>
      </c>
      <c r="B5420" s="21" t="s">
        <v>7735</v>
      </c>
      <c r="C5420" s="21"/>
      <c r="D5420" s="22">
        <v>0</v>
      </c>
      <c r="E5420" s="23">
        <v>0.1904920212345623</v>
      </c>
      <c r="F5420" s="23">
        <v>-3.1377814512280909E-2</v>
      </c>
      <c r="G5420" s="23">
        <v>-0.14206084576919523</v>
      </c>
      <c r="H5420" s="23">
        <v>-5.8484017191622197E-2</v>
      </c>
      <c r="I5420" s="25">
        <f t="shared" ref="I5420:I5483" si="340">IF(ABS(E5420)&gt;0.585,1,0)</f>
        <v>0</v>
      </c>
      <c r="J5420" s="25">
        <f t="shared" ref="J5420:J5483" si="341">IF(ABS(F5420)&gt;0.585,1,0)</f>
        <v>0</v>
      </c>
      <c r="K5420" s="25">
        <f t="shared" ref="K5420:K5483" si="342">IF(ABS(G5420)&gt;0.585,1,0)</f>
        <v>0</v>
      </c>
      <c r="L5420" s="25">
        <f t="shared" ref="L5420:L5483" si="343">IF(ABS(H5420)&gt;0.585,1,0)</f>
        <v>0</v>
      </c>
      <c r="M5420" s="25">
        <v>0</v>
      </c>
      <c r="N5420" s="25" t="e">
        <v>#N/A</v>
      </c>
      <c r="O5420" s="25" t="e">
        <f>VLOOKUP(A5420,'NFkB target TFs'!$E$10:$E$54,1,FALSE)</f>
        <v>#N/A</v>
      </c>
      <c r="P5420" s="25" t="e">
        <f>VLOOKUP(A5420,'all NFkB targets'!$A$6:$A$571,1,FALSE)</f>
        <v>#N/A</v>
      </c>
    </row>
    <row r="5421" spans="1:16" x14ac:dyDescent="0.25">
      <c r="A5421" s="96" t="s">
        <v>9108</v>
      </c>
      <c r="B5421" s="21" t="s">
        <v>9109</v>
      </c>
      <c r="C5421" s="21"/>
      <c r="D5421" s="22">
        <v>0</v>
      </c>
      <c r="E5421" s="23">
        <v>-0.20834885441243892</v>
      </c>
      <c r="F5421" s="23">
        <v>-2.9767291962402603E-2</v>
      </c>
      <c r="G5421" s="23">
        <v>0.25294891502542172</v>
      </c>
      <c r="H5421" s="23">
        <v>-5.8641905351774729E-2</v>
      </c>
      <c r="I5421" s="25">
        <f t="shared" si="340"/>
        <v>0</v>
      </c>
      <c r="J5421" s="25">
        <f t="shared" si="341"/>
        <v>0</v>
      </c>
      <c r="K5421" s="25">
        <f t="shared" si="342"/>
        <v>0</v>
      </c>
      <c r="L5421" s="25">
        <f t="shared" si="343"/>
        <v>0</v>
      </c>
      <c r="M5421" s="25">
        <v>0</v>
      </c>
      <c r="N5421" s="25" t="e">
        <v>#N/A</v>
      </c>
      <c r="O5421" s="25" t="e">
        <f>VLOOKUP(A5421,'NFkB target TFs'!$E$10:$E$54,1,FALSE)</f>
        <v>#N/A</v>
      </c>
      <c r="P5421" s="25" t="e">
        <f>VLOOKUP(A5421,'all NFkB targets'!$A$6:$A$571,1,FALSE)</f>
        <v>#N/A</v>
      </c>
    </row>
    <row r="5422" spans="1:16" x14ac:dyDescent="0.25">
      <c r="A5422" s="96" t="s">
        <v>9137</v>
      </c>
      <c r="B5422" s="21" t="s">
        <v>9138</v>
      </c>
      <c r="C5422" s="21"/>
      <c r="D5422" s="22">
        <v>0</v>
      </c>
      <c r="E5422" s="23">
        <v>0.27761440900485274</v>
      </c>
      <c r="F5422" s="23">
        <v>0.29982981853244106</v>
      </c>
      <c r="G5422" s="23">
        <v>0.28231927599944007</v>
      </c>
      <c r="H5422" s="23">
        <v>-5.8849639550639904E-2</v>
      </c>
      <c r="I5422" s="25">
        <f t="shared" si="340"/>
        <v>0</v>
      </c>
      <c r="J5422" s="25">
        <f t="shared" si="341"/>
        <v>0</v>
      </c>
      <c r="K5422" s="25">
        <f t="shared" si="342"/>
        <v>0</v>
      </c>
      <c r="L5422" s="25">
        <f t="shared" si="343"/>
        <v>0</v>
      </c>
      <c r="M5422" s="25">
        <v>0</v>
      </c>
      <c r="N5422" s="25" t="e">
        <v>#N/A</v>
      </c>
      <c r="O5422" s="25" t="e">
        <f>VLOOKUP(A5422,'NFkB target TFs'!$E$10:$E$54,1,FALSE)</f>
        <v>#N/A</v>
      </c>
      <c r="P5422" s="25" t="e">
        <f>VLOOKUP(A5422,'all NFkB targets'!$A$6:$A$571,1,FALSE)</f>
        <v>#N/A</v>
      </c>
    </row>
    <row r="5423" spans="1:16" x14ac:dyDescent="0.25">
      <c r="A5423" s="96" t="s">
        <v>2632</v>
      </c>
      <c r="B5423" s="21" t="s">
        <v>2633</v>
      </c>
      <c r="C5423" s="21"/>
      <c r="D5423" s="22">
        <v>0</v>
      </c>
      <c r="E5423" s="23">
        <v>0.42881827894606617</v>
      </c>
      <c r="F5423" s="23">
        <v>-0.34130008730695482</v>
      </c>
      <c r="G5423" s="23">
        <v>-0.21305679472709529</v>
      </c>
      <c r="H5423" s="23">
        <v>-5.8877614774509188E-2</v>
      </c>
      <c r="I5423" s="25">
        <f t="shared" si="340"/>
        <v>0</v>
      </c>
      <c r="J5423" s="25">
        <f t="shared" si="341"/>
        <v>0</v>
      </c>
      <c r="K5423" s="25">
        <f t="shared" si="342"/>
        <v>0</v>
      </c>
      <c r="L5423" s="25">
        <f t="shared" si="343"/>
        <v>0</v>
      </c>
      <c r="M5423" s="25">
        <v>0</v>
      </c>
      <c r="N5423" s="25" t="e">
        <v>#N/A</v>
      </c>
      <c r="O5423" s="25" t="e">
        <f>VLOOKUP(A5423,'NFkB target TFs'!$E$10:$E$54,1,FALSE)</f>
        <v>#N/A</v>
      </c>
      <c r="P5423" s="25" t="e">
        <f>VLOOKUP(A5423,'all NFkB targets'!$A$6:$A$571,1,FALSE)</f>
        <v>#N/A</v>
      </c>
    </row>
    <row r="5424" spans="1:16" x14ac:dyDescent="0.25">
      <c r="A5424" s="96" t="s">
        <v>5397</v>
      </c>
      <c r="B5424" s="21" t="s">
        <v>5398</v>
      </c>
      <c r="C5424" s="21"/>
      <c r="D5424" s="22">
        <v>0</v>
      </c>
      <c r="E5424" s="23">
        <v>-0.14946239121947769</v>
      </c>
      <c r="F5424" s="23">
        <v>0.15550780166843178</v>
      </c>
      <c r="G5424" s="23">
        <v>0.24007371792925478</v>
      </c>
      <c r="H5424" s="23">
        <v>-5.8912551302448365E-2</v>
      </c>
      <c r="I5424" s="25">
        <f t="shared" si="340"/>
        <v>0</v>
      </c>
      <c r="J5424" s="25">
        <f t="shared" si="341"/>
        <v>0</v>
      </c>
      <c r="K5424" s="25">
        <f t="shared" si="342"/>
        <v>0</v>
      </c>
      <c r="L5424" s="25">
        <f t="shared" si="343"/>
        <v>0</v>
      </c>
      <c r="M5424" s="25">
        <v>0</v>
      </c>
      <c r="N5424" s="25" t="e">
        <v>#N/A</v>
      </c>
      <c r="O5424" s="25" t="e">
        <f>VLOOKUP(A5424,'NFkB target TFs'!$E$10:$E$54,1,FALSE)</f>
        <v>#N/A</v>
      </c>
      <c r="P5424" s="25" t="e">
        <f>VLOOKUP(A5424,'all NFkB targets'!$A$6:$A$571,1,FALSE)</f>
        <v>#N/A</v>
      </c>
    </row>
    <row r="5425" spans="1:16" x14ac:dyDescent="0.25">
      <c r="A5425" s="96" t="s">
        <v>543</v>
      </c>
      <c r="B5425" s="21" t="s">
        <v>544</v>
      </c>
      <c r="C5425" s="21"/>
      <c r="D5425" s="22">
        <v>0</v>
      </c>
      <c r="E5425" s="23">
        <v>-6.3178424021628141E-2</v>
      </c>
      <c r="F5425" s="23">
        <v>0.1958326793082939</v>
      </c>
      <c r="G5425" s="23">
        <v>0.21009039117476824</v>
      </c>
      <c r="H5425" s="23">
        <v>-5.8981249341330221E-2</v>
      </c>
      <c r="I5425" s="25">
        <f t="shared" si="340"/>
        <v>0</v>
      </c>
      <c r="J5425" s="25">
        <f t="shared" si="341"/>
        <v>0</v>
      </c>
      <c r="K5425" s="25">
        <f t="shared" si="342"/>
        <v>0</v>
      </c>
      <c r="L5425" s="25">
        <f t="shared" si="343"/>
        <v>0</v>
      </c>
      <c r="M5425" s="25">
        <v>0</v>
      </c>
      <c r="N5425" s="25" t="e">
        <v>#N/A</v>
      </c>
      <c r="O5425" s="25" t="e">
        <f>VLOOKUP(A5425,'NFkB target TFs'!$E$10:$E$54,1,FALSE)</f>
        <v>#N/A</v>
      </c>
      <c r="P5425" s="25" t="e">
        <f>VLOOKUP(A5425,'all NFkB targets'!$A$6:$A$571,1,FALSE)</f>
        <v>#N/A</v>
      </c>
    </row>
    <row r="5426" spans="1:16" x14ac:dyDescent="0.25">
      <c r="A5426" s="96" t="s">
        <v>3005</v>
      </c>
      <c r="B5426" s="21" t="s">
        <v>3006</v>
      </c>
      <c r="C5426" s="21"/>
      <c r="D5426" s="22">
        <v>0</v>
      </c>
      <c r="E5426" s="23">
        <v>-9.9302174912091652E-4</v>
      </c>
      <c r="F5426" s="23">
        <v>-0.22372924040994233</v>
      </c>
      <c r="G5426" s="23">
        <v>0.13466949192141681</v>
      </c>
      <c r="H5426" s="23">
        <v>-5.8987657164155854E-2</v>
      </c>
      <c r="I5426" s="25">
        <f t="shared" si="340"/>
        <v>0</v>
      </c>
      <c r="J5426" s="25">
        <f t="shared" si="341"/>
        <v>0</v>
      </c>
      <c r="K5426" s="25">
        <f t="shared" si="342"/>
        <v>0</v>
      </c>
      <c r="L5426" s="25">
        <f t="shared" si="343"/>
        <v>0</v>
      </c>
      <c r="M5426" s="25">
        <v>0</v>
      </c>
      <c r="N5426" s="25" t="e">
        <v>#N/A</v>
      </c>
      <c r="O5426" s="25" t="e">
        <f>VLOOKUP(A5426,'NFkB target TFs'!$E$10:$E$54,1,FALSE)</f>
        <v>#N/A</v>
      </c>
      <c r="P5426" s="25" t="e">
        <f>VLOOKUP(A5426,'all NFkB targets'!$A$6:$A$571,1,FALSE)</f>
        <v>#N/A</v>
      </c>
    </row>
    <row r="5427" spans="1:16" x14ac:dyDescent="0.25">
      <c r="A5427" s="96" t="s">
        <v>2685</v>
      </c>
      <c r="B5427" s="21" t="s">
        <v>2686</v>
      </c>
      <c r="C5427" s="21"/>
      <c r="D5427" s="22">
        <v>0</v>
      </c>
      <c r="E5427" s="23">
        <v>-0.18707732299537214</v>
      </c>
      <c r="F5427" s="23">
        <v>9.1716923153152899E-2</v>
      </c>
      <c r="G5427" s="23">
        <v>5.899803935131654E-2</v>
      </c>
      <c r="H5427" s="23">
        <v>-5.9090831505205839E-2</v>
      </c>
      <c r="I5427" s="25">
        <f t="shared" si="340"/>
        <v>0</v>
      </c>
      <c r="J5427" s="25">
        <f t="shared" si="341"/>
        <v>0</v>
      </c>
      <c r="K5427" s="25">
        <f t="shared" si="342"/>
        <v>0</v>
      </c>
      <c r="L5427" s="25">
        <f t="shared" si="343"/>
        <v>0</v>
      </c>
      <c r="M5427" s="25">
        <v>0</v>
      </c>
      <c r="N5427" s="25" t="e">
        <v>#N/A</v>
      </c>
      <c r="O5427" s="25" t="e">
        <f>VLOOKUP(A5427,'NFkB target TFs'!$E$10:$E$54,1,FALSE)</f>
        <v>#N/A</v>
      </c>
      <c r="P5427" s="25" t="e">
        <f>VLOOKUP(A5427,'all NFkB targets'!$A$6:$A$571,1,FALSE)</f>
        <v>#N/A</v>
      </c>
    </row>
    <row r="5428" spans="1:16" x14ac:dyDescent="0.25">
      <c r="A5428" s="96" t="s">
        <v>10782</v>
      </c>
      <c r="B5428" s="21" t="s">
        <v>10783</v>
      </c>
      <c r="C5428" s="21"/>
      <c r="D5428" s="22">
        <v>0</v>
      </c>
      <c r="E5428" s="23">
        <v>6.8743134089594246E-2</v>
      </c>
      <c r="F5428" s="23">
        <v>2.180460860701813E-2</v>
      </c>
      <c r="G5428" s="23">
        <v>-9.8309913666345186E-2</v>
      </c>
      <c r="H5428" s="23">
        <v>-5.9378922495731845E-2</v>
      </c>
      <c r="I5428" s="25">
        <f t="shared" si="340"/>
        <v>0</v>
      </c>
      <c r="J5428" s="25">
        <f t="shared" si="341"/>
        <v>0</v>
      </c>
      <c r="K5428" s="25">
        <f t="shared" si="342"/>
        <v>0</v>
      </c>
      <c r="L5428" s="25">
        <f t="shared" si="343"/>
        <v>0</v>
      </c>
      <c r="M5428" s="25">
        <v>0</v>
      </c>
      <c r="N5428" s="25" t="e">
        <v>#N/A</v>
      </c>
      <c r="O5428" s="25" t="e">
        <f>VLOOKUP(A5428,'NFkB target TFs'!$E$10:$E$54,1,FALSE)</f>
        <v>#N/A</v>
      </c>
      <c r="P5428" s="25" t="e">
        <f>VLOOKUP(A5428,'all NFkB targets'!$A$6:$A$571,1,FALSE)</f>
        <v>#N/A</v>
      </c>
    </row>
    <row r="5429" spans="1:16" x14ac:dyDescent="0.25">
      <c r="A5429" s="96" t="s">
        <v>13091</v>
      </c>
      <c r="B5429" s="21" t="s">
        <v>13092</v>
      </c>
      <c r="C5429" s="21"/>
      <c r="D5429" s="22">
        <v>0</v>
      </c>
      <c r="E5429" s="28">
        <v>0.89944266380251769</v>
      </c>
      <c r="F5429" s="24">
        <v>-0.88304803519104069</v>
      </c>
      <c r="G5429" s="23">
        <v>6.428329960385129E-2</v>
      </c>
      <c r="H5429" s="23">
        <v>-5.9391027193818453E-2</v>
      </c>
      <c r="I5429" s="25">
        <f t="shared" si="340"/>
        <v>1</v>
      </c>
      <c r="J5429" s="25">
        <f t="shared" si="341"/>
        <v>1</v>
      </c>
      <c r="K5429" s="25">
        <f t="shared" si="342"/>
        <v>0</v>
      </c>
      <c r="L5429" s="25">
        <f t="shared" si="343"/>
        <v>0</v>
      </c>
      <c r="M5429" s="25">
        <v>1</v>
      </c>
      <c r="N5429" s="25" t="e">
        <v>#N/A</v>
      </c>
      <c r="O5429" s="25" t="e">
        <f>VLOOKUP(A5429,'NFkB target TFs'!$E$10:$E$54,1,FALSE)</f>
        <v>#N/A</v>
      </c>
      <c r="P5429" s="25" t="e">
        <f>VLOOKUP(A5429,'all NFkB targets'!$A$6:$A$571,1,FALSE)</f>
        <v>#N/A</v>
      </c>
    </row>
    <row r="5430" spans="1:16" x14ac:dyDescent="0.25">
      <c r="A5430" s="96" t="s">
        <v>8638</v>
      </c>
      <c r="B5430" s="21" t="s">
        <v>8639</v>
      </c>
      <c r="C5430" s="21"/>
      <c r="D5430" s="22">
        <v>0</v>
      </c>
      <c r="E5430" s="23">
        <v>0.27465038823445614</v>
      </c>
      <c r="F5430" s="23">
        <v>0.26580717187919323</v>
      </c>
      <c r="G5430" s="23">
        <v>-5.4680946857775067E-2</v>
      </c>
      <c r="H5430" s="23">
        <v>-5.9411154999176895E-2</v>
      </c>
      <c r="I5430" s="25">
        <f t="shared" si="340"/>
        <v>0</v>
      </c>
      <c r="J5430" s="25">
        <f t="shared" si="341"/>
        <v>0</v>
      </c>
      <c r="K5430" s="25">
        <f t="shared" si="342"/>
        <v>0</v>
      </c>
      <c r="L5430" s="25">
        <f t="shared" si="343"/>
        <v>0</v>
      </c>
      <c r="M5430" s="25">
        <v>0</v>
      </c>
      <c r="N5430" s="25" t="e">
        <v>#N/A</v>
      </c>
      <c r="O5430" s="25" t="e">
        <f>VLOOKUP(A5430,'NFkB target TFs'!$E$10:$E$54,1,FALSE)</f>
        <v>#N/A</v>
      </c>
      <c r="P5430" s="25" t="e">
        <f>VLOOKUP(A5430,'all NFkB targets'!$A$6:$A$571,1,FALSE)</f>
        <v>#N/A</v>
      </c>
    </row>
    <row r="5431" spans="1:16" x14ac:dyDescent="0.25">
      <c r="A5431" s="96" t="s">
        <v>632</v>
      </c>
      <c r="B5431" s="21" t="s">
        <v>633</v>
      </c>
      <c r="C5431" s="21"/>
      <c r="D5431" s="22">
        <v>0</v>
      </c>
      <c r="E5431" s="23">
        <v>4.2418008836739483E-2</v>
      </c>
      <c r="F5431" s="23">
        <v>-7.4941465759491455E-2</v>
      </c>
      <c r="G5431" s="23">
        <v>0.14146810257807468</v>
      </c>
      <c r="H5431" s="23">
        <v>-5.9511840506613733E-2</v>
      </c>
      <c r="I5431" s="25">
        <f t="shared" si="340"/>
        <v>0</v>
      </c>
      <c r="J5431" s="25">
        <f t="shared" si="341"/>
        <v>0</v>
      </c>
      <c r="K5431" s="25">
        <f t="shared" si="342"/>
        <v>0</v>
      </c>
      <c r="L5431" s="25">
        <f t="shared" si="343"/>
        <v>0</v>
      </c>
      <c r="M5431" s="25">
        <v>0</v>
      </c>
      <c r="N5431" s="25" t="e">
        <v>#N/A</v>
      </c>
      <c r="O5431" s="25" t="e">
        <f>VLOOKUP(A5431,'NFkB target TFs'!$E$10:$E$54,1,FALSE)</f>
        <v>#N/A</v>
      </c>
      <c r="P5431" s="25" t="e">
        <f>VLOOKUP(A5431,'all NFkB targets'!$A$6:$A$571,1,FALSE)</f>
        <v>#N/A</v>
      </c>
    </row>
    <row r="5432" spans="1:16" x14ac:dyDescent="0.25">
      <c r="A5432" s="96" t="s">
        <v>8679</v>
      </c>
      <c r="B5432" s="21" t="s">
        <v>8680</v>
      </c>
      <c r="C5432" s="21"/>
      <c r="D5432" s="22">
        <v>0</v>
      </c>
      <c r="E5432" s="23">
        <v>1.1640186596474192E-2</v>
      </c>
      <c r="F5432" s="23">
        <v>-4.7090899244818817E-2</v>
      </c>
      <c r="G5432" s="23">
        <v>0.18015888571132352</v>
      </c>
      <c r="H5432" s="23">
        <v>-5.9533523749105109E-2</v>
      </c>
      <c r="I5432" s="25">
        <f t="shared" si="340"/>
        <v>0</v>
      </c>
      <c r="J5432" s="25">
        <f t="shared" si="341"/>
        <v>0</v>
      </c>
      <c r="K5432" s="25">
        <f t="shared" si="342"/>
        <v>0</v>
      </c>
      <c r="L5432" s="25">
        <f t="shared" si="343"/>
        <v>0</v>
      </c>
      <c r="M5432" s="25">
        <v>0</v>
      </c>
      <c r="N5432" s="25" t="e">
        <v>#N/A</v>
      </c>
      <c r="O5432" s="25" t="e">
        <f>VLOOKUP(A5432,'NFkB target TFs'!$E$10:$E$54,1,FALSE)</f>
        <v>#N/A</v>
      </c>
      <c r="P5432" s="25" t="e">
        <f>VLOOKUP(A5432,'all NFkB targets'!$A$6:$A$571,1,FALSE)</f>
        <v>#N/A</v>
      </c>
    </row>
    <row r="5433" spans="1:16" x14ac:dyDescent="0.25">
      <c r="A5433" s="96" t="s">
        <v>7545</v>
      </c>
      <c r="B5433" s="21" t="s">
        <v>7546</v>
      </c>
      <c r="C5433" s="21"/>
      <c r="D5433" s="22">
        <v>0</v>
      </c>
      <c r="E5433" s="23">
        <v>7.9648672655558486E-2</v>
      </c>
      <c r="F5433" s="23">
        <v>-5.2607426206137627E-2</v>
      </c>
      <c r="G5433" s="23">
        <v>-0.11825426128430903</v>
      </c>
      <c r="H5433" s="23">
        <v>-5.9536658183690833E-2</v>
      </c>
      <c r="I5433" s="25">
        <f t="shared" si="340"/>
        <v>0</v>
      </c>
      <c r="J5433" s="25">
        <f t="shared" si="341"/>
        <v>0</v>
      </c>
      <c r="K5433" s="25">
        <f t="shared" si="342"/>
        <v>0</v>
      </c>
      <c r="L5433" s="25">
        <f t="shared" si="343"/>
        <v>0</v>
      </c>
      <c r="M5433" s="25">
        <v>0</v>
      </c>
      <c r="N5433" s="25" t="e">
        <v>#N/A</v>
      </c>
      <c r="O5433" s="25" t="e">
        <f>VLOOKUP(A5433,'NFkB target TFs'!$E$10:$E$54,1,FALSE)</f>
        <v>#N/A</v>
      </c>
      <c r="P5433" s="25" t="e">
        <f>VLOOKUP(A5433,'all NFkB targets'!$A$6:$A$571,1,FALSE)</f>
        <v>#N/A</v>
      </c>
    </row>
    <row r="5434" spans="1:16" x14ac:dyDescent="0.25">
      <c r="A5434" s="96" t="s">
        <v>8103</v>
      </c>
      <c r="B5434" s="21" t="s">
        <v>8104</v>
      </c>
      <c r="C5434" s="21"/>
      <c r="D5434" s="22">
        <v>0</v>
      </c>
      <c r="E5434" s="23">
        <v>9.756983585360185E-2</v>
      </c>
      <c r="F5434" s="23">
        <v>0.122842494323513</v>
      </c>
      <c r="G5434" s="23">
        <v>0.19352944219627022</v>
      </c>
      <c r="H5434" s="23">
        <v>-5.9652826037324136E-2</v>
      </c>
      <c r="I5434" s="25">
        <f t="shared" si="340"/>
        <v>0</v>
      </c>
      <c r="J5434" s="25">
        <f t="shared" si="341"/>
        <v>0</v>
      </c>
      <c r="K5434" s="25">
        <f t="shared" si="342"/>
        <v>0</v>
      </c>
      <c r="L5434" s="25">
        <f t="shared" si="343"/>
        <v>0</v>
      </c>
      <c r="M5434" s="25">
        <v>0</v>
      </c>
      <c r="N5434" s="25" t="e">
        <v>#N/A</v>
      </c>
      <c r="O5434" s="25" t="e">
        <f>VLOOKUP(A5434,'NFkB target TFs'!$E$10:$E$54,1,FALSE)</f>
        <v>#N/A</v>
      </c>
      <c r="P5434" s="25" t="e">
        <f>VLOOKUP(A5434,'all NFkB targets'!$A$6:$A$571,1,FALSE)</f>
        <v>#N/A</v>
      </c>
    </row>
    <row r="5435" spans="1:16" x14ac:dyDescent="0.25">
      <c r="A5435" s="96" t="s">
        <v>1628</v>
      </c>
      <c r="B5435" s="21" t="s">
        <v>1629</v>
      </c>
      <c r="C5435" s="21"/>
      <c r="D5435" s="22">
        <v>0</v>
      </c>
      <c r="E5435" s="23">
        <v>8.6915224982276704E-2</v>
      </c>
      <c r="F5435" s="23">
        <v>7.7707299451929085E-2</v>
      </c>
      <c r="G5435" s="23">
        <v>-0.2312626328630519</v>
      </c>
      <c r="H5435" s="23">
        <v>-5.9728184260835697E-2</v>
      </c>
      <c r="I5435" s="25">
        <f t="shared" si="340"/>
        <v>0</v>
      </c>
      <c r="J5435" s="25">
        <f t="shared" si="341"/>
        <v>0</v>
      </c>
      <c r="K5435" s="25">
        <f t="shared" si="342"/>
        <v>0</v>
      </c>
      <c r="L5435" s="25">
        <f t="shared" si="343"/>
        <v>0</v>
      </c>
      <c r="M5435" s="25">
        <v>0</v>
      </c>
      <c r="N5435" s="25" t="e">
        <v>#N/A</v>
      </c>
      <c r="O5435" s="25" t="e">
        <f>VLOOKUP(A5435,'NFkB target TFs'!$E$10:$E$54,1,FALSE)</f>
        <v>#N/A</v>
      </c>
      <c r="P5435" s="25" t="e">
        <f>VLOOKUP(A5435,'all NFkB targets'!$A$6:$A$571,1,FALSE)</f>
        <v>#N/A</v>
      </c>
    </row>
    <row r="5436" spans="1:16" x14ac:dyDescent="0.25">
      <c r="A5436" s="96" t="s">
        <v>7557</v>
      </c>
      <c r="B5436" s="21" t="s">
        <v>7558</v>
      </c>
      <c r="C5436" s="21"/>
      <c r="D5436" s="22">
        <v>0</v>
      </c>
      <c r="E5436" s="23">
        <v>-0.202903991745088</v>
      </c>
      <c r="F5436" s="23">
        <v>-3.9467504114130095E-2</v>
      </c>
      <c r="G5436" s="23">
        <v>0.26643548603781902</v>
      </c>
      <c r="H5436" s="23">
        <v>-5.9974398769356056E-2</v>
      </c>
      <c r="I5436" s="25">
        <f t="shared" si="340"/>
        <v>0</v>
      </c>
      <c r="J5436" s="25">
        <f t="shared" si="341"/>
        <v>0</v>
      </c>
      <c r="K5436" s="25">
        <f t="shared" si="342"/>
        <v>0</v>
      </c>
      <c r="L5436" s="25">
        <f t="shared" si="343"/>
        <v>0</v>
      </c>
      <c r="M5436" s="25">
        <v>0</v>
      </c>
      <c r="N5436" s="25" t="e">
        <v>#N/A</v>
      </c>
      <c r="O5436" s="25" t="e">
        <f>VLOOKUP(A5436,'NFkB target TFs'!$E$10:$E$54,1,FALSE)</f>
        <v>#N/A</v>
      </c>
      <c r="P5436" s="25" t="e">
        <f>VLOOKUP(A5436,'all NFkB targets'!$A$6:$A$571,1,FALSE)</f>
        <v>#N/A</v>
      </c>
    </row>
    <row r="5437" spans="1:16" x14ac:dyDescent="0.25">
      <c r="A5437" s="96" t="s">
        <v>1370</v>
      </c>
      <c r="B5437" s="21" t="s">
        <v>1371</v>
      </c>
      <c r="C5437" s="21"/>
      <c r="D5437" s="22">
        <v>0</v>
      </c>
      <c r="E5437" s="23">
        <v>0.11204648082067148</v>
      </c>
      <c r="F5437" s="23">
        <v>7.8161307930238205E-2</v>
      </c>
      <c r="G5437" s="23">
        <v>-0.36916439187635225</v>
      </c>
      <c r="H5437" s="23">
        <v>-5.9993511683998614E-2</v>
      </c>
      <c r="I5437" s="25">
        <f t="shared" si="340"/>
        <v>0</v>
      </c>
      <c r="J5437" s="25">
        <f t="shared" si="341"/>
        <v>0</v>
      </c>
      <c r="K5437" s="25">
        <f t="shared" si="342"/>
        <v>0</v>
      </c>
      <c r="L5437" s="25">
        <f t="shared" si="343"/>
        <v>0</v>
      </c>
      <c r="M5437" s="25">
        <v>0</v>
      </c>
      <c r="N5437" s="25" t="e">
        <v>#N/A</v>
      </c>
      <c r="O5437" s="25" t="e">
        <f>VLOOKUP(A5437,'NFkB target TFs'!$E$10:$E$54,1,FALSE)</f>
        <v>#N/A</v>
      </c>
      <c r="P5437" s="25" t="e">
        <f>VLOOKUP(A5437,'all NFkB targets'!$A$6:$A$571,1,FALSE)</f>
        <v>#N/A</v>
      </c>
    </row>
    <row r="5438" spans="1:16" x14ac:dyDescent="0.25">
      <c r="A5438" s="96" t="s">
        <v>1028</v>
      </c>
      <c r="B5438" s="21" t="s">
        <v>1029</v>
      </c>
      <c r="C5438" s="21"/>
      <c r="D5438" s="22">
        <v>0</v>
      </c>
      <c r="E5438" s="23">
        <v>-9.4172586911183104E-2</v>
      </c>
      <c r="F5438" s="23">
        <v>0.15924933980561976</v>
      </c>
      <c r="G5438" s="23">
        <v>0.43606364464280245</v>
      </c>
      <c r="H5438" s="23">
        <v>-6.0041414240757492E-2</v>
      </c>
      <c r="I5438" s="25">
        <f t="shared" si="340"/>
        <v>0</v>
      </c>
      <c r="J5438" s="25">
        <f t="shared" si="341"/>
        <v>0</v>
      </c>
      <c r="K5438" s="25">
        <f t="shared" si="342"/>
        <v>0</v>
      </c>
      <c r="L5438" s="25">
        <f t="shared" si="343"/>
        <v>0</v>
      </c>
      <c r="M5438" s="25">
        <v>0</v>
      </c>
      <c r="N5438" s="25" t="e">
        <v>#N/A</v>
      </c>
      <c r="O5438" s="25" t="e">
        <f>VLOOKUP(A5438,'NFkB target TFs'!$E$10:$E$54,1,FALSE)</f>
        <v>#N/A</v>
      </c>
      <c r="P5438" s="25" t="e">
        <f>VLOOKUP(A5438,'all NFkB targets'!$A$6:$A$571,1,FALSE)</f>
        <v>#N/A</v>
      </c>
    </row>
    <row r="5439" spans="1:16" x14ac:dyDescent="0.25">
      <c r="A5439" s="96" t="s">
        <v>1772</v>
      </c>
      <c r="B5439" s="21" t="s">
        <v>1773</v>
      </c>
      <c r="C5439" s="21"/>
      <c r="D5439" s="22">
        <v>0</v>
      </c>
      <c r="E5439" s="23">
        <v>0.1038297069360343</v>
      </c>
      <c r="F5439" s="23">
        <v>2.7367870542468298E-2</v>
      </c>
      <c r="G5439" s="23">
        <v>-0.46249889749940348</v>
      </c>
      <c r="H5439" s="23">
        <v>-6.0146382552371987E-2</v>
      </c>
      <c r="I5439" s="25">
        <f t="shared" si="340"/>
        <v>0</v>
      </c>
      <c r="J5439" s="25">
        <f t="shared" si="341"/>
        <v>0</v>
      </c>
      <c r="K5439" s="25">
        <f t="shared" si="342"/>
        <v>0</v>
      </c>
      <c r="L5439" s="25">
        <f t="shared" si="343"/>
        <v>0</v>
      </c>
      <c r="M5439" s="25">
        <v>0</v>
      </c>
      <c r="N5439" s="25" t="e">
        <v>#N/A</v>
      </c>
      <c r="O5439" s="25" t="e">
        <f>VLOOKUP(A5439,'NFkB target TFs'!$E$10:$E$54,1,FALSE)</f>
        <v>#N/A</v>
      </c>
      <c r="P5439" s="25" t="e">
        <f>VLOOKUP(A5439,'all NFkB targets'!$A$6:$A$571,1,FALSE)</f>
        <v>#N/A</v>
      </c>
    </row>
    <row r="5440" spans="1:16" x14ac:dyDescent="0.25">
      <c r="A5440" s="96" t="s">
        <v>9052</v>
      </c>
      <c r="B5440" s="21" t="s">
        <v>9053</v>
      </c>
      <c r="C5440" s="21"/>
      <c r="D5440" s="22">
        <v>0</v>
      </c>
      <c r="E5440" s="23">
        <v>-0.14504956537332017</v>
      </c>
      <c r="F5440" s="23">
        <v>0.11187186722033185</v>
      </c>
      <c r="G5440" s="23">
        <v>0.25545246492632512</v>
      </c>
      <c r="H5440" s="23">
        <v>-6.0161142875388998E-2</v>
      </c>
      <c r="I5440" s="25">
        <f t="shared" si="340"/>
        <v>0</v>
      </c>
      <c r="J5440" s="25">
        <f t="shared" si="341"/>
        <v>0</v>
      </c>
      <c r="K5440" s="25">
        <f t="shared" si="342"/>
        <v>0</v>
      </c>
      <c r="L5440" s="25">
        <f t="shared" si="343"/>
        <v>0</v>
      </c>
      <c r="M5440" s="25">
        <v>0</v>
      </c>
      <c r="N5440" s="25" t="e">
        <v>#N/A</v>
      </c>
      <c r="O5440" s="25" t="e">
        <f>VLOOKUP(A5440,'NFkB target TFs'!$E$10:$E$54,1,FALSE)</f>
        <v>#N/A</v>
      </c>
      <c r="P5440" s="25" t="e">
        <f>VLOOKUP(A5440,'all NFkB targets'!$A$6:$A$571,1,FALSE)</f>
        <v>#N/A</v>
      </c>
    </row>
    <row r="5441" spans="1:16" x14ac:dyDescent="0.25">
      <c r="A5441" s="96" t="s">
        <v>1756</v>
      </c>
      <c r="B5441" s="21" t="s">
        <v>1757</v>
      </c>
      <c r="C5441" s="21"/>
      <c r="D5441" s="22">
        <v>0</v>
      </c>
      <c r="E5441" s="23">
        <v>5.4447784022376509E-2</v>
      </c>
      <c r="F5441" s="23">
        <v>-4.0654040663050214E-2</v>
      </c>
      <c r="G5441" s="23">
        <v>0.1995095245676238</v>
      </c>
      <c r="H5441" s="23">
        <v>-6.0166477934775836E-2</v>
      </c>
      <c r="I5441" s="25">
        <f t="shared" si="340"/>
        <v>0</v>
      </c>
      <c r="J5441" s="25">
        <f t="shared" si="341"/>
        <v>0</v>
      </c>
      <c r="K5441" s="25">
        <f t="shared" si="342"/>
        <v>0</v>
      </c>
      <c r="L5441" s="25">
        <f t="shared" si="343"/>
        <v>0</v>
      </c>
      <c r="M5441" s="25">
        <v>0</v>
      </c>
      <c r="N5441" s="25" t="e">
        <v>#N/A</v>
      </c>
      <c r="O5441" s="25" t="e">
        <f>VLOOKUP(A5441,'NFkB target TFs'!$E$10:$E$54,1,FALSE)</f>
        <v>#N/A</v>
      </c>
      <c r="P5441" s="25" t="e">
        <f>VLOOKUP(A5441,'all NFkB targets'!$A$6:$A$571,1,FALSE)</f>
        <v>#N/A</v>
      </c>
    </row>
    <row r="5442" spans="1:16" x14ac:dyDescent="0.25">
      <c r="A5442" s="96" t="s">
        <v>14033</v>
      </c>
      <c r="B5442" s="21" t="s">
        <v>14034</v>
      </c>
      <c r="C5442" s="21"/>
      <c r="D5442" s="22">
        <v>0</v>
      </c>
      <c r="E5442" s="28">
        <v>0.26074935354223561</v>
      </c>
      <c r="F5442" s="28">
        <v>0.42739213582159657</v>
      </c>
      <c r="G5442" s="28">
        <v>0.601149343528668</v>
      </c>
      <c r="H5442" s="23">
        <v>-6.0185114098078384E-2</v>
      </c>
      <c r="I5442" s="25">
        <f t="shared" si="340"/>
        <v>0</v>
      </c>
      <c r="J5442" s="25">
        <f t="shared" si="341"/>
        <v>0</v>
      </c>
      <c r="K5442" s="25">
        <f t="shared" si="342"/>
        <v>1</v>
      </c>
      <c r="L5442" s="25">
        <f t="shared" si="343"/>
        <v>0</v>
      </c>
      <c r="M5442" s="25">
        <v>1</v>
      </c>
      <c r="N5442" s="25" t="e">
        <v>#N/A</v>
      </c>
      <c r="O5442" s="25" t="e">
        <f>VLOOKUP(A5442,'NFkB target TFs'!$E$10:$E$54,1,FALSE)</f>
        <v>#N/A</v>
      </c>
      <c r="P5442" s="25" t="e">
        <f>VLOOKUP(A5442,'all NFkB targets'!$A$6:$A$571,1,FALSE)</f>
        <v>#N/A</v>
      </c>
    </row>
    <row r="5443" spans="1:16" x14ac:dyDescent="0.25">
      <c r="A5443" s="96" t="s">
        <v>2929</v>
      </c>
      <c r="B5443" s="21" t="s">
        <v>2930</v>
      </c>
      <c r="C5443" s="21"/>
      <c r="D5443" s="22">
        <v>0</v>
      </c>
      <c r="E5443" s="23">
        <v>0.10439298940279657</v>
      </c>
      <c r="F5443" s="23">
        <v>0.24277824024270686</v>
      </c>
      <c r="G5443" s="23">
        <v>-0.1888770455708785</v>
      </c>
      <c r="H5443" s="23">
        <v>-6.0355454946134181E-2</v>
      </c>
      <c r="I5443" s="25">
        <f t="shared" si="340"/>
        <v>0</v>
      </c>
      <c r="J5443" s="25">
        <f t="shared" si="341"/>
        <v>0</v>
      </c>
      <c r="K5443" s="25">
        <f t="shared" si="342"/>
        <v>0</v>
      </c>
      <c r="L5443" s="25">
        <f t="shared" si="343"/>
        <v>0</v>
      </c>
      <c r="M5443" s="25">
        <v>0</v>
      </c>
      <c r="N5443" s="25" t="e">
        <v>#N/A</v>
      </c>
      <c r="O5443" s="25" t="e">
        <f>VLOOKUP(A5443,'NFkB target TFs'!$E$10:$E$54,1,FALSE)</f>
        <v>#N/A</v>
      </c>
      <c r="P5443" s="25" t="e">
        <f>VLOOKUP(A5443,'all NFkB targets'!$A$6:$A$571,1,FALSE)</f>
        <v>#N/A</v>
      </c>
    </row>
    <row r="5444" spans="1:16" x14ac:dyDescent="0.25">
      <c r="A5444" s="96" t="s">
        <v>5491</v>
      </c>
      <c r="B5444" s="21" t="s">
        <v>5492</v>
      </c>
      <c r="C5444" s="21"/>
      <c r="D5444" s="22">
        <v>0</v>
      </c>
      <c r="E5444" s="23">
        <v>5.8503109680074758E-2</v>
      </c>
      <c r="F5444" s="23">
        <v>0.22272952241807054</v>
      </c>
      <c r="G5444" s="23">
        <v>0.25810292728572232</v>
      </c>
      <c r="H5444" s="23">
        <v>-6.0384115618827013E-2</v>
      </c>
      <c r="I5444" s="25">
        <f t="shared" si="340"/>
        <v>0</v>
      </c>
      <c r="J5444" s="25">
        <f t="shared" si="341"/>
        <v>0</v>
      </c>
      <c r="K5444" s="25">
        <f t="shared" si="342"/>
        <v>0</v>
      </c>
      <c r="L5444" s="25">
        <f t="shared" si="343"/>
        <v>0</v>
      </c>
      <c r="M5444" s="25">
        <v>0</v>
      </c>
      <c r="N5444" s="25" t="e">
        <v>#N/A</v>
      </c>
      <c r="O5444" s="25" t="e">
        <f>VLOOKUP(A5444,'NFkB target TFs'!$E$10:$E$54,1,FALSE)</f>
        <v>#N/A</v>
      </c>
      <c r="P5444" s="25" t="e">
        <f>VLOOKUP(A5444,'all NFkB targets'!$A$6:$A$571,1,FALSE)</f>
        <v>#N/A</v>
      </c>
    </row>
    <row r="5445" spans="1:16" x14ac:dyDescent="0.25">
      <c r="A5445" s="96" t="s">
        <v>5952</v>
      </c>
      <c r="B5445" s="21" t="s">
        <v>5953</v>
      </c>
      <c r="C5445" s="21"/>
      <c r="D5445" s="22">
        <v>0</v>
      </c>
      <c r="E5445" s="23">
        <v>8.4044151309607656E-2</v>
      </c>
      <c r="F5445" s="23">
        <v>0.13206751963307983</v>
      </c>
      <c r="G5445" s="23">
        <v>6.8545414762460288E-2</v>
      </c>
      <c r="H5445" s="23">
        <v>-6.061508934977803E-2</v>
      </c>
      <c r="I5445" s="25">
        <f t="shared" si="340"/>
        <v>0</v>
      </c>
      <c r="J5445" s="25">
        <f t="shared" si="341"/>
        <v>0</v>
      </c>
      <c r="K5445" s="25">
        <f t="shared" si="342"/>
        <v>0</v>
      </c>
      <c r="L5445" s="25">
        <f t="shared" si="343"/>
        <v>0</v>
      </c>
      <c r="M5445" s="25">
        <v>0</v>
      </c>
      <c r="N5445" s="25" t="e">
        <v>#N/A</v>
      </c>
      <c r="O5445" s="25" t="e">
        <f>VLOOKUP(A5445,'NFkB target TFs'!$E$10:$E$54,1,FALSE)</f>
        <v>#N/A</v>
      </c>
      <c r="P5445" s="25" t="e">
        <f>VLOOKUP(A5445,'all NFkB targets'!$A$6:$A$571,1,FALSE)</f>
        <v>#N/A</v>
      </c>
    </row>
    <row r="5446" spans="1:16" x14ac:dyDescent="0.25">
      <c r="A5446" s="96" t="s">
        <v>7722</v>
      </c>
      <c r="B5446" s="21" t="s">
        <v>7723</v>
      </c>
      <c r="C5446" s="21"/>
      <c r="D5446" s="22">
        <v>0</v>
      </c>
      <c r="E5446" s="23">
        <v>-0.17313436953117983</v>
      </c>
      <c r="F5446" s="23">
        <v>0.24216173931563498</v>
      </c>
      <c r="G5446" s="23">
        <v>0.11070266421750571</v>
      </c>
      <c r="H5446" s="23">
        <v>-6.0985307874492502E-2</v>
      </c>
      <c r="I5446" s="25">
        <f t="shared" si="340"/>
        <v>0</v>
      </c>
      <c r="J5446" s="25">
        <f t="shared" si="341"/>
        <v>0</v>
      </c>
      <c r="K5446" s="25">
        <f t="shared" si="342"/>
        <v>0</v>
      </c>
      <c r="L5446" s="25">
        <f t="shared" si="343"/>
        <v>0</v>
      </c>
      <c r="M5446" s="25">
        <v>0</v>
      </c>
      <c r="N5446" s="25" t="e">
        <v>#N/A</v>
      </c>
      <c r="O5446" s="25" t="e">
        <f>VLOOKUP(A5446,'NFkB target TFs'!$E$10:$E$54,1,FALSE)</f>
        <v>#N/A</v>
      </c>
      <c r="P5446" s="25" t="e">
        <f>VLOOKUP(A5446,'all NFkB targets'!$A$6:$A$571,1,FALSE)</f>
        <v>#N/A</v>
      </c>
    </row>
    <row r="5447" spans="1:16" x14ac:dyDescent="0.25">
      <c r="A5447" s="96" t="s">
        <v>7138</v>
      </c>
      <c r="B5447" s="21" t="s">
        <v>941</v>
      </c>
      <c r="C5447" s="21"/>
      <c r="D5447" s="22">
        <v>0</v>
      </c>
      <c r="E5447" s="23">
        <v>-6.6060914730896578E-2</v>
      </c>
      <c r="F5447" s="23">
        <v>-0.51889954284091055</v>
      </c>
      <c r="G5447" s="23">
        <v>-0.19722169989262131</v>
      </c>
      <c r="H5447" s="23">
        <v>-6.1006213480245756E-2</v>
      </c>
      <c r="I5447" s="25">
        <f t="shared" si="340"/>
        <v>0</v>
      </c>
      <c r="J5447" s="25">
        <f t="shared" si="341"/>
        <v>0</v>
      </c>
      <c r="K5447" s="25">
        <f t="shared" si="342"/>
        <v>0</v>
      </c>
      <c r="L5447" s="25">
        <f t="shared" si="343"/>
        <v>0</v>
      </c>
      <c r="M5447" s="25">
        <v>0</v>
      </c>
      <c r="N5447" s="25" t="e">
        <v>#N/A</v>
      </c>
      <c r="O5447" s="25" t="e">
        <f>VLOOKUP(A5447,'NFkB target TFs'!$E$10:$E$54,1,FALSE)</f>
        <v>#N/A</v>
      </c>
      <c r="P5447" s="25" t="e">
        <f>VLOOKUP(A5447,'all NFkB targets'!$A$6:$A$571,1,FALSE)</f>
        <v>#N/A</v>
      </c>
    </row>
    <row r="5448" spans="1:16" x14ac:dyDescent="0.25">
      <c r="A5448" s="96" t="s">
        <v>1004</v>
      </c>
      <c r="B5448" s="21" t="s">
        <v>1005</v>
      </c>
      <c r="C5448" s="21"/>
      <c r="D5448" s="22">
        <v>0</v>
      </c>
      <c r="E5448" s="23">
        <v>8.042972635664189E-2</v>
      </c>
      <c r="F5448" s="23">
        <v>0.47642288185893283</v>
      </c>
      <c r="G5448" s="23">
        <v>0.27023729364063914</v>
      </c>
      <c r="H5448" s="23">
        <v>-6.1101233161861869E-2</v>
      </c>
      <c r="I5448" s="25">
        <f t="shared" si="340"/>
        <v>0</v>
      </c>
      <c r="J5448" s="25">
        <f t="shared" si="341"/>
        <v>0</v>
      </c>
      <c r="K5448" s="25">
        <f t="shared" si="342"/>
        <v>0</v>
      </c>
      <c r="L5448" s="25">
        <f t="shared" si="343"/>
        <v>0</v>
      </c>
      <c r="M5448" s="25">
        <v>0</v>
      </c>
      <c r="N5448" s="25" t="e">
        <v>#N/A</v>
      </c>
      <c r="O5448" s="25" t="e">
        <f>VLOOKUP(A5448,'NFkB target TFs'!$E$10:$E$54,1,FALSE)</f>
        <v>#N/A</v>
      </c>
      <c r="P5448" s="25" t="e">
        <f>VLOOKUP(A5448,'all NFkB targets'!$A$6:$A$571,1,FALSE)</f>
        <v>#N/A</v>
      </c>
    </row>
    <row r="5449" spans="1:16" x14ac:dyDescent="0.25">
      <c r="A5449" s="96" t="s">
        <v>2387</v>
      </c>
      <c r="B5449" s="21" t="s">
        <v>2388</v>
      </c>
      <c r="C5449" s="21"/>
      <c r="D5449" s="22">
        <v>0</v>
      </c>
      <c r="E5449" s="23">
        <v>-7.9864105282990719E-2</v>
      </c>
      <c r="F5449" s="23">
        <v>-1.9358030912052029E-2</v>
      </c>
      <c r="G5449" s="23">
        <v>7.8702367543472831E-2</v>
      </c>
      <c r="H5449" s="23">
        <v>-6.1212732726372662E-2</v>
      </c>
      <c r="I5449" s="25">
        <f t="shared" si="340"/>
        <v>0</v>
      </c>
      <c r="J5449" s="25">
        <f t="shared" si="341"/>
        <v>0</v>
      </c>
      <c r="K5449" s="25">
        <f t="shared" si="342"/>
        <v>0</v>
      </c>
      <c r="L5449" s="25">
        <f t="shared" si="343"/>
        <v>0</v>
      </c>
      <c r="M5449" s="25">
        <v>0</v>
      </c>
      <c r="N5449" s="25" t="e">
        <v>#N/A</v>
      </c>
      <c r="O5449" s="25" t="e">
        <f>VLOOKUP(A5449,'NFkB target TFs'!$E$10:$E$54,1,FALSE)</f>
        <v>#N/A</v>
      </c>
      <c r="P5449" s="25" t="e">
        <f>VLOOKUP(A5449,'all NFkB targets'!$A$6:$A$571,1,FALSE)</f>
        <v>#N/A</v>
      </c>
    </row>
    <row r="5450" spans="1:16" x14ac:dyDescent="0.25">
      <c r="A5450" s="96" t="s">
        <v>11196</v>
      </c>
      <c r="B5450" s="21" t="s">
        <v>11197</v>
      </c>
      <c r="C5450" s="21"/>
      <c r="D5450" s="22">
        <v>0</v>
      </c>
      <c r="E5450" s="23">
        <v>0.21801500275310651</v>
      </c>
      <c r="F5450" s="23">
        <v>0.26957333498803943</v>
      </c>
      <c r="G5450" s="23">
        <v>0.37611398906328658</v>
      </c>
      <c r="H5450" s="23">
        <v>-6.1315616252169969E-2</v>
      </c>
      <c r="I5450" s="25">
        <f t="shared" si="340"/>
        <v>0</v>
      </c>
      <c r="J5450" s="25">
        <f t="shared" si="341"/>
        <v>0</v>
      </c>
      <c r="K5450" s="25">
        <f t="shared" si="342"/>
        <v>0</v>
      </c>
      <c r="L5450" s="25">
        <f t="shared" si="343"/>
        <v>0</v>
      </c>
      <c r="M5450" s="25">
        <v>0</v>
      </c>
      <c r="N5450" s="25" t="e">
        <v>#N/A</v>
      </c>
      <c r="O5450" s="25" t="e">
        <f>VLOOKUP(A5450,'NFkB target TFs'!$E$10:$E$54,1,FALSE)</f>
        <v>#N/A</v>
      </c>
      <c r="P5450" s="25" t="e">
        <f>VLOOKUP(A5450,'all NFkB targets'!$A$6:$A$571,1,FALSE)</f>
        <v>#N/A</v>
      </c>
    </row>
    <row r="5451" spans="1:16" x14ac:dyDescent="0.25">
      <c r="A5451" s="96" t="s">
        <v>11529</v>
      </c>
      <c r="B5451" s="21" t="s">
        <v>11530</v>
      </c>
      <c r="C5451" s="21"/>
      <c r="D5451" s="22">
        <v>0</v>
      </c>
      <c r="E5451" s="23">
        <v>-2.6423096216357619E-2</v>
      </c>
      <c r="F5451" s="23">
        <v>-0.21148982440715322</v>
      </c>
      <c r="G5451" s="23">
        <v>-8.9134626799020497E-2</v>
      </c>
      <c r="H5451" s="23">
        <v>-6.1363176808907356E-2</v>
      </c>
      <c r="I5451" s="25">
        <f t="shared" si="340"/>
        <v>0</v>
      </c>
      <c r="J5451" s="25">
        <f t="shared" si="341"/>
        <v>0</v>
      </c>
      <c r="K5451" s="25">
        <f t="shared" si="342"/>
        <v>0</v>
      </c>
      <c r="L5451" s="25">
        <f t="shared" si="343"/>
        <v>0</v>
      </c>
      <c r="M5451" s="25">
        <v>0</v>
      </c>
      <c r="N5451" s="25" t="e">
        <v>#N/A</v>
      </c>
      <c r="O5451" s="25" t="e">
        <f>VLOOKUP(A5451,'NFkB target TFs'!$E$10:$E$54,1,FALSE)</f>
        <v>#N/A</v>
      </c>
      <c r="P5451" s="25" t="e">
        <f>VLOOKUP(A5451,'all NFkB targets'!$A$6:$A$571,1,FALSE)</f>
        <v>#N/A</v>
      </c>
    </row>
    <row r="5452" spans="1:16" x14ac:dyDescent="0.25">
      <c r="A5452" s="96" t="s">
        <v>2113</v>
      </c>
      <c r="B5452" s="21" t="s">
        <v>2114</v>
      </c>
      <c r="C5452" s="21"/>
      <c r="D5452" s="22">
        <v>0</v>
      </c>
      <c r="E5452" s="23">
        <v>0.10429653078843405</v>
      </c>
      <c r="F5452" s="23">
        <v>-0.16209191106863416</v>
      </c>
      <c r="G5452" s="23">
        <v>-0.17108124913710931</v>
      </c>
      <c r="H5452" s="23">
        <v>-6.1374245798325427E-2</v>
      </c>
      <c r="I5452" s="25">
        <f t="shared" si="340"/>
        <v>0</v>
      </c>
      <c r="J5452" s="25">
        <f t="shared" si="341"/>
        <v>0</v>
      </c>
      <c r="K5452" s="25">
        <f t="shared" si="342"/>
        <v>0</v>
      </c>
      <c r="L5452" s="25">
        <f t="shared" si="343"/>
        <v>0</v>
      </c>
      <c r="M5452" s="25">
        <v>0</v>
      </c>
      <c r="N5452" s="25" t="e">
        <v>#N/A</v>
      </c>
      <c r="O5452" s="25" t="e">
        <f>VLOOKUP(A5452,'NFkB target TFs'!$E$10:$E$54,1,FALSE)</f>
        <v>#N/A</v>
      </c>
      <c r="P5452" s="25" t="e">
        <f>VLOOKUP(A5452,'all NFkB targets'!$A$6:$A$571,1,FALSE)</f>
        <v>#N/A</v>
      </c>
    </row>
    <row r="5453" spans="1:16" x14ac:dyDescent="0.25">
      <c r="A5453" s="96" t="s">
        <v>4800</v>
      </c>
      <c r="B5453" s="21" t="s">
        <v>4801</v>
      </c>
      <c r="C5453" s="21"/>
      <c r="D5453" s="22">
        <v>0</v>
      </c>
      <c r="E5453" s="23">
        <v>-1.4620581579483415E-2</v>
      </c>
      <c r="F5453" s="23">
        <v>-0.12161798447096342</v>
      </c>
      <c r="G5453" s="23">
        <v>-7.6656861061960811E-3</v>
      </c>
      <c r="H5453" s="23">
        <v>-6.1423984598643407E-2</v>
      </c>
      <c r="I5453" s="25">
        <f t="shared" si="340"/>
        <v>0</v>
      </c>
      <c r="J5453" s="25">
        <f t="shared" si="341"/>
        <v>0</v>
      </c>
      <c r="K5453" s="25">
        <f t="shared" si="342"/>
        <v>0</v>
      </c>
      <c r="L5453" s="25">
        <f t="shared" si="343"/>
        <v>0</v>
      </c>
      <c r="M5453" s="25">
        <v>0</v>
      </c>
      <c r="N5453" s="25" t="e">
        <v>#N/A</v>
      </c>
      <c r="O5453" s="25" t="e">
        <f>VLOOKUP(A5453,'NFkB target TFs'!$E$10:$E$54,1,FALSE)</f>
        <v>#N/A</v>
      </c>
      <c r="P5453" s="25" t="e">
        <f>VLOOKUP(A5453,'all NFkB targets'!$A$6:$A$571,1,FALSE)</f>
        <v>#N/A</v>
      </c>
    </row>
    <row r="5454" spans="1:16" x14ac:dyDescent="0.25">
      <c r="A5454" s="96" t="s">
        <v>11076</v>
      </c>
      <c r="B5454" s="21" t="s">
        <v>11077</v>
      </c>
      <c r="C5454" s="21"/>
      <c r="D5454" s="22">
        <v>0</v>
      </c>
      <c r="E5454" s="23">
        <v>0.17002193395425072</v>
      </c>
      <c r="F5454" s="23">
        <v>0.2455283439873045</v>
      </c>
      <c r="G5454" s="23">
        <v>0.18592469409218593</v>
      </c>
      <c r="H5454" s="23">
        <v>-6.1430994437588461E-2</v>
      </c>
      <c r="I5454" s="25">
        <f t="shared" si="340"/>
        <v>0</v>
      </c>
      <c r="J5454" s="25">
        <f t="shared" si="341"/>
        <v>0</v>
      </c>
      <c r="K5454" s="25">
        <f t="shared" si="342"/>
        <v>0</v>
      </c>
      <c r="L5454" s="25">
        <f t="shared" si="343"/>
        <v>0</v>
      </c>
      <c r="M5454" s="25">
        <v>0</v>
      </c>
      <c r="N5454" s="25" t="e">
        <v>#N/A</v>
      </c>
      <c r="O5454" s="25" t="e">
        <f>VLOOKUP(A5454,'NFkB target TFs'!$E$10:$E$54,1,FALSE)</f>
        <v>#N/A</v>
      </c>
      <c r="P5454" s="25" t="e">
        <f>VLOOKUP(A5454,'all NFkB targets'!$A$6:$A$571,1,FALSE)</f>
        <v>#N/A</v>
      </c>
    </row>
    <row r="5455" spans="1:16" x14ac:dyDescent="0.25">
      <c r="A5455" s="96" t="s">
        <v>5016</v>
      </c>
      <c r="B5455" s="21" t="s">
        <v>5017</v>
      </c>
      <c r="C5455" s="21"/>
      <c r="D5455" s="22">
        <v>0</v>
      </c>
      <c r="E5455" s="23">
        <v>-4.119972840374439E-2</v>
      </c>
      <c r="F5455" s="23">
        <v>-0.22811665199472309</v>
      </c>
      <c r="G5455" s="23">
        <v>3.0866176516031359E-2</v>
      </c>
      <c r="H5455" s="23">
        <v>-6.1464924346912968E-2</v>
      </c>
      <c r="I5455" s="25">
        <f t="shared" si="340"/>
        <v>0</v>
      </c>
      <c r="J5455" s="25">
        <f t="shared" si="341"/>
        <v>0</v>
      </c>
      <c r="K5455" s="25">
        <f t="shared" si="342"/>
        <v>0</v>
      </c>
      <c r="L5455" s="25">
        <f t="shared" si="343"/>
        <v>0</v>
      </c>
      <c r="M5455" s="25">
        <v>0</v>
      </c>
      <c r="N5455" s="25" t="e">
        <v>#N/A</v>
      </c>
      <c r="O5455" s="25" t="e">
        <f>VLOOKUP(A5455,'NFkB target TFs'!$E$10:$E$54,1,FALSE)</f>
        <v>#N/A</v>
      </c>
      <c r="P5455" s="25" t="e">
        <f>VLOOKUP(A5455,'all NFkB targets'!$A$6:$A$571,1,FALSE)</f>
        <v>#N/A</v>
      </c>
    </row>
    <row r="5456" spans="1:16" x14ac:dyDescent="0.25">
      <c r="A5456" s="96" t="s">
        <v>6774</v>
      </c>
      <c r="B5456" s="21" t="s">
        <v>6775</v>
      </c>
      <c r="C5456" s="21"/>
      <c r="D5456" s="30">
        <v>0</v>
      </c>
      <c r="E5456" s="23">
        <v>-9.105198012790322E-2</v>
      </c>
      <c r="F5456" s="23">
        <v>-0.20979925864128324</v>
      </c>
      <c r="G5456" s="23">
        <v>-7.0889771340096164E-2</v>
      </c>
      <c r="H5456" s="23">
        <v>-6.1559574219457777E-2</v>
      </c>
      <c r="I5456" s="25">
        <f t="shared" si="340"/>
        <v>0</v>
      </c>
      <c r="J5456" s="25">
        <f t="shared" si="341"/>
        <v>0</v>
      </c>
      <c r="K5456" s="25">
        <f t="shared" si="342"/>
        <v>0</v>
      </c>
      <c r="L5456" s="25">
        <f t="shared" si="343"/>
        <v>0</v>
      </c>
      <c r="M5456" s="25">
        <v>0</v>
      </c>
      <c r="N5456" s="25" t="e">
        <v>#N/A</v>
      </c>
      <c r="O5456" s="25" t="e">
        <f>VLOOKUP(A5456,'NFkB target TFs'!$E$10:$E$54,1,FALSE)</f>
        <v>#N/A</v>
      </c>
      <c r="P5456" s="25" t="e">
        <f>VLOOKUP(A5456,'all NFkB targets'!$A$6:$A$571,1,FALSE)</f>
        <v>#N/A</v>
      </c>
    </row>
    <row r="5457" spans="1:16" x14ac:dyDescent="0.25">
      <c r="A5457" s="96" t="s">
        <v>5725</v>
      </c>
      <c r="B5457" s="21" t="s">
        <v>5726</v>
      </c>
      <c r="C5457" s="21"/>
      <c r="D5457" s="22">
        <v>0</v>
      </c>
      <c r="E5457" s="23">
        <v>9.2599539949541468E-2</v>
      </c>
      <c r="F5457" s="23">
        <v>0.22908435572835764</v>
      </c>
      <c r="G5457" s="23">
        <v>0.18650688548502609</v>
      </c>
      <c r="H5457" s="23">
        <v>-6.1562895888823493E-2</v>
      </c>
      <c r="I5457" s="25">
        <f t="shared" si="340"/>
        <v>0</v>
      </c>
      <c r="J5457" s="25">
        <f t="shared" si="341"/>
        <v>0</v>
      </c>
      <c r="K5457" s="25">
        <f t="shared" si="342"/>
        <v>0</v>
      </c>
      <c r="L5457" s="25">
        <f t="shared" si="343"/>
        <v>0</v>
      </c>
      <c r="M5457" s="25">
        <v>0</v>
      </c>
      <c r="N5457" s="25" t="e">
        <v>#N/A</v>
      </c>
      <c r="O5457" s="25" t="e">
        <f>VLOOKUP(A5457,'NFkB target TFs'!$E$10:$E$54,1,FALSE)</f>
        <v>#N/A</v>
      </c>
      <c r="P5457" s="25" t="e">
        <f>VLOOKUP(A5457,'all NFkB targets'!$A$6:$A$571,1,FALSE)</f>
        <v>#N/A</v>
      </c>
    </row>
    <row r="5458" spans="1:16" x14ac:dyDescent="0.25">
      <c r="A5458" s="96" t="s">
        <v>6903</v>
      </c>
      <c r="B5458" s="21" t="s">
        <v>6904</v>
      </c>
      <c r="C5458" s="21"/>
      <c r="D5458" s="22">
        <v>0</v>
      </c>
      <c r="E5458" s="23">
        <v>-0.33317466049759747</v>
      </c>
      <c r="F5458" s="23">
        <v>-0.14833900055312307</v>
      </c>
      <c r="G5458" s="23">
        <v>-8.8860415338771953E-2</v>
      </c>
      <c r="H5458" s="23">
        <v>-6.160578713575731E-2</v>
      </c>
      <c r="I5458" s="25">
        <f t="shared" si="340"/>
        <v>0</v>
      </c>
      <c r="J5458" s="25">
        <f t="shared" si="341"/>
        <v>0</v>
      </c>
      <c r="K5458" s="25">
        <f t="shared" si="342"/>
        <v>0</v>
      </c>
      <c r="L5458" s="25">
        <f t="shared" si="343"/>
        <v>0</v>
      </c>
      <c r="M5458" s="25">
        <v>0</v>
      </c>
      <c r="N5458" s="25" t="e">
        <v>#N/A</v>
      </c>
      <c r="O5458" s="25" t="e">
        <f>VLOOKUP(A5458,'NFkB target TFs'!$E$10:$E$54,1,FALSE)</f>
        <v>#N/A</v>
      </c>
      <c r="P5458" s="25" t="e">
        <f>VLOOKUP(A5458,'all NFkB targets'!$A$6:$A$571,1,FALSE)</f>
        <v>#N/A</v>
      </c>
    </row>
    <row r="5459" spans="1:16" x14ac:dyDescent="0.25">
      <c r="A5459" s="96" t="s">
        <v>10836</v>
      </c>
      <c r="B5459" s="21" t="s">
        <v>10837</v>
      </c>
      <c r="C5459" s="21"/>
      <c r="D5459" s="22">
        <v>0</v>
      </c>
      <c r="E5459" s="23">
        <v>-0.3692775071726781</v>
      </c>
      <c r="F5459" s="23">
        <v>-0.17550033972891177</v>
      </c>
      <c r="G5459" s="23">
        <v>2.2866792832587374E-2</v>
      </c>
      <c r="H5459" s="23">
        <v>-6.1770589432505373E-2</v>
      </c>
      <c r="I5459" s="25">
        <f t="shared" si="340"/>
        <v>0</v>
      </c>
      <c r="J5459" s="25">
        <f t="shared" si="341"/>
        <v>0</v>
      </c>
      <c r="K5459" s="25">
        <f t="shared" si="342"/>
        <v>0</v>
      </c>
      <c r="L5459" s="25">
        <f t="shared" si="343"/>
        <v>0</v>
      </c>
      <c r="M5459" s="25">
        <v>0</v>
      </c>
      <c r="N5459" s="25" t="e">
        <v>#N/A</v>
      </c>
      <c r="O5459" s="25" t="e">
        <f>VLOOKUP(A5459,'NFkB target TFs'!$E$10:$E$54,1,FALSE)</f>
        <v>#N/A</v>
      </c>
      <c r="P5459" s="25" t="e">
        <f>VLOOKUP(A5459,'all NFkB targets'!$A$6:$A$571,1,FALSE)</f>
        <v>#N/A</v>
      </c>
    </row>
    <row r="5460" spans="1:16" x14ac:dyDescent="0.25">
      <c r="A5460" s="96" t="s">
        <v>5403</v>
      </c>
      <c r="B5460" s="21" t="s">
        <v>5404</v>
      </c>
      <c r="C5460" s="21"/>
      <c r="D5460" s="22">
        <v>0</v>
      </c>
      <c r="E5460" s="23">
        <v>0.13855442007090352</v>
      </c>
      <c r="F5460" s="23">
        <v>0.20454606691443591</v>
      </c>
      <c r="G5460" s="23">
        <v>0.24921074084149555</v>
      </c>
      <c r="H5460" s="23">
        <v>-6.1778333719769846E-2</v>
      </c>
      <c r="I5460" s="25">
        <f t="shared" si="340"/>
        <v>0</v>
      </c>
      <c r="J5460" s="25">
        <f t="shared" si="341"/>
        <v>0</v>
      </c>
      <c r="K5460" s="25">
        <f t="shared" si="342"/>
        <v>0</v>
      </c>
      <c r="L5460" s="25">
        <f t="shared" si="343"/>
        <v>0</v>
      </c>
      <c r="M5460" s="25">
        <v>0</v>
      </c>
      <c r="N5460" s="25" t="e">
        <v>#N/A</v>
      </c>
      <c r="O5460" s="25" t="e">
        <f>VLOOKUP(A5460,'NFkB target TFs'!$E$10:$E$54,1,FALSE)</f>
        <v>#N/A</v>
      </c>
      <c r="P5460" s="25" t="e">
        <f>VLOOKUP(A5460,'all NFkB targets'!$A$6:$A$571,1,FALSE)</f>
        <v>#N/A</v>
      </c>
    </row>
    <row r="5461" spans="1:16" x14ac:dyDescent="0.25">
      <c r="A5461" s="96" t="s">
        <v>8245</v>
      </c>
      <c r="B5461" s="21" t="s">
        <v>8246</v>
      </c>
      <c r="C5461" s="21"/>
      <c r="D5461" s="22">
        <v>0</v>
      </c>
      <c r="E5461" s="23">
        <v>-3.8561674056298303E-2</v>
      </c>
      <c r="F5461" s="23">
        <v>0.12729410627299675</v>
      </c>
      <c r="G5461" s="23">
        <v>0.29295391881345367</v>
      </c>
      <c r="H5461" s="23">
        <v>-6.1865062864790814E-2</v>
      </c>
      <c r="I5461" s="25">
        <f t="shared" si="340"/>
        <v>0</v>
      </c>
      <c r="J5461" s="25">
        <f t="shared" si="341"/>
        <v>0</v>
      </c>
      <c r="K5461" s="25">
        <f t="shared" si="342"/>
        <v>0</v>
      </c>
      <c r="L5461" s="25">
        <f t="shared" si="343"/>
        <v>0</v>
      </c>
      <c r="M5461" s="25">
        <v>0</v>
      </c>
      <c r="N5461" s="25" t="e">
        <v>#N/A</v>
      </c>
      <c r="O5461" s="25" t="e">
        <f>VLOOKUP(A5461,'NFkB target TFs'!$E$10:$E$54,1,FALSE)</f>
        <v>#N/A</v>
      </c>
      <c r="P5461" s="25" t="e">
        <f>VLOOKUP(A5461,'all NFkB targets'!$A$6:$A$571,1,FALSE)</f>
        <v>#N/A</v>
      </c>
    </row>
    <row r="5462" spans="1:16" x14ac:dyDescent="0.25">
      <c r="A5462" s="96" t="s">
        <v>3099</v>
      </c>
      <c r="B5462" s="21" t="s">
        <v>3100</v>
      </c>
      <c r="C5462" s="21"/>
      <c r="D5462" s="22">
        <v>0</v>
      </c>
      <c r="E5462" s="23">
        <v>-0.19901713160721712</v>
      </c>
      <c r="F5462" s="23">
        <v>3.600944258965124E-2</v>
      </c>
      <c r="G5462" s="23">
        <v>-0.12065990316988018</v>
      </c>
      <c r="H5462" s="23">
        <v>-6.1869859701351677E-2</v>
      </c>
      <c r="I5462" s="25">
        <f t="shared" si="340"/>
        <v>0</v>
      </c>
      <c r="J5462" s="25">
        <f t="shared" si="341"/>
        <v>0</v>
      </c>
      <c r="K5462" s="25">
        <f t="shared" si="342"/>
        <v>0</v>
      </c>
      <c r="L5462" s="25">
        <f t="shared" si="343"/>
        <v>0</v>
      </c>
      <c r="M5462" s="25">
        <v>0</v>
      </c>
      <c r="N5462" s="25" t="e">
        <v>#N/A</v>
      </c>
      <c r="O5462" s="25" t="e">
        <f>VLOOKUP(A5462,'NFkB target TFs'!$E$10:$E$54,1,FALSE)</f>
        <v>#N/A</v>
      </c>
      <c r="P5462" s="25" t="e">
        <f>VLOOKUP(A5462,'all NFkB targets'!$A$6:$A$571,1,FALSE)</f>
        <v>#N/A</v>
      </c>
    </row>
    <row r="5463" spans="1:16" x14ac:dyDescent="0.25">
      <c r="A5463" s="96" t="s">
        <v>2295</v>
      </c>
      <c r="B5463" s="21" t="s">
        <v>2296</v>
      </c>
      <c r="C5463" s="21"/>
      <c r="D5463" s="22">
        <v>0</v>
      </c>
      <c r="E5463" s="23">
        <v>9.6330079004562044E-2</v>
      </c>
      <c r="F5463" s="23">
        <v>0.1949609806879847</v>
      </c>
      <c r="G5463" s="23">
        <v>0.21637201284506408</v>
      </c>
      <c r="H5463" s="23">
        <v>-6.1961838921224498E-2</v>
      </c>
      <c r="I5463" s="25">
        <f t="shared" si="340"/>
        <v>0</v>
      </c>
      <c r="J5463" s="25">
        <f t="shared" si="341"/>
        <v>0</v>
      </c>
      <c r="K5463" s="25">
        <f t="shared" si="342"/>
        <v>0</v>
      </c>
      <c r="L5463" s="25">
        <f t="shared" si="343"/>
        <v>0</v>
      </c>
      <c r="M5463" s="25">
        <v>0</v>
      </c>
      <c r="N5463" s="25" t="e">
        <v>#N/A</v>
      </c>
      <c r="O5463" s="25" t="e">
        <f>VLOOKUP(A5463,'NFkB target TFs'!$E$10:$E$54,1,FALSE)</f>
        <v>#N/A</v>
      </c>
      <c r="P5463" s="25" t="e">
        <f>VLOOKUP(A5463,'all NFkB targets'!$A$6:$A$571,1,FALSE)</f>
        <v>#N/A</v>
      </c>
    </row>
    <row r="5464" spans="1:16" x14ac:dyDescent="0.25">
      <c r="A5464" s="96" t="s">
        <v>5359</v>
      </c>
      <c r="B5464" s="21" t="s">
        <v>5360</v>
      </c>
      <c r="C5464" s="21"/>
      <c r="D5464" s="22">
        <v>0</v>
      </c>
      <c r="E5464" s="23">
        <v>-1.5055127313492078E-2</v>
      </c>
      <c r="F5464" s="23">
        <v>-2.1314964381038116E-2</v>
      </c>
      <c r="G5464" s="23">
        <v>-8.6355955148558608E-2</v>
      </c>
      <c r="H5464" s="23">
        <v>-6.2023971652288561E-2</v>
      </c>
      <c r="I5464" s="25">
        <f t="shared" si="340"/>
        <v>0</v>
      </c>
      <c r="J5464" s="25">
        <f t="shared" si="341"/>
        <v>0</v>
      </c>
      <c r="K5464" s="25">
        <f t="shared" si="342"/>
        <v>0</v>
      </c>
      <c r="L5464" s="25">
        <f t="shared" si="343"/>
        <v>0</v>
      </c>
      <c r="M5464" s="25">
        <v>0</v>
      </c>
      <c r="N5464" s="25" t="e">
        <v>#N/A</v>
      </c>
      <c r="O5464" s="25" t="e">
        <f>VLOOKUP(A5464,'NFkB target TFs'!$E$10:$E$54,1,FALSE)</f>
        <v>#N/A</v>
      </c>
      <c r="P5464" s="25" t="e">
        <f>VLOOKUP(A5464,'all NFkB targets'!$A$6:$A$571,1,FALSE)</f>
        <v>#N/A</v>
      </c>
    </row>
    <row r="5465" spans="1:16" x14ac:dyDescent="0.25">
      <c r="A5465" s="96" t="s">
        <v>6484</v>
      </c>
      <c r="B5465" s="21" t="s">
        <v>941</v>
      </c>
      <c r="C5465" s="21"/>
      <c r="D5465" s="22">
        <v>0</v>
      </c>
      <c r="E5465" s="23">
        <v>0.37503207548053641</v>
      </c>
      <c r="F5465" s="23">
        <v>0.38916133644955969</v>
      </c>
      <c r="G5465" s="23">
        <v>0.50359563345554659</v>
      </c>
      <c r="H5465" s="23">
        <v>-6.2080282805615651E-2</v>
      </c>
      <c r="I5465" s="25">
        <f t="shared" si="340"/>
        <v>0</v>
      </c>
      <c r="J5465" s="25">
        <f t="shared" si="341"/>
        <v>0</v>
      </c>
      <c r="K5465" s="25">
        <f t="shared" si="342"/>
        <v>0</v>
      </c>
      <c r="L5465" s="25">
        <f t="shared" si="343"/>
        <v>0</v>
      </c>
      <c r="M5465" s="25">
        <v>0</v>
      </c>
      <c r="N5465" s="25" t="e">
        <v>#N/A</v>
      </c>
      <c r="O5465" s="25" t="e">
        <f>VLOOKUP(A5465,'NFkB target TFs'!$E$10:$E$54,1,FALSE)</f>
        <v>#N/A</v>
      </c>
      <c r="P5465" s="25" t="e">
        <f>VLOOKUP(A5465,'all NFkB targets'!$A$6:$A$571,1,FALSE)</f>
        <v>#N/A</v>
      </c>
    </row>
    <row r="5466" spans="1:16" x14ac:dyDescent="0.25">
      <c r="A5466" s="96" t="s">
        <v>5369</v>
      </c>
      <c r="B5466" s="21" t="s">
        <v>5370</v>
      </c>
      <c r="C5466" s="21"/>
      <c r="D5466" s="22">
        <v>0</v>
      </c>
      <c r="E5466" s="23">
        <v>0.14562082495422565</v>
      </c>
      <c r="F5466" s="23">
        <v>-3.5682194690608821E-2</v>
      </c>
      <c r="G5466" s="23">
        <v>0.18902697074814501</v>
      </c>
      <c r="H5466" s="23">
        <v>-6.2082924230518498E-2</v>
      </c>
      <c r="I5466" s="25">
        <f t="shared" si="340"/>
        <v>0</v>
      </c>
      <c r="J5466" s="25">
        <f t="shared" si="341"/>
        <v>0</v>
      </c>
      <c r="K5466" s="25">
        <f t="shared" si="342"/>
        <v>0</v>
      </c>
      <c r="L5466" s="25">
        <f t="shared" si="343"/>
        <v>0</v>
      </c>
      <c r="M5466" s="25">
        <v>0</v>
      </c>
      <c r="N5466" s="25" t="e">
        <v>#N/A</v>
      </c>
      <c r="O5466" s="25" t="e">
        <f>VLOOKUP(A5466,'NFkB target TFs'!$E$10:$E$54,1,FALSE)</f>
        <v>#N/A</v>
      </c>
      <c r="P5466" s="25" t="e">
        <f>VLOOKUP(A5466,'all NFkB targets'!$A$6:$A$571,1,FALSE)</f>
        <v>#N/A</v>
      </c>
    </row>
    <row r="5467" spans="1:16" x14ac:dyDescent="0.25">
      <c r="A5467" s="96" t="s">
        <v>9371</v>
      </c>
      <c r="B5467" s="21" t="s">
        <v>9372</v>
      </c>
      <c r="C5467" s="21"/>
      <c r="D5467" s="22">
        <v>0</v>
      </c>
      <c r="E5467" s="23">
        <v>0.11125243202146873</v>
      </c>
      <c r="F5467" s="23">
        <v>0.31077560160580153</v>
      </c>
      <c r="G5467" s="23">
        <v>-0.10592320637051353</v>
      </c>
      <c r="H5467" s="23">
        <v>-6.2086847083944054E-2</v>
      </c>
      <c r="I5467" s="25">
        <f t="shared" si="340"/>
        <v>0</v>
      </c>
      <c r="J5467" s="25">
        <f t="shared" si="341"/>
        <v>0</v>
      </c>
      <c r="K5467" s="25">
        <f t="shared" si="342"/>
        <v>0</v>
      </c>
      <c r="L5467" s="25">
        <f t="shared" si="343"/>
        <v>0</v>
      </c>
      <c r="M5467" s="25">
        <v>0</v>
      </c>
      <c r="N5467" s="25" t="e">
        <v>#N/A</v>
      </c>
      <c r="O5467" s="25" t="e">
        <f>VLOOKUP(A5467,'NFkB target TFs'!$E$10:$E$54,1,FALSE)</f>
        <v>#N/A</v>
      </c>
      <c r="P5467" s="25" t="e">
        <f>VLOOKUP(A5467,'all NFkB targets'!$A$6:$A$571,1,FALSE)</f>
        <v>#N/A</v>
      </c>
    </row>
    <row r="5468" spans="1:16" x14ac:dyDescent="0.25">
      <c r="A5468" s="96" t="s">
        <v>11090</v>
      </c>
      <c r="B5468" s="21" t="s">
        <v>11091</v>
      </c>
      <c r="C5468" s="21"/>
      <c r="D5468" s="22">
        <v>0</v>
      </c>
      <c r="E5468" s="23">
        <v>0.125831312113659</v>
      </c>
      <c r="F5468" s="23">
        <v>0.12401188826048329</v>
      </c>
      <c r="G5468" s="23">
        <v>0.25491620000307535</v>
      </c>
      <c r="H5468" s="23">
        <v>-6.2211255781356042E-2</v>
      </c>
      <c r="I5468" s="25">
        <f t="shared" si="340"/>
        <v>0</v>
      </c>
      <c r="J5468" s="25">
        <f t="shared" si="341"/>
        <v>0</v>
      </c>
      <c r="K5468" s="25">
        <f t="shared" si="342"/>
        <v>0</v>
      </c>
      <c r="L5468" s="25">
        <f t="shared" si="343"/>
        <v>0</v>
      </c>
      <c r="M5468" s="25">
        <v>0</v>
      </c>
      <c r="N5468" s="25" t="e">
        <v>#N/A</v>
      </c>
      <c r="O5468" s="25" t="e">
        <f>VLOOKUP(A5468,'NFkB target TFs'!$E$10:$E$54,1,FALSE)</f>
        <v>#N/A</v>
      </c>
      <c r="P5468" s="25" t="e">
        <f>VLOOKUP(A5468,'all NFkB targets'!$A$6:$A$571,1,FALSE)</f>
        <v>#N/A</v>
      </c>
    </row>
    <row r="5469" spans="1:16" x14ac:dyDescent="0.25">
      <c r="A5469" s="96" t="s">
        <v>10193</v>
      </c>
      <c r="B5469" s="21" t="s">
        <v>10194</v>
      </c>
      <c r="C5469" s="21"/>
      <c r="D5469" s="22">
        <v>0</v>
      </c>
      <c r="E5469" s="23">
        <v>0.27158970547413508</v>
      </c>
      <c r="F5469" s="23">
        <v>0.13857089988453608</v>
      </c>
      <c r="G5469" s="23">
        <v>0.51794929326305161</v>
      </c>
      <c r="H5469" s="23">
        <v>-6.2340564271199501E-2</v>
      </c>
      <c r="I5469" s="25">
        <f t="shared" si="340"/>
        <v>0</v>
      </c>
      <c r="J5469" s="25">
        <f t="shared" si="341"/>
        <v>0</v>
      </c>
      <c r="K5469" s="25">
        <f t="shared" si="342"/>
        <v>0</v>
      </c>
      <c r="L5469" s="25">
        <f t="shared" si="343"/>
        <v>0</v>
      </c>
      <c r="M5469" s="25">
        <v>0</v>
      </c>
      <c r="N5469" s="25" t="e">
        <v>#N/A</v>
      </c>
      <c r="O5469" s="25" t="e">
        <f>VLOOKUP(A5469,'NFkB target TFs'!$E$10:$E$54,1,FALSE)</f>
        <v>#N/A</v>
      </c>
      <c r="P5469" s="25" t="e">
        <f>VLOOKUP(A5469,'all NFkB targets'!$A$6:$A$571,1,FALSE)</f>
        <v>#N/A</v>
      </c>
    </row>
    <row r="5470" spans="1:16" x14ac:dyDescent="0.25">
      <c r="A5470" s="96" t="s">
        <v>10343</v>
      </c>
      <c r="B5470" s="21" t="s">
        <v>10344</v>
      </c>
      <c r="C5470" s="21"/>
      <c r="D5470" s="22">
        <v>0</v>
      </c>
      <c r="E5470" s="23">
        <v>-9.3383446569319337E-2</v>
      </c>
      <c r="F5470" s="23">
        <v>-6.4855690884718681E-2</v>
      </c>
      <c r="G5470" s="23">
        <v>0.32096342632821245</v>
      </c>
      <c r="H5470" s="23">
        <v>-6.234662562556019E-2</v>
      </c>
      <c r="I5470" s="25">
        <f t="shared" si="340"/>
        <v>0</v>
      </c>
      <c r="J5470" s="25">
        <f t="shared" si="341"/>
        <v>0</v>
      </c>
      <c r="K5470" s="25">
        <f t="shared" si="342"/>
        <v>0</v>
      </c>
      <c r="L5470" s="25">
        <f t="shared" si="343"/>
        <v>0</v>
      </c>
      <c r="M5470" s="25">
        <v>0</v>
      </c>
      <c r="N5470" s="25" t="e">
        <v>#N/A</v>
      </c>
      <c r="O5470" s="25" t="e">
        <f>VLOOKUP(A5470,'NFkB target TFs'!$E$10:$E$54,1,FALSE)</f>
        <v>#N/A</v>
      </c>
      <c r="P5470" s="25" t="e">
        <f>VLOOKUP(A5470,'all NFkB targets'!$A$6:$A$571,1,FALSE)</f>
        <v>#N/A</v>
      </c>
    </row>
    <row r="5471" spans="1:16" x14ac:dyDescent="0.25">
      <c r="A5471" s="96" t="s">
        <v>13043</v>
      </c>
      <c r="B5471" s="21" t="s">
        <v>13044</v>
      </c>
      <c r="C5471" s="21"/>
      <c r="D5471" s="22">
        <v>0</v>
      </c>
      <c r="E5471" s="28">
        <v>0.94682663108406451</v>
      </c>
      <c r="F5471" s="28">
        <v>0.72601028721496086</v>
      </c>
      <c r="G5471" s="23">
        <v>0.11221368163530854</v>
      </c>
      <c r="H5471" s="23">
        <v>-6.236166082927521E-2</v>
      </c>
      <c r="I5471" s="25">
        <f t="shared" si="340"/>
        <v>1</v>
      </c>
      <c r="J5471" s="25">
        <f t="shared" si="341"/>
        <v>1</v>
      </c>
      <c r="K5471" s="25">
        <f t="shared" si="342"/>
        <v>0</v>
      </c>
      <c r="L5471" s="25">
        <f t="shared" si="343"/>
        <v>0</v>
      </c>
      <c r="M5471" s="25">
        <v>1</v>
      </c>
      <c r="N5471" s="25" t="e">
        <v>#N/A</v>
      </c>
      <c r="O5471" s="25" t="e">
        <f>VLOOKUP(A5471,'NFkB target TFs'!$E$10:$E$54,1,FALSE)</f>
        <v>#N/A</v>
      </c>
      <c r="P5471" s="25" t="e">
        <f>VLOOKUP(A5471,'all NFkB targets'!$A$6:$A$571,1,FALSE)</f>
        <v>#N/A</v>
      </c>
    </row>
    <row r="5472" spans="1:16" x14ac:dyDescent="0.25">
      <c r="A5472" s="96" t="s">
        <v>13331</v>
      </c>
      <c r="B5472" s="21" t="s">
        <v>13332</v>
      </c>
      <c r="C5472" s="21"/>
      <c r="D5472" s="22">
        <v>0</v>
      </c>
      <c r="E5472" s="28">
        <v>0.22658819490386478</v>
      </c>
      <c r="F5472" s="28">
        <v>0.55765999365379215</v>
      </c>
      <c r="G5472" s="28">
        <v>0.59234395093132464</v>
      </c>
      <c r="H5472" s="23">
        <v>-6.2391528221123982E-2</v>
      </c>
      <c r="I5472" s="25">
        <f t="shared" si="340"/>
        <v>0</v>
      </c>
      <c r="J5472" s="25">
        <f t="shared" si="341"/>
        <v>0</v>
      </c>
      <c r="K5472" s="25">
        <f t="shared" si="342"/>
        <v>1</v>
      </c>
      <c r="L5472" s="25">
        <f t="shared" si="343"/>
        <v>0</v>
      </c>
      <c r="M5472" s="25">
        <v>1</v>
      </c>
      <c r="N5472" s="25" t="e">
        <v>#N/A</v>
      </c>
      <c r="O5472" s="25" t="e">
        <f>VLOOKUP(A5472,'NFkB target TFs'!$E$10:$E$54,1,FALSE)</f>
        <v>#N/A</v>
      </c>
      <c r="P5472" s="25" t="e">
        <f>VLOOKUP(A5472,'all NFkB targets'!$A$6:$A$571,1,FALSE)</f>
        <v>#N/A</v>
      </c>
    </row>
    <row r="5473" spans="1:16" x14ac:dyDescent="0.25">
      <c r="A5473" s="96" t="s">
        <v>6209</v>
      </c>
      <c r="B5473" s="21" t="s">
        <v>6210</v>
      </c>
      <c r="C5473" s="21"/>
      <c r="D5473" s="22">
        <v>0</v>
      </c>
      <c r="E5473" s="23">
        <v>-4.8175217649670844E-2</v>
      </c>
      <c r="F5473" s="23">
        <v>-0.10200015502616734</v>
      </c>
      <c r="G5473" s="23">
        <v>-0.26619362447928818</v>
      </c>
      <c r="H5473" s="23">
        <v>-6.2396504362028406E-2</v>
      </c>
      <c r="I5473" s="25">
        <f t="shared" si="340"/>
        <v>0</v>
      </c>
      <c r="J5473" s="25">
        <f t="shared" si="341"/>
        <v>0</v>
      </c>
      <c r="K5473" s="25">
        <f t="shared" si="342"/>
        <v>0</v>
      </c>
      <c r="L5473" s="25">
        <f t="shared" si="343"/>
        <v>0</v>
      </c>
      <c r="M5473" s="25">
        <v>0</v>
      </c>
      <c r="N5473" s="25" t="e">
        <v>#N/A</v>
      </c>
      <c r="O5473" s="25" t="e">
        <f>VLOOKUP(A5473,'NFkB target TFs'!$E$10:$E$54,1,FALSE)</f>
        <v>#N/A</v>
      </c>
      <c r="P5473" s="25" t="e">
        <f>VLOOKUP(A5473,'all NFkB targets'!$A$6:$A$571,1,FALSE)</f>
        <v>#N/A</v>
      </c>
    </row>
    <row r="5474" spans="1:16" x14ac:dyDescent="0.25">
      <c r="A5474" s="96" t="s">
        <v>14860</v>
      </c>
      <c r="B5474" s="21" t="s">
        <v>14861</v>
      </c>
      <c r="C5474" s="21"/>
      <c r="D5474" s="22">
        <v>0</v>
      </c>
      <c r="E5474" s="24">
        <v>-0.41987267780020088</v>
      </c>
      <c r="F5474" s="28">
        <v>0.60394850900858688</v>
      </c>
      <c r="G5474" s="28">
        <v>0.62914296661148261</v>
      </c>
      <c r="H5474" s="23">
        <v>-6.2544024647337146E-2</v>
      </c>
      <c r="I5474" s="25">
        <f t="shared" si="340"/>
        <v>0</v>
      </c>
      <c r="J5474" s="25">
        <f t="shared" si="341"/>
        <v>1</v>
      </c>
      <c r="K5474" s="25">
        <f t="shared" si="342"/>
        <v>1</v>
      </c>
      <c r="L5474" s="25">
        <f t="shared" si="343"/>
        <v>0</v>
      </c>
      <c r="M5474" s="25">
        <v>1</v>
      </c>
      <c r="N5474" s="25" t="e">
        <v>#N/A</v>
      </c>
      <c r="O5474" s="25" t="e">
        <f>VLOOKUP(A5474,'NFkB target TFs'!$E$10:$E$54,1,FALSE)</f>
        <v>#N/A</v>
      </c>
      <c r="P5474" s="25" t="e">
        <f>VLOOKUP(A5474,'all NFkB targets'!$A$6:$A$571,1,FALSE)</f>
        <v>#N/A</v>
      </c>
    </row>
    <row r="5475" spans="1:16" x14ac:dyDescent="0.25">
      <c r="A5475" s="96" t="s">
        <v>11419</v>
      </c>
      <c r="B5475" s="21" t="s">
        <v>11420</v>
      </c>
      <c r="C5475" s="21"/>
      <c r="D5475" s="22">
        <v>0</v>
      </c>
      <c r="E5475" s="23">
        <v>-0.36552312199554327</v>
      </c>
      <c r="F5475" s="23">
        <v>2.665643155560227E-2</v>
      </c>
      <c r="G5475" s="23">
        <v>0.10980484147376517</v>
      </c>
      <c r="H5475" s="23">
        <v>-6.257296418528055E-2</v>
      </c>
      <c r="I5475" s="25">
        <f t="shared" si="340"/>
        <v>0</v>
      </c>
      <c r="J5475" s="25">
        <f t="shared" si="341"/>
        <v>0</v>
      </c>
      <c r="K5475" s="25">
        <f t="shared" si="342"/>
        <v>0</v>
      </c>
      <c r="L5475" s="25">
        <f t="shared" si="343"/>
        <v>0</v>
      </c>
      <c r="M5475" s="25">
        <v>0</v>
      </c>
      <c r="N5475" s="25" t="e">
        <v>#N/A</v>
      </c>
      <c r="O5475" s="25" t="e">
        <f>VLOOKUP(A5475,'NFkB target TFs'!$E$10:$E$54,1,FALSE)</f>
        <v>#N/A</v>
      </c>
      <c r="P5475" s="25" t="e">
        <f>VLOOKUP(A5475,'all NFkB targets'!$A$6:$A$571,1,FALSE)</f>
        <v>#N/A</v>
      </c>
    </row>
    <row r="5476" spans="1:16" x14ac:dyDescent="0.25">
      <c r="A5476" s="96" t="s">
        <v>5809</v>
      </c>
      <c r="B5476" s="21" t="s">
        <v>5810</v>
      </c>
      <c r="C5476" s="21"/>
      <c r="D5476" s="22">
        <v>0</v>
      </c>
      <c r="E5476" s="23">
        <v>7.6718171407455116E-3</v>
      </c>
      <c r="F5476" s="23">
        <v>-5.5250281911282971E-2</v>
      </c>
      <c r="G5476" s="23">
        <v>-6.0484723530828483E-2</v>
      </c>
      <c r="H5476" s="23">
        <v>-6.2601288520992865E-2</v>
      </c>
      <c r="I5476" s="25">
        <f t="shared" si="340"/>
        <v>0</v>
      </c>
      <c r="J5476" s="25">
        <f t="shared" si="341"/>
        <v>0</v>
      </c>
      <c r="K5476" s="25">
        <f t="shared" si="342"/>
        <v>0</v>
      </c>
      <c r="L5476" s="25">
        <f t="shared" si="343"/>
        <v>0</v>
      </c>
      <c r="M5476" s="25">
        <v>0</v>
      </c>
      <c r="N5476" s="25" t="e">
        <v>#N/A</v>
      </c>
      <c r="O5476" s="25" t="e">
        <f>VLOOKUP(A5476,'NFkB target TFs'!$E$10:$E$54,1,FALSE)</f>
        <v>#N/A</v>
      </c>
      <c r="P5476" s="25" t="e">
        <f>VLOOKUP(A5476,'all NFkB targets'!$A$6:$A$571,1,FALSE)</f>
        <v>#N/A</v>
      </c>
    </row>
    <row r="5477" spans="1:16" x14ac:dyDescent="0.25">
      <c r="A5477" s="96" t="s">
        <v>5294</v>
      </c>
      <c r="B5477" s="21" t="s">
        <v>5295</v>
      </c>
      <c r="C5477" s="21"/>
      <c r="D5477" s="22">
        <v>0</v>
      </c>
      <c r="E5477" s="23">
        <v>-0.3203733798045979</v>
      </c>
      <c r="F5477" s="23">
        <v>-0.18331529065782129</v>
      </c>
      <c r="G5477" s="23">
        <v>-1.4375727895743399E-2</v>
      </c>
      <c r="H5477" s="23">
        <v>-6.2855629031244878E-2</v>
      </c>
      <c r="I5477" s="25">
        <f t="shared" si="340"/>
        <v>0</v>
      </c>
      <c r="J5477" s="25">
        <f t="shared" si="341"/>
        <v>0</v>
      </c>
      <c r="K5477" s="25">
        <f t="shared" si="342"/>
        <v>0</v>
      </c>
      <c r="L5477" s="25">
        <f t="shared" si="343"/>
        <v>0</v>
      </c>
      <c r="M5477" s="25">
        <v>0</v>
      </c>
      <c r="N5477" s="25" t="e">
        <v>#N/A</v>
      </c>
      <c r="O5477" s="25" t="e">
        <f>VLOOKUP(A5477,'NFkB target TFs'!$E$10:$E$54,1,FALSE)</f>
        <v>#N/A</v>
      </c>
      <c r="P5477" s="25" t="e">
        <f>VLOOKUP(A5477,'all NFkB targets'!$A$6:$A$571,1,FALSE)</f>
        <v>#N/A</v>
      </c>
    </row>
    <row r="5478" spans="1:16" x14ac:dyDescent="0.25">
      <c r="A5478" s="96" t="s">
        <v>4252</v>
      </c>
      <c r="B5478" s="21" t="s">
        <v>4253</v>
      </c>
      <c r="C5478" s="21"/>
      <c r="D5478" s="22">
        <v>0</v>
      </c>
      <c r="E5478" s="23">
        <v>0.20241080221750715</v>
      </c>
      <c r="F5478" s="23">
        <v>-8.2075536825081216E-2</v>
      </c>
      <c r="G5478" s="23">
        <v>-8.8286673629253173E-2</v>
      </c>
      <c r="H5478" s="23">
        <v>-6.2904662089671423E-2</v>
      </c>
      <c r="I5478" s="25">
        <f t="shared" si="340"/>
        <v>0</v>
      </c>
      <c r="J5478" s="25">
        <f t="shared" si="341"/>
        <v>0</v>
      </c>
      <c r="K5478" s="25">
        <f t="shared" si="342"/>
        <v>0</v>
      </c>
      <c r="L5478" s="25">
        <f t="shared" si="343"/>
        <v>0</v>
      </c>
      <c r="M5478" s="25">
        <v>0</v>
      </c>
      <c r="N5478" s="25" t="e">
        <v>#N/A</v>
      </c>
      <c r="O5478" s="25" t="e">
        <f>VLOOKUP(A5478,'NFkB target TFs'!$E$10:$E$54,1,FALSE)</f>
        <v>#N/A</v>
      </c>
      <c r="P5478" s="25" t="e">
        <f>VLOOKUP(A5478,'all NFkB targets'!$A$6:$A$571,1,FALSE)</f>
        <v>#N/A</v>
      </c>
    </row>
    <row r="5479" spans="1:16" x14ac:dyDescent="0.25">
      <c r="A5479" s="96" t="s">
        <v>5611</v>
      </c>
      <c r="B5479" s="21" t="s">
        <v>5612</v>
      </c>
      <c r="C5479" s="21"/>
      <c r="D5479" s="22">
        <v>0</v>
      </c>
      <c r="E5479" s="23">
        <v>1.2022528249212934E-2</v>
      </c>
      <c r="F5479" s="23">
        <v>0.14087718048287678</v>
      </c>
      <c r="G5479" s="23">
        <v>4.7165471264734395E-2</v>
      </c>
      <c r="H5479" s="23">
        <v>-6.2965728766846932E-2</v>
      </c>
      <c r="I5479" s="25">
        <f t="shared" si="340"/>
        <v>0</v>
      </c>
      <c r="J5479" s="25">
        <f t="shared" si="341"/>
        <v>0</v>
      </c>
      <c r="K5479" s="25">
        <f t="shared" si="342"/>
        <v>0</v>
      </c>
      <c r="L5479" s="25">
        <f t="shared" si="343"/>
        <v>0</v>
      </c>
      <c r="M5479" s="25">
        <v>0</v>
      </c>
      <c r="N5479" s="25" t="e">
        <v>#N/A</v>
      </c>
      <c r="O5479" s="25" t="e">
        <f>VLOOKUP(A5479,'NFkB target TFs'!$E$10:$E$54,1,FALSE)</f>
        <v>#N/A</v>
      </c>
      <c r="P5479" s="25" t="e">
        <f>VLOOKUP(A5479,'all NFkB targets'!$A$6:$A$571,1,FALSE)</f>
        <v>#N/A</v>
      </c>
    </row>
    <row r="5480" spans="1:16" x14ac:dyDescent="0.25">
      <c r="A5480" s="96" t="s">
        <v>2005</v>
      </c>
      <c r="B5480" s="21" t="s">
        <v>2006</v>
      </c>
      <c r="C5480" s="21"/>
      <c r="D5480" s="22">
        <v>0</v>
      </c>
      <c r="E5480" s="23">
        <v>-0.22213271804915632</v>
      </c>
      <c r="F5480" s="23">
        <v>9.2458673657497464E-2</v>
      </c>
      <c r="G5480" s="23">
        <v>-3.3534629931689416E-2</v>
      </c>
      <c r="H5480" s="23">
        <v>-6.2966667106662419E-2</v>
      </c>
      <c r="I5480" s="25">
        <f t="shared" si="340"/>
        <v>0</v>
      </c>
      <c r="J5480" s="25">
        <f t="shared" si="341"/>
        <v>0</v>
      </c>
      <c r="K5480" s="25">
        <f t="shared" si="342"/>
        <v>0</v>
      </c>
      <c r="L5480" s="25">
        <f t="shared" si="343"/>
        <v>0</v>
      </c>
      <c r="M5480" s="25">
        <v>0</v>
      </c>
      <c r="N5480" s="25" t="e">
        <v>#N/A</v>
      </c>
      <c r="O5480" s="25" t="e">
        <f>VLOOKUP(A5480,'NFkB target TFs'!$E$10:$E$54,1,FALSE)</f>
        <v>#N/A</v>
      </c>
      <c r="P5480" s="25" t="e">
        <f>VLOOKUP(A5480,'all NFkB targets'!$A$6:$A$571,1,FALSE)</f>
        <v>#N/A</v>
      </c>
    </row>
    <row r="5481" spans="1:16" x14ac:dyDescent="0.25">
      <c r="A5481" s="96" t="s">
        <v>7836</v>
      </c>
      <c r="B5481" s="21" t="s">
        <v>7837</v>
      </c>
      <c r="C5481" s="21"/>
      <c r="D5481" s="22">
        <v>0</v>
      </c>
      <c r="E5481" s="23">
        <v>-6.6578415495562133E-3</v>
      </c>
      <c r="F5481" s="23">
        <v>2.2167684647608234E-2</v>
      </c>
      <c r="G5481" s="23">
        <v>4.8336542432435015E-2</v>
      </c>
      <c r="H5481" s="23">
        <v>-6.3072293313556141E-2</v>
      </c>
      <c r="I5481" s="25">
        <f t="shared" si="340"/>
        <v>0</v>
      </c>
      <c r="J5481" s="25">
        <f t="shared" si="341"/>
        <v>0</v>
      </c>
      <c r="K5481" s="25">
        <f t="shared" si="342"/>
        <v>0</v>
      </c>
      <c r="L5481" s="25">
        <f t="shared" si="343"/>
        <v>0</v>
      </c>
      <c r="M5481" s="25">
        <v>0</v>
      </c>
      <c r="N5481" s="25" t="e">
        <v>#N/A</v>
      </c>
      <c r="O5481" s="25" t="e">
        <f>VLOOKUP(A5481,'NFkB target TFs'!$E$10:$E$54,1,FALSE)</f>
        <v>#N/A</v>
      </c>
      <c r="P5481" s="25" t="e">
        <f>VLOOKUP(A5481,'all NFkB targets'!$A$6:$A$571,1,FALSE)</f>
        <v>#N/A</v>
      </c>
    </row>
    <row r="5482" spans="1:16" x14ac:dyDescent="0.25">
      <c r="A5482" s="96" t="s">
        <v>5316</v>
      </c>
      <c r="B5482" s="21" t="s">
        <v>5317</v>
      </c>
      <c r="C5482" s="21"/>
      <c r="D5482" s="22">
        <v>0</v>
      </c>
      <c r="E5482" s="23">
        <v>6.6601067401690195E-2</v>
      </c>
      <c r="F5482" s="23">
        <v>9.1041654798456884E-2</v>
      </c>
      <c r="G5482" s="23">
        <v>-0.26187678123375191</v>
      </c>
      <c r="H5482" s="23">
        <v>-6.3179110968866706E-2</v>
      </c>
      <c r="I5482" s="25">
        <f t="shared" si="340"/>
        <v>0</v>
      </c>
      <c r="J5482" s="25">
        <f t="shared" si="341"/>
        <v>0</v>
      </c>
      <c r="K5482" s="25">
        <f t="shared" si="342"/>
        <v>0</v>
      </c>
      <c r="L5482" s="25">
        <f t="shared" si="343"/>
        <v>0</v>
      </c>
      <c r="M5482" s="25">
        <v>0</v>
      </c>
      <c r="N5482" s="25" t="e">
        <v>#N/A</v>
      </c>
      <c r="O5482" s="25" t="e">
        <f>VLOOKUP(A5482,'NFkB target TFs'!$E$10:$E$54,1,FALSE)</f>
        <v>#N/A</v>
      </c>
      <c r="P5482" s="25" t="e">
        <f>VLOOKUP(A5482,'all NFkB targets'!$A$6:$A$571,1,FALSE)</f>
        <v>#N/A</v>
      </c>
    </row>
    <row r="5483" spans="1:16" x14ac:dyDescent="0.25">
      <c r="A5483" s="96" t="s">
        <v>9646</v>
      </c>
      <c r="B5483" s="21" t="s">
        <v>9647</v>
      </c>
      <c r="C5483" s="21"/>
      <c r="D5483" s="22">
        <v>0</v>
      </c>
      <c r="E5483" s="23">
        <v>-8.0373416464019951E-2</v>
      </c>
      <c r="F5483" s="23">
        <v>0.22763515928455327</v>
      </c>
      <c r="G5483" s="23">
        <v>-0.35232769145007498</v>
      </c>
      <c r="H5483" s="23">
        <v>-6.3267254422528285E-2</v>
      </c>
      <c r="I5483" s="25">
        <f t="shared" si="340"/>
        <v>0</v>
      </c>
      <c r="J5483" s="25">
        <f t="shared" si="341"/>
        <v>0</v>
      </c>
      <c r="K5483" s="25">
        <f t="shared" si="342"/>
        <v>0</v>
      </c>
      <c r="L5483" s="25">
        <f t="shared" si="343"/>
        <v>0</v>
      </c>
      <c r="M5483" s="25">
        <v>0</v>
      </c>
      <c r="N5483" s="25" t="e">
        <v>#N/A</v>
      </c>
      <c r="O5483" s="25" t="e">
        <f>VLOOKUP(A5483,'NFkB target TFs'!$E$10:$E$54,1,FALSE)</f>
        <v>#N/A</v>
      </c>
      <c r="P5483" s="25" t="e">
        <f>VLOOKUP(A5483,'all NFkB targets'!$A$6:$A$571,1,FALSE)</f>
        <v>#N/A</v>
      </c>
    </row>
    <row r="5484" spans="1:16" x14ac:dyDescent="0.25">
      <c r="A5484" s="96" t="s">
        <v>7708</v>
      </c>
      <c r="B5484" s="21" t="s">
        <v>7709</v>
      </c>
      <c r="C5484" s="21"/>
      <c r="D5484" s="22">
        <v>0</v>
      </c>
      <c r="E5484" s="23">
        <v>0.18356413693794327</v>
      </c>
      <c r="F5484" s="23">
        <v>0.20926702789721882</v>
      </c>
      <c r="G5484" s="23">
        <v>0.23061064386180008</v>
      </c>
      <c r="H5484" s="23">
        <v>-6.3434445819411503E-2</v>
      </c>
      <c r="I5484" s="25">
        <f t="shared" ref="I5484:I5547" si="344">IF(ABS(E5484)&gt;0.585,1,0)</f>
        <v>0</v>
      </c>
      <c r="J5484" s="25">
        <f t="shared" ref="J5484:J5547" si="345">IF(ABS(F5484)&gt;0.585,1,0)</f>
        <v>0</v>
      </c>
      <c r="K5484" s="25">
        <f t="shared" ref="K5484:K5547" si="346">IF(ABS(G5484)&gt;0.585,1,0)</f>
        <v>0</v>
      </c>
      <c r="L5484" s="25">
        <f t="shared" ref="L5484:L5547" si="347">IF(ABS(H5484)&gt;0.585,1,0)</f>
        <v>0</v>
      </c>
      <c r="M5484" s="25">
        <v>0</v>
      </c>
      <c r="N5484" s="25" t="e">
        <v>#N/A</v>
      </c>
      <c r="O5484" s="25" t="e">
        <f>VLOOKUP(A5484,'NFkB target TFs'!$E$10:$E$54,1,FALSE)</f>
        <v>#N/A</v>
      </c>
      <c r="P5484" s="25" t="e">
        <f>VLOOKUP(A5484,'all NFkB targets'!$A$6:$A$571,1,FALSE)</f>
        <v>#N/A</v>
      </c>
    </row>
    <row r="5485" spans="1:16" x14ac:dyDescent="0.25">
      <c r="A5485" s="96" t="s">
        <v>8685</v>
      </c>
      <c r="B5485" s="21" t="s">
        <v>8686</v>
      </c>
      <c r="C5485" s="21"/>
      <c r="D5485" s="22">
        <v>0</v>
      </c>
      <c r="E5485" s="23">
        <v>8.2016579421759592E-2</v>
      </c>
      <c r="F5485" s="23">
        <v>5.0170061147439778E-2</v>
      </c>
      <c r="G5485" s="23">
        <v>-0.20080828458581207</v>
      </c>
      <c r="H5485" s="23">
        <v>-6.3449178000424905E-2</v>
      </c>
      <c r="I5485" s="25">
        <f t="shared" si="344"/>
        <v>0</v>
      </c>
      <c r="J5485" s="25">
        <f t="shared" si="345"/>
        <v>0</v>
      </c>
      <c r="K5485" s="25">
        <f t="shared" si="346"/>
        <v>0</v>
      </c>
      <c r="L5485" s="25">
        <f t="shared" si="347"/>
        <v>0</v>
      </c>
      <c r="M5485" s="25">
        <v>0</v>
      </c>
      <c r="N5485" s="25" t="e">
        <v>#N/A</v>
      </c>
      <c r="O5485" s="25" t="e">
        <f>VLOOKUP(A5485,'NFkB target TFs'!$E$10:$E$54,1,FALSE)</f>
        <v>#N/A</v>
      </c>
      <c r="P5485" s="25" t="e">
        <f>VLOOKUP(A5485,'all NFkB targets'!$A$6:$A$571,1,FALSE)</f>
        <v>#N/A</v>
      </c>
    </row>
    <row r="5486" spans="1:16" x14ac:dyDescent="0.25">
      <c r="A5486" s="96" t="s">
        <v>4768</v>
      </c>
      <c r="B5486" s="21" t="s">
        <v>4769</v>
      </c>
      <c r="C5486" s="21"/>
      <c r="D5486" s="22">
        <v>0</v>
      </c>
      <c r="E5486" s="23">
        <v>7.1170782297552984E-2</v>
      </c>
      <c r="F5486" s="23">
        <v>0.24973061166526872</v>
      </c>
      <c r="G5486" s="23">
        <v>0.16721214273084603</v>
      </c>
      <c r="H5486" s="23">
        <v>-6.3510979632036876E-2</v>
      </c>
      <c r="I5486" s="25">
        <f t="shared" si="344"/>
        <v>0</v>
      </c>
      <c r="J5486" s="25">
        <f t="shared" si="345"/>
        <v>0</v>
      </c>
      <c r="K5486" s="25">
        <f t="shared" si="346"/>
        <v>0</v>
      </c>
      <c r="L5486" s="25">
        <f t="shared" si="347"/>
        <v>0</v>
      </c>
      <c r="M5486" s="25">
        <v>0</v>
      </c>
      <c r="N5486" s="25" t="e">
        <v>#N/A</v>
      </c>
      <c r="O5486" s="25" t="e">
        <f>VLOOKUP(A5486,'NFkB target TFs'!$E$10:$E$54,1,FALSE)</f>
        <v>#N/A</v>
      </c>
      <c r="P5486" s="25" t="e">
        <f>VLOOKUP(A5486,'all NFkB targets'!$A$6:$A$571,1,FALSE)</f>
        <v>#N/A</v>
      </c>
    </row>
    <row r="5487" spans="1:16" x14ac:dyDescent="0.25">
      <c r="A5487" s="96" t="s">
        <v>7182</v>
      </c>
      <c r="B5487" s="21" t="s">
        <v>7183</v>
      </c>
      <c r="C5487" s="21"/>
      <c r="D5487" s="22">
        <v>0</v>
      </c>
      <c r="E5487" s="23">
        <v>0.42470994277381019</v>
      </c>
      <c r="F5487" s="23">
        <v>0.26156007669207038</v>
      </c>
      <c r="G5487" s="23">
        <v>0.5683341280804346</v>
      </c>
      <c r="H5487" s="23">
        <v>-6.3575436992264589E-2</v>
      </c>
      <c r="I5487" s="25">
        <f t="shared" si="344"/>
        <v>0</v>
      </c>
      <c r="J5487" s="25">
        <f t="shared" si="345"/>
        <v>0</v>
      </c>
      <c r="K5487" s="25">
        <f t="shared" si="346"/>
        <v>0</v>
      </c>
      <c r="L5487" s="25">
        <f t="shared" si="347"/>
        <v>0</v>
      </c>
      <c r="M5487" s="25">
        <v>0</v>
      </c>
      <c r="N5487" s="25" t="e">
        <v>#N/A</v>
      </c>
      <c r="O5487" s="25" t="e">
        <f>VLOOKUP(A5487,'NFkB target TFs'!$E$10:$E$54,1,FALSE)</f>
        <v>#N/A</v>
      </c>
      <c r="P5487" s="25" t="e">
        <f>VLOOKUP(A5487,'all NFkB targets'!$A$6:$A$571,1,FALSE)</f>
        <v>#N/A</v>
      </c>
    </row>
    <row r="5488" spans="1:16" x14ac:dyDescent="0.25">
      <c r="A5488" s="96" t="s">
        <v>9447</v>
      </c>
      <c r="B5488" s="21" t="s">
        <v>9448</v>
      </c>
      <c r="C5488" s="21"/>
      <c r="D5488" s="22">
        <v>0</v>
      </c>
      <c r="E5488" s="23">
        <v>0.11593592135470385</v>
      </c>
      <c r="F5488" s="23">
        <v>0.36907679470277477</v>
      </c>
      <c r="G5488" s="23">
        <v>0.20121129876203392</v>
      </c>
      <c r="H5488" s="23">
        <v>-6.3588309115688066E-2</v>
      </c>
      <c r="I5488" s="25">
        <f t="shared" si="344"/>
        <v>0</v>
      </c>
      <c r="J5488" s="25">
        <f t="shared" si="345"/>
        <v>0</v>
      </c>
      <c r="K5488" s="25">
        <f t="shared" si="346"/>
        <v>0</v>
      </c>
      <c r="L5488" s="25">
        <f t="shared" si="347"/>
        <v>0</v>
      </c>
      <c r="M5488" s="25">
        <v>0</v>
      </c>
      <c r="N5488" s="25" t="e">
        <v>#N/A</v>
      </c>
      <c r="O5488" s="25" t="e">
        <f>VLOOKUP(A5488,'NFkB target TFs'!$E$10:$E$54,1,FALSE)</f>
        <v>#N/A</v>
      </c>
      <c r="P5488" s="25" t="e">
        <f>VLOOKUP(A5488,'all NFkB targets'!$A$6:$A$571,1,FALSE)</f>
        <v>#N/A</v>
      </c>
    </row>
    <row r="5489" spans="1:16" x14ac:dyDescent="0.25">
      <c r="A5489" s="96" t="s">
        <v>9658</v>
      </c>
      <c r="B5489" s="21" t="s">
        <v>9659</v>
      </c>
      <c r="C5489" s="21"/>
      <c r="D5489" s="22">
        <v>0</v>
      </c>
      <c r="E5489" s="23">
        <v>0.49771736782572173</v>
      </c>
      <c r="F5489" s="23">
        <v>0.20189108719687815</v>
      </c>
      <c r="G5489" s="23">
        <v>0.37273257959709838</v>
      </c>
      <c r="H5489" s="23">
        <v>-6.3593430073630663E-2</v>
      </c>
      <c r="I5489" s="25">
        <f t="shared" si="344"/>
        <v>0</v>
      </c>
      <c r="J5489" s="25">
        <f t="shared" si="345"/>
        <v>0</v>
      </c>
      <c r="K5489" s="25">
        <f t="shared" si="346"/>
        <v>0</v>
      </c>
      <c r="L5489" s="25">
        <f t="shared" si="347"/>
        <v>0</v>
      </c>
      <c r="M5489" s="25">
        <v>0</v>
      </c>
      <c r="N5489" s="25" t="e">
        <v>#N/A</v>
      </c>
      <c r="O5489" s="25" t="e">
        <f>VLOOKUP(A5489,'NFkB target TFs'!$E$10:$E$54,1,FALSE)</f>
        <v>#N/A</v>
      </c>
      <c r="P5489" s="25" t="e">
        <f>VLOOKUP(A5489,'all NFkB targets'!$A$6:$A$571,1,FALSE)</f>
        <v>#N/A</v>
      </c>
    </row>
    <row r="5490" spans="1:16" x14ac:dyDescent="0.25">
      <c r="A5490" s="96" t="s">
        <v>6523</v>
      </c>
      <c r="B5490" s="21" t="s">
        <v>6524</v>
      </c>
      <c r="C5490" s="21"/>
      <c r="D5490" s="22">
        <v>0</v>
      </c>
      <c r="E5490" s="23">
        <v>-0.11912097419576299</v>
      </c>
      <c r="F5490" s="23">
        <v>0.22890797662883891</v>
      </c>
      <c r="G5490" s="23">
        <v>0.40532000736882534</v>
      </c>
      <c r="H5490" s="23">
        <v>-6.3625498651877249E-2</v>
      </c>
      <c r="I5490" s="25">
        <f t="shared" si="344"/>
        <v>0</v>
      </c>
      <c r="J5490" s="25">
        <f t="shared" si="345"/>
        <v>0</v>
      </c>
      <c r="K5490" s="25">
        <f t="shared" si="346"/>
        <v>0</v>
      </c>
      <c r="L5490" s="25">
        <f t="shared" si="347"/>
        <v>0</v>
      </c>
      <c r="M5490" s="25">
        <v>0</v>
      </c>
      <c r="N5490" s="25" t="e">
        <v>#N/A</v>
      </c>
      <c r="O5490" s="25" t="e">
        <f>VLOOKUP(A5490,'NFkB target TFs'!$E$10:$E$54,1,FALSE)</f>
        <v>#N/A</v>
      </c>
      <c r="P5490" s="25" t="e">
        <f>VLOOKUP(A5490,'all NFkB targets'!$A$6:$A$571,1,FALSE)</f>
        <v>#N/A</v>
      </c>
    </row>
    <row r="5491" spans="1:16" x14ac:dyDescent="0.25">
      <c r="A5491" s="96" t="s">
        <v>4174</v>
      </c>
      <c r="B5491" s="21" t="s">
        <v>4175</v>
      </c>
      <c r="C5491" s="21"/>
      <c r="D5491" s="22">
        <v>0</v>
      </c>
      <c r="E5491" s="23">
        <v>0.13445919117435523</v>
      </c>
      <c r="F5491" s="23">
        <v>5.0668807279435374E-2</v>
      </c>
      <c r="G5491" s="23">
        <v>-0.10464761897983389</v>
      </c>
      <c r="H5491" s="23">
        <v>-6.3633704296578567E-2</v>
      </c>
      <c r="I5491" s="25">
        <f t="shared" si="344"/>
        <v>0</v>
      </c>
      <c r="J5491" s="25">
        <f t="shared" si="345"/>
        <v>0</v>
      </c>
      <c r="K5491" s="25">
        <f t="shared" si="346"/>
        <v>0</v>
      </c>
      <c r="L5491" s="25">
        <f t="shared" si="347"/>
        <v>0</v>
      </c>
      <c r="M5491" s="25">
        <v>0</v>
      </c>
      <c r="N5491" s="25" t="e">
        <v>#N/A</v>
      </c>
      <c r="O5491" s="25" t="e">
        <f>VLOOKUP(A5491,'NFkB target TFs'!$E$10:$E$54,1,FALSE)</f>
        <v>#N/A</v>
      </c>
      <c r="P5491" s="25" t="e">
        <f>VLOOKUP(A5491,'all NFkB targets'!$A$6:$A$571,1,FALSE)</f>
        <v>#N/A</v>
      </c>
    </row>
    <row r="5492" spans="1:16" x14ac:dyDescent="0.25">
      <c r="A5492" s="96" t="s">
        <v>5769</v>
      </c>
      <c r="B5492" s="21" t="s">
        <v>5770</v>
      </c>
      <c r="C5492" s="21"/>
      <c r="D5492" s="22">
        <v>0</v>
      </c>
      <c r="E5492" s="23">
        <v>0.24478036858007979</v>
      </c>
      <c r="F5492" s="23">
        <v>0.36160383206109642</v>
      </c>
      <c r="G5492" s="23">
        <v>-0.11985762743165676</v>
      </c>
      <c r="H5492" s="23">
        <v>-6.3655132422688873E-2</v>
      </c>
      <c r="I5492" s="25">
        <f t="shared" si="344"/>
        <v>0</v>
      </c>
      <c r="J5492" s="25">
        <f t="shared" si="345"/>
        <v>0</v>
      </c>
      <c r="K5492" s="25">
        <f t="shared" si="346"/>
        <v>0</v>
      </c>
      <c r="L5492" s="25">
        <f t="shared" si="347"/>
        <v>0</v>
      </c>
      <c r="M5492" s="25">
        <v>0</v>
      </c>
      <c r="N5492" s="25" t="e">
        <v>#N/A</v>
      </c>
      <c r="O5492" s="25" t="e">
        <f>VLOOKUP(A5492,'NFkB target TFs'!$E$10:$E$54,1,FALSE)</f>
        <v>#N/A</v>
      </c>
      <c r="P5492" s="25" t="e">
        <f>VLOOKUP(A5492,'all NFkB targets'!$A$6:$A$571,1,FALSE)</f>
        <v>#N/A</v>
      </c>
    </row>
    <row r="5493" spans="1:16" x14ac:dyDescent="0.25">
      <c r="A5493" s="96" t="s">
        <v>12227</v>
      </c>
      <c r="B5493" s="21" t="s">
        <v>941</v>
      </c>
      <c r="C5493" s="21"/>
      <c r="D5493" s="22">
        <v>0</v>
      </c>
      <c r="E5493" s="24">
        <v>-0.87708111930716393</v>
      </c>
      <c r="F5493" s="24">
        <v>-0.12343580218876345</v>
      </c>
      <c r="G5493" s="24">
        <v>-0.19040959204654642</v>
      </c>
      <c r="H5493" s="23">
        <v>-6.366324309776801E-2</v>
      </c>
      <c r="I5493" s="25">
        <f t="shared" si="344"/>
        <v>1</v>
      </c>
      <c r="J5493" s="25">
        <f t="shared" si="345"/>
        <v>0</v>
      </c>
      <c r="K5493" s="25">
        <f t="shared" si="346"/>
        <v>0</v>
      </c>
      <c r="L5493" s="25">
        <f t="shared" si="347"/>
        <v>0</v>
      </c>
      <c r="M5493" s="25">
        <v>1</v>
      </c>
      <c r="N5493" s="25" t="e">
        <v>#N/A</v>
      </c>
      <c r="O5493" s="25" t="e">
        <f>VLOOKUP(A5493,'NFkB target TFs'!$E$10:$E$54,1,FALSE)</f>
        <v>#N/A</v>
      </c>
      <c r="P5493" s="25" t="e">
        <f>VLOOKUP(A5493,'all NFkB targets'!$A$6:$A$571,1,FALSE)</f>
        <v>#N/A</v>
      </c>
    </row>
    <row r="5494" spans="1:16" x14ac:dyDescent="0.25">
      <c r="A5494" s="96" t="s">
        <v>2510</v>
      </c>
      <c r="B5494" s="21" t="s">
        <v>941</v>
      </c>
      <c r="C5494" s="21"/>
      <c r="D5494" s="22">
        <v>0</v>
      </c>
      <c r="E5494" s="23">
        <v>0.12960684454742732</v>
      </c>
      <c r="F5494" s="23">
        <v>-0.16618252209146733</v>
      </c>
      <c r="G5494" s="23">
        <v>-0.17250059937152079</v>
      </c>
      <c r="H5494" s="23">
        <v>-6.3755787663528823E-2</v>
      </c>
      <c r="I5494" s="25">
        <f t="shared" si="344"/>
        <v>0</v>
      </c>
      <c r="J5494" s="25">
        <f t="shared" si="345"/>
        <v>0</v>
      </c>
      <c r="K5494" s="25">
        <f t="shared" si="346"/>
        <v>0</v>
      </c>
      <c r="L5494" s="25">
        <f t="shared" si="347"/>
        <v>0</v>
      </c>
      <c r="M5494" s="25">
        <v>0</v>
      </c>
      <c r="N5494" s="25" t="e">
        <v>#N/A</v>
      </c>
      <c r="O5494" s="25" t="e">
        <f>VLOOKUP(A5494,'NFkB target TFs'!$E$10:$E$54,1,FALSE)</f>
        <v>#N/A</v>
      </c>
      <c r="P5494" s="25" t="e">
        <f>VLOOKUP(A5494,'all NFkB targets'!$A$6:$A$571,1,FALSE)</f>
        <v>#N/A</v>
      </c>
    </row>
    <row r="5495" spans="1:16" x14ac:dyDescent="0.25">
      <c r="A5495" s="96" t="s">
        <v>3113</v>
      </c>
      <c r="B5495" s="21" t="s">
        <v>3114</v>
      </c>
      <c r="C5495" s="21"/>
      <c r="D5495" s="22">
        <v>0</v>
      </c>
      <c r="E5495" s="23">
        <v>1.6237658391086856E-2</v>
      </c>
      <c r="F5495" s="23">
        <v>-4.9007753970307648E-2</v>
      </c>
      <c r="G5495" s="23">
        <v>-0.11076988206990113</v>
      </c>
      <c r="H5495" s="23">
        <v>-6.377760693282962E-2</v>
      </c>
      <c r="I5495" s="25">
        <f t="shared" si="344"/>
        <v>0</v>
      </c>
      <c r="J5495" s="25">
        <f t="shared" si="345"/>
        <v>0</v>
      </c>
      <c r="K5495" s="25">
        <f t="shared" si="346"/>
        <v>0</v>
      </c>
      <c r="L5495" s="25">
        <f t="shared" si="347"/>
        <v>0</v>
      </c>
      <c r="M5495" s="25">
        <v>0</v>
      </c>
      <c r="N5495" s="25" t="e">
        <v>#N/A</v>
      </c>
      <c r="O5495" s="25" t="e">
        <f>VLOOKUP(A5495,'NFkB target TFs'!$E$10:$E$54,1,FALSE)</f>
        <v>#N/A</v>
      </c>
      <c r="P5495" s="25" t="e">
        <f>VLOOKUP(A5495,'all NFkB targets'!$A$6:$A$571,1,FALSE)</f>
        <v>#N/A</v>
      </c>
    </row>
    <row r="5496" spans="1:16" x14ac:dyDescent="0.25">
      <c r="A5496" s="96" t="s">
        <v>12714</v>
      </c>
      <c r="B5496" s="21" t="s">
        <v>941</v>
      </c>
      <c r="C5496" s="21"/>
      <c r="D5496" s="22">
        <v>0</v>
      </c>
      <c r="E5496" s="24">
        <v>-0.19859921415147275</v>
      </c>
      <c r="F5496" s="24">
        <v>-0.74668343057035291</v>
      </c>
      <c r="G5496" s="24">
        <v>-0.33548404727366843</v>
      </c>
      <c r="H5496" s="23">
        <v>-6.3970371992052952E-2</v>
      </c>
      <c r="I5496" s="25">
        <f t="shared" si="344"/>
        <v>0</v>
      </c>
      <c r="J5496" s="25">
        <f t="shared" si="345"/>
        <v>1</v>
      </c>
      <c r="K5496" s="25">
        <f t="shared" si="346"/>
        <v>0</v>
      </c>
      <c r="L5496" s="25">
        <f t="shared" si="347"/>
        <v>0</v>
      </c>
      <c r="M5496" s="25">
        <v>1</v>
      </c>
      <c r="N5496" s="25" t="e">
        <v>#N/A</v>
      </c>
      <c r="O5496" s="25" t="e">
        <f>VLOOKUP(A5496,'NFkB target TFs'!$E$10:$E$54,1,FALSE)</f>
        <v>#N/A</v>
      </c>
      <c r="P5496" s="25" t="e">
        <f>VLOOKUP(A5496,'all NFkB targets'!$A$6:$A$571,1,FALSE)</f>
        <v>#N/A</v>
      </c>
    </row>
    <row r="5497" spans="1:16" x14ac:dyDescent="0.25">
      <c r="A5497" s="96" t="s">
        <v>11826</v>
      </c>
      <c r="B5497" s="21" t="s">
        <v>941</v>
      </c>
      <c r="C5497" s="21"/>
      <c r="D5497" s="22">
        <v>0</v>
      </c>
      <c r="E5497" s="23">
        <v>-6.4354565208047207E-2</v>
      </c>
      <c r="F5497" s="23">
        <v>-0.16532415855875024</v>
      </c>
      <c r="G5497" s="23">
        <v>0.14665510620310787</v>
      </c>
      <c r="H5497" s="23">
        <v>-6.3991764727964542E-2</v>
      </c>
      <c r="I5497" s="25">
        <f t="shared" si="344"/>
        <v>0</v>
      </c>
      <c r="J5497" s="25">
        <f t="shared" si="345"/>
        <v>0</v>
      </c>
      <c r="K5497" s="25">
        <f t="shared" si="346"/>
        <v>0</v>
      </c>
      <c r="L5497" s="25">
        <f t="shared" si="347"/>
        <v>0</v>
      </c>
      <c r="M5497" s="25">
        <v>0</v>
      </c>
      <c r="N5497" s="25" t="e">
        <v>#N/A</v>
      </c>
      <c r="O5497" s="25" t="e">
        <f>VLOOKUP(A5497,'NFkB target TFs'!$E$10:$E$54,1,FALSE)</f>
        <v>#N/A</v>
      </c>
      <c r="P5497" s="25" t="e">
        <f>VLOOKUP(A5497,'all NFkB targets'!$A$6:$A$571,1,FALSE)</f>
        <v>#N/A</v>
      </c>
    </row>
    <row r="5498" spans="1:16" x14ac:dyDescent="0.25">
      <c r="A5498" s="96" t="s">
        <v>6265</v>
      </c>
      <c r="B5498" s="21" t="s">
        <v>6266</v>
      </c>
      <c r="C5498" s="21"/>
      <c r="D5498" s="22">
        <v>0</v>
      </c>
      <c r="E5498" s="23">
        <v>0.2122641856360703</v>
      </c>
      <c r="F5498" s="23">
        <v>-0.49545618173414174</v>
      </c>
      <c r="G5498" s="23">
        <v>0.19030482830717152</v>
      </c>
      <c r="H5498" s="23">
        <v>-6.3994897468668724E-2</v>
      </c>
      <c r="I5498" s="25">
        <f t="shared" si="344"/>
        <v>0</v>
      </c>
      <c r="J5498" s="25">
        <f t="shared" si="345"/>
        <v>0</v>
      </c>
      <c r="K5498" s="25">
        <f t="shared" si="346"/>
        <v>0</v>
      </c>
      <c r="L5498" s="25">
        <f t="shared" si="347"/>
        <v>0</v>
      </c>
      <c r="M5498" s="25">
        <v>0</v>
      </c>
      <c r="N5498" s="25" t="e">
        <v>#N/A</v>
      </c>
      <c r="O5498" s="25" t="e">
        <f>VLOOKUP(A5498,'NFkB target TFs'!$E$10:$E$54,1,FALSE)</f>
        <v>#N/A</v>
      </c>
      <c r="P5498" s="25" t="e">
        <f>VLOOKUP(A5498,'all NFkB targets'!$A$6:$A$571,1,FALSE)</f>
        <v>#N/A</v>
      </c>
    </row>
    <row r="5499" spans="1:16" x14ac:dyDescent="0.25">
      <c r="A5499" s="96" t="s">
        <v>10028</v>
      </c>
      <c r="B5499" s="21" t="s">
        <v>10029</v>
      </c>
      <c r="C5499" s="21"/>
      <c r="D5499" s="22">
        <v>0</v>
      </c>
      <c r="E5499" s="23">
        <v>-9.0559906497865647E-2</v>
      </c>
      <c r="F5499" s="23">
        <v>-0.10507739947972726</v>
      </c>
      <c r="G5499" s="23">
        <v>-0.28295944718022709</v>
      </c>
      <c r="H5499" s="23">
        <v>-6.4064063384486988E-2</v>
      </c>
      <c r="I5499" s="25">
        <f t="shared" si="344"/>
        <v>0</v>
      </c>
      <c r="J5499" s="25">
        <f t="shared" si="345"/>
        <v>0</v>
      </c>
      <c r="K5499" s="25">
        <f t="shared" si="346"/>
        <v>0</v>
      </c>
      <c r="L5499" s="25">
        <f t="shared" si="347"/>
        <v>0</v>
      </c>
      <c r="M5499" s="25">
        <v>0</v>
      </c>
      <c r="N5499" s="25" t="e">
        <v>#N/A</v>
      </c>
      <c r="O5499" s="25" t="e">
        <f>VLOOKUP(A5499,'NFkB target TFs'!$E$10:$E$54,1,FALSE)</f>
        <v>#N/A</v>
      </c>
      <c r="P5499" s="25" t="e">
        <f>VLOOKUP(A5499,'all NFkB targets'!$A$6:$A$571,1,FALSE)</f>
        <v>#N/A</v>
      </c>
    </row>
    <row r="5500" spans="1:16" x14ac:dyDescent="0.25">
      <c r="A5500" s="96" t="s">
        <v>3383</v>
      </c>
      <c r="B5500" s="21" t="s">
        <v>3384</v>
      </c>
      <c r="C5500" s="21"/>
      <c r="D5500" s="22">
        <v>0</v>
      </c>
      <c r="E5500" s="23">
        <v>0.21266088331867466</v>
      </c>
      <c r="F5500" s="23">
        <v>0.24382128539528738</v>
      </c>
      <c r="G5500" s="23">
        <v>0.25140355421298916</v>
      </c>
      <c r="H5500" s="23">
        <v>-6.4080020269073154E-2</v>
      </c>
      <c r="I5500" s="25">
        <f t="shared" si="344"/>
        <v>0</v>
      </c>
      <c r="J5500" s="25">
        <f t="shared" si="345"/>
        <v>0</v>
      </c>
      <c r="K5500" s="25">
        <f t="shared" si="346"/>
        <v>0</v>
      </c>
      <c r="L5500" s="25">
        <f t="shared" si="347"/>
        <v>0</v>
      </c>
      <c r="M5500" s="25">
        <v>0</v>
      </c>
      <c r="N5500" s="25" t="e">
        <v>#N/A</v>
      </c>
      <c r="O5500" s="25" t="e">
        <f>VLOOKUP(A5500,'NFkB target TFs'!$E$10:$E$54,1,FALSE)</f>
        <v>#N/A</v>
      </c>
      <c r="P5500" s="25" t="e">
        <f>VLOOKUP(A5500,'all NFkB targets'!$A$6:$A$571,1,FALSE)</f>
        <v>#N/A</v>
      </c>
    </row>
    <row r="5501" spans="1:16" x14ac:dyDescent="0.25">
      <c r="A5501" s="96" t="s">
        <v>11800</v>
      </c>
      <c r="B5501" s="21" t="s">
        <v>941</v>
      </c>
      <c r="C5501" s="21"/>
      <c r="D5501" s="22">
        <v>0</v>
      </c>
      <c r="E5501" s="23">
        <v>-3.8246210499762991E-2</v>
      </c>
      <c r="F5501" s="23">
        <v>-2.9747343394051905E-2</v>
      </c>
      <c r="G5501" s="23">
        <v>0.25847424455194673</v>
      </c>
      <c r="H5501" s="23">
        <v>-6.4317464646451786E-2</v>
      </c>
      <c r="I5501" s="25">
        <f t="shared" si="344"/>
        <v>0</v>
      </c>
      <c r="J5501" s="25">
        <f t="shared" si="345"/>
        <v>0</v>
      </c>
      <c r="K5501" s="25">
        <f t="shared" si="346"/>
        <v>0</v>
      </c>
      <c r="L5501" s="25">
        <f t="shared" si="347"/>
        <v>0</v>
      </c>
      <c r="M5501" s="25">
        <v>0</v>
      </c>
      <c r="N5501" s="25" t="e">
        <v>#N/A</v>
      </c>
      <c r="O5501" s="25" t="e">
        <f>VLOOKUP(A5501,'NFkB target TFs'!$E$10:$E$54,1,FALSE)</f>
        <v>#N/A</v>
      </c>
      <c r="P5501" s="25" t="e">
        <f>VLOOKUP(A5501,'all NFkB targets'!$A$6:$A$571,1,FALSE)</f>
        <v>#N/A</v>
      </c>
    </row>
    <row r="5502" spans="1:16" x14ac:dyDescent="0.25">
      <c r="A5502" s="96" t="s">
        <v>10361</v>
      </c>
      <c r="B5502" s="21" t="s">
        <v>10362</v>
      </c>
      <c r="C5502" s="21"/>
      <c r="D5502" s="22">
        <v>0</v>
      </c>
      <c r="E5502" s="23">
        <v>0.17148434772021195</v>
      </c>
      <c r="F5502" s="23">
        <v>-0.11920573523240924</v>
      </c>
      <c r="G5502" s="23">
        <v>-0.27828086799238072</v>
      </c>
      <c r="H5502" s="23">
        <v>-6.4328634707809362E-2</v>
      </c>
      <c r="I5502" s="25">
        <f t="shared" si="344"/>
        <v>0</v>
      </c>
      <c r="J5502" s="25">
        <f t="shared" si="345"/>
        <v>0</v>
      </c>
      <c r="K5502" s="25">
        <f t="shared" si="346"/>
        <v>0</v>
      </c>
      <c r="L5502" s="25">
        <f t="shared" si="347"/>
        <v>0</v>
      </c>
      <c r="M5502" s="25">
        <v>0</v>
      </c>
      <c r="N5502" s="25" t="e">
        <v>#N/A</v>
      </c>
      <c r="O5502" s="25" t="e">
        <f>VLOOKUP(A5502,'NFkB target TFs'!$E$10:$E$54,1,FALSE)</f>
        <v>#N/A</v>
      </c>
      <c r="P5502" s="25" t="e">
        <f>VLOOKUP(A5502,'all NFkB targets'!$A$6:$A$571,1,FALSE)</f>
        <v>#N/A</v>
      </c>
    </row>
    <row r="5503" spans="1:16" x14ac:dyDescent="0.25">
      <c r="A5503" s="96" t="s">
        <v>11802</v>
      </c>
      <c r="B5503" s="21" t="s">
        <v>941</v>
      </c>
      <c r="C5503" s="21"/>
      <c r="D5503" s="22">
        <v>0</v>
      </c>
      <c r="E5503" s="23">
        <v>0.2817568314841154</v>
      </c>
      <c r="F5503" s="23">
        <v>0.42010848882626556</v>
      </c>
      <c r="G5503" s="23">
        <v>0.21039062813234996</v>
      </c>
      <c r="H5503" s="23">
        <v>-6.4578006422365955E-2</v>
      </c>
      <c r="I5503" s="25">
        <f t="shared" si="344"/>
        <v>0</v>
      </c>
      <c r="J5503" s="25">
        <f t="shared" si="345"/>
        <v>0</v>
      </c>
      <c r="K5503" s="25">
        <f t="shared" si="346"/>
        <v>0</v>
      </c>
      <c r="L5503" s="25">
        <f t="shared" si="347"/>
        <v>0</v>
      </c>
      <c r="M5503" s="25">
        <v>0</v>
      </c>
      <c r="N5503" s="25" t="e">
        <v>#N/A</v>
      </c>
      <c r="O5503" s="25" t="e">
        <f>VLOOKUP(A5503,'NFkB target TFs'!$E$10:$E$54,1,FALSE)</f>
        <v>#N/A</v>
      </c>
      <c r="P5503" s="25" t="e">
        <f>VLOOKUP(A5503,'all NFkB targets'!$A$6:$A$571,1,FALSE)</f>
        <v>#N/A</v>
      </c>
    </row>
    <row r="5504" spans="1:16" x14ac:dyDescent="0.25">
      <c r="A5504" s="96" t="s">
        <v>12934</v>
      </c>
      <c r="B5504" s="21" t="s">
        <v>12935</v>
      </c>
      <c r="C5504" s="21"/>
      <c r="D5504" s="22">
        <v>0</v>
      </c>
      <c r="E5504" s="28">
        <v>0.76378801556243281</v>
      </c>
      <c r="F5504" s="28">
        <v>0.73087886716214134</v>
      </c>
      <c r="G5504" s="23">
        <v>-8.5184323314327945E-2</v>
      </c>
      <c r="H5504" s="23">
        <v>-6.4590539387894913E-2</v>
      </c>
      <c r="I5504" s="25">
        <f t="shared" si="344"/>
        <v>1</v>
      </c>
      <c r="J5504" s="25">
        <f t="shared" si="345"/>
        <v>1</v>
      </c>
      <c r="K5504" s="25">
        <f t="shared" si="346"/>
        <v>0</v>
      </c>
      <c r="L5504" s="25">
        <f t="shared" si="347"/>
        <v>0</v>
      </c>
      <c r="M5504" s="25">
        <v>1</v>
      </c>
      <c r="N5504" s="25" t="e">
        <v>#N/A</v>
      </c>
      <c r="O5504" s="25" t="e">
        <f>VLOOKUP(A5504,'NFkB target TFs'!$E$10:$E$54,1,FALSE)</f>
        <v>#N/A</v>
      </c>
      <c r="P5504" s="25" t="e">
        <f>VLOOKUP(A5504,'all NFkB targets'!$A$6:$A$571,1,FALSE)</f>
        <v>#N/A</v>
      </c>
    </row>
    <row r="5505" spans="1:16" x14ac:dyDescent="0.25">
      <c r="A5505" s="96" t="s">
        <v>3075</v>
      </c>
      <c r="B5505" s="21" t="s">
        <v>3076</v>
      </c>
      <c r="C5505" s="21"/>
      <c r="D5505" s="22">
        <v>0</v>
      </c>
      <c r="E5505" s="23">
        <v>0.20407370615060183</v>
      </c>
      <c r="F5505" s="23">
        <v>0.31462323963079541</v>
      </c>
      <c r="G5505" s="23">
        <v>0.21208105562783869</v>
      </c>
      <c r="H5505" s="23">
        <v>-6.4713995097520724E-2</v>
      </c>
      <c r="I5505" s="25">
        <f t="shared" si="344"/>
        <v>0</v>
      </c>
      <c r="J5505" s="25">
        <f t="shared" si="345"/>
        <v>0</v>
      </c>
      <c r="K5505" s="25">
        <f t="shared" si="346"/>
        <v>0</v>
      </c>
      <c r="L5505" s="25">
        <f t="shared" si="347"/>
        <v>0</v>
      </c>
      <c r="M5505" s="25">
        <v>0</v>
      </c>
      <c r="N5505" s="25" t="e">
        <v>#N/A</v>
      </c>
      <c r="O5505" s="25" t="e">
        <f>VLOOKUP(A5505,'NFkB target TFs'!$E$10:$E$54,1,FALSE)</f>
        <v>#N/A</v>
      </c>
      <c r="P5505" s="25" t="e">
        <f>VLOOKUP(A5505,'all NFkB targets'!$A$6:$A$571,1,FALSE)</f>
        <v>#N/A</v>
      </c>
    </row>
    <row r="5506" spans="1:16" x14ac:dyDescent="0.25">
      <c r="A5506" s="96" t="s">
        <v>6181</v>
      </c>
      <c r="B5506" s="21" t="s">
        <v>6182</v>
      </c>
      <c r="C5506" s="21"/>
      <c r="D5506" s="22">
        <v>0</v>
      </c>
      <c r="E5506" s="23">
        <v>0.33424375618023083</v>
      </c>
      <c r="F5506" s="23">
        <v>0.46623696201042863</v>
      </c>
      <c r="G5506" s="23">
        <v>9.3357198724028825E-2</v>
      </c>
      <c r="H5506" s="23">
        <v>-6.472332948958226E-2</v>
      </c>
      <c r="I5506" s="25">
        <f t="shared" si="344"/>
        <v>0</v>
      </c>
      <c r="J5506" s="25">
        <f t="shared" si="345"/>
        <v>0</v>
      </c>
      <c r="K5506" s="25">
        <f t="shared" si="346"/>
        <v>0</v>
      </c>
      <c r="L5506" s="25">
        <f t="shared" si="347"/>
        <v>0</v>
      </c>
      <c r="M5506" s="25">
        <v>0</v>
      </c>
      <c r="N5506" s="25" t="e">
        <v>#N/A</v>
      </c>
      <c r="O5506" s="25" t="e">
        <f>VLOOKUP(A5506,'NFkB target TFs'!$E$10:$E$54,1,FALSE)</f>
        <v>#N/A</v>
      </c>
      <c r="P5506" s="25" t="e">
        <f>VLOOKUP(A5506,'all NFkB targets'!$A$6:$A$571,1,FALSE)</f>
        <v>#N/A</v>
      </c>
    </row>
    <row r="5507" spans="1:16" x14ac:dyDescent="0.25">
      <c r="A5507" s="96" t="s">
        <v>9582</v>
      </c>
      <c r="B5507" s="21" t="s">
        <v>9583</v>
      </c>
      <c r="C5507" s="21"/>
      <c r="D5507" s="22">
        <v>0</v>
      </c>
      <c r="E5507" s="23">
        <v>0.30690935225763721</v>
      </c>
      <c r="F5507" s="23">
        <v>0.51178401848484634</v>
      </c>
      <c r="G5507" s="23">
        <v>0.55569790621596116</v>
      </c>
      <c r="H5507" s="23">
        <v>-6.4762591529934174E-2</v>
      </c>
      <c r="I5507" s="25">
        <f t="shared" si="344"/>
        <v>0</v>
      </c>
      <c r="J5507" s="25">
        <f t="shared" si="345"/>
        <v>0</v>
      </c>
      <c r="K5507" s="25">
        <f t="shared" si="346"/>
        <v>0</v>
      </c>
      <c r="L5507" s="25">
        <f t="shared" si="347"/>
        <v>0</v>
      </c>
      <c r="M5507" s="25">
        <v>0</v>
      </c>
      <c r="N5507" s="25" t="e">
        <v>#N/A</v>
      </c>
      <c r="O5507" s="25" t="e">
        <f>VLOOKUP(A5507,'NFkB target TFs'!$E$10:$E$54,1,FALSE)</f>
        <v>#N/A</v>
      </c>
      <c r="P5507" s="25" t="e">
        <f>VLOOKUP(A5507,'all NFkB targets'!$A$6:$A$571,1,FALSE)</f>
        <v>#N/A</v>
      </c>
    </row>
    <row r="5508" spans="1:16" x14ac:dyDescent="0.25">
      <c r="A5508" s="96" t="s">
        <v>13462</v>
      </c>
      <c r="B5508" s="21" t="s">
        <v>13463</v>
      </c>
      <c r="C5508" s="21"/>
      <c r="D5508" s="22">
        <v>0</v>
      </c>
      <c r="E5508" s="24">
        <v>-0.2719666010565116</v>
      </c>
      <c r="F5508" s="24">
        <v>-0.21670924515206758</v>
      </c>
      <c r="G5508" s="24">
        <v>-0.84392560158083152</v>
      </c>
      <c r="H5508" s="23">
        <v>-6.4819141629348986E-2</v>
      </c>
      <c r="I5508" s="25">
        <f t="shared" si="344"/>
        <v>0</v>
      </c>
      <c r="J5508" s="25">
        <f t="shared" si="345"/>
        <v>0</v>
      </c>
      <c r="K5508" s="25">
        <f t="shared" si="346"/>
        <v>1</v>
      </c>
      <c r="L5508" s="25">
        <f t="shared" si="347"/>
        <v>0</v>
      </c>
      <c r="M5508" s="25">
        <v>1</v>
      </c>
      <c r="N5508" s="25" t="e">
        <v>#N/A</v>
      </c>
      <c r="O5508" s="25" t="e">
        <f>VLOOKUP(A5508,'NFkB target TFs'!$E$10:$E$54,1,FALSE)</f>
        <v>#N/A</v>
      </c>
      <c r="P5508" s="25" t="e">
        <f>VLOOKUP(A5508,'all NFkB targets'!$A$6:$A$571,1,FALSE)</f>
        <v>#N/A</v>
      </c>
    </row>
    <row r="5509" spans="1:16" x14ac:dyDescent="0.25">
      <c r="A5509" s="96" t="s">
        <v>5086</v>
      </c>
      <c r="B5509" s="21" t="s">
        <v>5087</v>
      </c>
      <c r="C5509" s="21"/>
      <c r="D5509" s="22">
        <v>0</v>
      </c>
      <c r="E5509" s="23">
        <v>-0.13204701772710686</v>
      </c>
      <c r="F5509" s="23">
        <v>0.1473983582339124</v>
      </c>
      <c r="G5509" s="23">
        <v>5.7723095026577291E-2</v>
      </c>
      <c r="H5509" s="23">
        <v>-6.4880136822121556E-2</v>
      </c>
      <c r="I5509" s="25">
        <f t="shared" si="344"/>
        <v>0</v>
      </c>
      <c r="J5509" s="25">
        <f t="shared" si="345"/>
        <v>0</v>
      </c>
      <c r="K5509" s="25">
        <f t="shared" si="346"/>
        <v>0</v>
      </c>
      <c r="L5509" s="25">
        <f t="shared" si="347"/>
        <v>0</v>
      </c>
      <c r="M5509" s="25">
        <v>0</v>
      </c>
      <c r="N5509" s="25" t="e">
        <v>#N/A</v>
      </c>
      <c r="O5509" s="25" t="e">
        <f>VLOOKUP(A5509,'NFkB target TFs'!$E$10:$E$54,1,FALSE)</f>
        <v>#N/A</v>
      </c>
      <c r="P5509" s="25" t="e">
        <f>VLOOKUP(A5509,'all NFkB targets'!$A$6:$A$571,1,FALSE)</f>
        <v>#N/A</v>
      </c>
    </row>
    <row r="5510" spans="1:16" x14ac:dyDescent="0.25">
      <c r="A5510" s="96" t="s">
        <v>2285</v>
      </c>
      <c r="B5510" s="21" t="s">
        <v>2286</v>
      </c>
      <c r="C5510" s="21"/>
      <c r="D5510" s="22">
        <v>0</v>
      </c>
      <c r="E5510" s="23">
        <v>0.25289021092314018</v>
      </c>
      <c r="F5510" s="23">
        <v>-0.2731978203368266</v>
      </c>
      <c r="G5510" s="23">
        <v>-0.11823857428453043</v>
      </c>
      <c r="H5510" s="23">
        <v>-6.4939306765608565E-2</v>
      </c>
      <c r="I5510" s="25">
        <f t="shared" si="344"/>
        <v>0</v>
      </c>
      <c r="J5510" s="25">
        <f t="shared" si="345"/>
        <v>0</v>
      </c>
      <c r="K5510" s="25">
        <f t="shared" si="346"/>
        <v>0</v>
      </c>
      <c r="L5510" s="25">
        <f t="shared" si="347"/>
        <v>0</v>
      </c>
      <c r="M5510" s="25">
        <v>0</v>
      </c>
      <c r="N5510" s="25" t="e">
        <v>#N/A</v>
      </c>
      <c r="O5510" s="25" t="e">
        <f>VLOOKUP(A5510,'NFkB target TFs'!$E$10:$E$54,1,FALSE)</f>
        <v>#N/A</v>
      </c>
      <c r="P5510" s="25" t="e">
        <f>VLOOKUP(A5510,'all NFkB targets'!$A$6:$A$571,1,FALSE)</f>
        <v>#N/A</v>
      </c>
    </row>
    <row r="5511" spans="1:16" x14ac:dyDescent="0.25">
      <c r="A5511" s="96" t="s">
        <v>3965</v>
      </c>
      <c r="B5511" s="21" t="s">
        <v>3966</v>
      </c>
      <c r="C5511" s="21"/>
      <c r="D5511" s="22">
        <v>0</v>
      </c>
      <c r="E5511" s="23">
        <v>-0.17643887943257816</v>
      </c>
      <c r="F5511" s="23">
        <v>0.1191679777063361</v>
      </c>
      <c r="G5511" s="23">
        <v>3.2259309064295527E-2</v>
      </c>
      <c r="H5511" s="23">
        <v>-6.4988475552612321E-2</v>
      </c>
      <c r="I5511" s="25">
        <f t="shared" si="344"/>
        <v>0</v>
      </c>
      <c r="J5511" s="25">
        <f t="shared" si="345"/>
        <v>0</v>
      </c>
      <c r="K5511" s="25">
        <f t="shared" si="346"/>
        <v>0</v>
      </c>
      <c r="L5511" s="25">
        <f t="shared" si="347"/>
        <v>0</v>
      </c>
      <c r="M5511" s="25">
        <v>0</v>
      </c>
      <c r="N5511" s="25" t="e">
        <v>#N/A</v>
      </c>
      <c r="O5511" s="25" t="e">
        <f>VLOOKUP(A5511,'NFkB target TFs'!$E$10:$E$54,1,FALSE)</f>
        <v>#N/A</v>
      </c>
      <c r="P5511" s="25" t="e">
        <f>VLOOKUP(A5511,'all NFkB targets'!$A$6:$A$571,1,FALSE)</f>
        <v>#N/A</v>
      </c>
    </row>
    <row r="5512" spans="1:16" x14ac:dyDescent="0.25">
      <c r="A5512" s="96" t="s">
        <v>6417</v>
      </c>
      <c r="B5512" s="21" t="s">
        <v>6418</v>
      </c>
      <c r="C5512" s="21"/>
      <c r="D5512" s="22">
        <v>0</v>
      </c>
      <c r="E5512" s="23">
        <v>-0.26294627810151117</v>
      </c>
      <c r="F5512" s="23">
        <v>4.6484297962657286E-3</v>
      </c>
      <c r="G5512" s="23">
        <v>-0.22383827454588767</v>
      </c>
      <c r="H5512" s="23">
        <v>-6.5012985330153067E-2</v>
      </c>
      <c r="I5512" s="25">
        <f t="shared" si="344"/>
        <v>0</v>
      </c>
      <c r="J5512" s="25">
        <f t="shared" si="345"/>
        <v>0</v>
      </c>
      <c r="K5512" s="25">
        <f t="shared" si="346"/>
        <v>0</v>
      </c>
      <c r="L5512" s="25">
        <f t="shared" si="347"/>
        <v>0</v>
      </c>
      <c r="M5512" s="25">
        <v>0</v>
      </c>
      <c r="N5512" s="25" t="e">
        <v>#N/A</v>
      </c>
      <c r="O5512" s="25" t="e">
        <f>VLOOKUP(A5512,'NFkB target TFs'!$E$10:$E$54,1,FALSE)</f>
        <v>#N/A</v>
      </c>
      <c r="P5512" s="25" t="e">
        <f>VLOOKUP(A5512,'all NFkB targets'!$A$6:$A$571,1,FALSE)</f>
        <v>#N/A</v>
      </c>
    </row>
    <row r="5513" spans="1:16" x14ac:dyDescent="0.25">
      <c r="A5513" s="96" t="s">
        <v>12946</v>
      </c>
      <c r="B5513" s="21" t="s">
        <v>941</v>
      </c>
      <c r="C5513" s="21"/>
      <c r="D5513" s="22">
        <v>0</v>
      </c>
      <c r="E5513" s="28">
        <v>0.62918471718504931</v>
      </c>
      <c r="F5513" s="28">
        <v>0.7242214224083432</v>
      </c>
      <c r="G5513" s="28">
        <v>0.37137597676004958</v>
      </c>
      <c r="H5513" s="23">
        <v>-6.5149155786769483E-2</v>
      </c>
      <c r="I5513" s="25">
        <f t="shared" si="344"/>
        <v>1</v>
      </c>
      <c r="J5513" s="25">
        <f t="shared" si="345"/>
        <v>1</v>
      </c>
      <c r="K5513" s="25">
        <f t="shared" si="346"/>
        <v>0</v>
      </c>
      <c r="L5513" s="25">
        <f t="shared" si="347"/>
        <v>0</v>
      </c>
      <c r="M5513" s="25">
        <v>1</v>
      </c>
      <c r="N5513" s="25" t="e">
        <v>#N/A</v>
      </c>
      <c r="O5513" s="25" t="e">
        <f>VLOOKUP(A5513,'NFkB target TFs'!$E$10:$E$54,1,FALSE)</f>
        <v>#N/A</v>
      </c>
      <c r="P5513" s="25" t="e">
        <f>VLOOKUP(A5513,'all NFkB targets'!$A$6:$A$571,1,FALSE)</f>
        <v>#N/A</v>
      </c>
    </row>
    <row r="5514" spans="1:16" x14ac:dyDescent="0.25">
      <c r="A5514" s="96" t="s">
        <v>11888</v>
      </c>
      <c r="B5514" s="21" t="s">
        <v>941</v>
      </c>
      <c r="C5514" s="21"/>
      <c r="D5514" s="22">
        <v>0</v>
      </c>
      <c r="E5514" s="23">
        <v>-0.46834861349139328</v>
      </c>
      <c r="F5514" s="23">
        <v>-3.1878930698652094E-2</v>
      </c>
      <c r="G5514" s="23">
        <v>-0.27941947909526171</v>
      </c>
      <c r="H5514" s="23">
        <v>-6.5173850625197302E-2</v>
      </c>
      <c r="I5514" s="25">
        <f t="shared" si="344"/>
        <v>0</v>
      </c>
      <c r="J5514" s="25">
        <f t="shared" si="345"/>
        <v>0</v>
      </c>
      <c r="K5514" s="25">
        <f t="shared" si="346"/>
        <v>0</v>
      </c>
      <c r="L5514" s="25">
        <f t="shared" si="347"/>
        <v>0</v>
      </c>
      <c r="M5514" s="25">
        <v>0</v>
      </c>
      <c r="N5514" s="25" t="e">
        <v>#N/A</v>
      </c>
      <c r="O5514" s="25" t="e">
        <f>VLOOKUP(A5514,'NFkB target TFs'!$E$10:$E$54,1,FALSE)</f>
        <v>#N/A</v>
      </c>
      <c r="P5514" s="25" t="e">
        <f>VLOOKUP(A5514,'all NFkB targets'!$A$6:$A$571,1,FALSE)</f>
        <v>#N/A</v>
      </c>
    </row>
    <row r="5515" spans="1:16" x14ac:dyDescent="0.25">
      <c r="A5515" s="96" t="s">
        <v>2993</v>
      </c>
      <c r="B5515" s="21" t="s">
        <v>2994</v>
      </c>
      <c r="C5515" s="21"/>
      <c r="D5515" s="22">
        <v>0</v>
      </c>
      <c r="E5515" s="23">
        <v>3.6057392487667567E-2</v>
      </c>
      <c r="F5515" s="23">
        <v>-0.26342085063377091</v>
      </c>
      <c r="G5515" s="23">
        <v>0.29015930888778174</v>
      </c>
      <c r="H5515" s="23">
        <v>-6.5225302576346872E-2</v>
      </c>
      <c r="I5515" s="25">
        <f t="shared" si="344"/>
        <v>0</v>
      </c>
      <c r="J5515" s="25">
        <f t="shared" si="345"/>
        <v>0</v>
      </c>
      <c r="K5515" s="25">
        <f t="shared" si="346"/>
        <v>0</v>
      </c>
      <c r="L5515" s="25">
        <f t="shared" si="347"/>
        <v>0</v>
      </c>
      <c r="M5515" s="25">
        <v>0</v>
      </c>
      <c r="N5515" s="25" t="e">
        <v>#N/A</v>
      </c>
      <c r="O5515" s="25" t="e">
        <f>VLOOKUP(A5515,'NFkB target TFs'!$E$10:$E$54,1,FALSE)</f>
        <v>#N/A</v>
      </c>
      <c r="P5515" s="25" t="e">
        <f>VLOOKUP(A5515,'all NFkB targets'!$A$6:$A$571,1,FALSE)</f>
        <v>#N/A</v>
      </c>
    </row>
    <row r="5516" spans="1:16" x14ac:dyDescent="0.25">
      <c r="A5516" s="96" t="s">
        <v>13832</v>
      </c>
      <c r="B5516" s="21" t="s">
        <v>13833</v>
      </c>
      <c r="C5516" s="21"/>
      <c r="D5516" s="22">
        <v>0</v>
      </c>
      <c r="E5516" s="23">
        <v>-1.0298548056591165E-2</v>
      </c>
      <c r="F5516" s="23">
        <v>4.805767441924786E-2</v>
      </c>
      <c r="G5516" s="24">
        <v>-0.76959730633518253</v>
      </c>
      <c r="H5516" s="23">
        <v>-6.5280784626763899E-2</v>
      </c>
      <c r="I5516" s="25">
        <f t="shared" si="344"/>
        <v>0</v>
      </c>
      <c r="J5516" s="25">
        <f t="shared" si="345"/>
        <v>0</v>
      </c>
      <c r="K5516" s="25">
        <f t="shared" si="346"/>
        <v>1</v>
      </c>
      <c r="L5516" s="25">
        <f t="shared" si="347"/>
        <v>0</v>
      </c>
      <c r="M5516" s="25">
        <v>1</v>
      </c>
      <c r="N5516" s="25" t="e">
        <v>#N/A</v>
      </c>
      <c r="O5516" s="25" t="e">
        <f>VLOOKUP(A5516,'NFkB target TFs'!$E$10:$E$54,1,FALSE)</f>
        <v>#N/A</v>
      </c>
      <c r="P5516" s="25" t="e">
        <f>VLOOKUP(A5516,'all NFkB targets'!$A$6:$A$571,1,FALSE)</f>
        <v>#N/A</v>
      </c>
    </row>
    <row r="5517" spans="1:16" x14ac:dyDescent="0.25">
      <c r="A5517" s="96" t="s">
        <v>10310</v>
      </c>
      <c r="B5517" s="21" t="s">
        <v>10311</v>
      </c>
      <c r="C5517" s="21"/>
      <c r="D5517" s="22">
        <v>0</v>
      </c>
      <c r="E5517" s="23">
        <v>-0.27981365892317334</v>
      </c>
      <c r="F5517" s="23">
        <v>-7.0161003380342479E-2</v>
      </c>
      <c r="G5517" s="23">
        <v>-8.171056738412231E-4</v>
      </c>
      <c r="H5517" s="23">
        <v>-6.5348379055001293E-2</v>
      </c>
      <c r="I5517" s="25">
        <f t="shared" si="344"/>
        <v>0</v>
      </c>
      <c r="J5517" s="25">
        <f t="shared" si="345"/>
        <v>0</v>
      </c>
      <c r="K5517" s="25">
        <f t="shared" si="346"/>
        <v>0</v>
      </c>
      <c r="L5517" s="25">
        <f t="shared" si="347"/>
        <v>0</v>
      </c>
      <c r="M5517" s="25">
        <v>0</v>
      </c>
      <c r="N5517" s="25" t="e">
        <v>#N/A</v>
      </c>
      <c r="O5517" s="25" t="e">
        <f>VLOOKUP(A5517,'NFkB target TFs'!$E$10:$E$54,1,FALSE)</f>
        <v>#N/A</v>
      </c>
      <c r="P5517" s="25" t="e">
        <f>VLOOKUP(A5517,'all NFkB targets'!$A$6:$A$571,1,FALSE)</f>
        <v>#N/A</v>
      </c>
    </row>
    <row r="5518" spans="1:16" x14ac:dyDescent="0.25">
      <c r="A5518" s="96" t="s">
        <v>4938</v>
      </c>
      <c r="B5518" s="21" t="s">
        <v>4939</v>
      </c>
      <c r="C5518" s="21"/>
      <c r="D5518" s="22">
        <v>0</v>
      </c>
      <c r="E5518" s="23">
        <v>1.5877744504004816E-2</v>
      </c>
      <c r="F5518" s="23">
        <v>0.29974477140119415</v>
      </c>
      <c r="G5518" s="23">
        <v>0.24368848799681442</v>
      </c>
      <c r="H5518" s="23">
        <v>-6.5358456057213216E-2</v>
      </c>
      <c r="I5518" s="25">
        <f t="shared" si="344"/>
        <v>0</v>
      </c>
      <c r="J5518" s="25">
        <f t="shared" si="345"/>
        <v>0</v>
      </c>
      <c r="K5518" s="25">
        <f t="shared" si="346"/>
        <v>0</v>
      </c>
      <c r="L5518" s="25">
        <f t="shared" si="347"/>
        <v>0</v>
      </c>
      <c r="M5518" s="25">
        <v>0</v>
      </c>
      <c r="N5518" s="25" t="e">
        <v>#N/A</v>
      </c>
      <c r="O5518" s="25" t="e">
        <f>VLOOKUP(A5518,'NFkB target TFs'!$E$10:$E$54,1,FALSE)</f>
        <v>#N/A</v>
      </c>
      <c r="P5518" s="25" t="e">
        <f>VLOOKUP(A5518,'all NFkB targets'!$A$6:$A$571,1,FALSE)</f>
        <v>#N/A</v>
      </c>
    </row>
    <row r="5519" spans="1:16" x14ac:dyDescent="0.25">
      <c r="A5519" s="96" t="s">
        <v>11713</v>
      </c>
      <c r="B5519" s="21" t="s">
        <v>11714</v>
      </c>
      <c r="C5519" s="21"/>
      <c r="D5519" s="22">
        <v>0</v>
      </c>
      <c r="E5519" s="23">
        <v>0.28147877115436876</v>
      </c>
      <c r="F5519" s="23">
        <v>-0.12728699621225856</v>
      </c>
      <c r="G5519" s="23">
        <v>0.10529173357360215</v>
      </c>
      <c r="H5519" s="23">
        <v>-6.5379029553239376E-2</v>
      </c>
      <c r="I5519" s="25">
        <f t="shared" si="344"/>
        <v>0</v>
      </c>
      <c r="J5519" s="25">
        <f t="shared" si="345"/>
        <v>0</v>
      </c>
      <c r="K5519" s="25">
        <f t="shared" si="346"/>
        <v>0</v>
      </c>
      <c r="L5519" s="25">
        <f t="shared" si="347"/>
        <v>0</v>
      </c>
      <c r="M5519" s="25">
        <v>0</v>
      </c>
      <c r="N5519" s="25" t="e">
        <v>#N/A</v>
      </c>
      <c r="O5519" s="25" t="e">
        <f>VLOOKUP(A5519,'NFkB target TFs'!$E$10:$E$54,1,FALSE)</f>
        <v>#N/A</v>
      </c>
      <c r="P5519" s="25" t="e">
        <f>VLOOKUP(A5519,'all NFkB targets'!$A$6:$A$571,1,FALSE)</f>
        <v>#N/A</v>
      </c>
    </row>
    <row r="5520" spans="1:16" x14ac:dyDescent="0.25">
      <c r="A5520" s="96" t="s">
        <v>3744</v>
      </c>
      <c r="B5520" s="21" t="s">
        <v>3745</v>
      </c>
      <c r="C5520" s="21"/>
      <c r="D5520" s="22">
        <v>0</v>
      </c>
      <c r="E5520" s="23">
        <v>0.26717360238822963</v>
      </c>
      <c r="F5520" s="23">
        <v>0.22219465371205993</v>
      </c>
      <c r="G5520" s="23">
        <v>7.9600945468720194E-2</v>
      </c>
      <c r="H5520" s="23">
        <v>-6.5433254310646394E-2</v>
      </c>
      <c r="I5520" s="25">
        <f t="shared" si="344"/>
        <v>0</v>
      </c>
      <c r="J5520" s="25">
        <f t="shared" si="345"/>
        <v>0</v>
      </c>
      <c r="K5520" s="25">
        <f t="shared" si="346"/>
        <v>0</v>
      </c>
      <c r="L5520" s="25">
        <f t="shared" si="347"/>
        <v>0</v>
      </c>
      <c r="M5520" s="25">
        <v>0</v>
      </c>
      <c r="N5520" s="25" t="e">
        <v>#N/A</v>
      </c>
      <c r="O5520" s="25" t="e">
        <f>VLOOKUP(A5520,'NFkB target TFs'!$E$10:$E$54,1,FALSE)</f>
        <v>#N/A</v>
      </c>
      <c r="P5520" s="25" t="e">
        <f>VLOOKUP(A5520,'all NFkB targets'!$A$6:$A$571,1,FALSE)</f>
        <v>#N/A</v>
      </c>
    </row>
    <row r="5521" spans="1:16" x14ac:dyDescent="0.25">
      <c r="A5521" s="96" t="s">
        <v>7963</v>
      </c>
      <c r="B5521" s="21" t="s">
        <v>7964</v>
      </c>
      <c r="C5521" s="21"/>
      <c r="D5521" s="22">
        <v>0</v>
      </c>
      <c r="E5521" s="23">
        <v>7.7530466811279258E-2</v>
      </c>
      <c r="F5521" s="23">
        <v>-1.2460853106091E-2</v>
      </c>
      <c r="G5521" s="23">
        <v>1.0831094723159074E-2</v>
      </c>
      <c r="H5521" s="23">
        <v>-6.5442021113625778E-2</v>
      </c>
      <c r="I5521" s="25">
        <f t="shared" si="344"/>
        <v>0</v>
      </c>
      <c r="J5521" s="25">
        <f t="shared" si="345"/>
        <v>0</v>
      </c>
      <c r="K5521" s="25">
        <f t="shared" si="346"/>
        <v>0</v>
      </c>
      <c r="L5521" s="25">
        <f t="shared" si="347"/>
        <v>0</v>
      </c>
      <c r="M5521" s="25">
        <v>0</v>
      </c>
      <c r="N5521" s="25" t="e">
        <v>#N/A</v>
      </c>
      <c r="O5521" s="25" t="e">
        <f>VLOOKUP(A5521,'NFkB target TFs'!$E$10:$E$54,1,FALSE)</f>
        <v>#N/A</v>
      </c>
      <c r="P5521" s="25" t="e">
        <f>VLOOKUP(A5521,'all NFkB targets'!$A$6:$A$571,1,FALSE)</f>
        <v>#N/A</v>
      </c>
    </row>
    <row r="5522" spans="1:16" x14ac:dyDescent="0.25">
      <c r="A5522" s="96" t="s">
        <v>6875</v>
      </c>
      <c r="B5522" s="21" t="s">
        <v>6876</v>
      </c>
      <c r="C5522" s="21"/>
      <c r="D5522" s="22">
        <v>0</v>
      </c>
      <c r="E5522" s="23">
        <v>0.22478053361938571</v>
      </c>
      <c r="F5522" s="23">
        <v>0.29915980722114321</v>
      </c>
      <c r="G5522" s="23">
        <v>0.20326204348222141</v>
      </c>
      <c r="H5522" s="23">
        <v>-6.5512977020713292E-2</v>
      </c>
      <c r="I5522" s="25">
        <f t="shared" si="344"/>
        <v>0</v>
      </c>
      <c r="J5522" s="25">
        <f t="shared" si="345"/>
        <v>0</v>
      </c>
      <c r="K5522" s="25">
        <f t="shared" si="346"/>
        <v>0</v>
      </c>
      <c r="L5522" s="25">
        <f t="shared" si="347"/>
        <v>0</v>
      </c>
      <c r="M5522" s="25">
        <v>0</v>
      </c>
      <c r="N5522" s="25" t="e">
        <v>#N/A</v>
      </c>
      <c r="O5522" s="25" t="e">
        <f>VLOOKUP(A5522,'NFkB target TFs'!$E$10:$E$54,1,FALSE)</f>
        <v>#N/A</v>
      </c>
      <c r="P5522" s="25" t="e">
        <f>VLOOKUP(A5522,'all NFkB targets'!$A$6:$A$571,1,FALSE)</f>
        <v>#N/A</v>
      </c>
    </row>
    <row r="5523" spans="1:16" x14ac:dyDescent="0.25">
      <c r="A5523" s="96" t="s">
        <v>638</v>
      </c>
      <c r="B5523" s="21" t="s">
        <v>639</v>
      </c>
      <c r="C5523" s="21"/>
      <c r="D5523" s="22">
        <v>0</v>
      </c>
      <c r="E5523" s="23">
        <v>-0.13233246860006928</v>
      </c>
      <c r="F5523" s="23">
        <v>0.13315769832285435</v>
      </c>
      <c r="G5523" s="23">
        <v>0.25054933649780392</v>
      </c>
      <c r="H5523" s="23">
        <v>-6.5532578608568079E-2</v>
      </c>
      <c r="I5523" s="25">
        <f t="shared" si="344"/>
        <v>0</v>
      </c>
      <c r="J5523" s="25">
        <f t="shared" si="345"/>
        <v>0</v>
      </c>
      <c r="K5523" s="25">
        <f t="shared" si="346"/>
        <v>0</v>
      </c>
      <c r="L5523" s="25">
        <f t="shared" si="347"/>
        <v>0</v>
      </c>
      <c r="M5523" s="25">
        <v>0</v>
      </c>
      <c r="N5523" s="25" t="e">
        <v>#N/A</v>
      </c>
      <c r="O5523" s="25" t="e">
        <f>VLOOKUP(A5523,'NFkB target TFs'!$E$10:$E$54,1,FALSE)</f>
        <v>#N/A</v>
      </c>
      <c r="P5523" s="25" t="e">
        <f>VLOOKUP(A5523,'all NFkB targets'!$A$6:$A$571,1,FALSE)</f>
        <v>#N/A</v>
      </c>
    </row>
    <row r="5524" spans="1:16" x14ac:dyDescent="0.25">
      <c r="A5524" s="96" t="s">
        <v>7345</v>
      </c>
      <c r="B5524" s="21" t="s">
        <v>7346</v>
      </c>
      <c r="C5524" s="21"/>
      <c r="D5524" s="22">
        <v>0</v>
      </c>
      <c r="E5524" s="23">
        <v>9.6514926688170646E-2</v>
      </c>
      <c r="F5524" s="23">
        <v>3.2854980463319322E-4</v>
      </c>
      <c r="G5524" s="23">
        <v>-0.10775692629534904</v>
      </c>
      <c r="H5524" s="23">
        <v>-6.5581937483051023E-2</v>
      </c>
      <c r="I5524" s="25">
        <f t="shared" si="344"/>
        <v>0</v>
      </c>
      <c r="J5524" s="25">
        <f t="shared" si="345"/>
        <v>0</v>
      </c>
      <c r="K5524" s="25">
        <f t="shared" si="346"/>
        <v>0</v>
      </c>
      <c r="L5524" s="25">
        <f t="shared" si="347"/>
        <v>0</v>
      </c>
      <c r="M5524" s="25">
        <v>0</v>
      </c>
      <c r="N5524" s="25" t="e">
        <v>#N/A</v>
      </c>
      <c r="O5524" s="25" t="e">
        <f>VLOOKUP(A5524,'NFkB target TFs'!$E$10:$E$54,1,FALSE)</f>
        <v>#N/A</v>
      </c>
      <c r="P5524" s="25" t="e">
        <f>VLOOKUP(A5524,'all NFkB targets'!$A$6:$A$571,1,FALSE)</f>
        <v>#N/A</v>
      </c>
    </row>
    <row r="5525" spans="1:16" x14ac:dyDescent="0.25">
      <c r="A5525" s="96" t="s">
        <v>6699</v>
      </c>
      <c r="B5525" s="21" t="s">
        <v>6700</v>
      </c>
      <c r="C5525" s="21"/>
      <c r="D5525" s="22">
        <v>0</v>
      </c>
      <c r="E5525" s="23">
        <v>0.29530802853850535</v>
      </c>
      <c r="F5525" s="23">
        <v>0.13822698554021043</v>
      </c>
      <c r="G5525" s="23">
        <v>0.23279969370499057</v>
      </c>
      <c r="H5525" s="23">
        <v>-6.5599029189522456E-2</v>
      </c>
      <c r="I5525" s="25">
        <f t="shared" si="344"/>
        <v>0</v>
      </c>
      <c r="J5525" s="25">
        <f t="shared" si="345"/>
        <v>0</v>
      </c>
      <c r="K5525" s="25">
        <f t="shared" si="346"/>
        <v>0</v>
      </c>
      <c r="L5525" s="25">
        <f t="shared" si="347"/>
        <v>0</v>
      </c>
      <c r="M5525" s="25">
        <v>0</v>
      </c>
      <c r="N5525" s="25" t="e">
        <v>#N/A</v>
      </c>
      <c r="O5525" s="25" t="e">
        <f>VLOOKUP(A5525,'NFkB target TFs'!$E$10:$E$54,1,FALSE)</f>
        <v>#N/A</v>
      </c>
      <c r="P5525" s="25" t="e">
        <f>VLOOKUP(A5525,'all NFkB targets'!$A$6:$A$571,1,FALSE)</f>
        <v>#N/A</v>
      </c>
    </row>
    <row r="5526" spans="1:16" x14ac:dyDescent="0.25">
      <c r="A5526" s="96" t="s">
        <v>3443</v>
      </c>
      <c r="B5526" s="21" t="s">
        <v>3444</v>
      </c>
      <c r="C5526" s="21"/>
      <c r="D5526" s="22">
        <v>0</v>
      </c>
      <c r="E5526" s="23">
        <v>6.1480384639125231E-2</v>
      </c>
      <c r="F5526" s="23">
        <v>0.20673733057708971</v>
      </c>
      <c r="G5526" s="23">
        <v>0.16321867889155245</v>
      </c>
      <c r="H5526" s="23">
        <v>-6.5634311258118361E-2</v>
      </c>
      <c r="I5526" s="25">
        <f t="shared" si="344"/>
        <v>0</v>
      </c>
      <c r="J5526" s="25">
        <f t="shared" si="345"/>
        <v>0</v>
      </c>
      <c r="K5526" s="25">
        <f t="shared" si="346"/>
        <v>0</v>
      </c>
      <c r="L5526" s="25">
        <f t="shared" si="347"/>
        <v>0</v>
      </c>
      <c r="M5526" s="25">
        <v>0</v>
      </c>
      <c r="N5526" s="25" t="e">
        <v>#N/A</v>
      </c>
      <c r="O5526" s="25" t="e">
        <f>VLOOKUP(A5526,'NFkB target TFs'!$E$10:$E$54,1,FALSE)</f>
        <v>#N/A</v>
      </c>
      <c r="P5526" s="25" t="e">
        <f>VLOOKUP(A5526,'all NFkB targets'!$A$6:$A$571,1,FALSE)</f>
        <v>#N/A</v>
      </c>
    </row>
    <row r="5527" spans="1:16" x14ac:dyDescent="0.25">
      <c r="A5527" s="96" t="s">
        <v>4704</v>
      </c>
      <c r="B5527" s="21" t="s">
        <v>4705</v>
      </c>
      <c r="C5527" s="21"/>
      <c r="D5527" s="22">
        <v>0</v>
      </c>
      <c r="E5527" s="23">
        <v>-3.3264197235988828E-2</v>
      </c>
      <c r="F5527" s="23">
        <v>0.21386567736995263</v>
      </c>
      <c r="G5527" s="23">
        <v>0.54768938500652453</v>
      </c>
      <c r="H5527" s="23">
        <v>-6.5653657246667579E-2</v>
      </c>
      <c r="I5527" s="25">
        <f t="shared" si="344"/>
        <v>0</v>
      </c>
      <c r="J5527" s="25">
        <f t="shared" si="345"/>
        <v>0</v>
      </c>
      <c r="K5527" s="25">
        <f t="shared" si="346"/>
        <v>0</v>
      </c>
      <c r="L5527" s="25">
        <f t="shared" si="347"/>
        <v>0</v>
      </c>
      <c r="M5527" s="25">
        <v>0</v>
      </c>
      <c r="N5527" s="25" t="e">
        <v>#N/A</v>
      </c>
      <c r="O5527" s="25" t="e">
        <f>VLOOKUP(A5527,'NFkB target TFs'!$E$10:$E$54,1,FALSE)</f>
        <v>#N/A</v>
      </c>
      <c r="P5527" s="25" t="e">
        <f>VLOOKUP(A5527,'all NFkB targets'!$A$6:$A$571,1,FALSE)</f>
        <v>#N/A</v>
      </c>
    </row>
    <row r="5528" spans="1:16" x14ac:dyDescent="0.25">
      <c r="A5528" s="96" t="s">
        <v>2053</v>
      </c>
      <c r="B5528" s="21" t="s">
        <v>2054</v>
      </c>
      <c r="C5528" s="21"/>
      <c r="D5528" s="22">
        <v>0</v>
      </c>
      <c r="E5528" s="23">
        <v>-0.19587888163782552</v>
      </c>
      <c r="F5528" s="23">
        <v>0.12388884983431241</v>
      </c>
      <c r="G5528" s="23">
        <v>-0.14819875787519063</v>
      </c>
      <c r="H5528" s="23">
        <v>-6.5841620465490108E-2</v>
      </c>
      <c r="I5528" s="25">
        <f t="shared" si="344"/>
        <v>0</v>
      </c>
      <c r="J5528" s="25">
        <f t="shared" si="345"/>
        <v>0</v>
      </c>
      <c r="K5528" s="25">
        <f t="shared" si="346"/>
        <v>0</v>
      </c>
      <c r="L5528" s="25">
        <f t="shared" si="347"/>
        <v>0</v>
      </c>
      <c r="M5528" s="25">
        <v>0</v>
      </c>
      <c r="N5528" s="25" t="e">
        <v>#N/A</v>
      </c>
      <c r="O5528" s="25" t="e">
        <f>VLOOKUP(A5528,'NFkB target TFs'!$E$10:$E$54,1,FALSE)</f>
        <v>#N/A</v>
      </c>
      <c r="P5528" s="25" t="e">
        <f>VLOOKUP(A5528,'all NFkB targets'!$A$6:$A$571,1,FALSE)</f>
        <v>#N/A</v>
      </c>
    </row>
    <row r="5529" spans="1:16" x14ac:dyDescent="0.25">
      <c r="A5529" s="96" t="s">
        <v>2431</v>
      </c>
      <c r="B5529" s="21" t="s">
        <v>941</v>
      </c>
      <c r="C5529" s="21"/>
      <c r="D5529" s="22">
        <v>0</v>
      </c>
      <c r="E5529" s="23">
        <v>-4.1305536183458384E-2</v>
      </c>
      <c r="F5529" s="23">
        <v>0.18663824634117476</v>
      </c>
      <c r="G5529" s="23">
        <v>0.1035945539275982</v>
      </c>
      <c r="H5529" s="23">
        <v>-6.5895220989885539E-2</v>
      </c>
      <c r="I5529" s="25">
        <f t="shared" si="344"/>
        <v>0</v>
      </c>
      <c r="J5529" s="25">
        <f t="shared" si="345"/>
        <v>0</v>
      </c>
      <c r="K5529" s="25">
        <f t="shared" si="346"/>
        <v>0</v>
      </c>
      <c r="L5529" s="25">
        <f t="shared" si="347"/>
        <v>0</v>
      </c>
      <c r="M5529" s="25">
        <v>0</v>
      </c>
      <c r="N5529" s="25" t="e">
        <v>#N/A</v>
      </c>
      <c r="O5529" s="25" t="e">
        <f>VLOOKUP(A5529,'NFkB target TFs'!$E$10:$E$54,1,FALSE)</f>
        <v>#N/A</v>
      </c>
      <c r="P5529" s="25" t="e">
        <f>VLOOKUP(A5529,'all NFkB targets'!$A$6:$A$571,1,FALSE)</f>
        <v>#N/A</v>
      </c>
    </row>
    <row r="5530" spans="1:16" x14ac:dyDescent="0.25">
      <c r="A5530" s="96" t="s">
        <v>9074</v>
      </c>
      <c r="B5530" s="21" t="s">
        <v>9075</v>
      </c>
      <c r="C5530" s="21"/>
      <c r="D5530" s="22">
        <v>0</v>
      </c>
      <c r="E5530" s="23">
        <v>0.17214917659624979</v>
      </c>
      <c r="F5530" s="23">
        <v>-4.5765561127681334E-2</v>
      </c>
      <c r="G5530" s="23">
        <v>0.17065958428194633</v>
      </c>
      <c r="H5530" s="23">
        <v>-6.5920824443018125E-2</v>
      </c>
      <c r="I5530" s="25">
        <f t="shared" si="344"/>
        <v>0</v>
      </c>
      <c r="J5530" s="25">
        <f t="shared" si="345"/>
        <v>0</v>
      </c>
      <c r="K5530" s="25">
        <f t="shared" si="346"/>
        <v>0</v>
      </c>
      <c r="L5530" s="25">
        <f t="shared" si="347"/>
        <v>0</v>
      </c>
      <c r="M5530" s="25">
        <v>0</v>
      </c>
      <c r="N5530" s="25" t="e">
        <v>#N/A</v>
      </c>
      <c r="O5530" s="25" t="e">
        <f>VLOOKUP(A5530,'NFkB target TFs'!$E$10:$E$54,1,FALSE)</f>
        <v>#N/A</v>
      </c>
      <c r="P5530" s="25" t="e">
        <f>VLOOKUP(A5530,'all NFkB targets'!$A$6:$A$571,1,FALSE)</f>
        <v>#N/A</v>
      </c>
    </row>
    <row r="5531" spans="1:16" x14ac:dyDescent="0.25">
      <c r="A5531" s="96" t="s">
        <v>13073</v>
      </c>
      <c r="B5531" s="21" t="s">
        <v>13074</v>
      </c>
      <c r="C5531" s="21"/>
      <c r="D5531" s="22">
        <v>0</v>
      </c>
      <c r="E5531" s="28">
        <v>0.59508254044160658</v>
      </c>
      <c r="F5531" s="24">
        <v>-3.1954711220211598</v>
      </c>
      <c r="G5531" s="28">
        <v>0.50032753548628939</v>
      </c>
      <c r="H5531" s="23">
        <v>-6.597113781986072E-2</v>
      </c>
      <c r="I5531" s="25">
        <f t="shared" si="344"/>
        <v>1</v>
      </c>
      <c r="J5531" s="25">
        <f t="shared" si="345"/>
        <v>1</v>
      </c>
      <c r="K5531" s="25">
        <f t="shared" si="346"/>
        <v>0</v>
      </c>
      <c r="L5531" s="25">
        <f t="shared" si="347"/>
        <v>0</v>
      </c>
      <c r="M5531" s="25">
        <v>1</v>
      </c>
      <c r="N5531" s="25" t="e">
        <v>#N/A</v>
      </c>
      <c r="O5531" s="25" t="e">
        <f>VLOOKUP(A5531,'NFkB target TFs'!$E$10:$E$54,1,FALSE)</f>
        <v>#N/A</v>
      </c>
      <c r="P5531" s="25" t="e">
        <f>VLOOKUP(A5531,'all NFkB targets'!$A$6:$A$571,1,FALSE)</f>
        <v>#N/A</v>
      </c>
    </row>
    <row r="5532" spans="1:16" x14ac:dyDescent="0.25">
      <c r="A5532" s="96" t="s">
        <v>309</v>
      </c>
      <c r="B5532" s="21" t="s">
        <v>310</v>
      </c>
      <c r="C5532" s="21"/>
      <c r="D5532" s="22">
        <v>0</v>
      </c>
      <c r="E5532" s="23">
        <v>3.8223138757829685E-2</v>
      </c>
      <c r="F5532" s="23">
        <v>-5.2827235496016707E-2</v>
      </c>
      <c r="G5532" s="23">
        <v>4.9591067844135715E-2</v>
      </c>
      <c r="H5532" s="23">
        <v>-6.6119962617576647E-2</v>
      </c>
      <c r="I5532" s="25">
        <f t="shared" si="344"/>
        <v>0</v>
      </c>
      <c r="J5532" s="25">
        <f t="shared" si="345"/>
        <v>0</v>
      </c>
      <c r="K5532" s="25">
        <f t="shared" si="346"/>
        <v>0</v>
      </c>
      <c r="L5532" s="25">
        <f t="shared" si="347"/>
        <v>0</v>
      </c>
      <c r="M5532" s="25">
        <v>0</v>
      </c>
      <c r="N5532" s="25" t="e">
        <v>#N/A</v>
      </c>
      <c r="O5532" s="25" t="e">
        <f>VLOOKUP(A5532,'NFkB target TFs'!$E$10:$E$54,1,FALSE)</f>
        <v>#N/A</v>
      </c>
      <c r="P5532" s="25" t="e">
        <f>VLOOKUP(A5532,'all NFkB targets'!$A$6:$A$571,1,FALSE)</f>
        <v>#N/A</v>
      </c>
    </row>
    <row r="5533" spans="1:16" x14ac:dyDescent="0.25">
      <c r="A5533" s="96" t="s">
        <v>511</v>
      </c>
      <c r="B5533" s="21" t="s">
        <v>512</v>
      </c>
      <c r="C5533" s="21"/>
      <c r="D5533" s="22">
        <v>0</v>
      </c>
      <c r="E5533" s="23">
        <v>0.20325027742162186</v>
      </c>
      <c r="F5533" s="23">
        <v>2.8984340053140635E-3</v>
      </c>
      <c r="G5533" s="23">
        <v>0.20165484658789726</v>
      </c>
      <c r="H5533" s="23">
        <v>-6.6300602006914552E-2</v>
      </c>
      <c r="I5533" s="25">
        <f t="shared" si="344"/>
        <v>0</v>
      </c>
      <c r="J5533" s="25">
        <f t="shared" si="345"/>
        <v>0</v>
      </c>
      <c r="K5533" s="25">
        <f t="shared" si="346"/>
        <v>0</v>
      </c>
      <c r="L5533" s="25">
        <f t="shared" si="347"/>
        <v>0</v>
      </c>
      <c r="M5533" s="25">
        <v>0</v>
      </c>
      <c r="N5533" s="25" t="e">
        <v>#N/A</v>
      </c>
      <c r="O5533" s="25" t="e">
        <f>VLOOKUP(A5533,'NFkB target TFs'!$E$10:$E$54,1,FALSE)</f>
        <v>#N/A</v>
      </c>
      <c r="P5533" s="25" t="e">
        <f>VLOOKUP(A5533,'all NFkB targets'!$A$6:$A$571,1,FALSE)</f>
        <v>#N/A</v>
      </c>
    </row>
    <row r="5534" spans="1:16" x14ac:dyDescent="0.25">
      <c r="A5534" s="96" t="s">
        <v>8898</v>
      </c>
      <c r="B5534" s="21" t="s">
        <v>8899</v>
      </c>
      <c r="C5534" s="21"/>
      <c r="D5534" s="22">
        <v>0</v>
      </c>
      <c r="E5534" s="23">
        <v>0.16587913836759385</v>
      </c>
      <c r="F5534" s="23">
        <v>0.1142022289815179</v>
      </c>
      <c r="G5534" s="23">
        <v>-1.590050014205075E-3</v>
      </c>
      <c r="H5534" s="23">
        <v>-6.6330689242624752E-2</v>
      </c>
      <c r="I5534" s="25">
        <f t="shared" si="344"/>
        <v>0</v>
      </c>
      <c r="J5534" s="25">
        <f t="shared" si="345"/>
        <v>0</v>
      </c>
      <c r="K5534" s="25">
        <f t="shared" si="346"/>
        <v>0</v>
      </c>
      <c r="L5534" s="25">
        <f t="shared" si="347"/>
        <v>0</v>
      </c>
      <c r="M5534" s="25">
        <v>0</v>
      </c>
      <c r="N5534" s="25" t="e">
        <v>#N/A</v>
      </c>
      <c r="O5534" s="25" t="e">
        <f>VLOOKUP(A5534,'NFkB target TFs'!$E$10:$E$54,1,FALSE)</f>
        <v>#N/A</v>
      </c>
      <c r="P5534" s="25" t="e">
        <f>VLOOKUP(A5534,'all NFkB targets'!$A$6:$A$571,1,FALSE)</f>
        <v>#N/A</v>
      </c>
    </row>
    <row r="5535" spans="1:16" x14ac:dyDescent="0.25">
      <c r="A5535" s="96" t="s">
        <v>588</v>
      </c>
      <c r="B5535" s="21" t="s">
        <v>589</v>
      </c>
      <c r="C5535" s="21"/>
      <c r="D5535" s="22">
        <v>0</v>
      </c>
      <c r="E5535" s="23">
        <v>-0.41947011766778364</v>
      </c>
      <c r="F5535" s="23">
        <v>-3.6528392673375668E-2</v>
      </c>
      <c r="G5535" s="23">
        <v>-5.6116712299880717E-2</v>
      </c>
      <c r="H5535" s="23">
        <v>-6.6555598279190067E-2</v>
      </c>
      <c r="I5535" s="25">
        <f t="shared" si="344"/>
        <v>0</v>
      </c>
      <c r="J5535" s="25">
        <f t="shared" si="345"/>
        <v>0</v>
      </c>
      <c r="K5535" s="25">
        <f t="shared" si="346"/>
        <v>0</v>
      </c>
      <c r="L5535" s="25">
        <f t="shared" si="347"/>
        <v>0</v>
      </c>
      <c r="M5535" s="25">
        <v>0</v>
      </c>
      <c r="N5535" s="25" t="e">
        <v>#N/A</v>
      </c>
      <c r="O5535" s="25" t="e">
        <f>VLOOKUP(A5535,'NFkB target TFs'!$E$10:$E$54,1,FALSE)</f>
        <v>#N/A</v>
      </c>
      <c r="P5535" s="25" t="e">
        <f>VLOOKUP(A5535,'all NFkB targets'!$A$6:$A$571,1,FALSE)</f>
        <v>#N/A</v>
      </c>
    </row>
    <row r="5536" spans="1:16" x14ac:dyDescent="0.25">
      <c r="A5536" s="96" t="s">
        <v>4450</v>
      </c>
      <c r="B5536" s="21" t="s">
        <v>4451</v>
      </c>
      <c r="C5536" s="21"/>
      <c r="D5536" s="22">
        <v>0</v>
      </c>
      <c r="E5536" s="23">
        <v>-0.32225864758885742</v>
      </c>
      <c r="F5536" s="23">
        <v>-0.13595900362168861</v>
      </c>
      <c r="G5536" s="23">
        <v>-4.3484293625032089E-2</v>
      </c>
      <c r="H5536" s="23">
        <v>-6.6595116696638396E-2</v>
      </c>
      <c r="I5536" s="25">
        <f t="shared" si="344"/>
        <v>0</v>
      </c>
      <c r="J5536" s="25">
        <f t="shared" si="345"/>
        <v>0</v>
      </c>
      <c r="K5536" s="25">
        <f t="shared" si="346"/>
        <v>0</v>
      </c>
      <c r="L5536" s="25">
        <f t="shared" si="347"/>
        <v>0</v>
      </c>
      <c r="M5536" s="25">
        <v>0</v>
      </c>
      <c r="N5536" s="25" t="e">
        <v>#N/A</v>
      </c>
      <c r="O5536" s="25" t="e">
        <f>VLOOKUP(A5536,'NFkB target TFs'!$E$10:$E$54,1,FALSE)</f>
        <v>#N/A</v>
      </c>
      <c r="P5536" s="25" t="e">
        <f>VLOOKUP(A5536,'all NFkB targets'!$A$6:$A$571,1,FALSE)</f>
        <v>#N/A</v>
      </c>
    </row>
    <row r="5537" spans="1:16" x14ac:dyDescent="0.25">
      <c r="A5537" s="96" t="s">
        <v>5339</v>
      </c>
      <c r="B5537" s="21" t="s">
        <v>5340</v>
      </c>
      <c r="C5537" s="21"/>
      <c r="D5537" s="22">
        <v>0</v>
      </c>
      <c r="E5537" s="23">
        <v>-3.9074758985375366E-3</v>
      </c>
      <c r="F5537" s="23">
        <v>0.41186412424981389</v>
      </c>
      <c r="G5537" s="23">
        <v>0.4950750053277283</v>
      </c>
      <c r="H5537" s="23">
        <v>-6.6749809379510736E-2</v>
      </c>
      <c r="I5537" s="25">
        <f t="shared" si="344"/>
        <v>0</v>
      </c>
      <c r="J5537" s="25">
        <f t="shared" si="345"/>
        <v>0</v>
      </c>
      <c r="K5537" s="25">
        <f t="shared" si="346"/>
        <v>0</v>
      </c>
      <c r="L5537" s="25">
        <f t="shared" si="347"/>
        <v>0</v>
      </c>
      <c r="M5537" s="25">
        <v>0</v>
      </c>
      <c r="N5537" s="25" t="e">
        <v>#N/A</v>
      </c>
      <c r="O5537" s="25" t="e">
        <f>VLOOKUP(A5537,'NFkB target TFs'!$E$10:$E$54,1,FALSE)</f>
        <v>#N/A</v>
      </c>
      <c r="P5537" s="25" t="e">
        <f>VLOOKUP(A5537,'all NFkB targets'!$A$6:$A$571,1,FALSE)</f>
        <v>#N/A</v>
      </c>
    </row>
    <row r="5538" spans="1:16" x14ac:dyDescent="0.25">
      <c r="A5538" s="96" t="s">
        <v>11206</v>
      </c>
      <c r="B5538" s="21" t="s">
        <v>11207</v>
      </c>
      <c r="C5538" s="21"/>
      <c r="D5538" s="22">
        <v>0</v>
      </c>
      <c r="E5538" s="23">
        <v>0.27354589161239468</v>
      </c>
      <c r="F5538" s="23">
        <v>0.29162280867660362</v>
      </c>
      <c r="G5538" s="23">
        <v>0.19082464231802715</v>
      </c>
      <c r="H5538" s="23">
        <v>-6.6754656997309245E-2</v>
      </c>
      <c r="I5538" s="25">
        <f t="shared" si="344"/>
        <v>0</v>
      </c>
      <c r="J5538" s="25">
        <f t="shared" si="345"/>
        <v>0</v>
      </c>
      <c r="K5538" s="25">
        <f t="shared" si="346"/>
        <v>0</v>
      </c>
      <c r="L5538" s="25">
        <f t="shared" si="347"/>
        <v>0</v>
      </c>
      <c r="M5538" s="25">
        <v>0</v>
      </c>
      <c r="N5538" s="25" t="e">
        <v>#N/A</v>
      </c>
      <c r="O5538" s="25" t="e">
        <f>VLOOKUP(A5538,'NFkB target TFs'!$E$10:$E$54,1,FALSE)</f>
        <v>#N/A</v>
      </c>
      <c r="P5538" s="25" t="e">
        <f>VLOOKUP(A5538,'all NFkB targets'!$A$6:$A$571,1,FALSE)</f>
        <v>#N/A</v>
      </c>
    </row>
    <row r="5539" spans="1:16" x14ac:dyDescent="0.25">
      <c r="A5539" s="96" t="s">
        <v>6369</v>
      </c>
      <c r="B5539" s="21" t="s">
        <v>6370</v>
      </c>
      <c r="C5539" s="21"/>
      <c r="D5539" s="22">
        <v>0</v>
      </c>
      <c r="E5539" s="23">
        <v>0.17549619472231123</v>
      </c>
      <c r="F5539" s="23">
        <v>9.8811018314790292E-2</v>
      </c>
      <c r="G5539" s="23">
        <v>-0.26627608740395414</v>
      </c>
      <c r="H5539" s="23">
        <v>-6.676300580100647E-2</v>
      </c>
      <c r="I5539" s="25">
        <f t="shared" si="344"/>
        <v>0</v>
      </c>
      <c r="J5539" s="25">
        <f t="shared" si="345"/>
        <v>0</v>
      </c>
      <c r="K5539" s="25">
        <f t="shared" si="346"/>
        <v>0</v>
      </c>
      <c r="L5539" s="25">
        <f t="shared" si="347"/>
        <v>0</v>
      </c>
      <c r="M5539" s="25">
        <v>0</v>
      </c>
      <c r="N5539" s="25" t="e">
        <v>#N/A</v>
      </c>
      <c r="O5539" s="25" t="e">
        <f>VLOOKUP(A5539,'NFkB target TFs'!$E$10:$E$54,1,FALSE)</f>
        <v>#N/A</v>
      </c>
      <c r="P5539" s="25" t="e">
        <f>VLOOKUP(A5539,'all NFkB targets'!$A$6:$A$571,1,FALSE)</f>
        <v>#N/A</v>
      </c>
    </row>
    <row r="5540" spans="1:16" x14ac:dyDescent="0.25">
      <c r="A5540" s="96" t="s">
        <v>5232</v>
      </c>
      <c r="B5540" s="21" t="s">
        <v>5233</v>
      </c>
      <c r="C5540" s="21"/>
      <c r="D5540" s="22">
        <v>0</v>
      </c>
      <c r="E5540" s="23">
        <v>0.11875770123481096</v>
      </c>
      <c r="F5540" s="23">
        <v>0.12384223204303216</v>
      </c>
      <c r="G5540" s="23">
        <v>0.23918349635445421</v>
      </c>
      <c r="H5540" s="23">
        <v>-6.6848709098426079E-2</v>
      </c>
      <c r="I5540" s="25">
        <f t="shared" si="344"/>
        <v>0</v>
      </c>
      <c r="J5540" s="25">
        <f t="shared" si="345"/>
        <v>0</v>
      </c>
      <c r="K5540" s="25">
        <f t="shared" si="346"/>
        <v>0</v>
      </c>
      <c r="L5540" s="25">
        <f t="shared" si="347"/>
        <v>0</v>
      </c>
      <c r="M5540" s="25">
        <v>0</v>
      </c>
      <c r="N5540" s="25" t="e">
        <v>#N/A</v>
      </c>
      <c r="O5540" s="25" t="e">
        <f>VLOOKUP(A5540,'NFkB target TFs'!$E$10:$E$54,1,FALSE)</f>
        <v>#N/A</v>
      </c>
      <c r="P5540" s="25" t="e">
        <f>VLOOKUP(A5540,'all NFkB targets'!$A$6:$A$571,1,FALSE)</f>
        <v>#N/A</v>
      </c>
    </row>
    <row r="5541" spans="1:16" x14ac:dyDescent="0.25">
      <c r="A5541" s="96" t="s">
        <v>9348</v>
      </c>
      <c r="B5541" s="21" t="s">
        <v>9349</v>
      </c>
      <c r="C5541" s="21"/>
      <c r="D5541" s="22">
        <v>0</v>
      </c>
      <c r="E5541" s="23">
        <v>-0.12781548579469429</v>
      </c>
      <c r="F5541" s="23">
        <v>-0.29277992226187616</v>
      </c>
      <c r="G5541" s="23">
        <v>-0.1412887112395777</v>
      </c>
      <c r="H5541" s="23">
        <v>-6.7005914279332127E-2</v>
      </c>
      <c r="I5541" s="25">
        <f t="shared" si="344"/>
        <v>0</v>
      </c>
      <c r="J5541" s="25">
        <f t="shared" si="345"/>
        <v>0</v>
      </c>
      <c r="K5541" s="25">
        <f t="shared" si="346"/>
        <v>0</v>
      </c>
      <c r="L5541" s="25">
        <f t="shared" si="347"/>
        <v>0</v>
      </c>
      <c r="M5541" s="25">
        <v>0</v>
      </c>
      <c r="N5541" s="25" t="e">
        <v>#N/A</v>
      </c>
      <c r="O5541" s="25" t="e">
        <f>VLOOKUP(A5541,'NFkB target TFs'!$E$10:$E$54,1,FALSE)</f>
        <v>#N/A</v>
      </c>
      <c r="P5541" s="25" t="e">
        <f>VLOOKUP(A5541,'all NFkB targets'!$A$6:$A$571,1,FALSE)</f>
        <v>#N/A</v>
      </c>
    </row>
    <row r="5542" spans="1:16" x14ac:dyDescent="0.25">
      <c r="A5542" s="96" t="s">
        <v>3518</v>
      </c>
      <c r="B5542" s="21" t="s">
        <v>3519</v>
      </c>
      <c r="C5542" s="21"/>
      <c r="D5542" s="22">
        <v>0</v>
      </c>
      <c r="E5542" s="23">
        <v>0.13778861317698432</v>
      </c>
      <c r="F5542" s="23">
        <v>-0.22740511161672816</v>
      </c>
      <c r="G5542" s="23">
        <v>-0.44516347794595412</v>
      </c>
      <c r="H5542" s="23">
        <v>-6.700757942490973E-2</v>
      </c>
      <c r="I5542" s="25">
        <f t="shared" si="344"/>
        <v>0</v>
      </c>
      <c r="J5542" s="25">
        <f t="shared" si="345"/>
        <v>0</v>
      </c>
      <c r="K5542" s="25">
        <f t="shared" si="346"/>
        <v>0</v>
      </c>
      <c r="L5542" s="25">
        <f t="shared" si="347"/>
        <v>0</v>
      </c>
      <c r="M5542" s="25">
        <v>0</v>
      </c>
      <c r="N5542" s="25" t="e">
        <v>#N/A</v>
      </c>
      <c r="O5542" s="25" t="e">
        <f>VLOOKUP(A5542,'NFkB target TFs'!$E$10:$E$54,1,FALSE)</f>
        <v>#N/A</v>
      </c>
      <c r="P5542" s="25" t="e">
        <f>VLOOKUP(A5542,'all NFkB targets'!$A$6:$A$571,1,FALSE)</f>
        <v>#N/A</v>
      </c>
    </row>
    <row r="5543" spans="1:16" x14ac:dyDescent="0.25">
      <c r="A5543" s="96" t="s">
        <v>12601</v>
      </c>
      <c r="B5543" s="21" t="s">
        <v>12602</v>
      </c>
      <c r="C5543" s="21"/>
      <c r="D5543" s="22">
        <v>0</v>
      </c>
      <c r="E5543" s="28">
        <v>0.29704101400838356</v>
      </c>
      <c r="F5543" s="24">
        <v>-1.1271668409759688</v>
      </c>
      <c r="G5543" s="24">
        <v>-0.32364812650081498</v>
      </c>
      <c r="H5543" s="23">
        <v>-6.7074439598537552E-2</v>
      </c>
      <c r="I5543" s="25">
        <f t="shared" si="344"/>
        <v>0</v>
      </c>
      <c r="J5543" s="25">
        <f t="shared" si="345"/>
        <v>1</v>
      </c>
      <c r="K5543" s="25">
        <f t="shared" si="346"/>
        <v>0</v>
      </c>
      <c r="L5543" s="25">
        <f t="shared" si="347"/>
        <v>0</v>
      </c>
      <c r="M5543" s="25">
        <v>1</v>
      </c>
      <c r="N5543" s="25" t="e">
        <v>#N/A</v>
      </c>
      <c r="O5543" s="25" t="e">
        <f>VLOOKUP(A5543,'NFkB target TFs'!$E$10:$E$54,1,FALSE)</f>
        <v>#N/A</v>
      </c>
      <c r="P5543" s="25" t="e">
        <f>VLOOKUP(A5543,'all NFkB targets'!$A$6:$A$571,1,FALSE)</f>
        <v>#N/A</v>
      </c>
    </row>
    <row r="5544" spans="1:16" x14ac:dyDescent="0.25">
      <c r="A5544" s="96" t="s">
        <v>10556</v>
      </c>
      <c r="B5544" s="21" t="s">
        <v>10557</v>
      </c>
      <c r="C5544" s="21"/>
      <c r="D5544" s="22">
        <v>0</v>
      </c>
      <c r="E5544" s="23">
        <v>0.11303366529989149</v>
      </c>
      <c r="F5544" s="23">
        <v>0.38564925857261717</v>
      </c>
      <c r="G5544" s="23">
        <v>0.39005293529923546</v>
      </c>
      <c r="H5544" s="23">
        <v>-6.7355267801765165E-2</v>
      </c>
      <c r="I5544" s="25">
        <f t="shared" si="344"/>
        <v>0</v>
      </c>
      <c r="J5544" s="25">
        <f t="shared" si="345"/>
        <v>0</v>
      </c>
      <c r="K5544" s="25">
        <f t="shared" si="346"/>
        <v>0</v>
      </c>
      <c r="L5544" s="25">
        <f t="shared" si="347"/>
        <v>0</v>
      </c>
      <c r="M5544" s="25">
        <v>0</v>
      </c>
      <c r="N5544" s="25" t="e">
        <v>#N/A</v>
      </c>
      <c r="O5544" s="25" t="e">
        <f>VLOOKUP(A5544,'NFkB target TFs'!$E$10:$E$54,1,FALSE)</f>
        <v>#N/A</v>
      </c>
      <c r="P5544" s="25" t="e">
        <f>VLOOKUP(A5544,'all NFkB targets'!$A$6:$A$571,1,FALSE)</f>
        <v>#N/A</v>
      </c>
    </row>
    <row r="5545" spans="1:16" x14ac:dyDescent="0.25">
      <c r="A5545" s="96" t="s">
        <v>12330</v>
      </c>
      <c r="B5545" s="21" t="s">
        <v>12331</v>
      </c>
      <c r="C5545" s="21"/>
      <c r="D5545" s="22">
        <v>0</v>
      </c>
      <c r="E5545" s="28">
        <v>0.77911621722128621</v>
      </c>
      <c r="F5545" s="28">
        <v>0.19975175354270516</v>
      </c>
      <c r="G5545" s="23">
        <v>2.3915827169872114E-2</v>
      </c>
      <c r="H5545" s="23">
        <v>-6.743069133254273E-2</v>
      </c>
      <c r="I5545" s="25">
        <f t="shared" si="344"/>
        <v>1</v>
      </c>
      <c r="J5545" s="25">
        <f t="shared" si="345"/>
        <v>0</v>
      </c>
      <c r="K5545" s="25">
        <f t="shared" si="346"/>
        <v>0</v>
      </c>
      <c r="L5545" s="25">
        <f t="shared" si="347"/>
        <v>0</v>
      </c>
      <c r="M5545" s="25">
        <v>1</v>
      </c>
      <c r="N5545" s="25" t="e">
        <v>#N/A</v>
      </c>
      <c r="O5545" s="25" t="e">
        <f>VLOOKUP(A5545,'NFkB target TFs'!$E$10:$E$54,1,FALSE)</f>
        <v>#N/A</v>
      </c>
      <c r="P5545" s="25" t="e">
        <f>VLOOKUP(A5545,'all NFkB targets'!$A$6:$A$571,1,FALSE)</f>
        <v>#N/A</v>
      </c>
    </row>
    <row r="5546" spans="1:16" x14ac:dyDescent="0.25">
      <c r="A5546" s="96" t="s">
        <v>4828</v>
      </c>
      <c r="B5546" s="21" t="s">
        <v>4829</v>
      </c>
      <c r="C5546" s="21"/>
      <c r="D5546" s="22">
        <v>0</v>
      </c>
      <c r="E5546" s="23">
        <v>-0.3190112324117711</v>
      </c>
      <c r="F5546" s="23">
        <v>-0.22322721882662971</v>
      </c>
      <c r="G5546" s="23">
        <v>0.10557603929760007</v>
      </c>
      <c r="H5546" s="23">
        <v>-6.753016928910828E-2</v>
      </c>
      <c r="I5546" s="25">
        <f t="shared" si="344"/>
        <v>0</v>
      </c>
      <c r="J5546" s="25">
        <f t="shared" si="345"/>
        <v>0</v>
      </c>
      <c r="K5546" s="25">
        <f t="shared" si="346"/>
        <v>0</v>
      </c>
      <c r="L5546" s="25">
        <f t="shared" si="347"/>
        <v>0</v>
      </c>
      <c r="M5546" s="25">
        <v>0</v>
      </c>
      <c r="N5546" s="25" t="e">
        <v>#N/A</v>
      </c>
      <c r="O5546" s="25" t="e">
        <f>VLOOKUP(A5546,'NFkB target TFs'!$E$10:$E$54,1,FALSE)</f>
        <v>#N/A</v>
      </c>
      <c r="P5546" s="25" t="e">
        <f>VLOOKUP(A5546,'all NFkB targets'!$A$6:$A$571,1,FALSE)</f>
        <v>#N/A</v>
      </c>
    </row>
    <row r="5547" spans="1:16" x14ac:dyDescent="0.25">
      <c r="A5547" s="96" t="s">
        <v>6443</v>
      </c>
      <c r="B5547" s="21" t="s">
        <v>941</v>
      </c>
      <c r="C5547" s="21"/>
      <c r="D5547" s="22">
        <v>0</v>
      </c>
      <c r="E5547" s="23">
        <v>3.788753221928344E-2</v>
      </c>
      <c r="F5547" s="23">
        <v>-0.30391136136633817</v>
      </c>
      <c r="G5547" s="23">
        <v>-0.22568800269996758</v>
      </c>
      <c r="H5547" s="23">
        <v>-6.7639477489793973E-2</v>
      </c>
      <c r="I5547" s="25">
        <f t="shared" si="344"/>
        <v>0</v>
      </c>
      <c r="J5547" s="25">
        <f t="shared" si="345"/>
        <v>0</v>
      </c>
      <c r="K5547" s="25">
        <f t="shared" si="346"/>
        <v>0</v>
      </c>
      <c r="L5547" s="25">
        <f t="shared" si="347"/>
        <v>0</v>
      </c>
      <c r="M5547" s="25">
        <v>0</v>
      </c>
      <c r="N5547" s="25" t="e">
        <v>#N/A</v>
      </c>
      <c r="O5547" s="25" t="e">
        <f>VLOOKUP(A5547,'NFkB target TFs'!$E$10:$E$54,1,FALSE)</f>
        <v>#N/A</v>
      </c>
      <c r="P5547" s="25" t="e">
        <f>VLOOKUP(A5547,'all NFkB targets'!$A$6:$A$571,1,FALSE)</f>
        <v>#N/A</v>
      </c>
    </row>
    <row r="5548" spans="1:16" x14ac:dyDescent="0.25">
      <c r="A5548" s="96" t="s">
        <v>12354</v>
      </c>
      <c r="B5548" s="21" t="s">
        <v>12355</v>
      </c>
      <c r="C5548" s="21"/>
      <c r="D5548" s="22">
        <v>0</v>
      </c>
      <c r="E5548" s="24">
        <v>-0.59083194546892204</v>
      </c>
      <c r="F5548" s="28">
        <v>0.40239158489936605</v>
      </c>
      <c r="G5548" s="28">
        <v>0.22850016286884464</v>
      </c>
      <c r="H5548" s="23">
        <v>-6.7641193928112714E-2</v>
      </c>
      <c r="I5548" s="25">
        <f t="shared" ref="I5548:I5611" si="348">IF(ABS(E5548)&gt;0.585,1,0)</f>
        <v>1</v>
      </c>
      <c r="J5548" s="25">
        <f t="shared" ref="J5548:J5611" si="349">IF(ABS(F5548)&gt;0.585,1,0)</f>
        <v>0</v>
      </c>
      <c r="K5548" s="25">
        <f t="shared" ref="K5548:K5611" si="350">IF(ABS(G5548)&gt;0.585,1,0)</f>
        <v>0</v>
      </c>
      <c r="L5548" s="25">
        <f t="shared" ref="L5548:L5611" si="351">IF(ABS(H5548)&gt;0.585,1,0)</f>
        <v>0</v>
      </c>
      <c r="M5548" s="25">
        <v>1</v>
      </c>
      <c r="N5548" s="25" t="e">
        <v>#N/A</v>
      </c>
      <c r="O5548" s="25" t="e">
        <f>VLOOKUP(A5548,'NFkB target TFs'!$E$10:$E$54,1,FALSE)</f>
        <v>#N/A</v>
      </c>
      <c r="P5548" s="25" t="e">
        <f>VLOOKUP(A5548,'all NFkB targets'!$A$6:$A$571,1,FALSE)</f>
        <v>#N/A</v>
      </c>
    </row>
    <row r="5549" spans="1:16" x14ac:dyDescent="0.25">
      <c r="A5549" s="96" t="s">
        <v>4186</v>
      </c>
      <c r="B5549" s="21" t="s">
        <v>4187</v>
      </c>
      <c r="C5549" s="21"/>
      <c r="D5549" s="22">
        <v>0</v>
      </c>
      <c r="E5549" s="23">
        <v>-2.6498324519977596E-2</v>
      </c>
      <c r="F5549" s="23">
        <v>0.25283773316523672</v>
      </c>
      <c r="G5549" s="23">
        <v>-0.1426908278550395</v>
      </c>
      <c r="H5549" s="23">
        <v>-6.7654167508843482E-2</v>
      </c>
      <c r="I5549" s="25">
        <f t="shared" si="348"/>
        <v>0</v>
      </c>
      <c r="J5549" s="25">
        <f t="shared" si="349"/>
        <v>0</v>
      </c>
      <c r="K5549" s="25">
        <f t="shared" si="350"/>
        <v>0</v>
      </c>
      <c r="L5549" s="25">
        <f t="shared" si="351"/>
        <v>0</v>
      </c>
      <c r="M5549" s="25">
        <v>0</v>
      </c>
      <c r="N5549" s="25" t="e">
        <v>#N/A</v>
      </c>
      <c r="O5549" s="25" t="e">
        <f>VLOOKUP(A5549,'NFkB target TFs'!$E$10:$E$54,1,FALSE)</f>
        <v>#N/A</v>
      </c>
      <c r="P5549" s="25" t="e">
        <f>VLOOKUP(A5549,'all NFkB targets'!$A$6:$A$571,1,FALSE)</f>
        <v>#N/A</v>
      </c>
    </row>
    <row r="5550" spans="1:16" x14ac:dyDescent="0.25">
      <c r="A5550" s="96" t="s">
        <v>12881</v>
      </c>
      <c r="B5550" s="21" t="s">
        <v>12882</v>
      </c>
      <c r="C5550" s="21"/>
      <c r="D5550" s="22">
        <v>0</v>
      </c>
      <c r="E5550" s="28">
        <v>0.12168300626753596</v>
      </c>
      <c r="F5550" s="24">
        <v>-0.7139350234160684</v>
      </c>
      <c r="G5550" s="24">
        <v>-0.42583690013136727</v>
      </c>
      <c r="H5550" s="23">
        <v>-6.778694426654229E-2</v>
      </c>
      <c r="I5550" s="25">
        <f t="shared" si="348"/>
        <v>0</v>
      </c>
      <c r="J5550" s="25">
        <f t="shared" si="349"/>
        <v>1</v>
      </c>
      <c r="K5550" s="25">
        <f t="shared" si="350"/>
        <v>0</v>
      </c>
      <c r="L5550" s="25">
        <f t="shared" si="351"/>
        <v>0</v>
      </c>
      <c r="M5550" s="25">
        <v>1</v>
      </c>
      <c r="N5550" s="25" t="e">
        <v>#N/A</v>
      </c>
      <c r="O5550" s="25" t="e">
        <f>VLOOKUP(A5550,'NFkB target TFs'!$E$10:$E$54,1,FALSE)</f>
        <v>#N/A</v>
      </c>
      <c r="P5550" s="25" t="e">
        <f>VLOOKUP(A5550,'all NFkB targets'!$A$6:$A$571,1,FALSE)</f>
        <v>#N/A</v>
      </c>
    </row>
    <row r="5551" spans="1:16" x14ac:dyDescent="0.25">
      <c r="A5551" s="96" t="s">
        <v>1929</v>
      </c>
      <c r="B5551" s="21" t="s">
        <v>1930</v>
      </c>
      <c r="C5551" s="21"/>
      <c r="D5551" s="22">
        <v>0</v>
      </c>
      <c r="E5551" s="23">
        <v>0.38879930270175073</v>
      </c>
      <c r="F5551" s="23">
        <v>-1.8866073604635512E-2</v>
      </c>
      <c r="G5551" s="23">
        <v>-1.567420352304519E-3</v>
      </c>
      <c r="H5551" s="23">
        <v>-6.7845377582087418E-2</v>
      </c>
      <c r="I5551" s="25">
        <f t="shared" si="348"/>
        <v>0</v>
      </c>
      <c r="J5551" s="25">
        <f t="shared" si="349"/>
        <v>0</v>
      </c>
      <c r="K5551" s="25">
        <f t="shared" si="350"/>
        <v>0</v>
      </c>
      <c r="L5551" s="25">
        <f t="shared" si="351"/>
        <v>0</v>
      </c>
      <c r="M5551" s="25">
        <v>0</v>
      </c>
      <c r="N5551" s="25" t="e">
        <v>#N/A</v>
      </c>
      <c r="O5551" s="25" t="e">
        <f>VLOOKUP(A5551,'NFkB target TFs'!$E$10:$E$54,1,FALSE)</f>
        <v>#N/A</v>
      </c>
      <c r="P5551" s="25" t="e">
        <f>VLOOKUP(A5551,'all NFkB targets'!$A$6:$A$571,1,FALSE)</f>
        <v>#N/A</v>
      </c>
    </row>
    <row r="5552" spans="1:16" x14ac:dyDescent="0.25">
      <c r="A5552" s="96" t="s">
        <v>11478</v>
      </c>
      <c r="B5552" s="21" t="s">
        <v>11479</v>
      </c>
      <c r="C5552" s="21"/>
      <c r="D5552" s="22">
        <v>0</v>
      </c>
      <c r="E5552" s="23">
        <v>-0.1089523535909829</v>
      </c>
      <c r="F5552" s="23">
        <v>0.5842268339569926</v>
      </c>
      <c r="G5552" s="23">
        <v>-0.22982931767571893</v>
      </c>
      <c r="H5552" s="23">
        <v>-6.787732621821943E-2</v>
      </c>
      <c r="I5552" s="25">
        <f t="shared" si="348"/>
        <v>0</v>
      </c>
      <c r="J5552" s="25">
        <f t="shared" si="349"/>
        <v>0</v>
      </c>
      <c r="K5552" s="25">
        <f t="shared" si="350"/>
        <v>0</v>
      </c>
      <c r="L5552" s="25">
        <f t="shared" si="351"/>
        <v>0</v>
      </c>
      <c r="M5552" s="25">
        <v>0</v>
      </c>
      <c r="N5552" s="25" t="e">
        <v>#N/A</v>
      </c>
      <c r="O5552" s="25" t="e">
        <f>VLOOKUP(A5552,'NFkB target TFs'!$E$10:$E$54,1,FALSE)</f>
        <v>#N/A</v>
      </c>
      <c r="P5552" s="25" t="e">
        <f>VLOOKUP(A5552,'all NFkB targets'!$A$6:$A$571,1,FALSE)</f>
        <v>#N/A</v>
      </c>
    </row>
    <row r="5553" spans="1:16" x14ac:dyDescent="0.25">
      <c r="A5553" s="96" t="s">
        <v>8902</v>
      </c>
      <c r="B5553" s="21" t="s">
        <v>8903</v>
      </c>
      <c r="C5553" s="21"/>
      <c r="D5553" s="22">
        <v>0</v>
      </c>
      <c r="E5553" s="23">
        <v>-0.18676851160572641</v>
      </c>
      <c r="F5553" s="23">
        <v>0.40915105988843703</v>
      </c>
      <c r="G5553" s="23">
        <v>0.34120644472715717</v>
      </c>
      <c r="H5553" s="23">
        <v>-6.7936445539977824E-2</v>
      </c>
      <c r="I5553" s="25">
        <f t="shared" si="348"/>
        <v>0</v>
      </c>
      <c r="J5553" s="25">
        <f t="shared" si="349"/>
        <v>0</v>
      </c>
      <c r="K5553" s="25">
        <f t="shared" si="350"/>
        <v>0</v>
      </c>
      <c r="L5553" s="25">
        <f t="shared" si="351"/>
        <v>0</v>
      </c>
      <c r="M5553" s="25">
        <v>0</v>
      </c>
      <c r="N5553" s="25" t="e">
        <v>#N/A</v>
      </c>
      <c r="O5553" s="25" t="e">
        <f>VLOOKUP(A5553,'NFkB target TFs'!$E$10:$E$54,1,FALSE)</f>
        <v>#N/A</v>
      </c>
      <c r="P5553" s="25" t="e">
        <f>VLOOKUP(A5553,'all NFkB targets'!$A$6:$A$571,1,FALSE)</f>
        <v>#N/A</v>
      </c>
    </row>
    <row r="5554" spans="1:16" x14ac:dyDescent="0.25">
      <c r="A5554" s="96" t="s">
        <v>5014</v>
      </c>
      <c r="B5554" s="21" t="s">
        <v>5015</v>
      </c>
      <c r="C5554" s="21"/>
      <c r="D5554" s="22">
        <v>0</v>
      </c>
      <c r="E5554" s="23">
        <v>0.19847313292889834</v>
      </c>
      <c r="F5554" s="23">
        <v>-0.14088070678665057</v>
      </c>
      <c r="G5554" s="23">
        <v>7.0328449545499355E-2</v>
      </c>
      <c r="H5554" s="23">
        <v>-6.800642111193253E-2</v>
      </c>
      <c r="I5554" s="25">
        <f t="shared" si="348"/>
        <v>0</v>
      </c>
      <c r="J5554" s="25">
        <f t="shared" si="349"/>
        <v>0</v>
      </c>
      <c r="K5554" s="25">
        <f t="shared" si="350"/>
        <v>0</v>
      </c>
      <c r="L5554" s="25">
        <f t="shared" si="351"/>
        <v>0</v>
      </c>
      <c r="M5554" s="25">
        <v>0</v>
      </c>
      <c r="N5554" s="25" t="e">
        <v>#N/A</v>
      </c>
      <c r="O5554" s="25" t="e">
        <f>VLOOKUP(A5554,'NFkB target TFs'!$E$10:$E$54,1,FALSE)</f>
        <v>#N/A</v>
      </c>
      <c r="P5554" s="25" t="e">
        <f>VLOOKUP(A5554,'all NFkB targets'!$A$6:$A$571,1,FALSE)</f>
        <v>#N/A</v>
      </c>
    </row>
    <row r="5555" spans="1:16" x14ac:dyDescent="0.25">
      <c r="A5555" s="96" t="s">
        <v>3708</v>
      </c>
      <c r="B5555" s="21" t="s">
        <v>3709</v>
      </c>
      <c r="C5555" s="21"/>
      <c r="D5555" s="22">
        <v>0</v>
      </c>
      <c r="E5555" s="23">
        <v>0.16416757085889597</v>
      </c>
      <c r="F5555" s="23">
        <v>0.31148161463997681</v>
      </c>
      <c r="G5555" s="23">
        <v>0.12024489591058964</v>
      </c>
      <c r="H5555" s="23">
        <v>-6.8041492662484243E-2</v>
      </c>
      <c r="I5555" s="25">
        <f t="shared" si="348"/>
        <v>0</v>
      </c>
      <c r="J5555" s="25">
        <f t="shared" si="349"/>
        <v>0</v>
      </c>
      <c r="K5555" s="25">
        <f t="shared" si="350"/>
        <v>0</v>
      </c>
      <c r="L5555" s="25">
        <f t="shared" si="351"/>
        <v>0</v>
      </c>
      <c r="M5555" s="25">
        <v>0</v>
      </c>
      <c r="N5555" s="25" t="e">
        <v>#N/A</v>
      </c>
      <c r="O5555" s="25" t="e">
        <f>VLOOKUP(A5555,'NFkB target TFs'!$E$10:$E$54,1,FALSE)</f>
        <v>#N/A</v>
      </c>
      <c r="P5555" s="25" t="e">
        <f>VLOOKUP(A5555,'all NFkB targets'!$A$6:$A$571,1,FALSE)</f>
        <v>#N/A</v>
      </c>
    </row>
    <row r="5556" spans="1:16" x14ac:dyDescent="0.25">
      <c r="A5556" s="96" t="s">
        <v>6395</v>
      </c>
      <c r="B5556" s="21" t="s">
        <v>6396</v>
      </c>
      <c r="C5556" s="21"/>
      <c r="D5556" s="22">
        <v>0</v>
      </c>
      <c r="E5556" s="23">
        <v>0.15248903389964868</v>
      </c>
      <c r="F5556" s="23">
        <v>8.3726539602846511E-2</v>
      </c>
      <c r="G5556" s="23">
        <v>0.12694009828876124</v>
      </c>
      <c r="H5556" s="23">
        <v>-6.8047945691908113E-2</v>
      </c>
      <c r="I5556" s="25">
        <f t="shared" si="348"/>
        <v>0</v>
      </c>
      <c r="J5556" s="25">
        <f t="shared" si="349"/>
        <v>0</v>
      </c>
      <c r="K5556" s="25">
        <f t="shared" si="350"/>
        <v>0</v>
      </c>
      <c r="L5556" s="25">
        <f t="shared" si="351"/>
        <v>0</v>
      </c>
      <c r="M5556" s="25">
        <v>0</v>
      </c>
      <c r="N5556" s="25" t="e">
        <v>#N/A</v>
      </c>
      <c r="O5556" s="25" t="e">
        <f>VLOOKUP(A5556,'NFkB target TFs'!$E$10:$E$54,1,FALSE)</f>
        <v>#N/A</v>
      </c>
      <c r="P5556" s="25" t="e">
        <f>VLOOKUP(A5556,'all NFkB targets'!$A$6:$A$571,1,FALSE)</f>
        <v>#N/A</v>
      </c>
    </row>
    <row r="5557" spans="1:16" x14ac:dyDescent="0.25">
      <c r="A5557" s="96" t="s">
        <v>4636</v>
      </c>
      <c r="B5557" s="21" t="s">
        <v>4637</v>
      </c>
      <c r="C5557" s="21"/>
      <c r="D5557" s="22">
        <v>0</v>
      </c>
      <c r="E5557" s="23">
        <v>3.2034265038149176E-16</v>
      </c>
      <c r="F5557" s="23">
        <v>-2.6095970639045511E-2</v>
      </c>
      <c r="G5557" s="23">
        <v>3.1992603467241733E-2</v>
      </c>
      <c r="H5557" s="23">
        <v>-6.8119861381459701E-2</v>
      </c>
      <c r="I5557" s="25">
        <f t="shared" si="348"/>
        <v>0</v>
      </c>
      <c r="J5557" s="25">
        <f t="shared" si="349"/>
        <v>0</v>
      </c>
      <c r="K5557" s="25">
        <f t="shared" si="350"/>
        <v>0</v>
      </c>
      <c r="L5557" s="25">
        <f t="shared" si="351"/>
        <v>0</v>
      </c>
      <c r="M5557" s="25">
        <v>0</v>
      </c>
      <c r="N5557" s="25" t="e">
        <v>#N/A</v>
      </c>
      <c r="O5557" s="25" t="e">
        <f>VLOOKUP(A5557,'NFkB target TFs'!$E$10:$E$54,1,FALSE)</f>
        <v>#N/A</v>
      </c>
      <c r="P5557" s="25" t="e">
        <f>VLOOKUP(A5557,'all NFkB targets'!$A$6:$A$571,1,FALSE)</f>
        <v>#N/A</v>
      </c>
    </row>
    <row r="5558" spans="1:16" x14ac:dyDescent="0.25">
      <c r="A5558" s="96" t="s">
        <v>9949</v>
      </c>
      <c r="B5558" s="21" t="s">
        <v>9950</v>
      </c>
      <c r="C5558" s="21"/>
      <c r="D5558" s="22">
        <v>0</v>
      </c>
      <c r="E5558" s="23">
        <v>0.16064141024500364</v>
      </c>
      <c r="F5558" s="23">
        <v>-7.9905772858969264E-3</v>
      </c>
      <c r="G5558" s="23">
        <v>0.3328527604353953</v>
      </c>
      <c r="H5558" s="23">
        <v>-6.8224922535200253E-2</v>
      </c>
      <c r="I5558" s="25">
        <f t="shared" si="348"/>
        <v>0</v>
      </c>
      <c r="J5558" s="25">
        <f t="shared" si="349"/>
        <v>0</v>
      </c>
      <c r="K5558" s="25">
        <f t="shared" si="350"/>
        <v>0</v>
      </c>
      <c r="L5558" s="25">
        <f t="shared" si="351"/>
        <v>0</v>
      </c>
      <c r="M5558" s="25">
        <v>0</v>
      </c>
      <c r="N5558" s="25" t="e">
        <v>#N/A</v>
      </c>
      <c r="O5558" s="25" t="e">
        <f>VLOOKUP(A5558,'NFkB target TFs'!$E$10:$E$54,1,FALSE)</f>
        <v>#N/A</v>
      </c>
      <c r="P5558" s="25" t="e">
        <f>VLOOKUP(A5558,'all NFkB targets'!$A$6:$A$571,1,FALSE)</f>
        <v>#N/A</v>
      </c>
    </row>
    <row r="5559" spans="1:16" x14ac:dyDescent="0.25">
      <c r="A5559" s="96" t="s">
        <v>11327</v>
      </c>
      <c r="B5559" s="21" t="s">
        <v>11328</v>
      </c>
      <c r="C5559" s="21"/>
      <c r="D5559" s="22">
        <v>0</v>
      </c>
      <c r="E5559" s="23">
        <v>3.6765868849158723E-2</v>
      </c>
      <c r="F5559" s="23">
        <v>-9.9079773708002403E-2</v>
      </c>
      <c r="G5559" s="23">
        <v>-8.5423480388860495E-2</v>
      </c>
      <c r="H5559" s="23">
        <v>-6.8233314287936719E-2</v>
      </c>
      <c r="I5559" s="25">
        <f t="shared" si="348"/>
        <v>0</v>
      </c>
      <c r="J5559" s="25">
        <f t="shared" si="349"/>
        <v>0</v>
      </c>
      <c r="K5559" s="25">
        <f t="shared" si="350"/>
        <v>0</v>
      </c>
      <c r="L5559" s="25">
        <f t="shared" si="351"/>
        <v>0</v>
      </c>
      <c r="M5559" s="25">
        <v>0</v>
      </c>
      <c r="N5559" s="25" t="e">
        <v>#N/A</v>
      </c>
      <c r="O5559" s="25" t="e">
        <f>VLOOKUP(A5559,'NFkB target TFs'!$E$10:$E$54,1,FALSE)</f>
        <v>#N/A</v>
      </c>
      <c r="P5559" s="25" t="e">
        <f>VLOOKUP(A5559,'all NFkB targets'!$A$6:$A$571,1,FALSE)</f>
        <v>#N/A</v>
      </c>
    </row>
    <row r="5560" spans="1:16" x14ac:dyDescent="0.25">
      <c r="A5560" s="96" t="s">
        <v>2991</v>
      </c>
      <c r="B5560" s="21" t="s">
        <v>2992</v>
      </c>
      <c r="C5560" s="21"/>
      <c r="D5560" s="22">
        <v>0</v>
      </c>
      <c r="E5560" s="23">
        <v>-5.1021569535685332E-2</v>
      </c>
      <c r="F5560" s="23">
        <v>0.25023710925869069</v>
      </c>
      <c r="G5560" s="23">
        <v>0.14185413445926989</v>
      </c>
      <c r="H5560" s="23">
        <v>-6.8234278590053141E-2</v>
      </c>
      <c r="I5560" s="25">
        <f t="shared" si="348"/>
        <v>0</v>
      </c>
      <c r="J5560" s="25">
        <f t="shared" si="349"/>
        <v>0</v>
      </c>
      <c r="K5560" s="25">
        <f t="shared" si="350"/>
        <v>0</v>
      </c>
      <c r="L5560" s="25">
        <f t="shared" si="351"/>
        <v>0</v>
      </c>
      <c r="M5560" s="25">
        <v>0</v>
      </c>
      <c r="N5560" s="25" t="e">
        <v>#N/A</v>
      </c>
      <c r="O5560" s="25" t="e">
        <f>VLOOKUP(A5560,'NFkB target TFs'!$E$10:$E$54,1,FALSE)</f>
        <v>#N/A</v>
      </c>
      <c r="P5560" s="25" t="e">
        <f>VLOOKUP(A5560,'all NFkB targets'!$A$6:$A$571,1,FALSE)</f>
        <v>#N/A</v>
      </c>
    </row>
    <row r="5561" spans="1:16" x14ac:dyDescent="0.25">
      <c r="A5561" s="96" t="s">
        <v>2734</v>
      </c>
      <c r="B5561" s="21" t="s">
        <v>2735</v>
      </c>
      <c r="C5561" s="21"/>
      <c r="D5561" s="22">
        <v>0</v>
      </c>
      <c r="E5561" s="23">
        <v>-3.3882404679672851E-2</v>
      </c>
      <c r="F5561" s="23">
        <v>-0.26004282032563392</v>
      </c>
      <c r="G5561" s="23">
        <v>-5.8617356410966708E-2</v>
      </c>
      <c r="H5561" s="23">
        <v>-6.8250035640886941E-2</v>
      </c>
      <c r="I5561" s="25">
        <f t="shared" si="348"/>
        <v>0</v>
      </c>
      <c r="J5561" s="25">
        <f t="shared" si="349"/>
        <v>0</v>
      </c>
      <c r="K5561" s="25">
        <f t="shared" si="350"/>
        <v>0</v>
      </c>
      <c r="L5561" s="25">
        <f t="shared" si="351"/>
        <v>0</v>
      </c>
      <c r="M5561" s="25">
        <v>0</v>
      </c>
      <c r="N5561" s="25" t="e">
        <v>#N/A</v>
      </c>
      <c r="O5561" s="25" t="e">
        <f>VLOOKUP(A5561,'NFkB target TFs'!$E$10:$E$54,1,FALSE)</f>
        <v>#N/A</v>
      </c>
      <c r="P5561" s="25" t="e">
        <f>VLOOKUP(A5561,'all NFkB targets'!$A$6:$A$571,1,FALSE)</f>
        <v>#N/A</v>
      </c>
    </row>
    <row r="5562" spans="1:16" x14ac:dyDescent="0.25">
      <c r="A5562" s="96" t="s">
        <v>11253</v>
      </c>
      <c r="B5562" s="21" t="s">
        <v>11254</v>
      </c>
      <c r="C5562" s="21"/>
      <c r="D5562" s="22">
        <v>0</v>
      </c>
      <c r="E5562" s="23">
        <v>-0.13228966839499584</v>
      </c>
      <c r="F5562" s="23">
        <v>-0.16374234129239901</v>
      </c>
      <c r="G5562" s="23">
        <v>4.9002318912838634E-2</v>
      </c>
      <c r="H5562" s="23">
        <v>-6.8360199626255599E-2</v>
      </c>
      <c r="I5562" s="25">
        <f t="shared" si="348"/>
        <v>0</v>
      </c>
      <c r="J5562" s="25">
        <f t="shared" si="349"/>
        <v>0</v>
      </c>
      <c r="K5562" s="25">
        <f t="shared" si="350"/>
        <v>0</v>
      </c>
      <c r="L5562" s="25">
        <f t="shared" si="351"/>
        <v>0</v>
      </c>
      <c r="M5562" s="25">
        <v>0</v>
      </c>
      <c r="N5562" s="25" t="e">
        <v>#N/A</v>
      </c>
      <c r="O5562" s="25" t="e">
        <f>VLOOKUP(A5562,'NFkB target TFs'!$E$10:$E$54,1,FALSE)</f>
        <v>#N/A</v>
      </c>
      <c r="P5562" s="25" t="e">
        <f>VLOOKUP(A5562,'all NFkB targets'!$A$6:$A$571,1,FALSE)</f>
        <v>#N/A</v>
      </c>
    </row>
    <row r="5563" spans="1:16" x14ac:dyDescent="0.25">
      <c r="A5563" s="96" t="s">
        <v>11337</v>
      </c>
      <c r="B5563" s="21" t="s">
        <v>11338</v>
      </c>
      <c r="C5563" s="21"/>
      <c r="D5563" s="22">
        <v>0</v>
      </c>
      <c r="E5563" s="23">
        <v>2.9235490462054908E-2</v>
      </c>
      <c r="F5563" s="23">
        <v>-0.15852225427767713</v>
      </c>
      <c r="G5563" s="23">
        <v>0.17905475355136211</v>
      </c>
      <c r="H5563" s="23">
        <v>-6.8522759774857139E-2</v>
      </c>
      <c r="I5563" s="25">
        <f t="shared" si="348"/>
        <v>0</v>
      </c>
      <c r="J5563" s="25">
        <f t="shared" si="349"/>
        <v>0</v>
      </c>
      <c r="K5563" s="25">
        <f t="shared" si="350"/>
        <v>0</v>
      </c>
      <c r="L5563" s="25">
        <f t="shared" si="351"/>
        <v>0</v>
      </c>
      <c r="M5563" s="25">
        <v>0</v>
      </c>
      <c r="N5563" s="25" t="e">
        <v>#N/A</v>
      </c>
      <c r="O5563" s="25" t="e">
        <f>VLOOKUP(A5563,'NFkB target TFs'!$E$10:$E$54,1,FALSE)</f>
        <v>#N/A</v>
      </c>
      <c r="P5563" s="25" t="e">
        <f>VLOOKUP(A5563,'all NFkB targets'!$A$6:$A$571,1,FALSE)</f>
        <v>#N/A</v>
      </c>
    </row>
    <row r="5564" spans="1:16" x14ac:dyDescent="0.25">
      <c r="A5564" s="96" t="s">
        <v>7445</v>
      </c>
      <c r="B5564" s="21" t="s">
        <v>7446</v>
      </c>
      <c r="C5564" s="21"/>
      <c r="D5564" s="22">
        <v>0</v>
      </c>
      <c r="E5564" s="23">
        <v>-0.16485053564515062</v>
      </c>
      <c r="F5564" s="23">
        <v>5.6364747603785827E-2</v>
      </c>
      <c r="G5564" s="23">
        <v>-0.39031451586906496</v>
      </c>
      <c r="H5564" s="23">
        <v>-6.8698794884802253E-2</v>
      </c>
      <c r="I5564" s="25">
        <f t="shared" si="348"/>
        <v>0</v>
      </c>
      <c r="J5564" s="25">
        <f t="shared" si="349"/>
        <v>0</v>
      </c>
      <c r="K5564" s="25">
        <f t="shared" si="350"/>
        <v>0</v>
      </c>
      <c r="L5564" s="25">
        <f t="shared" si="351"/>
        <v>0</v>
      </c>
      <c r="M5564" s="25">
        <v>0</v>
      </c>
      <c r="N5564" s="25" t="e">
        <v>#N/A</v>
      </c>
      <c r="O5564" s="25" t="e">
        <f>VLOOKUP(A5564,'NFkB target TFs'!$E$10:$E$54,1,FALSE)</f>
        <v>#N/A</v>
      </c>
      <c r="P5564" s="25" t="e">
        <f>VLOOKUP(A5564,'all NFkB targets'!$A$6:$A$571,1,FALSE)</f>
        <v>#N/A</v>
      </c>
    </row>
    <row r="5565" spans="1:16" x14ac:dyDescent="0.25">
      <c r="A5565" s="96" t="s">
        <v>12901</v>
      </c>
      <c r="B5565" s="21" t="s">
        <v>12902</v>
      </c>
      <c r="C5565" s="21"/>
      <c r="D5565" s="22">
        <v>0</v>
      </c>
      <c r="E5565" s="23">
        <v>0.10290343150534331</v>
      </c>
      <c r="F5565" s="28">
        <v>0.69624583425490116</v>
      </c>
      <c r="G5565" s="23">
        <v>0.1078760225153418</v>
      </c>
      <c r="H5565" s="23">
        <v>-6.8765908868588604E-2</v>
      </c>
      <c r="I5565" s="25">
        <f t="shared" si="348"/>
        <v>0</v>
      </c>
      <c r="J5565" s="25">
        <f t="shared" si="349"/>
        <v>1</v>
      </c>
      <c r="K5565" s="25">
        <f t="shared" si="350"/>
        <v>0</v>
      </c>
      <c r="L5565" s="25">
        <f t="shared" si="351"/>
        <v>0</v>
      </c>
      <c r="M5565" s="25">
        <v>1</v>
      </c>
      <c r="N5565" s="25" t="e">
        <v>#N/A</v>
      </c>
      <c r="O5565" s="25" t="e">
        <f>VLOOKUP(A5565,'NFkB target TFs'!$E$10:$E$54,1,FALSE)</f>
        <v>#N/A</v>
      </c>
      <c r="P5565" s="25" t="e">
        <f>VLOOKUP(A5565,'all NFkB targets'!$A$6:$A$571,1,FALSE)</f>
        <v>#N/A</v>
      </c>
    </row>
    <row r="5566" spans="1:16" x14ac:dyDescent="0.25">
      <c r="A5566" s="96" t="s">
        <v>13085</v>
      </c>
      <c r="B5566" s="21" t="s">
        <v>13086</v>
      </c>
      <c r="C5566" s="21"/>
      <c r="D5566" s="22">
        <v>0</v>
      </c>
      <c r="E5566" s="24">
        <v>-0.80735492205760429</v>
      </c>
      <c r="F5566" s="24">
        <v>-0.94562822530515533</v>
      </c>
      <c r="G5566" s="24">
        <v>-0.57458774548060532</v>
      </c>
      <c r="H5566" s="23">
        <v>-6.8769358624298504E-2</v>
      </c>
      <c r="I5566" s="25">
        <f t="shared" si="348"/>
        <v>1</v>
      </c>
      <c r="J5566" s="25">
        <f t="shared" si="349"/>
        <v>1</v>
      </c>
      <c r="K5566" s="25">
        <f t="shared" si="350"/>
        <v>0</v>
      </c>
      <c r="L5566" s="25">
        <f t="shared" si="351"/>
        <v>0</v>
      </c>
      <c r="M5566" s="25">
        <v>1</v>
      </c>
      <c r="N5566" s="25" t="e">
        <v>#N/A</v>
      </c>
      <c r="O5566" s="25" t="e">
        <f>VLOOKUP(A5566,'NFkB target TFs'!$E$10:$E$54,1,FALSE)</f>
        <v>#N/A</v>
      </c>
      <c r="P5566" s="25" t="e">
        <f>VLOOKUP(A5566,'all NFkB targets'!$A$6:$A$571,1,FALSE)</f>
        <v>#N/A</v>
      </c>
    </row>
    <row r="5567" spans="1:16" x14ac:dyDescent="0.25">
      <c r="A5567" s="96" t="s">
        <v>12136</v>
      </c>
      <c r="B5567" s="21" t="s">
        <v>12137</v>
      </c>
      <c r="C5567" s="21"/>
      <c r="D5567" s="22">
        <v>0</v>
      </c>
      <c r="E5567" s="24">
        <v>-0.90546021543491639</v>
      </c>
      <c r="F5567" s="24">
        <v>-0.16499077799461201</v>
      </c>
      <c r="G5567" s="24">
        <v>-0.41380810419730013</v>
      </c>
      <c r="H5567" s="23">
        <v>-6.8809239700303962E-2</v>
      </c>
      <c r="I5567" s="25">
        <f t="shared" si="348"/>
        <v>1</v>
      </c>
      <c r="J5567" s="25">
        <f t="shared" si="349"/>
        <v>0</v>
      </c>
      <c r="K5567" s="25">
        <f t="shared" si="350"/>
        <v>0</v>
      </c>
      <c r="L5567" s="25">
        <f t="shared" si="351"/>
        <v>0</v>
      </c>
      <c r="M5567" s="25">
        <v>1</v>
      </c>
      <c r="N5567" s="25" t="e">
        <v>#N/A</v>
      </c>
      <c r="O5567" s="25" t="e">
        <f>VLOOKUP(A5567,'NFkB target TFs'!$E$10:$E$54,1,FALSE)</f>
        <v>#N/A</v>
      </c>
      <c r="P5567" s="25" t="e">
        <f>VLOOKUP(A5567,'all NFkB targets'!$A$6:$A$571,1,FALSE)</f>
        <v>#N/A</v>
      </c>
    </row>
    <row r="5568" spans="1:16" x14ac:dyDescent="0.25">
      <c r="A5568" s="96" t="s">
        <v>2498</v>
      </c>
      <c r="B5568" s="21" t="s">
        <v>941</v>
      </c>
      <c r="C5568" s="21"/>
      <c r="D5568" s="22">
        <v>0</v>
      </c>
      <c r="E5568" s="23">
        <v>1.7141132821393849E-2</v>
      </c>
      <c r="F5568" s="23">
        <v>0.49127705517972242</v>
      </c>
      <c r="G5568" s="23">
        <v>-0.222982842887921</v>
      </c>
      <c r="H5568" s="23">
        <v>-6.8915628354025371E-2</v>
      </c>
      <c r="I5568" s="25">
        <f t="shared" si="348"/>
        <v>0</v>
      </c>
      <c r="J5568" s="25">
        <f t="shared" si="349"/>
        <v>0</v>
      </c>
      <c r="K5568" s="25">
        <f t="shared" si="350"/>
        <v>0</v>
      </c>
      <c r="L5568" s="25">
        <f t="shared" si="351"/>
        <v>0</v>
      </c>
      <c r="M5568" s="25">
        <v>0</v>
      </c>
      <c r="N5568" s="25" t="e">
        <v>#N/A</v>
      </c>
      <c r="O5568" s="25" t="e">
        <f>VLOOKUP(A5568,'NFkB target TFs'!$E$10:$E$54,1,FALSE)</f>
        <v>#N/A</v>
      </c>
      <c r="P5568" s="25" t="e">
        <f>VLOOKUP(A5568,'all NFkB targets'!$A$6:$A$571,1,FALSE)</f>
        <v>#N/A</v>
      </c>
    </row>
    <row r="5569" spans="1:16" x14ac:dyDescent="0.25">
      <c r="A5569" s="96" t="s">
        <v>12004</v>
      </c>
      <c r="B5569" s="21" t="s">
        <v>12005</v>
      </c>
      <c r="C5569" s="21"/>
      <c r="D5569" s="22">
        <v>0</v>
      </c>
      <c r="E5569" s="24">
        <v>-0.73043620822172617</v>
      </c>
      <c r="F5569" s="24">
        <v>-0.44699090265608382</v>
      </c>
      <c r="G5569" s="24">
        <v>-0.45026635247578334</v>
      </c>
      <c r="H5569" s="23">
        <v>-6.8926786550297908E-2</v>
      </c>
      <c r="I5569" s="25">
        <f t="shared" si="348"/>
        <v>1</v>
      </c>
      <c r="J5569" s="25">
        <f t="shared" si="349"/>
        <v>0</v>
      </c>
      <c r="K5569" s="25">
        <f t="shared" si="350"/>
        <v>0</v>
      </c>
      <c r="L5569" s="25">
        <f t="shared" si="351"/>
        <v>0</v>
      </c>
      <c r="M5569" s="25">
        <v>1</v>
      </c>
      <c r="N5569" s="25" t="e">
        <v>#N/A</v>
      </c>
      <c r="O5569" s="25" t="e">
        <f>VLOOKUP(A5569,'NFkB target TFs'!$E$10:$E$54,1,FALSE)</f>
        <v>#N/A</v>
      </c>
      <c r="P5569" s="25" t="e">
        <f>VLOOKUP(A5569,'all NFkB targets'!$A$6:$A$571,1,FALSE)</f>
        <v>#N/A</v>
      </c>
    </row>
    <row r="5570" spans="1:16" x14ac:dyDescent="0.25">
      <c r="A5570" s="96" t="s">
        <v>928</v>
      </c>
      <c r="B5570" s="21" t="s">
        <v>929</v>
      </c>
      <c r="C5570" s="21"/>
      <c r="D5570" s="22">
        <v>0</v>
      </c>
      <c r="E5570" s="23">
        <v>-0.12566764987472678</v>
      </c>
      <c r="F5570" s="23">
        <v>0.12601852617871265</v>
      </c>
      <c r="G5570" s="23">
        <v>-0.37987567887606843</v>
      </c>
      <c r="H5570" s="23">
        <v>-6.8954156219887652E-2</v>
      </c>
      <c r="I5570" s="25">
        <f t="shared" si="348"/>
        <v>0</v>
      </c>
      <c r="J5570" s="25">
        <f t="shared" si="349"/>
        <v>0</v>
      </c>
      <c r="K5570" s="25">
        <f t="shared" si="350"/>
        <v>0</v>
      </c>
      <c r="L5570" s="25">
        <f t="shared" si="351"/>
        <v>0</v>
      </c>
      <c r="M5570" s="25">
        <v>0</v>
      </c>
      <c r="N5570" s="25" t="e">
        <v>#N/A</v>
      </c>
      <c r="O5570" s="25" t="e">
        <f>VLOOKUP(A5570,'NFkB target TFs'!$E$10:$E$54,1,FALSE)</f>
        <v>#N/A</v>
      </c>
      <c r="P5570" s="25" t="e">
        <f>VLOOKUP(A5570,'all NFkB targets'!$A$6:$A$571,1,FALSE)</f>
        <v>#N/A</v>
      </c>
    </row>
    <row r="5571" spans="1:16" x14ac:dyDescent="0.25">
      <c r="A5571" s="96" t="s">
        <v>14643</v>
      </c>
      <c r="B5571" s="21" t="s">
        <v>14644</v>
      </c>
      <c r="C5571" s="21"/>
      <c r="D5571" s="22">
        <v>0</v>
      </c>
      <c r="E5571" s="28">
        <v>0.41547965044871782</v>
      </c>
      <c r="F5571" s="28">
        <v>1.0922585078519884</v>
      </c>
      <c r="G5571" s="28">
        <v>0.67644556148454293</v>
      </c>
      <c r="H5571" s="23">
        <v>-6.899375392105217E-2</v>
      </c>
      <c r="I5571" s="25">
        <f t="shared" si="348"/>
        <v>0</v>
      </c>
      <c r="J5571" s="25">
        <f t="shared" si="349"/>
        <v>1</v>
      </c>
      <c r="K5571" s="25">
        <f t="shared" si="350"/>
        <v>1</v>
      </c>
      <c r="L5571" s="25">
        <f t="shared" si="351"/>
        <v>0</v>
      </c>
      <c r="M5571" s="25">
        <v>1</v>
      </c>
      <c r="N5571" s="25" t="e">
        <v>#N/A</v>
      </c>
      <c r="O5571" s="25" t="e">
        <f>VLOOKUP(A5571,'NFkB target TFs'!$E$10:$E$54,1,FALSE)</f>
        <v>#N/A</v>
      </c>
      <c r="P5571" s="25" t="e">
        <f>VLOOKUP(A5571,'all NFkB targets'!$A$6:$A$571,1,FALSE)</f>
        <v>#N/A</v>
      </c>
    </row>
    <row r="5572" spans="1:16" x14ac:dyDescent="0.25">
      <c r="A5572" s="96" t="s">
        <v>11466</v>
      </c>
      <c r="B5572" s="21" t="s">
        <v>11467</v>
      </c>
      <c r="C5572" s="21"/>
      <c r="D5572" s="22">
        <v>0</v>
      </c>
      <c r="E5572" s="23">
        <v>6.6642341384702236E-2</v>
      </c>
      <c r="F5572" s="23">
        <v>-1.3326584638701016E-2</v>
      </c>
      <c r="G5572" s="23">
        <v>-6.6657194241899725E-2</v>
      </c>
      <c r="H5572" s="23">
        <v>-6.9037530263674513E-2</v>
      </c>
      <c r="I5572" s="25">
        <f t="shared" si="348"/>
        <v>0</v>
      </c>
      <c r="J5572" s="25">
        <f t="shared" si="349"/>
        <v>0</v>
      </c>
      <c r="K5572" s="25">
        <f t="shared" si="350"/>
        <v>0</v>
      </c>
      <c r="L5572" s="25">
        <f t="shared" si="351"/>
        <v>0</v>
      </c>
      <c r="M5572" s="25">
        <v>0</v>
      </c>
      <c r="N5572" s="25" t="e">
        <v>#N/A</v>
      </c>
      <c r="O5572" s="25" t="e">
        <f>VLOOKUP(A5572,'NFkB target TFs'!$E$10:$E$54,1,FALSE)</f>
        <v>#N/A</v>
      </c>
      <c r="P5572" s="25" t="e">
        <f>VLOOKUP(A5572,'all NFkB targets'!$A$6:$A$571,1,FALSE)</f>
        <v>#N/A</v>
      </c>
    </row>
    <row r="5573" spans="1:16" x14ac:dyDescent="0.25">
      <c r="A5573" s="96" t="s">
        <v>509</v>
      </c>
      <c r="B5573" s="21" t="s">
        <v>510</v>
      </c>
      <c r="C5573" s="21"/>
      <c r="D5573" s="22">
        <v>0</v>
      </c>
      <c r="E5573" s="23">
        <v>0.21796536902616112</v>
      </c>
      <c r="F5573" s="23">
        <v>-7.7816654146972905E-2</v>
      </c>
      <c r="G5573" s="23">
        <v>0.17520873696018116</v>
      </c>
      <c r="H5573" s="23">
        <v>-6.9084645153954474E-2</v>
      </c>
      <c r="I5573" s="25">
        <f t="shared" si="348"/>
        <v>0</v>
      </c>
      <c r="J5573" s="25">
        <f t="shared" si="349"/>
        <v>0</v>
      </c>
      <c r="K5573" s="25">
        <f t="shared" si="350"/>
        <v>0</v>
      </c>
      <c r="L5573" s="25">
        <f t="shared" si="351"/>
        <v>0</v>
      </c>
      <c r="M5573" s="25">
        <v>0</v>
      </c>
      <c r="N5573" s="25" t="e">
        <v>#N/A</v>
      </c>
      <c r="O5573" s="25" t="e">
        <f>VLOOKUP(A5573,'NFkB target TFs'!$E$10:$E$54,1,FALSE)</f>
        <v>#N/A</v>
      </c>
      <c r="P5573" s="25" t="e">
        <f>VLOOKUP(A5573,'all NFkB targets'!$A$6:$A$571,1,FALSE)</f>
        <v>#N/A</v>
      </c>
    </row>
    <row r="5574" spans="1:16" x14ac:dyDescent="0.25">
      <c r="A5574" s="96" t="s">
        <v>6537</v>
      </c>
      <c r="B5574" s="21" t="s">
        <v>6538</v>
      </c>
      <c r="C5574" s="21"/>
      <c r="D5574" s="22">
        <v>0</v>
      </c>
      <c r="E5574" s="23">
        <v>0.22088945730751977</v>
      </c>
      <c r="F5574" s="23">
        <v>0.44271552267915792</v>
      </c>
      <c r="G5574" s="23">
        <v>0.21881936321790016</v>
      </c>
      <c r="H5574" s="23">
        <v>-6.9109119850543285E-2</v>
      </c>
      <c r="I5574" s="25">
        <f t="shared" si="348"/>
        <v>0</v>
      </c>
      <c r="J5574" s="25">
        <f t="shared" si="349"/>
        <v>0</v>
      </c>
      <c r="K5574" s="25">
        <f t="shared" si="350"/>
        <v>0</v>
      </c>
      <c r="L5574" s="25">
        <f t="shared" si="351"/>
        <v>0</v>
      </c>
      <c r="M5574" s="25">
        <v>0</v>
      </c>
      <c r="N5574" s="25" t="e">
        <v>#N/A</v>
      </c>
      <c r="O5574" s="25" t="e">
        <f>VLOOKUP(A5574,'NFkB target TFs'!$E$10:$E$54,1,FALSE)</f>
        <v>#N/A</v>
      </c>
      <c r="P5574" s="25" t="e">
        <f>VLOOKUP(A5574,'all NFkB targets'!$A$6:$A$571,1,FALSE)</f>
        <v>#N/A</v>
      </c>
    </row>
    <row r="5575" spans="1:16" x14ac:dyDescent="0.25">
      <c r="A5575" s="96" t="s">
        <v>11823</v>
      </c>
      <c r="B5575" s="21" t="s">
        <v>941</v>
      </c>
      <c r="C5575" s="21"/>
      <c r="D5575" s="22">
        <v>0</v>
      </c>
      <c r="E5575" s="23">
        <v>-7.5881131404884922E-2</v>
      </c>
      <c r="F5575" s="23">
        <v>-1.7715096227443435E-2</v>
      </c>
      <c r="G5575" s="23">
        <v>-0.15126720014708364</v>
      </c>
      <c r="H5575" s="23">
        <v>-6.9125760307426079E-2</v>
      </c>
      <c r="I5575" s="25">
        <f t="shared" si="348"/>
        <v>0</v>
      </c>
      <c r="J5575" s="25">
        <f t="shared" si="349"/>
        <v>0</v>
      </c>
      <c r="K5575" s="25">
        <f t="shared" si="350"/>
        <v>0</v>
      </c>
      <c r="L5575" s="25">
        <f t="shared" si="351"/>
        <v>0</v>
      </c>
      <c r="M5575" s="25">
        <v>0</v>
      </c>
      <c r="N5575" s="25" t="e">
        <v>#N/A</v>
      </c>
      <c r="O5575" s="25" t="e">
        <f>VLOOKUP(A5575,'NFkB target TFs'!$E$10:$E$54,1,FALSE)</f>
        <v>#N/A</v>
      </c>
      <c r="P5575" s="25" t="e">
        <f>VLOOKUP(A5575,'all NFkB targets'!$A$6:$A$571,1,FALSE)</f>
        <v>#N/A</v>
      </c>
    </row>
    <row r="5576" spans="1:16" x14ac:dyDescent="0.25">
      <c r="A5576" s="96" t="s">
        <v>7894</v>
      </c>
      <c r="B5576" s="21" t="s">
        <v>7895</v>
      </c>
      <c r="C5576" s="21"/>
      <c r="D5576" s="22">
        <v>0</v>
      </c>
      <c r="E5576" s="23">
        <v>2.5517026013070074E-2</v>
      </c>
      <c r="F5576" s="23">
        <v>0.33706347961068206</v>
      </c>
      <c r="G5576" s="23">
        <v>0.29869616654994324</v>
      </c>
      <c r="H5576" s="23">
        <v>-6.9156880265080406E-2</v>
      </c>
      <c r="I5576" s="25">
        <f t="shared" si="348"/>
        <v>0</v>
      </c>
      <c r="J5576" s="25">
        <f t="shared" si="349"/>
        <v>0</v>
      </c>
      <c r="K5576" s="25">
        <f t="shared" si="350"/>
        <v>0</v>
      </c>
      <c r="L5576" s="25">
        <f t="shared" si="351"/>
        <v>0</v>
      </c>
      <c r="M5576" s="25">
        <v>0</v>
      </c>
      <c r="N5576" s="25" t="e">
        <v>#N/A</v>
      </c>
      <c r="O5576" s="25" t="e">
        <f>VLOOKUP(A5576,'NFkB target TFs'!$E$10:$E$54,1,FALSE)</f>
        <v>#N/A</v>
      </c>
      <c r="P5576" s="25" t="e">
        <f>VLOOKUP(A5576,'all NFkB targets'!$A$6:$A$571,1,FALSE)</f>
        <v>#N/A</v>
      </c>
    </row>
    <row r="5577" spans="1:16" x14ac:dyDescent="0.25">
      <c r="A5577" s="96" t="s">
        <v>3469</v>
      </c>
      <c r="B5577" s="21" t="s">
        <v>3470</v>
      </c>
      <c r="C5577" s="21"/>
      <c r="D5577" s="22">
        <v>0</v>
      </c>
      <c r="E5577" s="23">
        <v>-0.17338964962305722</v>
      </c>
      <c r="F5577" s="23">
        <v>0.10506951455896735</v>
      </c>
      <c r="G5577" s="23">
        <v>-0.31701865475731511</v>
      </c>
      <c r="H5577" s="23">
        <v>-6.9219935353097617E-2</v>
      </c>
      <c r="I5577" s="25">
        <f t="shared" si="348"/>
        <v>0</v>
      </c>
      <c r="J5577" s="25">
        <f t="shared" si="349"/>
        <v>0</v>
      </c>
      <c r="K5577" s="25">
        <f t="shared" si="350"/>
        <v>0</v>
      </c>
      <c r="L5577" s="25">
        <f t="shared" si="351"/>
        <v>0</v>
      </c>
      <c r="M5577" s="25">
        <v>0</v>
      </c>
      <c r="N5577" s="25" t="e">
        <v>#N/A</v>
      </c>
      <c r="O5577" s="25" t="e">
        <f>VLOOKUP(A5577,'NFkB target TFs'!$E$10:$E$54,1,FALSE)</f>
        <v>#N/A</v>
      </c>
      <c r="P5577" s="25" t="e">
        <f>VLOOKUP(A5577,'all NFkB targets'!$A$6:$A$571,1,FALSE)</f>
        <v>#N/A</v>
      </c>
    </row>
    <row r="5578" spans="1:16" x14ac:dyDescent="0.25">
      <c r="A5578" s="96" t="s">
        <v>12515</v>
      </c>
      <c r="B5578" s="21" t="s">
        <v>12516</v>
      </c>
      <c r="C5578" s="21"/>
      <c r="D5578" s="22">
        <v>0</v>
      </c>
      <c r="E5578" s="24">
        <v>-0.23839801757606296</v>
      </c>
      <c r="F5578" s="28">
        <v>0.77430887153948624</v>
      </c>
      <c r="G5578" s="24">
        <v>-0.18721654076937516</v>
      </c>
      <c r="H5578" s="23">
        <v>-6.9264558593124081E-2</v>
      </c>
      <c r="I5578" s="25">
        <f t="shared" si="348"/>
        <v>0</v>
      </c>
      <c r="J5578" s="25">
        <f t="shared" si="349"/>
        <v>1</v>
      </c>
      <c r="K5578" s="25">
        <f t="shared" si="350"/>
        <v>0</v>
      </c>
      <c r="L5578" s="25">
        <f t="shared" si="351"/>
        <v>0</v>
      </c>
      <c r="M5578" s="25">
        <v>1</v>
      </c>
      <c r="N5578" s="25" t="e">
        <v>#N/A</v>
      </c>
      <c r="O5578" s="25" t="e">
        <f>VLOOKUP(A5578,'NFkB target TFs'!$E$10:$E$54,1,FALSE)</f>
        <v>#N/A</v>
      </c>
      <c r="P5578" s="25" t="e">
        <f>VLOOKUP(A5578,'all NFkB targets'!$A$6:$A$571,1,FALSE)</f>
        <v>#N/A</v>
      </c>
    </row>
    <row r="5579" spans="1:16" x14ac:dyDescent="0.25">
      <c r="A5579" s="96" t="s">
        <v>4838</v>
      </c>
      <c r="B5579" s="21" t="s">
        <v>4839</v>
      </c>
      <c r="C5579" s="21"/>
      <c r="D5579" s="22">
        <v>0</v>
      </c>
      <c r="E5579" s="23">
        <v>-0.22891630938033836</v>
      </c>
      <c r="F5579" s="23">
        <v>0.10068457115047509</v>
      </c>
      <c r="G5579" s="23">
        <v>-4.5082560257188341E-2</v>
      </c>
      <c r="H5579" s="23">
        <v>-6.926662815312197E-2</v>
      </c>
      <c r="I5579" s="25">
        <f t="shared" si="348"/>
        <v>0</v>
      </c>
      <c r="J5579" s="25">
        <f t="shared" si="349"/>
        <v>0</v>
      </c>
      <c r="K5579" s="25">
        <f t="shared" si="350"/>
        <v>0</v>
      </c>
      <c r="L5579" s="25">
        <f t="shared" si="351"/>
        <v>0</v>
      </c>
      <c r="M5579" s="25">
        <v>0</v>
      </c>
      <c r="N5579" s="25" t="e">
        <v>#N/A</v>
      </c>
      <c r="O5579" s="25" t="e">
        <f>VLOOKUP(A5579,'NFkB target TFs'!$E$10:$E$54,1,FALSE)</f>
        <v>#N/A</v>
      </c>
      <c r="P5579" s="25" t="e">
        <f>VLOOKUP(A5579,'all NFkB targets'!$A$6:$A$571,1,FALSE)</f>
        <v>#N/A</v>
      </c>
    </row>
    <row r="5580" spans="1:16" x14ac:dyDescent="0.25">
      <c r="A5580" s="96" t="s">
        <v>6286</v>
      </c>
      <c r="B5580" s="21" t="s">
        <v>6287</v>
      </c>
      <c r="C5580" s="21"/>
      <c r="D5580" s="22">
        <v>0</v>
      </c>
      <c r="E5580" s="23">
        <v>0.14807879208209365</v>
      </c>
      <c r="F5580" s="23">
        <v>0.11586831667513271</v>
      </c>
      <c r="G5580" s="23">
        <v>1.4165548497643283E-2</v>
      </c>
      <c r="H5580" s="23">
        <v>-6.928692864756128E-2</v>
      </c>
      <c r="I5580" s="25">
        <f t="shared" si="348"/>
        <v>0</v>
      </c>
      <c r="J5580" s="25">
        <f t="shared" si="349"/>
        <v>0</v>
      </c>
      <c r="K5580" s="25">
        <f t="shared" si="350"/>
        <v>0</v>
      </c>
      <c r="L5580" s="25">
        <f t="shared" si="351"/>
        <v>0</v>
      </c>
      <c r="M5580" s="25">
        <v>0</v>
      </c>
      <c r="N5580" s="25" t="e">
        <v>#N/A</v>
      </c>
      <c r="O5580" s="25" t="e">
        <f>VLOOKUP(A5580,'NFkB target TFs'!$E$10:$E$54,1,FALSE)</f>
        <v>#N/A</v>
      </c>
      <c r="P5580" s="25" t="e">
        <f>VLOOKUP(A5580,'all NFkB targets'!$A$6:$A$571,1,FALSE)</f>
        <v>#N/A</v>
      </c>
    </row>
    <row r="5581" spans="1:16" x14ac:dyDescent="0.25">
      <c r="A5581" s="96" t="s">
        <v>11186</v>
      </c>
      <c r="B5581" s="21" t="s">
        <v>11187</v>
      </c>
      <c r="C5581" s="21"/>
      <c r="D5581" s="22">
        <v>0</v>
      </c>
      <c r="E5581" s="23">
        <v>0.10981464280438227</v>
      </c>
      <c r="F5581" s="23">
        <v>-0.21950612563242178</v>
      </c>
      <c r="G5581" s="23">
        <v>-0.50489158924672928</v>
      </c>
      <c r="H5581" s="23">
        <v>-6.9299417747240924E-2</v>
      </c>
      <c r="I5581" s="25">
        <f t="shared" si="348"/>
        <v>0</v>
      </c>
      <c r="J5581" s="25">
        <f t="shared" si="349"/>
        <v>0</v>
      </c>
      <c r="K5581" s="25">
        <f t="shared" si="350"/>
        <v>0</v>
      </c>
      <c r="L5581" s="25">
        <f t="shared" si="351"/>
        <v>0</v>
      </c>
      <c r="M5581" s="25">
        <v>0</v>
      </c>
      <c r="N5581" s="25" t="e">
        <v>#N/A</v>
      </c>
      <c r="O5581" s="25" t="e">
        <f>VLOOKUP(A5581,'NFkB target TFs'!$E$10:$E$54,1,FALSE)</f>
        <v>#N/A</v>
      </c>
      <c r="P5581" s="25" t="e">
        <f>VLOOKUP(A5581,'all NFkB targets'!$A$6:$A$571,1,FALSE)</f>
        <v>#N/A</v>
      </c>
    </row>
    <row r="5582" spans="1:16" x14ac:dyDescent="0.25">
      <c r="A5582" s="96" t="s">
        <v>5373</v>
      </c>
      <c r="B5582" s="21" t="s">
        <v>5374</v>
      </c>
      <c r="C5582" s="21"/>
      <c r="D5582" s="22">
        <v>0</v>
      </c>
      <c r="E5582" s="23">
        <v>-0.17396113613996389</v>
      </c>
      <c r="F5582" s="23">
        <v>-8.839026095086995E-2</v>
      </c>
      <c r="G5582" s="23">
        <v>-0.41741184032943301</v>
      </c>
      <c r="H5582" s="23">
        <v>-6.9383756815953906E-2</v>
      </c>
      <c r="I5582" s="25">
        <f t="shared" si="348"/>
        <v>0</v>
      </c>
      <c r="J5582" s="25">
        <f t="shared" si="349"/>
        <v>0</v>
      </c>
      <c r="K5582" s="25">
        <f t="shared" si="350"/>
        <v>0</v>
      </c>
      <c r="L5582" s="25">
        <f t="shared" si="351"/>
        <v>0</v>
      </c>
      <c r="M5582" s="25">
        <v>0</v>
      </c>
      <c r="N5582" s="25" t="e">
        <v>#N/A</v>
      </c>
      <c r="O5582" s="25" t="e">
        <f>VLOOKUP(A5582,'NFkB target TFs'!$E$10:$E$54,1,FALSE)</f>
        <v>#N/A</v>
      </c>
      <c r="P5582" s="25" t="e">
        <f>VLOOKUP(A5582,'all NFkB targets'!$A$6:$A$571,1,FALSE)</f>
        <v>#N/A</v>
      </c>
    </row>
    <row r="5583" spans="1:16" x14ac:dyDescent="0.25">
      <c r="A5583" s="96" t="s">
        <v>1612</v>
      </c>
      <c r="B5583" s="21" t="s">
        <v>1613</v>
      </c>
      <c r="C5583" s="21"/>
      <c r="D5583" s="22">
        <v>0</v>
      </c>
      <c r="E5583" s="23">
        <v>0.29635698193764809</v>
      </c>
      <c r="F5583" s="23">
        <v>-6.3487379336800973E-2</v>
      </c>
      <c r="G5583" s="23">
        <v>2.204054017583803E-4</v>
      </c>
      <c r="H5583" s="23">
        <v>-6.9406446596515292E-2</v>
      </c>
      <c r="I5583" s="25">
        <f t="shared" si="348"/>
        <v>0</v>
      </c>
      <c r="J5583" s="25">
        <f t="shared" si="349"/>
        <v>0</v>
      </c>
      <c r="K5583" s="25">
        <f t="shared" si="350"/>
        <v>0</v>
      </c>
      <c r="L5583" s="25">
        <f t="shared" si="351"/>
        <v>0</v>
      </c>
      <c r="M5583" s="25">
        <v>0</v>
      </c>
      <c r="N5583" s="25" t="e">
        <v>#N/A</v>
      </c>
      <c r="O5583" s="25" t="e">
        <f>VLOOKUP(A5583,'NFkB target TFs'!$E$10:$E$54,1,FALSE)</f>
        <v>#N/A</v>
      </c>
      <c r="P5583" s="25" t="e">
        <f>VLOOKUP(A5583,'all NFkB targets'!$A$6:$A$571,1,FALSE)</f>
        <v>#N/A</v>
      </c>
    </row>
    <row r="5584" spans="1:16" x14ac:dyDescent="0.25">
      <c r="A5584" s="96" t="s">
        <v>968</v>
      </c>
      <c r="B5584" s="21" t="s">
        <v>969</v>
      </c>
      <c r="C5584" s="21"/>
      <c r="D5584" s="22">
        <v>0</v>
      </c>
      <c r="E5584" s="23">
        <v>-0.16690340667533629</v>
      </c>
      <c r="F5584" s="23">
        <v>0.11874174382957293</v>
      </c>
      <c r="G5584" s="23">
        <v>-0.32410410591963162</v>
      </c>
      <c r="H5584" s="23">
        <v>-6.9481287582386225E-2</v>
      </c>
      <c r="I5584" s="25">
        <f t="shared" si="348"/>
        <v>0</v>
      </c>
      <c r="J5584" s="25">
        <f t="shared" si="349"/>
        <v>0</v>
      </c>
      <c r="K5584" s="25">
        <f t="shared" si="350"/>
        <v>0</v>
      </c>
      <c r="L5584" s="25">
        <f t="shared" si="351"/>
        <v>0</v>
      </c>
      <c r="M5584" s="25">
        <v>0</v>
      </c>
      <c r="N5584" s="25" t="e">
        <v>#N/A</v>
      </c>
      <c r="O5584" s="25" t="e">
        <f>VLOOKUP(A5584,'NFkB target TFs'!$E$10:$E$54,1,FALSE)</f>
        <v>#N/A</v>
      </c>
      <c r="P5584" s="25" t="e">
        <f>VLOOKUP(A5584,'all NFkB targets'!$A$6:$A$571,1,FALSE)</f>
        <v>#N/A</v>
      </c>
    </row>
    <row r="5585" spans="1:16" x14ac:dyDescent="0.25">
      <c r="A5585" s="96" t="s">
        <v>10026</v>
      </c>
      <c r="B5585" s="21" t="s">
        <v>10027</v>
      </c>
      <c r="C5585" s="21"/>
      <c r="D5585" s="22">
        <v>0</v>
      </c>
      <c r="E5585" s="23">
        <v>2.4857478861651048E-2</v>
      </c>
      <c r="F5585" s="23">
        <v>-0.15275664617127305</v>
      </c>
      <c r="G5585" s="23">
        <v>0.1554497343189698</v>
      </c>
      <c r="H5585" s="23">
        <v>-6.9642848089213047E-2</v>
      </c>
      <c r="I5585" s="25">
        <f t="shared" si="348"/>
        <v>0</v>
      </c>
      <c r="J5585" s="25">
        <f t="shared" si="349"/>
        <v>0</v>
      </c>
      <c r="K5585" s="25">
        <f t="shared" si="350"/>
        <v>0</v>
      </c>
      <c r="L5585" s="25">
        <f t="shared" si="351"/>
        <v>0</v>
      </c>
      <c r="M5585" s="25">
        <v>0</v>
      </c>
      <c r="N5585" s="25" t="e">
        <v>#N/A</v>
      </c>
      <c r="O5585" s="25" t="e">
        <f>VLOOKUP(A5585,'NFkB target TFs'!$E$10:$E$54,1,FALSE)</f>
        <v>#N/A</v>
      </c>
      <c r="P5585" s="25" t="e">
        <f>VLOOKUP(A5585,'all NFkB targets'!$A$6:$A$571,1,FALSE)</f>
        <v>#N/A</v>
      </c>
    </row>
    <row r="5586" spans="1:16" x14ac:dyDescent="0.25">
      <c r="A5586" s="96" t="s">
        <v>9086</v>
      </c>
      <c r="B5586" s="21" t="s">
        <v>9087</v>
      </c>
      <c r="C5586" s="21"/>
      <c r="D5586" s="22">
        <v>0</v>
      </c>
      <c r="E5586" s="23">
        <v>-0.22722123491235177</v>
      </c>
      <c r="F5586" s="23">
        <v>0.29280085536735051</v>
      </c>
      <c r="G5586" s="23">
        <v>-0.2234710718845562</v>
      </c>
      <c r="H5586" s="23">
        <v>-6.9658182075389236E-2</v>
      </c>
      <c r="I5586" s="25">
        <f t="shared" si="348"/>
        <v>0</v>
      </c>
      <c r="J5586" s="25">
        <f t="shared" si="349"/>
        <v>0</v>
      </c>
      <c r="K5586" s="25">
        <f t="shared" si="350"/>
        <v>0</v>
      </c>
      <c r="L5586" s="25">
        <f t="shared" si="351"/>
        <v>0</v>
      </c>
      <c r="M5586" s="25">
        <v>0</v>
      </c>
      <c r="N5586" s="25" t="e">
        <v>#N/A</v>
      </c>
      <c r="O5586" s="25" t="e">
        <f>VLOOKUP(A5586,'NFkB target TFs'!$E$10:$E$54,1,FALSE)</f>
        <v>#N/A</v>
      </c>
      <c r="P5586" s="25" t="e">
        <f>VLOOKUP(A5586,'all NFkB targets'!$A$6:$A$571,1,FALSE)</f>
        <v>#N/A</v>
      </c>
    </row>
    <row r="5587" spans="1:16" x14ac:dyDescent="0.25">
      <c r="A5587" s="96" t="s">
        <v>10371</v>
      </c>
      <c r="B5587" s="21" t="s">
        <v>10372</v>
      </c>
      <c r="C5587" s="21"/>
      <c r="D5587" s="22">
        <v>0</v>
      </c>
      <c r="E5587" s="23">
        <v>-0.11998537656156991</v>
      </c>
      <c r="F5587" s="23">
        <v>-3.4164123695170336E-2</v>
      </c>
      <c r="G5587" s="23">
        <v>0.1365915387747676</v>
      </c>
      <c r="H5587" s="23">
        <v>-6.9751577015497529E-2</v>
      </c>
      <c r="I5587" s="25">
        <f t="shared" si="348"/>
        <v>0</v>
      </c>
      <c r="J5587" s="25">
        <f t="shared" si="349"/>
        <v>0</v>
      </c>
      <c r="K5587" s="25">
        <f t="shared" si="350"/>
        <v>0</v>
      </c>
      <c r="L5587" s="25">
        <f t="shared" si="351"/>
        <v>0</v>
      </c>
      <c r="M5587" s="25">
        <v>0</v>
      </c>
      <c r="N5587" s="25" t="e">
        <v>#N/A</v>
      </c>
      <c r="O5587" s="25" t="e">
        <f>VLOOKUP(A5587,'NFkB target TFs'!$E$10:$E$54,1,FALSE)</f>
        <v>#N/A</v>
      </c>
      <c r="P5587" s="25" t="e">
        <f>VLOOKUP(A5587,'all NFkB targets'!$A$6:$A$571,1,FALSE)</f>
        <v>#N/A</v>
      </c>
    </row>
    <row r="5588" spans="1:16" x14ac:dyDescent="0.25">
      <c r="A5588" s="96" t="s">
        <v>10936</v>
      </c>
      <c r="B5588" s="21" t="s">
        <v>10937</v>
      </c>
      <c r="C5588" s="21"/>
      <c r="D5588" s="22">
        <v>0</v>
      </c>
      <c r="E5588" s="23">
        <v>-0.13857572073762744</v>
      </c>
      <c r="F5588" s="23">
        <v>-7.2685816472253181E-2</v>
      </c>
      <c r="G5588" s="23">
        <v>9.4355467123251736E-4</v>
      </c>
      <c r="H5588" s="23">
        <v>-6.9756613913911442E-2</v>
      </c>
      <c r="I5588" s="25">
        <f t="shared" si="348"/>
        <v>0</v>
      </c>
      <c r="J5588" s="25">
        <f t="shared" si="349"/>
        <v>0</v>
      </c>
      <c r="K5588" s="25">
        <f t="shared" si="350"/>
        <v>0</v>
      </c>
      <c r="L5588" s="25">
        <f t="shared" si="351"/>
        <v>0</v>
      </c>
      <c r="M5588" s="25">
        <v>0</v>
      </c>
      <c r="N5588" s="25" t="e">
        <v>#N/A</v>
      </c>
      <c r="O5588" s="25" t="e">
        <f>VLOOKUP(A5588,'NFkB target TFs'!$E$10:$E$54,1,FALSE)</f>
        <v>#N/A</v>
      </c>
      <c r="P5588" s="25" t="e">
        <f>VLOOKUP(A5588,'all NFkB targets'!$A$6:$A$571,1,FALSE)</f>
        <v>#N/A</v>
      </c>
    </row>
    <row r="5589" spans="1:16" x14ac:dyDescent="0.25">
      <c r="A5589" s="96" t="s">
        <v>5781</v>
      </c>
      <c r="B5589" s="21" t="s">
        <v>5782</v>
      </c>
      <c r="C5589" s="21"/>
      <c r="D5589" s="22">
        <v>0</v>
      </c>
      <c r="E5589" s="23">
        <v>0.11186198875988948</v>
      </c>
      <c r="F5589" s="23">
        <v>-0.15458408527980397</v>
      </c>
      <c r="G5589" s="23">
        <v>-0.32328888238759002</v>
      </c>
      <c r="H5589" s="23">
        <v>-6.9765073282733042E-2</v>
      </c>
      <c r="I5589" s="25">
        <f t="shared" si="348"/>
        <v>0</v>
      </c>
      <c r="J5589" s="25">
        <f t="shared" si="349"/>
        <v>0</v>
      </c>
      <c r="K5589" s="25">
        <f t="shared" si="350"/>
        <v>0</v>
      </c>
      <c r="L5589" s="25">
        <f t="shared" si="351"/>
        <v>0</v>
      </c>
      <c r="M5589" s="25">
        <v>0</v>
      </c>
      <c r="N5589" s="25" t="e">
        <v>#N/A</v>
      </c>
      <c r="O5589" s="25" t="e">
        <f>VLOOKUP(A5589,'NFkB target TFs'!$E$10:$E$54,1,FALSE)</f>
        <v>#N/A</v>
      </c>
      <c r="P5589" s="25" t="e">
        <f>VLOOKUP(A5589,'all NFkB targets'!$A$6:$A$571,1,FALSE)</f>
        <v>#N/A</v>
      </c>
    </row>
    <row r="5590" spans="1:16" x14ac:dyDescent="0.25">
      <c r="A5590" s="96" t="s">
        <v>13192</v>
      </c>
      <c r="B5590" s="21" t="s">
        <v>13193</v>
      </c>
      <c r="C5590" s="21"/>
      <c r="D5590" s="22">
        <v>0</v>
      </c>
      <c r="E5590" s="24">
        <v>-0.29963246017573714</v>
      </c>
      <c r="F5590" s="28">
        <v>0.2611854457506293</v>
      </c>
      <c r="G5590" s="28">
        <v>0.94839498885652351</v>
      </c>
      <c r="H5590" s="23">
        <v>-6.9836441508225849E-2</v>
      </c>
      <c r="I5590" s="25">
        <f t="shared" si="348"/>
        <v>0</v>
      </c>
      <c r="J5590" s="25">
        <f t="shared" si="349"/>
        <v>0</v>
      </c>
      <c r="K5590" s="25">
        <f t="shared" si="350"/>
        <v>1</v>
      </c>
      <c r="L5590" s="25">
        <f t="shared" si="351"/>
        <v>0</v>
      </c>
      <c r="M5590" s="25">
        <v>1</v>
      </c>
      <c r="N5590" s="25" t="e">
        <v>#N/A</v>
      </c>
      <c r="O5590" s="25" t="e">
        <f>VLOOKUP(A5590,'NFkB target TFs'!$E$10:$E$54,1,FALSE)</f>
        <v>#N/A</v>
      </c>
      <c r="P5590" s="25" t="e">
        <f>VLOOKUP(A5590,'all NFkB targets'!$A$6:$A$571,1,FALSE)</f>
        <v>#N/A</v>
      </c>
    </row>
    <row r="5591" spans="1:16" x14ac:dyDescent="0.25">
      <c r="A5591" s="96" t="s">
        <v>6924</v>
      </c>
      <c r="B5591" s="21" t="s">
        <v>6925</v>
      </c>
      <c r="C5591" s="21"/>
      <c r="D5591" s="22">
        <v>0</v>
      </c>
      <c r="E5591" s="23">
        <v>-0.15436179132748476</v>
      </c>
      <c r="F5591" s="23">
        <v>-6.4817482826165437E-2</v>
      </c>
      <c r="G5591" s="23">
        <v>-0.10853864915228789</v>
      </c>
      <c r="H5591" s="23">
        <v>-6.9859056020446841E-2</v>
      </c>
      <c r="I5591" s="25">
        <f t="shared" si="348"/>
        <v>0</v>
      </c>
      <c r="J5591" s="25">
        <f t="shared" si="349"/>
        <v>0</v>
      </c>
      <c r="K5591" s="25">
        <f t="shared" si="350"/>
        <v>0</v>
      </c>
      <c r="L5591" s="25">
        <f t="shared" si="351"/>
        <v>0</v>
      </c>
      <c r="M5591" s="25">
        <v>0</v>
      </c>
      <c r="N5591" s="25" t="e">
        <v>#N/A</v>
      </c>
      <c r="O5591" s="25" t="e">
        <f>VLOOKUP(A5591,'NFkB target TFs'!$E$10:$E$54,1,FALSE)</f>
        <v>#N/A</v>
      </c>
      <c r="P5591" s="25" t="e">
        <f>VLOOKUP(A5591,'all NFkB targets'!$A$6:$A$571,1,FALSE)</f>
        <v>#N/A</v>
      </c>
    </row>
    <row r="5592" spans="1:16" x14ac:dyDescent="0.25">
      <c r="A5592" s="96" t="s">
        <v>1887</v>
      </c>
      <c r="B5592" s="21" t="s">
        <v>1888</v>
      </c>
      <c r="C5592" s="21"/>
      <c r="D5592" s="22">
        <v>0</v>
      </c>
      <c r="E5592" s="23">
        <v>0.11008194950979952</v>
      </c>
      <c r="F5592" s="23">
        <v>0.16559491142518887</v>
      </c>
      <c r="G5592" s="23">
        <v>-0.12010706326888905</v>
      </c>
      <c r="H5592" s="23">
        <v>-6.9919872227756544E-2</v>
      </c>
      <c r="I5592" s="25">
        <f t="shared" si="348"/>
        <v>0</v>
      </c>
      <c r="J5592" s="25">
        <f t="shared" si="349"/>
        <v>0</v>
      </c>
      <c r="K5592" s="25">
        <f t="shared" si="350"/>
        <v>0</v>
      </c>
      <c r="L5592" s="25">
        <f t="shared" si="351"/>
        <v>0</v>
      </c>
      <c r="M5592" s="25">
        <v>0</v>
      </c>
      <c r="N5592" s="25" t="e">
        <v>#N/A</v>
      </c>
      <c r="O5592" s="25" t="e">
        <f>VLOOKUP(A5592,'NFkB target TFs'!$E$10:$E$54,1,FALSE)</f>
        <v>#N/A</v>
      </c>
      <c r="P5592" s="25" t="e">
        <f>VLOOKUP(A5592,'all NFkB targets'!$A$6:$A$571,1,FALSE)</f>
        <v>#N/A</v>
      </c>
    </row>
    <row r="5593" spans="1:16" x14ac:dyDescent="0.25">
      <c r="A5593" s="96" t="s">
        <v>6966</v>
      </c>
      <c r="B5593" s="21" t="s">
        <v>6967</v>
      </c>
      <c r="C5593" s="21"/>
      <c r="D5593" s="22">
        <v>0</v>
      </c>
      <c r="E5593" s="23">
        <v>0.31138996275345582</v>
      </c>
      <c r="F5593" s="23">
        <v>-3.6235409308802792E-2</v>
      </c>
      <c r="G5593" s="23">
        <v>-0.21379929034219697</v>
      </c>
      <c r="H5593" s="23">
        <v>-6.9980965978329646E-2</v>
      </c>
      <c r="I5593" s="25">
        <f t="shared" si="348"/>
        <v>0</v>
      </c>
      <c r="J5593" s="25">
        <f t="shared" si="349"/>
        <v>0</v>
      </c>
      <c r="K5593" s="25">
        <f t="shared" si="350"/>
        <v>0</v>
      </c>
      <c r="L5593" s="25">
        <f t="shared" si="351"/>
        <v>0</v>
      </c>
      <c r="M5593" s="25">
        <v>0</v>
      </c>
      <c r="N5593" s="25" t="e">
        <v>#N/A</v>
      </c>
      <c r="O5593" s="25" t="e">
        <f>VLOOKUP(A5593,'NFkB target TFs'!$E$10:$E$54,1,FALSE)</f>
        <v>#N/A</v>
      </c>
      <c r="P5593" s="25" t="e">
        <f>VLOOKUP(A5593,'all NFkB targets'!$A$6:$A$571,1,FALSE)</f>
        <v>#N/A</v>
      </c>
    </row>
    <row r="5594" spans="1:16" x14ac:dyDescent="0.25">
      <c r="A5594" s="96" t="s">
        <v>8821</v>
      </c>
      <c r="B5594" s="21" t="s">
        <v>8822</v>
      </c>
      <c r="C5594" s="21"/>
      <c r="D5594" s="22">
        <v>0</v>
      </c>
      <c r="E5594" s="23">
        <v>2.0677618626234687E-2</v>
      </c>
      <c r="F5594" s="23">
        <v>-0.33248418828324144</v>
      </c>
      <c r="G5594" s="23">
        <v>-6.3097871457690982E-2</v>
      </c>
      <c r="H5594" s="23">
        <v>-7.0014116017808367E-2</v>
      </c>
      <c r="I5594" s="25">
        <f t="shared" si="348"/>
        <v>0</v>
      </c>
      <c r="J5594" s="25">
        <f t="shared" si="349"/>
        <v>0</v>
      </c>
      <c r="K5594" s="25">
        <f t="shared" si="350"/>
        <v>0</v>
      </c>
      <c r="L5594" s="25">
        <f t="shared" si="351"/>
        <v>0</v>
      </c>
      <c r="M5594" s="25">
        <v>0</v>
      </c>
      <c r="N5594" s="25" t="e">
        <v>#N/A</v>
      </c>
      <c r="O5594" s="25" t="e">
        <f>VLOOKUP(A5594,'NFkB target TFs'!$E$10:$E$54,1,FALSE)</f>
        <v>#N/A</v>
      </c>
      <c r="P5594" s="25" t="e">
        <f>VLOOKUP(A5594,'all NFkB targets'!$A$6:$A$571,1,FALSE)</f>
        <v>#N/A</v>
      </c>
    </row>
    <row r="5595" spans="1:16" x14ac:dyDescent="0.25">
      <c r="A5595" s="96" t="s">
        <v>6686</v>
      </c>
      <c r="B5595" s="21" t="s">
        <v>941</v>
      </c>
      <c r="C5595" s="21"/>
      <c r="D5595" s="22">
        <v>0</v>
      </c>
      <c r="E5595" s="23">
        <v>0.5086175869543943</v>
      </c>
      <c r="F5595" s="23">
        <v>0.27436832486517759</v>
      </c>
      <c r="G5595" s="23">
        <v>0.19622625179437156</v>
      </c>
      <c r="H5595" s="23">
        <v>-7.0088556566665558E-2</v>
      </c>
      <c r="I5595" s="25">
        <f t="shared" si="348"/>
        <v>0</v>
      </c>
      <c r="J5595" s="25">
        <f t="shared" si="349"/>
        <v>0</v>
      </c>
      <c r="K5595" s="25">
        <f t="shared" si="350"/>
        <v>0</v>
      </c>
      <c r="L5595" s="25">
        <f t="shared" si="351"/>
        <v>0</v>
      </c>
      <c r="M5595" s="25">
        <v>0</v>
      </c>
      <c r="N5595" s="25" t="e">
        <v>#N/A</v>
      </c>
      <c r="O5595" s="25" t="e">
        <f>VLOOKUP(A5595,'NFkB target TFs'!$E$10:$E$54,1,FALSE)</f>
        <v>#N/A</v>
      </c>
      <c r="P5595" s="25" t="e">
        <f>VLOOKUP(A5595,'all NFkB targets'!$A$6:$A$571,1,FALSE)</f>
        <v>#N/A</v>
      </c>
    </row>
    <row r="5596" spans="1:16" x14ac:dyDescent="0.25">
      <c r="A5596" s="96" t="s">
        <v>4373</v>
      </c>
      <c r="B5596" s="21" t="s">
        <v>4374</v>
      </c>
      <c r="C5596" s="21"/>
      <c r="D5596" s="22">
        <v>0</v>
      </c>
      <c r="E5596" s="23">
        <v>0.23479403605729096</v>
      </c>
      <c r="F5596" s="23">
        <v>-0.43759656907708477</v>
      </c>
      <c r="G5596" s="23">
        <v>-0.4127197117847769</v>
      </c>
      <c r="H5596" s="23">
        <v>-7.0110168290721198E-2</v>
      </c>
      <c r="I5596" s="25">
        <f t="shared" si="348"/>
        <v>0</v>
      </c>
      <c r="J5596" s="25">
        <f t="shared" si="349"/>
        <v>0</v>
      </c>
      <c r="K5596" s="25">
        <f t="shared" si="350"/>
        <v>0</v>
      </c>
      <c r="L5596" s="25">
        <f t="shared" si="351"/>
        <v>0</v>
      </c>
      <c r="M5596" s="25">
        <v>0</v>
      </c>
      <c r="N5596" s="25" t="e">
        <v>#N/A</v>
      </c>
      <c r="O5596" s="25" t="e">
        <f>VLOOKUP(A5596,'NFkB target TFs'!$E$10:$E$54,1,FALSE)</f>
        <v>#N/A</v>
      </c>
      <c r="P5596" s="25" t="e">
        <f>VLOOKUP(A5596,'all NFkB targets'!$A$6:$A$571,1,FALSE)</f>
        <v>#N/A</v>
      </c>
    </row>
    <row r="5597" spans="1:16" x14ac:dyDescent="0.25">
      <c r="A5597" s="96" t="s">
        <v>9185</v>
      </c>
      <c r="B5597" s="21" t="s">
        <v>9186</v>
      </c>
      <c r="C5597" s="21"/>
      <c r="D5597" s="22">
        <v>0</v>
      </c>
      <c r="E5597" s="23">
        <v>5.0632396699792831E-2</v>
      </c>
      <c r="F5597" s="23">
        <v>1.9460772935287366E-2</v>
      </c>
      <c r="G5597" s="23">
        <v>0.29910861630628427</v>
      </c>
      <c r="H5597" s="23">
        <v>-7.0121525698835549E-2</v>
      </c>
      <c r="I5597" s="25">
        <f t="shared" si="348"/>
        <v>0</v>
      </c>
      <c r="J5597" s="25">
        <f t="shared" si="349"/>
        <v>0</v>
      </c>
      <c r="K5597" s="25">
        <f t="shared" si="350"/>
        <v>0</v>
      </c>
      <c r="L5597" s="25">
        <f t="shared" si="351"/>
        <v>0</v>
      </c>
      <c r="M5597" s="25">
        <v>0</v>
      </c>
      <c r="N5597" s="25" t="e">
        <v>#N/A</v>
      </c>
      <c r="O5597" s="25" t="e">
        <f>VLOOKUP(A5597,'NFkB target TFs'!$E$10:$E$54,1,FALSE)</f>
        <v>#N/A</v>
      </c>
      <c r="P5597" s="25" t="e">
        <f>VLOOKUP(A5597,'all NFkB targets'!$A$6:$A$571,1,FALSE)</f>
        <v>#N/A</v>
      </c>
    </row>
    <row r="5598" spans="1:16" x14ac:dyDescent="0.25">
      <c r="A5598" s="96" t="s">
        <v>5105</v>
      </c>
      <c r="B5598" s="21" t="s">
        <v>5106</v>
      </c>
      <c r="C5598" s="21"/>
      <c r="D5598" s="22">
        <v>0</v>
      </c>
      <c r="E5598" s="23">
        <v>-0.11160089555783835</v>
      </c>
      <c r="F5598" s="23">
        <v>-0.20580439048836435</v>
      </c>
      <c r="G5598" s="23">
        <v>3.6274773663677908E-2</v>
      </c>
      <c r="H5598" s="23">
        <v>-7.0148312044003125E-2</v>
      </c>
      <c r="I5598" s="25">
        <f t="shared" si="348"/>
        <v>0</v>
      </c>
      <c r="J5598" s="25">
        <f t="shared" si="349"/>
        <v>0</v>
      </c>
      <c r="K5598" s="25">
        <f t="shared" si="350"/>
        <v>0</v>
      </c>
      <c r="L5598" s="25">
        <f t="shared" si="351"/>
        <v>0</v>
      </c>
      <c r="M5598" s="25">
        <v>0</v>
      </c>
      <c r="N5598" s="25" t="e">
        <v>#N/A</v>
      </c>
      <c r="O5598" s="25" t="e">
        <f>VLOOKUP(A5598,'NFkB target TFs'!$E$10:$E$54,1,FALSE)</f>
        <v>#N/A</v>
      </c>
      <c r="P5598" s="25" t="e">
        <f>VLOOKUP(A5598,'all NFkB targets'!$A$6:$A$571,1,FALSE)</f>
        <v>#N/A</v>
      </c>
    </row>
    <row r="5599" spans="1:16" x14ac:dyDescent="0.25">
      <c r="A5599" s="96" t="s">
        <v>8807</v>
      </c>
      <c r="B5599" s="21" t="s">
        <v>8808</v>
      </c>
      <c r="C5599" s="21"/>
      <c r="D5599" s="22">
        <v>0</v>
      </c>
      <c r="E5599" s="23">
        <v>-0.17082130510154775</v>
      </c>
      <c r="F5599" s="23">
        <v>0.20671310222225181</v>
      </c>
      <c r="G5599" s="23">
        <v>1.33735177107887E-2</v>
      </c>
      <c r="H5599" s="23">
        <v>-7.0181885140016373E-2</v>
      </c>
      <c r="I5599" s="25">
        <f t="shared" si="348"/>
        <v>0</v>
      </c>
      <c r="J5599" s="25">
        <f t="shared" si="349"/>
        <v>0</v>
      </c>
      <c r="K5599" s="25">
        <f t="shared" si="350"/>
        <v>0</v>
      </c>
      <c r="L5599" s="25">
        <f t="shared" si="351"/>
        <v>0</v>
      </c>
      <c r="M5599" s="25">
        <v>0</v>
      </c>
      <c r="N5599" s="25" t="e">
        <v>#N/A</v>
      </c>
      <c r="O5599" s="25" t="e">
        <f>VLOOKUP(A5599,'NFkB target TFs'!$E$10:$E$54,1,FALSE)</f>
        <v>#N/A</v>
      </c>
      <c r="P5599" s="25" t="e">
        <f>VLOOKUP(A5599,'all NFkB targets'!$A$6:$A$571,1,FALSE)</f>
        <v>#N/A</v>
      </c>
    </row>
    <row r="5600" spans="1:16" x14ac:dyDescent="0.25">
      <c r="A5600" s="96" t="s">
        <v>11225</v>
      </c>
      <c r="B5600" s="21" t="s">
        <v>11226</v>
      </c>
      <c r="C5600" s="21"/>
      <c r="D5600" s="22">
        <v>0</v>
      </c>
      <c r="E5600" s="23">
        <v>-5.9791517004099695E-2</v>
      </c>
      <c r="F5600" s="23">
        <v>-0.28489394285222508</v>
      </c>
      <c r="G5600" s="23">
        <v>-0.16562321208892225</v>
      </c>
      <c r="H5600" s="23">
        <v>-7.0225430244944972E-2</v>
      </c>
      <c r="I5600" s="25">
        <f t="shared" si="348"/>
        <v>0</v>
      </c>
      <c r="J5600" s="25">
        <f t="shared" si="349"/>
        <v>0</v>
      </c>
      <c r="K5600" s="25">
        <f t="shared" si="350"/>
        <v>0</v>
      </c>
      <c r="L5600" s="25">
        <f t="shared" si="351"/>
        <v>0</v>
      </c>
      <c r="M5600" s="25">
        <v>0</v>
      </c>
      <c r="N5600" s="25" t="e">
        <v>#N/A</v>
      </c>
      <c r="O5600" s="25" t="e">
        <f>VLOOKUP(A5600,'NFkB target TFs'!$E$10:$E$54,1,FALSE)</f>
        <v>#N/A</v>
      </c>
      <c r="P5600" s="25" t="e">
        <f>VLOOKUP(A5600,'all NFkB targets'!$A$6:$A$571,1,FALSE)</f>
        <v>#N/A</v>
      </c>
    </row>
    <row r="5601" spans="1:16" x14ac:dyDescent="0.25">
      <c r="A5601" s="96" t="s">
        <v>4334</v>
      </c>
      <c r="B5601" s="21" t="s">
        <v>4335</v>
      </c>
      <c r="C5601" s="21"/>
      <c r="D5601" s="22">
        <v>0</v>
      </c>
      <c r="E5601" s="23">
        <v>0.16337328599430037</v>
      </c>
      <c r="F5601" s="23">
        <v>-9.7285278501743289E-2</v>
      </c>
      <c r="G5601" s="23">
        <v>0.32877933700373169</v>
      </c>
      <c r="H5601" s="23">
        <v>-7.0295907166700131E-2</v>
      </c>
      <c r="I5601" s="25">
        <f t="shared" si="348"/>
        <v>0</v>
      </c>
      <c r="J5601" s="25">
        <f t="shared" si="349"/>
        <v>0</v>
      </c>
      <c r="K5601" s="25">
        <f t="shared" si="350"/>
        <v>0</v>
      </c>
      <c r="L5601" s="25">
        <f t="shared" si="351"/>
        <v>0</v>
      </c>
      <c r="M5601" s="25">
        <v>0</v>
      </c>
      <c r="N5601" s="25" t="e">
        <v>#N/A</v>
      </c>
      <c r="O5601" s="25" t="e">
        <f>VLOOKUP(A5601,'NFkB target TFs'!$E$10:$E$54,1,FALSE)</f>
        <v>#N/A</v>
      </c>
      <c r="P5601" s="25" t="e">
        <f>VLOOKUP(A5601,'all NFkB targets'!$A$6:$A$571,1,FALSE)</f>
        <v>#N/A</v>
      </c>
    </row>
    <row r="5602" spans="1:16" x14ac:dyDescent="0.25">
      <c r="A5602" s="96" t="s">
        <v>11646</v>
      </c>
      <c r="B5602" s="21" t="s">
        <v>11647</v>
      </c>
      <c r="C5602" s="21"/>
      <c r="D5602" s="22">
        <v>0</v>
      </c>
      <c r="E5602" s="23">
        <v>-0.15470473748876848</v>
      </c>
      <c r="F5602" s="23">
        <v>-0.3370447735355262</v>
      </c>
      <c r="G5602" s="23">
        <v>0.57583137909774484</v>
      </c>
      <c r="H5602" s="23">
        <v>-7.0312127537413352E-2</v>
      </c>
      <c r="I5602" s="25">
        <f t="shared" si="348"/>
        <v>0</v>
      </c>
      <c r="J5602" s="25">
        <f t="shared" si="349"/>
        <v>0</v>
      </c>
      <c r="K5602" s="25">
        <f t="shared" si="350"/>
        <v>0</v>
      </c>
      <c r="L5602" s="25">
        <f t="shared" si="351"/>
        <v>0</v>
      </c>
      <c r="M5602" s="25">
        <v>0</v>
      </c>
      <c r="N5602" s="25" t="e">
        <v>#N/A</v>
      </c>
      <c r="O5602" s="25" t="e">
        <f>VLOOKUP(A5602,'NFkB target TFs'!$E$10:$E$54,1,FALSE)</f>
        <v>#N/A</v>
      </c>
      <c r="P5602" s="25" t="e">
        <f>VLOOKUP(A5602,'all NFkB targets'!$A$6:$A$571,1,FALSE)</f>
        <v>#N/A</v>
      </c>
    </row>
    <row r="5603" spans="1:16" x14ac:dyDescent="0.25">
      <c r="A5603" s="96" t="s">
        <v>7140</v>
      </c>
      <c r="B5603" s="21" t="s">
        <v>7141</v>
      </c>
      <c r="C5603" s="21"/>
      <c r="D5603" s="22">
        <v>0</v>
      </c>
      <c r="E5603" s="23">
        <v>5.9988491071052315E-2</v>
      </c>
      <c r="F5603" s="23">
        <v>0.14594770138250251</v>
      </c>
      <c r="G5603" s="23">
        <v>-8.0937803025820459E-2</v>
      </c>
      <c r="H5603" s="23">
        <v>-7.0323619794176617E-2</v>
      </c>
      <c r="I5603" s="25">
        <f t="shared" si="348"/>
        <v>0</v>
      </c>
      <c r="J5603" s="25">
        <f t="shared" si="349"/>
        <v>0</v>
      </c>
      <c r="K5603" s="25">
        <f t="shared" si="350"/>
        <v>0</v>
      </c>
      <c r="L5603" s="25">
        <f t="shared" si="351"/>
        <v>0</v>
      </c>
      <c r="M5603" s="25">
        <v>0</v>
      </c>
      <c r="N5603" s="25" t="e">
        <v>#N/A</v>
      </c>
      <c r="O5603" s="25" t="e">
        <f>VLOOKUP(A5603,'NFkB target TFs'!$E$10:$E$54,1,FALSE)</f>
        <v>#N/A</v>
      </c>
      <c r="P5603" s="25" t="e">
        <f>VLOOKUP(A5603,'all NFkB targets'!$A$6:$A$571,1,FALSE)</f>
        <v>#N/A</v>
      </c>
    </row>
    <row r="5604" spans="1:16" x14ac:dyDescent="0.25">
      <c r="A5604" s="96" t="s">
        <v>2995</v>
      </c>
      <c r="B5604" s="21" t="s">
        <v>2996</v>
      </c>
      <c r="C5604" s="21"/>
      <c r="D5604" s="22">
        <v>0</v>
      </c>
      <c r="E5604" s="23">
        <v>6.8834511913929253E-2</v>
      </c>
      <c r="F5604" s="23">
        <v>2.1088953336984738E-3</v>
      </c>
      <c r="G5604" s="23">
        <v>0.17054888544768795</v>
      </c>
      <c r="H5604" s="23">
        <v>-7.0329004991650193E-2</v>
      </c>
      <c r="I5604" s="25">
        <f t="shared" si="348"/>
        <v>0</v>
      </c>
      <c r="J5604" s="25">
        <f t="shared" si="349"/>
        <v>0</v>
      </c>
      <c r="K5604" s="25">
        <f t="shared" si="350"/>
        <v>0</v>
      </c>
      <c r="L5604" s="25">
        <f t="shared" si="351"/>
        <v>0</v>
      </c>
      <c r="M5604" s="25">
        <v>0</v>
      </c>
      <c r="N5604" s="25" t="e">
        <v>#N/A</v>
      </c>
      <c r="O5604" s="25" t="e">
        <f>VLOOKUP(A5604,'NFkB target TFs'!$E$10:$E$54,1,FALSE)</f>
        <v>#N/A</v>
      </c>
      <c r="P5604" s="25" t="e">
        <f>VLOOKUP(A5604,'all NFkB targets'!$A$6:$A$571,1,FALSE)</f>
        <v>#N/A</v>
      </c>
    </row>
    <row r="5605" spans="1:16" x14ac:dyDescent="0.25">
      <c r="A5605" s="96" t="s">
        <v>6292</v>
      </c>
      <c r="B5605" s="21" t="s">
        <v>6293</v>
      </c>
      <c r="C5605" s="21"/>
      <c r="D5605" s="22">
        <v>0</v>
      </c>
      <c r="E5605" s="23">
        <v>0.10386297266265303</v>
      </c>
      <c r="F5605" s="23">
        <v>-0.24464841822503558</v>
      </c>
      <c r="G5605" s="23">
        <v>-0.14253593312364563</v>
      </c>
      <c r="H5605" s="23">
        <v>-7.0389332631651369E-2</v>
      </c>
      <c r="I5605" s="25">
        <f t="shared" si="348"/>
        <v>0</v>
      </c>
      <c r="J5605" s="25">
        <f t="shared" si="349"/>
        <v>0</v>
      </c>
      <c r="K5605" s="25">
        <f t="shared" si="350"/>
        <v>0</v>
      </c>
      <c r="L5605" s="25">
        <f t="shared" si="351"/>
        <v>0</v>
      </c>
      <c r="M5605" s="25">
        <v>0</v>
      </c>
      <c r="N5605" s="25" t="e">
        <v>#N/A</v>
      </c>
      <c r="O5605" s="25" t="e">
        <f>VLOOKUP(A5605,'NFkB target TFs'!$E$10:$E$54,1,FALSE)</f>
        <v>#N/A</v>
      </c>
      <c r="P5605" s="25" t="e">
        <f>VLOOKUP(A5605,'all NFkB targets'!$A$6:$A$571,1,FALSE)</f>
        <v>#N/A</v>
      </c>
    </row>
    <row r="5606" spans="1:16" x14ac:dyDescent="0.25">
      <c r="A5606" s="96" t="s">
        <v>12228</v>
      </c>
      <c r="B5606" s="21" t="s">
        <v>12229</v>
      </c>
      <c r="C5606" s="21"/>
      <c r="D5606" s="22">
        <v>0</v>
      </c>
      <c r="E5606" s="24">
        <v>-0.63348370297432088</v>
      </c>
      <c r="F5606" s="23">
        <v>0.10134687393574313</v>
      </c>
      <c r="G5606" s="23">
        <v>4.2738544417108407E-2</v>
      </c>
      <c r="H5606" s="23">
        <v>-7.0504448222134919E-2</v>
      </c>
      <c r="I5606" s="25">
        <f t="shared" si="348"/>
        <v>1</v>
      </c>
      <c r="J5606" s="25">
        <f t="shared" si="349"/>
        <v>0</v>
      </c>
      <c r="K5606" s="25">
        <f t="shared" si="350"/>
        <v>0</v>
      </c>
      <c r="L5606" s="25">
        <f t="shared" si="351"/>
        <v>0</v>
      </c>
      <c r="M5606" s="25">
        <v>1</v>
      </c>
      <c r="N5606" s="25" t="e">
        <v>#N/A</v>
      </c>
      <c r="O5606" s="25" t="e">
        <f>VLOOKUP(A5606,'NFkB target TFs'!$E$10:$E$54,1,FALSE)</f>
        <v>#N/A</v>
      </c>
      <c r="P5606" s="25" t="e">
        <f>VLOOKUP(A5606,'all NFkB targets'!$A$6:$A$571,1,FALSE)</f>
        <v>#N/A</v>
      </c>
    </row>
    <row r="5607" spans="1:16" x14ac:dyDescent="0.25">
      <c r="A5607" s="96" t="s">
        <v>10195</v>
      </c>
      <c r="B5607" s="21" t="s">
        <v>10196</v>
      </c>
      <c r="C5607" s="21"/>
      <c r="D5607" s="22">
        <v>0</v>
      </c>
      <c r="E5607" s="23">
        <v>0.1580197381344958</v>
      </c>
      <c r="F5607" s="23">
        <v>-5.7657939659907953E-2</v>
      </c>
      <c r="G5607" s="23">
        <v>0.14676047503663878</v>
      </c>
      <c r="H5607" s="23">
        <v>-7.0513788486175163E-2</v>
      </c>
      <c r="I5607" s="25">
        <f t="shared" si="348"/>
        <v>0</v>
      </c>
      <c r="J5607" s="25">
        <f t="shared" si="349"/>
        <v>0</v>
      </c>
      <c r="K5607" s="25">
        <f t="shared" si="350"/>
        <v>0</v>
      </c>
      <c r="L5607" s="25">
        <f t="shared" si="351"/>
        <v>0</v>
      </c>
      <c r="M5607" s="25">
        <v>0</v>
      </c>
      <c r="N5607" s="25" t="e">
        <v>#N/A</v>
      </c>
      <c r="O5607" s="25" t="e">
        <f>VLOOKUP(A5607,'NFkB target TFs'!$E$10:$E$54,1,FALSE)</f>
        <v>#N/A</v>
      </c>
      <c r="P5607" s="25" t="e">
        <f>VLOOKUP(A5607,'all NFkB targets'!$A$6:$A$571,1,FALSE)</f>
        <v>#N/A</v>
      </c>
    </row>
    <row r="5608" spans="1:16" x14ac:dyDescent="0.25">
      <c r="A5608" s="96" t="s">
        <v>5529</v>
      </c>
      <c r="B5608" s="21" t="s">
        <v>5530</v>
      </c>
      <c r="C5608" s="21"/>
      <c r="D5608" s="22">
        <v>0</v>
      </c>
      <c r="E5608" s="23">
        <v>-0.38344619042545985</v>
      </c>
      <c r="F5608" s="23">
        <v>-0.12173790548047456</v>
      </c>
      <c r="G5608" s="23">
        <v>-0.29193700074664347</v>
      </c>
      <c r="H5608" s="23">
        <v>-7.0577877024175353E-2</v>
      </c>
      <c r="I5608" s="25">
        <f t="shared" si="348"/>
        <v>0</v>
      </c>
      <c r="J5608" s="25">
        <f t="shared" si="349"/>
        <v>0</v>
      </c>
      <c r="K5608" s="25">
        <f t="shared" si="350"/>
        <v>0</v>
      </c>
      <c r="L5608" s="25">
        <f t="shared" si="351"/>
        <v>0</v>
      </c>
      <c r="M5608" s="25">
        <v>0</v>
      </c>
      <c r="N5608" s="25" t="e">
        <v>#N/A</v>
      </c>
      <c r="O5608" s="25" t="e">
        <f>VLOOKUP(A5608,'NFkB target TFs'!$E$10:$E$54,1,FALSE)</f>
        <v>#N/A</v>
      </c>
      <c r="P5608" s="25" t="e">
        <f>VLOOKUP(A5608,'all NFkB targets'!$A$6:$A$571,1,FALSE)</f>
        <v>#N/A</v>
      </c>
    </row>
    <row r="5609" spans="1:16" x14ac:dyDescent="0.25">
      <c r="A5609" s="96" t="s">
        <v>11323</v>
      </c>
      <c r="B5609" s="21" t="s">
        <v>11324</v>
      </c>
      <c r="C5609" s="21"/>
      <c r="D5609" s="22">
        <v>0</v>
      </c>
      <c r="E5609" s="23">
        <v>-0.10880855878244758</v>
      </c>
      <c r="F5609" s="23">
        <v>0.4306854245367186</v>
      </c>
      <c r="G5609" s="23">
        <v>0.15850586981443301</v>
      </c>
      <c r="H5609" s="23">
        <v>-7.0613390251760402E-2</v>
      </c>
      <c r="I5609" s="25">
        <f t="shared" si="348"/>
        <v>0</v>
      </c>
      <c r="J5609" s="25">
        <f t="shared" si="349"/>
        <v>0</v>
      </c>
      <c r="K5609" s="25">
        <f t="shared" si="350"/>
        <v>0</v>
      </c>
      <c r="L5609" s="25">
        <f t="shared" si="351"/>
        <v>0</v>
      </c>
      <c r="M5609" s="25">
        <v>0</v>
      </c>
      <c r="N5609" s="25" t="e">
        <v>#N/A</v>
      </c>
      <c r="O5609" s="25" t="e">
        <f>VLOOKUP(A5609,'NFkB target TFs'!$E$10:$E$54,1,FALSE)</f>
        <v>#N/A</v>
      </c>
      <c r="P5609" s="25" t="e">
        <f>VLOOKUP(A5609,'all NFkB targets'!$A$6:$A$571,1,FALSE)</f>
        <v>#N/A</v>
      </c>
    </row>
    <row r="5610" spans="1:16" x14ac:dyDescent="0.25">
      <c r="A5610" s="96" t="s">
        <v>413</v>
      </c>
      <c r="B5610" s="21" t="s">
        <v>414</v>
      </c>
      <c r="C5610" s="21"/>
      <c r="D5610" s="30">
        <v>0</v>
      </c>
      <c r="E5610" s="23">
        <v>-4.9928950301005637E-2</v>
      </c>
      <c r="F5610" s="23">
        <v>-0.30635308011169049</v>
      </c>
      <c r="G5610" s="23">
        <v>-7.663713276569814E-2</v>
      </c>
      <c r="H5610" s="23">
        <v>-7.0668567523282128E-2</v>
      </c>
      <c r="I5610" s="25">
        <f t="shared" si="348"/>
        <v>0</v>
      </c>
      <c r="J5610" s="25">
        <f t="shared" si="349"/>
        <v>0</v>
      </c>
      <c r="K5610" s="25">
        <f t="shared" si="350"/>
        <v>0</v>
      </c>
      <c r="L5610" s="25">
        <f t="shared" si="351"/>
        <v>0</v>
      </c>
      <c r="M5610" s="25">
        <v>0</v>
      </c>
      <c r="N5610" s="25" t="e">
        <v>#N/A</v>
      </c>
      <c r="O5610" s="25" t="e">
        <f>VLOOKUP(A5610,'NFkB target TFs'!$E$10:$E$54,1,FALSE)</f>
        <v>#N/A</v>
      </c>
      <c r="P5610" s="25" t="e">
        <f>VLOOKUP(A5610,'all NFkB targets'!$A$6:$A$571,1,FALSE)</f>
        <v>#N/A</v>
      </c>
    </row>
    <row r="5611" spans="1:16" x14ac:dyDescent="0.25">
      <c r="A5611" s="96" t="s">
        <v>8181</v>
      </c>
      <c r="B5611" s="21" t="s">
        <v>8182</v>
      </c>
      <c r="C5611" s="21"/>
      <c r="D5611" s="22">
        <v>0</v>
      </c>
      <c r="E5611" s="23">
        <v>-6.3790368228874447E-2</v>
      </c>
      <c r="F5611" s="23">
        <v>-0.11198961927020259</v>
      </c>
      <c r="G5611" s="23">
        <v>-0.10115611062506059</v>
      </c>
      <c r="H5611" s="23">
        <v>-7.0682336253780162E-2</v>
      </c>
      <c r="I5611" s="25">
        <f t="shared" si="348"/>
        <v>0</v>
      </c>
      <c r="J5611" s="25">
        <f t="shared" si="349"/>
        <v>0</v>
      </c>
      <c r="K5611" s="25">
        <f t="shared" si="350"/>
        <v>0</v>
      </c>
      <c r="L5611" s="25">
        <f t="shared" si="351"/>
        <v>0</v>
      </c>
      <c r="M5611" s="25">
        <v>0</v>
      </c>
      <c r="N5611" s="25" t="e">
        <v>#N/A</v>
      </c>
      <c r="O5611" s="25" t="e">
        <f>VLOOKUP(A5611,'NFkB target TFs'!$E$10:$E$54,1,FALSE)</f>
        <v>#N/A</v>
      </c>
      <c r="P5611" s="25" t="e">
        <f>VLOOKUP(A5611,'all NFkB targets'!$A$6:$A$571,1,FALSE)</f>
        <v>#N/A</v>
      </c>
    </row>
    <row r="5612" spans="1:16" x14ac:dyDescent="0.25">
      <c r="A5612" s="96" t="s">
        <v>11613</v>
      </c>
      <c r="B5612" s="21" t="s">
        <v>11614</v>
      </c>
      <c r="C5612" s="21"/>
      <c r="D5612" s="22">
        <v>0</v>
      </c>
      <c r="E5612" s="23">
        <v>-0.1932257561715629</v>
      </c>
      <c r="F5612" s="23">
        <v>0.27694671268904791</v>
      </c>
      <c r="G5612" s="23">
        <v>0.29186782073496814</v>
      </c>
      <c r="H5612" s="23">
        <v>-7.0722625856981955E-2</v>
      </c>
      <c r="I5612" s="25">
        <f t="shared" ref="I5612:I5675" si="352">IF(ABS(E5612)&gt;0.585,1,0)</f>
        <v>0</v>
      </c>
      <c r="J5612" s="25">
        <f t="shared" ref="J5612:J5675" si="353">IF(ABS(F5612)&gt;0.585,1,0)</f>
        <v>0</v>
      </c>
      <c r="K5612" s="25">
        <f t="shared" ref="K5612:K5675" si="354">IF(ABS(G5612)&gt;0.585,1,0)</f>
        <v>0</v>
      </c>
      <c r="L5612" s="25">
        <f t="shared" ref="L5612:L5675" si="355">IF(ABS(H5612)&gt;0.585,1,0)</f>
        <v>0</v>
      </c>
      <c r="M5612" s="25">
        <v>0</v>
      </c>
      <c r="N5612" s="25" t="e">
        <v>#N/A</v>
      </c>
      <c r="O5612" s="25" t="e">
        <f>VLOOKUP(A5612,'NFkB target TFs'!$E$10:$E$54,1,FALSE)</f>
        <v>#N/A</v>
      </c>
      <c r="P5612" s="25" t="e">
        <f>VLOOKUP(A5612,'all NFkB targets'!$A$6:$A$571,1,FALSE)</f>
        <v>#N/A</v>
      </c>
    </row>
    <row r="5613" spans="1:16" x14ac:dyDescent="0.25">
      <c r="A5613" s="96" t="s">
        <v>9986</v>
      </c>
      <c r="B5613" s="21" t="s">
        <v>9987</v>
      </c>
      <c r="C5613" s="21"/>
      <c r="D5613" s="22">
        <v>0</v>
      </c>
      <c r="E5613" s="23">
        <v>0.29311326549631195</v>
      </c>
      <c r="F5613" s="23">
        <v>0.1739759798814281</v>
      </c>
      <c r="G5613" s="23">
        <v>0.12104053874380627</v>
      </c>
      <c r="H5613" s="23">
        <v>-7.0899609751437873E-2</v>
      </c>
      <c r="I5613" s="25">
        <f t="shared" si="352"/>
        <v>0</v>
      </c>
      <c r="J5613" s="25">
        <f t="shared" si="353"/>
        <v>0</v>
      </c>
      <c r="K5613" s="25">
        <f t="shared" si="354"/>
        <v>0</v>
      </c>
      <c r="L5613" s="25">
        <f t="shared" si="355"/>
        <v>0</v>
      </c>
      <c r="M5613" s="25">
        <v>0</v>
      </c>
      <c r="N5613" s="25" t="e">
        <v>#N/A</v>
      </c>
      <c r="O5613" s="25" t="e">
        <f>VLOOKUP(A5613,'NFkB target TFs'!$E$10:$E$54,1,FALSE)</f>
        <v>#N/A</v>
      </c>
      <c r="P5613" s="25" t="e">
        <f>VLOOKUP(A5613,'all NFkB targets'!$A$6:$A$571,1,FALSE)</f>
        <v>#N/A</v>
      </c>
    </row>
    <row r="5614" spans="1:16" x14ac:dyDescent="0.25">
      <c r="A5614" s="96" t="s">
        <v>5064</v>
      </c>
      <c r="B5614" s="21" t="s">
        <v>5065</v>
      </c>
      <c r="C5614" s="21"/>
      <c r="D5614" s="22">
        <v>0</v>
      </c>
      <c r="E5614" s="23">
        <v>0.44792579303770774</v>
      </c>
      <c r="F5614" s="23">
        <v>0.39945795953710461</v>
      </c>
      <c r="G5614" s="23">
        <v>0.33190128569596455</v>
      </c>
      <c r="H5614" s="23">
        <v>-7.090321853755488E-2</v>
      </c>
      <c r="I5614" s="25">
        <f t="shared" si="352"/>
        <v>0</v>
      </c>
      <c r="J5614" s="25">
        <f t="shared" si="353"/>
        <v>0</v>
      </c>
      <c r="K5614" s="25">
        <f t="shared" si="354"/>
        <v>0</v>
      </c>
      <c r="L5614" s="25">
        <f t="shared" si="355"/>
        <v>0</v>
      </c>
      <c r="M5614" s="25">
        <v>0</v>
      </c>
      <c r="N5614" s="25" t="e">
        <v>#N/A</v>
      </c>
      <c r="O5614" s="25" t="e">
        <f>VLOOKUP(A5614,'NFkB target TFs'!$E$10:$E$54,1,FALSE)</f>
        <v>#N/A</v>
      </c>
      <c r="P5614" s="25" t="e">
        <f>VLOOKUP(A5614,'all NFkB targets'!$A$6:$A$571,1,FALSE)</f>
        <v>#N/A</v>
      </c>
    </row>
    <row r="5615" spans="1:16" x14ac:dyDescent="0.25">
      <c r="A5615" s="96" t="s">
        <v>10818</v>
      </c>
      <c r="B5615" s="21" t="s">
        <v>10819</v>
      </c>
      <c r="C5615" s="21"/>
      <c r="D5615" s="22">
        <v>0</v>
      </c>
      <c r="E5615" s="23">
        <v>5.8313859474533519E-2</v>
      </c>
      <c r="F5615" s="23">
        <v>0.45671280061883002</v>
      </c>
      <c r="G5615" s="23">
        <v>-0.42712654883360329</v>
      </c>
      <c r="H5615" s="23">
        <v>-7.1003921415798407E-2</v>
      </c>
      <c r="I5615" s="25">
        <f t="shared" si="352"/>
        <v>0</v>
      </c>
      <c r="J5615" s="25">
        <f t="shared" si="353"/>
        <v>0</v>
      </c>
      <c r="K5615" s="25">
        <f t="shared" si="354"/>
        <v>0</v>
      </c>
      <c r="L5615" s="25">
        <f t="shared" si="355"/>
        <v>0</v>
      </c>
      <c r="M5615" s="25">
        <v>0</v>
      </c>
      <c r="N5615" s="25" t="e">
        <v>#N/A</v>
      </c>
      <c r="O5615" s="25" t="e">
        <f>VLOOKUP(A5615,'NFkB target TFs'!$E$10:$E$54,1,FALSE)</f>
        <v>#N/A</v>
      </c>
      <c r="P5615" s="25" t="e">
        <f>VLOOKUP(A5615,'all NFkB targets'!$A$6:$A$571,1,FALSE)</f>
        <v>#N/A</v>
      </c>
    </row>
    <row r="5616" spans="1:16" x14ac:dyDescent="0.25">
      <c r="A5616" s="96" t="s">
        <v>8789</v>
      </c>
      <c r="B5616" s="21" t="s">
        <v>8790</v>
      </c>
      <c r="C5616" s="21"/>
      <c r="D5616" s="22">
        <v>0</v>
      </c>
      <c r="E5616" s="23">
        <v>-1.4736511677572158E-3</v>
      </c>
      <c r="F5616" s="23">
        <v>-3.5721718541485807E-2</v>
      </c>
      <c r="G5616" s="23">
        <v>5.0449876204183952E-2</v>
      </c>
      <c r="H5616" s="23">
        <v>-7.1043289134940665E-2</v>
      </c>
      <c r="I5616" s="25">
        <f t="shared" si="352"/>
        <v>0</v>
      </c>
      <c r="J5616" s="25">
        <f t="shared" si="353"/>
        <v>0</v>
      </c>
      <c r="K5616" s="25">
        <f t="shared" si="354"/>
        <v>0</v>
      </c>
      <c r="L5616" s="25">
        <f t="shared" si="355"/>
        <v>0</v>
      </c>
      <c r="M5616" s="25">
        <v>0</v>
      </c>
      <c r="N5616" s="25" t="e">
        <v>#N/A</v>
      </c>
      <c r="O5616" s="25" t="e">
        <f>VLOOKUP(A5616,'NFkB target TFs'!$E$10:$E$54,1,FALSE)</f>
        <v>#N/A</v>
      </c>
      <c r="P5616" s="25" t="e">
        <f>VLOOKUP(A5616,'all NFkB targets'!$A$6:$A$571,1,FALSE)</f>
        <v>#N/A</v>
      </c>
    </row>
    <row r="5617" spans="1:16" x14ac:dyDescent="0.25">
      <c r="A5617" s="96" t="s">
        <v>9753</v>
      </c>
      <c r="B5617" s="21" t="s">
        <v>9754</v>
      </c>
      <c r="C5617" s="21"/>
      <c r="D5617" s="22">
        <v>0</v>
      </c>
      <c r="E5617" s="23">
        <v>7.5084163801587403E-2</v>
      </c>
      <c r="F5617" s="23">
        <v>9.009657285112696E-2</v>
      </c>
      <c r="G5617" s="23">
        <v>-0.10227607896767361</v>
      </c>
      <c r="H5617" s="23">
        <v>-7.1204054601783778E-2</v>
      </c>
      <c r="I5617" s="25">
        <f t="shared" si="352"/>
        <v>0</v>
      </c>
      <c r="J5617" s="25">
        <f t="shared" si="353"/>
        <v>0</v>
      </c>
      <c r="K5617" s="25">
        <f t="shared" si="354"/>
        <v>0</v>
      </c>
      <c r="L5617" s="25">
        <f t="shared" si="355"/>
        <v>0</v>
      </c>
      <c r="M5617" s="25">
        <v>0</v>
      </c>
      <c r="N5617" s="25" t="e">
        <v>#N/A</v>
      </c>
      <c r="O5617" s="25" t="e">
        <f>VLOOKUP(A5617,'NFkB target TFs'!$E$10:$E$54,1,FALSE)</f>
        <v>#N/A</v>
      </c>
      <c r="P5617" s="25" t="e">
        <f>VLOOKUP(A5617,'all NFkB targets'!$A$6:$A$571,1,FALSE)</f>
        <v>#N/A</v>
      </c>
    </row>
    <row r="5618" spans="1:16" x14ac:dyDescent="0.25">
      <c r="A5618" s="96" t="s">
        <v>6028</v>
      </c>
      <c r="B5618" s="21" t="s">
        <v>6029</v>
      </c>
      <c r="C5618" s="21"/>
      <c r="D5618" s="22">
        <v>0</v>
      </c>
      <c r="E5618" s="23">
        <v>-6.4604716844622212E-2</v>
      </c>
      <c r="F5618" s="23">
        <v>0.14506391711861225</v>
      </c>
      <c r="G5618" s="23">
        <v>0.21599975487495901</v>
      </c>
      <c r="H5618" s="23">
        <v>-7.1245547357738276E-2</v>
      </c>
      <c r="I5618" s="25">
        <f t="shared" si="352"/>
        <v>0</v>
      </c>
      <c r="J5618" s="25">
        <f t="shared" si="353"/>
        <v>0</v>
      </c>
      <c r="K5618" s="25">
        <f t="shared" si="354"/>
        <v>0</v>
      </c>
      <c r="L5618" s="25">
        <f t="shared" si="355"/>
        <v>0</v>
      </c>
      <c r="M5618" s="25">
        <v>0</v>
      </c>
      <c r="N5618" s="25" t="e">
        <v>#N/A</v>
      </c>
      <c r="O5618" s="25" t="e">
        <f>VLOOKUP(A5618,'NFkB target TFs'!$E$10:$E$54,1,FALSE)</f>
        <v>#N/A</v>
      </c>
      <c r="P5618" s="25" t="e">
        <f>VLOOKUP(A5618,'all NFkB targets'!$A$6:$A$571,1,FALSE)</f>
        <v>#N/A</v>
      </c>
    </row>
    <row r="5619" spans="1:16" x14ac:dyDescent="0.25">
      <c r="A5619" s="96" t="s">
        <v>6113</v>
      </c>
      <c r="B5619" s="21" t="s">
        <v>6114</v>
      </c>
      <c r="C5619" s="21"/>
      <c r="D5619" s="22">
        <v>0</v>
      </c>
      <c r="E5619" s="23">
        <v>-0.1283767730279681</v>
      </c>
      <c r="F5619" s="23">
        <v>0.317698671264737</v>
      </c>
      <c r="G5619" s="23">
        <v>0.12386459146453412</v>
      </c>
      <c r="H5619" s="23">
        <v>-7.1286483779045007E-2</v>
      </c>
      <c r="I5619" s="25">
        <f t="shared" si="352"/>
        <v>0</v>
      </c>
      <c r="J5619" s="25">
        <f t="shared" si="353"/>
        <v>0</v>
      </c>
      <c r="K5619" s="25">
        <f t="shared" si="354"/>
        <v>0</v>
      </c>
      <c r="L5619" s="25">
        <f t="shared" si="355"/>
        <v>0</v>
      </c>
      <c r="M5619" s="25">
        <v>0</v>
      </c>
      <c r="N5619" s="25" t="e">
        <v>#N/A</v>
      </c>
      <c r="O5619" s="25" t="e">
        <f>VLOOKUP(A5619,'NFkB target TFs'!$E$10:$E$54,1,FALSE)</f>
        <v>#N/A</v>
      </c>
      <c r="P5619" s="25" t="e">
        <f>VLOOKUP(A5619,'all NFkB targets'!$A$6:$A$571,1,FALSE)</f>
        <v>#N/A</v>
      </c>
    </row>
    <row r="5620" spans="1:16" x14ac:dyDescent="0.25">
      <c r="A5620" s="96" t="s">
        <v>11389</v>
      </c>
      <c r="B5620" s="21" t="s">
        <v>11390</v>
      </c>
      <c r="C5620" s="21"/>
      <c r="D5620" s="22">
        <v>0</v>
      </c>
      <c r="E5620" s="23">
        <v>-3.1544821304197293E-2</v>
      </c>
      <c r="F5620" s="23">
        <v>-0.13821917701033634</v>
      </c>
      <c r="G5620" s="23">
        <v>-0.20271530297998638</v>
      </c>
      <c r="H5620" s="23">
        <v>-7.1331717262823155E-2</v>
      </c>
      <c r="I5620" s="25">
        <f t="shared" si="352"/>
        <v>0</v>
      </c>
      <c r="J5620" s="25">
        <f t="shared" si="353"/>
        <v>0</v>
      </c>
      <c r="K5620" s="25">
        <f t="shared" si="354"/>
        <v>0</v>
      </c>
      <c r="L5620" s="25">
        <f t="shared" si="355"/>
        <v>0</v>
      </c>
      <c r="M5620" s="25">
        <v>0</v>
      </c>
      <c r="N5620" s="25" t="e">
        <v>#N/A</v>
      </c>
      <c r="O5620" s="25" t="e">
        <f>VLOOKUP(A5620,'NFkB target TFs'!$E$10:$E$54,1,FALSE)</f>
        <v>#N/A</v>
      </c>
      <c r="P5620" s="25" t="e">
        <f>VLOOKUP(A5620,'all NFkB targets'!$A$6:$A$571,1,FALSE)</f>
        <v>#N/A</v>
      </c>
    </row>
    <row r="5621" spans="1:16" x14ac:dyDescent="0.25">
      <c r="A5621" s="96" t="s">
        <v>7738</v>
      </c>
      <c r="B5621" s="21" t="s">
        <v>7739</v>
      </c>
      <c r="C5621" s="21"/>
      <c r="D5621" s="22">
        <v>0</v>
      </c>
      <c r="E5621" s="23">
        <v>-1.5160253403692122E-2</v>
      </c>
      <c r="F5621" s="23">
        <v>4.4166070709821578E-2</v>
      </c>
      <c r="G5621" s="23">
        <v>0.19101628299370016</v>
      </c>
      <c r="H5621" s="23">
        <v>-7.1349418007726914E-2</v>
      </c>
      <c r="I5621" s="25">
        <f t="shared" si="352"/>
        <v>0</v>
      </c>
      <c r="J5621" s="25">
        <f t="shared" si="353"/>
        <v>0</v>
      </c>
      <c r="K5621" s="25">
        <f t="shared" si="354"/>
        <v>0</v>
      </c>
      <c r="L5621" s="25">
        <f t="shared" si="355"/>
        <v>0</v>
      </c>
      <c r="M5621" s="25">
        <v>0</v>
      </c>
      <c r="N5621" s="25" t="e">
        <v>#N/A</v>
      </c>
      <c r="O5621" s="25" t="e">
        <f>VLOOKUP(A5621,'NFkB target TFs'!$E$10:$E$54,1,FALSE)</f>
        <v>#N/A</v>
      </c>
      <c r="P5621" s="25" t="e">
        <f>VLOOKUP(A5621,'all NFkB targets'!$A$6:$A$571,1,FALSE)</f>
        <v>#N/A</v>
      </c>
    </row>
    <row r="5622" spans="1:16" x14ac:dyDescent="0.25">
      <c r="A5622" s="96" t="s">
        <v>11721</v>
      </c>
      <c r="B5622" s="21" t="s">
        <v>11722</v>
      </c>
      <c r="C5622" s="21"/>
      <c r="D5622" s="22">
        <v>0</v>
      </c>
      <c r="E5622" s="23">
        <v>-9.0952371782992342E-2</v>
      </c>
      <c r="F5622" s="23">
        <v>0.13642079671246676</v>
      </c>
      <c r="G5622" s="23">
        <v>-0.28563583477092647</v>
      </c>
      <c r="H5622" s="23">
        <v>-7.1363632652593906E-2</v>
      </c>
      <c r="I5622" s="25">
        <f t="shared" si="352"/>
        <v>0</v>
      </c>
      <c r="J5622" s="25">
        <f t="shared" si="353"/>
        <v>0</v>
      </c>
      <c r="K5622" s="25">
        <f t="shared" si="354"/>
        <v>0</v>
      </c>
      <c r="L5622" s="25">
        <f t="shared" si="355"/>
        <v>0</v>
      </c>
      <c r="M5622" s="25">
        <v>0</v>
      </c>
      <c r="N5622" s="25" t="e">
        <v>#N/A</v>
      </c>
      <c r="O5622" s="25" t="e">
        <f>VLOOKUP(A5622,'NFkB target TFs'!$E$10:$E$54,1,FALSE)</f>
        <v>#N/A</v>
      </c>
      <c r="P5622" s="25" t="e">
        <f>VLOOKUP(A5622,'all NFkB targets'!$A$6:$A$571,1,FALSE)</f>
        <v>#N/A</v>
      </c>
    </row>
    <row r="5623" spans="1:16" x14ac:dyDescent="0.25">
      <c r="A5623" s="96" t="s">
        <v>9352</v>
      </c>
      <c r="B5623" s="21" t="s">
        <v>9353</v>
      </c>
      <c r="C5623" s="21"/>
      <c r="D5623" s="22">
        <v>0</v>
      </c>
      <c r="E5623" s="23">
        <v>-5.7513849237482817E-2</v>
      </c>
      <c r="F5623" s="23">
        <v>4.5022036861017682E-2</v>
      </c>
      <c r="G5623" s="23">
        <v>0.25007825042217968</v>
      </c>
      <c r="H5623" s="23">
        <v>-7.1394693704023793E-2</v>
      </c>
      <c r="I5623" s="25">
        <f t="shared" si="352"/>
        <v>0</v>
      </c>
      <c r="J5623" s="25">
        <f t="shared" si="353"/>
        <v>0</v>
      </c>
      <c r="K5623" s="25">
        <f t="shared" si="354"/>
        <v>0</v>
      </c>
      <c r="L5623" s="25">
        <f t="shared" si="355"/>
        <v>0</v>
      </c>
      <c r="M5623" s="25">
        <v>0</v>
      </c>
      <c r="N5623" s="25" t="e">
        <v>#N/A</v>
      </c>
      <c r="O5623" s="25" t="e">
        <f>VLOOKUP(A5623,'NFkB target TFs'!$E$10:$E$54,1,FALSE)</f>
        <v>#N/A</v>
      </c>
      <c r="P5623" s="25" t="e">
        <f>VLOOKUP(A5623,'all NFkB targets'!$A$6:$A$571,1,FALSE)</f>
        <v>#N/A</v>
      </c>
    </row>
    <row r="5624" spans="1:16" x14ac:dyDescent="0.25">
      <c r="A5624" s="96" t="s">
        <v>2715</v>
      </c>
      <c r="B5624" s="21" t="s">
        <v>2716</v>
      </c>
      <c r="C5624" s="21"/>
      <c r="D5624" s="22">
        <v>0</v>
      </c>
      <c r="E5624" s="23">
        <v>6.020752255655689E-2</v>
      </c>
      <c r="F5624" s="23">
        <v>-0.15245512490407959</v>
      </c>
      <c r="G5624" s="23">
        <v>-0.30740627665858744</v>
      </c>
      <c r="H5624" s="23">
        <v>-7.1612838438739002E-2</v>
      </c>
      <c r="I5624" s="25">
        <f t="shared" si="352"/>
        <v>0</v>
      </c>
      <c r="J5624" s="25">
        <f t="shared" si="353"/>
        <v>0</v>
      </c>
      <c r="K5624" s="25">
        <f t="shared" si="354"/>
        <v>0</v>
      </c>
      <c r="L5624" s="25">
        <f t="shared" si="355"/>
        <v>0</v>
      </c>
      <c r="M5624" s="25">
        <v>0</v>
      </c>
      <c r="N5624" s="25" t="e">
        <v>#N/A</v>
      </c>
      <c r="O5624" s="25" t="e">
        <f>VLOOKUP(A5624,'NFkB target TFs'!$E$10:$E$54,1,FALSE)</f>
        <v>#N/A</v>
      </c>
      <c r="P5624" s="25" t="e">
        <f>VLOOKUP(A5624,'all NFkB targets'!$A$6:$A$571,1,FALSE)</f>
        <v>#N/A</v>
      </c>
    </row>
    <row r="5625" spans="1:16" x14ac:dyDescent="0.25">
      <c r="A5625" s="96" t="s">
        <v>8397</v>
      </c>
      <c r="B5625" s="21" t="s">
        <v>8398</v>
      </c>
      <c r="C5625" s="21"/>
      <c r="D5625" s="22">
        <v>0</v>
      </c>
      <c r="E5625" s="23">
        <v>-2.3256055642440408E-2</v>
      </c>
      <c r="F5625" s="23">
        <v>-8.0149912607449969E-2</v>
      </c>
      <c r="G5625" s="23">
        <v>-0.1821524432333235</v>
      </c>
      <c r="H5625" s="23">
        <v>-7.1760846590095989E-2</v>
      </c>
      <c r="I5625" s="25">
        <f t="shared" si="352"/>
        <v>0</v>
      </c>
      <c r="J5625" s="25">
        <f t="shared" si="353"/>
        <v>0</v>
      </c>
      <c r="K5625" s="25">
        <f t="shared" si="354"/>
        <v>0</v>
      </c>
      <c r="L5625" s="25">
        <f t="shared" si="355"/>
        <v>0</v>
      </c>
      <c r="M5625" s="25">
        <v>0</v>
      </c>
      <c r="N5625" s="25" t="e">
        <v>#N/A</v>
      </c>
      <c r="O5625" s="25" t="e">
        <f>VLOOKUP(A5625,'NFkB target TFs'!$E$10:$E$54,1,FALSE)</f>
        <v>#N/A</v>
      </c>
      <c r="P5625" s="25" t="e">
        <f>VLOOKUP(A5625,'all NFkB targets'!$A$6:$A$571,1,FALSE)</f>
        <v>#N/A</v>
      </c>
    </row>
    <row r="5626" spans="1:16" x14ac:dyDescent="0.25">
      <c r="A5626" s="96" t="s">
        <v>2415</v>
      </c>
      <c r="B5626" s="21" t="s">
        <v>941</v>
      </c>
      <c r="C5626" s="21"/>
      <c r="D5626" s="22">
        <v>0</v>
      </c>
      <c r="E5626" s="23">
        <v>3.5708002120246704E-2</v>
      </c>
      <c r="F5626" s="23">
        <v>0.22567685053820244</v>
      </c>
      <c r="G5626" s="23">
        <v>-6.7611123904338058E-2</v>
      </c>
      <c r="H5626" s="23">
        <v>-7.1791409656368516E-2</v>
      </c>
      <c r="I5626" s="25">
        <f t="shared" si="352"/>
        <v>0</v>
      </c>
      <c r="J5626" s="25">
        <f t="shared" si="353"/>
        <v>0</v>
      </c>
      <c r="K5626" s="25">
        <f t="shared" si="354"/>
        <v>0</v>
      </c>
      <c r="L5626" s="25">
        <f t="shared" si="355"/>
        <v>0</v>
      </c>
      <c r="M5626" s="25">
        <v>0</v>
      </c>
      <c r="N5626" s="25" t="e">
        <v>#N/A</v>
      </c>
      <c r="O5626" s="25" t="e">
        <f>VLOOKUP(A5626,'NFkB target TFs'!$E$10:$E$54,1,FALSE)</f>
        <v>#N/A</v>
      </c>
      <c r="P5626" s="25" t="e">
        <f>VLOOKUP(A5626,'all NFkB targets'!$A$6:$A$571,1,FALSE)</f>
        <v>#N/A</v>
      </c>
    </row>
    <row r="5627" spans="1:16" x14ac:dyDescent="0.25">
      <c r="A5627" s="96" t="s">
        <v>3215</v>
      </c>
      <c r="B5627" s="21" t="s">
        <v>3216</v>
      </c>
      <c r="C5627" s="21"/>
      <c r="D5627" s="22">
        <v>0</v>
      </c>
      <c r="E5627" s="23">
        <v>-0.12171251183233761</v>
      </c>
      <c r="F5627" s="23">
        <v>8.450259829872471E-2</v>
      </c>
      <c r="G5627" s="23">
        <v>0.13832815654797342</v>
      </c>
      <c r="H5627" s="23">
        <v>-7.1869699242618393E-2</v>
      </c>
      <c r="I5627" s="25">
        <f t="shared" si="352"/>
        <v>0</v>
      </c>
      <c r="J5627" s="25">
        <f t="shared" si="353"/>
        <v>0</v>
      </c>
      <c r="K5627" s="25">
        <f t="shared" si="354"/>
        <v>0</v>
      </c>
      <c r="L5627" s="25">
        <f t="shared" si="355"/>
        <v>0</v>
      </c>
      <c r="M5627" s="25">
        <v>0</v>
      </c>
      <c r="N5627" s="25" t="e">
        <v>#N/A</v>
      </c>
      <c r="O5627" s="25" t="e">
        <f>VLOOKUP(A5627,'NFkB target TFs'!$E$10:$E$54,1,FALSE)</f>
        <v>#N/A</v>
      </c>
      <c r="P5627" s="25" t="e">
        <f>VLOOKUP(A5627,'all NFkB targets'!$A$6:$A$571,1,FALSE)</f>
        <v>#N/A</v>
      </c>
    </row>
    <row r="5628" spans="1:16" x14ac:dyDescent="0.25">
      <c r="A5628" s="96" t="s">
        <v>2275</v>
      </c>
      <c r="B5628" s="21" t="s">
        <v>2276</v>
      </c>
      <c r="C5628" s="21"/>
      <c r="D5628" s="22">
        <v>0</v>
      </c>
      <c r="E5628" s="23">
        <v>-0.18398033376092804</v>
      </c>
      <c r="F5628" s="23">
        <v>-3.614762720141021E-2</v>
      </c>
      <c r="G5628" s="23">
        <v>-0.18506732652052066</v>
      </c>
      <c r="H5628" s="23">
        <v>-7.1988868316410937E-2</v>
      </c>
      <c r="I5628" s="25">
        <f t="shared" si="352"/>
        <v>0</v>
      </c>
      <c r="J5628" s="25">
        <f t="shared" si="353"/>
        <v>0</v>
      </c>
      <c r="K5628" s="25">
        <f t="shared" si="354"/>
        <v>0</v>
      </c>
      <c r="L5628" s="25">
        <f t="shared" si="355"/>
        <v>0</v>
      </c>
      <c r="M5628" s="25">
        <v>0</v>
      </c>
      <c r="N5628" s="25" t="e">
        <v>#N/A</v>
      </c>
      <c r="O5628" s="25" t="e">
        <f>VLOOKUP(A5628,'NFkB target TFs'!$E$10:$E$54,1,FALSE)</f>
        <v>#N/A</v>
      </c>
      <c r="P5628" s="25" t="e">
        <f>VLOOKUP(A5628,'all NFkB targets'!$A$6:$A$571,1,FALSE)</f>
        <v>#N/A</v>
      </c>
    </row>
    <row r="5629" spans="1:16" x14ac:dyDescent="0.25">
      <c r="A5629" s="96" t="s">
        <v>9058</v>
      </c>
      <c r="B5629" s="21" t="s">
        <v>9059</v>
      </c>
      <c r="C5629" s="21"/>
      <c r="D5629" s="22">
        <v>0</v>
      </c>
      <c r="E5629" s="23">
        <v>0.12719066744577157</v>
      </c>
      <c r="F5629" s="23">
        <v>-1.3866643210208383E-2</v>
      </c>
      <c r="G5629" s="23">
        <v>1.1788917658738296E-2</v>
      </c>
      <c r="H5629" s="23">
        <v>-7.2015757040576889E-2</v>
      </c>
      <c r="I5629" s="25">
        <f t="shared" si="352"/>
        <v>0</v>
      </c>
      <c r="J5629" s="25">
        <f t="shared" si="353"/>
        <v>0</v>
      </c>
      <c r="K5629" s="25">
        <f t="shared" si="354"/>
        <v>0</v>
      </c>
      <c r="L5629" s="25">
        <f t="shared" si="355"/>
        <v>0</v>
      </c>
      <c r="M5629" s="25">
        <v>0</v>
      </c>
      <c r="N5629" s="25" t="e">
        <v>#N/A</v>
      </c>
      <c r="O5629" s="25" t="e">
        <f>VLOOKUP(A5629,'NFkB target TFs'!$E$10:$E$54,1,FALSE)</f>
        <v>#N/A</v>
      </c>
      <c r="P5629" s="25" t="e">
        <f>VLOOKUP(A5629,'all NFkB targets'!$A$6:$A$571,1,FALSE)</f>
        <v>#N/A</v>
      </c>
    </row>
    <row r="5630" spans="1:16" x14ac:dyDescent="0.25">
      <c r="A5630" s="96" t="s">
        <v>1760</v>
      </c>
      <c r="B5630" s="21" t="s">
        <v>1761</v>
      </c>
      <c r="C5630" s="21"/>
      <c r="D5630" s="22">
        <v>0</v>
      </c>
      <c r="E5630" s="23">
        <v>0.23903730371452689</v>
      </c>
      <c r="F5630" s="23">
        <v>0.37778544916441026</v>
      </c>
      <c r="G5630" s="23">
        <v>0.45143038438004973</v>
      </c>
      <c r="H5630" s="23">
        <v>-7.2059966516462418E-2</v>
      </c>
      <c r="I5630" s="25">
        <f t="shared" si="352"/>
        <v>0</v>
      </c>
      <c r="J5630" s="25">
        <f t="shared" si="353"/>
        <v>0</v>
      </c>
      <c r="K5630" s="25">
        <f t="shared" si="354"/>
        <v>0</v>
      </c>
      <c r="L5630" s="25">
        <f t="shared" si="355"/>
        <v>0</v>
      </c>
      <c r="M5630" s="25">
        <v>0</v>
      </c>
      <c r="N5630" s="25" t="e">
        <v>#N/A</v>
      </c>
      <c r="O5630" s="25" t="e">
        <f>VLOOKUP(A5630,'NFkB target TFs'!$E$10:$E$54,1,FALSE)</f>
        <v>#N/A</v>
      </c>
      <c r="P5630" s="25" t="e">
        <f>VLOOKUP(A5630,'all NFkB targets'!$A$6:$A$571,1,FALSE)</f>
        <v>#N/A</v>
      </c>
    </row>
    <row r="5631" spans="1:16" x14ac:dyDescent="0.25">
      <c r="A5631" s="96" t="s">
        <v>4638</v>
      </c>
      <c r="B5631" s="21" t="s">
        <v>4639</v>
      </c>
      <c r="C5631" s="21"/>
      <c r="D5631" s="22">
        <v>0</v>
      </c>
      <c r="E5631" s="23">
        <v>9.3233356484793209E-2</v>
      </c>
      <c r="F5631" s="23">
        <v>-0.11374442364835208</v>
      </c>
      <c r="G5631" s="23">
        <v>-0.14886432164697186</v>
      </c>
      <c r="H5631" s="23">
        <v>-7.2070893790747603E-2</v>
      </c>
      <c r="I5631" s="25">
        <f t="shared" si="352"/>
        <v>0</v>
      </c>
      <c r="J5631" s="25">
        <f t="shared" si="353"/>
        <v>0</v>
      </c>
      <c r="K5631" s="25">
        <f t="shared" si="354"/>
        <v>0</v>
      </c>
      <c r="L5631" s="25">
        <f t="shared" si="355"/>
        <v>0</v>
      </c>
      <c r="M5631" s="25">
        <v>0</v>
      </c>
      <c r="N5631" s="25" t="e">
        <v>#N/A</v>
      </c>
      <c r="O5631" s="25" t="e">
        <f>VLOOKUP(A5631,'NFkB target TFs'!$E$10:$E$54,1,FALSE)</f>
        <v>#N/A</v>
      </c>
      <c r="P5631" s="25" t="e">
        <f>VLOOKUP(A5631,'all NFkB targets'!$A$6:$A$571,1,FALSE)</f>
        <v>#N/A</v>
      </c>
    </row>
    <row r="5632" spans="1:16" x14ac:dyDescent="0.25">
      <c r="A5632" s="96" t="s">
        <v>9917</v>
      </c>
      <c r="B5632" s="21" t="s">
        <v>9918</v>
      </c>
      <c r="C5632" s="21"/>
      <c r="D5632" s="22">
        <v>0</v>
      </c>
      <c r="E5632" s="23">
        <v>0.37985421066287012</v>
      </c>
      <c r="F5632" s="23">
        <v>0.35657199508251075</v>
      </c>
      <c r="G5632" s="23">
        <v>-6.1343246950422571E-2</v>
      </c>
      <c r="H5632" s="23">
        <v>-7.2335102681891555E-2</v>
      </c>
      <c r="I5632" s="25">
        <f t="shared" si="352"/>
        <v>0</v>
      </c>
      <c r="J5632" s="25">
        <f t="shared" si="353"/>
        <v>0</v>
      </c>
      <c r="K5632" s="25">
        <f t="shared" si="354"/>
        <v>0</v>
      </c>
      <c r="L5632" s="25">
        <f t="shared" si="355"/>
        <v>0</v>
      </c>
      <c r="M5632" s="25">
        <v>0</v>
      </c>
      <c r="N5632" s="25" t="e">
        <v>#N/A</v>
      </c>
      <c r="O5632" s="25" t="e">
        <f>VLOOKUP(A5632,'NFkB target TFs'!$E$10:$E$54,1,FALSE)</f>
        <v>#N/A</v>
      </c>
      <c r="P5632" s="25" t="e">
        <f>VLOOKUP(A5632,'all NFkB targets'!$A$6:$A$571,1,FALSE)</f>
        <v>#N/A</v>
      </c>
    </row>
    <row r="5633" spans="1:16" x14ac:dyDescent="0.25">
      <c r="A5633" s="96" t="s">
        <v>4546</v>
      </c>
      <c r="B5633" s="21" t="s">
        <v>4547</v>
      </c>
      <c r="C5633" s="21"/>
      <c r="D5633" s="22">
        <v>0</v>
      </c>
      <c r="E5633" s="23">
        <v>0.10516899214829208</v>
      </c>
      <c r="F5633" s="23">
        <v>5.1644433539308331E-2</v>
      </c>
      <c r="G5633" s="23">
        <v>0.1451732295537066</v>
      </c>
      <c r="H5633" s="23">
        <v>-7.2335869404670836E-2</v>
      </c>
      <c r="I5633" s="25">
        <f t="shared" si="352"/>
        <v>0</v>
      </c>
      <c r="J5633" s="25">
        <f t="shared" si="353"/>
        <v>0</v>
      </c>
      <c r="K5633" s="25">
        <f t="shared" si="354"/>
        <v>0</v>
      </c>
      <c r="L5633" s="25">
        <f t="shared" si="355"/>
        <v>0</v>
      </c>
      <c r="M5633" s="25">
        <v>0</v>
      </c>
      <c r="N5633" s="25" t="e">
        <v>#N/A</v>
      </c>
      <c r="O5633" s="25" t="e">
        <f>VLOOKUP(A5633,'NFkB target TFs'!$E$10:$E$54,1,FALSE)</f>
        <v>#N/A</v>
      </c>
      <c r="P5633" s="25" t="e">
        <f>VLOOKUP(A5633,'all NFkB targets'!$A$6:$A$571,1,FALSE)</f>
        <v>#N/A</v>
      </c>
    </row>
    <row r="5634" spans="1:16" x14ac:dyDescent="0.25">
      <c r="A5634" s="96" t="s">
        <v>14093</v>
      </c>
      <c r="B5634" s="21" t="s">
        <v>14094</v>
      </c>
      <c r="C5634" s="21"/>
      <c r="D5634" s="22">
        <v>0</v>
      </c>
      <c r="E5634" s="24">
        <v>-0.15220166134033117</v>
      </c>
      <c r="F5634" s="24">
        <v>-0.17388585703397996</v>
      </c>
      <c r="G5634" s="24">
        <v>-0.6812436305585795</v>
      </c>
      <c r="H5634" s="23">
        <v>-7.2366113903689799E-2</v>
      </c>
      <c r="I5634" s="25">
        <f t="shared" si="352"/>
        <v>0</v>
      </c>
      <c r="J5634" s="25">
        <f t="shared" si="353"/>
        <v>0</v>
      </c>
      <c r="K5634" s="25">
        <f t="shared" si="354"/>
        <v>1</v>
      </c>
      <c r="L5634" s="25">
        <f t="shared" si="355"/>
        <v>0</v>
      </c>
      <c r="M5634" s="25">
        <v>1</v>
      </c>
      <c r="N5634" s="25" t="e">
        <v>#N/A</v>
      </c>
      <c r="O5634" s="25" t="e">
        <f>VLOOKUP(A5634,'NFkB target TFs'!$E$10:$E$54,1,FALSE)</f>
        <v>#N/A</v>
      </c>
      <c r="P5634" s="25" t="e">
        <f>VLOOKUP(A5634,'all NFkB targets'!$A$6:$A$571,1,FALSE)</f>
        <v>#N/A</v>
      </c>
    </row>
    <row r="5635" spans="1:16" x14ac:dyDescent="0.25">
      <c r="A5635" s="96" t="s">
        <v>10896</v>
      </c>
      <c r="B5635" s="21" t="s">
        <v>10897</v>
      </c>
      <c r="C5635" s="21"/>
      <c r="D5635" s="22">
        <v>0</v>
      </c>
      <c r="E5635" s="23">
        <v>-0.10656555399616603</v>
      </c>
      <c r="F5635" s="23">
        <v>-0.1916972743767551</v>
      </c>
      <c r="G5635" s="23">
        <v>7.553744034204958E-2</v>
      </c>
      <c r="H5635" s="23">
        <v>-7.2542856417269708E-2</v>
      </c>
      <c r="I5635" s="25">
        <f t="shared" si="352"/>
        <v>0</v>
      </c>
      <c r="J5635" s="25">
        <f t="shared" si="353"/>
        <v>0</v>
      </c>
      <c r="K5635" s="25">
        <f t="shared" si="354"/>
        <v>0</v>
      </c>
      <c r="L5635" s="25">
        <f t="shared" si="355"/>
        <v>0</v>
      </c>
      <c r="M5635" s="25">
        <v>0</v>
      </c>
      <c r="N5635" s="25" t="e">
        <v>#N/A</v>
      </c>
      <c r="O5635" s="25" t="e">
        <f>VLOOKUP(A5635,'NFkB target TFs'!$E$10:$E$54,1,FALSE)</f>
        <v>#N/A</v>
      </c>
      <c r="P5635" s="25" t="e">
        <f>VLOOKUP(A5635,'all NFkB targets'!$A$6:$A$571,1,FALSE)</f>
        <v>#N/A</v>
      </c>
    </row>
    <row r="5636" spans="1:16" x14ac:dyDescent="0.25">
      <c r="A5636" s="96" t="s">
        <v>6860</v>
      </c>
      <c r="B5636" s="21" t="s">
        <v>6861</v>
      </c>
      <c r="C5636" s="21"/>
      <c r="D5636" s="22">
        <v>0</v>
      </c>
      <c r="E5636" s="23">
        <v>-0.11191109446309007</v>
      </c>
      <c r="F5636" s="23">
        <v>2.9388333870266549E-2</v>
      </c>
      <c r="G5636" s="23">
        <v>0.23664002400404474</v>
      </c>
      <c r="H5636" s="23">
        <v>-7.2603095258900241E-2</v>
      </c>
      <c r="I5636" s="25">
        <f t="shared" si="352"/>
        <v>0</v>
      </c>
      <c r="J5636" s="25">
        <f t="shared" si="353"/>
        <v>0</v>
      </c>
      <c r="K5636" s="25">
        <f t="shared" si="354"/>
        <v>0</v>
      </c>
      <c r="L5636" s="25">
        <f t="shared" si="355"/>
        <v>0</v>
      </c>
      <c r="M5636" s="25">
        <v>0</v>
      </c>
      <c r="N5636" s="25" t="e">
        <v>#N/A</v>
      </c>
      <c r="O5636" s="25" t="e">
        <f>VLOOKUP(A5636,'NFkB target TFs'!$E$10:$E$54,1,FALSE)</f>
        <v>#N/A</v>
      </c>
      <c r="P5636" s="25" t="e">
        <f>VLOOKUP(A5636,'all NFkB targets'!$A$6:$A$571,1,FALSE)</f>
        <v>#N/A</v>
      </c>
    </row>
    <row r="5637" spans="1:16" x14ac:dyDescent="0.25">
      <c r="A5637" s="96" t="s">
        <v>2569</v>
      </c>
      <c r="B5637" s="21" t="s">
        <v>2570</v>
      </c>
      <c r="C5637" s="21"/>
      <c r="D5637" s="22">
        <v>0</v>
      </c>
      <c r="E5637" s="23">
        <v>-0.29597793710193826</v>
      </c>
      <c r="F5637" s="23">
        <v>-0.20098974132893374</v>
      </c>
      <c r="G5637" s="23">
        <v>-0.34546678659594271</v>
      </c>
      <c r="H5637" s="23">
        <v>-7.2626411061589111E-2</v>
      </c>
      <c r="I5637" s="25">
        <f t="shared" si="352"/>
        <v>0</v>
      </c>
      <c r="J5637" s="25">
        <f t="shared" si="353"/>
        <v>0</v>
      </c>
      <c r="K5637" s="25">
        <f t="shared" si="354"/>
        <v>0</v>
      </c>
      <c r="L5637" s="25">
        <f t="shared" si="355"/>
        <v>0</v>
      </c>
      <c r="M5637" s="25">
        <v>0</v>
      </c>
      <c r="N5637" s="25" t="e">
        <v>#N/A</v>
      </c>
      <c r="O5637" s="25" t="e">
        <f>VLOOKUP(A5637,'NFkB target TFs'!$E$10:$E$54,1,FALSE)</f>
        <v>#N/A</v>
      </c>
      <c r="P5637" s="25" t="e">
        <f>VLOOKUP(A5637,'all NFkB targets'!$A$6:$A$571,1,FALSE)</f>
        <v>#N/A</v>
      </c>
    </row>
    <row r="5638" spans="1:16" x14ac:dyDescent="0.25">
      <c r="A5638" s="96" t="s">
        <v>11862</v>
      </c>
      <c r="B5638" s="21" t="s">
        <v>941</v>
      </c>
      <c r="C5638" s="21"/>
      <c r="D5638" s="22">
        <v>0</v>
      </c>
      <c r="E5638" s="23">
        <v>-4.8789887847029374E-2</v>
      </c>
      <c r="F5638" s="23">
        <v>0.14937762403822671</v>
      </c>
      <c r="G5638" s="23">
        <v>0.4697691386963101</v>
      </c>
      <c r="H5638" s="23">
        <v>-7.2673312764425346E-2</v>
      </c>
      <c r="I5638" s="25">
        <f t="shared" si="352"/>
        <v>0</v>
      </c>
      <c r="J5638" s="25">
        <f t="shared" si="353"/>
        <v>0</v>
      </c>
      <c r="K5638" s="25">
        <f t="shared" si="354"/>
        <v>0</v>
      </c>
      <c r="L5638" s="25">
        <f t="shared" si="355"/>
        <v>0</v>
      </c>
      <c r="M5638" s="25">
        <v>0</v>
      </c>
      <c r="N5638" s="25" t="e">
        <v>#N/A</v>
      </c>
      <c r="O5638" s="25" t="e">
        <f>VLOOKUP(A5638,'NFkB target TFs'!$E$10:$E$54,1,FALSE)</f>
        <v>#N/A</v>
      </c>
      <c r="P5638" s="25" t="e">
        <f>VLOOKUP(A5638,'all NFkB targets'!$A$6:$A$571,1,FALSE)</f>
        <v>#N/A</v>
      </c>
    </row>
    <row r="5639" spans="1:16" x14ac:dyDescent="0.25">
      <c r="A5639" s="96" t="s">
        <v>1682</v>
      </c>
      <c r="B5639" s="21" t="s">
        <v>1683</v>
      </c>
      <c r="C5639" s="21"/>
      <c r="D5639" s="22">
        <v>0</v>
      </c>
      <c r="E5639" s="23">
        <v>-0.11787730954042347</v>
      </c>
      <c r="F5639" s="23">
        <v>0.30998189049125696</v>
      </c>
      <c r="G5639" s="23">
        <v>0.18326779301246457</v>
      </c>
      <c r="H5639" s="23">
        <v>-7.270832403582464E-2</v>
      </c>
      <c r="I5639" s="25">
        <f t="shared" si="352"/>
        <v>0</v>
      </c>
      <c r="J5639" s="25">
        <f t="shared" si="353"/>
        <v>0</v>
      </c>
      <c r="K5639" s="25">
        <f t="shared" si="354"/>
        <v>0</v>
      </c>
      <c r="L5639" s="25">
        <f t="shared" si="355"/>
        <v>0</v>
      </c>
      <c r="M5639" s="25">
        <v>0</v>
      </c>
      <c r="N5639" s="25" t="e">
        <v>#N/A</v>
      </c>
      <c r="O5639" s="25" t="e">
        <f>VLOOKUP(A5639,'NFkB target TFs'!$E$10:$E$54,1,FALSE)</f>
        <v>#N/A</v>
      </c>
      <c r="P5639" s="25" t="e">
        <f>VLOOKUP(A5639,'all NFkB targets'!$A$6:$A$571,1,FALSE)</f>
        <v>#N/A</v>
      </c>
    </row>
    <row r="5640" spans="1:16" x14ac:dyDescent="0.25">
      <c r="A5640" s="96" t="s">
        <v>11517</v>
      </c>
      <c r="B5640" s="21" t="s">
        <v>11518</v>
      </c>
      <c r="C5640" s="21"/>
      <c r="D5640" s="22">
        <v>0</v>
      </c>
      <c r="E5640" s="23">
        <v>0.18822154972097546</v>
      </c>
      <c r="F5640" s="23">
        <v>-0.20210082833374984</v>
      </c>
      <c r="G5640" s="23">
        <v>-0.43581396903227182</v>
      </c>
      <c r="H5640" s="23">
        <v>-7.2956276978564771E-2</v>
      </c>
      <c r="I5640" s="25">
        <f t="shared" si="352"/>
        <v>0</v>
      </c>
      <c r="J5640" s="25">
        <f t="shared" si="353"/>
        <v>0</v>
      </c>
      <c r="K5640" s="25">
        <f t="shared" si="354"/>
        <v>0</v>
      </c>
      <c r="L5640" s="25">
        <f t="shared" si="355"/>
        <v>0</v>
      </c>
      <c r="M5640" s="25">
        <v>0</v>
      </c>
      <c r="N5640" s="25" t="e">
        <v>#N/A</v>
      </c>
      <c r="O5640" s="25" t="e">
        <f>VLOOKUP(A5640,'NFkB target TFs'!$E$10:$E$54,1,FALSE)</f>
        <v>#N/A</v>
      </c>
      <c r="P5640" s="25" t="e">
        <f>VLOOKUP(A5640,'all NFkB targets'!$A$6:$A$571,1,FALSE)</f>
        <v>#N/A</v>
      </c>
    </row>
    <row r="5641" spans="1:16" x14ac:dyDescent="0.25">
      <c r="A5641" s="96" t="s">
        <v>1740</v>
      </c>
      <c r="B5641" s="21" t="s">
        <v>1741</v>
      </c>
      <c r="C5641" s="21"/>
      <c r="D5641" s="22">
        <v>0</v>
      </c>
      <c r="E5641" s="23">
        <v>1.325950683817158E-2</v>
      </c>
      <c r="F5641" s="23">
        <v>4.1715523457602981E-2</v>
      </c>
      <c r="G5641" s="23">
        <v>0.33263176379074749</v>
      </c>
      <c r="H5641" s="23">
        <v>-7.3033734505249651E-2</v>
      </c>
      <c r="I5641" s="25">
        <f t="shared" si="352"/>
        <v>0</v>
      </c>
      <c r="J5641" s="25">
        <f t="shared" si="353"/>
        <v>0</v>
      </c>
      <c r="K5641" s="25">
        <f t="shared" si="354"/>
        <v>0</v>
      </c>
      <c r="L5641" s="25">
        <f t="shared" si="355"/>
        <v>0</v>
      </c>
      <c r="M5641" s="25">
        <v>0</v>
      </c>
      <c r="N5641" s="25" t="e">
        <v>#N/A</v>
      </c>
      <c r="O5641" s="25" t="e">
        <f>VLOOKUP(A5641,'NFkB target TFs'!$E$10:$E$54,1,FALSE)</f>
        <v>#N/A</v>
      </c>
      <c r="P5641" s="25" t="e">
        <f>VLOOKUP(A5641,'all NFkB targets'!$A$6:$A$571,1,FALSE)</f>
        <v>#N/A</v>
      </c>
    </row>
    <row r="5642" spans="1:16" x14ac:dyDescent="0.25">
      <c r="A5642" s="96" t="s">
        <v>4202</v>
      </c>
      <c r="B5642" s="21" t="s">
        <v>4203</v>
      </c>
      <c r="C5642" s="21"/>
      <c r="D5642" s="22">
        <v>0</v>
      </c>
      <c r="E5642" s="23">
        <v>-1.1591267326821284E-2</v>
      </c>
      <c r="F5642" s="23">
        <v>0.20605605055204676</v>
      </c>
      <c r="G5642" s="23">
        <v>0.25716241964374614</v>
      </c>
      <c r="H5642" s="23">
        <v>-7.3125209169339359E-2</v>
      </c>
      <c r="I5642" s="25">
        <f t="shared" si="352"/>
        <v>0</v>
      </c>
      <c r="J5642" s="25">
        <f t="shared" si="353"/>
        <v>0</v>
      </c>
      <c r="K5642" s="25">
        <f t="shared" si="354"/>
        <v>0</v>
      </c>
      <c r="L5642" s="25">
        <f t="shared" si="355"/>
        <v>0</v>
      </c>
      <c r="M5642" s="25">
        <v>0</v>
      </c>
      <c r="N5642" s="25" t="e">
        <v>#N/A</v>
      </c>
      <c r="O5642" s="25" t="e">
        <f>VLOOKUP(A5642,'NFkB target TFs'!$E$10:$E$54,1,FALSE)</f>
        <v>#N/A</v>
      </c>
      <c r="P5642" s="25" t="e">
        <f>VLOOKUP(A5642,'all NFkB targets'!$A$6:$A$571,1,FALSE)</f>
        <v>#N/A</v>
      </c>
    </row>
    <row r="5643" spans="1:16" x14ac:dyDescent="0.25">
      <c r="A5643" s="96" t="s">
        <v>10447</v>
      </c>
      <c r="B5643" s="21" t="s">
        <v>10448</v>
      </c>
      <c r="C5643" s="21"/>
      <c r="D5643" s="22">
        <v>0</v>
      </c>
      <c r="E5643" s="23">
        <v>-4.914025836505579E-2</v>
      </c>
      <c r="F5643" s="23">
        <v>6.5882656031368142E-2</v>
      </c>
      <c r="G5643" s="23">
        <v>0.25155395717702062</v>
      </c>
      <c r="H5643" s="23">
        <v>-7.3162419148870145E-2</v>
      </c>
      <c r="I5643" s="25">
        <f t="shared" si="352"/>
        <v>0</v>
      </c>
      <c r="J5643" s="25">
        <f t="shared" si="353"/>
        <v>0</v>
      </c>
      <c r="K5643" s="25">
        <f t="shared" si="354"/>
        <v>0</v>
      </c>
      <c r="L5643" s="25">
        <f t="shared" si="355"/>
        <v>0</v>
      </c>
      <c r="M5643" s="25">
        <v>0</v>
      </c>
      <c r="N5643" s="25" t="e">
        <v>#N/A</v>
      </c>
      <c r="O5643" s="25" t="e">
        <f>VLOOKUP(A5643,'NFkB target TFs'!$E$10:$E$54,1,FALSE)</f>
        <v>#N/A</v>
      </c>
      <c r="P5643" s="25" t="e">
        <f>VLOOKUP(A5643,'all NFkB targets'!$A$6:$A$571,1,FALSE)</f>
        <v>#N/A</v>
      </c>
    </row>
    <row r="5644" spans="1:16" x14ac:dyDescent="0.25">
      <c r="A5644" s="96" t="s">
        <v>15185</v>
      </c>
      <c r="B5644" s="21" t="s">
        <v>15186</v>
      </c>
      <c r="C5644" s="21"/>
      <c r="D5644" s="22">
        <v>0</v>
      </c>
      <c r="E5644" s="24">
        <v>-1.3507811274354764</v>
      </c>
      <c r="F5644" s="24">
        <v>-2.3423185493949283</v>
      </c>
      <c r="G5644" s="24">
        <v>-2.6202354934361884</v>
      </c>
      <c r="H5644" s="23">
        <v>-7.3529229956367015E-2</v>
      </c>
      <c r="I5644" s="25">
        <f t="shared" si="352"/>
        <v>1</v>
      </c>
      <c r="J5644" s="25">
        <f t="shared" si="353"/>
        <v>1</v>
      </c>
      <c r="K5644" s="25">
        <f t="shared" si="354"/>
        <v>1</v>
      </c>
      <c r="L5644" s="25">
        <f t="shared" si="355"/>
        <v>0</v>
      </c>
      <c r="M5644" s="25">
        <v>1</v>
      </c>
      <c r="N5644" s="25" t="e">
        <v>#N/A</v>
      </c>
      <c r="O5644" s="25" t="e">
        <f>VLOOKUP(A5644,'NFkB target TFs'!$E$10:$E$54,1,FALSE)</f>
        <v>#N/A</v>
      </c>
      <c r="P5644" s="25" t="e">
        <f>VLOOKUP(A5644,'all NFkB targets'!$A$6:$A$571,1,FALSE)</f>
        <v>#N/A</v>
      </c>
    </row>
    <row r="5645" spans="1:16" x14ac:dyDescent="0.25">
      <c r="A5645" s="96" t="s">
        <v>1220</v>
      </c>
      <c r="B5645" s="21" t="s">
        <v>1221</v>
      </c>
      <c r="C5645" s="21"/>
      <c r="D5645" s="22">
        <v>0</v>
      </c>
      <c r="E5645" s="23">
        <v>-0.47395628313878546</v>
      </c>
      <c r="F5645" s="23">
        <v>-0.31777594674460286</v>
      </c>
      <c r="G5645" s="23">
        <v>-0.41116734842765879</v>
      </c>
      <c r="H5645" s="23">
        <v>-7.3537576924096723E-2</v>
      </c>
      <c r="I5645" s="25">
        <f t="shared" si="352"/>
        <v>0</v>
      </c>
      <c r="J5645" s="25">
        <f t="shared" si="353"/>
        <v>0</v>
      </c>
      <c r="K5645" s="25">
        <f t="shared" si="354"/>
        <v>0</v>
      </c>
      <c r="L5645" s="25">
        <f t="shared" si="355"/>
        <v>0</v>
      </c>
      <c r="M5645" s="25">
        <v>0</v>
      </c>
      <c r="N5645" s="25" t="e">
        <v>#N/A</v>
      </c>
      <c r="O5645" s="25" t="e">
        <f>VLOOKUP(A5645,'NFkB target TFs'!$E$10:$E$54,1,FALSE)</f>
        <v>#N/A</v>
      </c>
      <c r="P5645" s="25" t="e">
        <f>VLOOKUP(A5645,'all NFkB targets'!$A$6:$A$571,1,FALSE)</f>
        <v>#N/A</v>
      </c>
    </row>
    <row r="5646" spans="1:16" x14ac:dyDescent="0.25">
      <c r="A5646" s="96" t="s">
        <v>10616</v>
      </c>
      <c r="B5646" s="21" t="s">
        <v>10617</v>
      </c>
      <c r="C5646" s="21"/>
      <c r="D5646" s="22">
        <v>0</v>
      </c>
      <c r="E5646" s="23">
        <v>-2.4318630725560769E-2</v>
      </c>
      <c r="F5646" s="23">
        <v>4.1461568560728926E-2</v>
      </c>
      <c r="G5646" s="23">
        <v>0.25509867666414593</v>
      </c>
      <c r="H5646" s="23">
        <v>-7.3600799495083233E-2</v>
      </c>
      <c r="I5646" s="25">
        <f t="shared" si="352"/>
        <v>0</v>
      </c>
      <c r="J5646" s="25">
        <f t="shared" si="353"/>
        <v>0</v>
      </c>
      <c r="K5646" s="25">
        <f t="shared" si="354"/>
        <v>0</v>
      </c>
      <c r="L5646" s="25">
        <f t="shared" si="355"/>
        <v>0</v>
      </c>
      <c r="M5646" s="25">
        <v>0</v>
      </c>
      <c r="N5646" s="25" t="e">
        <v>#N/A</v>
      </c>
      <c r="O5646" s="25" t="e">
        <f>VLOOKUP(A5646,'NFkB target TFs'!$E$10:$E$54,1,FALSE)</f>
        <v>#N/A</v>
      </c>
      <c r="P5646" s="25" t="e">
        <f>VLOOKUP(A5646,'all NFkB targets'!$A$6:$A$571,1,FALSE)</f>
        <v>#N/A</v>
      </c>
    </row>
    <row r="5647" spans="1:16" x14ac:dyDescent="0.25">
      <c r="A5647" s="96" t="s">
        <v>6480</v>
      </c>
      <c r="B5647" s="21" t="s">
        <v>941</v>
      </c>
      <c r="C5647" s="21"/>
      <c r="D5647" s="22">
        <v>0</v>
      </c>
      <c r="E5647" s="23">
        <v>0.22658435088678197</v>
      </c>
      <c r="F5647" s="23">
        <v>0.13227640011629543</v>
      </c>
      <c r="G5647" s="23">
        <v>-0.25921533403572777</v>
      </c>
      <c r="H5647" s="23">
        <v>-7.3725734376445182E-2</v>
      </c>
      <c r="I5647" s="25">
        <f t="shared" si="352"/>
        <v>0</v>
      </c>
      <c r="J5647" s="25">
        <f t="shared" si="353"/>
        <v>0</v>
      </c>
      <c r="K5647" s="25">
        <f t="shared" si="354"/>
        <v>0</v>
      </c>
      <c r="L5647" s="25">
        <f t="shared" si="355"/>
        <v>0</v>
      </c>
      <c r="M5647" s="25">
        <v>0</v>
      </c>
      <c r="N5647" s="25" t="e">
        <v>#N/A</v>
      </c>
      <c r="O5647" s="25" t="e">
        <f>VLOOKUP(A5647,'NFkB target TFs'!$E$10:$E$54,1,FALSE)</f>
        <v>#N/A</v>
      </c>
      <c r="P5647" s="25" t="e">
        <f>VLOOKUP(A5647,'all NFkB targets'!$A$6:$A$571,1,FALSE)</f>
        <v>#N/A</v>
      </c>
    </row>
    <row r="5648" spans="1:16" x14ac:dyDescent="0.25">
      <c r="A5648" s="96" t="s">
        <v>8727</v>
      </c>
      <c r="B5648" s="21" t="s">
        <v>8728</v>
      </c>
      <c r="C5648" s="21"/>
      <c r="D5648" s="22">
        <v>0</v>
      </c>
      <c r="E5648" s="23">
        <v>0.26740165313174202</v>
      </c>
      <c r="F5648" s="23">
        <v>-0.15850818233508684</v>
      </c>
      <c r="G5648" s="23">
        <v>1.6879953421562229E-2</v>
      </c>
      <c r="H5648" s="23">
        <v>-7.3908002288335897E-2</v>
      </c>
      <c r="I5648" s="25">
        <f t="shared" si="352"/>
        <v>0</v>
      </c>
      <c r="J5648" s="25">
        <f t="shared" si="353"/>
        <v>0</v>
      </c>
      <c r="K5648" s="25">
        <f t="shared" si="354"/>
        <v>0</v>
      </c>
      <c r="L5648" s="25">
        <f t="shared" si="355"/>
        <v>0</v>
      </c>
      <c r="M5648" s="25">
        <v>0</v>
      </c>
      <c r="N5648" s="25" t="e">
        <v>#N/A</v>
      </c>
      <c r="O5648" s="25" t="e">
        <f>VLOOKUP(A5648,'NFkB target TFs'!$E$10:$E$54,1,FALSE)</f>
        <v>#N/A</v>
      </c>
      <c r="P5648" s="25" t="e">
        <f>VLOOKUP(A5648,'all NFkB targets'!$A$6:$A$571,1,FALSE)</f>
        <v>#N/A</v>
      </c>
    </row>
    <row r="5649" spans="1:16" x14ac:dyDescent="0.25">
      <c r="A5649" s="96" t="s">
        <v>9525</v>
      </c>
      <c r="B5649" s="21" t="s">
        <v>9526</v>
      </c>
      <c r="C5649" s="21"/>
      <c r="D5649" s="22">
        <v>0</v>
      </c>
      <c r="E5649" s="23">
        <v>-0.19199197922554342</v>
      </c>
      <c r="F5649" s="23">
        <v>1.2787762539985717E-2</v>
      </c>
      <c r="G5649" s="23">
        <v>-9.6283290360040352E-2</v>
      </c>
      <c r="H5649" s="23">
        <v>-7.3992065170354795E-2</v>
      </c>
      <c r="I5649" s="25">
        <f t="shared" si="352"/>
        <v>0</v>
      </c>
      <c r="J5649" s="25">
        <f t="shared" si="353"/>
        <v>0</v>
      </c>
      <c r="K5649" s="25">
        <f t="shared" si="354"/>
        <v>0</v>
      </c>
      <c r="L5649" s="25">
        <f t="shared" si="355"/>
        <v>0</v>
      </c>
      <c r="M5649" s="25">
        <v>0</v>
      </c>
      <c r="N5649" s="25" t="e">
        <v>#N/A</v>
      </c>
      <c r="O5649" s="25" t="e">
        <f>VLOOKUP(A5649,'NFkB target TFs'!$E$10:$E$54,1,FALSE)</f>
        <v>#N/A</v>
      </c>
      <c r="P5649" s="25" t="e">
        <f>VLOOKUP(A5649,'all NFkB targets'!$A$6:$A$571,1,FALSE)</f>
        <v>#N/A</v>
      </c>
    </row>
    <row r="5650" spans="1:16" x14ac:dyDescent="0.25">
      <c r="A5650" s="96" t="s">
        <v>8956</v>
      </c>
      <c r="B5650" s="21" t="s">
        <v>941</v>
      </c>
      <c r="C5650" s="21"/>
      <c r="D5650" s="22">
        <v>0</v>
      </c>
      <c r="E5650" s="23">
        <v>0.3047100913988981</v>
      </c>
      <c r="F5650" s="23">
        <v>0.36626714499551916</v>
      </c>
      <c r="G5650" s="23">
        <v>-0.12859170683499749</v>
      </c>
      <c r="H5650" s="23">
        <v>-7.3994787509396018E-2</v>
      </c>
      <c r="I5650" s="25">
        <f t="shared" si="352"/>
        <v>0</v>
      </c>
      <c r="J5650" s="25">
        <f t="shared" si="353"/>
        <v>0</v>
      </c>
      <c r="K5650" s="25">
        <f t="shared" si="354"/>
        <v>0</v>
      </c>
      <c r="L5650" s="25">
        <f t="shared" si="355"/>
        <v>0</v>
      </c>
      <c r="M5650" s="25">
        <v>0</v>
      </c>
      <c r="N5650" s="25" t="e">
        <v>#N/A</v>
      </c>
      <c r="O5650" s="25" t="e">
        <f>VLOOKUP(A5650,'NFkB target TFs'!$E$10:$E$54,1,FALSE)</f>
        <v>#N/A</v>
      </c>
      <c r="P5650" s="25" t="e">
        <f>VLOOKUP(A5650,'all NFkB targets'!$A$6:$A$571,1,FALSE)</f>
        <v>#N/A</v>
      </c>
    </row>
    <row r="5651" spans="1:16" x14ac:dyDescent="0.25">
      <c r="A5651" s="96" t="s">
        <v>3662</v>
      </c>
      <c r="B5651" s="21" t="s">
        <v>3663</v>
      </c>
      <c r="C5651" s="21"/>
      <c r="D5651" s="22">
        <v>0</v>
      </c>
      <c r="E5651" s="23">
        <v>6.3211080405915915E-2</v>
      </c>
      <c r="F5651" s="23">
        <v>-8.584227791490702E-2</v>
      </c>
      <c r="G5651" s="23">
        <v>0.13538148143385603</v>
      </c>
      <c r="H5651" s="23">
        <v>-7.4180452873853012E-2</v>
      </c>
      <c r="I5651" s="25">
        <f t="shared" si="352"/>
        <v>0</v>
      </c>
      <c r="J5651" s="25">
        <f t="shared" si="353"/>
        <v>0</v>
      </c>
      <c r="K5651" s="25">
        <f t="shared" si="354"/>
        <v>0</v>
      </c>
      <c r="L5651" s="25">
        <f t="shared" si="355"/>
        <v>0</v>
      </c>
      <c r="M5651" s="25">
        <v>0</v>
      </c>
      <c r="N5651" s="25" t="e">
        <v>#N/A</v>
      </c>
      <c r="O5651" s="25" t="e">
        <f>VLOOKUP(A5651,'NFkB target TFs'!$E$10:$E$54,1,FALSE)</f>
        <v>#N/A</v>
      </c>
      <c r="P5651" s="25" t="e">
        <f>VLOOKUP(A5651,'all NFkB targets'!$A$6:$A$571,1,FALSE)</f>
        <v>#N/A</v>
      </c>
    </row>
    <row r="5652" spans="1:16" x14ac:dyDescent="0.25">
      <c r="A5652" s="96" t="s">
        <v>10926</v>
      </c>
      <c r="B5652" s="21" t="s">
        <v>10927</v>
      </c>
      <c r="C5652" s="21"/>
      <c r="D5652" s="22">
        <v>0</v>
      </c>
      <c r="E5652" s="23">
        <v>0.24266225031473171</v>
      </c>
      <c r="F5652" s="23">
        <v>0.17103329412420287</v>
      </c>
      <c r="G5652" s="23">
        <v>1.3566040875398888E-2</v>
      </c>
      <c r="H5652" s="23">
        <v>-7.4287882045548564E-2</v>
      </c>
      <c r="I5652" s="25">
        <f t="shared" si="352"/>
        <v>0</v>
      </c>
      <c r="J5652" s="25">
        <f t="shared" si="353"/>
        <v>0</v>
      </c>
      <c r="K5652" s="25">
        <f t="shared" si="354"/>
        <v>0</v>
      </c>
      <c r="L5652" s="25">
        <f t="shared" si="355"/>
        <v>0</v>
      </c>
      <c r="M5652" s="25">
        <v>0</v>
      </c>
      <c r="N5652" s="25" t="e">
        <v>#N/A</v>
      </c>
      <c r="O5652" s="25" t="e">
        <f>VLOOKUP(A5652,'NFkB target TFs'!$E$10:$E$54,1,FALSE)</f>
        <v>#N/A</v>
      </c>
      <c r="P5652" s="25" t="e">
        <f>VLOOKUP(A5652,'all NFkB targets'!$A$6:$A$571,1,FALSE)</f>
        <v>#N/A</v>
      </c>
    </row>
    <row r="5653" spans="1:16" x14ac:dyDescent="0.25">
      <c r="A5653" s="96" t="s">
        <v>8811</v>
      </c>
      <c r="B5653" s="21" t="s">
        <v>8812</v>
      </c>
      <c r="C5653" s="21"/>
      <c r="D5653" s="22">
        <v>0</v>
      </c>
      <c r="E5653" s="23">
        <v>0.27723407225386637</v>
      </c>
      <c r="F5653" s="23">
        <v>4.6714567447451331E-2</v>
      </c>
      <c r="G5653" s="23">
        <v>0.3096688371652262</v>
      </c>
      <c r="H5653" s="23">
        <v>-7.4334407933280403E-2</v>
      </c>
      <c r="I5653" s="25">
        <f t="shared" si="352"/>
        <v>0</v>
      </c>
      <c r="J5653" s="25">
        <f t="shared" si="353"/>
        <v>0</v>
      </c>
      <c r="K5653" s="25">
        <f t="shared" si="354"/>
        <v>0</v>
      </c>
      <c r="L5653" s="25">
        <f t="shared" si="355"/>
        <v>0</v>
      </c>
      <c r="M5653" s="25">
        <v>0</v>
      </c>
      <c r="N5653" s="25" t="e">
        <v>#N/A</v>
      </c>
      <c r="O5653" s="25" t="e">
        <f>VLOOKUP(A5653,'NFkB target TFs'!$E$10:$E$54,1,FALSE)</f>
        <v>#N/A</v>
      </c>
      <c r="P5653" s="25" t="e">
        <f>VLOOKUP(A5653,'all NFkB targets'!$A$6:$A$571,1,FALSE)</f>
        <v>#N/A</v>
      </c>
    </row>
    <row r="5654" spans="1:16" x14ac:dyDescent="0.25">
      <c r="A5654" s="96" t="s">
        <v>10578</v>
      </c>
      <c r="B5654" s="21" t="s">
        <v>10579</v>
      </c>
      <c r="C5654" s="21"/>
      <c r="D5654" s="22">
        <v>0</v>
      </c>
      <c r="E5654" s="23">
        <v>-0.17724753083699482</v>
      </c>
      <c r="F5654" s="23">
        <v>-0.27228709006076879</v>
      </c>
      <c r="G5654" s="23">
        <v>-0.18500443249607315</v>
      </c>
      <c r="H5654" s="23">
        <v>-7.4363405300420515E-2</v>
      </c>
      <c r="I5654" s="25">
        <f t="shared" si="352"/>
        <v>0</v>
      </c>
      <c r="J5654" s="25">
        <f t="shared" si="353"/>
        <v>0</v>
      </c>
      <c r="K5654" s="25">
        <f t="shared" si="354"/>
        <v>0</v>
      </c>
      <c r="L5654" s="25">
        <f t="shared" si="355"/>
        <v>0</v>
      </c>
      <c r="M5654" s="25">
        <v>0</v>
      </c>
      <c r="N5654" s="25" t="e">
        <v>#N/A</v>
      </c>
      <c r="O5654" s="25" t="e">
        <f>VLOOKUP(A5654,'NFkB target TFs'!$E$10:$E$54,1,FALSE)</f>
        <v>#N/A</v>
      </c>
      <c r="P5654" s="25" t="e">
        <f>VLOOKUP(A5654,'all NFkB targets'!$A$6:$A$571,1,FALSE)</f>
        <v>#N/A</v>
      </c>
    </row>
    <row r="5655" spans="1:16" x14ac:dyDescent="0.25">
      <c r="A5655" s="96" t="s">
        <v>11239</v>
      </c>
      <c r="B5655" s="21" t="s">
        <v>11240</v>
      </c>
      <c r="C5655" s="21"/>
      <c r="D5655" s="22">
        <v>0</v>
      </c>
      <c r="E5655" s="23">
        <v>-0.13009204630323179</v>
      </c>
      <c r="F5655" s="23">
        <v>-2.2093770850617041E-2</v>
      </c>
      <c r="G5655" s="23">
        <v>-0.4710453570769963</v>
      </c>
      <c r="H5655" s="23">
        <v>-7.4369234851366914E-2</v>
      </c>
      <c r="I5655" s="25">
        <f t="shared" si="352"/>
        <v>0</v>
      </c>
      <c r="J5655" s="25">
        <f t="shared" si="353"/>
        <v>0</v>
      </c>
      <c r="K5655" s="25">
        <f t="shared" si="354"/>
        <v>0</v>
      </c>
      <c r="L5655" s="25">
        <f t="shared" si="355"/>
        <v>0</v>
      </c>
      <c r="M5655" s="25">
        <v>0</v>
      </c>
      <c r="N5655" s="25" t="e">
        <v>#N/A</v>
      </c>
      <c r="O5655" s="25" t="e">
        <f>VLOOKUP(A5655,'NFkB target TFs'!$E$10:$E$54,1,FALSE)</f>
        <v>#N/A</v>
      </c>
      <c r="P5655" s="25" t="e">
        <f>VLOOKUP(A5655,'all NFkB targets'!$A$6:$A$571,1,FALSE)</f>
        <v>#N/A</v>
      </c>
    </row>
    <row r="5656" spans="1:16" x14ac:dyDescent="0.25">
      <c r="A5656" s="96" t="s">
        <v>2663</v>
      </c>
      <c r="B5656" s="21" t="s">
        <v>2664</v>
      </c>
      <c r="C5656" s="21"/>
      <c r="D5656" s="22">
        <v>0</v>
      </c>
      <c r="E5656" s="23">
        <v>8.0064388929179178E-2</v>
      </c>
      <c r="F5656" s="23">
        <v>0.21894047499564886</v>
      </c>
      <c r="G5656" s="23">
        <v>2.339454755270021E-2</v>
      </c>
      <c r="H5656" s="23">
        <v>-7.4381752593329478E-2</v>
      </c>
      <c r="I5656" s="25">
        <f t="shared" si="352"/>
        <v>0</v>
      </c>
      <c r="J5656" s="25">
        <f t="shared" si="353"/>
        <v>0</v>
      </c>
      <c r="K5656" s="25">
        <f t="shared" si="354"/>
        <v>0</v>
      </c>
      <c r="L5656" s="25">
        <f t="shared" si="355"/>
        <v>0</v>
      </c>
      <c r="M5656" s="25">
        <v>0</v>
      </c>
      <c r="N5656" s="25" t="e">
        <v>#N/A</v>
      </c>
      <c r="O5656" s="25" t="e">
        <f>VLOOKUP(A5656,'NFkB target TFs'!$E$10:$E$54,1,FALSE)</f>
        <v>#N/A</v>
      </c>
      <c r="P5656" s="25" t="e">
        <f>VLOOKUP(A5656,'all NFkB targets'!$A$6:$A$571,1,FALSE)</f>
        <v>#N/A</v>
      </c>
    </row>
    <row r="5657" spans="1:16" x14ac:dyDescent="0.25">
      <c r="A5657" s="96" t="s">
        <v>10834</v>
      </c>
      <c r="B5657" s="21" t="s">
        <v>10835</v>
      </c>
      <c r="C5657" s="21"/>
      <c r="D5657" s="22">
        <v>0</v>
      </c>
      <c r="E5657" s="23">
        <v>9.8367617589212766E-2</v>
      </c>
      <c r="F5657" s="23">
        <v>-0.14772172936304268</v>
      </c>
      <c r="G5657" s="23">
        <v>-0.53193850387949604</v>
      </c>
      <c r="H5657" s="23">
        <v>-7.4700738819390128E-2</v>
      </c>
      <c r="I5657" s="25">
        <f t="shared" si="352"/>
        <v>0</v>
      </c>
      <c r="J5657" s="25">
        <f t="shared" si="353"/>
        <v>0</v>
      </c>
      <c r="K5657" s="25">
        <f t="shared" si="354"/>
        <v>0</v>
      </c>
      <c r="L5657" s="25">
        <f t="shared" si="355"/>
        <v>0</v>
      </c>
      <c r="M5657" s="25">
        <v>0</v>
      </c>
      <c r="N5657" s="25" t="e">
        <v>#N/A</v>
      </c>
      <c r="O5657" s="25" t="e">
        <f>VLOOKUP(A5657,'NFkB target TFs'!$E$10:$E$54,1,FALSE)</f>
        <v>#N/A</v>
      </c>
      <c r="P5657" s="25" t="e">
        <f>VLOOKUP(A5657,'all NFkB targets'!$A$6:$A$571,1,FALSE)</f>
        <v>#N/A</v>
      </c>
    </row>
    <row r="5658" spans="1:16" x14ac:dyDescent="0.25">
      <c r="A5658" s="96" t="s">
        <v>2133</v>
      </c>
      <c r="B5658" s="21" t="s">
        <v>2134</v>
      </c>
      <c r="C5658" s="21"/>
      <c r="D5658" s="22">
        <v>0</v>
      </c>
      <c r="E5658" s="23">
        <v>-0.10860355406928165</v>
      </c>
      <c r="F5658" s="23">
        <v>0.13699661338660235</v>
      </c>
      <c r="G5658" s="23">
        <v>0.30388225121974416</v>
      </c>
      <c r="H5658" s="23">
        <v>-7.4841059334495003E-2</v>
      </c>
      <c r="I5658" s="25">
        <f t="shared" si="352"/>
        <v>0</v>
      </c>
      <c r="J5658" s="25">
        <f t="shared" si="353"/>
        <v>0</v>
      </c>
      <c r="K5658" s="25">
        <f t="shared" si="354"/>
        <v>0</v>
      </c>
      <c r="L5658" s="25">
        <f t="shared" si="355"/>
        <v>0</v>
      </c>
      <c r="M5658" s="25">
        <v>0</v>
      </c>
      <c r="N5658" s="25" t="e">
        <v>#N/A</v>
      </c>
      <c r="O5658" s="25" t="e">
        <f>VLOOKUP(A5658,'NFkB target TFs'!$E$10:$E$54,1,FALSE)</f>
        <v>#N/A</v>
      </c>
      <c r="P5658" s="25" t="e">
        <f>VLOOKUP(A5658,'all NFkB targets'!$A$6:$A$571,1,FALSE)</f>
        <v>#N/A</v>
      </c>
    </row>
    <row r="5659" spans="1:16" x14ac:dyDescent="0.25">
      <c r="A5659" s="96" t="s">
        <v>13914</v>
      </c>
      <c r="B5659" s="21" t="s">
        <v>13915</v>
      </c>
      <c r="C5659" s="21"/>
      <c r="D5659" s="22">
        <v>0</v>
      </c>
      <c r="E5659" s="28">
        <v>0.15984792875436118</v>
      </c>
      <c r="F5659" s="24">
        <v>-0.29397738315873856</v>
      </c>
      <c r="G5659" s="28">
        <v>0.79721703877685679</v>
      </c>
      <c r="H5659" s="23">
        <v>-7.487524449202429E-2</v>
      </c>
      <c r="I5659" s="25">
        <f t="shared" si="352"/>
        <v>0</v>
      </c>
      <c r="J5659" s="25">
        <f t="shared" si="353"/>
        <v>0</v>
      </c>
      <c r="K5659" s="25">
        <f t="shared" si="354"/>
        <v>1</v>
      </c>
      <c r="L5659" s="25">
        <f t="shared" si="355"/>
        <v>0</v>
      </c>
      <c r="M5659" s="25">
        <v>1</v>
      </c>
      <c r="N5659" s="25" t="e">
        <v>#N/A</v>
      </c>
      <c r="O5659" s="25" t="e">
        <f>VLOOKUP(A5659,'NFkB target TFs'!$E$10:$E$54,1,FALSE)</f>
        <v>#N/A</v>
      </c>
      <c r="P5659" s="25" t="e">
        <f>VLOOKUP(A5659,'all NFkB targets'!$A$6:$A$571,1,FALSE)</f>
        <v>#N/A</v>
      </c>
    </row>
    <row r="5660" spans="1:16" x14ac:dyDescent="0.25">
      <c r="A5660" s="96" t="s">
        <v>1186</v>
      </c>
      <c r="B5660" s="21" t="s">
        <v>1187</v>
      </c>
      <c r="C5660" s="21"/>
      <c r="D5660" s="22">
        <v>0</v>
      </c>
      <c r="E5660" s="23">
        <v>-0.29432125192166336</v>
      </c>
      <c r="F5660" s="23">
        <v>0.15766107836405024</v>
      </c>
      <c r="G5660" s="23">
        <v>-5.7001978896542974E-2</v>
      </c>
      <c r="H5660" s="23">
        <v>-7.498056210914282E-2</v>
      </c>
      <c r="I5660" s="25">
        <f t="shared" si="352"/>
        <v>0</v>
      </c>
      <c r="J5660" s="25">
        <f t="shared" si="353"/>
        <v>0</v>
      </c>
      <c r="K5660" s="25">
        <f t="shared" si="354"/>
        <v>0</v>
      </c>
      <c r="L5660" s="25">
        <f t="shared" si="355"/>
        <v>0</v>
      </c>
      <c r="M5660" s="25">
        <v>0</v>
      </c>
      <c r="N5660" s="25" t="e">
        <v>#N/A</v>
      </c>
      <c r="O5660" s="25" t="e">
        <f>VLOOKUP(A5660,'NFkB target TFs'!$E$10:$E$54,1,FALSE)</f>
        <v>#N/A</v>
      </c>
      <c r="P5660" s="25" t="e">
        <f>VLOOKUP(A5660,'all NFkB targets'!$A$6:$A$571,1,FALSE)</f>
        <v>#N/A</v>
      </c>
    </row>
    <row r="5661" spans="1:16" x14ac:dyDescent="0.25">
      <c r="A5661" s="96" t="s">
        <v>3530</v>
      </c>
      <c r="B5661" s="21" t="s">
        <v>3531</v>
      </c>
      <c r="C5661" s="21"/>
      <c r="D5661" s="22">
        <v>0</v>
      </c>
      <c r="E5661" s="23">
        <v>0.26797056658904927</v>
      </c>
      <c r="F5661" s="23">
        <v>1.5178958079315623E-2</v>
      </c>
      <c r="G5661" s="23">
        <v>-0.20086465424181449</v>
      </c>
      <c r="H5661" s="23">
        <v>-7.5071111274142649E-2</v>
      </c>
      <c r="I5661" s="25">
        <f t="shared" si="352"/>
        <v>0</v>
      </c>
      <c r="J5661" s="25">
        <f t="shared" si="353"/>
        <v>0</v>
      </c>
      <c r="K5661" s="25">
        <f t="shared" si="354"/>
        <v>0</v>
      </c>
      <c r="L5661" s="25">
        <f t="shared" si="355"/>
        <v>0</v>
      </c>
      <c r="M5661" s="25">
        <v>0</v>
      </c>
      <c r="N5661" s="25" t="e">
        <v>#N/A</v>
      </c>
      <c r="O5661" s="25" t="e">
        <f>VLOOKUP(A5661,'NFkB target TFs'!$E$10:$E$54,1,FALSE)</f>
        <v>#N/A</v>
      </c>
      <c r="P5661" s="25" t="e">
        <f>VLOOKUP(A5661,'all NFkB targets'!$A$6:$A$571,1,FALSE)</f>
        <v>#N/A</v>
      </c>
    </row>
    <row r="5662" spans="1:16" x14ac:dyDescent="0.25">
      <c r="A5662" s="96" t="s">
        <v>13014</v>
      </c>
      <c r="B5662" s="21" t="s">
        <v>13015</v>
      </c>
      <c r="C5662" s="21"/>
      <c r="D5662" s="22">
        <v>0</v>
      </c>
      <c r="E5662" s="24">
        <v>-0.59530047132595365</v>
      </c>
      <c r="F5662" s="24">
        <v>-0.89512057222248864</v>
      </c>
      <c r="G5662" s="24">
        <v>-0.20366112181786367</v>
      </c>
      <c r="H5662" s="23">
        <v>-7.5167333381971957E-2</v>
      </c>
      <c r="I5662" s="25">
        <f t="shared" si="352"/>
        <v>1</v>
      </c>
      <c r="J5662" s="25">
        <f t="shared" si="353"/>
        <v>1</v>
      </c>
      <c r="K5662" s="25">
        <f t="shared" si="354"/>
        <v>0</v>
      </c>
      <c r="L5662" s="25">
        <f t="shared" si="355"/>
        <v>0</v>
      </c>
      <c r="M5662" s="25">
        <v>1</v>
      </c>
      <c r="N5662" s="25" t="e">
        <v>#N/A</v>
      </c>
      <c r="O5662" s="25" t="e">
        <f>VLOOKUP(A5662,'NFkB target TFs'!$E$10:$E$54,1,FALSE)</f>
        <v>#N/A</v>
      </c>
      <c r="P5662" s="25" t="e">
        <f>VLOOKUP(A5662,'all NFkB targets'!$A$6:$A$571,1,FALSE)</f>
        <v>#N/A</v>
      </c>
    </row>
    <row r="5663" spans="1:16" x14ac:dyDescent="0.25">
      <c r="A5663" s="96" t="s">
        <v>5569</v>
      </c>
      <c r="B5663" s="21" t="s">
        <v>5570</v>
      </c>
      <c r="C5663" s="21"/>
      <c r="D5663" s="22">
        <v>0</v>
      </c>
      <c r="E5663" s="23">
        <v>-1.5932691920224333E-2</v>
      </c>
      <c r="F5663" s="23">
        <v>5.8295155356281311E-2</v>
      </c>
      <c r="G5663" s="23">
        <v>-8.1909793056910082E-3</v>
      </c>
      <c r="H5663" s="23">
        <v>-7.5279968630734218E-2</v>
      </c>
      <c r="I5663" s="25">
        <f t="shared" si="352"/>
        <v>0</v>
      </c>
      <c r="J5663" s="25">
        <f t="shared" si="353"/>
        <v>0</v>
      </c>
      <c r="K5663" s="25">
        <f t="shared" si="354"/>
        <v>0</v>
      </c>
      <c r="L5663" s="25">
        <f t="shared" si="355"/>
        <v>0</v>
      </c>
      <c r="M5663" s="25">
        <v>0</v>
      </c>
      <c r="N5663" s="25" t="e">
        <v>#N/A</v>
      </c>
      <c r="O5663" s="25" t="e">
        <f>VLOOKUP(A5663,'NFkB target TFs'!$E$10:$E$54,1,FALSE)</f>
        <v>#N/A</v>
      </c>
      <c r="P5663" s="25" t="e">
        <f>VLOOKUP(A5663,'all NFkB targets'!$A$6:$A$571,1,FALSE)</f>
        <v>#N/A</v>
      </c>
    </row>
    <row r="5664" spans="1:16" x14ac:dyDescent="0.25">
      <c r="A5664" s="96" t="s">
        <v>1192</v>
      </c>
      <c r="B5664" s="21" t="s">
        <v>1193</v>
      </c>
      <c r="C5664" s="21"/>
      <c r="D5664" s="22">
        <v>0</v>
      </c>
      <c r="E5664" s="23">
        <v>-0.21016383555707838</v>
      </c>
      <c r="F5664" s="23">
        <v>-0.34325927537447926</v>
      </c>
      <c r="G5664" s="23">
        <v>-0.2559865411045415</v>
      </c>
      <c r="H5664" s="23">
        <v>-7.5306021093360778E-2</v>
      </c>
      <c r="I5664" s="25">
        <f t="shared" si="352"/>
        <v>0</v>
      </c>
      <c r="J5664" s="25">
        <f t="shared" si="353"/>
        <v>0</v>
      </c>
      <c r="K5664" s="25">
        <f t="shared" si="354"/>
        <v>0</v>
      </c>
      <c r="L5664" s="25">
        <f t="shared" si="355"/>
        <v>0</v>
      </c>
      <c r="M5664" s="25">
        <v>0</v>
      </c>
      <c r="N5664" s="25" t="e">
        <v>#N/A</v>
      </c>
      <c r="O5664" s="25" t="e">
        <f>VLOOKUP(A5664,'NFkB target TFs'!$E$10:$E$54,1,FALSE)</f>
        <v>#N/A</v>
      </c>
      <c r="P5664" s="25" t="e">
        <f>VLOOKUP(A5664,'all NFkB targets'!$A$6:$A$571,1,FALSE)</f>
        <v>#N/A</v>
      </c>
    </row>
    <row r="5665" spans="1:16" x14ac:dyDescent="0.25">
      <c r="A5665" s="96" t="s">
        <v>678</v>
      </c>
      <c r="B5665" s="21" t="s">
        <v>679</v>
      </c>
      <c r="C5665" s="21"/>
      <c r="D5665" s="22">
        <v>0</v>
      </c>
      <c r="E5665" s="23">
        <v>5.827882092316574E-2</v>
      </c>
      <c r="F5665" s="23">
        <v>-8.0156723474937838E-2</v>
      </c>
      <c r="G5665" s="23">
        <v>0.15963187979616297</v>
      </c>
      <c r="H5665" s="23">
        <v>-7.5379132258873618E-2</v>
      </c>
      <c r="I5665" s="25">
        <f t="shared" si="352"/>
        <v>0</v>
      </c>
      <c r="J5665" s="25">
        <f t="shared" si="353"/>
        <v>0</v>
      </c>
      <c r="K5665" s="25">
        <f t="shared" si="354"/>
        <v>0</v>
      </c>
      <c r="L5665" s="25">
        <f t="shared" si="355"/>
        <v>0</v>
      </c>
      <c r="M5665" s="25">
        <v>0</v>
      </c>
      <c r="N5665" s="25" t="e">
        <v>#N/A</v>
      </c>
      <c r="O5665" s="25" t="e">
        <f>VLOOKUP(A5665,'NFkB target TFs'!$E$10:$E$54,1,FALSE)</f>
        <v>#N/A</v>
      </c>
      <c r="P5665" s="25" t="e">
        <f>VLOOKUP(A5665,'all NFkB targets'!$A$6:$A$571,1,FALSE)</f>
        <v>#N/A</v>
      </c>
    </row>
    <row r="5666" spans="1:16" x14ac:dyDescent="0.25">
      <c r="A5666" s="96" t="s">
        <v>6141</v>
      </c>
      <c r="B5666" s="21" t="s">
        <v>6142</v>
      </c>
      <c r="C5666" s="21"/>
      <c r="D5666" s="22">
        <v>0</v>
      </c>
      <c r="E5666" s="23">
        <v>0.14341872448470688</v>
      </c>
      <c r="F5666" s="23">
        <v>0.35057853254720178</v>
      </c>
      <c r="G5666" s="23">
        <v>0.42650350668714349</v>
      </c>
      <c r="H5666" s="23">
        <v>-7.5447070598326393E-2</v>
      </c>
      <c r="I5666" s="25">
        <f t="shared" si="352"/>
        <v>0</v>
      </c>
      <c r="J5666" s="25">
        <f t="shared" si="353"/>
        <v>0</v>
      </c>
      <c r="K5666" s="25">
        <f t="shared" si="354"/>
        <v>0</v>
      </c>
      <c r="L5666" s="25">
        <f t="shared" si="355"/>
        <v>0</v>
      </c>
      <c r="M5666" s="25">
        <v>0</v>
      </c>
      <c r="N5666" s="25" t="e">
        <v>#N/A</v>
      </c>
      <c r="O5666" s="25" t="e">
        <f>VLOOKUP(A5666,'NFkB target TFs'!$E$10:$E$54,1,FALSE)</f>
        <v>#N/A</v>
      </c>
      <c r="P5666" s="25" t="e">
        <f>VLOOKUP(A5666,'all NFkB targets'!$A$6:$A$571,1,FALSE)</f>
        <v>#N/A</v>
      </c>
    </row>
    <row r="5667" spans="1:16" x14ac:dyDescent="0.25">
      <c r="A5667" s="96" t="s">
        <v>10229</v>
      </c>
      <c r="B5667" s="21" t="s">
        <v>10230</v>
      </c>
      <c r="C5667" s="21"/>
      <c r="D5667" s="22">
        <v>0</v>
      </c>
      <c r="E5667" s="23">
        <v>0.11974758338307842</v>
      </c>
      <c r="F5667" s="23">
        <v>-4.134081543253028E-3</v>
      </c>
      <c r="G5667" s="23">
        <v>0.17094875994096875</v>
      </c>
      <c r="H5667" s="23">
        <v>-7.5861545288378796E-2</v>
      </c>
      <c r="I5667" s="25">
        <f t="shared" si="352"/>
        <v>0</v>
      </c>
      <c r="J5667" s="25">
        <f t="shared" si="353"/>
        <v>0</v>
      </c>
      <c r="K5667" s="25">
        <f t="shared" si="354"/>
        <v>0</v>
      </c>
      <c r="L5667" s="25">
        <f t="shared" si="355"/>
        <v>0</v>
      </c>
      <c r="M5667" s="25">
        <v>0</v>
      </c>
      <c r="N5667" s="25" t="e">
        <v>#N/A</v>
      </c>
      <c r="O5667" s="25" t="e">
        <f>VLOOKUP(A5667,'NFkB target TFs'!$E$10:$E$54,1,FALSE)</f>
        <v>#N/A</v>
      </c>
      <c r="P5667" s="25" t="e">
        <f>VLOOKUP(A5667,'all NFkB targets'!$A$6:$A$571,1,FALSE)</f>
        <v>#N/A</v>
      </c>
    </row>
    <row r="5668" spans="1:16" x14ac:dyDescent="0.25">
      <c r="A5668" s="96" t="s">
        <v>10449</v>
      </c>
      <c r="B5668" s="21" t="s">
        <v>10450</v>
      </c>
      <c r="C5668" s="21"/>
      <c r="D5668" s="22">
        <v>0</v>
      </c>
      <c r="E5668" s="23">
        <v>-0.17745440186188657</v>
      </c>
      <c r="F5668" s="23">
        <v>3.8333230619970071E-2</v>
      </c>
      <c r="G5668" s="23">
        <v>-1.3128599460268502E-2</v>
      </c>
      <c r="H5668" s="23">
        <v>-7.5957176775783508E-2</v>
      </c>
      <c r="I5668" s="25">
        <f t="shared" si="352"/>
        <v>0</v>
      </c>
      <c r="J5668" s="25">
        <f t="shared" si="353"/>
        <v>0</v>
      </c>
      <c r="K5668" s="25">
        <f t="shared" si="354"/>
        <v>0</v>
      </c>
      <c r="L5668" s="25">
        <f t="shared" si="355"/>
        <v>0</v>
      </c>
      <c r="M5668" s="25">
        <v>0</v>
      </c>
      <c r="N5668" s="25" t="e">
        <v>#N/A</v>
      </c>
      <c r="O5668" s="25" t="e">
        <f>VLOOKUP(A5668,'NFkB target TFs'!$E$10:$E$54,1,FALSE)</f>
        <v>#N/A</v>
      </c>
      <c r="P5668" s="25" t="e">
        <f>VLOOKUP(A5668,'all NFkB targets'!$A$6:$A$571,1,FALSE)</f>
        <v>#N/A</v>
      </c>
    </row>
    <row r="5669" spans="1:16" x14ac:dyDescent="0.25">
      <c r="A5669" s="96" t="s">
        <v>9883</v>
      </c>
      <c r="B5669" s="21" t="s">
        <v>9884</v>
      </c>
      <c r="C5669" s="21"/>
      <c r="D5669" s="22">
        <v>0</v>
      </c>
      <c r="E5669" s="23">
        <v>-0.10326490974375591</v>
      </c>
      <c r="F5669" s="23">
        <v>-9.9647506041252915E-2</v>
      </c>
      <c r="G5669" s="23">
        <v>-0.22829892795714163</v>
      </c>
      <c r="H5669" s="23">
        <v>-7.5998566204595538E-2</v>
      </c>
      <c r="I5669" s="25">
        <f t="shared" si="352"/>
        <v>0</v>
      </c>
      <c r="J5669" s="25">
        <f t="shared" si="353"/>
        <v>0</v>
      </c>
      <c r="K5669" s="25">
        <f t="shared" si="354"/>
        <v>0</v>
      </c>
      <c r="L5669" s="25">
        <f t="shared" si="355"/>
        <v>0</v>
      </c>
      <c r="M5669" s="25">
        <v>0</v>
      </c>
      <c r="N5669" s="25" t="e">
        <v>#N/A</v>
      </c>
      <c r="O5669" s="25" t="e">
        <f>VLOOKUP(A5669,'NFkB target TFs'!$E$10:$E$54,1,FALSE)</f>
        <v>#N/A</v>
      </c>
      <c r="P5669" s="25" t="e">
        <f>VLOOKUP(A5669,'all NFkB targets'!$A$6:$A$571,1,FALSE)</f>
        <v>#N/A</v>
      </c>
    </row>
    <row r="5670" spans="1:16" x14ac:dyDescent="0.25">
      <c r="A5670" s="96" t="s">
        <v>2464</v>
      </c>
      <c r="B5670" s="21" t="s">
        <v>2465</v>
      </c>
      <c r="C5670" s="21"/>
      <c r="D5670" s="22">
        <v>0</v>
      </c>
      <c r="E5670" s="23">
        <v>-3.096757697999665E-2</v>
      </c>
      <c r="F5670" s="23">
        <v>-0.14837244712069961</v>
      </c>
      <c r="G5670" s="23">
        <v>-6.363427468703153E-4</v>
      </c>
      <c r="H5670" s="23">
        <v>-7.6002415381828073E-2</v>
      </c>
      <c r="I5670" s="25">
        <f t="shared" si="352"/>
        <v>0</v>
      </c>
      <c r="J5670" s="25">
        <f t="shared" si="353"/>
        <v>0</v>
      </c>
      <c r="K5670" s="25">
        <f t="shared" si="354"/>
        <v>0</v>
      </c>
      <c r="L5670" s="25">
        <f t="shared" si="355"/>
        <v>0</v>
      </c>
      <c r="M5670" s="25">
        <v>0</v>
      </c>
      <c r="N5670" s="25" t="e">
        <v>#N/A</v>
      </c>
      <c r="O5670" s="25" t="e">
        <f>VLOOKUP(A5670,'NFkB target TFs'!$E$10:$E$54,1,FALSE)</f>
        <v>#N/A</v>
      </c>
      <c r="P5670" s="25" t="e">
        <f>VLOOKUP(A5670,'all NFkB targets'!$A$6:$A$571,1,FALSE)</f>
        <v>#N/A</v>
      </c>
    </row>
    <row r="5671" spans="1:16" x14ac:dyDescent="0.25">
      <c r="A5671" s="96" t="s">
        <v>9559</v>
      </c>
      <c r="B5671" s="21" t="s">
        <v>9560</v>
      </c>
      <c r="C5671" s="21"/>
      <c r="D5671" s="22">
        <v>0</v>
      </c>
      <c r="E5671" s="23">
        <v>-0.24031898595305171</v>
      </c>
      <c r="F5671" s="23">
        <v>-2.0034440557206275E-2</v>
      </c>
      <c r="G5671" s="23">
        <v>-0.14298645687058051</v>
      </c>
      <c r="H5671" s="23">
        <v>-7.6127756105695749E-2</v>
      </c>
      <c r="I5671" s="25">
        <f t="shared" si="352"/>
        <v>0</v>
      </c>
      <c r="J5671" s="25">
        <f t="shared" si="353"/>
        <v>0</v>
      </c>
      <c r="K5671" s="25">
        <f t="shared" si="354"/>
        <v>0</v>
      </c>
      <c r="L5671" s="25">
        <f t="shared" si="355"/>
        <v>0</v>
      </c>
      <c r="M5671" s="25">
        <v>0</v>
      </c>
      <c r="N5671" s="25" t="e">
        <v>#N/A</v>
      </c>
      <c r="O5671" s="25" t="e">
        <f>VLOOKUP(A5671,'NFkB target TFs'!$E$10:$E$54,1,FALSE)</f>
        <v>#N/A</v>
      </c>
      <c r="P5671" s="25" t="e">
        <f>VLOOKUP(A5671,'all NFkB targets'!$A$6:$A$571,1,FALSE)</f>
        <v>#N/A</v>
      </c>
    </row>
    <row r="5672" spans="1:16" x14ac:dyDescent="0.25">
      <c r="A5672" s="96" t="s">
        <v>2313</v>
      </c>
      <c r="B5672" s="21" t="s">
        <v>2314</v>
      </c>
      <c r="C5672" s="21"/>
      <c r="D5672" s="22">
        <v>0</v>
      </c>
      <c r="E5672" s="23">
        <v>-0.12655205671906294</v>
      </c>
      <c r="F5672" s="23">
        <v>0.27799417002338389</v>
      </c>
      <c r="G5672" s="23">
        <v>0.27010512141278459</v>
      </c>
      <c r="H5672" s="23">
        <v>-7.6173897831337364E-2</v>
      </c>
      <c r="I5672" s="25">
        <f t="shared" si="352"/>
        <v>0</v>
      </c>
      <c r="J5672" s="25">
        <f t="shared" si="353"/>
        <v>0</v>
      </c>
      <c r="K5672" s="25">
        <f t="shared" si="354"/>
        <v>0</v>
      </c>
      <c r="L5672" s="25">
        <f t="shared" si="355"/>
        <v>0</v>
      </c>
      <c r="M5672" s="25">
        <v>0</v>
      </c>
      <c r="N5672" s="25" t="e">
        <v>#N/A</v>
      </c>
      <c r="O5672" s="25" t="e">
        <f>VLOOKUP(A5672,'NFkB target TFs'!$E$10:$E$54,1,FALSE)</f>
        <v>#N/A</v>
      </c>
      <c r="P5672" s="25" t="e">
        <f>VLOOKUP(A5672,'all NFkB targets'!$A$6:$A$571,1,FALSE)</f>
        <v>#N/A</v>
      </c>
    </row>
    <row r="5673" spans="1:16" x14ac:dyDescent="0.25">
      <c r="A5673" s="96" t="s">
        <v>6550</v>
      </c>
      <c r="B5673" s="21" t="s">
        <v>6551</v>
      </c>
      <c r="C5673" s="21"/>
      <c r="D5673" s="22">
        <v>0</v>
      </c>
      <c r="E5673" s="23">
        <v>2.5526926548171666E-2</v>
      </c>
      <c r="F5673" s="23">
        <v>0.25030931289011021</v>
      </c>
      <c r="G5673" s="23">
        <v>0.4610863337575612</v>
      </c>
      <c r="H5673" s="23">
        <v>-7.6221198968120268E-2</v>
      </c>
      <c r="I5673" s="25">
        <f t="shared" si="352"/>
        <v>0</v>
      </c>
      <c r="J5673" s="25">
        <f t="shared" si="353"/>
        <v>0</v>
      </c>
      <c r="K5673" s="25">
        <f t="shared" si="354"/>
        <v>0</v>
      </c>
      <c r="L5673" s="25">
        <f t="shared" si="355"/>
        <v>0</v>
      </c>
      <c r="M5673" s="25">
        <v>0</v>
      </c>
      <c r="N5673" s="25" t="e">
        <v>#N/A</v>
      </c>
      <c r="O5673" s="25" t="e">
        <f>VLOOKUP(A5673,'NFkB target TFs'!$E$10:$E$54,1,FALSE)</f>
        <v>#N/A</v>
      </c>
      <c r="P5673" s="25" t="e">
        <f>VLOOKUP(A5673,'all NFkB targets'!$A$6:$A$571,1,FALSE)</f>
        <v>#N/A</v>
      </c>
    </row>
    <row r="5674" spans="1:16" x14ac:dyDescent="0.25">
      <c r="A5674" s="96" t="s">
        <v>5216</v>
      </c>
      <c r="B5674" s="21" t="s">
        <v>5217</v>
      </c>
      <c r="C5674" s="21"/>
      <c r="D5674" s="22">
        <v>0</v>
      </c>
      <c r="E5674" s="23">
        <v>-0.50713967565252982</v>
      </c>
      <c r="F5674" s="23">
        <v>-0.13551183809814912</v>
      </c>
      <c r="G5674" s="23">
        <v>-0.33436657658482427</v>
      </c>
      <c r="H5674" s="23">
        <v>-7.6257643538990047E-2</v>
      </c>
      <c r="I5674" s="25">
        <f t="shared" si="352"/>
        <v>0</v>
      </c>
      <c r="J5674" s="25">
        <f t="shared" si="353"/>
        <v>0</v>
      </c>
      <c r="K5674" s="25">
        <f t="shared" si="354"/>
        <v>0</v>
      </c>
      <c r="L5674" s="25">
        <f t="shared" si="355"/>
        <v>0</v>
      </c>
      <c r="M5674" s="25">
        <v>0</v>
      </c>
      <c r="N5674" s="25" t="e">
        <v>#N/A</v>
      </c>
      <c r="O5674" s="25" t="e">
        <f>VLOOKUP(A5674,'NFkB target TFs'!$E$10:$E$54,1,FALSE)</f>
        <v>#N/A</v>
      </c>
      <c r="P5674" s="25" t="e">
        <f>VLOOKUP(A5674,'all NFkB targets'!$A$6:$A$571,1,FALSE)</f>
        <v>#N/A</v>
      </c>
    </row>
    <row r="5675" spans="1:16" x14ac:dyDescent="0.25">
      <c r="A5675" s="96" t="s">
        <v>12459</v>
      </c>
      <c r="B5675" s="21" t="s">
        <v>12460</v>
      </c>
      <c r="C5675" s="21"/>
      <c r="D5675" s="22">
        <v>0</v>
      </c>
      <c r="E5675" s="28">
        <v>0.14424837660224929</v>
      </c>
      <c r="F5675" s="28">
        <v>0.62896407302706903</v>
      </c>
      <c r="G5675" s="28">
        <v>0.28110973533436823</v>
      </c>
      <c r="H5675" s="23">
        <v>-7.630981395538923E-2</v>
      </c>
      <c r="I5675" s="25">
        <f t="shared" si="352"/>
        <v>0</v>
      </c>
      <c r="J5675" s="25">
        <f t="shared" si="353"/>
        <v>1</v>
      </c>
      <c r="K5675" s="25">
        <f t="shared" si="354"/>
        <v>0</v>
      </c>
      <c r="L5675" s="25">
        <f t="shared" si="355"/>
        <v>0</v>
      </c>
      <c r="M5675" s="25">
        <v>1</v>
      </c>
      <c r="N5675" s="25" t="e">
        <v>#N/A</v>
      </c>
      <c r="O5675" s="25" t="e">
        <f>VLOOKUP(A5675,'NFkB target TFs'!$E$10:$E$54,1,FALSE)</f>
        <v>#N/A</v>
      </c>
      <c r="P5675" s="25" t="e">
        <f>VLOOKUP(A5675,'all NFkB targets'!$A$6:$A$571,1,FALSE)</f>
        <v>#N/A</v>
      </c>
    </row>
    <row r="5676" spans="1:16" x14ac:dyDescent="0.25">
      <c r="A5676" s="96" t="s">
        <v>2287</v>
      </c>
      <c r="B5676" s="21" t="s">
        <v>2288</v>
      </c>
      <c r="C5676" s="21"/>
      <c r="D5676" s="22">
        <v>0</v>
      </c>
      <c r="E5676" s="23">
        <v>8.3312745919541641E-3</v>
      </c>
      <c r="F5676" s="23">
        <v>0.11368348592495622</v>
      </c>
      <c r="G5676" s="23">
        <v>0.23310958940419893</v>
      </c>
      <c r="H5676" s="23">
        <v>-7.6327968929988985E-2</v>
      </c>
      <c r="I5676" s="25">
        <f t="shared" ref="I5676:I5739" si="356">IF(ABS(E5676)&gt;0.585,1,0)</f>
        <v>0</v>
      </c>
      <c r="J5676" s="25">
        <f t="shared" ref="J5676:J5739" si="357">IF(ABS(F5676)&gt;0.585,1,0)</f>
        <v>0</v>
      </c>
      <c r="K5676" s="25">
        <f t="shared" ref="K5676:K5739" si="358">IF(ABS(G5676)&gt;0.585,1,0)</f>
        <v>0</v>
      </c>
      <c r="L5676" s="25">
        <f t="shared" ref="L5676:L5739" si="359">IF(ABS(H5676)&gt;0.585,1,0)</f>
        <v>0</v>
      </c>
      <c r="M5676" s="25">
        <v>0</v>
      </c>
      <c r="N5676" s="25" t="e">
        <v>#N/A</v>
      </c>
      <c r="O5676" s="25" t="e">
        <f>VLOOKUP(A5676,'NFkB target TFs'!$E$10:$E$54,1,FALSE)</f>
        <v>#N/A</v>
      </c>
      <c r="P5676" s="25" t="e">
        <f>VLOOKUP(A5676,'all NFkB targets'!$A$6:$A$571,1,FALSE)</f>
        <v>#N/A</v>
      </c>
    </row>
    <row r="5677" spans="1:16" x14ac:dyDescent="0.25">
      <c r="A5677" s="96" t="s">
        <v>6237</v>
      </c>
      <c r="B5677" s="21" t="s">
        <v>6238</v>
      </c>
      <c r="C5677" s="21"/>
      <c r="D5677" s="22">
        <v>0</v>
      </c>
      <c r="E5677" s="23">
        <v>0.44765045550901494</v>
      </c>
      <c r="F5677" s="23">
        <v>0.45428531994668003</v>
      </c>
      <c r="G5677" s="23">
        <v>0.49911181597511733</v>
      </c>
      <c r="H5677" s="23">
        <v>-7.6337783188800731E-2</v>
      </c>
      <c r="I5677" s="25">
        <f t="shared" si="356"/>
        <v>0</v>
      </c>
      <c r="J5677" s="25">
        <f t="shared" si="357"/>
        <v>0</v>
      </c>
      <c r="K5677" s="25">
        <f t="shared" si="358"/>
        <v>0</v>
      </c>
      <c r="L5677" s="25">
        <f t="shared" si="359"/>
        <v>0</v>
      </c>
      <c r="M5677" s="25">
        <v>0</v>
      </c>
      <c r="N5677" s="25" t="e">
        <v>#N/A</v>
      </c>
      <c r="O5677" s="25" t="e">
        <f>VLOOKUP(A5677,'NFkB target TFs'!$E$10:$E$54,1,FALSE)</f>
        <v>#N/A</v>
      </c>
      <c r="P5677" s="25" t="e">
        <f>VLOOKUP(A5677,'all NFkB targets'!$A$6:$A$571,1,FALSE)</f>
        <v>#N/A</v>
      </c>
    </row>
    <row r="5678" spans="1:16" x14ac:dyDescent="0.25">
      <c r="A5678" s="96" t="s">
        <v>9751</v>
      </c>
      <c r="B5678" s="21" t="s">
        <v>9752</v>
      </c>
      <c r="C5678" s="21"/>
      <c r="D5678" s="22">
        <v>0</v>
      </c>
      <c r="E5678" s="23">
        <v>2.5590725322856786E-3</v>
      </c>
      <c r="F5678" s="23">
        <v>0.26327985257625053</v>
      </c>
      <c r="G5678" s="23">
        <v>0.33116656292658792</v>
      </c>
      <c r="H5678" s="23">
        <v>-7.6387471784254368E-2</v>
      </c>
      <c r="I5678" s="25">
        <f t="shared" si="356"/>
        <v>0</v>
      </c>
      <c r="J5678" s="25">
        <f t="shared" si="357"/>
        <v>0</v>
      </c>
      <c r="K5678" s="25">
        <f t="shared" si="358"/>
        <v>0</v>
      </c>
      <c r="L5678" s="25">
        <f t="shared" si="359"/>
        <v>0</v>
      </c>
      <c r="M5678" s="25">
        <v>0</v>
      </c>
      <c r="N5678" s="25" t="e">
        <v>#N/A</v>
      </c>
      <c r="O5678" s="25" t="e">
        <f>VLOOKUP(A5678,'NFkB target TFs'!$E$10:$E$54,1,FALSE)</f>
        <v>#N/A</v>
      </c>
      <c r="P5678" s="25" t="e">
        <f>VLOOKUP(A5678,'all NFkB targets'!$A$6:$A$571,1,FALSE)</f>
        <v>#N/A</v>
      </c>
    </row>
    <row r="5679" spans="1:16" x14ac:dyDescent="0.25">
      <c r="A5679" s="96" t="s">
        <v>6674</v>
      </c>
      <c r="B5679" s="21" t="s">
        <v>6675</v>
      </c>
      <c r="C5679" s="21"/>
      <c r="D5679" s="22">
        <v>0</v>
      </c>
      <c r="E5679" s="23">
        <v>-0.22509726401465321</v>
      </c>
      <c r="F5679" s="23">
        <v>0.12749812993640161</v>
      </c>
      <c r="G5679" s="23">
        <v>-6.6461540321105114E-2</v>
      </c>
      <c r="H5679" s="23">
        <v>-7.6429248127146396E-2</v>
      </c>
      <c r="I5679" s="25">
        <f t="shared" si="356"/>
        <v>0</v>
      </c>
      <c r="J5679" s="25">
        <f t="shared" si="357"/>
        <v>0</v>
      </c>
      <c r="K5679" s="25">
        <f t="shared" si="358"/>
        <v>0</v>
      </c>
      <c r="L5679" s="25">
        <f t="shared" si="359"/>
        <v>0</v>
      </c>
      <c r="M5679" s="25">
        <v>0</v>
      </c>
      <c r="N5679" s="25" t="e">
        <v>#N/A</v>
      </c>
      <c r="O5679" s="25" t="e">
        <f>VLOOKUP(A5679,'NFkB target TFs'!$E$10:$E$54,1,FALSE)</f>
        <v>#N/A</v>
      </c>
      <c r="P5679" s="25" t="e">
        <f>VLOOKUP(A5679,'all NFkB targets'!$A$6:$A$571,1,FALSE)</f>
        <v>#N/A</v>
      </c>
    </row>
    <row r="5680" spans="1:16" x14ac:dyDescent="0.25">
      <c r="A5680" s="96" t="s">
        <v>8799</v>
      </c>
      <c r="B5680" s="21" t="s">
        <v>8800</v>
      </c>
      <c r="C5680" s="21"/>
      <c r="D5680" s="22">
        <v>0</v>
      </c>
      <c r="E5680" s="23">
        <v>-0.34033438484190365</v>
      </c>
      <c r="F5680" s="23">
        <v>5.8510515839035E-2</v>
      </c>
      <c r="G5680" s="23">
        <v>-0.52154513343746789</v>
      </c>
      <c r="H5680" s="23">
        <v>-7.6436702232536222E-2</v>
      </c>
      <c r="I5680" s="25">
        <f t="shared" si="356"/>
        <v>0</v>
      </c>
      <c r="J5680" s="25">
        <f t="shared" si="357"/>
        <v>0</v>
      </c>
      <c r="K5680" s="25">
        <f t="shared" si="358"/>
        <v>0</v>
      </c>
      <c r="L5680" s="25">
        <f t="shared" si="359"/>
        <v>0</v>
      </c>
      <c r="M5680" s="25">
        <v>0</v>
      </c>
      <c r="N5680" s="25" t="e">
        <v>#N/A</v>
      </c>
      <c r="O5680" s="25" t="e">
        <f>VLOOKUP(A5680,'NFkB target TFs'!$E$10:$E$54,1,FALSE)</f>
        <v>#N/A</v>
      </c>
      <c r="P5680" s="25" t="e">
        <f>VLOOKUP(A5680,'all NFkB targets'!$A$6:$A$571,1,FALSE)</f>
        <v>#N/A</v>
      </c>
    </row>
    <row r="5681" spans="1:16" x14ac:dyDescent="0.25">
      <c r="A5681" s="96" t="s">
        <v>11798</v>
      </c>
      <c r="B5681" s="21" t="s">
        <v>941</v>
      </c>
      <c r="C5681" s="21"/>
      <c r="D5681" s="22">
        <v>0</v>
      </c>
      <c r="E5681" s="23">
        <v>0.11092464756736609</v>
      </c>
      <c r="F5681" s="23">
        <v>4.4155836731642646E-2</v>
      </c>
      <c r="G5681" s="23">
        <v>0.25531031507313473</v>
      </c>
      <c r="H5681" s="23">
        <v>-7.6477539228941335E-2</v>
      </c>
      <c r="I5681" s="25">
        <f t="shared" si="356"/>
        <v>0</v>
      </c>
      <c r="J5681" s="25">
        <f t="shared" si="357"/>
        <v>0</v>
      </c>
      <c r="K5681" s="25">
        <f t="shared" si="358"/>
        <v>0</v>
      </c>
      <c r="L5681" s="25">
        <f t="shared" si="359"/>
        <v>0</v>
      </c>
      <c r="M5681" s="25">
        <v>0</v>
      </c>
      <c r="N5681" s="25" t="e">
        <v>#N/A</v>
      </c>
      <c r="O5681" s="25" t="e">
        <f>VLOOKUP(A5681,'NFkB target TFs'!$E$10:$E$54,1,FALSE)</f>
        <v>#N/A</v>
      </c>
      <c r="P5681" s="25" t="e">
        <f>VLOOKUP(A5681,'all NFkB targets'!$A$6:$A$571,1,FALSE)</f>
        <v>#N/A</v>
      </c>
    </row>
    <row r="5682" spans="1:16" x14ac:dyDescent="0.25">
      <c r="A5682" s="96" t="s">
        <v>10266</v>
      </c>
      <c r="B5682" s="21" t="s">
        <v>10267</v>
      </c>
      <c r="C5682" s="21"/>
      <c r="D5682" s="22">
        <v>0</v>
      </c>
      <c r="E5682" s="23">
        <v>0.10610419988093908</v>
      </c>
      <c r="F5682" s="23">
        <v>0.32000870559232858</v>
      </c>
      <c r="G5682" s="23">
        <v>0.2268651679681756</v>
      </c>
      <c r="H5682" s="23">
        <v>-7.6502555718935203E-2</v>
      </c>
      <c r="I5682" s="25">
        <f t="shared" si="356"/>
        <v>0</v>
      </c>
      <c r="J5682" s="25">
        <f t="shared" si="357"/>
        <v>0</v>
      </c>
      <c r="K5682" s="25">
        <f t="shared" si="358"/>
        <v>0</v>
      </c>
      <c r="L5682" s="25">
        <f t="shared" si="359"/>
        <v>0</v>
      </c>
      <c r="M5682" s="25">
        <v>0</v>
      </c>
      <c r="N5682" s="25" t="e">
        <v>#N/A</v>
      </c>
      <c r="O5682" s="25" t="e">
        <f>VLOOKUP(A5682,'NFkB target TFs'!$E$10:$E$54,1,FALSE)</f>
        <v>#N/A</v>
      </c>
      <c r="P5682" s="25" t="e">
        <f>VLOOKUP(A5682,'all NFkB targets'!$A$6:$A$571,1,FALSE)</f>
        <v>#N/A</v>
      </c>
    </row>
    <row r="5683" spans="1:16" x14ac:dyDescent="0.25">
      <c r="A5683" s="96" t="s">
        <v>8916</v>
      </c>
      <c r="B5683" s="21" t="s">
        <v>8917</v>
      </c>
      <c r="C5683" s="21"/>
      <c r="D5683" s="22">
        <v>0</v>
      </c>
      <c r="E5683" s="23">
        <v>0.21673336127135556</v>
      </c>
      <c r="F5683" s="23">
        <v>-6.5041417362143888E-2</v>
      </c>
      <c r="G5683" s="23">
        <v>-0.35276747102367045</v>
      </c>
      <c r="H5683" s="23">
        <v>-7.6514189668190222E-2</v>
      </c>
      <c r="I5683" s="25">
        <f t="shared" si="356"/>
        <v>0</v>
      </c>
      <c r="J5683" s="25">
        <f t="shared" si="357"/>
        <v>0</v>
      </c>
      <c r="K5683" s="25">
        <f t="shared" si="358"/>
        <v>0</v>
      </c>
      <c r="L5683" s="25">
        <f t="shared" si="359"/>
        <v>0</v>
      </c>
      <c r="M5683" s="25">
        <v>0</v>
      </c>
      <c r="N5683" s="25" t="e">
        <v>#N/A</v>
      </c>
      <c r="O5683" s="25" t="e">
        <f>VLOOKUP(A5683,'NFkB target TFs'!$E$10:$E$54,1,FALSE)</f>
        <v>#N/A</v>
      </c>
      <c r="P5683" s="25" t="e">
        <f>VLOOKUP(A5683,'all NFkB targets'!$A$6:$A$571,1,FALSE)</f>
        <v>#N/A</v>
      </c>
    </row>
    <row r="5684" spans="1:16" x14ac:dyDescent="0.25">
      <c r="A5684" s="96" t="s">
        <v>8725</v>
      </c>
      <c r="B5684" s="21" t="s">
        <v>8726</v>
      </c>
      <c r="C5684" s="21"/>
      <c r="D5684" s="22">
        <v>0</v>
      </c>
      <c r="E5684" s="23">
        <v>-0.27748252329042233</v>
      </c>
      <c r="F5684" s="23">
        <v>6.1299410074026547E-2</v>
      </c>
      <c r="G5684" s="23">
        <v>-9.4708584009148319E-2</v>
      </c>
      <c r="H5684" s="23">
        <v>-7.6525738962100479E-2</v>
      </c>
      <c r="I5684" s="25">
        <f t="shared" si="356"/>
        <v>0</v>
      </c>
      <c r="J5684" s="25">
        <f t="shared" si="357"/>
        <v>0</v>
      </c>
      <c r="K5684" s="25">
        <f t="shared" si="358"/>
        <v>0</v>
      </c>
      <c r="L5684" s="25">
        <f t="shared" si="359"/>
        <v>0</v>
      </c>
      <c r="M5684" s="25">
        <v>0</v>
      </c>
      <c r="N5684" s="25" t="e">
        <v>#N/A</v>
      </c>
      <c r="O5684" s="25" t="e">
        <f>VLOOKUP(A5684,'NFkB target TFs'!$E$10:$E$54,1,FALSE)</f>
        <v>#N/A</v>
      </c>
      <c r="P5684" s="25" t="e">
        <f>VLOOKUP(A5684,'all NFkB targets'!$A$6:$A$571,1,FALSE)</f>
        <v>#N/A</v>
      </c>
    </row>
    <row r="5685" spans="1:16" x14ac:dyDescent="0.25">
      <c r="A5685" s="96" t="s">
        <v>4416</v>
      </c>
      <c r="B5685" s="21" t="s">
        <v>4417</v>
      </c>
      <c r="C5685" s="21"/>
      <c r="D5685" s="22">
        <v>0</v>
      </c>
      <c r="E5685" s="23">
        <v>-0.30496657106635849</v>
      </c>
      <c r="F5685" s="23">
        <v>-0.16052294117818622</v>
      </c>
      <c r="G5685" s="23">
        <v>-0.43515665510404089</v>
      </c>
      <c r="H5685" s="23">
        <v>-7.6664801222010137E-2</v>
      </c>
      <c r="I5685" s="25">
        <f t="shared" si="356"/>
        <v>0</v>
      </c>
      <c r="J5685" s="25">
        <f t="shared" si="357"/>
        <v>0</v>
      </c>
      <c r="K5685" s="25">
        <f t="shared" si="358"/>
        <v>0</v>
      </c>
      <c r="L5685" s="25">
        <f t="shared" si="359"/>
        <v>0</v>
      </c>
      <c r="M5685" s="25">
        <v>0</v>
      </c>
      <c r="N5685" s="25" t="e">
        <v>#N/A</v>
      </c>
      <c r="O5685" s="25" t="e">
        <f>VLOOKUP(A5685,'NFkB target TFs'!$E$10:$E$54,1,FALSE)</f>
        <v>#N/A</v>
      </c>
      <c r="P5685" s="25" t="e">
        <f>VLOOKUP(A5685,'all NFkB targets'!$A$6:$A$571,1,FALSE)</f>
        <v>#N/A</v>
      </c>
    </row>
    <row r="5686" spans="1:16" x14ac:dyDescent="0.25">
      <c r="A5686" s="96" t="s">
        <v>11719</v>
      </c>
      <c r="B5686" s="21" t="s">
        <v>11720</v>
      </c>
      <c r="C5686" s="21"/>
      <c r="D5686" s="22">
        <v>0</v>
      </c>
      <c r="E5686" s="23">
        <v>2.8824519051298687E-2</v>
      </c>
      <c r="F5686" s="23">
        <v>-0.30224299207155025</v>
      </c>
      <c r="G5686" s="23">
        <v>0.22743739414003164</v>
      </c>
      <c r="H5686" s="23">
        <v>-7.6696767486533493E-2</v>
      </c>
      <c r="I5686" s="25">
        <f t="shared" si="356"/>
        <v>0</v>
      </c>
      <c r="J5686" s="25">
        <f t="shared" si="357"/>
        <v>0</v>
      </c>
      <c r="K5686" s="25">
        <f t="shared" si="358"/>
        <v>0</v>
      </c>
      <c r="L5686" s="25">
        <f t="shared" si="359"/>
        <v>0</v>
      </c>
      <c r="M5686" s="25">
        <v>0</v>
      </c>
      <c r="N5686" s="25" t="e">
        <v>#N/A</v>
      </c>
      <c r="O5686" s="25" t="e">
        <f>VLOOKUP(A5686,'NFkB target TFs'!$E$10:$E$54,1,FALSE)</f>
        <v>#N/A</v>
      </c>
      <c r="P5686" s="25" t="e">
        <f>VLOOKUP(A5686,'all NFkB targets'!$A$6:$A$571,1,FALSE)</f>
        <v>#N/A</v>
      </c>
    </row>
    <row r="5687" spans="1:16" x14ac:dyDescent="0.25">
      <c r="A5687" s="96" t="s">
        <v>7515</v>
      </c>
      <c r="B5687" s="21" t="s">
        <v>7516</v>
      </c>
      <c r="C5687" s="21"/>
      <c r="D5687" s="22">
        <v>0</v>
      </c>
      <c r="E5687" s="23">
        <v>-0.12924429555258282</v>
      </c>
      <c r="F5687" s="23">
        <v>-1.4523898242781955E-2</v>
      </c>
      <c r="G5687" s="23">
        <v>-6.7664175889399741E-2</v>
      </c>
      <c r="H5687" s="23">
        <v>-7.6702099775049909E-2</v>
      </c>
      <c r="I5687" s="25">
        <f t="shared" si="356"/>
        <v>0</v>
      </c>
      <c r="J5687" s="25">
        <f t="shared" si="357"/>
        <v>0</v>
      </c>
      <c r="K5687" s="25">
        <f t="shared" si="358"/>
        <v>0</v>
      </c>
      <c r="L5687" s="25">
        <f t="shared" si="359"/>
        <v>0</v>
      </c>
      <c r="M5687" s="25">
        <v>0</v>
      </c>
      <c r="N5687" s="25" t="e">
        <v>#N/A</v>
      </c>
      <c r="O5687" s="25" t="e">
        <f>VLOOKUP(A5687,'NFkB target TFs'!$E$10:$E$54,1,FALSE)</f>
        <v>#N/A</v>
      </c>
      <c r="P5687" s="25" t="e">
        <f>VLOOKUP(A5687,'all NFkB targets'!$A$6:$A$571,1,FALSE)</f>
        <v>#N/A</v>
      </c>
    </row>
    <row r="5688" spans="1:16" x14ac:dyDescent="0.25">
      <c r="A5688" s="96" t="s">
        <v>3189</v>
      </c>
      <c r="B5688" s="21" t="s">
        <v>3190</v>
      </c>
      <c r="C5688" s="21"/>
      <c r="D5688" s="22">
        <v>0</v>
      </c>
      <c r="E5688" s="23">
        <v>3.4685880660402485E-2</v>
      </c>
      <c r="F5688" s="23">
        <v>-0.29390391036091035</v>
      </c>
      <c r="G5688" s="23">
        <v>-0.20086352616141492</v>
      </c>
      <c r="H5688" s="23">
        <v>-7.6720254159579684E-2</v>
      </c>
      <c r="I5688" s="25">
        <f t="shared" si="356"/>
        <v>0</v>
      </c>
      <c r="J5688" s="25">
        <f t="shared" si="357"/>
        <v>0</v>
      </c>
      <c r="K5688" s="25">
        <f t="shared" si="358"/>
        <v>0</v>
      </c>
      <c r="L5688" s="25">
        <f t="shared" si="359"/>
        <v>0</v>
      </c>
      <c r="M5688" s="25">
        <v>0</v>
      </c>
      <c r="N5688" s="25" t="e">
        <v>#N/A</v>
      </c>
      <c r="O5688" s="25" t="e">
        <f>VLOOKUP(A5688,'NFkB target TFs'!$E$10:$E$54,1,FALSE)</f>
        <v>#N/A</v>
      </c>
      <c r="P5688" s="25" t="e">
        <f>VLOOKUP(A5688,'all NFkB targets'!$A$6:$A$571,1,FALSE)</f>
        <v>#N/A</v>
      </c>
    </row>
    <row r="5689" spans="1:16" x14ac:dyDescent="0.25">
      <c r="A5689" s="96" t="s">
        <v>6552</v>
      </c>
      <c r="B5689" s="21" t="s">
        <v>6553</v>
      </c>
      <c r="C5689" s="21"/>
      <c r="D5689" s="22">
        <v>0</v>
      </c>
      <c r="E5689" s="23">
        <v>0.19945106655051287</v>
      </c>
      <c r="F5689" s="23">
        <v>0.1332989816565468</v>
      </c>
      <c r="G5689" s="23">
        <v>0.36625115444653744</v>
      </c>
      <c r="H5689" s="23">
        <v>-7.6925333331342535E-2</v>
      </c>
      <c r="I5689" s="25">
        <f t="shared" si="356"/>
        <v>0</v>
      </c>
      <c r="J5689" s="25">
        <f t="shared" si="357"/>
        <v>0</v>
      </c>
      <c r="K5689" s="25">
        <f t="shared" si="358"/>
        <v>0</v>
      </c>
      <c r="L5689" s="25">
        <f t="shared" si="359"/>
        <v>0</v>
      </c>
      <c r="M5689" s="25">
        <v>0</v>
      </c>
      <c r="N5689" s="25" t="e">
        <v>#N/A</v>
      </c>
      <c r="O5689" s="25" t="e">
        <f>VLOOKUP(A5689,'NFkB target TFs'!$E$10:$E$54,1,FALSE)</f>
        <v>#N/A</v>
      </c>
      <c r="P5689" s="25" t="e">
        <f>VLOOKUP(A5689,'all NFkB targets'!$A$6:$A$571,1,FALSE)</f>
        <v>#N/A</v>
      </c>
    </row>
    <row r="5690" spans="1:16" x14ac:dyDescent="0.25">
      <c r="A5690" s="96" t="s">
        <v>12396</v>
      </c>
      <c r="B5690" s="21" t="s">
        <v>12397</v>
      </c>
      <c r="C5690" s="21"/>
      <c r="D5690" s="22">
        <v>0</v>
      </c>
      <c r="E5690" s="28">
        <v>0.34861562490842007</v>
      </c>
      <c r="F5690" s="28">
        <v>0.81493516378793507</v>
      </c>
      <c r="G5690" s="24">
        <v>-0.41964429949200427</v>
      </c>
      <c r="H5690" s="23">
        <v>-7.6968729483474621E-2</v>
      </c>
      <c r="I5690" s="25">
        <f t="shared" si="356"/>
        <v>0</v>
      </c>
      <c r="J5690" s="25">
        <f t="shared" si="357"/>
        <v>1</v>
      </c>
      <c r="K5690" s="25">
        <f t="shared" si="358"/>
        <v>0</v>
      </c>
      <c r="L5690" s="25">
        <f t="shared" si="359"/>
        <v>0</v>
      </c>
      <c r="M5690" s="25">
        <v>1</v>
      </c>
      <c r="N5690" s="25" t="e">
        <v>#N/A</v>
      </c>
      <c r="O5690" s="25" t="e">
        <f>VLOOKUP(A5690,'NFkB target TFs'!$E$10:$E$54,1,FALSE)</f>
        <v>#N/A</v>
      </c>
      <c r="P5690" s="25" t="e">
        <f>VLOOKUP(A5690,'all NFkB targets'!$A$6:$A$571,1,FALSE)</f>
        <v>#N/A</v>
      </c>
    </row>
    <row r="5691" spans="1:16" x14ac:dyDescent="0.25">
      <c r="A5691" s="96" t="s">
        <v>9767</v>
      </c>
      <c r="B5691" s="21" t="s">
        <v>9768</v>
      </c>
      <c r="C5691" s="21"/>
      <c r="D5691" s="22">
        <v>0</v>
      </c>
      <c r="E5691" s="23">
        <v>-1.1534336960613168E-2</v>
      </c>
      <c r="F5691" s="23">
        <v>-0.11949152447622557</v>
      </c>
      <c r="G5691" s="23">
        <v>-0.19728281289594801</v>
      </c>
      <c r="H5691" s="23">
        <v>-7.7072590486875051E-2</v>
      </c>
      <c r="I5691" s="25">
        <f t="shared" si="356"/>
        <v>0</v>
      </c>
      <c r="J5691" s="25">
        <f t="shared" si="357"/>
        <v>0</v>
      </c>
      <c r="K5691" s="25">
        <f t="shared" si="358"/>
        <v>0</v>
      </c>
      <c r="L5691" s="25">
        <f t="shared" si="359"/>
        <v>0</v>
      </c>
      <c r="M5691" s="25">
        <v>0</v>
      </c>
      <c r="N5691" s="25" t="e">
        <v>#N/A</v>
      </c>
      <c r="O5691" s="25" t="e">
        <f>VLOOKUP(A5691,'NFkB target TFs'!$E$10:$E$54,1,FALSE)</f>
        <v>#N/A</v>
      </c>
      <c r="P5691" s="25" t="e">
        <f>VLOOKUP(A5691,'all NFkB targets'!$A$6:$A$571,1,FALSE)</f>
        <v>#N/A</v>
      </c>
    </row>
    <row r="5692" spans="1:16" x14ac:dyDescent="0.25">
      <c r="A5692" s="96" t="s">
        <v>4112</v>
      </c>
      <c r="B5692" s="21" t="s">
        <v>4113</v>
      </c>
      <c r="C5692" s="21"/>
      <c r="D5692" s="22">
        <v>0</v>
      </c>
      <c r="E5692" s="23">
        <v>-1.6176147502498347E-2</v>
      </c>
      <c r="F5692" s="23">
        <v>0.10591742557261299</v>
      </c>
      <c r="G5692" s="23">
        <v>0.15844963215005572</v>
      </c>
      <c r="H5692" s="23">
        <v>-7.7134651394483431E-2</v>
      </c>
      <c r="I5692" s="25">
        <f t="shared" si="356"/>
        <v>0</v>
      </c>
      <c r="J5692" s="25">
        <f t="shared" si="357"/>
        <v>0</v>
      </c>
      <c r="K5692" s="25">
        <f t="shared" si="358"/>
        <v>0</v>
      </c>
      <c r="L5692" s="25">
        <f t="shared" si="359"/>
        <v>0</v>
      </c>
      <c r="M5692" s="25">
        <v>0</v>
      </c>
      <c r="N5692" s="25" t="e">
        <v>#N/A</v>
      </c>
      <c r="O5692" s="25" t="e">
        <f>VLOOKUP(A5692,'NFkB target TFs'!$E$10:$E$54,1,FALSE)</f>
        <v>#N/A</v>
      </c>
      <c r="P5692" s="25" t="e">
        <f>VLOOKUP(A5692,'all NFkB targets'!$A$6:$A$571,1,FALSE)</f>
        <v>#N/A</v>
      </c>
    </row>
    <row r="5693" spans="1:16" x14ac:dyDescent="0.25">
      <c r="A5693" s="96" t="s">
        <v>2683</v>
      </c>
      <c r="B5693" s="21" t="s">
        <v>2684</v>
      </c>
      <c r="C5693" s="21"/>
      <c r="D5693" s="22">
        <v>0</v>
      </c>
      <c r="E5693" s="23">
        <v>0.47292252369273446</v>
      </c>
      <c r="F5693" s="23">
        <v>0.34274071723770211</v>
      </c>
      <c r="G5693" s="23">
        <v>0.42994124593407396</v>
      </c>
      <c r="H5693" s="23">
        <v>-7.7173496263994293E-2</v>
      </c>
      <c r="I5693" s="25">
        <f t="shared" si="356"/>
        <v>0</v>
      </c>
      <c r="J5693" s="25">
        <f t="shared" si="357"/>
        <v>0</v>
      </c>
      <c r="K5693" s="25">
        <f t="shared" si="358"/>
        <v>0</v>
      </c>
      <c r="L5693" s="25">
        <f t="shared" si="359"/>
        <v>0</v>
      </c>
      <c r="M5693" s="25">
        <v>0</v>
      </c>
      <c r="N5693" s="25" t="e">
        <v>#N/A</v>
      </c>
      <c r="O5693" s="25" t="e">
        <f>VLOOKUP(A5693,'NFkB target TFs'!$E$10:$E$54,1,FALSE)</f>
        <v>#N/A</v>
      </c>
      <c r="P5693" s="25" t="e">
        <f>VLOOKUP(A5693,'all NFkB targets'!$A$6:$A$571,1,FALSE)</f>
        <v>#N/A</v>
      </c>
    </row>
    <row r="5694" spans="1:16" x14ac:dyDescent="0.25">
      <c r="A5694" s="96" t="s">
        <v>8832</v>
      </c>
      <c r="B5694" s="21" t="s">
        <v>8833</v>
      </c>
      <c r="C5694" s="21"/>
      <c r="D5694" s="22">
        <v>0</v>
      </c>
      <c r="E5694" s="23">
        <v>-6.8578558161813227E-2</v>
      </c>
      <c r="F5694" s="23">
        <v>0.26637561780050839</v>
      </c>
      <c r="G5694" s="23">
        <v>0.41641411678872253</v>
      </c>
      <c r="H5694" s="23">
        <v>-7.7174328832210856E-2</v>
      </c>
      <c r="I5694" s="25">
        <f t="shared" si="356"/>
        <v>0</v>
      </c>
      <c r="J5694" s="25">
        <f t="shared" si="357"/>
        <v>0</v>
      </c>
      <c r="K5694" s="25">
        <f t="shared" si="358"/>
        <v>0</v>
      </c>
      <c r="L5694" s="25">
        <f t="shared" si="359"/>
        <v>0</v>
      </c>
      <c r="M5694" s="25">
        <v>0</v>
      </c>
      <c r="N5694" s="25" t="e">
        <v>#N/A</v>
      </c>
      <c r="O5694" s="25" t="e">
        <f>VLOOKUP(A5694,'NFkB target TFs'!$E$10:$E$54,1,FALSE)</f>
        <v>#N/A</v>
      </c>
      <c r="P5694" s="25" t="e">
        <f>VLOOKUP(A5694,'all NFkB targets'!$A$6:$A$571,1,FALSE)</f>
        <v>#N/A</v>
      </c>
    </row>
    <row r="5695" spans="1:16" x14ac:dyDescent="0.25">
      <c r="A5695" s="96" t="s">
        <v>4397</v>
      </c>
      <c r="B5695" s="21" t="s">
        <v>941</v>
      </c>
      <c r="C5695" s="21"/>
      <c r="D5695" s="22">
        <v>0</v>
      </c>
      <c r="E5695" s="23">
        <v>5.3540020820631411E-2</v>
      </c>
      <c r="F5695" s="23">
        <v>0.18195332229165787</v>
      </c>
      <c r="G5695" s="23">
        <v>-0.17227830534810792</v>
      </c>
      <c r="H5695" s="23">
        <v>-7.727374210249896E-2</v>
      </c>
      <c r="I5695" s="25">
        <f t="shared" si="356"/>
        <v>0</v>
      </c>
      <c r="J5695" s="25">
        <f t="shared" si="357"/>
        <v>0</v>
      </c>
      <c r="K5695" s="25">
        <f t="shared" si="358"/>
        <v>0</v>
      </c>
      <c r="L5695" s="25">
        <f t="shared" si="359"/>
        <v>0</v>
      </c>
      <c r="M5695" s="25">
        <v>0</v>
      </c>
      <c r="N5695" s="25" t="e">
        <v>#N/A</v>
      </c>
      <c r="O5695" s="25" t="e">
        <f>VLOOKUP(A5695,'NFkB target TFs'!$E$10:$E$54,1,FALSE)</f>
        <v>#N/A</v>
      </c>
      <c r="P5695" s="25" t="e">
        <f>VLOOKUP(A5695,'all NFkB targets'!$A$6:$A$571,1,FALSE)</f>
        <v>#N/A</v>
      </c>
    </row>
    <row r="5696" spans="1:16" x14ac:dyDescent="0.25">
      <c r="A5696" s="96" t="s">
        <v>6519</v>
      </c>
      <c r="B5696" s="21" t="s">
        <v>6520</v>
      </c>
      <c r="C5696" s="21"/>
      <c r="D5696" s="22">
        <v>0</v>
      </c>
      <c r="E5696" s="23">
        <v>-0.29607172115747615</v>
      </c>
      <c r="F5696" s="23">
        <v>0.12359169889447767</v>
      </c>
      <c r="G5696" s="23">
        <v>-0.24348129160814155</v>
      </c>
      <c r="H5696" s="23">
        <v>-7.7367093974235551E-2</v>
      </c>
      <c r="I5696" s="25">
        <f t="shared" si="356"/>
        <v>0</v>
      </c>
      <c r="J5696" s="25">
        <f t="shared" si="357"/>
        <v>0</v>
      </c>
      <c r="K5696" s="25">
        <f t="shared" si="358"/>
        <v>0</v>
      </c>
      <c r="L5696" s="25">
        <f t="shared" si="359"/>
        <v>0</v>
      </c>
      <c r="M5696" s="25">
        <v>0</v>
      </c>
      <c r="N5696" s="25" t="e">
        <v>#N/A</v>
      </c>
      <c r="O5696" s="25" t="e">
        <f>VLOOKUP(A5696,'NFkB target TFs'!$E$10:$E$54,1,FALSE)</f>
        <v>#N/A</v>
      </c>
      <c r="P5696" s="25" t="e">
        <f>VLOOKUP(A5696,'all NFkB targets'!$A$6:$A$571,1,FALSE)</f>
        <v>#N/A</v>
      </c>
    </row>
    <row r="5697" spans="1:16" x14ac:dyDescent="0.25">
      <c r="A5697" s="96" t="s">
        <v>10804</v>
      </c>
      <c r="B5697" s="21" t="s">
        <v>10805</v>
      </c>
      <c r="C5697" s="21"/>
      <c r="D5697" s="22">
        <v>0</v>
      </c>
      <c r="E5697" s="23">
        <v>-3.7963604487078001E-2</v>
      </c>
      <c r="F5697" s="23">
        <v>-0.27805993070822627</v>
      </c>
      <c r="G5697" s="23">
        <v>-6.6883867075356512E-2</v>
      </c>
      <c r="H5697" s="23">
        <v>-7.7508389605397646E-2</v>
      </c>
      <c r="I5697" s="25">
        <f t="shared" si="356"/>
        <v>0</v>
      </c>
      <c r="J5697" s="25">
        <f t="shared" si="357"/>
        <v>0</v>
      </c>
      <c r="K5697" s="25">
        <f t="shared" si="358"/>
        <v>0</v>
      </c>
      <c r="L5697" s="25">
        <f t="shared" si="359"/>
        <v>0</v>
      </c>
      <c r="M5697" s="25">
        <v>0</v>
      </c>
      <c r="N5697" s="25" t="e">
        <v>#N/A</v>
      </c>
      <c r="O5697" s="25" t="e">
        <f>VLOOKUP(A5697,'NFkB target TFs'!$E$10:$E$54,1,FALSE)</f>
        <v>#N/A</v>
      </c>
      <c r="P5697" s="25" t="e">
        <f>VLOOKUP(A5697,'all NFkB targets'!$A$6:$A$571,1,FALSE)</f>
        <v>#N/A</v>
      </c>
    </row>
    <row r="5698" spans="1:16" x14ac:dyDescent="0.25">
      <c r="A5698" s="96" t="s">
        <v>3039</v>
      </c>
      <c r="B5698" s="21" t="s">
        <v>3040</v>
      </c>
      <c r="C5698" s="21"/>
      <c r="D5698" s="22">
        <v>0</v>
      </c>
      <c r="E5698" s="23">
        <v>-0.54764499443540715</v>
      </c>
      <c r="F5698" s="23">
        <v>-0.1598590951879599</v>
      </c>
      <c r="G5698" s="23">
        <v>0.24784304899340534</v>
      </c>
      <c r="H5698" s="23">
        <v>-7.7571381707316339E-2</v>
      </c>
      <c r="I5698" s="25">
        <f t="shared" si="356"/>
        <v>0</v>
      </c>
      <c r="J5698" s="25">
        <f t="shared" si="357"/>
        <v>0</v>
      </c>
      <c r="K5698" s="25">
        <f t="shared" si="358"/>
        <v>0</v>
      </c>
      <c r="L5698" s="25">
        <f t="shared" si="359"/>
        <v>0</v>
      </c>
      <c r="M5698" s="25">
        <v>0</v>
      </c>
      <c r="N5698" s="25" t="e">
        <v>#N/A</v>
      </c>
      <c r="O5698" s="25" t="e">
        <f>VLOOKUP(A5698,'NFkB target TFs'!$E$10:$E$54,1,FALSE)</f>
        <v>#N/A</v>
      </c>
      <c r="P5698" s="25" t="e">
        <f>VLOOKUP(A5698,'all NFkB targets'!$A$6:$A$571,1,FALSE)</f>
        <v>#N/A</v>
      </c>
    </row>
    <row r="5699" spans="1:16" x14ac:dyDescent="0.25">
      <c r="A5699" s="96" t="s">
        <v>7429</v>
      </c>
      <c r="B5699" s="21" t="s">
        <v>7430</v>
      </c>
      <c r="C5699" s="21"/>
      <c r="D5699" s="22">
        <v>0</v>
      </c>
      <c r="E5699" s="23">
        <v>5.308987341831909E-2</v>
      </c>
      <c r="F5699" s="23">
        <v>-3.1030426691785417E-2</v>
      </c>
      <c r="G5699" s="23">
        <v>-0.2118443597147095</v>
      </c>
      <c r="H5699" s="23">
        <v>-7.7601089269863685E-2</v>
      </c>
      <c r="I5699" s="25">
        <f t="shared" si="356"/>
        <v>0</v>
      </c>
      <c r="J5699" s="25">
        <f t="shared" si="357"/>
        <v>0</v>
      </c>
      <c r="K5699" s="25">
        <f t="shared" si="358"/>
        <v>0</v>
      </c>
      <c r="L5699" s="25">
        <f t="shared" si="359"/>
        <v>0</v>
      </c>
      <c r="M5699" s="25">
        <v>0</v>
      </c>
      <c r="N5699" s="25" t="e">
        <v>#N/A</v>
      </c>
      <c r="O5699" s="25" t="e">
        <f>VLOOKUP(A5699,'NFkB target TFs'!$E$10:$E$54,1,FALSE)</f>
        <v>#N/A</v>
      </c>
      <c r="P5699" s="25" t="e">
        <f>VLOOKUP(A5699,'all NFkB targets'!$A$6:$A$571,1,FALSE)</f>
        <v>#N/A</v>
      </c>
    </row>
    <row r="5700" spans="1:16" x14ac:dyDescent="0.25">
      <c r="A5700" s="96" t="s">
        <v>8697</v>
      </c>
      <c r="B5700" s="21" t="s">
        <v>8698</v>
      </c>
      <c r="C5700" s="21"/>
      <c r="D5700" s="22">
        <v>0</v>
      </c>
      <c r="E5700" s="23">
        <v>4.0513337890023024E-2</v>
      </c>
      <c r="F5700" s="23">
        <v>0.10642339771313959</v>
      </c>
      <c r="G5700" s="23">
        <v>0.11769451021837007</v>
      </c>
      <c r="H5700" s="23">
        <v>-7.7672259739459584E-2</v>
      </c>
      <c r="I5700" s="25">
        <f t="shared" si="356"/>
        <v>0</v>
      </c>
      <c r="J5700" s="25">
        <f t="shared" si="357"/>
        <v>0</v>
      </c>
      <c r="K5700" s="25">
        <f t="shared" si="358"/>
        <v>0</v>
      </c>
      <c r="L5700" s="25">
        <f t="shared" si="359"/>
        <v>0</v>
      </c>
      <c r="M5700" s="25">
        <v>0</v>
      </c>
      <c r="N5700" s="25" t="e">
        <v>#N/A</v>
      </c>
      <c r="O5700" s="25" t="e">
        <f>VLOOKUP(A5700,'NFkB target TFs'!$E$10:$E$54,1,FALSE)</f>
        <v>#N/A</v>
      </c>
      <c r="P5700" s="25" t="e">
        <f>VLOOKUP(A5700,'all NFkB targets'!$A$6:$A$571,1,FALSE)</f>
        <v>#N/A</v>
      </c>
    </row>
    <row r="5701" spans="1:16" x14ac:dyDescent="0.25">
      <c r="A5701" s="96" t="s">
        <v>5605</v>
      </c>
      <c r="B5701" s="21" t="s">
        <v>5606</v>
      </c>
      <c r="C5701" s="21"/>
      <c r="D5701" s="22">
        <v>0</v>
      </c>
      <c r="E5701" s="23">
        <v>4.7858323296581073E-2</v>
      </c>
      <c r="F5701" s="23">
        <v>0.35503462482106501</v>
      </c>
      <c r="G5701" s="23">
        <v>0.12319074362934228</v>
      </c>
      <c r="H5701" s="23">
        <v>-7.7790887416997384E-2</v>
      </c>
      <c r="I5701" s="25">
        <f t="shared" si="356"/>
        <v>0</v>
      </c>
      <c r="J5701" s="25">
        <f t="shared" si="357"/>
        <v>0</v>
      </c>
      <c r="K5701" s="25">
        <f t="shared" si="358"/>
        <v>0</v>
      </c>
      <c r="L5701" s="25">
        <f t="shared" si="359"/>
        <v>0</v>
      </c>
      <c r="M5701" s="25">
        <v>0</v>
      </c>
      <c r="N5701" s="25" t="e">
        <v>#N/A</v>
      </c>
      <c r="O5701" s="25" t="e">
        <f>VLOOKUP(A5701,'NFkB target TFs'!$E$10:$E$54,1,FALSE)</f>
        <v>#N/A</v>
      </c>
      <c r="P5701" s="25" t="e">
        <f>VLOOKUP(A5701,'all NFkB targets'!$A$6:$A$571,1,FALSE)</f>
        <v>#N/A</v>
      </c>
    </row>
    <row r="5702" spans="1:16" x14ac:dyDescent="0.25">
      <c r="A5702" s="96" t="s">
        <v>2919</v>
      </c>
      <c r="B5702" s="21" t="s">
        <v>2920</v>
      </c>
      <c r="C5702" s="21"/>
      <c r="D5702" s="22">
        <v>0</v>
      </c>
      <c r="E5702" s="23">
        <v>-0.14607825948794467</v>
      </c>
      <c r="F5702" s="23">
        <v>0.19330856114001377</v>
      </c>
      <c r="G5702" s="23">
        <v>0.29374192626469658</v>
      </c>
      <c r="H5702" s="23">
        <v>-7.7940892589163521E-2</v>
      </c>
      <c r="I5702" s="25">
        <f t="shared" si="356"/>
        <v>0</v>
      </c>
      <c r="J5702" s="25">
        <f t="shared" si="357"/>
        <v>0</v>
      </c>
      <c r="K5702" s="25">
        <f t="shared" si="358"/>
        <v>0</v>
      </c>
      <c r="L5702" s="25">
        <f t="shared" si="359"/>
        <v>0</v>
      </c>
      <c r="M5702" s="25">
        <v>0</v>
      </c>
      <c r="N5702" s="25" t="e">
        <v>#N/A</v>
      </c>
      <c r="O5702" s="25" t="e">
        <f>VLOOKUP(A5702,'NFkB target TFs'!$E$10:$E$54,1,FALSE)</f>
        <v>#N/A</v>
      </c>
      <c r="P5702" s="25" t="e">
        <f>VLOOKUP(A5702,'all NFkB targets'!$A$6:$A$571,1,FALSE)</f>
        <v>#N/A</v>
      </c>
    </row>
    <row r="5703" spans="1:16" x14ac:dyDescent="0.25">
      <c r="A5703" s="96" t="s">
        <v>7170</v>
      </c>
      <c r="B5703" s="21" t="s">
        <v>7171</v>
      </c>
      <c r="C5703" s="21"/>
      <c r="D5703" s="22">
        <v>0</v>
      </c>
      <c r="E5703" s="23">
        <v>-0.20175114088068302</v>
      </c>
      <c r="F5703" s="23">
        <v>0.22065971427828004</v>
      </c>
      <c r="G5703" s="23">
        <v>0.28772957066755284</v>
      </c>
      <c r="H5703" s="23">
        <v>-7.7968807308433322E-2</v>
      </c>
      <c r="I5703" s="25">
        <f t="shared" si="356"/>
        <v>0</v>
      </c>
      <c r="J5703" s="25">
        <f t="shared" si="357"/>
        <v>0</v>
      </c>
      <c r="K5703" s="25">
        <f t="shared" si="358"/>
        <v>0</v>
      </c>
      <c r="L5703" s="25">
        <f t="shared" si="359"/>
        <v>0</v>
      </c>
      <c r="M5703" s="25">
        <v>0</v>
      </c>
      <c r="N5703" s="25" t="e">
        <v>#N/A</v>
      </c>
      <c r="O5703" s="25" t="e">
        <f>VLOOKUP(A5703,'NFkB target TFs'!$E$10:$E$54,1,FALSE)</f>
        <v>#N/A</v>
      </c>
      <c r="P5703" s="25" t="e">
        <f>VLOOKUP(A5703,'all NFkB targets'!$A$6:$A$571,1,FALSE)</f>
        <v>#N/A</v>
      </c>
    </row>
    <row r="5704" spans="1:16" x14ac:dyDescent="0.25">
      <c r="A5704" s="96" t="s">
        <v>1276</v>
      </c>
      <c r="B5704" s="21" t="s">
        <v>1277</v>
      </c>
      <c r="C5704" s="21"/>
      <c r="D5704" s="22">
        <v>0</v>
      </c>
      <c r="E5704" s="23">
        <v>0.16549439562673884</v>
      </c>
      <c r="F5704" s="23">
        <v>-2.6597554790883569E-2</v>
      </c>
      <c r="G5704" s="23">
        <v>-0.22167426560436188</v>
      </c>
      <c r="H5704" s="23">
        <v>-7.7973871902660669E-2</v>
      </c>
      <c r="I5704" s="25">
        <f t="shared" si="356"/>
        <v>0</v>
      </c>
      <c r="J5704" s="25">
        <f t="shared" si="357"/>
        <v>0</v>
      </c>
      <c r="K5704" s="25">
        <f t="shared" si="358"/>
        <v>0</v>
      </c>
      <c r="L5704" s="25">
        <f t="shared" si="359"/>
        <v>0</v>
      </c>
      <c r="M5704" s="25">
        <v>0</v>
      </c>
      <c r="N5704" s="25" t="e">
        <v>#N/A</v>
      </c>
      <c r="O5704" s="25" t="e">
        <f>VLOOKUP(A5704,'NFkB target TFs'!$E$10:$E$54,1,FALSE)</f>
        <v>#N/A</v>
      </c>
      <c r="P5704" s="25" t="e">
        <f>VLOOKUP(A5704,'all NFkB targets'!$A$6:$A$571,1,FALSE)</f>
        <v>#N/A</v>
      </c>
    </row>
    <row r="5705" spans="1:16" x14ac:dyDescent="0.25">
      <c r="A5705" s="96" t="s">
        <v>11126</v>
      </c>
      <c r="B5705" s="21" t="s">
        <v>11127</v>
      </c>
      <c r="C5705" s="21"/>
      <c r="D5705" s="22">
        <v>0</v>
      </c>
      <c r="E5705" s="23">
        <v>0.27846335356479296</v>
      </c>
      <c r="F5705" s="23">
        <v>3.4396017303226639E-2</v>
      </c>
      <c r="G5705" s="23">
        <v>-0.1846604790834834</v>
      </c>
      <c r="H5705" s="23">
        <v>-7.8038426670452632E-2</v>
      </c>
      <c r="I5705" s="25">
        <f t="shared" si="356"/>
        <v>0</v>
      </c>
      <c r="J5705" s="25">
        <f t="shared" si="357"/>
        <v>0</v>
      </c>
      <c r="K5705" s="25">
        <f t="shared" si="358"/>
        <v>0</v>
      </c>
      <c r="L5705" s="25">
        <f t="shared" si="359"/>
        <v>0</v>
      </c>
      <c r="M5705" s="25">
        <v>0</v>
      </c>
      <c r="N5705" s="25" t="e">
        <v>#N/A</v>
      </c>
      <c r="O5705" s="25" t="e">
        <f>VLOOKUP(A5705,'NFkB target TFs'!$E$10:$E$54,1,FALSE)</f>
        <v>#N/A</v>
      </c>
      <c r="P5705" s="25" t="e">
        <f>VLOOKUP(A5705,'all NFkB targets'!$A$6:$A$571,1,FALSE)</f>
        <v>#N/A</v>
      </c>
    </row>
    <row r="5706" spans="1:16" x14ac:dyDescent="0.25">
      <c r="A5706" s="96" t="s">
        <v>10984</v>
      </c>
      <c r="B5706" s="21" t="s">
        <v>10985</v>
      </c>
      <c r="C5706" s="21"/>
      <c r="D5706" s="22">
        <v>0</v>
      </c>
      <c r="E5706" s="23">
        <v>-0.29722997465189899</v>
      </c>
      <c r="F5706" s="23">
        <v>0.10107140066779</v>
      </c>
      <c r="G5706" s="23">
        <v>-5.3862343814839002E-2</v>
      </c>
      <c r="H5706" s="23">
        <v>-7.8051346903050087E-2</v>
      </c>
      <c r="I5706" s="25">
        <f t="shared" si="356"/>
        <v>0</v>
      </c>
      <c r="J5706" s="25">
        <f t="shared" si="357"/>
        <v>0</v>
      </c>
      <c r="K5706" s="25">
        <f t="shared" si="358"/>
        <v>0</v>
      </c>
      <c r="L5706" s="25">
        <f t="shared" si="359"/>
        <v>0</v>
      </c>
      <c r="M5706" s="25">
        <v>0</v>
      </c>
      <c r="N5706" s="25" t="e">
        <v>#N/A</v>
      </c>
      <c r="O5706" s="25" t="e">
        <f>VLOOKUP(A5706,'NFkB target TFs'!$E$10:$E$54,1,FALSE)</f>
        <v>#N/A</v>
      </c>
      <c r="P5706" s="25" t="e">
        <f>VLOOKUP(A5706,'all NFkB targets'!$A$6:$A$571,1,FALSE)</f>
        <v>#N/A</v>
      </c>
    </row>
    <row r="5707" spans="1:16" x14ac:dyDescent="0.25">
      <c r="A5707" s="96" t="s">
        <v>7474</v>
      </c>
      <c r="B5707" s="21" t="s">
        <v>7475</v>
      </c>
      <c r="C5707" s="21"/>
      <c r="D5707" s="22">
        <v>0</v>
      </c>
      <c r="E5707" s="23">
        <v>0.14052283534115959</v>
      </c>
      <c r="F5707" s="23">
        <v>-0.10156247084130837</v>
      </c>
      <c r="G5707" s="23">
        <v>-0.20965857081255301</v>
      </c>
      <c r="H5707" s="23">
        <v>-7.8087729729760594E-2</v>
      </c>
      <c r="I5707" s="25">
        <f t="shared" si="356"/>
        <v>0</v>
      </c>
      <c r="J5707" s="25">
        <f t="shared" si="357"/>
        <v>0</v>
      </c>
      <c r="K5707" s="25">
        <f t="shared" si="358"/>
        <v>0</v>
      </c>
      <c r="L5707" s="25">
        <f t="shared" si="359"/>
        <v>0</v>
      </c>
      <c r="M5707" s="25">
        <v>0</v>
      </c>
      <c r="N5707" s="25" t="e">
        <v>#N/A</v>
      </c>
      <c r="O5707" s="25" t="e">
        <f>VLOOKUP(A5707,'NFkB target TFs'!$E$10:$E$54,1,FALSE)</f>
        <v>#N/A</v>
      </c>
      <c r="P5707" s="25" t="e">
        <f>VLOOKUP(A5707,'all NFkB targets'!$A$6:$A$571,1,FALSE)</f>
        <v>#N/A</v>
      </c>
    </row>
    <row r="5708" spans="1:16" x14ac:dyDescent="0.25">
      <c r="A5708" s="96" t="s">
        <v>3369</v>
      </c>
      <c r="B5708" s="21" t="s">
        <v>3370</v>
      </c>
      <c r="C5708" s="21"/>
      <c r="D5708" s="22">
        <v>0</v>
      </c>
      <c r="E5708" s="23">
        <v>0.25965531087468857</v>
      </c>
      <c r="F5708" s="23">
        <v>-2.8574229158740173E-3</v>
      </c>
      <c r="G5708" s="23">
        <v>-0.18180420289457597</v>
      </c>
      <c r="H5708" s="23">
        <v>-7.8282413214572716E-2</v>
      </c>
      <c r="I5708" s="25">
        <f t="shared" si="356"/>
        <v>0</v>
      </c>
      <c r="J5708" s="25">
        <f t="shared" si="357"/>
        <v>0</v>
      </c>
      <c r="K5708" s="25">
        <f t="shared" si="358"/>
        <v>0</v>
      </c>
      <c r="L5708" s="25">
        <f t="shared" si="359"/>
        <v>0</v>
      </c>
      <c r="M5708" s="25">
        <v>0</v>
      </c>
      <c r="N5708" s="25" t="e">
        <v>#N/A</v>
      </c>
      <c r="O5708" s="25" t="e">
        <f>VLOOKUP(A5708,'NFkB target TFs'!$E$10:$E$54,1,FALSE)</f>
        <v>#N/A</v>
      </c>
      <c r="P5708" s="25" t="e">
        <f>VLOOKUP(A5708,'all NFkB targets'!$A$6:$A$571,1,FALSE)</f>
        <v>#N/A</v>
      </c>
    </row>
    <row r="5709" spans="1:16" x14ac:dyDescent="0.25">
      <c r="A5709" s="96" t="s">
        <v>6684</v>
      </c>
      <c r="B5709" s="21" t="s">
        <v>6685</v>
      </c>
      <c r="C5709" s="21"/>
      <c r="D5709" s="22">
        <v>0</v>
      </c>
      <c r="E5709" s="23">
        <v>6.8791685937230077E-2</v>
      </c>
      <c r="F5709" s="23">
        <v>0.13910696380483567</v>
      </c>
      <c r="G5709" s="23">
        <v>0.11324172833034032</v>
      </c>
      <c r="H5709" s="23">
        <v>-7.8379231537774027E-2</v>
      </c>
      <c r="I5709" s="25">
        <f t="shared" si="356"/>
        <v>0</v>
      </c>
      <c r="J5709" s="25">
        <f t="shared" si="357"/>
        <v>0</v>
      </c>
      <c r="K5709" s="25">
        <f t="shared" si="358"/>
        <v>0</v>
      </c>
      <c r="L5709" s="25">
        <f t="shared" si="359"/>
        <v>0</v>
      </c>
      <c r="M5709" s="25">
        <v>0</v>
      </c>
      <c r="N5709" s="25" t="e">
        <v>#N/A</v>
      </c>
      <c r="O5709" s="25" t="e">
        <f>VLOOKUP(A5709,'NFkB target TFs'!$E$10:$E$54,1,FALSE)</f>
        <v>#N/A</v>
      </c>
      <c r="P5709" s="25" t="e">
        <f>VLOOKUP(A5709,'all NFkB targets'!$A$6:$A$571,1,FALSE)</f>
        <v>#N/A</v>
      </c>
    </row>
    <row r="5710" spans="1:16" x14ac:dyDescent="0.25">
      <c r="A5710" s="96" t="s">
        <v>9692</v>
      </c>
      <c r="B5710" s="21" t="s">
        <v>9693</v>
      </c>
      <c r="C5710" s="21"/>
      <c r="D5710" s="22">
        <v>0</v>
      </c>
      <c r="E5710" s="23">
        <v>0.19425836716031597</v>
      </c>
      <c r="F5710" s="23">
        <v>0.18998503101832293</v>
      </c>
      <c r="G5710" s="23">
        <v>0.13772791056754125</v>
      </c>
      <c r="H5710" s="23">
        <v>-7.8386667589806294E-2</v>
      </c>
      <c r="I5710" s="25">
        <f t="shared" si="356"/>
        <v>0</v>
      </c>
      <c r="J5710" s="25">
        <f t="shared" si="357"/>
        <v>0</v>
      </c>
      <c r="K5710" s="25">
        <f t="shared" si="358"/>
        <v>0</v>
      </c>
      <c r="L5710" s="25">
        <f t="shared" si="359"/>
        <v>0</v>
      </c>
      <c r="M5710" s="25">
        <v>0</v>
      </c>
      <c r="N5710" s="25" t="e">
        <v>#N/A</v>
      </c>
      <c r="O5710" s="25" t="e">
        <f>VLOOKUP(A5710,'NFkB target TFs'!$E$10:$E$54,1,FALSE)</f>
        <v>#N/A</v>
      </c>
      <c r="P5710" s="25" t="e">
        <f>VLOOKUP(A5710,'all NFkB targets'!$A$6:$A$571,1,FALSE)</f>
        <v>#N/A</v>
      </c>
    </row>
    <row r="5711" spans="1:16" x14ac:dyDescent="0.25">
      <c r="A5711" s="96" t="s">
        <v>7466</v>
      </c>
      <c r="B5711" s="21" t="s">
        <v>7467</v>
      </c>
      <c r="C5711" s="21"/>
      <c r="D5711" s="22">
        <v>0</v>
      </c>
      <c r="E5711" s="23">
        <v>-0.17536411219743939</v>
      </c>
      <c r="F5711" s="23">
        <v>8.1182654923318304E-2</v>
      </c>
      <c r="G5711" s="23">
        <v>-7.6628356116974591E-2</v>
      </c>
      <c r="H5711" s="23">
        <v>-7.8416999302496113E-2</v>
      </c>
      <c r="I5711" s="25">
        <f t="shared" si="356"/>
        <v>0</v>
      </c>
      <c r="J5711" s="25">
        <f t="shared" si="357"/>
        <v>0</v>
      </c>
      <c r="K5711" s="25">
        <f t="shared" si="358"/>
        <v>0</v>
      </c>
      <c r="L5711" s="25">
        <f t="shared" si="359"/>
        <v>0</v>
      </c>
      <c r="M5711" s="25">
        <v>0</v>
      </c>
      <c r="N5711" s="25" t="e">
        <v>#N/A</v>
      </c>
      <c r="O5711" s="25" t="e">
        <f>VLOOKUP(A5711,'NFkB target TFs'!$E$10:$E$54,1,FALSE)</f>
        <v>#N/A</v>
      </c>
      <c r="P5711" s="25" t="e">
        <f>VLOOKUP(A5711,'all NFkB targets'!$A$6:$A$571,1,FALSE)</f>
        <v>#N/A</v>
      </c>
    </row>
    <row r="5712" spans="1:16" x14ac:dyDescent="0.25">
      <c r="A5712" s="96" t="s">
        <v>2093</v>
      </c>
      <c r="B5712" s="21" t="s">
        <v>2094</v>
      </c>
      <c r="C5712" s="21"/>
      <c r="D5712" s="22">
        <v>0</v>
      </c>
      <c r="E5712" s="23">
        <v>0.11543385639416914</v>
      </c>
      <c r="F5712" s="23">
        <v>0.47393118833241232</v>
      </c>
      <c r="G5712" s="23">
        <v>0.3047763225198169</v>
      </c>
      <c r="H5712" s="23">
        <v>-7.8458263878238441E-2</v>
      </c>
      <c r="I5712" s="25">
        <f t="shared" si="356"/>
        <v>0</v>
      </c>
      <c r="J5712" s="25">
        <f t="shared" si="357"/>
        <v>0</v>
      </c>
      <c r="K5712" s="25">
        <f t="shared" si="358"/>
        <v>0</v>
      </c>
      <c r="L5712" s="25">
        <f t="shared" si="359"/>
        <v>0</v>
      </c>
      <c r="M5712" s="25">
        <v>0</v>
      </c>
      <c r="N5712" s="25" t="e">
        <v>#N/A</v>
      </c>
      <c r="O5712" s="25" t="e">
        <f>VLOOKUP(A5712,'NFkB target TFs'!$E$10:$E$54,1,FALSE)</f>
        <v>#N/A</v>
      </c>
      <c r="P5712" s="25" t="e">
        <f>VLOOKUP(A5712,'all NFkB targets'!$A$6:$A$571,1,FALSE)</f>
        <v>#N/A</v>
      </c>
    </row>
    <row r="5713" spans="1:16" x14ac:dyDescent="0.25">
      <c r="A5713" s="96" t="s">
        <v>14832</v>
      </c>
      <c r="B5713" s="21" t="s">
        <v>14833</v>
      </c>
      <c r="C5713" s="21"/>
      <c r="D5713" s="22">
        <v>0</v>
      </c>
      <c r="E5713" s="28">
        <v>0.16620140964802588</v>
      </c>
      <c r="F5713" s="28">
        <v>0.61200494429191887</v>
      </c>
      <c r="G5713" s="28">
        <v>1.1849336677871456</v>
      </c>
      <c r="H5713" s="23">
        <v>-7.8526060580371843E-2</v>
      </c>
      <c r="I5713" s="25">
        <f t="shared" si="356"/>
        <v>0</v>
      </c>
      <c r="J5713" s="25">
        <f t="shared" si="357"/>
        <v>1</v>
      </c>
      <c r="K5713" s="25">
        <f t="shared" si="358"/>
        <v>1</v>
      </c>
      <c r="L5713" s="25">
        <f t="shared" si="359"/>
        <v>0</v>
      </c>
      <c r="M5713" s="25">
        <v>1</v>
      </c>
      <c r="N5713" s="25" t="e">
        <v>#N/A</v>
      </c>
      <c r="O5713" s="25" t="e">
        <f>VLOOKUP(A5713,'NFkB target TFs'!$E$10:$E$54,1,FALSE)</f>
        <v>#N/A</v>
      </c>
      <c r="P5713" s="25" t="e">
        <f>VLOOKUP(A5713,'all NFkB targets'!$A$6:$A$571,1,FALSE)</f>
        <v>#N/A</v>
      </c>
    </row>
    <row r="5714" spans="1:16" x14ac:dyDescent="0.25">
      <c r="A5714" s="96" t="s">
        <v>2436</v>
      </c>
      <c r="B5714" s="21" t="s">
        <v>941</v>
      </c>
      <c r="C5714" s="21"/>
      <c r="D5714" s="22">
        <v>0</v>
      </c>
      <c r="E5714" s="23">
        <v>0.12517549470901398</v>
      </c>
      <c r="F5714" s="23">
        <v>0.39735285713868868</v>
      </c>
      <c r="G5714" s="23">
        <v>0.40502141871054748</v>
      </c>
      <c r="H5714" s="23">
        <v>-7.8715340602850264E-2</v>
      </c>
      <c r="I5714" s="25">
        <f t="shared" si="356"/>
        <v>0</v>
      </c>
      <c r="J5714" s="25">
        <f t="shared" si="357"/>
        <v>0</v>
      </c>
      <c r="K5714" s="25">
        <f t="shared" si="358"/>
        <v>0</v>
      </c>
      <c r="L5714" s="25">
        <f t="shared" si="359"/>
        <v>0</v>
      </c>
      <c r="M5714" s="25">
        <v>0</v>
      </c>
      <c r="N5714" s="25" t="e">
        <v>#N/A</v>
      </c>
      <c r="O5714" s="25" t="e">
        <f>VLOOKUP(A5714,'NFkB target TFs'!$E$10:$E$54,1,FALSE)</f>
        <v>#N/A</v>
      </c>
      <c r="P5714" s="25" t="e">
        <f>VLOOKUP(A5714,'all NFkB targets'!$A$6:$A$571,1,FALSE)</f>
        <v>#N/A</v>
      </c>
    </row>
    <row r="5715" spans="1:16" x14ac:dyDescent="0.25">
      <c r="A5715" s="96" t="s">
        <v>287</v>
      </c>
      <c r="B5715" s="21" t="s">
        <v>288</v>
      </c>
      <c r="C5715" s="21"/>
      <c r="D5715" s="22">
        <v>0</v>
      </c>
      <c r="E5715" s="23">
        <v>1.0669453501243509E-2</v>
      </c>
      <c r="F5715" s="23">
        <v>0.10796749793901415</v>
      </c>
      <c r="G5715" s="23">
        <v>0.46376604431564866</v>
      </c>
      <c r="H5715" s="23">
        <v>-7.8748560594675762E-2</v>
      </c>
      <c r="I5715" s="25">
        <f t="shared" si="356"/>
        <v>0</v>
      </c>
      <c r="J5715" s="25">
        <f t="shared" si="357"/>
        <v>0</v>
      </c>
      <c r="K5715" s="25">
        <f t="shared" si="358"/>
        <v>0</v>
      </c>
      <c r="L5715" s="25">
        <f t="shared" si="359"/>
        <v>0</v>
      </c>
      <c r="M5715" s="25">
        <v>0</v>
      </c>
      <c r="N5715" s="25" t="e">
        <v>#N/A</v>
      </c>
      <c r="O5715" s="25" t="e">
        <f>VLOOKUP(A5715,'NFkB target TFs'!$E$10:$E$54,1,FALSE)</f>
        <v>#N/A</v>
      </c>
      <c r="P5715" s="25" t="e">
        <f>VLOOKUP(A5715,'all NFkB targets'!$A$6:$A$571,1,FALSE)</f>
        <v>#N/A</v>
      </c>
    </row>
    <row r="5716" spans="1:16" x14ac:dyDescent="0.25">
      <c r="A5716" s="96" t="s">
        <v>6750</v>
      </c>
      <c r="B5716" s="21" t="s">
        <v>6751</v>
      </c>
      <c r="C5716" s="21"/>
      <c r="D5716" s="22">
        <v>0</v>
      </c>
      <c r="E5716" s="23">
        <v>1.975423434104304E-2</v>
      </c>
      <c r="F5716" s="23">
        <v>0.3710341068747019</v>
      </c>
      <c r="G5716" s="23">
        <v>0.23075334325086505</v>
      </c>
      <c r="H5716" s="23">
        <v>-7.8750040924506465E-2</v>
      </c>
      <c r="I5716" s="25">
        <f t="shared" si="356"/>
        <v>0</v>
      </c>
      <c r="J5716" s="25">
        <f t="shared" si="357"/>
        <v>0</v>
      </c>
      <c r="K5716" s="25">
        <f t="shared" si="358"/>
        <v>0</v>
      </c>
      <c r="L5716" s="25">
        <f t="shared" si="359"/>
        <v>0</v>
      </c>
      <c r="M5716" s="25">
        <v>0</v>
      </c>
      <c r="N5716" s="25" t="e">
        <v>#N/A</v>
      </c>
      <c r="O5716" s="25" t="e">
        <f>VLOOKUP(A5716,'NFkB target TFs'!$E$10:$E$54,1,FALSE)</f>
        <v>#N/A</v>
      </c>
      <c r="P5716" s="25" t="e">
        <f>VLOOKUP(A5716,'all NFkB targets'!$A$6:$A$571,1,FALSE)</f>
        <v>#N/A</v>
      </c>
    </row>
    <row r="5717" spans="1:16" x14ac:dyDescent="0.25">
      <c r="A5717" s="96" t="s">
        <v>1953</v>
      </c>
      <c r="B5717" s="21" t="s">
        <v>1954</v>
      </c>
      <c r="C5717" s="21"/>
      <c r="D5717" s="22">
        <v>0</v>
      </c>
      <c r="E5717" s="23">
        <v>-3.8373952209943961E-2</v>
      </c>
      <c r="F5717" s="23">
        <v>1.5533550261957208E-2</v>
      </c>
      <c r="G5717" s="23">
        <v>-9.0855015569867234E-2</v>
      </c>
      <c r="H5717" s="23">
        <v>-7.8943220098954658E-2</v>
      </c>
      <c r="I5717" s="25">
        <f t="shared" si="356"/>
        <v>0</v>
      </c>
      <c r="J5717" s="25">
        <f t="shared" si="357"/>
        <v>0</v>
      </c>
      <c r="K5717" s="25">
        <f t="shared" si="358"/>
        <v>0</v>
      </c>
      <c r="L5717" s="25">
        <f t="shared" si="359"/>
        <v>0</v>
      </c>
      <c r="M5717" s="25">
        <v>0</v>
      </c>
      <c r="N5717" s="25" t="e">
        <v>#N/A</v>
      </c>
      <c r="O5717" s="25" t="e">
        <f>VLOOKUP(A5717,'NFkB target TFs'!$E$10:$E$54,1,FALSE)</f>
        <v>#N/A</v>
      </c>
      <c r="P5717" s="25" t="e">
        <f>VLOOKUP(A5717,'all NFkB targets'!$A$6:$A$571,1,FALSE)</f>
        <v>#N/A</v>
      </c>
    </row>
    <row r="5718" spans="1:16" x14ac:dyDescent="0.25">
      <c r="A5718" s="96" t="s">
        <v>5139</v>
      </c>
      <c r="B5718" s="21" t="s">
        <v>5140</v>
      </c>
      <c r="C5718" s="21"/>
      <c r="D5718" s="22">
        <v>0</v>
      </c>
      <c r="E5718" s="23">
        <v>-8.7538678769261996E-2</v>
      </c>
      <c r="F5718" s="23">
        <v>0.15323243254884858</v>
      </c>
      <c r="G5718" s="23">
        <v>-0.13788263637696752</v>
      </c>
      <c r="H5718" s="23">
        <v>-7.8948523482646235E-2</v>
      </c>
      <c r="I5718" s="25">
        <f t="shared" si="356"/>
        <v>0</v>
      </c>
      <c r="J5718" s="25">
        <f t="shared" si="357"/>
        <v>0</v>
      </c>
      <c r="K5718" s="25">
        <f t="shared" si="358"/>
        <v>0</v>
      </c>
      <c r="L5718" s="25">
        <f t="shared" si="359"/>
        <v>0</v>
      </c>
      <c r="M5718" s="25">
        <v>0</v>
      </c>
      <c r="N5718" s="25" t="e">
        <v>#N/A</v>
      </c>
      <c r="O5718" s="25" t="e">
        <f>VLOOKUP(A5718,'NFkB target TFs'!$E$10:$E$54,1,FALSE)</f>
        <v>#N/A</v>
      </c>
      <c r="P5718" s="25" t="e">
        <f>VLOOKUP(A5718,'all NFkB targets'!$A$6:$A$571,1,FALSE)</f>
        <v>#N/A</v>
      </c>
    </row>
    <row r="5719" spans="1:16" x14ac:dyDescent="0.25">
      <c r="A5719" s="96" t="s">
        <v>7900</v>
      </c>
      <c r="B5719" s="21" t="s">
        <v>7901</v>
      </c>
      <c r="C5719" s="21"/>
      <c r="D5719" s="22">
        <v>0</v>
      </c>
      <c r="E5719" s="23">
        <v>1.0326781912441385E-2</v>
      </c>
      <c r="F5719" s="23">
        <v>0.23811953510566564</v>
      </c>
      <c r="G5719" s="23">
        <v>1.1665456518340415E-2</v>
      </c>
      <c r="H5719" s="23">
        <v>-7.9108159146660001E-2</v>
      </c>
      <c r="I5719" s="25">
        <f t="shared" si="356"/>
        <v>0</v>
      </c>
      <c r="J5719" s="25">
        <f t="shared" si="357"/>
        <v>0</v>
      </c>
      <c r="K5719" s="25">
        <f t="shared" si="358"/>
        <v>0</v>
      </c>
      <c r="L5719" s="25">
        <f t="shared" si="359"/>
        <v>0</v>
      </c>
      <c r="M5719" s="25">
        <v>0</v>
      </c>
      <c r="N5719" s="25" t="e">
        <v>#N/A</v>
      </c>
      <c r="O5719" s="25" t="e">
        <f>VLOOKUP(A5719,'NFkB target TFs'!$E$10:$E$54,1,FALSE)</f>
        <v>#N/A</v>
      </c>
      <c r="P5719" s="25" t="e">
        <f>VLOOKUP(A5719,'all NFkB targets'!$A$6:$A$571,1,FALSE)</f>
        <v>#N/A</v>
      </c>
    </row>
    <row r="5720" spans="1:16" x14ac:dyDescent="0.25">
      <c r="A5720" s="96" t="s">
        <v>9092</v>
      </c>
      <c r="B5720" s="21" t="s">
        <v>941</v>
      </c>
      <c r="C5720" s="21"/>
      <c r="D5720" s="22">
        <v>0</v>
      </c>
      <c r="E5720" s="23">
        <v>9.9922572058974132E-2</v>
      </c>
      <c r="F5720" s="23">
        <v>-0.12944038074284059</v>
      </c>
      <c r="G5720" s="23">
        <v>-0.21708440270688209</v>
      </c>
      <c r="H5720" s="23">
        <v>-7.9119700822891381E-2</v>
      </c>
      <c r="I5720" s="25">
        <f t="shared" si="356"/>
        <v>0</v>
      </c>
      <c r="J5720" s="25">
        <f t="shared" si="357"/>
        <v>0</v>
      </c>
      <c r="K5720" s="25">
        <f t="shared" si="358"/>
        <v>0</v>
      </c>
      <c r="L5720" s="25">
        <f t="shared" si="359"/>
        <v>0</v>
      </c>
      <c r="M5720" s="25">
        <v>0</v>
      </c>
      <c r="N5720" s="25" t="e">
        <v>#N/A</v>
      </c>
      <c r="O5720" s="25" t="e">
        <f>VLOOKUP(A5720,'NFkB target TFs'!$E$10:$E$54,1,FALSE)</f>
        <v>#N/A</v>
      </c>
      <c r="P5720" s="25" t="e">
        <f>VLOOKUP(A5720,'all NFkB targets'!$A$6:$A$571,1,FALSE)</f>
        <v>#N/A</v>
      </c>
    </row>
    <row r="5721" spans="1:16" x14ac:dyDescent="0.25">
      <c r="A5721" s="96" t="s">
        <v>3820</v>
      </c>
      <c r="B5721" s="21" t="s">
        <v>3821</v>
      </c>
      <c r="C5721" s="21"/>
      <c r="D5721" s="22">
        <v>0</v>
      </c>
      <c r="E5721" s="23">
        <v>-0.32107573297219832</v>
      </c>
      <c r="F5721" s="23">
        <v>-0.10727828878911989</v>
      </c>
      <c r="G5721" s="23">
        <v>0.16641207320969481</v>
      </c>
      <c r="H5721" s="23">
        <v>-7.9136587959459978E-2</v>
      </c>
      <c r="I5721" s="25">
        <f t="shared" si="356"/>
        <v>0</v>
      </c>
      <c r="J5721" s="25">
        <f t="shared" si="357"/>
        <v>0</v>
      </c>
      <c r="K5721" s="25">
        <f t="shared" si="358"/>
        <v>0</v>
      </c>
      <c r="L5721" s="25">
        <f t="shared" si="359"/>
        <v>0</v>
      </c>
      <c r="M5721" s="25">
        <v>0</v>
      </c>
      <c r="N5721" s="25" t="e">
        <v>#N/A</v>
      </c>
      <c r="O5721" s="25" t="e">
        <f>VLOOKUP(A5721,'NFkB target TFs'!$E$10:$E$54,1,FALSE)</f>
        <v>#N/A</v>
      </c>
      <c r="P5721" s="25" t="e">
        <f>VLOOKUP(A5721,'all NFkB targets'!$A$6:$A$571,1,FALSE)</f>
        <v>#N/A</v>
      </c>
    </row>
    <row r="5722" spans="1:16" x14ac:dyDescent="0.25">
      <c r="A5722" s="96" t="s">
        <v>11559</v>
      </c>
      <c r="B5722" s="21" t="s">
        <v>11560</v>
      </c>
      <c r="C5722" s="21"/>
      <c r="D5722" s="22">
        <v>0</v>
      </c>
      <c r="E5722" s="23">
        <v>-5.7974748378602087E-2</v>
      </c>
      <c r="F5722" s="23">
        <v>6.6604530717186458E-2</v>
      </c>
      <c r="G5722" s="23">
        <v>5.9395408773766173E-2</v>
      </c>
      <c r="H5722" s="23">
        <v>-7.9255859310774349E-2</v>
      </c>
      <c r="I5722" s="25">
        <f t="shared" si="356"/>
        <v>0</v>
      </c>
      <c r="J5722" s="25">
        <f t="shared" si="357"/>
        <v>0</v>
      </c>
      <c r="K5722" s="25">
        <f t="shared" si="358"/>
        <v>0</v>
      </c>
      <c r="L5722" s="25">
        <f t="shared" si="359"/>
        <v>0</v>
      </c>
      <c r="M5722" s="25">
        <v>0</v>
      </c>
      <c r="N5722" s="25" t="e">
        <v>#N/A</v>
      </c>
      <c r="O5722" s="25" t="e">
        <f>VLOOKUP(A5722,'NFkB target TFs'!$E$10:$E$54,1,FALSE)</f>
        <v>#N/A</v>
      </c>
      <c r="P5722" s="25" t="e">
        <f>VLOOKUP(A5722,'all NFkB targets'!$A$6:$A$571,1,FALSE)</f>
        <v>#N/A</v>
      </c>
    </row>
    <row r="5723" spans="1:16" x14ac:dyDescent="0.25">
      <c r="A5723" s="96" t="s">
        <v>3935</v>
      </c>
      <c r="B5723" s="21" t="s">
        <v>3936</v>
      </c>
      <c r="C5723" s="21"/>
      <c r="D5723" s="22">
        <v>0</v>
      </c>
      <c r="E5723" s="23">
        <v>0.19631699400168762</v>
      </c>
      <c r="F5723" s="23">
        <v>0.28577522391279758</v>
      </c>
      <c r="G5723" s="23">
        <v>0.37268109571282582</v>
      </c>
      <c r="H5723" s="23">
        <v>-7.9500718677633433E-2</v>
      </c>
      <c r="I5723" s="25">
        <f t="shared" si="356"/>
        <v>0</v>
      </c>
      <c r="J5723" s="25">
        <f t="shared" si="357"/>
        <v>0</v>
      </c>
      <c r="K5723" s="25">
        <f t="shared" si="358"/>
        <v>0</v>
      </c>
      <c r="L5723" s="25">
        <f t="shared" si="359"/>
        <v>0</v>
      </c>
      <c r="M5723" s="25">
        <v>0</v>
      </c>
      <c r="N5723" s="25" t="e">
        <v>#N/A</v>
      </c>
      <c r="O5723" s="25" t="e">
        <f>VLOOKUP(A5723,'NFkB target TFs'!$E$10:$E$54,1,FALSE)</f>
        <v>#N/A</v>
      </c>
      <c r="P5723" s="25" t="e">
        <f>VLOOKUP(A5723,'all NFkB targets'!$A$6:$A$571,1,FALSE)</f>
        <v>#N/A</v>
      </c>
    </row>
    <row r="5724" spans="1:16" x14ac:dyDescent="0.25">
      <c r="A5724" s="96" t="s">
        <v>3211</v>
      </c>
      <c r="B5724" s="21" t="s">
        <v>3212</v>
      </c>
      <c r="C5724" s="21"/>
      <c r="D5724" s="22">
        <v>0</v>
      </c>
      <c r="E5724" s="23">
        <v>-0.22695209748427014</v>
      </c>
      <c r="F5724" s="23">
        <v>4.158311555588589E-2</v>
      </c>
      <c r="G5724" s="23">
        <v>0.2552621648854782</v>
      </c>
      <c r="H5724" s="23">
        <v>-7.9542241081763165E-2</v>
      </c>
      <c r="I5724" s="25">
        <f t="shared" si="356"/>
        <v>0</v>
      </c>
      <c r="J5724" s="25">
        <f t="shared" si="357"/>
        <v>0</v>
      </c>
      <c r="K5724" s="25">
        <f t="shared" si="358"/>
        <v>0</v>
      </c>
      <c r="L5724" s="25">
        <f t="shared" si="359"/>
        <v>0</v>
      </c>
      <c r="M5724" s="25">
        <v>0</v>
      </c>
      <c r="N5724" s="25" t="e">
        <v>#N/A</v>
      </c>
      <c r="O5724" s="25" t="e">
        <f>VLOOKUP(A5724,'NFkB target TFs'!$E$10:$E$54,1,FALSE)</f>
        <v>#N/A</v>
      </c>
      <c r="P5724" s="25" t="e">
        <f>VLOOKUP(A5724,'all NFkB targets'!$A$6:$A$571,1,FALSE)</f>
        <v>#N/A</v>
      </c>
    </row>
    <row r="5725" spans="1:16" x14ac:dyDescent="0.25">
      <c r="A5725" s="96" t="s">
        <v>2967</v>
      </c>
      <c r="B5725" s="21" t="s">
        <v>2968</v>
      </c>
      <c r="C5725" s="21"/>
      <c r="D5725" s="22">
        <v>0</v>
      </c>
      <c r="E5725" s="23">
        <v>-0.15111875043007036</v>
      </c>
      <c r="F5725" s="23">
        <v>1.1734904745691398E-2</v>
      </c>
      <c r="G5725" s="23">
        <v>0.42177233330757202</v>
      </c>
      <c r="H5725" s="23">
        <v>-7.9584329555949795E-2</v>
      </c>
      <c r="I5725" s="25">
        <f t="shared" si="356"/>
        <v>0</v>
      </c>
      <c r="J5725" s="25">
        <f t="shared" si="357"/>
        <v>0</v>
      </c>
      <c r="K5725" s="25">
        <f t="shared" si="358"/>
        <v>0</v>
      </c>
      <c r="L5725" s="25">
        <f t="shared" si="359"/>
        <v>0</v>
      </c>
      <c r="M5725" s="25">
        <v>0</v>
      </c>
      <c r="N5725" s="25" t="e">
        <v>#N/A</v>
      </c>
      <c r="O5725" s="25" t="e">
        <f>VLOOKUP(A5725,'NFkB target TFs'!$E$10:$E$54,1,FALSE)</f>
        <v>#N/A</v>
      </c>
      <c r="P5725" s="25" t="e">
        <f>VLOOKUP(A5725,'all NFkB targets'!$A$6:$A$571,1,FALSE)</f>
        <v>#N/A</v>
      </c>
    </row>
    <row r="5726" spans="1:16" x14ac:dyDescent="0.25">
      <c r="A5726" s="96" t="s">
        <v>8403</v>
      </c>
      <c r="B5726" s="21" t="s">
        <v>8404</v>
      </c>
      <c r="C5726" s="21"/>
      <c r="D5726" s="22">
        <v>0</v>
      </c>
      <c r="E5726" s="23">
        <v>-4.5362714758607828E-2</v>
      </c>
      <c r="F5726" s="23">
        <v>5.3804352077098459E-2</v>
      </c>
      <c r="G5726" s="23">
        <v>-7.4638800892755708E-2</v>
      </c>
      <c r="H5726" s="23">
        <v>-7.9584455175772936E-2</v>
      </c>
      <c r="I5726" s="25">
        <f t="shared" si="356"/>
        <v>0</v>
      </c>
      <c r="J5726" s="25">
        <f t="shared" si="357"/>
        <v>0</v>
      </c>
      <c r="K5726" s="25">
        <f t="shared" si="358"/>
        <v>0</v>
      </c>
      <c r="L5726" s="25">
        <f t="shared" si="359"/>
        <v>0</v>
      </c>
      <c r="M5726" s="25">
        <v>0</v>
      </c>
      <c r="N5726" s="25" t="e">
        <v>#N/A</v>
      </c>
      <c r="O5726" s="25" t="e">
        <f>VLOOKUP(A5726,'NFkB target TFs'!$E$10:$E$54,1,FALSE)</f>
        <v>#N/A</v>
      </c>
      <c r="P5726" s="25" t="e">
        <f>VLOOKUP(A5726,'all NFkB targets'!$A$6:$A$571,1,FALSE)</f>
        <v>#N/A</v>
      </c>
    </row>
    <row r="5727" spans="1:16" x14ac:dyDescent="0.25">
      <c r="A5727" s="96" t="s">
        <v>11755</v>
      </c>
      <c r="B5727" s="21" t="s">
        <v>11756</v>
      </c>
      <c r="C5727" s="21"/>
      <c r="D5727" s="22">
        <v>0</v>
      </c>
      <c r="E5727" s="23">
        <v>-4.6357184822106122E-2</v>
      </c>
      <c r="F5727" s="23">
        <v>0.21481666325239368</v>
      </c>
      <c r="G5727" s="23">
        <v>-0.16288090111538081</v>
      </c>
      <c r="H5727" s="23">
        <v>-7.9594928295807971E-2</v>
      </c>
      <c r="I5727" s="25">
        <f t="shared" si="356"/>
        <v>0</v>
      </c>
      <c r="J5727" s="25">
        <f t="shared" si="357"/>
        <v>0</v>
      </c>
      <c r="K5727" s="25">
        <f t="shared" si="358"/>
        <v>0</v>
      </c>
      <c r="L5727" s="25">
        <f t="shared" si="359"/>
        <v>0</v>
      </c>
      <c r="M5727" s="25">
        <v>0</v>
      </c>
      <c r="N5727" s="25" t="e">
        <v>#N/A</v>
      </c>
      <c r="O5727" s="25" t="e">
        <f>VLOOKUP(A5727,'NFkB target TFs'!$E$10:$E$54,1,FALSE)</f>
        <v>#N/A</v>
      </c>
      <c r="P5727" s="25" t="e">
        <f>VLOOKUP(A5727,'all NFkB targets'!$A$6:$A$571,1,FALSE)</f>
        <v>#N/A</v>
      </c>
    </row>
    <row r="5728" spans="1:16" x14ac:dyDescent="0.25">
      <c r="A5728" s="96" t="s">
        <v>9127</v>
      </c>
      <c r="B5728" s="21" t="s">
        <v>9128</v>
      </c>
      <c r="C5728" s="21"/>
      <c r="D5728" s="22">
        <v>0</v>
      </c>
      <c r="E5728" s="23">
        <v>0.27429923192960781</v>
      </c>
      <c r="F5728" s="23">
        <v>0.35418435809326287</v>
      </c>
      <c r="G5728" s="23">
        <v>0.212818900015916</v>
      </c>
      <c r="H5728" s="23">
        <v>-7.9661782050461261E-2</v>
      </c>
      <c r="I5728" s="25">
        <f t="shared" si="356"/>
        <v>0</v>
      </c>
      <c r="J5728" s="25">
        <f t="shared" si="357"/>
        <v>0</v>
      </c>
      <c r="K5728" s="25">
        <f t="shared" si="358"/>
        <v>0</v>
      </c>
      <c r="L5728" s="25">
        <f t="shared" si="359"/>
        <v>0</v>
      </c>
      <c r="M5728" s="25">
        <v>0</v>
      </c>
      <c r="N5728" s="25" t="e">
        <v>#N/A</v>
      </c>
      <c r="O5728" s="25" t="e">
        <f>VLOOKUP(A5728,'NFkB target TFs'!$E$10:$E$54,1,FALSE)</f>
        <v>#N/A</v>
      </c>
      <c r="P5728" s="25" t="e">
        <f>VLOOKUP(A5728,'all NFkB targets'!$A$6:$A$571,1,FALSE)</f>
        <v>#N/A</v>
      </c>
    </row>
    <row r="5729" spans="1:16" x14ac:dyDescent="0.25">
      <c r="A5729" s="96" t="s">
        <v>8327</v>
      </c>
      <c r="B5729" s="21" t="s">
        <v>8328</v>
      </c>
      <c r="C5729" s="21"/>
      <c r="D5729" s="22">
        <v>0</v>
      </c>
      <c r="E5729" s="23">
        <v>0.10796457863371765</v>
      </c>
      <c r="F5729" s="23">
        <v>-0.11729006978707258</v>
      </c>
      <c r="G5729" s="23">
        <v>3.5384353721448505E-2</v>
      </c>
      <c r="H5729" s="23">
        <v>-7.9727391587037635E-2</v>
      </c>
      <c r="I5729" s="25">
        <f t="shared" si="356"/>
        <v>0</v>
      </c>
      <c r="J5729" s="25">
        <f t="shared" si="357"/>
        <v>0</v>
      </c>
      <c r="K5729" s="25">
        <f t="shared" si="358"/>
        <v>0</v>
      </c>
      <c r="L5729" s="25">
        <f t="shared" si="359"/>
        <v>0</v>
      </c>
      <c r="M5729" s="25">
        <v>0</v>
      </c>
      <c r="N5729" s="25" t="e">
        <v>#N/A</v>
      </c>
      <c r="O5729" s="25" t="e">
        <f>VLOOKUP(A5729,'NFkB target TFs'!$E$10:$E$54,1,FALSE)</f>
        <v>#N/A</v>
      </c>
      <c r="P5729" s="25" t="e">
        <f>VLOOKUP(A5729,'all NFkB targets'!$A$6:$A$571,1,FALSE)</f>
        <v>#N/A</v>
      </c>
    </row>
    <row r="5730" spans="1:16" x14ac:dyDescent="0.25">
      <c r="A5730" s="96" t="s">
        <v>4256</v>
      </c>
      <c r="B5730" s="21" t="s">
        <v>4257</v>
      </c>
      <c r="C5730" s="21"/>
      <c r="D5730" s="22">
        <v>0</v>
      </c>
      <c r="E5730" s="23">
        <v>-0.10009651826384645</v>
      </c>
      <c r="F5730" s="23">
        <v>-1.9916032563875906E-3</v>
      </c>
      <c r="G5730" s="23">
        <v>-0.20870863339167528</v>
      </c>
      <c r="H5730" s="23">
        <v>-7.9743986600166308E-2</v>
      </c>
      <c r="I5730" s="25">
        <f t="shared" si="356"/>
        <v>0</v>
      </c>
      <c r="J5730" s="25">
        <f t="shared" si="357"/>
        <v>0</v>
      </c>
      <c r="K5730" s="25">
        <f t="shared" si="358"/>
        <v>0</v>
      </c>
      <c r="L5730" s="25">
        <f t="shared" si="359"/>
        <v>0</v>
      </c>
      <c r="M5730" s="25">
        <v>0</v>
      </c>
      <c r="N5730" s="25" t="e">
        <v>#N/A</v>
      </c>
      <c r="O5730" s="25" t="e">
        <f>VLOOKUP(A5730,'NFkB target TFs'!$E$10:$E$54,1,FALSE)</f>
        <v>#N/A</v>
      </c>
      <c r="P5730" s="25" t="e">
        <f>VLOOKUP(A5730,'all NFkB targets'!$A$6:$A$571,1,FALSE)</f>
        <v>#N/A</v>
      </c>
    </row>
    <row r="5731" spans="1:16" x14ac:dyDescent="0.25">
      <c r="A5731" s="96" t="s">
        <v>3111</v>
      </c>
      <c r="B5731" s="21" t="s">
        <v>3112</v>
      </c>
      <c r="C5731" s="21"/>
      <c r="D5731" s="22">
        <v>0</v>
      </c>
      <c r="E5731" s="23">
        <v>-7.0678607902416979E-2</v>
      </c>
      <c r="F5731" s="23">
        <v>-1.2132284804547011E-2</v>
      </c>
      <c r="G5731" s="23">
        <v>-0.25321831497703762</v>
      </c>
      <c r="H5731" s="23">
        <v>-7.9773474479868586E-2</v>
      </c>
      <c r="I5731" s="25">
        <f t="shared" si="356"/>
        <v>0</v>
      </c>
      <c r="J5731" s="25">
        <f t="shared" si="357"/>
        <v>0</v>
      </c>
      <c r="K5731" s="25">
        <f t="shared" si="358"/>
        <v>0</v>
      </c>
      <c r="L5731" s="25">
        <f t="shared" si="359"/>
        <v>0</v>
      </c>
      <c r="M5731" s="25">
        <v>0</v>
      </c>
      <c r="N5731" s="25" t="e">
        <v>#N/A</v>
      </c>
      <c r="O5731" s="25" t="e">
        <f>VLOOKUP(A5731,'NFkB target TFs'!$E$10:$E$54,1,FALSE)</f>
        <v>#N/A</v>
      </c>
      <c r="P5731" s="25" t="e">
        <f>VLOOKUP(A5731,'all NFkB targets'!$A$6:$A$571,1,FALSE)</f>
        <v>#N/A</v>
      </c>
    </row>
    <row r="5732" spans="1:16" x14ac:dyDescent="0.25">
      <c r="A5732" s="96" t="s">
        <v>6899</v>
      </c>
      <c r="B5732" s="21" t="s">
        <v>6900</v>
      </c>
      <c r="C5732" s="21"/>
      <c r="D5732" s="22">
        <v>0</v>
      </c>
      <c r="E5732" s="23">
        <v>0.27888693686769811</v>
      </c>
      <c r="F5732" s="23">
        <v>0.12504395538151575</v>
      </c>
      <c r="G5732" s="23">
        <v>0.2603847806297992</v>
      </c>
      <c r="H5732" s="23">
        <v>-7.9910058615580898E-2</v>
      </c>
      <c r="I5732" s="25">
        <f t="shared" si="356"/>
        <v>0</v>
      </c>
      <c r="J5732" s="25">
        <f t="shared" si="357"/>
        <v>0</v>
      </c>
      <c r="K5732" s="25">
        <f t="shared" si="358"/>
        <v>0</v>
      </c>
      <c r="L5732" s="25">
        <f t="shared" si="359"/>
        <v>0</v>
      </c>
      <c r="M5732" s="25">
        <v>0</v>
      </c>
      <c r="N5732" s="25" t="e">
        <v>#N/A</v>
      </c>
      <c r="O5732" s="25" t="e">
        <f>VLOOKUP(A5732,'NFkB target TFs'!$E$10:$E$54,1,FALSE)</f>
        <v>#N/A</v>
      </c>
      <c r="P5732" s="25" t="e">
        <f>VLOOKUP(A5732,'all NFkB targets'!$A$6:$A$571,1,FALSE)</f>
        <v>#N/A</v>
      </c>
    </row>
    <row r="5733" spans="1:16" x14ac:dyDescent="0.25">
      <c r="A5733" s="96" t="s">
        <v>11190</v>
      </c>
      <c r="B5733" s="21" t="s">
        <v>11191</v>
      </c>
      <c r="C5733" s="21"/>
      <c r="D5733" s="22">
        <v>0</v>
      </c>
      <c r="E5733" s="23">
        <v>0.17779923542311513</v>
      </c>
      <c r="F5733" s="23">
        <v>-0.10692563506068004</v>
      </c>
      <c r="G5733" s="23">
        <v>-0.10123658709347616</v>
      </c>
      <c r="H5733" s="23">
        <v>-7.9911061123638411E-2</v>
      </c>
      <c r="I5733" s="25">
        <f t="shared" si="356"/>
        <v>0</v>
      </c>
      <c r="J5733" s="25">
        <f t="shared" si="357"/>
        <v>0</v>
      </c>
      <c r="K5733" s="25">
        <f t="shared" si="358"/>
        <v>0</v>
      </c>
      <c r="L5733" s="25">
        <f t="shared" si="359"/>
        <v>0</v>
      </c>
      <c r="M5733" s="25">
        <v>0</v>
      </c>
      <c r="N5733" s="25" t="e">
        <v>#N/A</v>
      </c>
      <c r="O5733" s="25" t="e">
        <f>VLOOKUP(A5733,'NFkB target TFs'!$E$10:$E$54,1,FALSE)</f>
        <v>#N/A</v>
      </c>
      <c r="P5733" s="25" t="e">
        <f>VLOOKUP(A5733,'all NFkB targets'!$A$6:$A$571,1,FALSE)</f>
        <v>#N/A</v>
      </c>
    </row>
    <row r="5734" spans="1:16" x14ac:dyDescent="0.25">
      <c r="A5734" s="96" t="s">
        <v>4622</v>
      </c>
      <c r="B5734" s="21" t="s">
        <v>4623</v>
      </c>
      <c r="C5734" s="21"/>
      <c r="D5734" s="22">
        <v>0</v>
      </c>
      <c r="E5734" s="23">
        <v>5.8657742525789335E-2</v>
      </c>
      <c r="F5734" s="23">
        <v>6.485858306001413E-2</v>
      </c>
      <c r="G5734" s="23">
        <v>6.9728366523324384E-2</v>
      </c>
      <c r="H5734" s="23">
        <v>-7.9946456572413865E-2</v>
      </c>
      <c r="I5734" s="25">
        <f t="shared" si="356"/>
        <v>0</v>
      </c>
      <c r="J5734" s="25">
        <f t="shared" si="357"/>
        <v>0</v>
      </c>
      <c r="K5734" s="25">
        <f t="shared" si="358"/>
        <v>0</v>
      </c>
      <c r="L5734" s="25">
        <f t="shared" si="359"/>
        <v>0</v>
      </c>
      <c r="M5734" s="25">
        <v>0</v>
      </c>
      <c r="N5734" s="25" t="e">
        <v>#N/A</v>
      </c>
      <c r="O5734" s="25" t="e">
        <f>VLOOKUP(A5734,'NFkB target TFs'!$E$10:$E$54,1,FALSE)</f>
        <v>#N/A</v>
      </c>
      <c r="P5734" s="25" t="e">
        <f>VLOOKUP(A5734,'all NFkB targets'!$A$6:$A$571,1,FALSE)</f>
        <v>#N/A</v>
      </c>
    </row>
    <row r="5735" spans="1:16" x14ac:dyDescent="0.25">
      <c r="A5735" s="96" t="s">
        <v>10960</v>
      </c>
      <c r="B5735" s="21" t="s">
        <v>10961</v>
      </c>
      <c r="C5735" s="21"/>
      <c r="D5735" s="22">
        <v>0</v>
      </c>
      <c r="E5735" s="23">
        <v>0.13033431411375537</v>
      </c>
      <c r="F5735" s="23">
        <v>0.35608413431201213</v>
      </c>
      <c r="G5735" s="23">
        <v>0.20295978068610415</v>
      </c>
      <c r="H5735" s="23">
        <v>-8.0038882271792275E-2</v>
      </c>
      <c r="I5735" s="25">
        <f t="shared" si="356"/>
        <v>0</v>
      </c>
      <c r="J5735" s="25">
        <f t="shared" si="357"/>
        <v>0</v>
      </c>
      <c r="K5735" s="25">
        <f t="shared" si="358"/>
        <v>0</v>
      </c>
      <c r="L5735" s="25">
        <f t="shared" si="359"/>
        <v>0</v>
      </c>
      <c r="M5735" s="25">
        <v>0</v>
      </c>
      <c r="N5735" s="25" t="e">
        <v>#N/A</v>
      </c>
      <c r="O5735" s="25" t="e">
        <f>VLOOKUP(A5735,'NFkB target TFs'!$E$10:$E$54,1,FALSE)</f>
        <v>#N/A</v>
      </c>
      <c r="P5735" s="25" t="e">
        <f>VLOOKUP(A5735,'all NFkB targets'!$A$6:$A$571,1,FALSE)</f>
        <v>#N/A</v>
      </c>
    </row>
    <row r="5736" spans="1:16" x14ac:dyDescent="0.25">
      <c r="A5736" s="96" t="s">
        <v>6339</v>
      </c>
      <c r="B5736" s="21" t="s">
        <v>6340</v>
      </c>
      <c r="C5736" s="21"/>
      <c r="D5736" s="22">
        <v>0</v>
      </c>
      <c r="E5736" s="23">
        <v>0.16606815457993579</v>
      </c>
      <c r="F5736" s="23">
        <v>0.37926199406131506</v>
      </c>
      <c r="G5736" s="23">
        <v>0.15590285715555222</v>
      </c>
      <c r="H5736" s="23">
        <v>-8.0093636961057438E-2</v>
      </c>
      <c r="I5736" s="25">
        <f t="shared" si="356"/>
        <v>0</v>
      </c>
      <c r="J5736" s="25">
        <f t="shared" si="357"/>
        <v>0</v>
      </c>
      <c r="K5736" s="25">
        <f t="shared" si="358"/>
        <v>0</v>
      </c>
      <c r="L5736" s="25">
        <f t="shared" si="359"/>
        <v>0</v>
      </c>
      <c r="M5736" s="25">
        <v>0</v>
      </c>
      <c r="N5736" s="25" t="e">
        <v>#N/A</v>
      </c>
      <c r="O5736" s="25" t="e">
        <f>VLOOKUP(A5736,'NFkB target TFs'!$E$10:$E$54,1,FALSE)</f>
        <v>#N/A</v>
      </c>
      <c r="P5736" s="25" t="e">
        <f>VLOOKUP(A5736,'all NFkB targets'!$A$6:$A$571,1,FALSE)</f>
        <v>#N/A</v>
      </c>
    </row>
    <row r="5737" spans="1:16" x14ac:dyDescent="0.25">
      <c r="A5737" s="96" t="s">
        <v>10628</v>
      </c>
      <c r="B5737" s="21" t="s">
        <v>10629</v>
      </c>
      <c r="C5737" s="21"/>
      <c r="D5737" s="22">
        <v>0</v>
      </c>
      <c r="E5737" s="23">
        <v>0.30579706742983098</v>
      </c>
      <c r="F5737" s="23">
        <v>0.22360039976681373</v>
      </c>
      <c r="G5737" s="23">
        <v>-0.11323909248938713</v>
      </c>
      <c r="H5737" s="23">
        <v>-8.0396891687101124E-2</v>
      </c>
      <c r="I5737" s="25">
        <f t="shared" si="356"/>
        <v>0</v>
      </c>
      <c r="J5737" s="25">
        <f t="shared" si="357"/>
        <v>0</v>
      </c>
      <c r="K5737" s="25">
        <f t="shared" si="358"/>
        <v>0</v>
      </c>
      <c r="L5737" s="25">
        <f t="shared" si="359"/>
        <v>0</v>
      </c>
      <c r="M5737" s="25">
        <v>0</v>
      </c>
      <c r="N5737" s="25" t="e">
        <v>#N/A</v>
      </c>
      <c r="O5737" s="25" t="e">
        <f>VLOOKUP(A5737,'NFkB target TFs'!$E$10:$E$54,1,FALSE)</f>
        <v>#N/A</v>
      </c>
      <c r="P5737" s="25" t="e">
        <f>VLOOKUP(A5737,'all NFkB targets'!$A$6:$A$571,1,FALSE)</f>
        <v>#N/A</v>
      </c>
    </row>
    <row r="5738" spans="1:16" x14ac:dyDescent="0.25">
      <c r="A5738" s="96" t="s">
        <v>10247</v>
      </c>
      <c r="B5738" s="21" t="s">
        <v>10248</v>
      </c>
      <c r="C5738" s="21"/>
      <c r="D5738" s="22">
        <v>0</v>
      </c>
      <c r="E5738" s="23">
        <v>-0.35792997379752162</v>
      </c>
      <c r="F5738" s="23">
        <v>0.14781139881749186</v>
      </c>
      <c r="G5738" s="23">
        <v>0.27615171767077717</v>
      </c>
      <c r="H5738" s="23">
        <v>-8.0492018133491577E-2</v>
      </c>
      <c r="I5738" s="25">
        <f t="shared" si="356"/>
        <v>0</v>
      </c>
      <c r="J5738" s="25">
        <f t="shared" si="357"/>
        <v>0</v>
      </c>
      <c r="K5738" s="25">
        <f t="shared" si="358"/>
        <v>0</v>
      </c>
      <c r="L5738" s="25">
        <f t="shared" si="359"/>
        <v>0</v>
      </c>
      <c r="M5738" s="25">
        <v>0</v>
      </c>
      <c r="N5738" s="25" t="e">
        <v>#N/A</v>
      </c>
      <c r="O5738" s="25" t="e">
        <f>VLOOKUP(A5738,'NFkB target TFs'!$E$10:$E$54,1,FALSE)</f>
        <v>#N/A</v>
      </c>
      <c r="P5738" s="25" t="e">
        <f>VLOOKUP(A5738,'all NFkB targets'!$A$6:$A$571,1,FALSE)</f>
        <v>#N/A</v>
      </c>
    </row>
    <row r="5739" spans="1:16" x14ac:dyDescent="0.25">
      <c r="A5739" s="96" t="s">
        <v>13899</v>
      </c>
      <c r="B5739" s="21" t="s">
        <v>13900</v>
      </c>
      <c r="C5739" s="21"/>
      <c r="D5739" s="22">
        <v>0</v>
      </c>
      <c r="E5739" s="24">
        <v>-0.45003664030652535</v>
      </c>
      <c r="F5739" s="28">
        <v>0.40476486291519281</v>
      </c>
      <c r="G5739" s="28">
        <v>0.63416550654852033</v>
      </c>
      <c r="H5739" s="23">
        <v>-8.0497367649340276E-2</v>
      </c>
      <c r="I5739" s="25">
        <f t="shared" si="356"/>
        <v>0</v>
      </c>
      <c r="J5739" s="25">
        <f t="shared" si="357"/>
        <v>0</v>
      </c>
      <c r="K5739" s="25">
        <f t="shared" si="358"/>
        <v>1</v>
      </c>
      <c r="L5739" s="25">
        <f t="shared" si="359"/>
        <v>0</v>
      </c>
      <c r="M5739" s="25">
        <v>1</v>
      </c>
      <c r="N5739" s="25" t="e">
        <v>#N/A</v>
      </c>
      <c r="O5739" s="25" t="e">
        <f>VLOOKUP(A5739,'NFkB target TFs'!$E$10:$E$54,1,FALSE)</f>
        <v>#N/A</v>
      </c>
      <c r="P5739" s="25" t="e">
        <f>VLOOKUP(A5739,'all NFkB targets'!$A$6:$A$571,1,FALSE)</f>
        <v>#N/A</v>
      </c>
    </row>
    <row r="5740" spans="1:16" x14ac:dyDescent="0.25">
      <c r="A5740" s="96" t="s">
        <v>7186</v>
      </c>
      <c r="B5740" s="21" t="s">
        <v>7187</v>
      </c>
      <c r="C5740" s="21"/>
      <c r="D5740" s="22">
        <v>0</v>
      </c>
      <c r="E5740" s="23">
        <v>-0.20587223711438118</v>
      </c>
      <c r="F5740" s="23">
        <v>0.12111120811005711</v>
      </c>
      <c r="G5740" s="23">
        <v>0.12641073515796067</v>
      </c>
      <c r="H5740" s="23">
        <v>-8.0517859988116253E-2</v>
      </c>
      <c r="I5740" s="25">
        <f t="shared" ref="I5740:I5803" si="360">IF(ABS(E5740)&gt;0.585,1,0)</f>
        <v>0</v>
      </c>
      <c r="J5740" s="25">
        <f t="shared" ref="J5740:J5803" si="361">IF(ABS(F5740)&gt;0.585,1,0)</f>
        <v>0</v>
      </c>
      <c r="K5740" s="25">
        <f t="shared" ref="K5740:K5803" si="362">IF(ABS(G5740)&gt;0.585,1,0)</f>
        <v>0</v>
      </c>
      <c r="L5740" s="25">
        <f t="shared" ref="L5740:L5803" si="363">IF(ABS(H5740)&gt;0.585,1,0)</f>
        <v>0</v>
      </c>
      <c r="M5740" s="25">
        <v>0</v>
      </c>
      <c r="N5740" s="25" t="e">
        <v>#N/A</v>
      </c>
      <c r="O5740" s="25" t="e">
        <f>VLOOKUP(A5740,'NFkB target TFs'!$E$10:$E$54,1,FALSE)</f>
        <v>#N/A</v>
      </c>
      <c r="P5740" s="25" t="e">
        <f>VLOOKUP(A5740,'all NFkB targets'!$A$6:$A$571,1,FALSE)</f>
        <v>#N/A</v>
      </c>
    </row>
    <row r="5741" spans="1:16" x14ac:dyDescent="0.25">
      <c r="A5741" s="96" t="s">
        <v>9401</v>
      </c>
      <c r="B5741" s="21" t="s">
        <v>9402</v>
      </c>
      <c r="C5741" s="21"/>
      <c r="D5741" s="22">
        <v>0</v>
      </c>
      <c r="E5741" s="23">
        <v>0.23311431562268931</v>
      </c>
      <c r="F5741" s="23">
        <v>-0.10555805442548438</v>
      </c>
      <c r="G5741" s="23">
        <v>-0.25722338774294706</v>
      </c>
      <c r="H5741" s="23">
        <v>-8.0629790949743055E-2</v>
      </c>
      <c r="I5741" s="25">
        <f t="shared" si="360"/>
        <v>0</v>
      </c>
      <c r="J5741" s="25">
        <f t="shared" si="361"/>
        <v>0</v>
      </c>
      <c r="K5741" s="25">
        <f t="shared" si="362"/>
        <v>0</v>
      </c>
      <c r="L5741" s="25">
        <f t="shared" si="363"/>
        <v>0</v>
      </c>
      <c r="M5741" s="25">
        <v>0</v>
      </c>
      <c r="N5741" s="25" t="e">
        <v>#N/A</v>
      </c>
      <c r="O5741" s="25" t="e">
        <f>VLOOKUP(A5741,'NFkB target TFs'!$E$10:$E$54,1,FALSE)</f>
        <v>#N/A</v>
      </c>
      <c r="P5741" s="25" t="e">
        <f>VLOOKUP(A5741,'all NFkB targets'!$A$6:$A$571,1,FALSE)</f>
        <v>#N/A</v>
      </c>
    </row>
    <row r="5742" spans="1:16" x14ac:dyDescent="0.25">
      <c r="A5742" s="96" t="s">
        <v>353</v>
      </c>
      <c r="B5742" s="21" t="s">
        <v>354</v>
      </c>
      <c r="C5742" s="21"/>
      <c r="D5742" s="22">
        <v>0</v>
      </c>
      <c r="E5742" s="23">
        <v>2.2474210391303089E-2</v>
      </c>
      <c r="F5742" s="23">
        <v>0.24058996672800989</v>
      </c>
      <c r="G5742" s="23">
        <v>-0.18318366022792548</v>
      </c>
      <c r="H5742" s="23">
        <v>-8.0711524189120767E-2</v>
      </c>
      <c r="I5742" s="25">
        <f t="shared" si="360"/>
        <v>0</v>
      </c>
      <c r="J5742" s="25">
        <f t="shared" si="361"/>
        <v>0</v>
      </c>
      <c r="K5742" s="25">
        <f t="shared" si="362"/>
        <v>0</v>
      </c>
      <c r="L5742" s="25">
        <f t="shared" si="363"/>
        <v>0</v>
      </c>
      <c r="M5742" s="25">
        <v>0</v>
      </c>
      <c r="N5742" s="25" t="e">
        <v>#N/A</v>
      </c>
      <c r="O5742" s="25" t="e">
        <f>VLOOKUP(A5742,'NFkB target TFs'!$E$10:$E$54,1,FALSE)</f>
        <v>#N/A</v>
      </c>
      <c r="P5742" s="25" t="e">
        <f>VLOOKUP(A5742,'all NFkB targets'!$A$6:$A$571,1,FALSE)</f>
        <v>#N/A</v>
      </c>
    </row>
    <row r="5743" spans="1:16" x14ac:dyDescent="0.25">
      <c r="A5743" s="96" t="s">
        <v>3957</v>
      </c>
      <c r="B5743" s="21" t="s">
        <v>3958</v>
      </c>
      <c r="C5743" s="21"/>
      <c r="D5743" s="22">
        <v>0</v>
      </c>
      <c r="E5743" s="23">
        <v>4.6364771794833219E-2</v>
      </c>
      <c r="F5743" s="23">
        <v>-4.4464291057238599E-2</v>
      </c>
      <c r="G5743" s="23">
        <v>0.4685370775221715</v>
      </c>
      <c r="H5743" s="23">
        <v>-8.0774388134203956E-2</v>
      </c>
      <c r="I5743" s="25">
        <f t="shared" si="360"/>
        <v>0</v>
      </c>
      <c r="J5743" s="25">
        <f t="shared" si="361"/>
        <v>0</v>
      </c>
      <c r="K5743" s="25">
        <f t="shared" si="362"/>
        <v>0</v>
      </c>
      <c r="L5743" s="25">
        <f t="shared" si="363"/>
        <v>0</v>
      </c>
      <c r="M5743" s="25">
        <v>0</v>
      </c>
      <c r="N5743" s="25" t="e">
        <v>#N/A</v>
      </c>
      <c r="O5743" s="25" t="e">
        <f>VLOOKUP(A5743,'NFkB target TFs'!$E$10:$E$54,1,FALSE)</f>
        <v>#N/A</v>
      </c>
      <c r="P5743" s="25" t="e">
        <f>VLOOKUP(A5743,'all NFkB targets'!$A$6:$A$571,1,FALSE)</f>
        <v>#N/A</v>
      </c>
    </row>
    <row r="5744" spans="1:16" x14ac:dyDescent="0.25">
      <c r="A5744" s="96" t="s">
        <v>3818</v>
      </c>
      <c r="B5744" s="21" t="s">
        <v>3819</v>
      </c>
      <c r="C5744" s="21"/>
      <c r="D5744" s="22">
        <v>0</v>
      </c>
      <c r="E5744" s="23">
        <v>0.23688823514086968</v>
      </c>
      <c r="F5744" s="23">
        <v>2.7665072999569822E-2</v>
      </c>
      <c r="G5744" s="23">
        <v>0.15888088602589767</v>
      </c>
      <c r="H5744" s="23">
        <v>-8.0932430512156303E-2</v>
      </c>
      <c r="I5744" s="25">
        <f t="shared" si="360"/>
        <v>0</v>
      </c>
      <c r="J5744" s="25">
        <f t="shared" si="361"/>
        <v>0</v>
      </c>
      <c r="K5744" s="25">
        <f t="shared" si="362"/>
        <v>0</v>
      </c>
      <c r="L5744" s="25">
        <f t="shared" si="363"/>
        <v>0</v>
      </c>
      <c r="M5744" s="25">
        <v>0</v>
      </c>
      <c r="N5744" s="25" t="e">
        <v>#N/A</v>
      </c>
      <c r="O5744" s="25" t="e">
        <f>VLOOKUP(A5744,'NFkB target TFs'!$E$10:$E$54,1,FALSE)</f>
        <v>#N/A</v>
      </c>
      <c r="P5744" s="25" t="e">
        <f>VLOOKUP(A5744,'all NFkB targets'!$A$6:$A$571,1,FALSE)</f>
        <v>#N/A</v>
      </c>
    </row>
    <row r="5745" spans="1:16" x14ac:dyDescent="0.25">
      <c r="A5745" s="96" t="s">
        <v>1536</v>
      </c>
      <c r="B5745" s="21" t="s">
        <v>1537</v>
      </c>
      <c r="C5745" s="21"/>
      <c r="D5745" s="22">
        <v>0</v>
      </c>
      <c r="E5745" s="23">
        <v>0.25643224112204271</v>
      </c>
      <c r="F5745" s="23">
        <v>0.12210660499489685</v>
      </c>
      <c r="G5745" s="23">
        <v>-5.3424265560357898E-2</v>
      </c>
      <c r="H5745" s="23">
        <v>-8.097922351514715E-2</v>
      </c>
      <c r="I5745" s="25">
        <f t="shared" si="360"/>
        <v>0</v>
      </c>
      <c r="J5745" s="25">
        <f t="shared" si="361"/>
        <v>0</v>
      </c>
      <c r="K5745" s="25">
        <f t="shared" si="362"/>
        <v>0</v>
      </c>
      <c r="L5745" s="25">
        <f t="shared" si="363"/>
        <v>0</v>
      </c>
      <c r="M5745" s="25">
        <v>0</v>
      </c>
      <c r="N5745" s="25" t="e">
        <v>#N/A</v>
      </c>
      <c r="O5745" s="25" t="e">
        <f>VLOOKUP(A5745,'NFkB target TFs'!$E$10:$E$54,1,FALSE)</f>
        <v>#N/A</v>
      </c>
      <c r="P5745" s="25" t="e">
        <f>VLOOKUP(A5745,'all NFkB targets'!$A$6:$A$571,1,FALSE)</f>
        <v>#N/A</v>
      </c>
    </row>
    <row r="5746" spans="1:16" x14ac:dyDescent="0.25">
      <c r="A5746" s="96" t="s">
        <v>2506</v>
      </c>
      <c r="B5746" s="21" t="s">
        <v>941</v>
      </c>
      <c r="C5746" s="21"/>
      <c r="D5746" s="22">
        <v>0</v>
      </c>
      <c r="E5746" s="23">
        <v>0.25683813986988813</v>
      </c>
      <c r="F5746" s="23">
        <v>-2.310179234855694E-2</v>
      </c>
      <c r="G5746" s="23">
        <v>0.38236482069204386</v>
      </c>
      <c r="H5746" s="23">
        <v>-8.1011989147848351E-2</v>
      </c>
      <c r="I5746" s="25">
        <f t="shared" si="360"/>
        <v>0</v>
      </c>
      <c r="J5746" s="25">
        <f t="shared" si="361"/>
        <v>0</v>
      </c>
      <c r="K5746" s="25">
        <f t="shared" si="362"/>
        <v>0</v>
      </c>
      <c r="L5746" s="25">
        <f t="shared" si="363"/>
        <v>0</v>
      </c>
      <c r="M5746" s="25">
        <v>0</v>
      </c>
      <c r="N5746" s="25" t="e">
        <v>#N/A</v>
      </c>
      <c r="O5746" s="25" t="e">
        <f>VLOOKUP(A5746,'NFkB target TFs'!$E$10:$E$54,1,FALSE)</f>
        <v>#N/A</v>
      </c>
      <c r="P5746" s="25" t="e">
        <f>VLOOKUP(A5746,'all NFkB targets'!$A$6:$A$571,1,FALSE)</f>
        <v>#N/A</v>
      </c>
    </row>
    <row r="5747" spans="1:16" x14ac:dyDescent="0.25">
      <c r="A5747" s="96" t="s">
        <v>10284</v>
      </c>
      <c r="B5747" s="21" t="s">
        <v>10285</v>
      </c>
      <c r="C5747" s="21"/>
      <c r="D5747" s="22">
        <v>0</v>
      </c>
      <c r="E5747" s="23">
        <v>-8.7357833204460639E-2</v>
      </c>
      <c r="F5747" s="23">
        <v>0.14200907712673055</v>
      </c>
      <c r="G5747" s="23">
        <v>0.27800147541862857</v>
      </c>
      <c r="H5747" s="23">
        <v>-8.1202826600469194E-2</v>
      </c>
      <c r="I5747" s="25">
        <f t="shared" si="360"/>
        <v>0</v>
      </c>
      <c r="J5747" s="25">
        <f t="shared" si="361"/>
        <v>0</v>
      </c>
      <c r="K5747" s="25">
        <f t="shared" si="362"/>
        <v>0</v>
      </c>
      <c r="L5747" s="25">
        <f t="shared" si="363"/>
        <v>0</v>
      </c>
      <c r="M5747" s="25">
        <v>0</v>
      </c>
      <c r="N5747" s="25" t="e">
        <v>#N/A</v>
      </c>
      <c r="O5747" s="25" t="e">
        <f>VLOOKUP(A5747,'NFkB target TFs'!$E$10:$E$54,1,FALSE)</f>
        <v>#N/A</v>
      </c>
      <c r="P5747" s="25" t="e">
        <f>VLOOKUP(A5747,'all NFkB targets'!$A$6:$A$571,1,FALSE)</f>
        <v>#N/A</v>
      </c>
    </row>
    <row r="5748" spans="1:16" x14ac:dyDescent="0.25">
      <c r="A5748" s="96" t="s">
        <v>6987</v>
      </c>
      <c r="B5748" s="21" t="s">
        <v>6988</v>
      </c>
      <c r="C5748" s="21"/>
      <c r="D5748" s="22">
        <v>0</v>
      </c>
      <c r="E5748" s="23">
        <v>-0.24190380460499875</v>
      </c>
      <c r="F5748" s="23">
        <v>0.16098187228346442</v>
      </c>
      <c r="G5748" s="23">
        <v>-0.26975696196756194</v>
      </c>
      <c r="H5748" s="23">
        <v>-8.1353156898804707E-2</v>
      </c>
      <c r="I5748" s="25">
        <f t="shared" si="360"/>
        <v>0</v>
      </c>
      <c r="J5748" s="25">
        <f t="shared" si="361"/>
        <v>0</v>
      </c>
      <c r="K5748" s="25">
        <f t="shared" si="362"/>
        <v>0</v>
      </c>
      <c r="L5748" s="25">
        <f t="shared" si="363"/>
        <v>0</v>
      </c>
      <c r="M5748" s="25">
        <v>0</v>
      </c>
      <c r="N5748" s="25" t="e">
        <v>#N/A</v>
      </c>
      <c r="O5748" s="25" t="e">
        <f>VLOOKUP(A5748,'NFkB target TFs'!$E$10:$E$54,1,FALSE)</f>
        <v>#N/A</v>
      </c>
      <c r="P5748" s="25" t="e">
        <f>VLOOKUP(A5748,'all NFkB targets'!$A$6:$A$571,1,FALSE)</f>
        <v>#N/A</v>
      </c>
    </row>
    <row r="5749" spans="1:16" x14ac:dyDescent="0.25">
      <c r="A5749" s="96" t="s">
        <v>10820</v>
      </c>
      <c r="B5749" s="21" t="s">
        <v>10821</v>
      </c>
      <c r="C5749" s="21"/>
      <c r="D5749" s="22">
        <v>0</v>
      </c>
      <c r="E5749" s="23">
        <v>0.36056592660519632</v>
      </c>
      <c r="F5749" s="23">
        <v>0.21058364725587941</v>
      </c>
      <c r="G5749" s="23">
        <v>6.0349868937324969E-3</v>
      </c>
      <c r="H5749" s="23">
        <v>-8.1406064855567187E-2</v>
      </c>
      <c r="I5749" s="25">
        <f t="shared" si="360"/>
        <v>0</v>
      </c>
      <c r="J5749" s="25">
        <f t="shared" si="361"/>
        <v>0</v>
      </c>
      <c r="K5749" s="25">
        <f t="shared" si="362"/>
        <v>0</v>
      </c>
      <c r="L5749" s="25">
        <f t="shared" si="363"/>
        <v>0</v>
      </c>
      <c r="M5749" s="25">
        <v>0</v>
      </c>
      <c r="N5749" s="25" t="e">
        <v>#N/A</v>
      </c>
      <c r="O5749" s="25" t="e">
        <f>VLOOKUP(A5749,'NFkB target TFs'!$E$10:$E$54,1,FALSE)</f>
        <v>#N/A</v>
      </c>
      <c r="P5749" s="25" t="e">
        <f>VLOOKUP(A5749,'all NFkB targets'!$A$6:$A$571,1,FALSE)</f>
        <v>#N/A</v>
      </c>
    </row>
    <row r="5750" spans="1:16" x14ac:dyDescent="0.25">
      <c r="A5750" s="96" t="s">
        <v>7742</v>
      </c>
      <c r="B5750" s="21" t="s">
        <v>7743</v>
      </c>
      <c r="C5750" s="21"/>
      <c r="D5750" s="22">
        <v>0</v>
      </c>
      <c r="E5750" s="23">
        <v>0.29996514515512968</v>
      </c>
      <c r="F5750" s="23">
        <v>4.5765728625821109E-2</v>
      </c>
      <c r="G5750" s="23">
        <v>-5.9980417227222159E-2</v>
      </c>
      <c r="H5750" s="23">
        <v>-8.1427925926355782E-2</v>
      </c>
      <c r="I5750" s="25">
        <f t="shared" si="360"/>
        <v>0</v>
      </c>
      <c r="J5750" s="25">
        <f t="shared" si="361"/>
        <v>0</v>
      </c>
      <c r="K5750" s="25">
        <f t="shared" si="362"/>
        <v>0</v>
      </c>
      <c r="L5750" s="25">
        <f t="shared" si="363"/>
        <v>0</v>
      </c>
      <c r="M5750" s="25">
        <v>0</v>
      </c>
      <c r="N5750" s="25" t="e">
        <v>#N/A</v>
      </c>
      <c r="O5750" s="25" t="e">
        <f>VLOOKUP(A5750,'NFkB target TFs'!$E$10:$E$54,1,FALSE)</f>
        <v>#N/A</v>
      </c>
      <c r="P5750" s="25" t="e">
        <f>VLOOKUP(A5750,'all NFkB targets'!$A$6:$A$571,1,FALSE)</f>
        <v>#N/A</v>
      </c>
    </row>
    <row r="5751" spans="1:16" x14ac:dyDescent="0.25">
      <c r="A5751" s="96" t="s">
        <v>5958</v>
      </c>
      <c r="B5751" s="21" t="s">
        <v>5959</v>
      </c>
      <c r="C5751" s="21"/>
      <c r="D5751" s="22">
        <v>0</v>
      </c>
      <c r="E5751" s="23">
        <v>0.12016232414087215</v>
      </c>
      <c r="F5751" s="23">
        <v>6.1273317269476421E-2</v>
      </c>
      <c r="G5751" s="23">
        <v>-3.3633002156662754E-2</v>
      </c>
      <c r="H5751" s="23">
        <v>-8.150254693044269E-2</v>
      </c>
      <c r="I5751" s="25">
        <f t="shared" si="360"/>
        <v>0</v>
      </c>
      <c r="J5751" s="25">
        <f t="shared" si="361"/>
        <v>0</v>
      </c>
      <c r="K5751" s="25">
        <f t="shared" si="362"/>
        <v>0</v>
      </c>
      <c r="L5751" s="25">
        <f t="shared" si="363"/>
        <v>0</v>
      </c>
      <c r="M5751" s="25">
        <v>0</v>
      </c>
      <c r="N5751" s="25" t="e">
        <v>#N/A</v>
      </c>
      <c r="O5751" s="25" t="e">
        <f>VLOOKUP(A5751,'NFkB target TFs'!$E$10:$E$54,1,FALSE)</f>
        <v>#N/A</v>
      </c>
      <c r="P5751" s="25" t="e">
        <f>VLOOKUP(A5751,'all NFkB targets'!$A$6:$A$571,1,FALSE)</f>
        <v>#N/A</v>
      </c>
    </row>
    <row r="5752" spans="1:16" x14ac:dyDescent="0.25">
      <c r="A5752" s="96" t="s">
        <v>2031</v>
      </c>
      <c r="B5752" s="21" t="s">
        <v>2032</v>
      </c>
      <c r="C5752" s="21"/>
      <c r="D5752" s="22">
        <v>0</v>
      </c>
      <c r="E5752" s="23">
        <v>-0.14067724093096617</v>
      </c>
      <c r="F5752" s="23">
        <v>-5.2530407300152383E-2</v>
      </c>
      <c r="G5752" s="23">
        <v>-7.7225725394260017E-3</v>
      </c>
      <c r="H5752" s="23">
        <v>-8.1509243541431242E-2</v>
      </c>
      <c r="I5752" s="25">
        <f t="shared" si="360"/>
        <v>0</v>
      </c>
      <c r="J5752" s="25">
        <f t="shared" si="361"/>
        <v>0</v>
      </c>
      <c r="K5752" s="25">
        <f t="shared" si="362"/>
        <v>0</v>
      </c>
      <c r="L5752" s="25">
        <f t="shared" si="363"/>
        <v>0</v>
      </c>
      <c r="M5752" s="25">
        <v>0</v>
      </c>
      <c r="N5752" s="25" t="e">
        <v>#N/A</v>
      </c>
      <c r="O5752" s="25" t="e">
        <f>VLOOKUP(A5752,'NFkB target TFs'!$E$10:$E$54,1,FALSE)</f>
        <v>#N/A</v>
      </c>
      <c r="P5752" s="25" t="e">
        <f>VLOOKUP(A5752,'all NFkB targets'!$A$6:$A$571,1,FALSE)</f>
        <v>#N/A</v>
      </c>
    </row>
    <row r="5753" spans="1:16" x14ac:dyDescent="0.25">
      <c r="A5753" s="96" t="s">
        <v>465</v>
      </c>
      <c r="B5753" s="21" t="s">
        <v>466</v>
      </c>
      <c r="C5753" s="21"/>
      <c r="D5753" s="22">
        <v>0</v>
      </c>
      <c r="E5753" s="23">
        <v>-0.22752416638048667</v>
      </c>
      <c r="F5753" s="23">
        <v>0.12141100378250116</v>
      </c>
      <c r="G5753" s="23">
        <v>-1.2625579193688058E-2</v>
      </c>
      <c r="H5753" s="23">
        <v>-8.1612554100597617E-2</v>
      </c>
      <c r="I5753" s="25">
        <f t="shared" si="360"/>
        <v>0</v>
      </c>
      <c r="J5753" s="25">
        <f t="shared" si="361"/>
        <v>0</v>
      </c>
      <c r="K5753" s="25">
        <f t="shared" si="362"/>
        <v>0</v>
      </c>
      <c r="L5753" s="25">
        <f t="shared" si="363"/>
        <v>0</v>
      </c>
      <c r="M5753" s="25">
        <v>0</v>
      </c>
      <c r="N5753" s="25" t="e">
        <v>#N/A</v>
      </c>
      <c r="O5753" s="25" t="e">
        <f>VLOOKUP(A5753,'NFkB target TFs'!$E$10:$E$54,1,FALSE)</f>
        <v>#N/A</v>
      </c>
      <c r="P5753" s="25" t="e">
        <f>VLOOKUP(A5753,'all NFkB targets'!$A$6:$A$571,1,FALSE)</f>
        <v>#N/A</v>
      </c>
    </row>
    <row r="5754" spans="1:16" x14ac:dyDescent="0.25">
      <c r="A5754" s="96" t="s">
        <v>11480</v>
      </c>
      <c r="B5754" s="21" t="s">
        <v>11481</v>
      </c>
      <c r="C5754" s="21"/>
      <c r="D5754" s="22">
        <v>0</v>
      </c>
      <c r="E5754" s="23">
        <v>-0.24963466516260271</v>
      </c>
      <c r="F5754" s="23">
        <v>2.9475440070149402E-2</v>
      </c>
      <c r="G5754" s="23">
        <v>0.25214608969105773</v>
      </c>
      <c r="H5754" s="23">
        <v>-8.163091205677489E-2</v>
      </c>
      <c r="I5754" s="25">
        <f t="shared" si="360"/>
        <v>0</v>
      </c>
      <c r="J5754" s="25">
        <f t="shared" si="361"/>
        <v>0</v>
      </c>
      <c r="K5754" s="25">
        <f t="shared" si="362"/>
        <v>0</v>
      </c>
      <c r="L5754" s="25">
        <f t="shared" si="363"/>
        <v>0</v>
      </c>
      <c r="M5754" s="25">
        <v>0</v>
      </c>
      <c r="N5754" s="25" t="e">
        <v>#N/A</v>
      </c>
      <c r="O5754" s="25" t="e">
        <f>VLOOKUP(A5754,'NFkB target TFs'!$E$10:$E$54,1,FALSE)</f>
        <v>#N/A</v>
      </c>
      <c r="P5754" s="25" t="e">
        <f>VLOOKUP(A5754,'all NFkB targets'!$A$6:$A$571,1,FALSE)</f>
        <v>#N/A</v>
      </c>
    </row>
    <row r="5755" spans="1:16" x14ac:dyDescent="0.25">
      <c r="A5755" s="96" t="s">
        <v>918</v>
      </c>
      <c r="B5755" s="21" t="s">
        <v>919</v>
      </c>
      <c r="C5755" s="21"/>
      <c r="D5755" s="22">
        <v>0</v>
      </c>
      <c r="E5755" s="23">
        <v>-0.1035561287547921</v>
      </c>
      <c r="F5755" s="23">
        <v>-0.12447869058502242</v>
      </c>
      <c r="G5755" s="23">
        <v>-0.15517696376891416</v>
      </c>
      <c r="H5755" s="23">
        <v>-8.1659711513642763E-2</v>
      </c>
      <c r="I5755" s="25">
        <f t="shared" si="360"/>
        <v>0</v>
      </c>
      <c r="J5755" s="25">
        <f t="shared" si="361"/>
        <v>0</v>
      </c>
      <c r="K5755" s="25">
        <f t="shared" si="362"/>
        <v>0</v>
      </c>
      <c r="L5755" s="25">
        <f t="shared" si="363"/>
        <v>0</v>
      </c>
      <c r="M5755" s="25">
        <v>0</v>
      </c>
      <c r="N5755" s="25" t="e">
        <v>#N/A</v>
      </c>
      <c r="O5755" s="25" t="e">
        <f>VLOOKUP(A5755,'NFkB target TFs'!$E$10:$E$54,1,FALSE)</f>
        <v>#N/A</v>
      </c>
      <c r="P5755" s="25" t="e">
        <f>VLOOKUP(A5755,'all NFkB targets'!$A$6:$A$571,1,FALSE)</f>
        <v>#N/A</v>
      </c>
    </row>
    <row r="5756" spans="1:16" x14ac:dyDescent="0.25">
      <c r="A5756" s="96" t="s">
        <v>6044</v>
      </c>
      <c r="B5756" s="21" t="s">
        <v>6045</v>
      </c>
      <c r="C5756" s="21"/>
      <c r="D5756" s="22">
        <v>0</v>
      </c>
      <c r="E5756" s="23">
        <v>3.8806648576188305E-2</v>
      </c>
      <c r="F5756" s="23">
        <v>0.48637369822081677</v>
      </c>
      <c r="G5756" s="23">
        <v>0.31359277010433217</v>
      </c>
      <c r="H5756" s="23">
        <v>-8.1663126250673096E-2</v>
      </c>
      <c r="I5756" s="25">
        <f t="shared" si="360"/>
        <v>0</v>
      </c>
      <c r="J5756" s="25">
        <f t="shared" si="361"/>
        <v>0</v>
      </c>
      <c r="K5756" s="25">
        <f t="shared" si="362"/>
        <v>0</v>
      </c>
      <c r="L5756" s="25">
        <f t="shared" si="363"/>
        <v>0</v>
      </c>
      <c r="M5756" s="25">
        <v>0</v>
      </c>
      <c r="N5756" s="25" t="e">
        <v>#N/A</v>
      </c>
      <c r="O5756" s="25" t="e">
        <f>VLOOKUP(A5756,'NFkB target TFs'!$E$10:$E$54,1,FALSE)</f>
        <v>#N/A</v>
      </c>
      <c r="P5756" s="25" t="e">
        <f>VLOOKUP(A5756,'all NFkB targets'!$A$6:$A$571,1,FALSE)</f>
        <v>#N/A</v>
      </c>
    </row>
    <row r="5757" spans="1:16" x14ac:dyDescent="0.25">
      <c r="A5757" s="96" t="s">
        <v>8927</v>
      </c>
      <c r="B5757" s="21" t="s">
        <v>941</v>
      </c>
      <c r="C5757" s="21"/>
      <c r="D5757" s="22">
        <v>0</v>
      </c>
      <c r="E5757" s="23">
        <v>-0.3472177140481289</v>
      </c>
      <c r="F5757" s="23">
        <v>-0.18278921886470006</v>
      </c>
      <c r="G5757" s="23">
        <v>0.12757363646534128</v>
      </c>
      <c r="H5757" s="23">
        <v>-8.1680580796007221E-2</v>
      </c>
      <c r="I5757" s="25">
        <f t="shared" si="360"/>
        <v>0</v>
      </c>
      <c r="J5757" s="25">
        <f t="shared" si="361"/>
        <v>0</v>
      </c>
      <c r="K5757" s="25">
        <f t="shared" si="362"/>
        <v>0</v>
      </c>
      <c r="L5757" s="25">
        <f t="shared" si="363"/>
        <v>0</v>
      </c>
      <c r="M5757" s="25">
        <v>0</v>
      </c>
      <c r="N5757" s="25" t="e">
        <v>#N/A</v>
      </c>
      <c r="O5757" s="25" t="e">
        <f>VLOOKUP(A5757,'NFkB target TFs'!$E$10:$E$54,1,FALSE)</f>
        <v>#N/A</v>
      </c>
      <c r="P5757" s="25" t="e">
        <f>VLOOKUP(A5757,'all NFkB targets'!$A$6:$A$571,1,FALSE)</f>
        <v>#N/A</v>
      </c>
    </row>
    <row r="5758" spans="1:16" x14ac:dyDescent="0.25">
      <c r="A5758" s="96" t="s">
        <v>6546</v>
      </c>
      <c r="B5758" s="21" t="s">
        <v>6547</v>
      </c>
      <c r="C5758" s="21"/>
      <c r="D5758" s="22">
        <v>0</v>
      </c>
      <c r="E5758" s="23">
        <v>0.11232622830194229</v>
      </c>
      <c r="F5758" s="23">
        <v>-8.8991248665608192E-3</v>
      </c>
      <c r="G5758" s="23">
        <v>0.18688635862884312</v>
      </c>
      <c r="H5758" s="23">
        <v>-8.1804972002727364E-2</v>
      </c>
      <c r="I5758" s="25">
        <f t="shared" si="360"/>
        <v>0</v>
      </c>
      <c r="J5758" s="25">
        <f t="shared" si="361"/>
        <v>0</v>
      </c>
      <c r="K5758" s="25">
        <f t="shared" si="362"/>
        <v>0</v>
      </c>
      <c r="L5758" s="25">
        <f t="shared" si="363"/>
        <v>0</v>
      </c>
      <c r="M5758" s="25">
        <v>0</v>
      </c>
      <c r="N5758" s="25" t="e">
        <v>#N/A</v>
      </c>
      <c r="O5758" s="25" t="e">
        <f>VLOOKUP(A5758,'NFkB target TFs'!$E$10:$E$54,1,FALSE)</f>
        <v>#N/A</v>
      </c>
      <c r="P5758" s="25" t="e">
        <f>VLOOKUP(A5758,'all NFkB targets'!$A$6:$A$571,1,FALSE)</f>
        <v>#N/A</v>
      </c>
    </row>
    <row r="5759" spans="1:16" x14ac:dyDescent="0.25">
      <c r="A5759" s="96" t="s">
        <v>5581</v>
      </c>
      <c r="B5759" s="21" t="s">
        <v>5582</v>
      </c>
      <c r="C5759" s="21"/>
      <c r="D5759" s="22">
        <v>0</v>
      </c>
      <c r="E5759" s="23">
        <v>0.38888810866289142</v>
      </c>
      <c r="F5759" s="23">
        <v>-0.22157825932788275</v>
      </c>
      <c r="G5759" s="23">
        <v>0.35601627739180863</v>
      </c>
      <c r="H5759" s="23">
        <v>-8.1826502806808685E-2</v>
      </c>
      <c r="I5759" s="25">
        <f t="shared" si="360"/>
        <v>0</v>
      </c>
      <c r="J5759" s="25">
        <f t="shared" si="361"/>
        <v>0</v>
      </c>
      <c r="K5759" s="25">
        <f t="shared" si="362"/>
        <v>0</v>
      </c>
      <c r="L5759" s="25">
        <f t="shared" si="363"/>
        <v>0</v>
      </c>
      <c r="M5759" s="25">
        <v>0</v>
      </c>
      <c r="N5759" s="25" t="e">
        <v>#N/A</v>
      </c>
      <c r="O5759" s="25" t="e">
        <f>VLOOKUP(A5759,'NFkB target TFs'!$E$10:$E$54,1,FALSE)</f>
        <v>#N/A</v>
      </c>
      <c r="P5759" s="25" t="e">
        <f>VLOOKUP(A5759,'all NFkB targets'!$A$6:$A$571,1,FALSE)</f>
        <v>#N/A</v>
      </c>
    </row>
    <row r="5760" spans="1:16" x14ac:dyDescent="0.25">
      <c r="A5760" s="96" t="s">
        <v>7351</v>
      </c>
      <c r="B5760" s="21" t="s">
        <v>7352</v>
      </c>
      <c r="C5760" s="21"/>
      <c r="D5760" s="22">
        <v>0</v>
      </c>
      <c r="E5760" s="23">
        <v>-0.15771942864584154</v>
      </c>
      <c r="F5760" s="23">
        <v>6.1372312934188829E-2</v>
      </c>
      <c r="G5760" s="23">
        <v>4.6420999758997254E-5</v>
      </c>
      <c r="H5760" s="23">
        <v>-8.1953602549737131E-2</v>
      </c>
      <c r="I5760" s="25">
        <f t="shared" si="360"/>
        <v>0</v>
      </c>
      <c r="J5760" s="25">
        <f t="shared" si="361"/>
        <v>0</v>
      </c>
      <c r="K5760" s="25">
        <f t="shared" si="362"/>
        <v>0</v>
      </c>
      <c r="L5760" s="25">
        <f t="shared" si="363"/>
        <v>0</v>
      </c>
      <c r="M5760" s="25">
        <v>0</v>
      </c>
      <c r="N5760" s="25" t="e">
        <v>#N/A</v>
      </c>
      <c r="O5760" s="25" t="e">
        <f>VLOOKUP(A5760,'NFkB target TFs'!$E$10:$E$54,1,FALSE)</f>
        <v>#N/A</v>
      </c>
      <c r="P5760" s="25" t="e">
        <f>VLOOKUP(A5760,'all NFkB targets'!$A$6:$A$571,1,FALSE)</f>
        <v>#N/A</v>
      </c>
    </row>
    <row r="5761" spans="1:16" x14ac:dyDescent="0.25">
      <c r="A5761" s="96" t="s">
        <v>817</v>
      </c>
      <c r="B5761" s="21" t="s">
        <v>818</v>
      </c>
      <c r="C5761" s="21"/>
      <c r="D5761" s="22">
        <v>0</v>
      </c>
      <c r="E5761" s="23">
        <v>-0.26576881315355533</v>
      </c>
      <c r="F5761" s="23">
        <v>-0.12666290887781492</v>
      </c>
      <c r="G5761" s="23">
        <v>-2.2245052610872562E-2</v>
      </c>
      <c r="H5761" s="23">
        <v>-8.2021425802909817E-2</v>
      </c>
      <c r="I5761" s="25">
        <f t="shared" si="360"/>
        <v>0</v>
      </c>
      <c r="J5761" s="25">
        <f t="shared" si="361"/>
        <v>0</v>
      </c>
      <c r="K5761" s="25">
        <f t="shared" si="362"/>
        <v>0</v>
      </c>
      <c r="L5761" s="25">
        <f t="shared" si="363"/>
        <v>0</v>
      </c>
      <c r="M5761" s="25">
        <v>0</v>
      </c>
      <c r="N5761" s="25" t="e">
        <v>#N/A</v>
      </c>
      <c r="O5761" s="25" t="e">
        <f>VLOOKUP(A5761,'NFkB target TFs'!$E$10:$E$54,1,FALSE)</f>
        <v>#N/A</v>
      </c>
      <c r="P5761" s="25" t="e">
        <f>VLOOKUP(A5761,'all NFkB targets'!$A$6:$A$571,1,FALSE)</f>
        <v>#N/A</v>
      </c>
    </row>
    <row r="5762" spans="1:16" x14ac:dyDescent="0.25">
      <c r="A5762" s="96" t="s">
        <v>3883</v>
      </c>
      <c r="B5762" s="21" t="s">
        <v>3884</v>
      </c>
      <c r="C5762" s="21"/>
      <c r="D5762" s="22">
        <v>0</v>
      </c>
      <c r="E5762" s="23">
        <v>-0.25140044926369265</v>
      </c>
      <c r="F5762" s="23">
        <v>-0.23860294342348151</v>
      </c>
      <c r="G5762" s="23">
        <v>-4.3576274121279023E-3</v>
      </c>
      <c r="H5762" s="23">
        <v>-8.211506509153825E-2</v>
      </c>
      <c r="I5762" s="25">
        <f t="shared" si="360"/>
        <v>0</v>
      </c>
      <c r="J5762" s="25">
        <f t="shared" si="361"/>
        <v>0</v>
      </c>
      <c r="K5762" s="25">
        <f t="shared" si="362"/>
        <v>0</v>
      </c>
      <c r="L5762" s="25">
        <f t="shared" si="363"/>
        <v>0</v>
      </c>
      <c r="M5762" s="25">
        <v>0</v>
      </c>
      <c r="N5762" s="25" t="e">
        <v>#N/A</v>
      </c>
      <c r="O5762" s="25" t="e">
        <f>VLOOKUP(A5762,'NFkB target TFs'!$E$10:$E$54,1,FALSE)</f>
        <v>#N/A</v>
      </c>
      <c r="P5762" s="25" t="e">
        <f>VLOOKUP(A5762,'all NFkB targets'!$A$6:$A$571,1,FALSE)</f>
        <v>#N/A</v>
      </c>
    </row>
    <row r="5763" spans="1:16" x14ac:dyDescent="0.25">
      <c r="A5763" s="96" t="s">
        <v>435</v>
      </c>
      <c r="B5763" s="21" t="s">
        <v>436</v>
      </c>
      <c r="C5763" s="21"/>
      <c r="D5763" s="22">
        <v>0</v>
      </c>
      <c r="E5763" s="23">
        <v>0.27044764245239228</v>
      </c>
      <c r="F5763" s="23">
        <v>-5.1203128821690279E-2</v>
      </c>
      <c r="G5763" s="23">
        <v>-0.34905114324912556</v>
      </c>
      <c r="H5763" s="23">
        <v>-8.217561472062633E-2</v>
      </c>
      <c r="I5763" s="25">
        <f t="shared" si="360"/>
        <v>0</v>
      </c>
      <c r="J5763" s="25">
        <f t="shared" si="361"/>
        <v>0</v>
      </c>
      <c r="K5763" s="25">
        <f t="shared" si="362"/>
        <v>0</v>
      </c>
      <c r="L5763" s="25">
        <f t="shared" si="363"/>
        <v>0</v>
      </c>
      <c r="M5763" s="25">
        <v>0</v>
      </c>
      <c r="N5763" s="25" t="e">
        <v>#N/A</v>
      </c>
      <c r="O5763" s="25" t="e">
        <f>VLOOKUP(A5763,'NFkB target TFs'!$E$10:$E$54,1,FALSE)</f>
        <v>#N/A</v>
      </c>
      <c r="P5763" s="25" t="e">
        <f>VLOOKUP(A5763,'all NFkB targets'!$A$6:$A$571,1,FALSE)</f>
        <v>#N/A</v>
      </c>
    </row>
    <row r="5764" spans="1:16" x14ac:dyDescent="0.25">
      <c r="A5764" s="96" t="s">
        <v>12282</v>
      </c>
      <c r="B5764" s="21" t="s">
        <v>12283</v>
      </c>
      <c r="C5764" s="21"/>
      <c r="D5764" s="22">
        <v>0</v>
      </c>
      <c r="E5764" s="28">
        <v>0.88117983139690759</v>
      </c>
      <c r="F5764" s="28">
        <v>0.14459157589139818</v>
      </c>
      <c r="G5764" s="28">
        <v>0.20863158729447018</v>
      </c>
      <c r="H5764" s="23">
        <v>-8.2225749697238809E-2</v>
      </c>
      <c r="I5764" s="25">
        <f t="shared" si="360"/>
        <v>1</v>
      </c>
      <c r="J5764" s="25">
        <f t="shared" si="361"/>
        <v>0</v>
      </c>
      <c r="K5764" s="25">
        <f t="shared" si="362"/>
        <v>0</v>
      </c>
      <c r="L5764" s="25">
        <f t="shared" si="363"/>
        <v>0</v>
      </c>
      <c r="M5764" s="25">
        <v>1</v>
      </c>
      <c r="N5764" s="25" t="e">
        <v>#N/A</v>
      </c>
      <c r="O5764" s="25" t="e">
        <f>VLOOKUP(A5764,'NFkB target TFs'!$E$10:$E$54,1,FALSE)</f>
        <v>#N/A</v>
      </c>
      <c r="P5764" s="25" t="e">
        <f>VLOOKUP(A5764,'all NFkB targets'!$A$6:$A$571,1,FALSE)</f>
        <v>#N/A</v>
      </c>
    </row>
    <row r="5765" spans="1:16" x14ac:dyDescent="0.25">
      <c r="A5765" s="96" t="s">
        <v>4118</v>
      </c>
      <c r="B5765" s="21" t="s">
        <v>4119</v>
      </c>
      <c r="C5765" s="21"/>
      <c r="D5765" s="22">
        <v>0</v>
      </c>
      <c r="E5765" s="23">
        <v>0.19665482061716699</v>
      </c>
      <c r="F5765" s="23">
        <v>3.0904869609414059E-2</v>
      </c>
      <c r="G5765" s="23">
        <v>-0.16598651400680078</v>
      </c>
      <c r="H5765" s="23">
        <v>-8.2238982242043165E-2</v>
      </c>
      <c r="I5765" s="25">
        <f t="shared" si="360"/>
        <v>0</v>
      </c>
      <c r="J5765" s="25">
        <f t="shared" si="361"/>
        <v>0</v>
      </c>
      <c r="K5765" s="25">
        <f t="shared" si="362"/>
        <v>0</v>
      </c>
      <c r="L5765" s="25">
        <f t="shared" si="363"/>
        <v>0</v>
      </c>
      <c r="M5765" s="25">
        <v>0</v>
      </c>
      <c r="N5765" s="25" t="e">
        <v>#N/A</v>
      </c>
      <c r="O5765" s="25" t="e">
        <f>VLOOKUP(A5765,'NFkB target TFs'!$E$10:$E$54,1,FALSE)</f>
        <v>#N/A</v>
      </c>
      <c r="P5765" s="25" t="e">
        <f>VLOOKUP(A5765,'all NFkB targets'!$A$6:$A$571,1,FALSE)</f>
        <v>#N/A</v>
      </c>
    </row>
    <row r="5766" spans="1:16" x14ac:dyDescent="0.25">
      <c r="A5766" s="96" t="s">
        <v>7184</v>
      </c>
      <c r="B5766" s="21" t="s">
        <v>7185</v>
      </c>
      <c r="C5766" s="21"/>
      <c r="D5766" s="22">
        <v>0</v>
      </c>
      <c r="E5766" s="23">
        <v>-2.1802712333093176E-2</v>
      </c>
      <c r="F5766" s="23">
        <v>6.655796883194913E-2</v>
      </c>
      <c r="G5766" s="23">
        <v>5.1599909629943513E-2</v>
      </c>
      <c r="H5766" s="23">
        <v>-8.2299554013133699E-2</v>
      </c>
      <c r="I5766" s="25">
        <f t="shared" si="360"/>
        <v>0</v>
      </c>
      <c r="J5766" s="25">
        <f t="shared" si="361"/>
        <v>0</v>
      </c>
      <c r="K5766" s="25">
        <f t="shared" si="362"/>
        <v>0</v>
      </c>
      <c r="L5766" s="25">
        <f t="shared" si="363"/>
        <v>0</v>
      </c>
      <c r="M5766" s="25">
        <v>0</v>
      </c>
      <c r="N5766" s="25" t="e">
        <v>#N/A</v>
      </c>
      <c r="O5766" s="25" t="e">
        <f>VLOOKUP(A5766,'NFkB target TFs'!$E$10:$E$54,1,FALSE)</f>
        <v>#N/A</v>
      </c>
      <c r="P5766" s="25" t="e">
        <f>VLOOKUP(A5766,'all NFkB targets'!$A$6:$A$571,1,FALSE)</f>
        <v>#N/A</v>
      </c>
    </row>
    <row r="5767" spans="1:16" x14ac:dyDescent="0.25">
      <c r="A5767" s="96" t="s">
        <v>5880</v>
      </c>
      <c r="B5767" s="21" t="s">
        <v>5881</v>
      </c>
      <c r="C5767" s="21"/>
      <c r="D5767" s="22">
        <v>0</v>
      </c>
      <c r="E5767" s="23">
        <v>0.27246868683844716</v>
      </c>
      <c r="F5767" s="23">
        <v>0.39643479632962547</v>
      </c>
      <c r="G5767" s="23">
        <v>-0.13297386526942104</v>
      </c>
      <c r="H5767" s="23">
        <v>-8.2311965507449167E-2</v>
      </c>
      <c r="I5767" s="25">
        <f t="shared" si="360"/>
        <v>0</v>
      </c>
      <c r="J5767" s="25">
        <f t="shared" si="361"/>
        <v>0</v>
      </c>
      <c r="K5767" s="25">
        <f t="shared" si="362"/>
        <v>0</v>
      </c>
      <c r="L5767" s="25">
        <f t="shared" si="363"/>
        <v>0</v>
      </c>
      <c r="M5767" s="25">
        <v>0</v>
      </c>
      <c r="N5767" s="25" t="e">
        <v>#N/A</v>
      </c>
      <c r="O5767" s="25" t="e">
        <f>VLOOKUP(A5767,'NFkB target TFs'!$E$10:$E$54,1,FALSE)</f>
        <v>#N/A</v>
      </c>
      <c r="P5767" s="25" t="e">
        <f>VLOOKUP(A5767,'all NFkB targets'!$A$6:$A$571,1,FALSE)</f>
        <v>#N/A</v>
      </c>
    </row>
    <row r="5768" spans="1:16" x14ac:dyDescent="0.25">
      <c r="A5768" s="96" t="s">
        <v>8959</v>
      </c>
      <c r="B5768" s="21" t="s">
        <v>941</v>
      </c>
      <c r="C5768" s="21"/>
      <c r="D5768" s="22">
        <v>0</v>
      </c>
      <c r="E5768" s="23">
        <v>0.39928472154396621</v>
      </c>
      <c r="F5768" s="23">
        <v>3.5945749595335107E-2</v>
      </c>
      <c r="G5768" s="23">
        <v>-6.2071940824330332E-2</v>
      </c>
      <c r="H5768" s="23">
        <v>-8.2417761444737753E-2</v>
      </c>
      <c r="I5768" s="25">
        <f t="shared" si="360"/>
        <v>0</v>
      </c>
      <c r="J5768" s="25">
        <f t="shared" si="361"/>
        <v>0</v>
      </c>
      <c r="K5768" s="25">
        <f t="shared" si="362"/>
        <v>0</v>
      </c>
      <c r="L5768" s="25">
        <f t="shared" si="363"/>
        <v>0</v>
      </c>
      <c r="M5768" s="25">
        <v>0</v>
      </c>
      <c r="N5768" s="25" t="e">
        <v>#N/A</v>
      </c>
      <c r="O5768" s="25" t="e">
        <f>VLOOKUP(A5768,'NFkB target TFs'!$E$10:$E$54,1,FALSE)</f>
        <v>#N/A</v>
      </c>
      <c r="P5768" s="25" t="e">
        <f>VLOOKUP(A5768,'all NFkB targets'!$A$6:$A$571,1,FALSE)</f>
        <v>#N/A</v>
      </c>
    </row>
    <row r="5769" spans="1:16" x14ac:dyDescent="0.25">
      <c r="A5769" s="96" t="s">
        <v>6024</v>
      </c>
      <c r="B5769" s="21" t="s">
        <v>6025</v>
      </c>
      <c r="C5769" s="21"/>
      <c r="D5769" s="22">
        <v>0</v>
      </c>
      <c r="E5769" s="23">
        <v>9.3295239110003397E-2</v>
      </c>
      <c r="F5769" s="23">
        <v>8.0696176807523945E-2</v>
      </c>
      <c r="G5769" s="23">
        <v>-0.1342437839183446</v>
      </c>
      <c r="H5769" s="23">
        <v>-8.2466166837914551E-2</v>
      </c>
      <c r="I5769" s="25">
        <f t="shared" si="360"/>
        <v>0</v>
      </c>
      <c r="J5769" s="25">
        <f t="shared" si="361"/>
        <v>0</v>
      </c>
      <c r="K5769" s="25">
        <f t="shared" si="362"/>
        <v>0</v>
      </c>
      <c r="L5769" s="25">
        <f t="shared" si="363"/>
        <v>0</v>
      </c>
      <c r="M5769" s="25">
        <v>0</v>
      </c>
      <c r="N5769" s="25" t="e">
        <v>#N/A</v>
      </c>
      <c r="O5769" s="25" t="e">
        <f>VLOOKUP(A5769,'NFkB target TFs'!$E$10:$E$54,1,FALSE)</f>
        <v>#N/A</v>
      </c>
      <c r="P5769" s="25" t="e">
        <f>VLOOKUP(A5769,'all NFkB targets'!$A$6:$A$571,1,FALSE)</f>
        <v>#N/A</v>
      </c>
    </row>
    <row r="5770" spans="1:16" x14ac:dyDescent="0.25">
      <c r="A5770" s="96" t="s">
        <v>3512</v>
      </c>
      <c r="B5770" s="21" t="s">
        <v>3513</v>
      </c>
      <c r="C5770" s="21"/>
      <c r="D5770" s="22">
        <v>0</v>
      </c>
      <c r="E5770" s="23">
        <v>0.10035802840761598</v>
      </c>
      <c r="F5770" s="23">
        <v>0.13383142966894643</v>
      </c>
      <c r="G5770" s="23">
        <v>0.22271305586180143</v>
      </c>
      <c r="H5770" s="23">
        <v>-8.2632331465820996E-2</v>
      </c>
      <c r="I5770" s="25">
        <f t="shared" si="360"/>
        <v>0</v>
      </c>
      <c r="J5770" s="25">
        <f t="shared" si="361"/>
        <v>0</v>
      </c>
      <c r="K5770" s="25">
        <f t="shared" si="362"/>
        <v>0</v>
      </c>
      <c r="L5770" s="25">
        <f t="shared" si="363"/>
        <v>0</v>
      </c>
      <c r="M5770" s="25">
        <v>0</v>
      </c>
      <c r="N5770" s="25" t="e">
        <v>#N/A</v>
      </c>
      <c r="O5770" s="25" t="e">
        <f>VLOOKUP(A5770,'NFkB target TFs'!$E$10:$E$54,1,FALSE)</f>
        <v>#N/A</v>
      </c>
      <c r="P5770" s="25" t="e">
        <f>VLOOKUP(A5770,'all NFkB targets'!$A$6:$A$571,1,FALSE)</f>
        <v>#N/A</v>
      </c>
    </row>
    <row r="5771" spans="1:16" x14ac:dyDescent="0.25">
      <c r="A5771" s="96" t="s">
        <v>4846</v>
      </c>
      <c r="B5771" s="21" t="s">
        <v>4847</v>
      </c>
      <c r="C5771" s="21"/>
      <c r="D5771" s="22">
        <v>0</v>
      </c>
      <c r="E5771" s="23">
        <v>-1.4131436114971608E-2</v>
      </c>
      <c r="F5771" s="23">
        <v>-0.34645161913999983</v>
      </c>
      <c r="G5771" s="23">
        <v>0.23176773454434957</v>
      </c>
      <c r="H5771" s="23">
        <v>-8.2648355233838844E-2</v>
      </c>
      <c r="I5771" s="25">
        <f t="shared" si="360"/>
        <v>0</v>
      </c>
      <c r="J5771" s="25">
        <f t="shared" si="361"/>
        <v>0</v>
      </c>
      <c r="K5771" s="25">
        <f t="shared" si="362"/>
        <v>0</v>
      </c>
      <c r="L5771" s="25">
        <f t="shared" si="363"/>
        <v>0</v>
      </c>
      <c r="M5771" s="25">
        <v>0</v>
      </c>
      <c r="N5771" s="25" t="e">
        <v>#N/A</v>
      </c>
      <c r="O5771" s="25" t="e">
        <f>VLOOKUP(A5771,'NFkB target TFs'!$E$10:$E$54,1,FALSE)</f>
        <v>#N/A</v>
      </c>
      <c r="P5771" s="25" t="e">
        <f>VLOOKUP(A5771,'all NFkB targets'!$A$6:$A$571,1,FALSE)</f>
        <v>#N/A</v>
      </c>
    </row>
    <row r="5772" spans="1:16" x14ac:dyDescent="0.25">
      <c r="A5772" s="96" t="s">
        <v>3591</v>
      </c>
      <c r="B5772" s="21" t="s">
        <v>3592</v>
      </c>
      <c r="C5772" s="21"/>
      <c r="D5772" s="22">
        <v>0</v>
      </c>
      <c r="E5772" s="23">
        <v>0.56413137220642007</v>
      </c>
      <c r="F5772" s="23">
        <v>0.2177624589516195</v>
      </c>
      <c r="G5772" s="23">
        <v>-0.2096325275315564</v>
      </c>
      <c r="H5772" s="23">
        <v>-8.2766028886758408E-2</v>
      </c>
      <c r="I5772" s="25">
        <f t="shared" si="360"/>
        <v>0</v>
      </c>
      <c r="J5772" s="25">
        <f t="shared" si="361"/>
        <v>0</v>
      </c>
      <c r="K5772" s="25">
        <f t="shared" si="362"/>
        <v>0</v>
      </c>
      <c r="L5772" s="25">
        <f t="shared" si="363"/>
        <v>0</v>
      </c>
      <c r="M5772" s="25">
        <v>0</v>
      </c>
      <c r="N5772" s="25" t="e">
        <v>#N/A</v>
      </c>
      <c r="O5772" s="25" t="e">
        <f>VLOOKUP(A5772,'NFkB target TFs'!$E$10:$E$54,1,FALSE)</f>
        <v>#N/A</v>
      </c>
      <c r="P5772" s="25" t="e">
        <f>VLOOKUP(A5772,'all NFkB targets'!$A$6:$A$571,1,FALSE)</f>
        <v>#N/A</v>
      </c>
    </row>
    <row r="5773" spans="1:16" x14ac:dyDescent="0.25">
      <c r="A5773" s="96" t="s">
        <v>11263</v>
      </c>
      <c r="B5773" s="21" t="s">
        <v>11264</v>
      </c>
      <c r="C5773" s="21"/>
      <c r="D5773" s="22">
        <v>0</v>
      </c>
      <c r="E5773" s="23">
        <v>2.2688425526458188E-2</v>
      </c>
      <c r="F5773" s="23">
        <v>0.15514747990965172</v>
      </c>
      <c r="G5773" s="23">
        <v>0.10494477957913231</v>
      </c>
      <c r="H5773" s="23">
        <v>-8.289504558196166E-2</v>
      </c>
      <c r="I5773" s="25">
        <f t="shared" si="360"/>
        <v>0</v>
      </c>
      <c r="J5773" s="25">
        <f t="shared" si="361"/>
        <v>0</v>
      </c>
      <c r="K5773" s="25">
        <f t="shared" si="362"/>
        <v>0</v>
      </c>
      <c r="L5773" s="25">
        <f t="shared" si="363"/>
        <v>0</v>
      </c>
      <c r="M5773" s="25">
        <v>0</v>
      </c>
      <c r="N5773" s="25" t="e">
        <v>#N/A</v>
      </c>
      <c r="O5773" s="25" t="e">
        <f>VLOOKUP(A5773,'NFkB target TFs'!$E$10:$E$54,1,FALSE)</f>
        <v>#N/A</v>
      </c>
      <c r="P5773" s="25" t="e">
        <f>VLOOKUP(A5773,'all NFkB targets'!$A$6:$A$571,1,FALSE)</f>
        <v>#N/A</v>
      </c>
    </row>
    <row r="5774" spans="1:16" x14ac:dyDescent="0.25">
      <c r="A5774" s="96" t="s">
        <v>4762</v>
      </c>
      <c r="B5774" s="21" t="s">
        <v>4763</v>
      </c>
      <c r="C5774" s="21"/>
      <c r="D5774" s="22">
        <v>0</v>
      </c>
      <c r="E5774" s="23">
        <v>0.12956394286171224</v>
      </c>
      <c r="F5774" s="23">
        <v>0.27582126293745246</v>
      </c>
      <c r="G5774" s="23">
        <v>0.34765776923131209</v>
      </c>
      <c r="H5774" s="23">
        <v>-8.2933145589357909E-2</v>
      </c>
      <c r="I5774" s="25">
        <f t="shared" si="360"/>
        <v>0</v>
      </c>
      <c r="J5774" s="25">
        <f t="shared" si="361"/>
        <v>0</v>
      </c>
      <c r="K5774" s="25">
        <f t="shared" si="362"/>
        <v>0</v>
      </c>
      <c r="L5774" s="25">
        <f t="shared" si="363"/>
        <v>0</v>
      </c>
      <c r="M5774" s="25">
        <v>0</v>
      </c>
      <c r="N5774" s="25" t="e">
        <v>#N/A</v>
      </c>
      <c r="O5774" s="25" t="e">
        <f>VLOOKUP(A5774,'NFkB target TFs'!$E$10:$E$54,1,FALSE)</f>
        <v>#N/A</v>
      </c>
      <c r="P5774" s="25" t="e">
        <f>VLOOKUP(A5774,'all NFkB targets'!$A$6:$A$571,1,FALSE)</f>
        <v>#N/A</v>
      </c>
    </row>
    <row r="5775" spans="1:16" x14ac:dyDescent="0.25">
      <c r="A5775" s="96" t="s">
        <v>11446</v>
      </c>
      <c r="B5775" s="21" t="s">
        <v>11447</v>
      </c>
      <c r="C5775" s="21"/>
      <c r="D5775" s="22">
        <v>0</v>
      </c>
      <c r="E5775" s="23">
        <v>-0.17821054104286971</v>
      </c>
      <c r="F5775" s="23">
        <v>0.14721576253582644</v>
      </c>
      <c r="G5775" s="23">
        <v>0.40110406766308004</v>
      </c>
      <c r="H5775" s="23">
        <v>-8.2953390759859622E-2</v>
      </c>
      <c r="I5775" s="25">
        <f t="shared" si="360"/>
        <v>0</v>
      </c>
      <c r="J5775" s="25">
        <f t="shared" si="361"/>
        <v>0</v>
      </c>
      <c r="K5775" s="25">
        <f t="shared" si="362"/>
        <v>0</v>
      </c>
      <c r="L5775" s="25">
        <f t="shared" si="363"/>
        <v>0</v>
      </c>
      <c r="M5775" s="25">
        <v>0</v>
      </c>
      <c r="N5775" s="25" t="e">
        <v>#N/A</v>
      </c>
      <c r="O5775" s="25" t="e">
        <f>VLOOKUP(A5775,'NFkB target TFs'!$E$10:$E$54,1,FALSE)</f>
        <v>#N/A</v>
      </c>
      <c r="P5775" s="25" t="e">
        <f>VLOOKUP(A5775,'all NFkB targets'!$A$6:$A$571,1,FALSE)</f>
        <v>#N/A</v>
      </c>
    </row>
    <row r="5776" spans="1:16" x14ac:dyDescent="0.25">
      <c r="A5776" s="96" t="s">
        <v>10794</v>
      </c>
      <c r="B5776" s="21" t="s">
        <v>10795</v>
      </c>
      <c r="C5776" s="21"/>
      <c r="D5776" s="22">
        <v>0</v>
      </c>
      <c r="E5776" s="23">
        <v>-2.3350487277380701E-2</v>
      </c>
      <c r="F5776" s="23">
        <v>-6.3822100374265736E-2</v>
      </c>
      <c r="G5776" s="23">
        <v>0.12279748857783208</v>
      </c>
      <c r="H5776" s="23">
        <v>-8.2968508578239217E-2</v>
      </c>
      <c r="I5776" s="25">
        <f t="shared" si="360"/>
        <v>0</v>
      </c>
      <c r="J5776" s="25">
        <f t="shared" si="361"/>
        <v>0</v>
      </c>
      <c r="K5776" s="25">
        <f t="shared" si="362"/>
        <v>0</v>
      </c>
      <c r="L5776" s="25">
        <f t="shared" si="363"/>
        <v>0</v>
      </c>
      <c r="M5776" s="25">
        <v>0</v>
      </c>
      <c r="N5776" s="25" t="e">
        <v>#N/A</v>
      </c>
      <c r="O5776" s="25" t="e">
        <f>VLOOKUP(A5776,'NFkB target TFs'!$E$10:$E$54,1,FALSE)</f>
        <v>#N/A</v>
      </c>
      <c r="P5776" s="25" t="e">
        <f>VLOOKUP(A5776,'all NFkB targets'!$A$6:$A$571,1,FALSE)</f>
        <v>#N/A</v>
      </c>
    </row>
    <row r="5777" spans="1:16" x14ac:dyDescent="0.25">
      <c r="A5777" s="96" t="s">
        <v>12479</v>
      </c>
      <c r="B5777" s="21" t="s">
        <v>941</v>
      </c>
      <c r="C5777" s="21"/>
      <c r="D5777" s="22">
        <v>0</v>
      </c>
      <c r="E5777" s="24">
        <v>-0.44848607638904647</v>
      </c>
      <c r="F5777" s="28">
        <v>0.63050456288992018</v>
      </c>
      <c r="G5777" s="28">
        <v>0.43703534306796099</v>
      </c>
      <c r="H5777" s="23">
        <v>-8.2984591861954712E-2</v>
      </c>
      <c r="I5777" s="25">
        <f t="shared" si="360"/>
        <v>0</v>
      </c>
      <c r="J5777" s="25">
        <f t="shared" si="361"/>
        <v>1</v>
      </c>
      <c r="K5777" s="25">
        <f t="shared" si="362"/>
        <v>0</v>
      </c>
      <c r="L5777" s="25">
        <f t="shared" si="363"/>
        <v>0</v>
      </c>
      <c r="M5777" s="25">
        <v>1</v>
      </c>
      <c r="N5777" s="25" t="e">
        <v>#N/A</v>
      </c>
      <c r="O5777" s="25" t="e">
        <f>VLOOKUP(A5777,'NFkB target TFs'!$E$10:$E$54,1,FALSE)</f>
        <v>#N/A</v>
      </c>
      <c r="P5777" s="25" t="e">
        <f>VLOOKUP(A5777,'all NFkB targets'!$A$6:$A$571,1,FALSE)</f>
        <v>#N/A</v>
      </c>
    </row>
    <row r="5778" spans="1:16" x14ac:dyDescent="0.25">
      <c r="A5778" s="96" t="s">
        <v>12915</v>
      </c>
      <c r="B5778" s="21" t="s">
        <v>941</v>
      </c>
      <c r="C5778" s="21"/>
      <c r="D5778" s="22">
        <v>0</v>
      </c>
      <c r="E5778" s="28">
        <v>0.12754774968672744</v>
      </c>
      <c r="F5778" s="28">
        <v>0.67051816777455431</v>
      </c>
      <c r="G5778" s="28">
        <v>0.51349013396579535</v>
      </c>
      <c r="H5778" s="23">
        <v>-8.3047655735906403E-2</v>
      </c>
      <c r="I5778" s="25">
        <f t="shared" si="360"/>
        <v>0</v>
      </c>
      <c r="J5778" s="25">
        <f t="shared" si="361"/>
        <v>1</v>
      </c>
      <c r="K5778" s="25">
        <f t="shared" si="362"/>
        <v>0</v>
      </c>
      <c r="L5778" s="25">
        <f t="shared" si="363"/>
        <v>0</v>
      </c>
      <c r="M5778" s="25">
        <v>1</v>
      </c>
      <c r="N5778" s="25" t="e">
        <v>#N/A</v>
      </c>
      <c r="O5778" s="25" t="e">
        <f>VLOOKUP(A5778,'NFkB target TFs'!$E$10:$E$54,1,FALSE)</f>
        <v>#N/A</v>
      </c>
      <c r="P5778" s="25" t="e">
        <f>VLOOKUP(A5778,'all NFkB targets'!$A$6:$A$571,1,FALSE)</f>
        <v>#N/A</v>
      </c>
    </row>
    <row r="5779" spans="1:16" x14ac:dyDescent="0.25">
      <c r="A5779" s="96" t="s">
        <v>2235</v>
      </c>
      <c r="B5779" s="21" t="s">
        <v>2236</v>
      </c>
      <c r="C5779" s="21"/>
      <c r="D5779" s="22">
        <v>0</v>
      </c>
      <c r="E5779" s="23">
        <v>1.2523439330243724E-2</v>
      </c>
      <c r="F5779" s="23">
        <v>-3.392219041730047E-2</v>
      </c>
      <c r="G5779" s="23">
        <v>5.5903132377687327E-2</v>
      </c>
      <c r="H5779" s="23">
        <v>-8.3121171735835914E-2</v>
      </c>
      <c r="I5779" s="25">
        <f t="shared" si="360"/>
        <v>0</v>
      </c>
      <c r="J5779" s="25">
        <f t="shared" si="361"/>
        <v>0</v>
      </c>
      <c r="K5779" s="25">
        <f t="shared" si="362"/>
        <v>0</v>
      </c>
      <c r="L5779" s="25">
        <f t="shared" si="363"/>
        <v>0</v>
      </c>
      <c r="M5779" s="25">
        <v>0</v>
      </c>
      <c r="N5779" s="25" t="e">
        <v>#N/A</v>
      </c>
      <c r="O5779" s="25" t="e">
        <f>VLOOKUP(A5779,'NFkB target TFs'!$E$10:$E$54,1,FALSE)</f>
        <v>#N/A</v>
      </c>
      <c r="P5779" s="25" t="e">
        <f>VLOOKUP(A5779,'all NFkB targets'!$A$6:$A$571,1,FALSE)</f>
        <v>#N/A</v>
      </c>
    </row>
    <row r="5780" spans="1:16" x14ac:dyDescent="0.25">
      <c r="A5780" s="96" t="s">
        <v>9213</v>
      </c>
      <c r="B5780" s="21" t="s">
        <v>9214</v>
      </c>
      <c r="C5780" s="21"/>
      <c r="D5780" s="22">
        <v>0</v>
      </c>
      <c r="E5780" s="23">
        <v>0.18977891625094556</v>
      </c>
      <c r="F5780" s="23">
        <v>-5.3351865067431434E-2</v>
      </c>
      <c r="G5780" s="23">
        <v>-0.16862116489546747</v>
      </c>
      <c r="H5780" s="23">
        <v>-8.3131984360236874E-2</v>
      </c>
      <c r="I5780" s="25">
        <f t="shared" si="360"/>
        <v>0</v>
      </c>
      <c r="J5780" s="25">
        <f t="shared" si="361"/>
        <v>0</v>
      </c>
      <c r="K5780" s="25">
        <f t="shared" si="362"/>
        <v>0</v>
      </c>
      <c r="L5780" s="25">
        <f t="shared" si="363"/>
        <v>0</v>
      </c>
      <c r="M5780" s="25">
        <v>0</v>
      </c>
      <c r="N5780" s="25" t="e">
        <v>#N/A</v>
      </c>
      <c r="O5780" s="25" t="e">
        <f>VLOOKUP(A5780,'NFkB target TFs'!$E$10:$E$54,1,FALSE)</f>
        <v>#N/A</v>
      </c>
      <c r="P5780" s="25" t="e">
        <f>VLOOKUP(A5780,'all NFkB targets'!$A$6:$A$571,1,FALSE)</f>
        <v>#N/A</v>
      </c>
    </row>
    <row r="5781" spans="1:16" x14ac:dyDescent="0.25">
      <c r="A5781" s="96" t="s">
        <v>4234</v>
      </c>
      <c r="B5781" s="21" t="s">
        <v>4235</v>
      </c>
      <c r="C5781" s="21"/>
      <c r="D5781" s="22">
        <v>0</v>
      </c>
      <c r="E5781" s="23">
        <v>5.1853710126989389E-2</v>
      </c>
      <c r="F5781" s="23">
        <v>0.25849610840625054</v>
      </c>
      <c r="G5781" s="23">
        <v>-0.31804711160571925</v>
      </c>
      <c r="H5781" s="23">
        <v>-8.3145500509701931E-2</v>
      </c>
      <c r="I5781" s="25">
        <f t="shared" si="360"/>
        <v>0</v>
      </c>
      <c r="J5781" s="25">
        <f t="shared" si="361"/>
        <v>0</v>
      </c>
      <c r="K5781" s="25">
        <f t="shared" si="362"/>
        <v>0</v>
      </c>
      <c r="L5781" s="25">
        <f t="shared" si="363"/>
        <v>0</v>
      </c>
      <c r="M5781" s="25">
        <v>0</v>
      </c>
      <c r="N5781" s="25" t="e">
        <v>#N/A</v>
      </c>
      <c r="O5781" s="25" t="e">
        <f>VLOOKUP(A5781,'NFkB target TFs'!$E$10:$E$54,1,FALSE)</f>
        <v>#N/A</v>
      </c>
      <c r="P5781" s="25" t="e">
        <f>VLOOKUP(A5781,'all NFkB targets'!$A$6:$A$571,1,FALSE)</f>
        <v>#N/A</v>
      </c>
    </row>
    <row r="5782" spans="1:16" x14ac:dyDescent="0.25">
      <c r="A5782" s="96" t="s">
        <v>8598</v>
      </c>
      <c r="B5782" s="21" t="s">
        <v>8599</v>
      </c>
      <c r="C5782" s="21"/>
      <c r="D5782" s="22">
        <v>0</v>
      </c>
      <c r="E5782" s="23">
        <v>-0.20070363461977614</v>
      </c>
      <c r="F5782" s="23">
        <v>-1.1712099834369254E-2</v>
      </c>
      <c r="G5782" s="23">
        <v>-0.14622263471207619</v>
      </c>
      <c r="H5782" s="23">
        <v>-8.3148593244837116E-2</v>
      </c>
      <c r="I5782" s="25">
        <f t="shared" si="360"/>
        <v>0</v>
      </c>
      <c r="J5782" s="25">
        <f t="shared" si="361"/>
        <v>0</v>
      </c>
      <c r="K5782" s="25">
        <f t="shared" si="362"/>
        <v>0</v>
      </c>
      <c r="L5782" s="25">
        <f t="shared" si="363"/>
        <v>0</v>
      </c>
      <c r="M5782" s="25">
        <v>0</v>
      </c>
      <c r="N5782" s="25" t="e">
        <v>#N/A</v>
      </c>
      <c r="O5782" s="25" t="e">
        <f>VLOOKUP(A5782,'NFkB target TFs'!$E$10:$E$54,1,FALSE)</f>
        <v>#N/A</v>
      </c>
      <c r="P5782" s="25" t="e">
        <f>VLOOKUP(A5782,'all NFkB targets'!$A$6:$A$571,1,FALSE)</f>
        <v>#N/A</v>
      </c>
    </row>
    <row r="5783" spans="1:16" x14ac:dyDescent="0.25">
      <c r="A5783" s="96" t="s">
        <v>319</v>
      </c>
      <c r="B5783" s="21" t="s">
        <v>320</v>
      </c>
      <c r="C5783" s="21"/>
      <c r="D5783" s="22">
        <v>0</v>
      </c>
      <c r="E5783" s="23">
        <v>-0.11616136725551103</v>
      </c>
      <c r="F5783" s="23">
        <v>0.12044565368578908</v>
      </c>
      <c r="G5783" s="23">
        <v>0.1126989271282578</v>
      </c>
      <c r="H5783" s="23">
        <v>-8.3161644305884297E-2</v>
      </c>
      <c r="I5783" s="25">
        <f t="shared" si="360"/>
        <v>0</v>
      </c>
      <c r="J5783" s="25">
        <f t="shared" si="361"/>
        <v>0</v>
      </c>
      <c r="K5783" s="25">
        <f t="shared" si="362"/>
        <v>0</v>
      </c>
      <c r="L5783" s="25">
        <f t="shared" si="363"/>
        <v>0</v>
      </c>
      <c r="M5783" s="25">
        <v>0</v>
      </c>
      <c r="N5783" s="25" t="e">
        <v>#N/A</v>
      </c>
      <c r="O5783" s="25" t="e">
        <f>VLOOKUP(A5783,'NFkB target TFs'!$E$10:$E$54,1,FALSE)</f>
        <v>#N/A</v>
      </c>
      <c r="P5783" s="25" t="e">
        <f>VLOOKUP(A5783,'all NFkB targets'!$A$6:$A$571,1,FALSE)</f>
        <v>#N/A</v>
      </c>
    </row>
    <row r="5784" spans="1:16" x14ac:dyDescent="0.25">
      <c r="A5784" s="96" t="s">
        <v>10654</v>
      </c>
      <c r="B5784" s="21" t="s">
        <v>10655</v>
      </c>
      <c r="C5784" s="21"/>
      <c r="D5784" s="22">
        <v>0</v>
      </c>
      <c r="E5784" s="23">
        <v>-0.32192809488736207</v>
      </c>
      <c r="F5784" s="23">
        <v>-3.4365143041165482E-2</v>
      </c>
      <c r="G5784" s="23">
        <v>0.12618831914830975</v>
      </c>
      <c r="H5784" s="23">
        <v>-8.3167253984492526E-2</v>
      </c>
      <c r="I5784" s="25">
        <f t="shared" si="360"/>
        <v>0</v>
      </c>
      <c r="J5784" s="25">
        <f t="shared" si="361"/>
        <v>0</v>
      </c>
      <c r="K5784" s="25">
        <f t="shared" si="362"/>
        <v>0</v>
      </c>
      <c r="L5784" s="25">
        <f t="shared" si="363"/>
        <v>0</v>
      </c>
      <c r="M5784" s="25">
        <v>0</v>
      </c>
      <c r="N5784" s="25" t="e">
        <v>#N/A</v>
      </c>
      <c r="O5784" s="25" t="e">
        <f>VLOOKUP(A5784,'NFkB target TFs'!$E$10:$E$54,1,FALSE)</f>
        <v>#N/A</v>
      </c>
      <c r="P5784" s="25" t="e">
        <f>VLOOKUP(A5784,'all NFkB targets'!$A$6:$A$571,1,FALSE)</f>
        <v>#N/A</v>
      </c>
    </row>
    <row r="5785" spans="1:16" x14ac:dyDescent="0.25">
      <c r="A5785" s="96" t="s">
        <v>4214</v>
      </c>
      <c r="B5785" s="21" t="s">
        <v>4215</v>
      </c>
      <c r="C5785" s="21"/>
      <c r="D5785" s="22">
        <v>0</v>
      </c>
      <c r="E5785" s="23">
        <v>0.10600194700945798</v>
      </c>
      <c r="F5785" s="23">
        <v>0.20551431126558467</v>
      </c>
      <c r="G5785" s="23">
        <v>0.16583015843242932</v>
      </c>
      <c r="H5785" s="23">
        <v>-8.3200942122697574E-2</v>
      </c>
      <c r="I5785" s="25">
        <f t="shared" si="360"/>
        <v>0</v>
      </c>
      <c r="J5785" s="25">
        <f t="shared" si="361"/>
        <v>0</v>
      </c>
      <c r="K5785" s="25">
        <f t="shared" si="362"/>
        <v>0</v>
      </c>
      <c r="L5785" s="25">
        <f t="shared" si="363"/>
        <v>0</v>
      </c>
      <c r="M5785" s="25">
        <v>0</v>
      </c>
      <c r="N5785" s="25" t="e">
        <v>#N/A</v>
      </c>
      <c r="O5785" s="25" t="e">
        <f>VLOOKUP(A5785,'NFkB target TFs'!$E$10:$E$54,1,FALSE)</f>
        <v>#N/A</v>
      </c>
      <c r="P5785" s="25" t="e">
        <f>VLOOKUP(A5785,'all NFkB targets'!$A$6:$A$571,1,FALSE)</f>
        <v>#N/A</v>
      </c>
    </row>
    <row r="5786" spans="1:16" x14ac:dyDescent="0.25">
      <c r="A5786" s="96" t="s">
        <v>2181</v>
      </c>
      <c r="B5786" s="21" t="s">
        <v>2182</v>
      </c>
      <c r="C5786" s="21"/>
      <c r="D5786" s="22">
        <v>0</v>
      </c>
      <c r="E5786" s="23">
        <v>-1.3309849852200075E-2</v>
      </c>
      <c r="F5786" s="23">
        <v>6.8590098842385622E-2</v>
      </c>
      <c r="G5786" s="23">
        <v>-1.240407979781836E-2</v>
      </c>
      <c r="H5786" s="23">
        <v>-8.332742604631295E-2</v>
      </c>
      <c r="I5786" s="25">
        <f t="shared" si="360"/>
        <v>0</v>
      </c>
      <c r="J5786" s="25">
        <f t="shared" si="361"/>
        <v>0</v>
      </c>
      <c r="K5786" s="25">
        <f t="shared" si="362"/>
        <v>0</v>
      </c>
      <c r="L5786" s="25">
        <f t="shared" si="363"/>
        <v>0</v>
      </c>
      <c r="M5786" s="25">
        <v>0</v>
      </c>
      <c r="N5786" s="25" t="e">
        <v>#N/A</v>
      </c>
      <c r="O5786" s="25" t="e">
        <f>VLOOKUP(A5786,'NFkB target TFs'!$E$10:$E$54,1,FALSE)</f>
        <v>#N/A</v>
      </c>
      <c r="P5786" s="25" t="e">
        <f>VLOOKUP(A5786,'all NFkB targets'!$A$6:$A$571,1,FALSE)</f>
        <v>#N/A</v>
      </c>
    </row>
    <row r="5787" spans="1:16" x14ac:dyDescent="0.25">
      <c r="A5787" s="96" t="s">
        <v>1774</v>
      </c>
      <c r="B5787" s="21" t="s">
        <v>1775</v>
      </c>
      <c r="C5787" s="21"/>
      <c r="D5787" s="22">
        <v>0</v>
      </c>
      <c r="E5787" s="23">
        <v>0.38670309875660225</v>
      </c>
      <c r="F5787" s="23">
        <v>-0.14363451379705267</v>
      </c>
      <c r="G5787" s="23">
        <v>0.25195164387962637</v>
      </c>
      <c r="H5787" s="23">
        <v>-8.3567156234929579E-2</v>
      </c>
      <c r="I5787" s="25">
        <f t="shared" si="360"/>
        <v>0</v>
      </c>
      <c r="J5787" s="25">
        <f t="shared" si="361"/>
        <v>0</v>
      </c>
      <c r="K5787" s="25">
        <f t="shared" si="362"/>
        <v>0</v>
      </c>
      <c r="L5787" s="25">
        <f t="shared" si="363"/>
        <v>0</v>
      </c>
      <c r="M5787" s="25">
        <v>0</v>
      </c>
      <c r="N5787" s="25" t="e">
        <v>#N/A</v>
      </c>
      <c r="O5787" s="25" t="e">
        <f>VLOOKUP(A5787,'NFkB target TFs'!$E$10:$E$54,1,FALSE)</f>
        <v>#N/A</v>
      </c>
      <c r="P5787" s="25" t="e">
        <f>VLOOKUP(A5787,'all NFkB targets'!$A$6:$A$571,1,FALSE)</f>
        <v>#N/A</v>
      </c>
    </row>
    <row r="5788" spans="1:16" x14ac:dyDescent="0.25">
      <c r="A5788" s="96" t="s">
        <v>1636</v>
      </c>
      <c r="B5788" s="21" t="s">
        <v>1637</v>
      </c>
      <c r="C5788" s="21"/>
      <c r="D5788" s="22">
        <v>0</v>
      </c>
      <c r="E5788" s="23">
        <v>-4.4823789790806354E-2</v>
      </c>
      <c r="F5788" s="23">
        <v>0.16836323253699595</v>
      </c>
      <c r="G5788" s="23">
        <v>6.1434598199235545E-2</v>
      </c>
      <c r="H5788" s="23">
        <v>-8.362549820527003E-2</v>
      </c>
      <c r="I5788" s="25">
        <f t="shared" si="360"/>
        <v>0</v>
      </c>
      <c r="J5788" s="25">
        <f t="shared" si="361"/>
        <v>0</v>
      </c>
      <c r="K5788" s="25">
        <f t="shared" si="362"/>
        <v>0</v>
      </c>
      <c r="L5788" s="25">
        <f t="shared" si="363"/>
        <v>0</v>
      </c>
      <c r="M5788" s="25">
        <v>0</v>
      </c>
      <c r="N5788" s="25" t="e">
        <v>#N/A</v>
      </c>
      <c r="O5788" s="25" t="e">
        <f>VLOOKUP(A5788,'NFkB target TFs'!$E$10:$E$54,1,FALSE)</f>
        <v>#N/A</v>
      </c>
      <c r="P5788" s="25" t="e">
        <f>VLOOKUP(A5788,'all NFkB targets'!$A$6:$A$571,1,FALSE)</f>
        <v>#N/A</v>
      </c>
    </row>
    <row r="5789" spans="1:16" x14ac:dyDescent="0.25">
      <c r="A5789" s="96" t="s">
        <v>9966</v>
      </c>
      <c r="B5789" s="21" t="s">
        <v>9967</v>
      </c>
      <c r="C5789" s="21"/>
      <c r="D5789" s="22">
        <v>0</v>
      </c>
      <c r="E5789" s="23">
        <v>0.25388263220599044</v>
      </c>
      <c r="F5789" s="23">
        <v>0.17283168565190302</v>
      </c>
      <c r="G5789" s="23">
        <v>0.11335813045186095</v>
      </c>
      <c r="H5789" s="23">
        <v>-8.3638924081554308E-2</v>
      </c>
      <c r="I5789" s="25">
        <f t="shared" si="360"/>
        <v>0</v>
      </c>
      <c r="J5789" s="25">
        <f t="shared" si="361"/>
        <v>0</v>
      </c>
      <c r="K5789" s="25">
        <f t="shared" si="362"/>
        <v>0</v>
      </c>
      <c r="L5789" s="25">
        <f t="shared" si="363"/>
        <v>0</v>
      </c>
      <c r="M5789" s="25">
        <v>0</v>
      </c>
      <c r="N5789" s="25" t="e">
        <v>#N/A</v>
      </c>
      <c r="O5789" s="25" t="e">
        <f>VLOOKUP(A5789,'NFkB target TFs'!$E$10:$E$54,1,FALSE)</f>
        <v>#N/A</v>
      </c>
      <c r="P5789" s="25" t="e">
        <f>VLOOKUP(A5789,'all NFkB targets'!$A$6:$A$571,1,FALSE)</f>
        <v>#N/A</v>
      </c>
    </row>
    <row r="5790" spans="1:16" x14ac:dyDescent="0.25">
      <c r="A5790" s="96" t="s">
        <v>9717</v>
      </c>
      <c r="B5790" s="21" t="s">
        <v>9718</v>
      </c>
      <c r="C5790" s="21"/>
      <c r="D5790" s="22">
        <v>0</v>
      </c>
      <c r="E5790" s="23">
        <v>0.10859139852427278</v>
      </c>
      <c r="F5790" s="23">
        <v>9.527555123900246E-3</v>
      </c>
      <c r="G5790" s="23">
        <v>-0.16794547339608104</v>
      </c>
      <c r="H5790" s="23">
        <v>-8.3674404852649611E-2</v>
      </c>
      <c r="I5790" s="25">
        <f t="shared" si="360"/>
        <v>0</v>
      </c>
      <c r="J5790" s="25">
        <f t="shared" si="361"/>
        <v>0</v>
      </c>
      <c r="K5790" s="25">
        <f t="shared" si="362"/>
        <v>0</v>
      </c>
      <c r="L5790" s="25">
        <f t="shared" si="363"/>
        <v>0</v>
      </c>
      <c r="M5790" s="25">
        <v>0</v>
      </c>
      <c r="N5790" s="25" t="e">
        <v>#N/A</v>
      </c>
      <c r="O5790" s="25" t="e">
        <f>VLOOKUP(A5790,'NFkB target TFs'!$E$10:$E$54,1,FALSE)</f>
        <v>#N/A</v>
      </c>
      <c r="P5790" s="25" t="e">
        <f>VLOOKUP(A5790,'all NFkB targets'!$A$6:$A$571,1,FALSE)</f>
        <v>#N/A</v>
      </c>
    </row>
    <row r="5791" spans="1:16" x14ac:dyDescent="0.25">
      <c r="A5791" s="96" t="s">
        <v>14611</v>
      </c>
      <c r="B5791" s="21" t="s">
        <v>14612</v>
      </c>
      <c r="C5791" s="21"/>
      <c r="D5791" s="22">
        <v>0</v>
      </c>
      <c r="E5791" s="23">
        <v>3.1143382906993103E-2</v>
      </c>
      <c r="F5791" s="28">
        <v>0.58726528659057686</v>
      </c>
      <c r="G5791" s="28">
        <v>1.14688097260309</v>
      </c>
      <c r="H5791" s="23">
        <v>-8.3713057089016593E-2</v>
      </c>
      <c r="I5791" s="25">
        <f t="shared" si="360"/>
        <v>0</v>
      </c>
      <c r="J5791" s="25">
        <f t="shared" si="361"/>
        <v>1</v>
      </c>
      <c r="K5791" s="25">
        <f t="shared" si="362"/>
        <v>1</v>
      </c>
      <c r="L5791" s="25">
        <f t="shared" si="363"/>
        <v>0</v>
      </c>
      <c r="M5791" s="25">
        <v>1</v>
      </c>
      <c r="N5791" s="25" t="e">
        <v>#N/A</v>
      </c>
      <c r="O5791" s="25" t="e">
        <f>VLOOKUP(A5791,'NFkB target TFs'!$E$10:$E$54,1,FALSE)</f>
        <v>#N/A</v>
      </c>
      <c r="P5791" s="25" t="e">
        <f>VLOOKUP(A5791,'all NFkB targets'!$A$6:$A$571,1,FALSE)</f>
        <v>#N/A</v>
      </c>
    </row>
    <row r="5792" spans="1:16" x14ac:dyDescent="0.25">
      <c r="A5792" s="96" t="s">
        <v>12449</v>
      </c>
      <c r="B5792" s="21" t="s">
        <v>12450</v>
      </c>
      <c r="C5792" s="21"/>
      <c r="D5792" s="22">
        <v>0</v>
      </c>
      <c r="E5792" s="23">
        <v>9.2290135612862076E-2</v>
      </c>
      <c r="F5792" s="28">
        <v>0.77763106595349196</v>
      </c>
      <c r="G5792" s="23">
        <v>-1.0647757651574641E-3</v>
      </c>
      <c r="H5792" s="23">
        <v>-8.3876358674092044E-2</v>
      </c>
      <c r="I5792" s="25">
        <f t="shared" si="360"/>
        <v>0</v>
      </c>
      <c r="J5792" s="25">
        <f t="shared" si="361"/>
        <v>1</v>
      </c>
      <c r="K5792" s="25">
        <f t="shared" si="362"/>
        <v>0</v>
      </c>
      <c r="L5792" s="25">
        <f t="shared" si="363"/>
        <v>0</v>
      </c>
      <c r="M5792" s="25">
        <v>1</v>
      </c>
      <c r="N5792" s="25" t="e">
        <v>#N/A</v>
      </c>
      <c r="O5792" s="25" t="e">
        <f>VLOOKUP(A5792,'NFkB target TFs'!$E$10:$E$54,1,FALSE)</f>
        <v>#N/A</v>
      </c>
      <c r="P5792" s="25" t="e">
        <f>VLOOKUP(A5792,'all NFkB targets'!$A$6:$A$571,1,FALSE)</f>
        <v>#N/A</v>
      </c>
    </row>
    <row r="5793" spans="1:16" x14ac:dyDescent="0.25">
      <c r="A5793" s="96" t="s">
        <v>10850</v>
      </c>
      <c r="B5793" s="21" t="s">
        <v>10851</v>
      </c>
      <c r="C5793" s="21"/>
      <c r="D5793" s="22">
        <v>0</v>
      </c>
      <c r="E5793" s="23">
        <v>-1.3088727025673434E-2</v>
      </c>
      <c r="F5793" s="23">
        <v>0.24261017233078067</v>
      </c>
      <c r="G5793" s="23">
        <v>0.16939505595574267</v>
      </c>
      <c r="H5793" s="23">
        <v>-8.3972888495983486E-2</v>
      </c>
      <c r="I5793" s="25">
        <f t="shared" si="360"/>
        <v>0</v>
      </c>
      <c r="J5793" s="25">
        <f t="shared" si="361"/>
        <v>0</v>
      </c>
      <c r="K5793" s="25">
        <f t="shared" si="362"/>
        <v>0</v>
      </c>
      <c r="L5793" s="25">
        <f t="shared" si="363"/>
        <v>0</v>
      </c>
      <c r="M5793" s="25">
        <v>0</v>
      </c>
      <c r="N5793" s="25" t="e">
        <v>#N/A</v>
      </c>
      <c r="O5793" s="25" t="e">
        <f>VLOOKUP(A5793,'NFkB target TFs'!$E$10:$E$54,1,FALSE)</f>
        <v>#N/A</v>
      </c>
      <c r="P5793" s="25" t="e">
        <f>VLOOKUP(A5793,'all NFkB targets'!$A$6:$A$571,1,FALSE)</f>
        <v>#N/A</v>
      </c>
    </row>
    <row r="5794" spans="1:16" x14ac:dyDescent="0.25">
      <c r="A5794" s="96" t="s">
        <v>10880</v>
      </c>
      <c r="B5794" s="21" t="s">
        <v>10881</v>
      </c>
      <c r="C5794" s="21"/>
      <c r="D5794" s="22">
        <v>0</v>
      </c>
      <c r="E5794" s="23">
        <v>0.20307731283869238</v>
      </c>
      <c r="F5794" s="23">
        <v>6.0876574365562215E-2</v>
      </c>
      <c r="G5794" s="23">
        <v>0.2777524692256087</v>
      </c>
      <c r="H5794" s="23">
        <v>-8.4022934174884503E-2</v>
      </c>
      <c r="I5794" s="25">
        <f t="shared" si="360"/>
        <v>0</v>
      </c>
      <c r="J5794" s="25">
        <f t="shared" si="361"/>
        <v>0</v>
      </c>
      <c r="K5794" s="25">
        <f t="shared" si="362"/>
        <v>0</v>
      </c>
      <c r="L5794" s="25">
        <f t="shared" si="363"/>
        <v>0</v>
      </c>
      <c r="M5794" s="25">
        <v>0</v>
      </c>
      <c r="N5794" s="25" t="e">
        <v>#N/A</v>
      </c>
      <c r="O5794" s="25" t="e">
        <f>VLOOKUP(A5794,'NFkB target TFs'!$E$10:$E$54,1,FALSE)</f>
        <v>#N/A</v>
      </c>
      <c r="P5794" s="25" t="e">
        <f>VLOOKUP(A5794,'all NFkB targets'!$A$6:$A$571,1,FALSE)</f>
        <v>#N/A</v>
      </c>
    </row>
    <row r="5795" spans="1:16" x14ac:dyDescent="0.25">
      <c r="A5795" s="96" t="s">
        <v>9783</v>
      </c>
      <c r="B5795" s="21" t="s">
        <v>9784</v>
      </c>
      <c r="C5795" s="21"/>
      <c r="D5795" s="22">
        <v>0</v>
      </c>
      <c r="E5795" s="23">
        <v>0.26750361839905418</v>
      </c>
      <c r="F5795" s="23">
        <v>0.25308837212608754</v>
      </c>
      <c r="G5795" s="23">
        <v>0.30458079169229507</v>
      </c>
      <c r="H5795" s="23">
        <v>-8.4142162432353118E-2</v>
      </c>
      <c r="I5795" s="25">
        <f t="shared" si="360"/>
        <v>0</v>
      </c>
      <c r="J5795" s="25">
        <f t="shared" si="361"/>
        <v>0</v>
      </c>
      <c r="K5795" s="25">
        <f t="shared" si="362"/>
        <v>0</v>
      </c>
      <c r="L5795" s="25">
        <f t="shared" si="363"/>
        <v>0</v>
      </c>
      <c r="M5795" s="25">
        <v>0</v>
      </c>
      <c r="N5795" s="25" t="e">
        <v>#N/A</v>
      </c>
      <c r="O5795" s="25" t="e">
        <f>VLOOKUP(A5795,'NFkB target TFs'!$E$10:$E$54,1,FALSE)</f>
        <v>#N/A</v>
      </c>
      <c r="P5795" s="25" t="e">
        <f>VLOOKUP(A5795,'all NFkB targets'!$A$6:$A$571,1,FALSE)</f>
        <v>#N/A</v>
      </c>
    </row>
    <row r="5796" spans="1:16" x14ac:dyDescent="0.25">
      <c r="A5796" s="96" t="s">
        <v>8209</v>
      </c>
      <c r="B5796" s="21" t="s">
        <v>8210</v>
      </c>
      <c r="C5796" s="21"/>
      <c r="D5796" s="22">
        <v>0</v>
      </c>
      <c r="E5796" s="23">
        <v>0.20055437749568691</v>
      </c>
      <c r="F5796" s="23">
        <v>-0.26485104731851811</v>
      </c>
      <c r="G5796" s="23">
        <v>-0.30666133823405201</v>
      </c>
      <c r="H5796" s="23">
        <v>-8.4198419141558248E-2</v>
      </c>
      <c r="I5796" s="25">
        <f t="shared" si="360"/>
        <v>0</v>
      </c>
      <c r="J5796" s="25">
        <f t="shared" si="361"/>
        <v>0</v>
      </c>
      <c r="K5796" s="25">
        <f t="shared" si="362"/>
        <v>0</v>
      </c>
      <c r="L5796" s="25">
        <f t="shared" si="363"/>
        <v>0</v>
      </c>
      <c r="M5796" s="25">
        <v>0</v>
      </c>
      <c r="N5796" s="25" t="e">
        <v>#N/A</v>
      </c>
      <c r="O5796" s="25" t="e">
        <f>VLOOKUP(A5796,'NFkB target TFs'!$E$10:$E$54,1,FALSE)</f>
        <v>#N/A</v>
      </c>
      <c r="P5796" s="25" t="e">
        <f>VLOOKUP(A5796,'all NFkB targets'!$A$6:$A$571,1,FALSE)</f>
        <v>#N/A</v>
      </c>
    </row>
    <row r="5797" spans="1:16" x14ac:dyDescent="0.25">
      <c r="A5797" s="96" t="s">
        <v>1566</v>
      </c>
      <c r="B5797" s="21" t="s">
        <v>1567</v>
      </c>
      <c r="C5797" s="21"/>
      <c r="D5797" s="22">
        <v>0</v>
      </c>
      <c r="E5797" s="23">
        <v>-0.19256680460375061</v>
      </c>
      <c r="F5797" s="23">
        <v>9.7526348656628001E-2</v>
      </c>
      <c r="G5797" s="23">
        <v>6.0438270070305701E-2</v>
      </c>
      <c r="H5797" s="23">
        <v>-8.428897233467196E-2</v>
      </c>
      <c r="I5797" s="25">
        <f t="shared" si="360"/>
        <v>0</v>
      </c>
      <c r="J5797" s="25">
        <f t="shared" si="361"/>
        <v>0</v>
      </c>
      <c r="K5797" s="25">
        <f t="shared" si="362"/>
        <v>0</v>
      </c>
      <c r="L5797" s="25">
        <f t="shared" si="363"/>
        <v>0</v>
      </c>
      <c r="M5797" s="25">
        <v>0</v>
      </c>
      <c r="N5797" s="25" t="e">
        <v>#N/A</v>
      </c>
      <c r="O5797" s="25" t="e">
        <f>VLOOKUP(A5797,'NFkB target TFs'!$E$10:$E$54,1,FALSE)</f>
        <v>#N/A</v>
      </c>
      <c r="P5797" s="25" t="e">
        <f>VLOOKUP(A5797,'all NFkB targets'!$A$6:$A$571,1,FALSE)</f>
        <v>#N/A</v>
      </c>
    </row>
    <row r="5798" spans="1:16" x14ac:dyDescent="0.25">
      <c r="A5798" s="96" t="s">
        <v>10966</v>
      </c>
      <c r="B5798" s="21" t="s">
        <v>10967</v>
      </c>
      <c r="C5798" s="21"/>
      <c r="D5798" s="22">
        <v>0</v>
      </c>
      <c r="E5798" s="23">
        <v>6.3850600662592849E-2</v>
      </c>
      <c r="F5798" s="23">
        <v>-2.2183498996793151E-3</v>
      </c>
      <c r="G5798" s="23">
        <v>-0.2691079959150533</v>
      </c>
      <c r="H5798" s="23">
        <v>-8.4414133831775998E-2</v>
      </c>
      <c r="I5798" s="25">
        <f t="shared" si="360"/>
        <v>0</v>
      </c>
      <c r="J5798" s="25">
        <f t="shared" si="361"/>
        <v>0</v>
      </c>
      <c r="K5798" s="25">
        <f t="shared" si="362"/>
        <v>0</v>
      </c>
      <c r="L5798" s="25">
        <f t="shared" si="363"/>
        <v>0</v>
      </c>
      <c r="M5798" s="25">
        <v>0</v>
      </c>
      <c r="N5798" s="25" t="e">
        <v>#N/A</v>
      </c>
      <c r="O5798" s="25" t="e">
        <f>VLOOKUP(A5798,'NFkB target TFs'!$E$10:$E$54,1,FALSE)</f>
        <v>#N/A</v>
      </c>
      <c r="P5798" s="25" t="e">
        <f>VLOOKUP(A5798,'all NFkB targets'!$A$6:$A$571,1,FALSE)</f>
        <v>#N/A</v>
      </c>
    </row>
    <row r="5799" spans="1:16" x14ac:dyDescent="0.25">
      <c r="A5799" s="96" t="s">
        <v>2077</v>
      </c>
      <c r="B5799" s="21" t="s">
        <v>2078</v>
      </c>
      <c r="C5799" s="21"/>
      <c r="D5799" s="22">
        <v>0</v>
      </c>
      <c r="E5799" s="23">
        <v>-0.29005741029681226</v>
      </c>
      <c r="F5799" s="23">
        <v>7.313867581138693E-2</v>
      </c>
      <c r="G5799" s="23">
        <v>-0.23556599411025131</v>
      </c>
      <c r="H5799" s="23">
        <v>-8.4444838271635486E-2</v>
      </c>
      <c r="I5799" s="25">
        <f t="shared" si="360"/>
        <v>0</v>
      </c>
      <c r="J5799" s="25">
        <f t="shared" si="361"/>
        <v>0</v>
      </c>
      <c r="K5799" s="25">
        <f t="shared" si="362"/>
        <v>0</v>
      </c>
      <c r="L5799" s="25">
        <f t="shared" si="363"/>
        <v>0</v>
      </c>
      <c r="M5799" s="25">
        <v>0</v>
      </c>
      <c r="N5799" s="25" t="e">
        <v>#N/A</v>
      </c>
      <c r="O5799" s="25" t="e">
        <f>VLOOKUP(A5799,'NFkB target TFs'!$E$10:$E$54,1,FALSE)</f>
        <v>#N/A</v>
      </c>
      <c r="P5799" s="25" t="e">
        <f>VLOOKUP(A5799,'all NFkB targets'!$A$6:$A$571,1,FALSE)</f>
        <v>#N/A</v>
      </c>
    </row>
    <row r="5800" spans="1:16" x14ac:dyDescent="0.25">
      <c r="A5800" s="96" t="s">
        <v>6928</v>
      </c>
      <c r="B5800" s="21" t="s">
        <v>6929</v>
      </c>
      <c r="C5800" s="21"/>
      <c r="D5800" s="22">
        <v>0</v>
      </c>
      <c r="E5800" s="23">
        <v>-0.29832331571227716</v>
      </c>
      <c r="F5800" s="23">
        <v>-0.19657388489165295</v>
      </c>
      <c r="G5800" s="23">
        <v>0.16372271267625327</v>
      </c>
      <c r="H5800" s="23">
        <v>-8.4518915962257274E-2</v>
      </c>
      <c r="I5800" s="25">
        <f t="shared" si="360"/>
        <v>0</v>
      </c>
      <c r="J5800" s="25">
        <f t="shared" si="361"/>
        <v>0</v>
      </c>
      <c r="K5800" s="25">
        <f t="shared" si="362"/>
        <v>0</v>
      </c>
      <c r="L5800" s="25">
        <f t="shared" si="363"/>
        <v>0</v>
      </c>
      <c r="M5800" s="25">
        <v>0</v>
      </c>
      <c r="N5800" s="25" t="e">
        <v>#N/A</v>
      </c>
      <c r="O5800" s="25" t="e">
        <f>VLOOKUP(A5800,'NFkB target TFs'!$E$10:$E$54,1,FALSE)</f>
        <v>#N/A</v>
      </c>
      <c r="P5800" s="25" t="e">
        <f>VLOOKUP(A5800,'all NFkB targets'!$A$6:$A$571,1,FALSE)</f>
        <v>#N/A</v>
      </c>
    </row>
    <row r="5801" spans="1:16" x14ac:dyDescent="0.25">
      <c r="A5801" s="96" t="s">
        <v>10328</v>
      </c>
      <c r="B5801" s="21" t="s">
        <v>10329</v>
      </c>
      <c r="C5801" s="21"/>
      <c r="D5801" s="22">
        <v>0</v>
      </c>
      <c r="E5801" s="23">
        <v>0.22577501203699532</v>
      </c>
      <c r="F5801" s="23">
        <v>0.15946559373612001</v>
      </c>
      <c r="G5801" s="23">
        <v>8.1993372197307651E-2</v>
      </c>
      <c r="H5801" s="23">
        <v>-8.4531707617649957E-2</v>
      </c>
      <c r="I5801" s="25">
        <f t="shared" si="360"/>
        <v>0</v>
      </c>
      <c r="J5801" s="25">
        <f t="shared" si="361"/>
        <v>0</v>
      </c>
      <c r="K5801" s="25">
        <f t="shared" si="362"/>
        <v>0</v>
      </c>
      <c r="L5801" s="25">
        <f t="shared" si="363"/>
        <v>0</v>
      </c>
      <c r="M5801" s="25">
        <v>0</v>
      </c>
      <c r="N5801" s="25" t="e">
        <v>#N/A</v>
      </c>
      <c r="O5801" s="25" t="e">
        <f>VLOOKUP(A5801,'NFkB target TFs'!$E$10:$E$54,1,FALSE)</f>
        <v>#N/A</v>
      </c>
      <c r="P5801" s="25" t="e">
        <f>VLOOKUP(A5801,'all NFkB targets'!$A$6:$A$571,1,FALSE)</f>
        <v>#N/A</v>
      </c>
    </row>
    <row r="5802" spans="1:16" x14ac:dyDescent="0.25">
      <c r="A5802" s="96" t="s">
        <v>6423</v>
      </c>
      <c r="B5802" s="21" t="s">
        <v>941</v>
      </c>
      <c r="C5802" s="21"/>
      <c r="D5802" s="22">
        <v>0</v>
      </c>
      <c r="E5802" s="23">
        <v>6.7557263125802139E-2</v>
      </c>
      <c r="F5802" s="23">
        <v>-7.6007279976010839E-2</v>
      </c>
      <c r="G5802" s="23">
        <v>-5.8654812483623406E-2</v>
      </c>
      <c r="H5802" s="23">
        <v>-8.4584196470764608E-2</v>
      </c>
      <c r="I5802" s="25">
        <f t="shared" si="360"/>
        <v>0</v>
      </c>
      <c r="J5802" s="25">
        <f t="shared" si="361"/>
        <v>0</v>
      </c>
      <c r="K5802" s="25">
        <f t="shared" si="362"/>
        <v>0</v>
      </c>
      <c r="L5802" s="25">
        <f t="shared" si="363"/>
        <v>0</v>
      </c>
      <c r="M5802" s="25">
        <v>0</v>
      </c>
      <c r="N5802" s="25" t="e">
        <v>#N/A</v>
      </c>
      <c r="O5802" s="25" t="e">
        <f>VLOOKUP(A5802,'NFkB target TFs'!$E$10:$E$54,1,FALSE)</f>
        <v>#N/A</v>
      </c>
      <c r="P5802" s="25" t="e">
        <f>VLOOKUP(A5802,'all NFkB targets'!$A$6:$A$571,1,FALSE)</f>
        <v>#N/A</v>
      </c>
    </row>
    <row r="5803" spans="1:16" x14ac:dyDescent="0.25">
      <c r="A5803" s="96" t="s">
        <v>7933</v>
      </c>
      <c r="B5803" s="21" t="s">
        <v>7934</v>
      </c>
      <c r="C5803" s="21"/>
      <c r="D5803" s="22">
        <v>0</v>
      </c>
      <c r="E5803" s="23">
        <v>6.7864374210984887E-2</v>
      </c>
      <c r="F5803" s="23">
        <v>7.9454632747716872E-2</v>
      </c>
      <c r="G5803" s="23">
        <v>-0.30840152485995947</v>
      </c>
      <c r="H5803" s="23">
        <v>-8.494329909939638E-2</v>
      </c>
      <c r="I5803" s="25">
        <f t="shared" si="360"/>
        <v>0</v>
      </c>
      <c r="J5803" s="25">
        <f t="shared" si="361"/>
        <v>0</v>
      </c>
      <c r="K5803" s="25">
        <f t="shared" si="362"/>
        <v>0</v>
      </c>
      <c r="L5803" s="25">
        <f t="shared" si="363"/>
        <v>0</v>
      </c>
      <c r="M5803" s="25">
        <v>0</v>
      </c>
      <c r="N5803" s="25" t="e">
        <v>#N/A</v>
      </c>
      <c r="O5803" s="25" t="e">
        <f>VLOOKUP(A5803,'NFkB target TFs'!$E$10:$E$54,1,FALSE)</f>
        <v>#N/A</v>
      </c>
      <c r="P5803" s="25" t="e">
        <f>VLOOKUP(A5803,'all NFkB targets'!$A$6:$A$571,1,FALSE)</f>
        <v>#N/A</v>
      </c>
    </row>
    <row r="5804" spans="1:16" x14ac:dyDescent="0.25">
      <c r="A5804" s="96" t="s">
        <v>8971</v>
      </c>
      <c r="B5804" s="21" t="s">
        <v>941</v>
      </c>
      <c r="C5804" s="21"/>
      <c r="D5804" s="22">
        <v>0</v>
      </c>
      <c r="E5804" s="23">
        <v>4.7514084771040833E-2</v>
      </c>
      <c r="F5804" s="23">
        <v>-6.5224196032008575E-2</v>
      </c>
      <c r="G5804" s="23">
        <v>1.8614411773902807E-2</v>
      </c>
      <c r="H5804" s="23">
        <v>-8.4967509560094343E-2</v>
      </c>
      <c r="I5804" s="25">
        <f t="shared" ref="I5804:I5867" si="364">IF(ABS(E5804)&gt;0.585,1,0)</f>
        <v>0</v>
      </c>
      <c r="J5804" s="25">
        <f t="shared" ref="J5804:J5867" si="365">IF(ABS(F5804)&gt;0.585,1,0)</f>
        <v>0</v>
      </c>
      <c r="K5804" s="25">
        <f t="shared" ref="K5804:K5867" si="366">IF(ABS(G5804)&gt;0.585,1,0)</f>
        <v>0</v>
      </c>
      <c r="L5804" s="25">
        <f t="shared" ref="L5804:L5867" si="367">IF(ABS(H5804)&gt;0.585,1,0)</f>
        <v>0</v>
      </c>
      <c r="M5804" s="25">
        <v>0</v>
      </c>
      <c r="N5804" s="25" t="e">
        <v>#N/A</v>
      </c>
      <c r="O5804" s="25" t="e">
        <f>VLOOKUP(A5804,'NFkB target TFs'!$E$10:$E$54,1,FALSE)</f>
        <v>#N/A</v>
      </c>
      <c r="P5804" s="25" t="e">
        <f>VLOOKUP(A5804,'all NFkB targets'!$A$6:$A$571,1,FALSE)</f>
        <v>#N/A</v>
      </c>
    </row>
    <row r="5805" spans="1:16" x14ac:dyDescent="0.25">
      <c r="A5805" s="96" t="s">
        <v>11577</v>
      </c>
      <c r="B5805" s="21" t="s">
        <v>11578</v>
      </c>
      <c r="C5805" s="21"/>
      <c r="D5805" s="22">
        <v>0</v>
      </c>
      <c r="E5805" s="23">
        <v>-0.28617090463172856</v>
      </c>
      <c r="F5805" s="23">
        <v>-0.20273921688755811</v>
      </c>
      <c r="G5805" s="23">
        <v>-2.3586820317615945E-2</v>
      </c>
      <c r="H5805" s="23">
        <v>-8.5060222928822204E-2</v>
      </c>
      <c r="I5805" s="25">
        <f t="shared" si="364"/>
        <v>0</v>
      </c>
      <c r="J5805" s="25">
        <f t="shared" si="365"/>
        <v>0</v>
      </c>
      <c r="K5805" s="25">
        <f t="shared" si="366"/>
        <v>0</v>
      </c>
      <c r="L5805" s="25">
        <f t="shared" si="367"/>
        <v>0</v>
      </c>
      <c r="M5805" s="25">
        <v>0</v>
      </c>
      <c r="N5805" s="25" t="e">
        <v>#N/A</v>
      </c>
      <c r="O5805" s="25" t="e">
        <f>VLOOKUP(A5805,'NFkB target TFs'!$E$10:$E$54,1,FALSE)</f>
        <v>#N/A</v>
      </c>
      <c r="P5805" s="25" t="e">
        <f>VLOOKUP(A5805,'all NFkB targets'!$A$6:$A$571,1,FALSE)</f>
        <v>#N/A</v>
      </c>
    </row>
    <row r="5806" spans="1:16" x14ac:dyDescent="0.25">
      <c r="A5806" s="96" t="s">
        <v>15105</v>
      </c>
      <c r="B5806" s="21" t="s">
        <v>941</v>
      </c>
      <c r="C5806" s="21"/>
      <c r="D5806" s="22">
        <v>0</v>
      </c>
      <c r="E5806" s="24">
        <v>-3.2607642322089667</v>
      </c>
      <c r="F5806" s="24">
        <v>-3.4888730308334925</v>
      </c>
      <c r="G5806" s="24">
        <v>-1.5723467235326993</v>
      </c>
      <c r="H5806" s="23">
        <v>-8.5168574748599471E-2</v>
      </c>
      <c r="I5806" s="25">
        <f t="shared" si="364"/>
        <v>1</v>
      </c>
      <c r="J5806" s="25">
        <f t="shared" si="365"/>
        <v>1</v>
      </c>
      <c r="K5806" s="25">
        <f t="shared" si="366"/>
        <v>1</v>
      </c>
      <c r="L5806" s="25">
        <f t="shared" si="367"/>
        <v>0</v>
      </c>
      <c r="M5806" s="25">
        <v>1</v>
      </c>
      <c r="N5806" s="25" t="e">
        <v>#N/A</v>
      </c>
      <c r="O5806" s="25" t="e">
        <f>VLOOKUP(A5806,'NFkB target TFs'!$E$10:$E$54,1,FALSE)</f>
        <v>#N/A</v>
      </c>
      <c r="P5806" s="25" t="e">
        <f>VLOOKUP(A5806,'all NFkB targets'!$A$6:$A$571,1,FALSE)</f>
        <v>#N/A</v>
      </c>
    </row>
    <row r="5807" spans="1:16" x14ac:dyDescent="0.25">
      <c r="A5807" s="96" t="s">
        <v>6245</v>
      </c>
      <c r="B5807" s="21" t="s">
        <v>6246</v>
      </c>
      <c r="C5807" s="21"/>
      <c r="D5807" s="22">
        <v>0</v>
      </c>
      <c r="E5807" s="23">
        <v>0.53494285014116061</v>
      </c>
      <c r="F5807" s="23">
        <v>-0.19667330026791671</v>
      </c>
      <c r="G5807" s="23">
        <v>-4.6383509023419728E-2</v>
      </c>
      <c r="H5807" s="23">
        <v>-8.5438280448814879E-2</v>
      </c>
      <c r="I5807" s="25">
        <f t="shared" si="364"/>
        <v>0</v>
      </c>
      <c r="J5807" s="25">
        <f t="shared" si="365"/>
        <v>0</v>
      </c>
      <c r="K5807" s="25">
        <f t="shared" si="366"/>
        <v>0</v>
      </c>
      <c r="L5807" s="25">
        <f t="shared" si="367"/>
        <v>0</v>
      </c>
      <c r="M5807" s="25">
        <v>0</v>
      </c>
      <c r="N5807" s="25" t="e">
        <v>#N/A</v>
      </c>
      <c r="O5807" s="25" t="e">
        <f>VLOOKUP(A5807,'NFkB target TFs'!$E$10:$E$54,1,FALSE)</f>
        <v>#N/A</v>
      </c>
      <c r="P5807" s="25" t="e">
        <f>VLOOKUP(A5807,'all NFkB targets'!$A$6:$A$571,1,FALSE)</f>
        <v>#N/A</v>
      </c>
    </row>
    <row r="5808" spans="1:16" x14ac:dyDescent="0.25">
      <c r="A5808" s="96" t="s">
        <v>6630</v>
      </c>
      <c r="B5808" s="21" t="s">
        <v>6631</v>
      </c>
      <c r="C5808" s="21"/>
      <c r="D5808" s="22">
        <v>0</v>
      </c>
      <c r="E5808" s="23">
        <v>-1.1395341779791523E-2</v>
      </c>
      <c r="F5808" s="23">
        <v>-5.9445283417347332E-2</v>
      </c>
      <c r="G5808" s="23">
        <v>-0.14871310656799316</v>
      </c>
      <c r="H5808" s="23">
        <v>-8.5445251667914071E-2</v>
      </c>
      <c r="I5808" s="25">
        <f t="shared" si="364"/>
        <v>0</v>
      </c>
      <c r="J5808" s="25">
        <f t="shared" si="365"/>
        <v>0</v>
      </c>
      <c r="K5808" s="25">
        <f t="shared" si="366"/>
        <v>0</v>
      </c>
      <c r="L5808" s="25">
        <f t="shared" si="367"/>
        <v>0</v>
      </c>
      <c r="M5808" s="25">
        <v>0</v>
      </c>
      <c r="N5808" s="25" t="e">
        <v>#N/A</v>
      </c>
      <c r="O5808" s="25" t="e">
        <f>VLOOKUP(A5808,'NFkB target TFs'!$E$10:$E$54,1,FALSE)</f>
        <v>#N/A</v>
      </c>
      <c r="P5808" s="25" t="e">
        <f>VLOOKUP(A5808,'all NFkB targets'!$A$6:$A$571,1,FALSE)</f>
        <v>#N/A</v>
      </c>
    </row>
    <row r="5809" spans="1:16" x14ac:dyDescent="0.25">
      <c r="A5809" s="96" t="s">
        <v>1468</v>
      </c>
      <c r="B5809" s="21" t="s">
        <v>1469</v>
      </c>
      <c r="C5809" s="21"/>
      <c r="D5809" s="22">
        <v>0</v>
      </c>
      <c r="E5809" s="23">
        <v>0.52969753284766763</v>
      </c>
      <c r="F5809" s="23">
        <v>0.12638675441594116</v>
      </c>
      <c r="G5809" s="23">
        <v>0.15513398325429636</v>
      </c>
      <c r="H5809" s="23">
        <v>-8.5625633756793842E-2</v>
      </c>
      <c r="I5809" s="25">
        <f t="shared" si="364"/>
        <v>0</v>
      </c>
      <c r="J5809" s="25">
        <f t="shared" si="365"/>
        <v>0</v>
      </c>
      <c r="K5809" s="25">
        <f t="shared" si="366"/>
        <v>0</v>
      </c>
      <c r="L5809" s="25">
        <f t="shared" si="367"/>
        <v>0</v>
      </c>
      <c r="M5809" s="25">
        <v>0</v>
      </c>
      <c r="N5809" s="25" t="e">
        <v>#N/A</v>
      </c>
      <c r="O5809" s="25" t="e">
        <f>VLOOKUP(A5809,'NFkB target TFs'!$E$10:$E$54,1,FALSE)</f>
        <v>#N/A</v>
      </c>
      <c r="P5809" s="25" t="e">
        <f>VLOOKUP(A5809,'all NFkB targets'!$A$6:$A$571,1,FALSE)</f>
        <v>#N/A</v>
      </c>
    </row>
    <row r="5810" spans="1:16" x14ac:dyDescent="0.25">
      <c r="A5810" s="96" t="s">
        <v>1977</v>
      </c>
      <c r="B5810" s="21" t="s">
        <v>1978</v>
      </c>
      <c r="C5810" s="21"/>
      <c r="D5810" s="22">
        <v>0</v>
      </c>
      <c r="E5810" s="23">
        <v>-0.24870422987777974</v>
      </c>
      <c r="F5810" s="23">
        <v>-0.27154598542271852</v>
      </c>
      <c r="G5810" s="23">
        <v>-0.13783570572419801</v>
      </c>
      <c r="H5810" s="23">
        <v>-8.5625652808409267E-2</v>
      </c>
      <c r="I5810" s="25">
        <f t="shared" si="364"/>
        <v>0</v>
      </c>
      <c r="J5810" s="25">
        <f t="shared" si="365"/>
        <v>0</v>
      </c>
      <c r="K5810" s="25">
        <f t="shared" si="366"/>
        <v>0</v>
      </c>
      <c r="L5810" s="25">
        <f t="shared" si="367"/>
        <v>0</v>
      </c>
      <c r="M5810" s="25">
        <v>0</v>
      </c>
      <c r="N5810" s="25" t="e">
        <v>#N/A</v>
      </c>
      <c r="O5810" s="25" t="e">
        <f>VLOOKUP(A5810,'NFkB target TFs'!$E$10:$E$54,1,FALSE)</f>
        <v>#N/A</v>
      </c>
      <c r="P5810" s="25" t="e">
        <f>VLOOKUP(A5810,'all NFkB targets'!$A$6:$A$571,1,FALSE)</f>
        <v>#N/A</v>
      </c>
    </row>
    <row r="5811" spans="1:16" x14ac:dyDescent="0.25">
      <c r="A5811" s="96" t="s">
        <v>4192</v>
      </c>
      <c r="B5811" s="21" t="s">
        <v>4193</v>
      </c>
      <c r="C5811" s="21"/>
      <c r="D5811" s="22">
        <v>0</v>
      </c>
      <c r="E5811" s="23">
        <v>3.163633751469265E-2</v>
      </c>
      <c r="F5811" s="23">
        <v>0.36376512932124205</v>
      </c>
      <c r="G5811" s="23">
        <v>0.27827459956262796</v>
      </c>
      <c r="H5811" s="23">
        <v>-8.5767095759533923E-2</v>
      </c>
      <c r="I5811" s="25">
        <f t="shared" si="364"/>
        <v>0</v>
      </c>
      <c r="J5811" s="25">
        <f t="shared" si="365"/>
        <v>0</v>
      </c>
      <c r="K5811" s="25">
        <f t="shared" si="366"/>
        <v>0</v>
      </c>
      <c r="L5811" s="25">
        <f t="shared" si="367"/>
        <v>0</v>
      </c>
      <c r="M5811" s="25">
        <v>0</v>
      </c>
      <c r="N5811" s="25" t="e">
        <v>#N/A</v>
      </c>
      <c r="O5811" s="25" t="e">
        <f>VLOOKUP(A5811,'NFkB target TFs'!$E$10:$E$54,1,FALSE)</f>
        <v>#N/A</v>
      </c>
      <c r="P5811" s="25" t="e">
        <f>VLOOKUP(A5811,'all NFkB targets'!$A$6:$A$571,1,FALSE)</f>
        <v>#N/A</v>
      </c>
    </row>
    <row r="5812" spans="1:16" x14ac:dyDescent="0.25">
      <c r="A5812" s="96" t="s">
        <v>10245</v>
      </c>
      <c r="B5812" s="21" t="s">
        <v>10246</v>
      </c>
      <c r="C5812" s="21"/>
      <c r="D5812" s="22">
        <v>0</v>
      </c>
      <c r="E5812" s="23">
        <v>-0.16370993823295302</v>
      </c>
      <c r="F5812" s="23">
        <v>-6.7832268374789749E-3</v>
      </c>
      <c r="G5812" s="23">
        <v>6.7434993298976119E-3</v>
      </c>
      <c r="H5812" s="23">
        <v>-8.5789878342745388E-2</v>
      </c>
      <c r="I5812" s="25">
        <f t="shared" si="364"/>
        <v>0</v>
      </c>
      <c r="J5812" s="25">
        <f t="shared" si="365"/>
        <v>0</v>
      </c>
      <c r="K5812" s="25">
        <f t="shared" si="366"/>
        <v>0</v>
      </c>
      <c r="L5812" s="25">
        <f t="shared" si="367"/>
        <v>0</v>
      </c>
      <c r="M5812" s="25">
        <v>0</v>
      </c>
      <c r="N5812" s="25" t="e">
        <v>#N/A</v>
      </c>
      <c r="O5812" s="25" t="e">
        <f>VLOOKUP(A5812,'NFkB target TFs'!$E$10:$E$54,1,FALSE)</f>
        <v>#N/A</v>
      </c>
      <c r="P5812" s="25" t="e">
        <f>VLOOKUP(A5812,'all NFkB targets'!$A$6:$A$571,1,FALSE)</f>
        <v>#N/A</v>
      </c>
    </row>
    <row r="5813" spans="1:16" x14ac:dyDescent="0.25">
      <c r="A5813" s="96" t="s">
        <v>12864</v>
      </c>
      <c r="B5813" s="21" t="s">
        <v>12865</v>
      </c>
      <c r="C5813" s="21"/>
      <c r="D5813" s="22">
        <v>0</v>
      </c>
      <c r="E5813" s="28">
        <v>0.49704171296266503</v>
      </c>
      <c r="F5813" s="28">
        <v>0.61704564895516967</v>
      </c>
      <c r="G5813" s="28">
        <v>0.23887168113694496</v>
      </c>
      <c r="H5813" s="23">
        <v>-8.5805747429332876E-2</v>
      </c>
      <c r="I5813" s="25">
        <f t="shared" si="364"/>
        <v>0</v>
      </c>
      <c r="J5813" s="25">
        <f t="shared" si="365"/>
        <v>1</v>
      </c>
      <c r="K5813" s="25">
        <f t="shared" si="366"/>
        <v>0</v>
      </c>
      <c r="L5813" s="25">
        <f t="shared" si="367"/>
        <v>0</v>
      </c>
      <c r="M5813" s="25">
        <v>1</v>
      </c>
      <c r="N5813" s="25" t="e">
        <v>#N/A</v>
      </c>
      <c r="O5813" s="25" t="e">
        <f>VLOOKUP(A5813,'NFkB target TFs'!$E$10:$E$54,1,FALSE)</f>
        <v>#N/A</v>
      </c>
      <c r="P5813" s="25" t="e">
        <f>VLOOKUP(A5813,'all NFkB targets'!$A$6:$A$571,1,FALSE)</f>
        <v>#N/A</v>
      </c>
    </row>
    <row r="5814" spans="1:16" x14ac:dyDescent="0.25">
      <c r="A5814" s="96" t="s">
        <v>849</v>
      </c>
      <c r="B5814" s="21" t="s">
        <v>850</v>
      </c>
      <c r="C5814" s="21"/>
      <c r="D5814" s="22">
        <v>0</v>
      </c>
      <c r="E5814" s="23">
        <v>3.7497557549974102E-2</v>
      </c>
      <c r="F5814" s="23">
        <v>0.13369052280123042</v>
      </c>
      <c r="G5814" s="23">
        <v>-2.6594210011712961E-2</v>
      </c>
      <c r="H5814" s="23">
        <v>-8.5862604082522179E-2</v>
      </c>
      <c r="I5814" s="25">
        <f t="shared" si="364"/>
        <v>0</v>
      </c>
      <c r="J5814" s="25">
        <f t="shared" si="365"/>
        <v>0</v>
      </c>
      <c r="K5814" s="25">
        <f t="shared" si="366"/>
        <v>0</v>
      </c>
      <c r="L5814" s="25">
        <f t="shared" si="367"/>
        <v>0</v>
      </c>
      <c r="M5814" s="25">
        <v>0</v>
      </c>
      <c r="N5814" s="25" t="e">
        <v>#N/A</v>
      </c>
      <c r="O5814" s="25" t="e">
        <f>VLOOKUP(A5814,'NFkB target TFs'!$E$10:$E$54,1,FALSE)</f>
        <v>#N/A</v>
      </c>
      <c r="P5814" s="25" t="e">
        <f>VLOOKUP(A5814,'all NFkB targets'!$A$6:$A$571,1,FALSE)</f>
        <v>#N/A</v>
      </c>
    </row>
    <row r="5815" spans="1:16" x14ac:dyDescent="0.25">
      <c r="A5815" s="96" t="s">
        <v>10233</v>
      </c>
      <c r="B5815" s="21" t="s">
        <v>10234</v>
      </c>
      <c r="C5815" s="21"/>
      <c r="D5815" s="22">
        <v>0</v>
      </c>
      <c r="E5815" s="23">
        <v>4.4458335700410155E-2</v>
      </c>
      <c r="F5815" s="23">
        <v>4.5666766390885516E-2</v>
      </c>
      <c r="G5815" s="23">
        <v>7.7847249300678503E-2</v>
      </c>
      <c r="H5815" s="23">
        <v>-8.5912845749888125E-2</v>
      </c>
      <c r="I5815" s="25">
        <f t="shared" si="364"/>
        <v>0</v>
      </c>
      <c r="J5815" s="25">
        <f t="shared" si="365"/>
        <v>0</v>
      </c>
      <c r="K5815" s="25">
        <f t="shared" si="366"/>
        <v>0</v>
      </c>
      <c r="L5815" s="25">
        <f t="shared" si="367"/>
        <v>0</v>
      </c>
      <c r="M5815" s="25">
        <v>0</v>
      </c>
      <c r="N5815" s="25" t="e">
        <v>#N/A</v>
      </c>
      <c r="O5815" s="25" t="e">
        <f>VLOOKUP(A5815,'NFkB target TFs'!$E$10:$E$54,1,FALSE)</f>
        <v>#N/A</v>
      </c>
      <c r="P5815" s="25" t="e">
        <f>VLOOKUP(A5815,'all NFkB targets'!$A$6:$A$571,1,FALSE)</f>
        <v>#N/A</v>
      </c>
    </row>
    <row r="5816" spans="1:16" x14ac:dyDescent="0.25">
      <c r="A5816" s="96" t="s">
        <v>2561</v>
      </c>
      <c r="B5816" s="21" t="s">
        <v>2562</v>
      </c>
      <c r="C5816" s="21"/>
      <c r="D5816" s="22">
        <v>0</v>
      </c>
      <c r="E5816" s="23">
        <v>0.11173250800883867</v>
      </c>
      <c r="F5816" s="23">
        <v>-8.3679747286984588E-2</v>
      </c>
      <c r="G5816" s="23">
        <v>0.10736891403245984</v>
      </c>
      <c r="H5816" s="23">
        <v>-8.6136294474147598E-2</v>
      </c>
      <c r="I5816" s="25">
        <f t="shared" si="364"/>
        <v>0</v>
      </c>
      <c r="J5816" s="25">
        <f t="shared" si="365"/>
        <v>0</v>
      </c>
      <c r="K5816" s="25">
        <f t="shared" si="366"/>
        <v>0</v>
      </c>
      <c r="L5816" s="25">
        <f t="shared" si="367"/>
        <v>0</v>
      </c>
      <c r="M5816" s="25">
        <v>0</v>
      </c>
      <c r="N5816" s="25" t="e">
        <v>#N/A</v>
      </c>
      <c r="O5816" s="25" t="e">
        <f>VLOOKUP(A5816,'NFkB target TFs'!$E$10:$E$54,1,FALSE)</f>
        <v>#N/A</v>
      </c>
      <c r="P5816" s="25" t="e">
        <f>VLOOKUP(A5816,'all NFkB targets'!$A$6:$A$571,1,FALSE)</f>
        <v>#N/A</v>
      </c>
    </row>
    <row r="5817" spans="1:16" x14ac:dyDescent="0.25">
      <c r="A5817" s="96" t="s">
        <v>992</v>
      </c>
      <c r="B5817" s="21" t="s">
        <v>993</v>
      </c>
      <c r="C5817" s="21"/>
      <c r="D5817" s="22">
        <v>0</v>
      </c>
      <c r="E5817" s="23">
        <v>-1.2909619379493318E-2</v>
      </c>
      <c r="F5817" s="23">
        <v>0.12390720989000643</v>
      </c>
      <c r="G5817" s="23">
        <v>0.39675512249703609</v>
      </c>
      <c r="H5817" s="23">
        <v>-8.6555582214380256E-2</v>
      </c>
      <c r="I5817" s="25">
        <f t="shared" si="364"/>
        <v>0</v>
      </c>
      <c r="J5817" s="25">
        <f t="shared" si="365"/>
        <v>0</v>
      </c>
      <c r="K5817" s="25">
        <f t="shared" si="366"/>
        <v>0</v>
      </c>
      <c r="L5817" s="25">
        <f t="shared" si="367"/>
        <v>0</v>
      </c>
      <c r="M5817" s="25">
        <v>0</v>
      </c>
      <c r="N5817" s="25" t="e">
        <v>#N/A</v>
      </c>
      <c r="O5817" s="25" t="e">
        <f>VLOOKUP(A5817,'NFkB target TFs'!$E$10:$E$54,1,FALSE)</f>
        <v>#N/A</v>
      </c>
      <c r="P5817" s="25" t="e">
        <f>VLOOKUP(A5817,'all NFkB targets'!$A$6:$A$571,1,FALSE)</f>
        <v>#N/A</v>
      </c>
    </row>
    <row r="5818" spans="1:16" x14ac:dyDescent="0.25">
      <c r="A5818" s="96" t="s">
        <v>6784</v>
      </c>
      <c r="B5818" s="21" t="s">
        <v>6785</v>
      </c>
      <c r="C5818" s="21"/>
      <c r="D5818" s="22">
        <v>0</v>
      </c>
      <c r="E5818" s="23">
        <v>-0.24340269575510512</v>
      </c>
      <c r="F5818" s="23">
        <v>-3.7674749102463441E-2</v>
      </c>
      <c r="G5818" s="23">
        <v>-2.4614374788062511E-3</v>
      </c>
      <c r="H5818" s="23">
        <v>-8.6633007389773781E-2</v>
      </c>
      <c r="I5818" s="25">
        <f t="shared" si="364"/>
        <v>0</v>
      </c>
      <c r="J5818" s="25">
        <f t="shared" si="365"/>
        <v>0</v>
      </c>
      <c r="K5818" s="25">
        <f t="shared" si="366"/>
        <v>0</v>
      </c>
      <c r="L5818" s="25">
        <f t="shared" si="367"/>
        <v>0</v>
      </c>
      <c r="M5818" s="25">
        <v>0</v>
      </c>
      <c r="N5818" s="25" t="e">
        <v>#N/A</v>
      </c>
      <c r="O5818" s="25" t="e">
        <f>VLOOKUP(A5818,'NFkB target TFs'!$E$10:$E$54,1,FALSE)</f>
        <v>#N/A</v>
      </c>
      <c r="P5818" s="25" t="e">
        <f>VLOOKUP(A5818,'all NFkB targets'!$A$6:$A$571,1,FALSE)</f>
        <v>#N/A</v>
      </c>
    </row>
    <row r="5819" spans="1:16" x14ac:dyDescent="0.25">
      <c r="A5819" s="96" t="s">
        <v>5010</v>
      </c>
      <c r="B5819" s="21" t="s">
        <v>5011</v>
      </c>
      <c r="C5819" s="21"/>
      <c r="D5819" s="22">
        <v>0</v>
      </c>
      <c r="E5819" s="23">
        <v>0.28082387577518608</v>
      </c>
      <c r="F5819" s="23">
        <v>0.26525564575047228</v>
      </c>
      <c r="G5819" s="23">
        <v>-6.1616167483978683E-2</v>
      </c>
      <c r="H5819" s="23">
        <v>-8.6669398230616576E-2</v>
      </c>
      <c r="I5819" s="25">
        <f t="shared" si="364"/>
        <v>0</v>
      </c>
      <c r="J5819" s="25">
        <f t="shared" si="365"/>
        <v>0</v>
      </c>
      <c r="K5819" s="25">
        <f t="shared" si="366"/>
        <v>0</v>
      </c>
      <c r="L5819" s="25">
        <f t="shared" si="367"/>
        <v>0</v>
      </c>
      <c r="M5819" s="25">
        <v>0</v>
      </c>
      <c r="N5819" s="25" t="e">
        <v>#N/A</v>
      </c>
      <c r="O5819" s="25" t="e">
        <f>VLOOKUP(A5819,'NFkB target TFs'!$E$10:$E$54,1,FALSE)</f>
        <v>#N/A</v>
      </c>
      <c r="P5819" s="25" t="e">
        <f>VLOOKUP(A5819,'all NFkB targets'!$A$6:$A$571,1,FALSE)</f>
        <v>#N/A</v>
      </c>
    </row>
    <row r="5820" spans="1:16" x14ac:dyDescent="0.25">
      <c r="A5820" s="96" t="s">
        <v>998</v>
      </c>
      <c r="B5820" s="21" t="s">
        <v>999</v>
      </c>
      <c r="C5820" s="21"/>
      <c r="D5820" s="22">
        <v>0</v>
      </c>
      <c r="E5820" s="23">
        <v>-0.12467165740100278</v>
      </c>
      <c r="F5820" s="23">
        <v>-8.7051215566002191E-2</v>
      </c>
      <c r="G5820" s="23">
        <v>-7.9237475909523819E-2</v>
      </c>
      <c r="H5820" s="23">
        <v>-8.6691481562906778E-2</v>
      </c>
      <c r="I5820" s="25">
        <f t="shared" si="364"/>
        <v>0</v>
      </c>
      <c r="J5820" s="25">
        <f t="shared" si="365"/>
        <v>0</v>
      </c>
      <c r="K5820" s="25">
        <f t="shared" si="366"/>
        <v>0</v>
      </c>
      <c r="L5820" s="25">
        <f t="shared" si="367"/>
        <v>0</v>
      </c>
      <c r="M5820" s="25">
        <v>0</v>
      </c>
      <c r="N5820" s="25" t="e">
        <v>#N/A</v>
      </c>
      <c r="O5820" s="25" t="e">
        <f>VLOOKUP(A5820,'NFkB target TFs'!$E$10:$E$54,1,FALSE)</f>
        <v>#N/A</v>
      </c>
      <c r="P5820" s="25" t="e">
        <f>VLOOKUP(A5820,'all NFkB targets'!$A$6:$A$571,1,FALSE)</f>
        <v>#N/A</v>
      </c>
    </row>
    <row r="5821" spans="1:16" x14ac:dyDescent="0.25">
      <c r="A5821" s="96" t="s">
        <v>11561</v>
      </c>
      <c r="B5821" s="21" t="s">
        <v>11562</v>
      </c>
      <c r="C5821" s="21"/>
      <c r="D5821" s="22">
        <v>0</v>
      </c>
      <c r="E5821" s="23">
        <v>1.7911664530071474E-2</v>
      </c>
      <c r="F5821" s="23">
        <v>-1.2025746184906837E-2</v>
      </c>
      <c r="G5821" s="23">
        <v>-0.10745955178685544</v>
      </c>
      <c r="H5821" s="23">
        <v>-8.6722208786990398E-2</v>
      </c>
      <c r="I5821" s="25">
        <f t="shared" si="364"/>
        <v>0</v>
      </c>
      <c r="J5821" s="25">
        <f t="shared" si="365"/>
        <v>0</v>
      </c>
      <c r="K5821" s="25">
        <f t="shared" si="366"/>
        <v>0</v>
      </c>
      <c r="L5821" s="25">
        <f t="shared" si="367"/>
        <v>0</v>
      </c>
      <c r="M5821" s="25">
        <v>0</v>
      </c>
      <c r="N5821" s="25" t="e">
        <v>#N/A</v>
      </c>
      <c r="O5821" s="25" t="e">
        <f>VLOOKUP(A5821,'NFkB target TFs'!$E$10:$E$54,1,FALSE)</f>
        <v>#N/A</v>
      </c>
      <c r="P5821" s="25" t="e">
        <f>VLOOKUP(A5821,'all NFkB targets'!$A$6:$A$571,1,FALSE)</f>
        <v>#N/A</v>
      </c>
    </row>
    <row r="5822" spans="1:16" x14ac:dyDescent="0.25">
      <c r="A5822" s="96" t="s">
        <v>1949</v>
      </c>
      <c r="B5822" s="21" t="s">
        <v>1950</v>
      </c>
      <c r="C5822" s="21"/>
      <c r="D5822" s="22">
        <v>0</v>
      </c>
      <c r="E5822" s="23">
        <v>0.14446668723045322</v>
      </c>
      <c r="F5822" s="23">
        <v>0.10962031706597787</v>
      </c>
      <c r="G5822" s="23">
        <v>-0.30419495428477877</v>
      </c>
      <c r="H5822" s="23">
        <v>-8.6809287297105145E-2</v>
      </c>
      <c r="I5822" s="25">
        <f t="shared" si="364"/>
        <v>0</v>
      </c>
      <c r="J5822" s="25">
        <f t="shared" si="365"/>
        <v>0</v>
      </c>
      <c r="K5822" s="25">
        <f t="shared" si="366"/>
        <v>0</v>
      </c>
      <c r="L5822" s="25">
        <f t="shared" si="367"/>
        <v>0</v>
      </c>
      <c r="M5822" s="25">
        <v>0</v>
      </c>
      <c r="N5822" s="25" t="e">
        <v>#N/A</v>
      </c>
      <c r="O5822" s="25" t="e">
        <f>VLOOKUP(A5822,'NFkB target TFs'!$E$10:$E$54,1,FALSE)</f>
        <v>#N/A</v>
      </c>
      <c r="P5822" s="25" t="e">
        <f>VLOOKUP(A5822,'all NFkB targets'!$A$6:$A$571,1,FALSE)</f>
        <v>#N/A</v>
      </c>
    </row>
    <row r="5823" spans="1:16" x14ac:dyDescent="0.25">
      <c r="A5823" s="96" t="s">
        <v>6576</v>
      </c>
      <c r="B5823" s="21" t="s">
        <v>6577</v>
      </c>
      <c r="C5823" s="21"/>
      <c r="D5823" s="22">
        <v>0</v>
      </c>
      <c r="E5823" s="23">
        <v>-0.30337808230033259</v>
      </c>
      <c r="F5823" s="23">
        <v>0.37415851445596321</v>
      </c>
      <c r="G5823" s="23">
        <v>0.22785445949905395</v>
      </c>
      <c r="H5823" s="23">
        <v>-8.6836483118474458E-2</v>
      </c>
      <c r="I5823" s="25">
        <f t="shared" si="364"/>
        <v>0</v>
      </c>
      <c r="J5823" s="25">
        <f t="shared" si="365"/>
        <v>0</v>
      </c>
      <c r="K5823" s="25">
        <f t="shared" si="366"/>
        <v>0</v>
      </c>
      <c r="L5823" s="25">
        <f t="shared" si="367"/>
        <v>0</v>
      </c>
      <c r="M5823" s="25">
        <v>0</v>
      </c>
      <c r="N5823" s="25" t="e">
        <v>#N/A</v>
      </c>
      <c r="O5823" s="25" t="e">
        <f>VLOOKUP(A5823,'NFkB target TFs'!$E$10:$E$54,1,FALSE)</f>
        <v>#N/A</v>
      </c>
      <c r="P5823" s="25" t="e">
        <f>VLOOKUP(A5823,'all NFkB targets'!$A$6:$A$571,1,FALSE)</f>
        <v>#N/A</v>
      </c>
    </row>
    <row r="5824" spans="1:16" x14ac:dyDescent="0.25">
      <c r="A5824" s="96" t="s">
        <v>3583</v>
      </c>
      <c r="B5824" s="21" t="s">
        <v>3584</v>
      </c>
      <c r="C5824" s="21"/>
      <c r="D5824" s="22">
        <v>0</v>
      </c>
      <c r="E5824" s="23">
        <v>0.19153976698609826</v>
      </c>
      <c r="F5824" s="23">
        <v>0.45380494656610237</v>
      </c>
      <c r="G5824" s="23">
        <v>0.51706348321051376</v>
      </c>
      <c r="H5824" s="23">
        <v>-8.6926581113350859E-2</v>
      </c>
      <c r="I5824" s="25">
        <f t="shared" si="364"/>
        <v>0</v>
      </c>
      <c r="J5824" s="25">
        <f t="shared" si="365"/>
        <v>0</v>
      </c>
      <c r="K5824" s="25">
        <f t="shared" si="366"/>
        <v>0</v>
      </c>
      <c r="L5824" s="25">
        <f t="shared" si="367"/>
        <v>0</v>
      </c>
      <c r="M5824" s="25">
        <v>0</v>
      </c>
      <c r="N5824" s="25" t="e">
        <v>#N/A</v>
      </c>
      <c r="O5824" s="25" t="e">
        <f>VLOOKUP(A5824,'NFkB target TFs'!$E$10:$E$54,1,FALSE)</f>
        <v>#N/A</v>
      </c>
      <c r="P5824" s="25" t="e">
        <f>VLOOKUP(A5824,'all NFkB targets'!$A$6:$A$571,1,FALSE)</f>
        <v>#N/A</v>
      </c>
    </row>
    <row r="5825" spans="1:16" x14ac:dyDescent="0.25">
      <c r="A5825" s="96" t="s">
        <v>10996</v>
      </c>
      <c r="B5825" s="21" t="s">
        <v>10997</v>
      </c>
      <c r="C5825" s="21"/>
      <c r="D5825" s="22">
        <v>0</v>
      </c>
      <c r="E5825" s="23">
        <v>6.8508777930289935E-2</v>
      </c>
      <c r="F5825" s="23">
        <v>0.25838919178185865</v>
      </c>
      <c r="G5825" s="23">
        <v>-0.19228354554083263</v>
      </c>
      <c r="H5825" s="23">
        <v>-8.7037557029978785E-2</v>
      </c>
      <c r="I5825" s="25">
        <f t="shared" si="364"/>
        <v>0</v>
      </c>
      <c r="J5825" s="25">
        <f t="shared" si="365"/>
        <v>0</v>
      </c>
      <c r="K5825" s="25">
        <f t="shared" si="366"/>
        <v>0</v>
      </c>
      <c r="L5825" s="25">
        <f t="shared" si="367"/>
        <v>0</v>
      </c>
      <c r="M5825" s="25">
        <v>0</v>
      </c>
      <c r="N5825" s="25" t="e">
        <v>#N/A</v>
      </c>
      <c r="O5825" s="25" t="e">
        <f>VLOOKUP(A5825,'NFkB target TFs'!$E$10:$E$54,1,FALSE)</f>
        <v>#N/A</v>
      </c>
      <c r="P5825" s="25" t="e">
        <f>VLOOKUP(A5825,'all NFkB targets'!$A$6:$A$571,1,FALSE)</f>
        <v>#N/A</v>
      </c>
    </row>
    <row r="5826" spans="1:16" x14ac:dyDescent="0.25">
      <c r="A5826" s="96" t="s">
        <v>1869</v>
      </c>
      <c r="B5826" s="21" t="s">
        <v>1870</v>
      </c>
      <c r="C5826" s="21"/>
      <c r="D5826" s="22">
        <v>0</v>
      </c>
      <c r="E5826" s="23">
        <v>3.7736557259015848E-3</v>
      </c>
      <c r="F5826" s="23">
        <v>0.18230846213361546</v>
      </c>
      <c r="G5826" s="23">
        <v>0.33305173998685045</v>
      </c>
      <c r="H5826" s="23">
        <v>-8.7046631002389852E-2</v>
      </c>
      <c r="I5826" s="25">
        <f t="shared" si="364"/>
        <v>0</v>
      </c>
      <c r="J5826" s="25">
        <f t="shared" si="365"/>
        <v>0</v>
      </c>
      <c r="K5826" s="25">
        <f t="shared" si="366"/>
        <v>0</v>
      </c>
      <c r="L5826" s="25">
        <f t="shared" si="367"/>
        <v>0</v>
      </c>
      <c r="M5826" s="25">
        <v>0</v>
      </c>
      <c r="N5826" s="25" t="e">
        <v>#N/A</v>
      </c>
      <c r="O5826" s="25" t="e">
        <f>VLOOKUP(A5826,'NFkB target TFs'!$E$10:$E$54,1,FALSE)</f>
        <v>#N/A</v>
      </c>
      <c r="P5826" s="25" t="e">
        <f>VLOOKUP(A5826,'all NFkB targets'!$A$6:$A$571,1,FALSE)</f>
        <v>#N/A</v>
      </c>
    </row>
    <row r="5827" spans="1:16" x14ac:dyDescent="0.25">
      <c r="A5827" s="96" t="s">
        <v>11727</v>
      </c>
      <c r="B5827" s="21" t="s">
        <v>11728</v>
      </c>
      <c r="C5827" s="21"/>
      <c r="D5827" s="22">
        <v>0</v>
      </c>
      <c r="E5827" s="23">
        <v>-8.1977895044709106E-2</v>
      </c>
      <c r="F5827" s="23">
        <v>0.1469602052654336</v>
      </c>
      <c r="G5827" s="23">
        <v>0.38811022952440871</v>
      </c>
      <c r="H5827" s="23">
        <v>-8.7081835137126487E-2</v>
      </c>
      <c r="I5827" s="25">
        <f t="shared" si="364"/>
        <v>0</v>
      </c>
      <c r="J5827" s="25">
        <f t="shared" si="365"/>
        <v>0</v>
      </c>
      <c r="K5827" s="25">
        <f t="shared" si="366"/>
        <v>0</v>
      </c>
      <c r="L5827" s="25">
        <f t="shared" si="367"/>
        <v>0</v>
      </c>
      <c r="M5827" s="25">
        <v>0</v>
      </c>
      <c r="N5827" s="25" t="e">
        <v>#N/A</v>
      </c>
      <c r="O5827" s="25" t="e">
        <f>VLOOKUP(A5827,'NFkB target TFs'!$E$10:$E$54,1,FALSE)</f>
        <v>#N/A</v>
      </c>
      <c r="P5827" s="25" t="e">
        <f>VLOOKUP(A5827,'all NFkB targets'!$A$6:$A$571,1,FALSE)</f>
        <v>#N/A</v>
      </c>
    </row>
    <row r="5828" spans="1:16" x14ac:dyDescent="0.25">
      <c r="A5828" s="96" t="s">
        <v>9694</v>
      </c>
      <c r="B5828" s="21" t="s">
        <v>9695</v>
      </c>
      <c r="C5828" s="21"/>
      <c r="D5828" s="22">
        <v>0</v>
      </c>
      <c r="E5828" s="23">
        <v>0.43312663748852109</v>
      </c>
      <c r="F5828" s="23">
        <v>0.24030350991413202</v>
      </c>
      <c r="G5828" s="23">
        <v>-0.12474785883549039</v>
      </c>
      <c r="H5828" s="23">
        <v>-8.7175713333484783E-2</v>
      </c>
      <c r="I5828" s="25">
        <f t="shared" si="364"/>
        <v>0</v>
      </c>
      <c r="J5828" s="25">
        <f t="shared" si="365"/>
        <v>0</v>
      </c>
      <c r="K5828" s="25">
        <f t="shared" si="366"/>
        <v>0</v>
      </c>
      <c r="L5828" s="25">
        <f t="shared" si="367"/>
        <v>0</v>
      </c>
      <c r="M5828" s="25">
        <v>0</v>
      </c>
      <c r="N5828" s="25" t="e">
        <v>#N/A</v>
      </c>
      <c r="O5828" s="25" t="e">
        <f>VLOOKUP(A5828,'NFkB target TFs'!$E$10:$E$54,1,FALSE)</f>
        <v>#N/A</v>
      </c>
      <c r="P5828" s="25" t="e">
        <f>VLOOKUP(A5828,'all NFkB targets'!$A$6:$A$571,1,FALSE)</f>
        <v>#N/A</v>
      </c>
    </row>
    <row r="5829" spans="1:16" x14ac:dyDescent="0.25">
      <c r="A5829" s="96" t="s">
        <v>9935</v>
      </c>
      <c r="B5829" s="21" t="s">
        <v>9936</v>
      </c>
      <c r="C5829" s="21"/>
      <c r="D5829" s="22">
        <v>0</v>
      </c>
      <c r="E5829" s="23">
        <v>-3.6856731442431248E-2</v>
      </c>
      <c r="F5829" s="23">
        <v>-0.11456848850838895</v>
      </c>
      <c r="G5829" s="23">
        <v>-0.12213900020292962</v>
      </c>
      <c r="H5829" s="23">
        <v>-8.7235256703704925E-2</v>
      </c>
      <c r="I5829" s="25">
        <f t="shared" si="364"/>
        <v>0</v>
      </c>
      <c r="J5829" s="25">
        <f t="shared" si="365"/>
        <v>0</v>
      </c>
      <c r="K5829" s="25">
        <f t="shared" si="366"/>
        <v>0</v>
      </c>
      <c r="L5829" s="25">
        <f t="shared" si="367"/>
        <v>0</v>
      </c>
      <c r="M5829" s="25">
        <v>0</v>
      </c>
      <c r="N5829" s="25" t="e">
        <v>#N/A</v>
      </c>
      <c r="O5829" s="25" t="e">
        <f>VLOOKUP(A5829,'NFkB target TFs'!$E$10:$E$54,1,FALSE)</f>
        <v>#N/A</v>
      </c>
      <c r="P5829" s="25" t="e">
        <f>VLOOKUP(A5829,'all NFkB targets'!$A$6:$A$571,1,FALSE)</f>
        <v>#N/A</v>
      </c>
    </row>
    <row r="5830" spans="1:16" x14ac:dyDescent="0.25">
      <c r="A5830" s="96" t="s">
        <v>5054</v>
      </c>
      <c r="B5830" s="21" t="s">
        <v>5055</v>
      </c>
      <c r="C5830" s="21"/>
      <c r="D5830" s="22">
        <v>0</v>
      </c>
      <c r="E5830" s="23">
        <v>4.9882656863762996E-2</v>
      </c>
      <c r="F5830" s="23">
        <v>0.17816210415886455</v>
      </c>
      <c r="G5830" s="23">
        <v>0.12942687683729212</v>
      </c>
      <c r="H5830" s="23">
        <v>-8.7342574589631683E-2</v>
      </c>
      <c r="I5830" s="25">
        <f t="shared" si="364"/>
        <v>0</v>
      </c>
      <c r="J5830" s="25">
        <f t="shared" si="365"/>
        <v>0</v>
      </c>
      <c r="K5830" s="25">
        <f t="shared" si="366"/>
        <v>0</v>
      </c>
      <c r="L5830" s="25">
        <f t="shared" si="367"/>
        <v>0</v>
      </c>
      <c r="M5830" s="25">
        <v>0</v>
      </c>
      <c r="N5830" s="25" t="e">
        <v>#N/A</v>
      </c>
      <c r="O5830" s="25" t="e">
        <f>VLOOKUP(A5830,'NFkB target TFs'!$E$10:$E$54,1,FALSE)</f>
        <v>#N/A</v>
      </c>
      <c r="P5830" s="25" t="e">
        <f>VLOOKUP(A5830,'all NFkB targets'!$A$6:$A$571,1,FALSE)</f>
        <v>#N/A</v>
      </c>
    </row>
    <row r="5831" spans="1:16" x14ac:dyDescent="0.25">
      <c r="A5831" s="96" t="s">
        <v>11743</v>
      </c>
      <c r="B5831" s="21" t="s">
        <v>11744</v>
      </c>
      <c r="C5831" s="21"/>
      <c r="D5831" s="22">
        <v>0</v>
      </c>
      <c r="E5831" s="23">
        <v>2.5947759528675645E-3</v>
      </c>
      <c r="F5831" s="23">
        <v>0.2133158757239183</v>
      </c>
      <c r="G5831" s="23">
        <v>0.35511727800233128</v>
      </c>
      <c r="H5831" s="23">
        <v>-8.7402088116356746E-2</v>
      </c>
      <c r="I5831" s="25">
        <f t="shared" si="364"/>
        <v>0</v>
      </c>
      <c r="J5831" s="25">
        <f t="shared" si="365"/>
        <v>0</v>
      </c>
      <c r="K5831" s="25">
        <f t="shared" si="366"/>
        <v>0</v>
      </c>
      <c r="L5831" s="25">
        <f t="shared" si="367"/>
        <v>0</v>
      </c>
      <c r="M5831" s="25">
        <v>0</v>
      </c>
      <c r="N5831" s="25" t="e">
        <v>#N/A</v>
      </c>
      <c r="O5831" s="25" t="e">
        <f>VLOOKUP(A5831,'NFkB target TFs'!$E$10:$E$54,1,FALSE)</f>
        <v>#N/A</v>
      </c>
      <c r="P5831" s="25" t="e">
        <f>VLOOKUP(A5831,'all NFkB targets'!$A$6:$A$571,1,FALSE)</f>
        <v>#N/A</v>
      </c>
    </row>
    <row r="5832" spans="1:16" x14ac:dyDescent="0.25">
      <c r="A5832" s="96" t="s">
        <v>2675</v>
      </c>
      <c r="B5832" s="21" t="s">
        <v>2676</v>
      </c>
      <c r="C5832" s="21"/>
      <c r="D5832" s="22">
        <v>0</v>
      </c>
      <c r="E5832" s="23">
        <v>-0.41625684999875151</v>
      </c>
      <c r="F5832" s="23">
        <v>0.15461481794004689</v>
      </c>
      <c r="G5832" s="23">
        <v>4.5922372034893424E-2</v>
      </c>
      <c r="H5832" s="23">
        <v>-8.7432000229186124E-2</v>
      </c>
      <c r="I5832" s="25">
        <f t="shared" si="364"/>
        <v>0</v>
      </c>
      <c r="J5832" s="25">
        <f t="shared" si="365"/>
        <v>0</v>
      </c>
      <c r="K5832" s="25">
        <f t="shared" si="366"/>
        <v>0</v>
      </c>
      <c r="L5832" s="25">
        <f t="shared" si="367"/>
        <v>0</v>
      </c>
      <c r="M5832" s="25">
        <v>0</v>
      </c>
      <c r="N5832" s="25" t="e">
        <v>#N/A</v>
      </c>
      <c r="O5832" s="25" t="e">
        <f>VLOOKUP(A5832,'NFkB target TFs'!$E$10:$E$54,1,FALSE)</f>
        <v>#N/A</v>
      </c>
      <c r="P5832" s="25" t="e">
        <f>VLOOKUP(A5832,'all NFkB targets'!$A$6:$A$571,1,FALSE)</f>
        <v>#N/A</v>
      </c>
    </row>
    <row r="5833" spans="1:16" x14ac:dyDescent="0.25">
      <c r="A5833" s="96" t="s">
        <v>2736</v>
      </c>
      <c r="B5833" s="21" t="s">
        <v>2737</v>
      </c>
      <c r="C5833" s="21"/>
      <c r="D5833" s="22">
        <v>0</v>
      </c>
      <c r="E5833" s="23">
        <v>2.5036905922404158E-2</v>
      </c>
      <c r="F5833" s="23">
        <v>-7.4980098529194877E-2</v>
      </c>
      <c r="G5833" s="23">
        <v>-0.13758888021906945</v>
      </c>
      <c r="H5833" s="23">
        <v>-8.7444135017137908E-2</v>
      </c>
      <c r="I5833" s="25">
        <f t="shared" si="364"/>
        <v>0</v>
      </c>
      <c r="J5833" s="25">
        <f t="shared" si="365"/>
        <v>0</v>
      </c>
      <c r="K5833" s="25">
        <f t="shared" si="366"/>
        <v>0</v>
      </c>
      <c r="L5833" s="25">
        <f t="shared" si="367"/>
        <v>0</v>
      </c>
      <c r="M5833" s="25">
        <v>0</v>
      </c>
      <c r="N5833" s="25" t="e">
        <v>#N/A</v>
      </c>
      <c r="O5833" s="25" t="e">
        <f>VLOOKUP(A5833,'NFkB target TFs'!$E$10:$E$54,1,FALSE)</f>
        <v>#N/A</v>
      </c>
      <c r="P5833" s="25" t="e">
        <f>VLOOKUP(A5833,'all NFkB targets'!$A$6:$A$571,1,FALSE)</f>
        <v>#N/A</v>
      </c>
    </row>
    <row r="5834" spans="1:16" x14ac:dyDescent="0.25">
      <c r="A5834" s="96" t="s">
        <v>7726</v>
      </c>
      <c r="B5834" s="21" t="s">
        <v>7727</v>
      </c>
      <c r="C5834" s="21"/>
      <c r="D5834" s="22">
        <v>0</v>
      </c>
      <c r="E5834" s="23">
        <v>-0.20954773203361343</v>
      </c>
      <c r="F5834" s="23">
        <v>-0.11086458465934443</v>
      </c>
      <c r="G5834" s="23">
        <v>0.13230364063512007</v>
      </c>
      <c r="H5834" s="23">
        <v>-8.7491647290483254E-2</v>
      </c>
      <c r="I5834" s="25">
        <f t="shared" si="364"/>
        <v>0</v>
      </c>
      <c r="J5834" s="25">
        <f t="shared" si="365"/>
        <v>0</v>
      </c>
      <c r="K5834" s="25">
        <f t="shared" si="366"/>
        <v>0</v>
      </c>
      <c r="L5834" s="25">
        <f t="shared" si="367"/>
        <v>0</v>
      </c>
      <c r="M5834" s="25">
        <v>0</v>
      </c>
      <c r="N5834" s="25" t="e">
        <v>#N/A</v>
      </c>
      <c r="O5834" s="25" t="e">
        <f>VLOOKUP(A5834,'NFkB target TFs'!$E$10:$E$54,1,FALSE)</f>
        <v>#N/A</v>
      </c>
      <c r="P5834" s="25" t="e">
        <f>VLOOKUP(A5834,'all NFkB targets'!$A$6:$A$571,1,FALSE)</f>
        <v>#N/A</v>
      </c>
    </row>
    <row r="5835" spans="1:16" x14ac:dyDescent="0.25">
      <c r="A5835" s="96" t="s">
        <v>994</v>
      </c>
      <c r="B5835" s="21" t="s">
        <v>995</v>
      </c>
      <c r="C5835" s="21"/>
      <c r="D5835" s="22">
        <v>0</v>
      </c>
      <c r="E5835" s="23">
        <v>-0.32228295776970495</v>
      </c>
      <c r="F5835" s="23">
        <v>0.15371854553883152</v>
      </c>
      <c r="G5835" s="23">
        <v>-9.8876682671409245E-3</v>
      </c>
      <c r="H5835" s="23">
        <v>-8.7516224258603184E-2</v>
      </c>
      <c r="I5835" s="25">
        <f t="shared" si="364"/>
        <v>0</v>
      </c>
      <c r="J5835" s="25">
        <f t="shared" si="365"/>
        <v>0</v>
      </c>
      <c r="K5835" s="25">
        <f t="shared" si="366"/>
        <v>0</v>
      </c>
      <c r="L5835" s="25">
        <f t="shared" si="367"/>
        <v>0</v>
      </c>
      <c r="M5835" s="25">
        <v>0</v>
      </c>
      <c r="N5835" s="25" t="e">
        <v>#N/A</v>
      </c>
      <c r="O5835" s="25" t="e">
        <f>VLOOKUP(A5835,'NFkB target TFs'!$E$10:$E$54,1,FALSE)</f>
        <v>#N/A</v>
      </c>
      <c r="P5835" s="25" t="e">
        <f>VLOOKUP(A5835,'all NFkB targets'!$A$6:$A$571,1,FALSE)</f>
        <v>#N/A</v>
      </c>
    </row>
    <row r="5836" spans="1:16" x14ac:dyDescent="0.25">
      <c r="A5836" s="96" t="s">
        <v>1476</v>
      </c>
      <c r="B5836" s="21" t="s">
        <v>1477</v>
      </c>
      <c r="C5836" s="21"/>
      <c r="D5836" s="22">
        <v>0</v>
      </c>
      <c r="E5836" s="23">
        <v>-0.2157984174316438</v>
      </c>
      <c r="F5836" s="23">
        <v>-0.15036130417773277</v>
      </c>
      <c r="G5836" s="23">
        <v>-0.29020958073740005</v>
      </c>
      <c r="H5836" s="23">
        <v>-8.7536826345493909E-2</v>
      </c>
      <c r="I5836" s="25">
        <f t="shared" si="364"/>
        <v>0</v>
      </c>
      <c r="J5836" s="25">
        <f t="shared" si="365"/>
        <v>0</v>
      </c>
      <c r="K5836" s="25">
        <f t="shared" si="366"/>
        <v>0</v>
      </c>
      <c r="L5836" s="25">
        <f t="shared" si="367"/>
        <v>0</v>
      </c>
      <c r="M5836" s="25">
        <v>0</v>
      </c>
      <c r="N5836" s="25" t="e">
        <v>#N/A</v>
      </c>
      <c r="O5836" s="25" t="e">
        <f>VLOOKUP(A5836,'NFkB target TFs'!$E$10:$E$54,1,FALSE)</f>
        <v>#N/A</v>
      </c>
      <c r="P5836" s="25" t="e">
        <f>VLOOKUP(A5836,'all NFkB targets'!$A$6:$A$571,1,FALSE)</f>
        <v>#N/A</v>
      </c>
    </row>
    <row r="5837" spans="1:16" x14ac:dyDescent="0.25">
      <c r="A5837" s="96" t="s">
        <v>12609</v>
      </c>
      <c r="B5837" s="21" t="s">
        <v>12610</v>
      </c>
      <c r="C5837" s="21"/>
      <c r="D5837" s="22">
        <v>0</v>
      </c>
      <c r="E5837" s="23">
        <v>-4.5018630047387348E-2</v>
      </c>
      <c r="F5837" s="28">
        <v>0.64079810398686643</v>
      </c>
      <c r="G5837" s="24">
        <v>-0.40875227774977158</v>
      </c>
      <c r="H5837" s="23">
        <v>-8.7832625283219862E-2</v>
      </c>
      <c r="I5837" s="25">
        <f t="shared" si="364"/>
        <v>0</v>
      </c>
      <c r="J5837" s="25">
        <f t="shared" si="365"/>
        <v>1</v>
      </c>
      <c r="K5837" s="25">
        <f t="shared" si="366"/>
        <v>0</v>
      </c>
      <c r="L5837" s="25">
        <f t="shared" si="367"/>
        <v>0</v>
      </c>
      <c r="M5837" s="25">
        <v>1</v>
      </c>
      <c r="N5837" s="25" t="e">
        <v>#N/A</v>
      </c>
      <c r="O5837" s="25" t="e">
        <f>VLOOKUP(A5837,'NFkB target TFs'!$E$10:$E$54,1,FALSE)</f>
        <v>#N/A</v>
      </c>
      <c r="P5837" s="25" t="e">
        <f>VLOOKUP(A5837,'all NFkB targets'!$A$6:$A$571,1,FALSE)</f>
        <v>#N/A</v>
      </c>
    </row>
    <row r="5838" spans="1:16" x14ac:dyDescent="0.25">
      <c r="A5838" s="96" t="s">
        <v>3858</v>
      </c>
      <c r="B5838" s="21" t="s">
        <v>3859</v>
      </c>
      <c r="C5838" s="21"/>
      <c r="D5838" s="22">
        <v>0</v>
      </c>
      <c r="E5838" s="23">
        <v>7.3512355732133244E-2</v>
      </c>
      <c r="F5838" s="23">
        <v>0.14204370117907625</v>
      </c>
      <c r="G5838" s="23">
        <v>8.9239577334503065E-2</v>
      </c>
      <c r="H5838" s="23">
        <v>-8.7900303998463436E-2</v>
      </c>
      <c r="I5838" s="25">
        <f t="shared" si="364"/>
        <v>0</v>
      </c>
      <c r="J5838" s="25">
        <f t="shared" si="365"/>
        <v>0</v>
      </c>
      <c r="K5838" s="25">
        <f t="shared" si="366"/>
        <v>0</v>
      </c>
      <c r="L5838" s="25">
        <f t="shared" si="367"/>
        <v>0</v>
      </c>
      <c r="M5838" s="25">
        <v>0</v>
      </c>
      <c r="N5838" s="25" t="e">
        <v>#N/A</v>
      </c>
      <c r="O5838" s="25" t="e">
        <f>VLOOKUP(A5838,'NFkB target TFs'!$E$10:$E$54,1,FALSE)</f>
        <v>#N/A</v>
      </c>
      <c r="P5838" s="25" t="e">
        <f>VLOOKUP(A5838,'all NFkB targets'!$A$6:$A$571,1,FALSE)</f>
        <v>#N/A</v>
      </c>
    </row>
    <row r="5839" spans="1:16" x14ac:dyDescent="0.25">
      <c r="A5839" s="96" t="s">
        <v>7433</v>
      </c>
      <c r="B5839" s="21" t="s">
        <v>7434</v>
      </c>
      <c r="C5839" s="21"/>
      <c r="D5839" s="22">
        <v>0</v>
      </c>
      <c r="E5839" s="23">
        <v>-8.237619301393502E-2</v>
      </c>
      <c r="F5839" s="23">
        <v>0.15260409117958579</v>
      </c>
      <c r="G5839" s="23">
        <v>0.12983109626807651</v>
      </c>
      <c r="H5839" s="23">
        <v>-8.8000584785547953E-2</v>
      </c>
      <c r="I5839" s="25">
        <f t="shared" si="364"/>
        <v>0</v>
      </c>
      <c r="J5839" s="25">
        <f t="shared" si="365"/>
        <v>0</v>
      </c>
      <c r="K5839" s="25">
        <f t="shared" si="366"/>
        <v>0</v>
      </c>
      <c r="L5839" s="25">
        <f t="shared" si="367"/>
        <v>0</v>
      </c>
      <c r="M5839" s="25">
        <v>0</v>
      </c>
      <c r="N5839" s="25" t="e">
        <v>#N/A</v>
      </c>
      <c r="O5839" s="25" t="e">
        <f>VLOOKUP(A5839,'NFkB target TFs'!$E$10:$E$54,1,FALSE)</f>
        <v>#N/A</v>
      </c>
      <c r="P5839" s="25" t="e">
        <f>VLOOKUP(A5839,'all NFkB targets'!$A$6:$A$571,1,FALSE)</f>
        <v>#N/A</v>
      </c>
    </row>
    <row r="5840" spans="1:16" x14ac:dyDescent="0.25">
      <c r="A5840" s="96" t="s">
        <v>13242</v>
      </c>
      <c r="B5840" s="21" t="s">
        <v>13243</v>
      </c>
      <c r="C5840" s="21"/>
      <c r="D5840" s="22">
        <v>0</v>
      </c>
      <c r="E5840" s="24">
        <v>-0.12047351119826574</v>
      </c>
      <c r="F5840" s="28">
        <v>0.33502098859513219</v>
      </c>
      <c r="G5840" s="28">
        <v>0.68626359791089597</v>
      </c>
      <c r="H5840" s="23">
        <v>-8.8029096432491433E-2</v>
      </c>
      <c r="I5840" s="25">
        <f t="shared" si="364"/>
        <v>0</v>
      </c>
      <c r="J5840" s="25">
        <f t="shared" si="365"/>
        <v>0</v>
      </c>
      <c r="K5840" s="25">
        <f t="shared" si="366"/>
        <v>1</v>
      </c>
      <c r="L5840" s="25">
        <f t="shared" si="367"/>
        <v>0</v>
      </c>
      <c r="M5840" s="25">
        <v>1</v>
      </c>
      <c r="N5840" s="25" t="e">
        <v>#N/A</v>
      </c>
      <c r="O5840" s="25" t="e">
        <f>VLOOKUP(A5840,'NFkB target TFs'!$E$10:$E$54,1,FALSE)</f>
        <v>#N/A</v>
      </c>
      <c r="P5840" s="25" t="e">
        <f>VLOOKUP(A5840,'all NFkB targets'!$A$6:$A$571,1,FALSE)</f>
        <v>#N/A</v>
      </c>
    </row>
    <row r="5841" spans="1:16" x14ac:dyDescent="0.25">
      <c r="A5841" s="96" t="s">
        <v>12531</v>
      </c>
      <c r="B5841" s="21" t="s">
        <v>12532</v>
      </c>
      <c r="C5841" s="21"/>
      <c r="D5841" s="22">
        <v>0</v>
      </c>
      <c r="E5841" s="23">
        <v>2.5714493360113125E-2</v>
      </c>
      <c r="F5841" s="28">
        <v>0.58612568311173996</v>
      </c>
      <c r="G5841" s="23">
        <v>-4.216584598816394E-2</v>
      </c>
      <c r="H5841" s="23">
        <v>-8.8094099768885464E-2</v>
      </c>
      <c r="I5841" s="25">
        <f t="shared" si="364"/>
        <v>0</v>
      </c>
      <c r="J5841" s="25">
        <f t="shared" si="365"/>
        <v>1</v>
      </c>
      <c r="K5841" s="25">
        <f t="shared" si="366"/>
        <v>0</v>
      </c>
      <c r="L5841" s="25">
        <f t="shared" si="367"/>
        <v>0</v>
      </c>
      <c r="M5841" s="25">
        <v>1</v>
      </c>
      <c r="N5841" s="25" t="e">
        <v>#N/A</v>
      </c>
      <c r="O5841" s="25" t="e">
        <f>VLOOKUP(A5841,'NFkB target TFs'!$E$10:$E$54,1,FALSE)</f>
        <v>#N/A</v>
      </c>
      <c r="P5841" s="25" t="e">
        <f>VLOOKUP(A5841,'all NFkB targets'!$A$6:$A$571,1,FALSE)</f>
        <v>#N/A</v>
      </c>
    </row>
    <row r="5842" spans="1:16" x14ac:dyDescent="0.25">
      <c r="A5842" s="96" t="s">
        <v>10044</v>
      </c>
      <c r="B5842" s="21" t="s">
        <v>10045</v>
      </c>
      <c r="C5842" s="21"/>
      <c r="D5842" s="22">
        <v>0</v>
      </c>
      <c r="E5842" s="23">
        <v>0.10465653400399916</v>
      </c>
      <c r="F5842" s="23">
        <v>1.8177834448997465E-2</v>
      </c>
      <c r="G5842" s="23">
        <v>9.3076342634618267E-2</v>
      </c>
      <c r="H5842" s="23">
        <v>-8.821600137913739E-2</v>
      </c>
      <c r="I5842" s="25">
        <f t="shared" si="364"/>
        <v>0</v>
      </c>
      <c r="J5842" s="25">
        <f t="shared" si="365"/>
        <v>0</v>
      </c>
      <c r="K5842" s="25">
        <f t="shared" si="366"/>
        <v>0</v>
      </c>
      <c r="L5842" s="25">
        <f t="shared" si="367"/>
        <v>0</v>
      </c>
      <c r="M5842" s="25">
        <v>0</v>
      </c>
      <c r="N5842" s="25" t="e">
        <v>#N/A</v>
      </c>
      <c r="O5842" s="25" t="e">
        <f>VLOOKUP(A5842,'NFkB target TFs'!$E$10:$E$54,1,FALSE)</f>
        <v>#N/A</v>
      </c>
      <c r="P5842" s="25" t="e">
        <f>VLOOKUP(A5842,'all NFkB targets'!$A$6:$A$571,1,FALSE)</f>
        <v>#N/A</v>
      </c>
    </row>
    <row r="5843" spans="1:16" x14ac:dyDescent="0.25">
      <c r="A5843" s="96" t="s">
        <v>9344</v>
      </c>
      <c r="B5843" s="21" t="s">
        <v>9345</v>
      </c>
      <c r="C5843" s="21"/>
      <c r="D5843" s="22">
        <v>0</v>
      </c>
      <c r="E5843" s="23">
        <v>0.20907228835421224</v>
      </c>
      <c r="F5843" s="23">
        <v>0.37713737965146049</v>
      </c>
      <c r="G5843" s="23">
        <v>0.18423283812619567</v>
      </c>
      <c r="H5843" s="23">
        <v>-8.8334647049395101E-2</v>
      </c>
      <c r="I5843" s="25">
        <f t="shared" si="364"/>
        <v>0</v>
      </c>
      <c r="J5843" s="25">
        <f t="shared" si="365"/>
        <v>0</v>
      </c>
      <c r="K5843" s="25">
        <f t="shared" si="366"/>
        <v>0</v>
      </c>
      <c r="L5843" s="25">
        <f t="shared" si="367"/>
        <v>0</v>
      </c>
      <c r="M5843" s="25">
        <v>0</v>
      </c>
      <c r="N5843" s="25" t="e">
        <v>#N/A</v>
      </c>
      <c r="O5843" s="25" t="e">
        <f>VLOOKUP(A5843,'NFkB target TFs'!$E$10:$E$54,1,FALSE)</f>
        <v>#N/A</v>
      </c>
      <c r="P5843" s="25" t="e">
        <f>VLOOKUP(A5843,'all NFkB targets'!$A$6:$A$571,1,FALSE)</f>
        <v>#N/A</v>
      </c>
    </row>
    <row r="5844" spans="1:16" x14ac:dyDescent="0.25">
      <c r="A5844" s="96" t="s">
        <v>12832</v>
      </c>
      <c r="B5844" s="21" t="s">
        <v>12833</v>
      </c>
      <c r="C5844" s="21"/>
      <c r="D5844" s="22">
        <v>0</v>
      </c>
      <c r="E5844" s="23">
        <v>2.2994801820521025E-2</v>
      </c>
      <c r="F5844" s="28">
        <v>1.1929285986352391</v>
      </c>
      <c r="G5844" s="28">
        <v>0.2418875597345499</v>
      </c>
      <c r="H5844" s="23">
        <v>-8.8421115337800421E-2</v>
      </c>
      <c r="I5844" s="25">
        <f t="shared" si="364"/>
        <v>0</v>
      </c>
      <c r="J5844" s="25">
        <f t="shared" si="365"/>
        <v>1</v>
      </c>
      <c r="K5844" s="25">
        <f t="shared" si="366"/>
        <v>0</v>
      </c>
      <c r="L5844" s="25">
        <f t="shared" si="367"/>
        <v>0</v>
      </c>
      <c r="M5844" s="25">
        <v>1</v>
      </c>
      <c r="N5844" s="25" t="e">
        <v>#N/A</v>
      </c>
      <c r="O5844" s="25" t="e">
        <f>VLOOKUP(A5844,'NFkB target TFs'!$E$10:$E$54,1,FALSE)</f>
        <v>#N/A</v>
      </c>
      <c r="P5844" s="25" t="e">
        <f>VLOOKUP(A5844,'all NFkB targets'!$A$6:$A$571,1,FALSE)</f>
        <v>#N/A</v>
      </c>
    </row>
    <row r="5845" spans="1:16" x14ac:dyDescent="0.25">
      <c r="A5845" s="96" t="s">
        <v>6682</v>
      </c>
      <c r="B5845" s="21" t="s">
        <v>6683</v>
      </c>
      <c r="C5845" s="21"/>
      <c r="D5845" s="22">
        <v>0</v>
      </c>
      <c r="E5845" s="23">
        <v>-3.2560175605743875E-2</v>
      </c>
      <c r="F5845" s="23">
        <v>5.6180971964865316E-2</v>
      </c>
      <c r="G5845" s="23">
        <v>0.1532918895201332</v>
      </c>
      <c r="H5845" s="23">
        <v>-8.8549424347410241E-2</v>
      </c>
      <c r="I5845" s="25">
        <f t="shared" si="364"/>
        <v>0</v>
      </c>
      <c r="J5845" s="25">
        <f t="shared" si="365"/>
        <v>0</v>
      </c>
      <c r="K5845" s="25">
        <f t="shared" si="366"/>
        <v>0</v>
      </c>
      <c r="L5845" s="25">
        <f t="shared" si="367"/>
        <v>0</v>
      </c>
      <c r="M5845" s="25">
        <v>0</v>
      </c>
      <c r="N5845" s="25" t="e">
        <v>#N/A</v>
      </c>
      <c r="O5845" s="25" t="e">
        <f>VLOOKUP(A5845,'NFkB target TFs'!$E$10:$E$54,1,FALSE)</f>
        <v>#N/A</v>
      </c>
      <c r="P5845" s="25" t="e">
        <f>VLOOKUP(A5845,'all NFkB targets'!$A$6:$A$571,1,FALSE)</f>
        <v>#N/A</v>
      </c>
    </row>
    <row r="5846" spans="1:16" x14ac:dyDescent="0.25">
      <c r="A5846" s="96" t="s">
        <v>2409</v>
      </c>
      <c r="B5846" s="21" t="s">
        <v>941</v>
      </c>
      <c r="C5846" s="21"/>
      <c r="D5846" s="22">
        <v>0</v>
      </c>
      <c r="E5846" s="23">
        <v>0.17442594066064371</v>
      </c>
      <c r="F5846" s="23">
        <v>0.28362645808313569</v>
      </c>
      <c r="G5846" s="23">
        <v>0.18953002217337406</v>
      </c>
      <c r="H5846" s="23">
        <v>-8.8587695994898727E-2</v>
      </c>
      <c r="I5846" s="25">
        <f t="shared" si="364"/>
        <v>0</v>
      </c>
      <c r="J5846" s="25">
        <f t="shared" si="365"/>
        <v>0</v>
      </c>
      <c r="K5846" s="25">
        <f t="shared" si="366"/>
        <v>0</v>
      </c>
      <c r="L5846" s="25">
        <f t="shared" si="367"/>
        <v>0</v>
      </c>
      <c r="M5846" s="25">
        <v>0</v>
      </c>
      <c r="N5846" s="25" t="e">
        <v>#N/A</v>
      </c>
      <c r="O5846" s="25" t="e">
        <f>VLOOKUP(A5846,'NFkB target TFs'!$E$10:$E$54,1,FALSE)</f>
        <v>#N/A</v>
      </c>
      <c r="P5846" s="25" t="e">
        <f>VLOOKUP(A5846,'all NFkB targets'!$A$6:$A$571,1,FALSE)</f>
        <v>#N/A</v>
      </c>
    </row>
    <row r="5847" spans="1:16" x14ac:dyDescent="0.25">
      <c r="A5847" s="96" t="s">
        <v>1238</v>
      </c>
      <c r="B5847" s="21" t="s">
        <v>1239</v>
      </c>
      <c r="C5847" s="21"/>
      <c r="D5847" s="22">
        <v>0</v>
      </c>
      <c r="E5847" s="23">
        <v>7.1018463391342435E-3</v>
      </c>
      <c r="F5847" s="23">
        <v>8.2447539842041631E-3</v>
      </c>
      <c r="G5847" s="23">
        <v>-0.21202250083022348</v>
      </c>
      <c r="H5847" s="23">
        <v>-8.8647119882334355E-2</v>
      </c>
      <c r="I5847" s="25">
        <f t="shared" si="364"/>
        <v>0</v>
      </c>
      <c r="J5847" s="25">
        <f t="shared" si="365"/>
        <v>0</v>
      </c>
      <c r="K5847" s="25">
        <f t="shared" si="366"/>
        <v>0</v>
      </c>
      <c r="L5847" s="25">
        <f t="shared" si="367"/>
        <v>0</v>
      </c>
      <c r="M5847" s="25">
        <v>0</v>
      </c>
      <c r="N5847" s="25" t="e">
        <v>#N/A</v>
      </c>
      <c r="O5847" s="25" t="e">
        <f>VLOOKUP(A5847,'NFkB target TFs'!$E$10:$E$54,1,FALSE)</f>
        <v>#N/A</v>
      </c>
      <c r="P5847" s="25" t="e">
        <f>VLOOKUP(A5847,'all NFkB targets'!$A$6:$A$571,1,FALSE)</f>
        <v>#N/A</v>
      </c>
    </row>
    <row r="5848" spans="1:16" x14ac:dyDescent="0.25">
      <c r="A5848" s="96" t="s">
        <v>4096</v>
      </c>
      <c r="B5848" s="21" t="s">
        <v>4097</v>
      </c>
      <c r="C5848" s="21"/>
      <c r="D5848" s="22">
        <v>0</v>
      </c>
      <c r="E5848" s="23">
        <v>-0.10108877248122583</v>
      </c>
      <c r="F5848" s="23">
        <v>-0.12618246620454787</v>
      </c>
      <c r="G5848" s="23">
        <v>-0.54044617513099857</v>
      </c>
      <c r="H5848" s="23">
        <v>-8.8664555450869223E-2</v>
      </c>
      <c r="I5848" s="25">
        <f t="shared" si="364"/>
        <v>0</v>
      </c>
      <c r="J5848" s="25">
        <f t="shared" si="365"/>
        <v>0</v>
      </c>
      <c r="K5848" s="25">
        <f t="shared" si="366"/>
        <v>0</v>
      </c>
      <c r="L5848" s="25">
        <f t="shared" si="367"/>
        <v>0</v>
      </c>
      <c r="M5848" s="25">
        <v>0</v>
      </c>
      <c r="N5848" s="25" t="e">
        <v>#N/A</v>
      </c>
      <c r="O5848" s="25" t="e">
        <f>VLOOKUP(A5848,'NFkB target TFs'!$E$10:$E$54,1,FALSE)</f>
        <v>#N/A</v>
      </c>
      <c r="P5848" s="25" t="e">
        <f>VLOOKUP(A5848,'all NFkB targets'!$A$6:$A$571,1,FALSE)</f>
        <v>#N/A</v>
      </c>
    </row>
    <row r="5849" spans="1:16" x14ac:dyDescent="0.25">
      <c r="A5849" s="96" t="s">
        <v>4049</v>
      </c>
      <c r="B5849" s="21" t="s">
        <v>4050</v>
      </c>
      <c r="C5849" s="21"/>
      <c r="D5849" s="22">
        <v>0</v>
      </c>
      <c r="E5849" s="23">
        <v>-0.27473486656502033</v>
      </c>
      <c r="F5849" s="23">
        <v>2.5298894490223139E-2</v>
      </c>
      <c r="G5849" s="23">
        <v>5.3771256440980741E-2</v>
      </c>
      <c r="H5849" s="23">
        <v>-8.8692306370204643E-2</v>
      </c>
      <c r="I5849" s="25">
        <f t="shared" si="364"/>
        <v>0</v>
      </c>
      <c r="J5849" s="25">
        <f t="shared" si="365"/>
        <v>0</v>
      </c>
      <c r="K5849" s="25">
        <f t="shared" si="366"/>
        <v>0</v>
      </c>
      <c r="L5849" s="25">
        <f t="shared" si="367"/>
        <v>0</v>
      </c>
      <c r="M5849" s="25">
        <v>0</v>
      </c>
      <c r="N5849" s="25" t="e">
        <v>#N/A</v>
      </c>
      <c r="O5849" s="25" t="e">
        <f>VLOOKUP(A5849,'NFkB target TFs'!$E$10:$E$54,1,FALSE)</f>
        <v>#N/A</v>
      </c>
      <c r="P5849" s="25" t="e">
        <f>VLOOKUP(A5849,'all NFkB targets'!$A$6:$A$571,1,FALSE)</f>
        <v>#N/A</v>
      </c>
    </row>
    <row r="5850" spans="1:16" x14ac:dyDescent="0.25">
      <c r="A5850" s="96" t="s">
        <v>12501</v>
      </c>
      <c r="B5850" s="21" t="s">
        <v>12502</v>
      </c>
      <c r="C5850" s="21"/>
      <c r="D5850" s="22">
        <v>0</v>
      </c>
      <c r="E5850" s="23">
        <v>9.6116260392014249E-2</v>
      </c>
      <c r="F5850" s="24">
        <v>-0.70911574717255477</v>
      </c>
      <c r="G5850" s="24">
        <v>-0.13764896801137655</v>
      </c>
      <c r="H5850" s="23">
        <v>-8.8724923807296296E-2</v>
      </c>
      <c r="I5850" s="25">
        <f t="shared" si="364"/>
        <v>0</v>
      </c>
      <c r="J5850" s="25">
        <f t="shared" si="365"/>
        <v>1</v>
      </c>
      <c r="K5850" s="25">
        <f t="shared" si="366"/>
        <v>0</v>
      </c>
      <c r="L5850" s="25">
        <f t="shared" si="367"/>
        <v>0</v>
      </c>
      <c r="M5850" s="25">
        <v>1</v>
      </c>
      <c r="N5850" s="25" t="e">
        <v>#N/A</v>
      </c>
      <c r="O5850" s="25" t="e">
        <f>VLOOKUP(A5850,'NFkB target TFs'!$E$10:$E$54,1,FALSE)</f>
        <v>#N/A</v>
      </c>
      <c r="P5850" s="25" t="e">
        <f>VLOOKUP(A5850,'all NFkB targets'!$A$6:$A$571,1,FALSE)</f>
        <v>#N/A</v>
      </c>
    </row>
    <row r="5851" spans="1:16" x14ac:dyDescent="0.25">
      <c r="A5851" s="96" t="s">
        <v>12039</v>
      </c>
      <c r="B5851" s="21" t="s">
        <v>12040</v>
      </c>
      <c r="C5851" s="21"/>
      <c r="D5851" s="22">
        <v>0</v>
      </c>
      <c r="E5851" s="28">
        <v>0.60466219177864233</v>
      </c>
      <c r="F5851" s="28">
        <v>0.482599639535297</v>
      </c>
      <c r="G5851" s="24">
        <v>-0.20191623284906926</v>
      </c>
      <c r="H5851" s="23">
        <v>-8.903139606521733E-2</v>
      </c>
      <c r="I5851" s="25">
        <f t="shared" si="364"/>
        <v>1</v>
      </c>
      <c r="J5851" s="25">
        <f t="shared" si="365"/>
        <v>0</v>
      </c>
      <c r="K5851" s="25">
        <f t="shared" si="366"/>
        <v>0</v>
      </c>
      <c r="L5851" s="25">
        <f t="shared" si="367"/>
        <v>0</v>
      </c>
      <c r="M5851" s="25">
        <v>1</v>
      </c>
      <c r="N5851" s="25" t="e">
        <v>#N/A</v>
      </c>
      <c r="O5851" s="25" t="e">
        <f>VLOOKUP(A5851,'NFkB target TFs'!$E$10:$E$54,1,FALSE)</f>
        <v>#N/A</v>
      </c>
      <c r="P5851" s="25" t="e">
        <f>VLOOKUP(A5851,'all NFkB targets'!$A$6:$A$571,1,FALSE)</f>
        <v>#N/A</v>
      </c>
    </row>
    <row r="5852" spans="1:16" x14ac:dyDescent="0.25">
      <c r="A5852" s="96" t="s">
        <v>1296</v>
      </c>
      <c r="B5852" s="21" t="s">
        <v>1297</v>
      </c>
      <c r="C5852" s="21"/>
      <c r="D5852" s="22">
        <v>0</v>
      </c>
      <c r="E5852" s="23">
        <v>-0.53336458858386349</v>
      </c>
      <c r="F5852" s="23">
        <v>-0.17752540782325235</v>
      </c>
      <c r="G5852" s="23">
        <v>-0.14192937143194129</v>
      </c>
      <c r="H5852" s="23">
        <v>-8.903860666424844E-2</v>
      </c>
      <c r="I5852" s="25">
        <f t="shared" si="364"/>
        <v>0</v>
      </c>
      <c r="J5852" s="25">
        <f t="shared" si="365"/>
        <v>0</v>
      </c>
      <c r="K5852" s="25">
        <f t="shared" si="366"/>
        <v>0</v>
      </c>
      <c r="L5852" s="25">
        <f t="shared" si="367"/>
        <v>0</v>
      </c>
      <c r="M5852" s="25">
        <v>0</v>
      </c>
      <c r="N5852" s="25" t="e">
        <v>#N/A</v>
      </c>
      <c r="O5852" s="25" t="e">
        <f>VLOOKUP(A5852,'NFkB target TFs'!$E$10:$E$54,1,FALSE)</f>
        <v>#N/A</v>
      </c>
      <c r="P5852" s="25" t="e">
        <f>VLOOKUP(A5852,'all NFkB targets'!$A$6:$A$571,1,FALSE)</f>
        <v>#N/A</v>
      </c>
    </row>
    <row r="5853" spans="1:16" x14ac:dyDescent="0.25">
      <c r="A5853" s="96" t="s">
        <v>11108</v>
      </c>
      <c r="B5853" s="21" t="s">
        <v>11109</v>
      </c>
      <c r="C5853" s="21"/>
      <c r="D5853" s="22">
        <v>0</v>
      </c>
      <c r="E5853" s="23">
        <v>-0.11404039341993698</v>
      </c>
      <c r="F5853" s="23">
        <v>-0.11994600235400336</v>
      </c>
      <c r="G5853" s="23">
        <v>0.41209536707601468</v>
      </c>
      <c r="H5853" s="23">
        <v>-8.9192505811193673E-2</v>
      </c>
      <c r="I5853" s="25">
        <f t="shared" si="364"/>
        <v>0</v>
      </c>
      <c r="J5853" s="25">
        <f t="shared" si="365"/>
        <v>0</v>
      </c>
      <c r="K5853" s="25">
        <f t="shared" si="366"/>
        <v>0</v>
      </c>
      <c r="L5853" s="25">
        <f t="shared" si="367"/>
        <v>0</v>
      </c>
      <c r="M5853" s="25">
        <v>0</v>
      </c>
      <c r="N5853" s="25" t="e">
        <v>#N/A</v>
      </c>
      <c r="O5853" s="25" t="e">
        <f>VLOOKUP(A5853,'NFkB target TFs'!$E$10:$E$54,1,FALSE)</f>
        <v>#N/A</v>
      </c>
      <c r="P5853" s="25" t="e">
        <f>VLOOKUP(A5853,'all NFkB targets'!$A$6:$A$571,1,FALSE)</f>
        <v>#N/A</v>
      </c>
    </row>
    <row r="5854" spans="1:16" x14ac:dyDescent="0.25">
      <c r="A5854" s="96" t="s">
        <v>5101</v>
      </c>
      <c r="B5854" s="21" t="s">
        <v>5102</v>
      </c>
      <c r="C5854" s="21"/>
      <c r="D5854" s="22">
        <v>0</v>
      </c>
      <c r="E5854" s="23">
        <v>0.16300229468687175</v>
      </c>
      <c r="F5854" s="23">
        <v>-1.0468104317971707E-3</v>
      </c>
      <c r="G5854" s="23">
        <v>-0.36582433129326813</v>
      </c>
      <c r="H5854" s="23">
        <v>-8.9297032912661542E-2</v>
      </c>
      <c r="I5854" s="25">
        <f t="shared" si="364"/>
        <v>0</v>
      </c>
      <c r="J5854" s="25">
        <f t="shared" si="365"/>
        <v>0</v>
      </c>
      <c r="K5854" s="25">
        <f t="shared" si="366"/>
        <v>0</v>
      </c>
      <c r="L5854" s="25">
        <f t="shared" si="367"/>
        <v>0</v>
      </c>
      <c r="M5854" s="25">
        <v>0</v>
      </c>
      <c r="N5854" s="25" t="e">
        <v>#N/A</v>
      </c>
      <c r="O5854" s="25" t="e">
        <f>VLOOKUP(A5854,'NFkB target TFs'!$E$10:$E$54,1,FALSE)</f>
        <v>#N/A</v>
      </c>
      <c r="P5854" s="25" t="e">
        <f>VLOOKUP(A5854,'all NFkB targets'!$A$6:$A$571,1,FALSE)</f>
        <v>#N/A</v>
      </c>
    </row>
    <row r="5855" spans="1:16" x14ac:dyDescent="0.25">
      <c r="A5855" s="96" t="s">
        <v>952</v>
      </c>
      <c r="B5855" s="21" t="s">
        <v>953</v>
      </c>
      <c r="C5855" s="21"/>
      <c r="D5855" s="22">
        <v>0</v>
      </c>
      <c r="E5855" s="23">
        <v>0.14232054004771066</v>
      </c>
      <c r="F5855" s="23">
        <v>3.678911752586958E-2</v>
      </c>
      <c r="G5855" s="23">
        <v>0.24667270216911291</v>
      </c>
      <c r="H5855" s="23">
        <v>-8.933157019825741E-2</v>
      </c>
      <c r="I5855" s="25">
        <f t="shared" si="364"/>
        <v>0</v>
      </c>
      <c r="J5855" s="25">
        <f t="shared" si="365"/>
        <v>0</v>
      </c>
      <c r="K5855" s="25">
        <f t="shared" si="366"/>
        <v>0</v>
      </c>
      <c r="L5855" s="25">
        <f t="shared" si="367"/>
        <v>0</v>
      </c>
      <c r="M5855" s="25">
        <v>0</v>
      </c>
      <c r="N5855" s="25" t="e">
        <v>#N/A</v>
      </c>
      <c r="O5855" s="25" t="e">
        <f>VLOOKUP(A5855,'NFkB target TFs'!$E$10:$E$54,1,FALSE)</f>
        <v>#N/A</v>
      </c>
      <c r="P5855" s="25" t="e">
        <f>VLOOKUP(A5855,'all NFkB targets'!$A$6:$A$571,1,FALSE)</f>
        <v>#N/A</v>
      </c>
    </row>
    <row r="5856" spans="1:16" x14ac:dyDescent="0.25">
      <c r="A5856" s="96" t="s">
        <v>8592</v>
      </c>
      <c r="B5856" s="21" t="s">
        <v>8593</v>
      </c>
      <c r="C5856" s="21"/>
      <c r="D5856" s="22">
        <v>0</v>
      </c>
      <c r="E5856" s="23">
        <v>0.3478250639976489</v>
      </c>
      <c r="F5856" s="23">
        <v>0.36215293465406168</v>
      </c>
      <c r="G5856" s="23">
        <v>0.42432852070545762</v>
      </c>
      <c r="H5856" s="23">
        <v>-8.9434394290332786E-2</v>
      </c>
      <c r="I5856" s="25">
        <f t="shared" si="364"/>
        <v>0</v>
      </c>
      <c r="J5856" s="25">
        <f t="shared" si="365"/>
        <v>0</v>
      </c>
      <c r="K5856" s="25">
        <f t="shared" si="366"/>
        <v>0</v>
      </c>
      <c r="L5856" s="25">
        <f t="shared" si="367"/>
        <v>0</v>
      </c>
      <c r="M5856" s="25">
        <v>0</v>
      </c>
      <c r="N5856" s="25" t="e">
        <v>#N/A</v>
      </c>
      <c r="O5856" s="25" t="e">
        <f>VLOOKUP(A5856,'NFkB target TFs'!$E$10:$E$54,1,FALSE)</f>
        <v>#N/A</v>
      </c>
      <c r="P5856" s="25" t="e">
        <f>VLOOKUP(A5856,'all NFkB targets'!$A$6:$A$571,1,FALSE)</f>
        <v>#N/A</v>
      </c>
    </row>
    <row r="5857" spans="1:16" x14ac:dyDescent="0.25">
      <c r="A5857" s="96" t="s">
        <v>1560</v>
      </c>
      <c r="B5857" s="21" t="s">
        <v>1561</v>
      </c>
      <c r="C5857" s="21"/>
      <c r="D5857" s="22">
        <v>0</v>
      </c>
      <c r="E5857" s="23">
        <v>-0.31525488052305461</v>
      </c>
      <c r="F5857" s="23">
        <v>-0.47286032587562216</v>
      </c>
      <c r="G5857" s="23">
        <v>-0.27591755244702959</v>
      </c>
      <c r="H5857" s="23">
        <v>-8.9468776996497287E-2</v>
      </c>
      <c r="I5857" s="25">
        <f t="shared" si="364"/>
        <v>0</v>
      </c>
      <c r="J5857" s="25">
        <f t="shared" si="365"/>
        <v>0</v>
      </c>
      <c r="K5857" s="25">
        <f t="shared" si="366"/>
        <v>0</v>
      </c>
      <c r="L5857" s="25">
        <f t="shared" si="367"/>
        <v>0</v>
      </c>
      <c r="M5857" s="25">
        <v>0</v>
      </c>
      <c r="N5857" s="25" t="e">
        <v>#N/A</v>
      </c>
      <c r="O5857" s="25" t="e">
        <f>VLOOKUP(A5857,'NFkB target TFs'!$E$10:$E$54,1,FALSE)</f>
        <v>#N/A</v>
      </c>
      <c r="P5857" s="25" t="e">
        <f>VLOOKUP(A5857,'all NFkB targets'!$A$6:$A$571,1,FALSE)</f>
        <v>#N/A</v>
      </c>
    </row>
    <row r="5858" spans="1:16" x14ac:dyDescent="0.25">
      <c r="A5858" s="96" t="s">
        <v>8831</v>
      </c>
      <c r="B5858" s="21" t="s">
        <v>941</v>
      </c>
      <c r="C5858" s="21"/>
      <c r="D5858" s="22">
        <v>0</v>
      </c>
      <c r="E5858" s="23">
        <v>5.3986416880328451E-2</v>
      </c>
      <c r="F5858" s="23">
        <v>0.40287326013121239</v>
      </c>
      <c r="G5858" s="23">
        <v>0.3915962555351063</v>
      </c>
      <c r="H5858" s="23">
        <v>-8.9533649765807202E-2</v>
      </c>
      <c r="I5858" s="25">
        <f t="shared" si="364"/>
        <v>0</v>
      </c>
      <c r="J5858" s="25">
        <f t="shared" si="365"/>
        <v>0</v>
      </c>
      <c r="K5858" s="25">
        <f t="shared" si="366"/>
        <v>0</v>
      </c>
      <c r="L5858" s="25">
        <f t="shared" si="367"/>
        <v>0</v>
      </c>
      <c r="M5858" s="25">
        <v>0</v>
      </c>
      <c r="N5858" s="25" t="e">
        <v>#N/A</v>
      </c>
      <c r="O5858" s="25" t="e">
        <f>VLOOKUP(A5858,'NFkB target TFs'!$E$10:$E$54,1,FALSE)</f>
        <v>#N/A</v>
      </c>
      <c r="P5858" s="25" t="e">
        <f>VLOOKUP(A5858,'all NFkB targets'!$A$6:$A$571,1,FALSE)</f>
        <v>#N/A</v>
      </c>
    </row>
    <row r="5859" spans="1:16" x14ac:dyDescent="0.25">
      <c r="A5859" s="96" t="s">
        <v>1750</v>
      </c>
      <c r="B5859" s="21" t="s">
        <v>1751</v>
      </c>
      <c r="C5859" s="21"/>
      <c r="D5859" s="22">
        <v>0</v>
      </c>
      <c r="E5859" s="23">
        <v>0.14666765453944028</v>
      </c>
      <c r="F5859" s="23">
        <v>-0.18571141180785761</v>
      </c>
      <c r="G5859" s="23">
        <v>-0.28748890565749463</v>
      </c>
      <c r="H5859" s="23">
        <v>-8.9647355047456564E-2</v>
      </c>
      <c r="I5859" s="25">
        <f t="shared" si="364"/>
        <v>0</v>
      </c>
      <c r="J5859" s="25">
        <f t="shared" si="365"/>
        <v>0</v>
      </c>
      <c r="K5859" s="25">
        <f t="shared" si="366"/>
        <v>0</v>
      </c>
      <c r="L5859" s="25">
        <f t="shared" si="367"/>
        <v>0</v>
      </c>
      <c r="M5859" s="25">
        <v>0</v>
      </c>
      <c r="N5859" s="25" t="e">
        <v>#N/A</v>
      </c>
      <c r="O5859" s="25" t="e">
        <f>VLOOKUP(A5859,'NFkB target TFs'!$E$10:$E$54,1,FALSE)</f>
        <v>#N/A</v>
      </c>
      <c r="P5859" s="25" t="e">
        <f>VLOOKUP(A5859,'all NFkB targets'!$A$6:$A$571,1,FALSE)</f>
        <v>#N/A</v>
      </c>
    </row>
    <row r="5860" spans="1:16" x14ac:dyDescent="0.25">
      <c r="A5860" s="96" t="s">
        <v>6464</v>
      </c>
      <c r="B5860" s="21" t="s">
        <v>941</v>
      </c>
      <c r="C5860" s="21"/>
      <c r="D5860" s="22">
        <v>0</v>
      </c>
      <c r="E5860" s="23">
        <v>0.18435762317848889</v>
      </c>
      <c r="F5860" s="23">
        <v>0.40101678779958305</v>
      </c>
      <c r="G5860" s="23">
        <v>-1.3725532034323685E-2</v>
      </c>
      <c r="H5860" s="23">
        <v>-8.9750283927304067E-2</v>
      </c>
      <c r="I5860" s="25">
        <f t="shared" si="364"/>
        <v>0</v>
      </c>
      <c r="J5860" s="25">
        <f t="shared" si="365"/>
        <v>0</v>
      </c>
      <c r="K5860" s="25">
        <f t="shared" si="366"/>
        <v>0</v>
      </c>
      <c r="L5860" s="25">
        <f t="shared" si="367"/>
        <v>0</v>
      </c>
      <c r="M5860" s="25">
        <v>0</v>
      </c>
      <c r="N5860" s="25" t="e">
        <v>#N/A</v>
      </c>
      <c r="O5860" s="25" t="e">
        <f>VLOOKUP(A5860,'NFkB target TFs'!$E$10:$E$54,1,FALSE)</f>
        <v>#N/A</v>
      </c>
      <c r="P5860" s="25" t="e">
        <f>VLOOKUP(A5860,'all NFkB targets'!$A$6:$A$571,1,FALSE)</f>
        <v>#N/A</v>
      </c>
    </row>
    <row r="5861" spans="1:16" x14ac:dyDescent="0.25">
      <c r="A5861" s="96" t="s">
        <v>7321</v>
      </c>
      <c r="B5861" s="21" t="s">
        <v>7322</v>
      </c>
      <c r="C5861" s="21"/>
      <c r="D5861" s="22">
        <v>0</v>
      </c>
      <c r="E5861" s="23">
        <v>5.8174666554061595E-2</v>
      </c>
      <c r="F5861" s="23">
        <v>0.20480487889890309</v>
      </c>
      <c r="G5861" s="23">
        <v>6.9081877009200682E-2</v>
      </c>
      <c r="H5861" s="23">
        <v>-8.9984547563134371E-2</v>
      </c>
      <c r="I5861" s="25">
        <f t="shared" si="364"/>
        <v>0</v>
      </c>
      <c r="J5861" s="25">
        <f t="shared" si="365"/>
        <v>0</v>
      </c>
      <c r="K5861" s="25">
        <f t="shared" si="366"/>
        <v>0</v>
      </c>
      <c r="L5861" s="25">
        <f t="shared" si="367"/>
        <v>0</v>
      </c>
      <c r="M5861" s="25">
        <v>0</v>
      </c>
      <c r="N5861" s="25" t="e">
        <v>#N/A</v>
      </c>
      <c r="O5861" s="25" t="e">
        <f>VLOOKUP(A5861,'NFkB target TFs'!$E$10:$E$54,1,FALSE)</f>
        <v>#N/A</v>
      </c>
      <c r="P5861" s="25" t="e">
        <f>VLOOKUP(A5861,'all NFkB targets'!$A$6:$A$571,1,FALSE)</f>
        <v>#N/A</v>
      </c>
    </row>
    <row r="5862" spans="1:16" x14ac:dyDescent="0.25">
      <c r="A5862" s="96" t="s">
        <v>11403</v>
      </c>
      <c r="B5862" s="21" t="s">
        <v>11404</v>
      </c>
      <c r="C5862" s="21"/>
      <c r="D5862" s="22">
        <v>0</v>
      </c>
      <c r="E5862" s="23">
        <v>-0.38440733803864008</v>
      </c>
      <c r="F5862" s="23">
        <v>-0.26948660059708923</v>
      </c>
      <c r="G5862" s="23">
        <v>-0.22109208362424654</v>
      </c>
      <c r="H5862" s="23">
        <v>-9.0090969954682618E-2</v>
      </c>
      <c r="I5862" s="25">
        <f t="shared" si="364"/>
        <v>0</v>
      </c>
      <c r="J5862" s="25">
        <f t="shared" si="365"/>
        <v>0</v>
      </c>
      <c r="K5862" s="25">
        <f t="shared" si="366"/>
        <v>0</v>
      </c>
      <c r="L5862" s="25">
        <f t="shared" si="367"/>
        <v>0</v>
      </c>
      <c r="M5862" s="25">
        <v>0</v>
      </c>
      <c r="N5862" s="25" t="e">
        <v>#N/A</v>
      </c>
      <c r="O5862" s="25" t="e">
        <f>VLOOKUP(A5862,'NFkB target TFs'!$E$10:$E$54,1,FALSE)</f>
        <v>#N/A</v>
      </c>
      <c r="P5862" s="25" t="e">
        <f>VLOOKUP(A5862,'all NFkB targets'!$A$6:$A$571,1,FALSE)</f>
        <v>#N/A</v>
      </c>
    </row>
    <row r="5863" spans="1:16" x14ac:dyDescent="0.25">
      <c r="A5863" s="96" t="s">
        <v>596</v>
      </c>
      <c r="B5863" s="21" t="s">
        <v>597</v>
      </c>
      <c r="C5863" s="21"/>
      <c r="D5863" s="22">
        <v>0</v>
      </c>
      <c r="E5863" s="23">
        <v>-0.10371632224919201</v>
      </c>
      <c r="F5863" s="23">
        <v>0.16368235700836911</v>
      </c>
      <c r="G5863" s="23">
        <v>-0.2254608458782846</v>
      </c>
      <c r="H5863" s="23">
        <v>-9.0245444324264679E-2</v>
      </c>
      <c r="I5863" s="25">
        <f t="shared" si="364"/>
        <v>0</v>
      </c>
      <c r="J5863" s="25">
        <f t="shared" si="365"/>
        <v>0</v>
      </c>
      <c r="K5863" s="25">
        <f t="shared" si="366"/>
        <v>0</v>
      </c>
      <c r="L5863" s="25">
        <f t="shared" si="367"/>
        <v>0</v>
      </c>
      <c r="M5863" s="25">
        <v>0</v>
      </c>
      <c r="N5863" s="25" t="e">
        <v>#N/A</v>
      </c>
      <c r="O5863" s="25" t="e">
        <f>VLOOKUP(A5863,'NFkB target TFs'!$E$10:$E$54,1,FALSE)</f>
        <v>#N/A</v>
      </c>
      <c r="P5863" s="25" t="e">
        <f>VLOOKUP(A5863,'all NFkB targets'!$A$6:$A$571,1,FALSE)</f>
        <v>#N/A</v>
      </c>
    </row>
    <row r="5864" spans="1:16" x14ac:dyDescent="0.25">
      <c r="A5864" s="96" t="s">
        <v>2408</v>
      </c>
      <c r="B5864" s="21" t="s">
        <v>941</v>
      </c>
      <c r="C5864" s="21"/>
      <c r="D5864" s="22">
        <v>0</v>
      </c>
      <c r="E5864" s="23">
        <v>0.31646678221719615</v>
      </c>
      <c r="F5864" s="23">
        <v>-0.18203277217095448</v>
      </c>
      <c r="G5864" s="23">
        <v>9.0523290087654265E-2</v>
      </c>
      <c r="H5864" s="23">
        <v>-9.0327730127645292E-2</v>
      </c>
      <c r="I5864" s="25">
        <f t="shared" si="364"/>
        <v>0</v>
      </c>
      <c r="J5864" s="25">
        <f t="shared" si="365"/>
        <v>0</v>
      </c>
      <c r="K5864" s="25">
        <f t="shared" si="366"/>
        <v>0</v>
      </c>
      <c r="L5864" s="25">
        <f t="shared" si="367"/>
        <v>0</v>
      </c>
      <c r="M5864" s="25">
        <v>0</v>
      </c>
      <c r="N5864" s="25" t="e">
        <v>#N/A</v>
      </c>
      <c r="O5864" s="25" t="e">
        <f>VLOOKUP(A5864,'NFkB target TFs'!$E$10:$E$54,1,FALSE)</f>
        <v>#N/A</v>
      </c>
      <c r="P5864" s="25" t="e">
        <f>VLOOKUP(A5864,'all NFkB targets'!$A$6:$A$571,1,FALSE)</f>
        <v>#N/A</v>
      </c>
    </row>
    <row r="5865" spans="1:16" x14ac:dyDescent="0.25">
      <c r="A5865" s="96" t="s">
        <v>6804</v>
      </c>
      <c r="B5865" s="21" t="s">
        <v>6805</v>
      </c>
      <c r="C5865" s="21"/>
      <c r="D5865" s="22">
        <v>0</v>
      </c>
      <c r="E5865" s="23">
        <v>0.19193274373289868</v>
      </c>
      <c r="F5865" s="23">
        <v>3.5931897429893597E-2</v>
      </c>
      <c r="G5865" s="23">
        <v>6.8104257770913487E-2</v>
      </c>
      <c r="H5865" s="23">
        <v>-9.0342803383028331E-2</v>
      </c>
      <c r="I5865" s="25">
        <f t="shared" si="364"/>
        <v>0</v>
      </c>
      <c r="J5865" s="25">
        <f t="shared" si="365"/>
        <v>0</v>
      </c>
      <c r="K5865" s="25">
        <f t="shared" si="366"/>
        <v>0</v>
      </c>
      <c r="L5865" s="25">
        <f t="shared" si="367"/>
        <v>0</v>
      </c>
      <c r="M5865" s="25">
        <v>0</v>
      </c>
      <c r="N5865" s="25" t="e">
        <v>#N/A</v>
      </c>
      <c r="O5865" s="25" t="e">
        <f>VLOOKUP(A5865,'NFkB target TFs'!$E$10:$E$54,1,FALSE)</f>
        <v>#N/A</v>
      </c>
      <c r="P5865" s="25" t="e">
        <f>VLOOKUP(A5865,'all NFkB targets'!$A$6:$A$571,1,FALSE)</f>
        <v>#N/A</v>
      </c>
    </row>
    <row r="5866" spans="1:16" x14ac:dyDescent="0.25">
      <c r="A5866" s="96" t="s">
        <v>1504</v>
      </c>
      <c r="B5866" s="21" t="s">
        <v>1505</v>
      </c>
      <c r="C5866" s="21"/>
      <c r="D5866" s="22">
        <v>0</v>
      </c>
      <c r="E5866" s="23">
        <v>-0.14786260472866972</v>
      </c>
      <c r="F5866" s="23">
        <v>0.40842341300829238</v>
      </c>
      <c r="G5866" s="23">
        <v>-9.0340598088615318E-2</v>
      </c>
      <c r="H5866" s="23">
        <v>-9.0408221248933759E-2</v>
      </c>
      <c r="I5866" s="25">
        <f t="shared" si="364"/>
        <v>0</v>
      </c>
      <c r="J5866" s="25">
        <f t="shared" si="365"/>
        <v>0</v>
      </c>
      <c r="K5866" s="25">
        <f t="shared" si="366"/>
        <v>0</v>
      </c>
      <c r="L5866" s="25">
        <f t="shared" si="367"/>
        <v>0</v>
      </c>
      <c r="M5866" s="25">
        <v>0</v>
      </c>
      <c r="N5866" s="25" t="e">
        <v>#N/A</v>
      </c>
      <c r="O5866" s="25" t="e">
        <f>VLOOKUP(A5866,'NFkB target TFs'!$E$10:$E$54,1,FALSE)</f>
        <v>#N/A</v>
      </c>
      <c r="P5866" s="25" t="e">
        <f>VLOOKUP(A5866,'all NFkB targets'!$A$6:$A$571,1,FALSE)</f>
        <v>#N/A</v>
      </c>
    </row>
    <row r="5867" spans="1:16" x14ac:dyDescent="0.25">
      <c r="A5867" s="96" t="s">
        <v>2730</v>
      </c>
      <c r="B5867" s="21" t="s">
        <v>2731</v>
      </c>
      <c r="C5867" s="21"/>
      <c r="D5867" s="22">
        <v>0</v>
      </c>
      <c r="E5867" s="23">
        <v>-0.23659155474541069</v>
      </c>
      <c r="F5867" s="23">
        <v>2.4598386878041867E-3</v>
      </c>
      <c r="G5867" s="23">
        <v>-0.42376410648750551</v>
      </c>
      <c r="H5867" s="23">
        <v>-9.0610018494699768E-2</v>
      </c>
      <c r="I5867" s="25">
        <f t="shared" si="364"/>
        <v>0</v>
      </c>
      <c r="J5867" s="25">
        <f t="shared" si="365"/>
        <v>0</v>
      </c>
      <c r="K5867" s="25">
        <f t="shared" si="366"/>
        <v>0</v>
      </c>
      <c r="L5867" s="25">
        <f t="shared" si="367"/>
        <v>0</v>
      </c>
      <c r="M5867" s="25">
        <v>0</v>
      </c>
      <c r="N5867" s="25" t="e">
        <v>#N/A</v>
      </c>
      <c r="O5867" s="25" t="e">
        <f>VLOOKUP(A5867,'NFkB target TFs'!$E$10:$E$54,1,FALSE)</f>
        <v>#N/A</v>
      </c>
      <c r="P5867" s="25" t="e">
        <f>VLOOKUP(A5867,'all NFkB targets'!$A$6:$A$571,1,FALSE)</f>
        <v>#N/A</v>
      </c>
    </row>
    <row r="5868" spans="1:16" x14ac:dyDescent="0.25">
      <c r="A5868" s="96" t="s">
        <v>10828</v>
      </c>
      <c r="B5868" s="21" t="s">
        <v>10829</v>
      </c>
      <c r="C5868" s="21"/>
      <c r="D5868" s="22">
        <v>0</v>
      </c>
      <c r="E5868" s="23">
        <v>0.17791254645245097</v>
      </c>
      <c r="F5868" s="23">
        <v>5.9567619705500258E-2</v>
      </c>
      <c r="G5868" s="23">
        <v>0.11939719906981142</v>
      </c>
      <c r="H5868" s="23">
        <v>-9.0630654738893451E-2</v>
      </c>
      <c r="I5868" s="25">
        <f t="shared" ref="I5868:I5931" si="368">IF(ABS(E5868)&gt;0.585,1,0)</f>
        <v>0</v>
      </c>
      <c r="J5868" s="25">
        <f t="shared" ref="J5868:J5931" si="369">IF(ABS(F5868)&gt;0.585,1,0)</f>
        <v>0</v>
      </c>
      <c r="K5868" s="25">
        <f t="shared" ref="K5868:K5931" si="370">IF(ABS(G5868)&gt;0.585,1,0)</f>
        <v>0</v>
      </c>
      <c r="L5868" s="25">
        <f t="shared" ref="L5868:L5931" si="371">IF(ABS(H5868)&gt;0.585,1,0)</f>
        <v>0</v>
      </c>
      <c r="M5868" s="25">
        <v>0</v>
      </c>
      <c r="N5868" s="25" t="e">
        <v>#N/A</v>
      </c>
      <c r="O5868" s="25" t="e">
        <f>VLOOKUP(A5868,'NFkB target TFs'!$E$10:$E$54,1,FALSE)</f>
        <v>#N/A</v>
      </c>
      <c r="P5868" s="25" t="e">
        <f>VLOOKUP(A5868,'all NFkB targets'!$A$6:$A$571,1,FALSE)</f>
        <v>#N/A</v>
      </c>
    </row>
    <row r="5869" spans="1:16" x14ac:dyDescent="0.25">
      <c r="A5869" s="96" t="s">
        <v>10050</v>
      </c>
      <c r="B5869" s="21" t="s">
        <v>10051</v>
      </c>
      <c r="C5869" s="21"/>
      <c r="D5869" s="22">
        <v>0</v>
      </c>
      <c r="E5869" s="23">
        <v>-2.8330626625092538E-2</v>
      </c>
      <c r="F5869" s="23">
        <v>-6.0423038392743093E-2</v>
      </c>
      <c r="G5869" s="23">
        <v>9.8933700982967252E-3</v>
      </c>
      <c r="H5869" s="23">
        <v>-9.0658023025726009E-2</v>
      </c>
      <c r="I5869" s="25">
        <f t="shared" si="368"/>
        <v>0</v>
      </c>
      <c r="J5869" s="25">
        <f t="shared" si="369"/>
        <v>0</v>
      </c>
      <c r="K5869" s="25">
        <f t="shared" si="370"/>
        <v>0</v>
      </c>
      <c r="L5869" s="25">
        <f t="shared" si="371"/>
        <v>0</v>
      </c>
      <c r="M5869" s="25">
        <v>0</v>
      </c>
      <c r="N5869" s="25" t="e">
        <v>#N/A</v>
      </c>
      <c r="O5869" s="25" t="e">
        <f>VLOOKUP(A5869,'NFkB target TFs'!$E$10:$E$54,1,FALSE)</f>
        <v>#N/A</v>
      </c>
      <c r="P5869" s="25" t="e">
        <f>VLOOKUP(A5869,'all NFkB targets'!$A$6:$A$571,1,FALSE)</f>
        <v>#N/A</v>
      </c>
    </row>
    <row r="5870" spans="1:16" x14ac:dyDescent="0.25">
      <c r="A5870" s="96" t="s">
        <v>5517</v>
      </c>
      <c r="B5870" s="21" t="s">
        <v>5518</v>
      </c>
      <c r="C5870" s="21"/>
      <c r="D5870" s="22">
        <v>0</v>
      </c>
      <c r="E5870" s="23">
        <v>-3.6481915887007304E-3</v>
      </c>
      <c r="F5870" s="23">
        <v>8.31754828472413E-2</v>
      </c>
      <c r="G5870" s="23">
        <v>7.2327132132890604E-2</v>
      </c>
      <c r="H5870" s="23">
        <v>-9.0667538722203442E-2</v>
      </c>
      <c r="I5870" s="25">
        <f t="shared" si="368"/>
        <v>0</v>
      </c>
      <c r="J5870" s="25">
        <f t="shared" si="369"/>
        <v>0</v>
      </c>
      <c r="K5870" s="25">
        <f t="shared" si="370"/>
        <v>0</v>
      </c>
      <c r="L5870" s="25">
        <f t="shared" si="371"/>
        <v>0</v>
      </c>
      <c r="M5870" s="25">
        <v>0</v>
      </c>
      <c r="N5870" s="25" t="e">
        <v>#N/A</v>
      </c>
      <c r="O5870" s="25" t="e">
        <f>VLOOKUP(A5870,'NFkB target TFs'!$E$10:$E$54,1,FALSE)</f>
        <v>#N/A</v>
      </c>
      <c r="P5870" s="25" t="e">
        <f>VLOOKUP(A5870,'all NFkB targets'!$A$6:$A$571,1,FALSE)</f>
        <v>#N/A</v>
      </c>
    </row>
    <row r="5871" spans="1:16" x14ac:dyDescent="0.25">
      <c r="A5871" s="96" t="s">
        <v>4988</v>
      </c>
      <c r="B5871" s="21" t="s">
        <v>4989</v>
      </c>
      <c r="C5871" s="21"/>
      <c r="D5871" s="22">
        <v>0</v>
      </c>
      <c r="E5871" s="23">
        <v>-0.18647713504984842</v>
      </c>
      <c r="F5871" s="23">
        <v>-0.27679230536775484</v>
      </c>
      <c r="G5871" s="23">
        <v>-0.53026536388651313</v>
      </c>
      <c r="H5871" s="23">
        <v>-9.0675244561626914E-2</v>
      </c>
      <c r="I5871" s="25">
        <f t="shared" si="368"/>
        <v>0</v>
      </c>
      <c r="J5871" s="25">
        <f t="shared" si="369"/>
        <v>0</v>
      </c>
      <c r="K5871" s="25">
        <f t="shared" si="370"/>
        <v>0</v>
      </c>
      <c r="L5871" s="25">
        <f t="shared" si="371"/>
        <v>0</v>
      </c>
      <c r="M5871" s="25">
        <v>0</v>
      </c>
      <c r="N5871" s="25" t="e">
        <v>#N/A</v>
      </c>
      <c r="O5871" s="25" t="e">
        <f>VLOOKUP(A5871,'NFkB target TFs'!$E$10:$E$54,1,FALSE)</f>
        <v>#N/A</v>
      </c>
      <c r="P5871" s="25" t="e">
        <f>VLOOKUP(A5871,'all NFkB targets'!$A$6:$A$571,1,FALSE)</f>
        <v>#N/A</v>
      </c>
    </row>
    <row r="5872" spans="1:16" x14ac:dyDescent="0.25">
      <c r="A5872" s="96" t="s">
        <v>12244</v>
      </c>
      <c r="B5872" s="21" t="s">
        <v>12245</v>
      </c>
      <c r="C5872" s="21"/>
      <c r="D5872" s="22">
        <v>0</v>
      </c>
      <c r="E5872" s="28">
        <v>1.3731674416006967</v>
      </c>
      <c r="F5872" s="24">
        <v>-0.29386145676130676</v>
      </c>
      <c r="G5872" s="28">
        <v>0.49602877230086817</v>
      </c>
      <c r="H5872" s="23">
        <v>-9.0757643776427269E-2</v>
      </c>
      <c r="I5872" s="25">
        <f t="shared" si="368"/>
        <v>1</v>
      </c>
      <c r="J5872" s="25">
        <f t="shared" si="369"/>
        <v>0</v>
      </c>
      <c r="K5872" s="25">
        <f t="shared" si="370"/>
        <v>0</v>
      </c>
      <c r="L5872" s="25">
        <f t="shared" si="371"/>
        <v>0</v>
      </c>
      <c r="M5872" s="25">
        <v>1</v>
      </c>
      <c r="N5872" s="25" t="e">
        <v>#N/A</v>
      </c>
      <c r="O5872" s="25" t="e">
        <f>VLOOKUP(A5872,'NFkB target TFs'!$E$10:$E$54,1,FALSE)</f>
        <v>#N/A</v>
      </c>
      <c r="P5872" s="25" t="e">
        <f>VLOOKUP(A5872,'all NFkB targets'!$A$6:$A$571,1,FALSE)</f>
        <v>#N/A</v>
      </c>
    </row>
    <row r="5873" spans="1:16" x14ac:dyDescent="0.25">
      <c r="A5873" s="96" t="s">
        <v>12850</v>
      </c>
      <c r="B5873" s="21" t="s">
        <v>12851</v>
      </c>
      <c r="C5873" s="21"/>
      <c r="D5873" s="22">
        <v>0</v>
      </c>
      <c r="E5873" s="23">
        <v>-0.11153650193811977</v>
      </c>
      <c r="F5873" s="28">
        <v>0.68827931244904894</v>
      </c>
      <c r="G5873" s="28">
        <v>0.56927281798045704</v>
      </c>
      <c r="H5873" s="23">
        <v>-9.0764740042550474E-2</v>
      </c>
      <c r="I5873" s="25">
        <f t="shared" si="368"/>
        <v>0</v>
      </c>
      <c r="J5873" s="25">
        <f t="shared" si="369"/>
        <v>1</v>
      </c>
      <c r="K5873" s="25">
        <f t="shared" si="370"/>
        <v>0</v>
      </c>
      <c r="L5873" s="25">
        <f t="shared" si="371"/>
        <v>0</v>
      </c>
      <c r="M5873" s="25">
        <v>1</v>
      </c>
      <c r="N5873" s="25" t="e">
        <v>#N/A</v>
      </c>
      <c r="O5873" s="25" t="e">
        <f>VLOOKUP(A5873,'NFkB target TFs'!$E$10:$E$54,1,FALSE)</f>
        <v>#N/A</v>
      </c>
      <c r="P5873" s="25" t="e">
        <f>VLOOKUP(A5873,'all NFkB targets'!$A$6:$A$571,1,FALSE)</f>
        <v>#N/A</v>
      </c>
    </row>
    <row r="5874" spans="1:16" x14ac:dyDescent="0.25">
      <c r="A5874" s="96" t="s">
        <v>14077</v>
      </c>
      <c r="B5874" s="21" t="s">
        <v>14078</v>
      </c>
      <c r="C5874" s="21"/>
      <c r="D5874" s="22">
        <v>0</v>
      </c>
      <c r="E5874" s="23">
        <v>-3.0685890643635132E-2</v>
      </c>
      <c r="F5874" s="28">
        <v>0.21811326519121702</v>
      </c>
      <c r="G5874" s="24">
        <v>-1.3740237104178299</v>
      </c>
      <c r="H5874" s="23">
        <v>-9.0865082054494492E-2</v>
      </c>
      <c r="I5874" s="25">
        <f t="shared" si="368"/>
        <v>0</v>
      </c>
      <c r="J5874" s="25">
        <f t="shared" si="369"/>
        <v>0</v>
      </c>
      <c r="K5874" s="25">
        <f t="shared" si="370"/>
        <v>1</v>
      </c>
      <c r="L5874" s="25">
        <f t="shared" si="371"/>
        <v>0</v>
      </c>
      <c r="M5874" s="25">
        <v>1</v>
      </c>
      <c r="N5874" s="25" t="e">
        <v>#N/A</v>
      </c>
      <c r="O5874" s="25" t="e">
        <f>VLOOKUP(A5874,'NFkB target TFs'!$E$10:$E$54,1,FALSE)</f>
        <v>#N/A</v>
      </c>
      <c r="P5874" s="25" t="e">
        <f>VLOOKUP(A5874,'all NFkB targets'!$A$6:$A$571,1,FALSE)</f>
        <v>#N/A</v>
      </c>
    </row>
    <row r="5875" spans="1:16" x14ac:dyDescent="0.25">
      <c r="A5875" s="96" t="s">
        <v>12467</v>
      </c>
      <c r="B5875" s="21" t="s">
        <v>12468</v>
      </c>
      <c r="C5875" s="21"/>
      <c r="D5875" s="22">
        <v>0</v>
      </c>
      <c r="E5875" s="23">
        <v>5.6476178087114602E-2</v>
      </c>
      <c r="F5875" s="28">
        <v>0.69659369144168493</v>
      </c>
      <c r="G5875" s="23">
        <v>4.5188773766255283E-2</v>
      </c>
      <c r="H5875" s="23">
        <v>-9.1017200185104563E-2</v>
      </c>
      <c r="I5875" s="25">
        <f t="shared" si="368"/>
        <v>0</v>
      </c>
      <c r="J5875" s="25">
        <f t="shared" si="369"/>
        <v>1</v>
      </c>
      <c r="K5875" s="25">
        <f t="shared" si="370"/>
        <v>0</v>
      </c>
      <c r="L5875" s="25">
        <f t="shared" si="371"/>
        <v>0</v>
      </c>
      <c r="M5875" s="25">
        <v>1</v>
      </c>
      <c r="N5875" s="25" t="e">
        <v>#N/A</v>
      </c>
      <c r="O5875" s="25" t="e">
        <f>VLOOKUP(A5875,'NFkB target TFs'!$E$10:$E$54,1,FALSE)</f>
        <v>#N/A</v>
      </c>
      <c r="P5875" s="25" t="e">
        <f>VLOOKUP(A5875,'all NFkB targets'!$A$6:$A$571,1,FALSE)</f>
        <v>#N/A</v>
      </c>
    </row>
    <row r="5876" spans="1:16" x14ac:dyDescent="0.25">
      <c r="A5876" s="96" t="s">
        <v>3730</v>
      </c>
      <c r="B5876" s="21" t="s">
        <v>3731</v>
      </c>
      <c r="C5876" s="21"/>
      <c r="D5876" s="22">
        <v>0</v>
      </c>
      <c r="E5876" s="23">
        <v>1.9602479288455009E-2</v>
      </c>
      <c r="F5876" s="23">
        <v>4.1689398966613618E-2</v>
      </c>
      <c r="G5876" s="23">
        <v>-0.5024219054819522</v>
      </c>
      <c r="H5876" s="23">
        <v>-9.1113478505734327E-2</v>
      </c>
      <c r="I5876" s="25">
        <f t="shared" si="368"/>
        <v>0</v>
      </c>
      <c r="J5876" s="25">
        <f t="shared" si="369"/>
        <v>0</v>
      </c>
      <c r="K5876" s="25">
        <f t="shared" si="370"/>
        <v>0</v>
      </c>
      <c r="L5876" s="25">
        <f t="shared" si="371"/>
        <v>0</v>
      </c>
      <c r="M5876" s="25">
        <v>0</v>
      </c>
      <c r="N5876" s="25" t="e">
        <v>#N/A</v>
      </c>
      <c r="O5876" s="25" t="e">
        <f>VLOOKUP(A5876,'NFkB target TFs'!$E$10:$E$54,1,FALSE)</f>
        <v>#N/A</v>
      </c>
      <c r="P5876" s="25" t="e">
        <f>VLOOKUP(A5876,'all NFkB targets'!$A$6:$A$571,1,FALSE)</f>
        <v>#N/A</v>
      </c>
    </row>
    <row r="5877" spans="1:16" x14ac:dyDescent="0.25">
      <c r="A5877" s="96" t="s">
        <v>1913</v>
      </c>
      <c r="B5877" s="21" t="s">
        <v>1914</v>
      </c>
      <c r="C5877" s="21"/>
      <c r="D5877" s="22">
        <v>0</v>
      </c>
      <c r="E5877" s="23">
        <v>-0.16450984302082464</v>
      </c>
      <c r="F5877" s="23">
        <v>-0.36981795659802319</v>
      </c>
      <c r="G5877" s="23">
        <v>-0.25887155701158415</v>
      </c>
      <c r="H5877" s="23">
        <v>-9.1180269535657221E-2</v>
      </c>
      <c r="I5877" s="25">
        <f t="shared" si="368"/>
        <v>0</v>
      </c>
      <c r="J5877" s="25">
        <f t="shared" si="369"/>
        <v>0</v>
      </c>
      <c r="K5877" s="25">
        <f t="shared" si="370"/>
        <v>0</v>
      </c>
      <c r="L5877" s="25">
        <f t="shared" si="371"/>
        <v>0</v>
      </c>
      <c r="M5877" s="25">
        <v>0</v>
      </c>
      <c r="N5877" s="25" t="e">
        <v>#N/A</v>
      </c>
      <c r="O5877" s="25" t="e">
        <f>VLOOKUP(A5877,'NFkB target TFs'!$E$10:$E$54,1,FALSE)</f>
        <v>#N/A</v>
      </c>
      <c r="P5877" s="25" t="e">
        <f>VLOOKUP(A5877,'all NFkB targets'!$A$6:$A$571,1,FALSE)</f>
        <v>#N/A</v>
      </c>
    </row>
    <row r="5878" spans="1:16" x14ac:dyDescent="0.25">
      <c r="A5878" s="96" t="s">
        <v>8197</v>
      </c>
      <c r="B5878" s="21" t="s">
        <v>8198</v>
      </c>
      <c r="C5878" s="21"/>
      <c r="D5878" s="22">
        <v>0</v>
      </c>
      <c r="E5878" s="23">
        <v>9.0501168509946481E-2</v>
      </c>
      <c r="F5878" s="23">
        <v>0.25294953319331948</v>
      </c>
      <c r="G5878" s="23">
        <v>-0.12751866800951758</v>
      </c>
      <c r="H5878" s="23">
        <v>-9.1278975743905116E-2</v>
      </c>
      <c r="I5878" s="25">
        <f t="shared" si="368"/>
        <v>0</v>
      </c>
      <c r="J5878" s="25">
        <f t="shared" si="369"/>
        <v>0</v>
      </c>
      <c r="K5878" s="25">
        <f t="shared" si="370"/>
        <v>0</v>
      </c>
      <c r="L5878" s="25">
        <f t="shared" si="371"/>
        <v>0</v>
      </c>
      <c r="M5878" s="25">
        <v>0</v>
      </c>
      <c r="N5878" s="25" t="e">
        <v>#N/A</v>
      </c>
      <c r="O5878" s="25" t="e">
        <f>VLOOKUP(A5878,'NFkB target TFs'!$E$10:$E$54,1,FALSE)</f>
        <v>#N/A</v>
      </c>
      <c r="P5878" s="25" t="e">
        <f>VLOOKUP(A5878,'all NFkB targets'!$A$6:$A$571,1,FALSE)</f>
        <v>#N/A</v>
      </c>
    </row>
    <row r="5879" spans="1:16" x14ac:dyDescent="0.25">
      <c r="A5879" s="96" t="s">
        <v>8471</v>
      </c>
      <c r="B5879" s="21" t="s">
        <v>8472</v>
      </c>
      <c r="C5879" s="21"/>
      <c r="D5879" s="22">
        <v>0</v>
      </c>
      <c r="E5879" s="23">
        <v>0.18636515192832187</v>
      </c>
      <c r="F5879" s="23">
        <v>-1.7962598892687188E-2</v>
      </c>
      <c r="G5879" s="23">
        <v>-0.37090587175089629</v>
      </c>
      <c r="H5879" s="23">
        <v>-9.1417659063768308E-2</v>
      </c>
      <c r="I5879" s="25">
        <f t="shared" si="368"/>
        <v>0</v>
      </c>
      <c r="J5879" s="25">
        <f t="shared" si="369"/>
        <v>0</v>
      </c>
      <c r="K5879" s="25">
        <f t="shared" si="370"/>
        <v>0</v>
      </c>
      <c r="L5879" s="25">
        <f t="shared" si="371"/>
        <v>0</v>
      </c>
      <c r="M5879" s="25">
        <v>0</v>
      </c>
      <c r="N5879" s="25" t="e">
        <v>#N/A</v>
      </c>
      <c r="O5879" s="25" t="e">
        <f>VLOOKUP(A5879,'NFkB target TFs'!$E$10:$E$54,1,FALSE)</f>
        <v>#N/A</v>
      </c>
      <c r="P5879" s="25" t="e">
        <f>VLOOKUP(A5879,'all NFkB targets'!$A$6:$A$571,1,FALSE)</f>
        <v>#N/A</v>
      </c>
    </row>
    <row r="5880" spans="1:16" x14ac:dyDescent="0.25">
      <c r="A5880" s="96" t="s">
        <v>12310</v>
      </c>
      <c r="B5880" s="21" t="s">
        <v>12311</v>
      </c>
      <c r="C5880" s="21"/>
      <c r="D5880" s="22">
        <v>0</v>
      </c>
      <c r="E5880" s="28">
        <v>0.76056343436127483</v>
      </c>
      <c r="F5880" s="28">
        <v>0.33455991965522475</v>
      </c>
      <c r="G5880" s="28">
        <v>0.52368700933808066</v>
      </c>
      <c r="H5880" s="23">
        <v>-9.1542422379659871E-2</v>
      </c>
      <c r="I5880" s="25">
        <f t="shared" si="368"/>
        <v>1</v>
      </c>
      <c r="J5880" s="25">
        <f t="shared" si="369"/>
        <v>0</v>
      </c>
      <c r="K5880" s="25">
        <f t="shared" si="370"/>
        <v>0</v>
      </c>
      <c r="L5880" s="25">
        <f t="shared" si="371"/>
        <v>0</v>
      </c>
      <c r="M5880" s="25">
        <v>1</v>
      </c>
      <c r="N5880" s="25" t="e">
        <v>#N/A</v>
      </c>
      <c r="O5880" s="25" t="e">
        <f>VLOOKUP(A5880,'NFkB target TFs'!$E$10:$E$54,1,FALSE)</f>
        <v>#N/A</v>
      </c>
      <c r="P5880" s="25" t="e">
        <f>VLOOKUP(A5880,'all NFkB targets'!$A$6:$A$571,1,FALSE)</f>
        <v>#N/A</v>
      </c>
    </row>
    <row r="5881" spans="1:16" x14ac:dyDescent="0.25">
      <c r="A5881" s="96" t="s">
        <v>415</v>
      </c>
      <c r="B5881" s="21" t="s">
        <v>416</v>
      </c>
      <c r="C5881" s="21"/>
      <c r="D5881" s="22">
        <v>0</v>
      </c>
      <c r="E5881" s="23">
        <v>0.22882889006891788</v>
      </c>
      <c r="F5881" s="23">
        <v>-0.17844508688330823</v>
      </c>
      <c r="G5881" s="23">
        <v>-6.8257221617100225E-2</v>
      </c>
      <c r="H5881" s="23">
        <v>-9.155656769123835E-2</v>
      </c>
      <c r="I5881" s="25">
        <f t="shared" si="368"/>
        <v>0</v>
      </c>
      <c r="J5881" s="25">
        <f t="shared" si="369"/>
        <v>0</v>
      </c>
      <c r="K5881" s="25">
        <f t="shared" si="370"/>
        <v>0</v>
      </c>
      <c r="L5881" s="25">
        <f t="shared" si="371"/>
        <v>0</v>
      </c>
      <c r="M5881" s="25">
        <v>0</v>
      </c>
      <c r="N5881" s="25" t="e">
        <v>#N/A</v>
      </c>
      <c r="O5881" s="25" t="e">
        <f>VLOOKUP(A5881,'NFkB target TFs'!$E$10:$E$54,1,FALSE)</f>
        <v>#N/A</v>
      </c>
      <c r="P5881" s="25" t="e">
        <f>VLOOKUP(A5881,'all NFkB targets'!$A$6:$A$571,1,FALSE)</f>
        <v>#N/A</v>
      </c>
    </row>
    <row r="5882" spans="1:16" x14ac:dyDescent="0.25">
      <c r="A5882" s="96" t="s">
        <v>4162</v>
      </c>
      <c r="B5882" s="21" t="s">
        <v>4163</v>
      </c>
      <c r="C5882" s="21"/>
      <c r="D5882" s="22">
        <v>0</v>
      </c>
      <c r="E5882" s="23">
        <v>0.19941176594269305</v>
      </c>
      <c r="F5882" s="23">
        <v>0.31259023030802591</v>
      </c>
      <c r="G5882" s="23">
        <v>-0.10765821008264331</v>
      </c>
      <c r="H5882" s="23">
        <v>-9.1626834264591908E-2</v>
      </c>
      <c r="I5882" s="25">
        <f t="shared" si="368"/>
        <v>0</v>
      </c>
      <c r="J5882" s="25">
        <f t="shared" si="369"/>
        <v>0</v>
      </c>
      <c r="K5882" s="25">
        <f t="shared" si="370"/>
        <v>0</v>
      </c>
      <c r="L5882" s="25">
        <f t="shared" si="371"/>
        <v>0</v>
      </c>
      <c r="M5882" s="25">
        <v>0</v>
      </c>
      <c r="N5882" s="25" t="e">
        <v>#N/A</v>
      </c>
      <c r="O5882" s="25" t="e">
        <f>VLOOKUP(A5882,'NFkB target TFs'!$E$10:$E$54,1,FALSE)</f>
        <v>#N/A</v>
      </c>
      <c r="P5882" s="25" t="e">
        <f>VLOOKUP(A5882,'all NFkB targets'!$A$6:$A$571,1,FALSE)</f>
        <v>#N/A</v>
      </c>
    </row>
    <row r="5883" spans="1:16" x14ac:dyDescent="0.25">
      <c r="A5883" s="96" t="s">
        <v>9902</v>
      </c>
      <c r="B5883" s="21" t="s">
        <v>9903</v>
      </c>
      <c r="C5883" s="21"/>
      <c r="D5883" s="22">
        <v>0</v>
      </c>
      <c r="E5883" s="23">
        <v>7.0731644903536284E-2</v>
      </c>
      <c r="F5883" s="23">
        <v>-9.3277350730715455E-2</v>
      </c>
      <c r="G5883" s="23">
        <v>-0.29762511916120155</v>
      </c>
      <c r="H5883" s="23">
        <v>-9.1707852662626668E-2</v>
      </c>
      <c r="I5883" s="25">
        <f t="shared" si="368"/>
        <v>0</v>
      </c>
      <c r="J5883" s="25">
        <f t="shared" si="369"/>
        <v>0</v>
      </c>
      <c r="K5883" s="25">
        <f t="shared" si="370"/>
        <v>0</v>
      </c>
      <c r="L5883" s="25">
        <f t="shared" si="371"/>
        <v>0</v>
      </c>
      <c r="M5883" s="25">
        <v>0</v>
      </c>
      <c r="N5883" s="25" t="e">
        <v>#N/A</v>
      </c>
      <c r="O5883" s="25" t="e">
        <f>VLOOKUP(A5883,'NFkB target TFs'!$E$10:$E$54,1,FALSE)</f>
        <v>#N/A</v>
      </c>
      <c r="P5883" s="25" t="e">
        <f>VLOOKUP(A5883,'all NFkB targets'!$A$6:$A$571,1,FALSE)</f>
        <v>#N/A</v>
      </c>
    </row>
    <row r="5884" spans="1:16" x14ac:dyDescent="0.25">
      <c r="A5884" s="96" t="s">
        <v>4074</v>
      </c>
      <c r="B5884" s="21" t="s">
        <v>4075</v>
      </c>
      <c r="C5884" s="21"/>
      <c r="D5884" s="22">
        <v>0</v>
      </c>
      <c r="E5884" s="23">
        <v>-0.11967415140779927</v>
      </c>
      <c r="F5884" s="23">
        <v>-6.1037392243190537E-4</v>
      </c>
      <c r="G5884" s="23">
        <v>6.5418194201046428E-2</v>
      </c>
      <c r="H5884" s="23">
        <v>-9.1714495562738335E-2</v>
      </c>
      <c r="I5884" s="25">
        <f t="shared" si="368"/>
        <v>0</v>
      </c>
      <c r="J5884" s="25">
        <f t="shared" si="369"/>
        <v>0</v>
      </c>
      <c r="K5884" s="25">
        <f t="shared" si="370"/>
        <v>0</v>
      </c>
      <c r="L5884" s="25">
        <f t="shared" si="371"/>
        <v>0</v>
      </c>
      <c r="M5884" s="25">
        <v>0</v>
      </c>
      <c r="N5884" s="25" t="e">
        <v>#N/A</v>
      </c>
      <c r="O5884" s="25" t="e">
        <f>VLOOKUP(A5884,'NFkB target TFs'!$E$10:$E$54,1,FALSE)</f>
        <v>#N/A</v>
      </c>
      <c r="P5884" s="25" t="e">
        <f>VLOOKUP(A5884,'all NFkB targets'!$A$6:$A$571,1,FALSE)</f>
        <v>#N/A</v>
      </c>
    </row>
    <row r="5885" spans="1:16" x14ac:dyDescent="0.25">
      <c r="A5885" s="96" t="s">
        <v>9183</v>
      </c>
      <c r="B5885" s="21" t="s">
        <v>9184</v>
      </c>
      <c r="C5885" s="21"/>
      <c r="D5885" s="22">
        <v>0</v>
      </c>
      <c r="E5885" s="23">
        <v>0.25748322853986205</v>
      </c>
      <c r="F5885" s="23">
        <v>0.49038454696620987</v>
      </c>
      <c r="G5885" s="23">
        <v>0.44363997045253023</v>
      </c>
      <c r="H5885" s="23">
        <v>-9.1732863247513161E-2</v>
      </c>
      <c r="I5885" s="25">
        <f t="shared" si="368"/>
        <v>0</v>
      </c>
      <c r="J5885" s="25">
        <f t="shared" si="369"/>
        <v>0</v>
      </c>
      <c r="K5885" s="25">
        <f t="shared" si="370"/>
        <v>0</v>
      </c>
      <c r="L5885" s="25">
        <f t="shared" si="371"/>
        <v>0</v>
      </c>
      <c r="M5885" s="25">
        <v>0</v>
      </c>
      <c r="N5885" s="25" t="e">
        <v>#N/A</v>
      </c>
      <c r="O5885" s="25" t="e">
        <f>VLOOKUP(A5885,'NFkB target TFs'!$E$10:$E$54,1,FALSE)</f>
        <v>#N/A</v>
      </c>
      <c r="P5885" s="25" t="e">
        <f>VLOOKUP(A5885,'all NFkB targets'!$A$6:$A$571,1,FALSE)</f>
        <v>#N/A</v>
      </c>
    </row>
    <row r="5886" spans="1:16" x14ac:dyDescent="0.25">
      <c r="A5886" s="96" t="s">
        <v>1162</v>
      </c>
      <c r="B5886" s="21" t="s">
        <v>1163</v>
      </c>
      <c r="C5886" s="21"/>
      <c r="D5886" s="22">
        <v>0</v>
      </c>
      <c r="E5886" s="23">
        <v>0.19777040221485115</v>
      </c>
      <c r="F5886" s="23">
        <v>0.13050661014367126</v>
      </c>
      <c r="G5886" s="23">
        <v>0.27928012691112752</v>
      </c>
      <c r="H5886" s="23">
        <v>-9.1833235669525434E-2</v>
      </c>
      <c r="I5886" s="25">
        <f t="shared" si="368"/>
        <v>0</v>
      </c>
      <c r="J5886" s="25">
        <f t="shared" si="369"/>
        <v>0</v>
      </c>
      <c r="K5886" s="25">
        <f t="shared" si="370"/>
        <v>0</v>
      </c>
      <c r="L5886" s="25">
        <f t="shared" si="371"/>
        <v>0</v>
      </c>
      <c r="M5886" s="25">
        <v>0</v>
      </c>
      <c r="N5886" s="25" t="e">
        <v>#N/A</v>
      </c>
      <c r="O5886" s="25" t="e">
        <f>VLOOKUP(A5886,'NFkB target TFs'!$E$10:$E$54,1,FALSE)</f>
        <v>#N/A</v>
      </c>
      <c r="P5886" s="25" t="e">
        <f>VLOOKUP(A5886,'all NFkB targets'!$A$6:$A$571,1,FALSE)</f>
        <v>#N/A</v>
      </c>
    </row>
    <row r="5887" spans="1:16" x14ac:dyDescent="0.25">
      <c r="A5887" s="96" t="s">
        <v>11393</v>
      </c>
      <c r="B5887" s="21" t="s">
        <v>11394</v>
      </c>
      <c r="C5887" s="21"/>
      <c r="D5887" s="22">
        <v>0</v>
      </c>
      <c r="E5887" s="23">
        <v>0.22361918492209551</v>
      </c>
      <c r="F5887" s="23">
        <v>0.22840616510413139</v>
      </c>
      <c r="G5887" s="23">
        <v>0.18589584961936736</v>
      </c>
      <c r="H5887" s="23">
        <v>-9.1889926780617234E-2</v>
      </c>
      <c r="I5887" s="25">
        <f t="shared" si="368"/>
        <v>0</v>
      </c>
      <c r="J5887" s="25">
        <f t="shared" si="369"/>
        <v>0</v>
      </c>
      <c r="K5887" s="25">
        <f t="shared" si="370"/>
        <v>0</v>
      </c>
      <c r="L5887" s="25">
        <f t="shared" si="371"/>
        <v>0</v>
      </c>
      <c r="M5887" s="25">
        <v>0</v>
      </c>
      <c r="N5887" s="25" t="e">
        <v>#N/A</v>
      </c>
      <c r="O5887" s="25" t="e">
        <f>VLOOKUP(A5887,'NFkB target TFs'!$E$10:$E$54,1,FALSE)</f>
        <v>#N/A</v>
      </c>
      <c r="P5887" s="25" t="e">
        <f>VLOOKUP(A5887,'all NFkB targets'!$A$6:$A$571,1,FALSE)</f>
        <v>#N/A</v>
      </c>
    </row>
    <row r="5888" spans="1:16" x14ac:dyDescent="0.25">
      <c r="A5888" s="96" t="s">
        <v>12098</v>
      </c>
      <c r="B5888" s="21" t="s">
        <v>12099</v>
      </c>
      <c r="C5888" s="21"/>
      <c r="D5888" s="22">
        <v>0</v>
      </c>
      <c r="E5888" s="24">
        <v>-0.66813947608484292</v>
      </c>
      <c r="F5888" s="23">
        <v>4.5371944160665763E-2</v>
      </c>
      <c r="G5888" s="24">
        <v>-0.21602115323585172</v>
      </c>
      <c r="H5888" s="23">
        <v>-9.1947703515237747E-2</v>
      </c>
      <c r="I5888" s="25">
        <f t="shared" si="368"/>
        <v>1</v>
      </c>
      <c r="J5888" s="25">
        <f t="shared" si="369"/>
        <v>0</v>
      </c>
      <c r="K5888" s="25">
        <f t="shared" si="370"/>
        <v>0</v>
      </c>
      <c r="L5888" s="25">
        <f t="shared" si="371"/>
        <v>0</v>
      </c>
      <c r="M5888" s="25">
        <v>1</v>
      </c>
      <c r="N5888" s="25" t="e">
        <v>#N/A</v>
      </c>
      <c r="O5888" s="25" t="e">
        <f>VLOOKUP(A5888,'NFkB target TFs'!$E$10:$E$54,1,FALSE)</f>
        <v>#N/A</v>
      </c>
      <c r="P5888" s="25" t="e">
        <f>VLOOKUP(A5888,'all NFkB targets'!$A$6:$A$571,1,FALSE)</f>
        <v>#N/A</v>
      </c>
    </row>
    <row r="5889" spans="1:16" x14ac:dyDescent="0.25">
      <c r="A5889" s="96" t="s">
        <v>13910</v>
      </c>
      <c r="B5889" s="21" t="s">
        <v>13911</v>
      </c>
      <c r="C5889" s="21"/>
      <c r="D5889" s="22">
        <v>0</v>
      </c>
      <c r="E5889" s="24">
        <v>-0.27960338840403476</v>
      </c>
      <c r="F5889" s="24">
        <v>-0.32159345344134438</v>
      </c>
      <c r="G5889" s="24">
        <v>-0.59803383758555262</v>
      </c>
      <c r="H5889" s="23">
        <v>-9.2111759650690642E-2</v>
      </c>
      <c r="I5889" s="25">
        <f t="shared" si="368"/>
        <v>0</v>
      </c>
      <c r="J5889" s="25">
        <f t="shared" si="369"/>
        <v>0</v>
      </c>
      <c r="K5889" s="25">
        <f t="shared" si="370"/>
        <v>1</v>
      </c>
      <c r="L5889" s="25">
        <f t="shared" si="371"/>
        <v>0</v>
      </c>
      <c r="M5889" s="25">
        <v>1</v>
      </c>
      <c r="N5889" s="25" t="e">
        <v>#N/A</v>
      </c>
      <c r="O5889" s="25" t="e">
        <f>VLOOKUP(A5889,'NFkB target TFs'!$E$10:$E$54,1,FALSE)</f>
        <v>#N/A</v>
      </c>
      <c r="P5889" s="25" t="e">
        <f>VLOOKUP(A5889,'all NFkB targets'!$A$6:$A$571,1,FALSE)</f>
        <v>#N/A</v>
      </c>
    </row>
    <row r="5890" spans="1:16" x14ac:dyDescent="0.25">
      <c r="A5890" s="96" t="s">
        <v>10082</v>
      </c>
      <c r="B5890" s="21" t="s">
        <v>10083</v>
      </c>
      <c r="C5890" s="21"/>
      <c r="D5890" s="22">
        <v>0</v>
      </c>
      <c r="E5890" s="23">
        <v>-0.19132941365111938</v>
      </c>
      <c r="F5890" s="23">
        <v>-0.2413200553899385</v>
      </c>
      <c r="G5890" s="23">
        <v>0.34994247105695908</v>
      </c>
      <c r="H5890" s="23">
        <v>-9.2132691534319286E-2</v>
      </c>
      <c r="I5890" s="25">
        <f t="shared" si="368"/>
        <v>0</v>
      </c>
      <c r="J5890" s="25">
        <f t="shared" si="369"/>
        <v>0</v>
      </c>
      <c r="K5890" s="25">
        <f t="shared" si="370"/>
        <v>0</v>
      </c>
      <c r="L5890" s="25">
        <f t="shared" si="371"/>
        <v>0</v>
      </c>
      <c r="M5890" s="25">
        <v>0</v>
      </c>
      <c r="N5890" s="25" t="e">
        <v>#N/A</v>
      </c>
      <c r="O5890" s="25" t="e">
        <f>VLOOKUP(A5890,'NFkB target TFs'!$E$10:$E$54,1,FALSE)</f>
        <v>#N/A</v>
      </c>
      <c r="P5890" s="25" t="e">
        <f>VLOOKUP(A5890,'all NFkB targets'!$A$6:$A$571,1,FALSE)</f>
        <v>#N/A</v>
      </c>
    </row>
    <row r="5891" spans="1:16" x14ac:dyDescent="0.25">
      <c r="A5891" s="96" t="s">
        <v>9373</v>
      </c>
      <c r="B5891" s="21" t="s">
        <v>9374</v>
      </c>
      <c r="C5891" s="21"/>
      <c r="D5891" s="22">
        <v>0</v>
      </c>
      <c r="E5891" s="23">
        <v>2.590413217542014E-2</v>
      </c>
      <c r="F5891" s="23">
        <v>8.5583281827720264E-2</v>
      </c>
      <c r="G5891" s="23">
        <v>0.15886353419028443</v>
      </c>
      <c r="H5891" s="23">
        <v>-9.2136525199886951E-2</v>
      </c>
      <c r="I5891" s="25">
        <f t="shared" si="368"/>
        <v>0</v>
      </c>
      <c r="J5891" s="25">
        <f t="shared" si="369"/>
        <v>0</v>
      </c>
      <c r="K5891" s="25">
        <f t="shared" si="370"/>
        <v>0</v>
      </c>
      <c r="L5891" s="25">
        <f t="shared" si="371"/>
        <v>0</v>
      </c>
      <c r="M5891" s="25">
        <v>0</v>
      </c>
      <c r="N5891" s="25" t="e">
        <v>#N/A</v>
      </c>
      <c r="O5891" s="25" t="e">
        <f>VLOOKUP(A5891,'NFkB target TFs'!$E$10:$E$54,1,FALSE)</f>
        <v>#N/A</v>
      </c>
      <c r="P5891" s="25" t="e">
        <f>VLOOKUP(A5891,'all NFkB targets'!$A$6:$A$571,1,FALSE)</f>
        <v>#N/A</v>
      </c>
    </row>
    <row r="5892" spans="1:16" x14ac:dyDescent="0.25">
      <c r="A5892" s="96" t="s">
        <v>10158</v>
      </c>
      <c r="B5892" s="21" t="s">
        <v>10159</v>
      </c>
      <c r="C5892" s="21"/>
      <c r="D5892" s="22">
        <v>0</v>
      </c>
      <c r="E5892" s="23">
        <v>0.19424241884738941</v>
      </c>
      <c r="F5892" s="23">
        <v>-0.14220865203081598</v>
      </c>
      <c r="G5892" s="23">
        <v>-0.12557333655873545</v>
      </c>
      <c r="H5892" s="23">
        <v>-9.2169649222836297E-2</v>
      </c>
      <c r="I5892" s="25">
        <f t="shared" si="368"/>
        <v>0</v>
      </c>
      <c r="J5892" s="25">
        <f t="shared" si="369"/>
        <v>0</v>
      </c>
      <c r="K5892" s="25">
        <f t="shared" si="370"/>
        <v>0</v>
      </c>
      <c r="L5892" s="25">
        <f t="shared" si="371"/>
        <v>0</v>
      </c>
      <c r="M5892" s="25">
        <v>0</v>
      </c>
      <c r="N5892" s="25" t="e">
        <v>#N/A</v>
      </c>
      <c r="O5892" s="25" t="e">
        <f>VLOOKUP(A5892,'NFkB target TFs'!$E$10:$E$54,1,FALSE)</f>
        <v>#N/A</v>
      </c>
      <c r="P5892" s="25" t="e">
        <f>VLOOKUP(A5892,'all NFkB targets'!$A$6:$A$571,1,FALSE)</f>
        <v>#N/A</v>
      </c>
    </row>
    <row r="5893" spans="1:16" x14ac:dyDescent="0.25">
      <c r="A5893" s="96" t="s">
        <v>3217</v>
      </c>
      <c r="B5893" s="21" t="s">
        <v>3218</v>
      </c>
      <c r="C5893" s="21"/>
      <c r="D5893" s="22">
        <v>0</v>
      </c>
      <c r="E5893" s="23">
        <v>2.7239156197461169E-2</v>
      </c>
      <c r="F5893" s="23">
        <v>3.3333817300431584E-2</v>
      </c>
      <c r="G5893" s="23">
        <v>-0.18835800086903415</v>
      </c>
      <c r="H5893" s="23">
        <v>-9.2185786305253412E-2</v>
      </c>
      <c r="I5893" s="25">
        <f t="shared" si="368"/>
        <v>0</v>
      </c>
      <c r="J5893" s="25">
        <f t="shared" si="369"/>
        <v>0</v>
      </c>
      <c r="K5893" s="25">
        <f t="shared" si="370"/>
        <v>0</v>
      </c>
      <c r="L5893" s="25">
        <f t="shared" si="371"/>
        <v>0</v>
      </c>
      <c r="M5893" s="25">
        <v>0</v>
      </c>
      <c r="N5893" s="25" t="e">
        <v>#N/A</v>
      </c>
      <c r="O5893" s="25" t="e">
        <f>VLOOKUP(A5893,'NFkB target TFs'!$E$10:$E$54,1,FALSE)</f>
        <v>#N/A</v>
      </c>
      <c r="P5893" s="25" t="e">
        <f>VLOOKUP(A5893,'all NFkB targets'!$A$6:$A$571,1,FALSE)</f>
        <v>#N/A</v>
      </c>
    </row>
    <row r="5894" spans="1:16" x14ac:dyDescent="0.25">
      <c r="A5894" s="96" t="s">
        <v>4842</v>
      </c>
      <c r="B5894" s="21" t="s">
        <v>4843</v>
      </c>
      <c r="C5894" s="21"/>
      <c r="D5894" s="22">
        <v>0</v>
      </c>
      <c r="E5894" s="23">
        <v>3.5513302083794586E-2</v>
      </c>
      <c r="F5894" s="23">
        <v>0.17241455346800996</v>
      </c>
      <c r="G5894" s="23">
        <v>5.2194111546756156E-2</v>
      </c>
      <c r="H5894" s="23">
        <v>-9.2215006373609923E-2</v>
      </c>
      <c r="I5894" s="25">
        <f t="shared" si="368"/>
        <v>0</v>
      </c>
      <c r="J5894" s="25">
        <f t="shared" si="369"/>
        <v>0</v>
      </c>
      <c r="K5894" s="25">
        <f t="shared" si="370"/>
        <v>0</v>
      </c>
      <c r="L5894" s="25">
        <f t="shared" si="371"/>
        <v>0</v>
      </c>
      <c r="M5894" s="25">
        <v>0</v>
      </c>
      <c r="N5894" s="25" t="e">
        <v>#N/A</v>
      </c>
      <c r="O5894" s="25" t="e">
        <f>VLOOKUP(A5894,'NFkB target TFs'!$E$10:$E$54,1,FALSE)</f>
        <v>#N/A</v>
      </c>
      <c r="P5894" s="25" t="e">
        <f>VLOOKUP(A5894,'all NFkB targets'!$A$6:$A$571,1,FALSE)</f>
        <v>#N/A</v>
      </c>
    </row>
    <row r="5895" spans="1:16" x14ac:dyDescent="0.25">
      <c r="A5895" s="96" t="s">
        <v>331</v>
      </c>
      <c r="B5895" s="21" t="s">
        <v>332</v>
      </c>
      <c r="C5895" s="21"/>
      <c r="D5895" s="22">
        <v>0</v>
      </c>
      <c r="E5895" s="23">
        <v>-0.15708870853335025</v>
      </c>
      <c r="F5895" s="23">
        <v>1.854039363596767E-2</v>
      </c>
      <c r="G5895" s="23">
        <v>-9.5749702356061006E-2</v>
      </c>
      <c r="H5895" s="23">
        <v>-9.2249443159517872E-2</v>
      </c>
      <c r="I5895" s="25">
        <f t="shared" si="368"/>
        <v>0</v>
      </c>
      <c r="J5895" s="25">
        <f t="shared" si="369"/>
        <v>0</v>
      </c>
      <c r="K5895" s="25">
        <f t="shared" si="370"/>
        <v>0</v>
      </c>
      <c r="L5895" s="25">
        <f t="shared" si="371"/>
        <v>0</v>
      </c>
      <c r="M5895" s="25">
        <v>0</v>
      </c>
      <c r="N5895" s="25" t="e">
        <v>#N/A</v>
      </c>
      <c r="O5895" s="25" t="e">
        <f>VLOOKUP(A5895,'NFkB target TFs'!$E$10:$E$54,1,FALSE)</f>
        <v>#N/A</v>
      </c>
      <c r="P5895" s="25" t="e">
        <f>VLOOKUP(A5895,'all NFkB targets'!$A$6:$A$571,1,FALSE)</f>
        <v>#N/A</v>
      </c>
    </row>
    <row r="5896" spans="1:16" x14ac:dyDescent="0.25">
      <c r="A5896" s="96" t="s">
        <v>12386</v>
      </c>
      <c r="B5896" s="21" t="s">
        <v>12387</v>
      </c>
      <c r="C5896" s="21"/>
      <c r="D5896" s="22">
        <v>0</v>
      </c>
      <c r="E5896" s="24">
        <v>-0.30544746345793888</v>
      </c>
      <c r="F5896" s="24">
        <v>-1.0794095904824683</v>
      </c>
      <c r="G5896" s="28">
        <v>0.38477564894504984</v>
      </c>
      <c r="H5896" s="23">
        <v>-9.2363740764089722E-2</v>
      </c>
      <c r="I5896" s="25">
        <f t="shared" si="368"/>
        <v>0</v>
      </c>
      <c r="J5896" s="25">
        <f t="shared" si="369"/>
        <v>1</v>
      </c>
      <c r="K5896" s="25">
        <f t="shared" si="370"/>
        <v>0</v>
      </c>
      <c r="L5896" s="25">
        <f t="shared" si="371"/>
        <v>0</v>
      </c>
      <c r="M5896" s="25">
        <v>1</v>
      </c>
      <c r="N5896" s="25" t="e">
        <v>#N/A</v>
      </c>
      <c r="O5896" s="25" t="e">
        <f>VLOOKUP(A5896,'NFkB target TFs'!$E$10:$E$54,1,FALSE)</f>
        <v>#N/A</v>
      </c>
      <c r="P5896" s="25" t="e">
        <f>VLOOKUP(A5896,'all NFkB targets'!$A$6:$A$571,1,FALSE)</f>
        <v>#N/A</v>
      </c>
    </row>
    <row r="5897" spans="1:16" x14ac:dyDescent="0.25">
      <c r="A5897" s="96" t="s">
        <v>5535</v>
      </c>
      <c r="B5897" s="21" t="s">
        <v>5536</v>
      </c>
      <c r="C5897" s="21"/>
      <c r="D5897" s="22">
        <v>0</v>
      </c>
      <c r="E5897" s="23">
        <v>-2.8694609394196893E-2</v>
      </c>
      <c r="F5897" s="23">
        <v>0.132692095243337</v>
      </c>
      <c r="G5897" s="23">
        <v>0.43446833353315134</v>
      </c>
      <c r="H5897" s="23">
        <v>-9.2478847990475552E-2</v>
      </c>
      <c r="I5897" s="25">
        <f t="shared" si="368"/>
        <v>0</v>
      </c>
      <c r="J5897" s="25">
        <f t="shared" si="369"/>
        <v>0</v>
      </c>
      <c r="K5897" s="25">
        <f t="shared" si="370"/>
        <v>0</v>
      </c>
      <c r="L5897" s="25">
        <f t="shared" si="371"/>
        <v>0</v>
      </c>
      <c r="M5897" s="25">
        <v>0</v>
      </c>
      <c r="N5897" s="25" t="e">
        <v>#N/A</v>
      </c>
      <c r="O5897" s="25" t="e">
        <f>VLOOKUP(A5897,'NFkB target TFs'!$E$10:$E$54,1,FALSE)</f>
        <v>#N/A</v>
      </c>
      <c r="P5897" s="25" t="e">
        <f>VLOOKUP(A5897,'all NFkB targets'!$A$6:$A$571,1,FALSE)</f>
        <v>#N/A</v>
      </c>
    </row>
    <row r="5898" spans="1:16" x14ac:dyDescent="0.25">
      <c r="A5898" s="96" t="s">
        <v>9787</v>
      </c>
      <c r="B5898" s="21" t="s">
        <v>9788</v>
      </c>
      <c r="C5898" s="21"/>
      <c r="D5898" s="22">
        <v>0</v>
      </c>
      <c r="E5898" s="23">
        <v>-0.26025737043138619</v>
      </c>
      <c r="F5898" s="23">
        <v>-7.122450367140877E-2</v>
      </c>
      <c r="G5898" s="23">
        <v>-0.15112914207599001</v>
      </c>
      <c r="H5898" s="23">
        <v>-9.2567991137748856E-2</v>
      </c>
      <c r="I5898" s="25">
        <f t="shared" si="368"/>
        <v>0</v>
      </c>
      <c r="J5898" s="25">
        <f t="shared" si="369"/>
        <v>0</v>
      </c>
      <c r="K5898" s="25">
        <f t="shared" si="370"/>
        <v>0</v>
      </c>
      <c r="L5898" s="25">
        <f t="shared" si="371"/>
        <v>0</v>
      </c>
      <c r="M5898" s="25">
        <v>0</v>
      </c>
      <c r="N5898" s="25" t="e">
        <v>#N/A</v>
      </c>
      <c r="O5898" s="25" t="e">
        <f>VLOOKUP(A5898,'NFkB target TFs'!$E$10:$E$54,1,FALSE)</f>
        <v>#N/A</v>
      </c>
      <c r="P5898" s="25" t="e">
        <f>VLOOKUP(A5898,'all NFkB targets'!$A$6:$A$571,1,FALSE)</f>
        <v>#N/A</v>
      </c>
    </row>
    <row r="5899" spans="1:16" x14ac:dyDescent="0.25">
      <c r="A5899" s="96" t="s">
        <v>767</v>
      </c>
      <c r="B5899" s="21" t="s">
        <v>768</v>
      </c>
      <c r="C5899" s="21"/>
      <c r="D5899" s="22">
        <v>0</v>
      </c>
      <c r="E5899" s="23">
        <v>3.2332199246797512E-2</v>
      </c>
      <c r="F5899" s="23">
        <v>0.23516375391453045</v>
      </c>
      <c r="G5899" s="23">
        <v>0.27944104129356812</v>
      </c>
      <c r="H5899" s="23">
        <v>-9.2734447698990127E-2</v>
      </c>
      <c r="I5899" s="25">
        <f t="shared" si="368"/>
        <v>0</v>
      </c>
      <c r="J5899" s="25">
        <f t="shared" si="369"/>
        <v>0</v>
      </c>
      <c r="K5899" s="25">
        <f t="shared" si="370"/>
        <v>0</v>
      </c>
      <c r="L5899" s="25">
        <f t="shared" si="371"/>
        <v>0</v>
      </c>
      <c r="M5899" s="25">
        <v>0</v>
      </c>
      <c r="N5899" s="25" t="e">
        <v>#N/A</v>
      </c>
      <c r="O5899" s="25" t="e">
        <f>VLOOKUP(A5899,'NFkB target TFs'!$E$10:$E$54,1,FALSE)</f>
        <v>#N/A</v>
      </c>
      <c r="P5899" s="25" t="e">
        <f>VLOOKUP(A5899,'all NFkB targets'!$A$6:$A$571,1,FALSE)</f>
        <v>#N/A</v>
      </c>
    </row>
    <row r="5900" spans="1:16" x14ac:dyDescent="0.25">
      <c r="A5900" s="96" t="s">
        <v>5181</v>
      </c>
      <c r="B5900" s="21" t="s">
        <v>5182</v>
      </c>
      <c r="C5900" s="21"/>
      <c r="D5900" s="22">
        <v>0</v>
      </c>
      <c r="E5900" s="23">
        <v>-0.28151704953071305</v>
      </c>
      <c r="F5900" s="23">
        <v>0.3152621554821935</v>
      </c>
      <c r="G5900" s="23">
        <v>-0.26220620868152728</v>
      </c>
      <c r="H5900" s="23">
        <v>-9.2791921527727514E-2</v>
      </c>
      <c r="I5900" s="25">
        <f t="shared" si="368"/>
        <v>0</v>
      </c>
      <c r="J5900" s="25">
        <f t="shared" si="369"/>
        <v>0</v>
      </c>
      <c r="K5900" s="25">
        <f t="shared" si="370"/>
        <v>0</v>
      </c>
      <c r="L5900" s="25">
        <f t="shared" si="371"/>
        <v>0</v>
      </c>
      <c r="M5900" s="25">
        <v>0</v>
      </c>
      <c r="N5900" s="25" t="e">
        <v>#N/A</v>
      </c>
      <c r="O5900" s="25" t="e">
        <f>VLOOKUP(A5900,'NFkB target TFs'!$E$10:$E$54,1,FALSE)</f>
        <v>#N/A</v>
      </c>
      <c r="P5900" s="25" t="e">
        <f>VLOOKUP(A5900,'all NFkB targets'!$A$6:$A$571,1,FALSE)</f>
        <v>#N/A</v>
      </c>
    </row>
    <row r="5901" spans="1:16" x14ac:dyDescent="0.25">
      <c r="A5901" s="96" t="s">
        <v>2890</v>
      </c>
      <c r="B5901" s="21" t="s">
        <v>2891</v>
      </c>
      <c r="C5901" s="21"/>
      <c r="D5901" s="22">
        <v>0</v>
      </c>
      <c r="E5901" s="23">
        <v>-6.6338085721825396E-2</v>
      </c>
      <c r="F5901" s="23">
        <v>9.5828384526189428E-2</v>
      </c>
      <c r="G5901" s="23">
        <v>0.12551476393687808</v>
      </c>
      <c r="H5901" s="23">
        <v>-9.2864361700909503E-2</v>
      </c>
      <c r="I5901" s="25">
        <f t="shared" si="368"/>
        <v>0</v>
      </c>
      <c r="J5901" s="25">
        <f t="shared" si="369"/>
        <v>0</v>
      </c>
      <c r="K5901" s="25">
        <f t="shared" si="370"/>
        <v>0</v>
      </c>
      <c r="L5901" s="25">
        <f t="shared" si="371"/>
        <v>0</v>
      </c>
      <c r="M5901" s="25">
        <v>0</v>
      </c>
      <c r="N5901" s="25" t="e">
        <v>#N/A</v>
      </c>
      <c r="O5901" s="25" t="e">
        <f>VLOOKUP(A5901,'NFkB target TFs'!$E$10:$E$54,1,FALSE)</f>
        <v>#N/A</v>
      </c>
      <c r="P5901" s="25" t="e">
        <f>VLOOKUP(A5901,'all NFkB targets'!$A$6:$A$571,1,FALSE)</f>
        <v>#N/A</v>
      </c>
    </row>
    <row r="5902" spans="1:16" x14ac:dyDescent="0.25">
      <c r="A5902" s="96" t="s">
        <v>1478</v>
      </c>
      <c r="B5902" s="21" t="s">
        <v>1479</v>
      </c>
      <c r="C5902" s="21"/>
      <c r="D5902" s="22">
        <v>0</v>
      </c>
      <c r="E5902" s="23">
        <v>-1.8199889277316677E-2</v>
      </c>
      <c r="F5902" s="23">
        <v>0.14643573809719093</v>
      </c>
      <c r="G5902" s="23">
        <v>0.36640684030845244</v>
      </c>
      <c r="H5902" s="23">
        <v>-9.2889034363003484E-2</v>
      </c>
      <c r="I5902" s="25">
        <f t="shared" si="368"/>
        <v>0</v>
      </c>
      <c r="J5902" s="25">
        <f t="shared" si="369"/>
        <v>0</v>
      </c>
      <c r="K5902" s="25">
        <f t="shared" si="370"/>
        <v>0</v>
      </c>
      <c r="L5902" s="25">
        <f t="shared" si="371"/>
        <v>0</v>
      </c>
      <c r="M5902" s="25">
        <v>0</v>
      </c>
      <c r="N5902" s="25" t="e">
        <v>#N/A</v>
      </c>
      <c r="O5902" s="25" t="e">
        <f>VLOOKUP(A5902,'NFkB target TFs'!$E$10:$E$54,1,FALSE)</f>
        <v>#N/A</v>
      </c>
      <c r="P5902" s="25" t="e">
        <f>VLOOKUP(A5902,'all NFkB targets'!$A$6:$A$571,1,FALSE)</f>
        <v>#N/A</v>
      </c>
    </row>
    <row r="5903" spans="1:16" x14ac:dyDescent="0.25">
      <c r="A5903" s="96" t="s">
        <v>7896</v>
      </c>
      <c r="B5903" s="21" t="s">
        <v>7897</v>
      </c>
      <c r="C5903" s="21"/>
      <c r="D5903" s="22">
        <v>0</v>
      </c>
      <c r="E5903" s="23">
        <v>-0.17192644759147593</v>
      </c>
      <c r="F5903" s="23">
        <v>-1.5625305664392419E-2</v>
      </c>
      <c r="G5903" s="23">
        <v>-0.22118134463079475</v>
      </c>
      <c r="H5903" s="23">
        <v>-9.3153942024555056E-2</v>
      </c>
      <c r="I5903" s="25">
        <f t="shared" si="368"/>
        <v>0</v>
      </c>
      <c r="J5903" s="25">
        <f t="shared" si="369"/>
        <v>0</v>
      </c>
      <c r="K5903" s="25">
        <f t="shared" si="370"/>
        <v>0</v>
      </c>
      <c r="L5903" s="25">
        <f t="shared" si="371"/>
        <v>0</v>
      </c>
      <c r="M5903" s="25">
        <v>0</v>
      </c>
      <c r="N5903" s="25" t="e">
        <v>#N/A</v>
      </c>
      <c r="O5903" s="25" t="e">
        <f>VLOOKUP(A5903,'NFkB target TFs'!$E$10:$E$54,1,FALSE)</f>
        <v>#N/A</v>
      </c>
      <c r="P5903" s="25" t="e">
        <f>VLOOKUP(A5903,'all NFkB targets'!$A$6:$A$571,1,FALSE)</f>
        <v>#N/A</v>
      </c>
    </row>
    <row r="5904" spans="1:16" x14ac:dyDescent="0.25">
      <c r="A5904" s="96" t="s">
        <v>7460</v>
      </c>
      <c r="B5904" s="21" t="s">
        <v>7461</v>
      </c>
      <c r="C5904" s="21"/>
      <c r="D5904" s="22">
        <v>0</v>
      </c>
      <c r="E5904" s="23">
        <v>1.5636776368160767E-2</v>
      </c>
      <c r="F5904" s="23">
        <v>8.4081541982056456E-3</v>
      </c>
      <c r="G5904" s="23">
        <v>6.4050276651610061E-2</v>
      </c>
      <c r="H5904" s="23">
        <v>-9.3222109825123814E-2</v>
      </c>
      <c r="I5904" s="25">
        <f t="shared" si="368"/>
        <v>0</v>
      </c>
      <c r="J5904" s="25">
        <f t="shared" si="369"/>
        <v>0</v>
      </c>
      <c r="K5904" s="25">
        <f t="shared" si="370"/>
        <v>0</v>
      </c>
      <c r="L5904" s="25">
        <f t="shared" si="371"/>
        <v>0</v>
      </c>
      <c r="M5904" s="25">
        <v>0</v>
      </c>
      <c r="N5904" s="25" t="e">
        <v>#N/A</v>
      </c>
      <c r="O5904" s="25" t="e">
        <f>VLOOKUP(A5904,'NFkB target TFs'!$E$10:$E$54,1,FALSE)</f>
        <v>#N/A</v>
      </c>
      <c r="P5904" s="25" t="e">
        <f>VLOOKUP(A5904,'all NFkB targets'!$A$6:$A$571,1,FALSE)</f>
        <v>#N/A</v>
      </c>
    </row>
    <row r="5905" spans="1:16" x14ac:dyDescent="0.25">
      <c r="A5905" s="96" t="s">
        <v>2059</v>
      </c>
      <c r="B5905" s="21" t="s">
        <v>2060</v>
      </c>
      <c r="C5905" s="21"/>
      <c r="D5905" s="22">
        <v>0</v>
      </c>
      <c r="E5905" s="23">
        <v>-6.3763472817385661E-2</v>
      </c>
      <c r="F5905" s="23">
        <v>-2.3150964250556513E-2</v>
      </c>
      <c r="G5905" s="23">
        <v>-7.5043309953937778E-2</v>
      </c>
      <c r="H5905" s="23">
        <v>-9.3275145679605487E-2</v>
      </c>
      <c r="I5905" s="25">
        <f t="shared" si="368"/>
        <v>0</v>
      </c>
      <c r="J5905" s="25">
        <f t="shared" si="369"/>
        <v>0</v>
      </c>
      <c r="K5905" s="25">
        <f t="shared" si="370"/>
        <v>0</v>
      </c>
      <c r="L5905" s="25">
        <f t="shared" si="371"/>
        <v>0</v>
      </c>
      <c r="M5905" s="25">
        <v>0</v>
      </c>
      <c r="N5905" s="25" t="e">
        <v>#N/A</v>
      </c>
      <c r="O5905" s="25" t="e">
        <f>VLOOKUP(A5905,'NFkB target TFs'!$E$10:$E$54,1,FALSE)</f>
        <v>#N/A</v>
      </c>
      <c r="P5905" s="25" t="e">
        <f>VLOOKUP(A5905,'all NFkB targets'!$A$6:$A$571,1,FALSE)</f>
        <v>#N/A</v>
      </c>
    </row>
    <row r="5906" spans="1:16" x14ac:dyDescent="0.25">
      <c r="A5906" s="96" t="s">
        <v>1935</v>
      </c>
      <c r="B5906" s="21" t="s">
        <v>1936</v>
      </c>
      <c r="C5906" s="21"/>
      <c r="D5906" s="22">
        <v>0</v>
      </c>
      <c r="E5906" s="23">
        <v>0.28330245598852127</v>
      </c>
      <c r="F5906" s="23">
        <v>0.32204386087575371</v>
      </c>
      <c r="G5906" s="23">
        <v>-0.19220682190424654</v>
      </c>
      <c r="H5906" s="23">
        <v>-9.3443387719477966E-2</v>
      </c>
      <c r="I5906" s="25">
        <f t="shared" si="368"/>
        <v>0</v>
      </c>
      <c r="J5906" s="25">
        <f t="shared" si="369"/>
        <v>0</v>
      </c>
      <c r="K5906" s="25">
        <f t="shared" si="370"/>
        <v>0</v>
      </c>
      <c r="L5906" s="25">
        <f t="shared" si="371"/>
        <v>0</v>
      </c>
      <c r="M5906" s="25">
        <v>0</v>
      </c>
      <c r="N5906" s="25" t="e">
        <v>#N/A</v>
      </c>
      <c r="O5906" s="25" t="e">
        <f>VLOOKUP(A5906,'NFkB target TFs'!$E$10:$E$54,1,FALSE)</f>
        <v>#N/A</v>
      </c>
      <c r="P5906" s="25" t="e">
        <f>VLOOKUP(A5906,'all NFkB targets'!$A$6:$A$571,1,FALSE)</f>
        <v>#N/A</v>
      </c>
    </row>
    <row r="5907" spans="1:16" x14ac:dyDescent="0.25">
      <c r="A5907" s="96" t="s">
        <v>11864</v>
      </c>
      <c r="B5907" s="21" t="s">
        <v>11865</v>
      </c>
      <c r="C5907" s="21"/>
      <c r="D5907" s="22">
        <v>0</v>
      </c>
      <c r="E5907" s="23">
        <v>0.14771071345818973</v>
      </c>
      <c r="F5907" s="23">
        <v>0.27743599105421646</v>
      </c>
      <c r="G5907" s="23">
        <v>0.34621204584875187</v>
      </c>
      <c r="H5907" s="23">
        <v>-9.3594872831663525E-2</v>
      </c>
      <c r="I5907" s="25">
        <f t="shared" si="368"/>
        <v>0</v>
      </c>
      <c r="J5907" s="25">
        <f t="shared" si="369"/>
        <v>0</v>
      </c>
      <c r="K5907" s="25">
        <f t="shared" si="370"/>
        <v>0</v>
      </c>
      <c r="L5907" s="25">
        <f t="shared" si="371"/>
        <v>0</v>
      </c>
      <c r="M5907" s="25">
        <v>0</v>
      </c>
      <c r="N5907" s="25" t="e">
        <v>#N/A</v>
      </c>
      <c r="O5907" s="25" t="e">
        <f>VLOOKUP(A5907,'NFkB target TFs'!$E$10:$E$54,1,FALSE)</f>
        <v>#N/A</v>
      </c>
      <c r="P5907" s="25" t="e">
        <f>VLOOKUP(A5907,'all NFkB targets'!$A$6:$A$571,1,FALSE)</f>
        <v>#N/A</v>
      </c>
    </row>
    <row r="5908" spans="1:16" x14ac:dyDescent="0.25">
      <c r="A5908" s="96" t="s">
        <v>7152</v>
      </c>
      <c r="B5908" s="21" t="s">
        <v>7153</v>
      </c>
      <c r="C5908" s="21"/>
      <c r="D5908" s="22">
        <v>0</v>
      </c>
      <c r="E5908" s="23">
        <v>-1.0141969070670144E-3</v>
      </c>
      <c r="F5908" s="23">
        <v>-7.4025427131732921E-2</v>
      </c>
      <c r="G5908" s="23">
        <v>-0.1789026805657743</v>
      </c>
      <c r="H5908" s="23">
        <v>-9.365740040093945E-2</v>
      </c>
      <c r="I5908" s="25">
        <f t="shared" si="368"/>
        <v>0</v>
      </c>
      <c r="J5908" s="25">
        <f t="shared" si="369"/>
        <v>0</v>
      </c>
      <c r="K5908" s="25">
        <f t="shared" si="370"/>
        <v>0</v>
      </c>
      <c r="L5908" s="25">
        <f t="shared" si="371"/>
        <v>0</v>
      </c>
      <c r="M5908" s="25">
        <v>0</v>
      </c>
      <c r="N5908" s="25" t="e">
        <v>#N/A</v>
      </c>
      <c r="O5908" s="25" t="e">
        <f>VLOOKUP(A5908,'NFkB target TFs'!$E$10:$E$54,1,FALSE)</f>
        <v>#N/A</v>
      </c>
      <c r="P5908" s="25" t="e">
        <f>VLOOKUP(A5908,'all NFkB targets'!$A$6:$A$571,1,FALSE)</f>
        <v>#N/A</v>
      </c>
    </row>
    <row r="5909" spans="1:16" x14ac:dyDescent="0.25">
      <c r="A5909" s="96" t="s">
        <v>11482</v>
      </c>
      <c r="B5909" s="21" t="s">
        <v>11483</v>
      </c>
      <c r="C5909" s="21"/>
      <c r="D5909" s="22">
        <v>0</v>
      </c>
      <c r="E5909" s="23">
        <v>-0.38709938813229539</v>
      </c>
      <c r="F5909" s="23">
        <v>5.5044766706459462E-2</v>
      </c>
      <c r="G5909" s="23">
        <v>-5.0210939872921925E-2</v>
      </c>
      <c r="H5909" s="23">
        <v>-9.3754940617900989E-2</v>
      </c>
      <c r="I5909" s="25">
        <f t="shared" si="368"/>
        <v>0</v>
      </c>
      <c r="J5909" s="25">
        <f t="shared" si="369"/>
        <v>0</v>
      </c>
      <c r="K5909" s="25">
        <f t="shared" si="370"/>
        <v>0</v>
      </c>
      <c r="L5909" s="25">
        <f t="shared" si="371"/>
        <v>0</v>
      </c>
      <c r="M5909" s="25">
        <v>0</v>
      </c>
      <c r="N5909" s="25" t="e">
        <v>#N/A</v>
      </c>
      <c r="O5909" s="25" t="e">
        <f>VLOOKUP(A5909,'NFkB target TFs'!$E$10:$E$54,1,FALSE)</f>
        <v>#N/A</v>
      </c>
      <c r="P5909" s="25" t="e">
        <f>VLOOKUP(A5909,'all NFkB targets'!$A$6:$A$571,1,FALSE)</f>
        <v>#N/A</v>
      </c>
    </row>
    <row r="5910" spans="1:16" x14ac:dyDescent="0.25">
      <c r="A5910" s="96" t="s">
        <v>9601</v>
      </c>
      <c r="B5910" s="21" t="s">
        <v>9602</v>
      </c>
      <c r="C5910" s="21"/>
      <c r="D5910" s="22">
        <v>0</v>
      </c>
      <c r="E5910" s="23">
        <v>-1.937393614657584E-2</v>
      </c>
      <c r="F5910" s="23">
        <v>-0.13994732436198984</v>
      </c>
      <c r="G5910" s="23">
        <v>-6.6155252282309132E-2</v>
      </c>
      <c r="H5910" s="23">
        <v>-9.3839012129187896E-2</v>
      </c>
      <c r="I5910" s="25">
        <f t="shared" si="368"/>
        <v>0</v>
      </c>
      <c r="J5910" s="25">
        <f t="shared" si="369"/>
        <v>0</v>
      </c>
      <c r="K5910" s="25">
        <f t="shared" si="370"/>
        <v>0</v>
      </c>
      <c r="L5910" s="25">
        <f t="shared" si="371"/>
        <v>0</v>
      </c>
      <c r="M5910" s="25">
        <v>0</v>
      </c>
      <c r="N5910" s="25" t="e">
        <v>#N/A</v>
      </c>
      <c r="O5910" s="25" t="e">
        <f>VLOOKUP(A5910,'NFkB target TFs'!$E$10:$E$54,1,FALSE)</f>
        <v>#N/A</v>
      </c>
      <c r="P5910" s="25" t="e">
        <f>VLOOKUP(A5910,'all NFkB targets'!$A$6:$A$571,1,FALSE)</f>
        <v>#N/A</v>
      </c>
    </row>
    <row r="5911" spans="1:16" x14ac:dyDescent="0.25">
      <c r="A5911" s="96" t="s">
        <v>9535</v>
      </c>
      <c r="B5911" s="21" t="s">
        <v>9536</v>
      </c>
      <c r="C5911" s="21"/>
      <c r="D5911" s="22">
        <v>0</v>
      </c>
      <c r="E5911" s="23">
        <v>8.2007369019972381E-2</v>
      </c>
      <c r="F5911" s="23">
        <v>-0.24406692947952799</v>
      </c>
      <c r="G5911" s="23">
        <v>0.18531867058898438</v>
      </c>
      <c r="H5911" s="23">
        <v>-9.3909975677448132E-2</v>
      </c>
      <c r="I5911" s="25">
        <f t="shared" si="368"/>
        <v>0</v>
      </c>
      <c r="J5911" s="25">
        <f t="shared" si="369"/>
        <v>0</v>
      </c>
      <c r="K5911" s="25">
        <f t="shared" si="370"/>
        <v>0</v>
      </c>
      <c r="L5911" s="25">
        <f t="shared" si="371"/>
        <v>0</v>
      </c>
      <c r="M5911" s="25">
        <v>0</v>
      </c>
      <c r="N5911" s="25" t="e">
        <v>#N/A</v>
      </c>
      <c r="O5911" s="25" t="e">
        <f>VLOOKUP(A5911,'NFkB target TFs'!$E$10:$E$54,1,FALSE)</f>
        <v>#N/A</v>
      </c>
      <c r="P5911" s="25" t="e">
        <f>VLOOKUP(A5911,'all NFkB targets'!$A$6:$A$571,1,FALSE)</f>
        <v>#N/A</v>
      </c>
    </row>
    <row r="5912" spans="1:16" x14ac:dyDescent="0.25">
      <c r="A5912" s="96" t="s">
        <v>6068</v>
      </c>
      <c r="B5912" s="21" t="s">
        <v>6069</v>
      </c>
      <c r="C5912" s="21"/>
      <c r="D5912" s="22">
        <v>0</v>
      </c>
      <c r="E5912" s="23">
        <v>3.5663256074835982E-2</v>
      </c>
      <c r="F5912" s="23">
        <v>5.7376848762078353E-2</v>
      </c>
      <c r="G5912" s="23">
        <v>0.1701672576587388</v>
      </c>
      <c r="H5912" s="23">
        <v>-9.395180203816017E-2</v>
      </c>
      <c r="I5912" s="25">
        <f t="shared" si="368"/>
        <v>0</v>
      </c>
      <c r="J5912" s="25">
        <f t="shared" si="369"/>
        <v>0</v>
      </c>
      <c r="K5912" s="25">
        <f t="shared" si="370"/>
        <v>0</v>
      </c>
      <c r="L5912" s="25">
        <f t="shared" si="371"/>
        <v>0</v>
      </c>
      <c r="M5912" s="25">
        <v>0</v>
      </c>
      <c r="N5912" s="25" t="e">
        <v>#N/A</v>
      </c>
      <c r="O5912" s="25" t="e">
        <f>VLOOKUP(A5912,'NFkB target TFs'!$E$10:$E$54,1,FALSE)</f>
        <v>#N/A</v>
      </c>
      <c r="P5912" s="25" t="e">
        <f>VLOOKUP(A5912,'all NFkB targets'!$A$6:$A$571,1,FALSE)</f>
        <v>#N/A</v>
      </c>
    </row>
    <row r="5913" spans="1:16" x14ac:dyDescent="0.25">
      <c r="A5913" s="96" t="s">
        <v>5197</v>
      </c>
      <c r="B5913" s="21" t="s">
        <v>5198</v>
      </c>
      <c r="C5913" s="21"/>
      <c r="D5913" s="22">
        <v>0</v>
      </c>
      <c r="E5913" s="23">
        <v>2.1136674450416185E-2</v>
      </c>
      <c r="F5913" s="23">
        <v>-3.2911847506869957E-2</v>
      </c>
      <c r="G5913" s="23">
        <v>1.3410173992122925E-2</v>
      </c>
      <c r="H5913" s="23">
        <v>-9.3965765640707868E-2</v>
      </c>
      <c r="I5913" s="25">
        <f t="shared" si="368"/>
        <v>0</v>
      </c>
      <c r="J5913" s="25">
        <f t="shared" si="369"/>
        <v>0</v>
      </c>
      <c r="K5913" s="25">
        <f t="shared" si="370"/>
        <v>0</v>
      </c>
      <c r="L5913" s="25">
        <f t="shared" si="371"/>
        <v>0</v>
      </c>
      <c r="M5913" s="25">
        <v>0</v>
      </c>
      <c r="N5913" s="25" t="e">
        <v>#N/A</v>
      </c>
      <c r="O5913" s="25" t="e">
        <f>VLOOKUP(A5913,'NFkB target TFs'!$E$10:$E$54,1,FALSE)</f>
        <v>#N/A</v>
      </c>
      <c r="P5913" s="25" t="e">
        <f>VLOOKUP(A5913,'all NFkB targets'!$A$6:$A$571,1,FALSE)</f>
        <v>#N/A</v>
      </c>
    </row>
    <row r="5914" spans="1:16" x14ac:dyDescent="0.25">
      <c r="A5914" s="96" t="s">
        <v>11204</v>
      </c>
      <c r="B5914" s="21" t="s">
        <v>11205</v>
      </c>
      <c r="C5914" s="21"/>
      <c r="D5914" s="22">
        <v>0</v>
      </c>
      <c r="E5914" s="23">
        <v>-1.5536061475638463E-2</v>
      </c>
      <c r="F5914" s="23">
        <v>0.10287324851209015</v>
      </c>
      <c r="G5914" s="23">
        <v>-0.10949109727493792</v>
      </c>
      <c r="H5914" s="23">
        <v>-9.4062443049102315E-2</v>
      </c>
      <c r="I5914" s="25">
        <f t="shared" si="368"/>
        <v>0</v>
      </c>
      <c r="J5914" s="25">
        <f t="shared" si="369"/>
        <v>0</v>
      </c>
      <c r="K5914" s="25">
        <f t="shared" si="370"/>
        <v>0</v>
      </c>
      <c r="L5914" s="25">
        <f t="shared" si="371"/>
        <v>0</v>
      </c>
      <c r="M5914" s="25">
        <v>0</v>
      </c>
      <c r="N5914" s="25" t="e">
        <v>#N/A</v>
      </c>
      <c r="O5914" s="25" t="e">
        <f>VLOOKUP(A5914,'NFkB target TFs'!$E$10:$E$54,1,FALSE)</f>
        <v>#N/A</v>
      </c>
      <c r="P5914" s="25" t="e">
        <f>VLOOKUP(A5914,'all NFkB targets'!$A$6:$A$571,1,FALSE)</f>
        <v>#N/A</v>
      </c>
    </row>
    <row r="5915" spans="1:16" x14ac:dyDescent="0.25">
      <c r="A5915" s="96" t="s">
        <v>5968</v>
      </c>
      <c r="B5915" s="21" t="s">
        <v>5969</v>
      </c>
      <c r="C5915" s="21"/>
      <c r="D5915" s="22">
        <v>0</v>
      </c>
      <c r="E5915" s="23">
        <v>5.2044044283350285E-2</v>
      </c>
      <c r="F5915" s="23">
        <v>9.3779545224294616E-2</v>
      </c>
      <c r="G5915" s="23">
        <v>-0.19137550301036999</v>
      </c>
      <c r="H5915" s="23">
        <v>-9.4139613237331957E-2</v>
      </c>
      <c r="I5915" s="25">
        <f t="shared" si="368"/>
        <v>0</v>
      </c>
      <c r="J5915" s="25">
        <f t="shared" si="369"/>
        <v>0</v>
      </c>
      <c r="K5915" s="25">
        <f t="shared" si="370"/>
        <v>0</v>
      </c>
      <c r="L5915" s="25">
        <f t="shared" si="371"/>
        <v>0</v>
      </c>
      <c r="M5915" s="25">
        <v>0</v>
      </c>
      <c r="N5915" s="25" t="e">
        <v>#N/A</v>
      </c>
      <c r="O5915" s="25" t="e">
        <f>VLOOKUP(A5915,'NFkB target TFs'!$E$10:$E$54,1,FALSE)</f>
        <v>#N/A</v>
      </c>
      <c r="P5915" s="25" t="e">
        <f>VLOOKUP(A5915,'all NFkB targets'!$A$6:$A$571,1,FALSE)</f>
        <v>#N/A</v>
      </c>
    </row>
    <row r="5916" spans="1:16" x14ac:dyDescent="0.25">
      <c r="A5916" s="96" t="s">
        <v>6527</v>
      </c>
      <c r="B5916" s="21" t="s">
        <v>6528</v>
      </c>
      <c r="C5916" s="21"/>
      <c r="D5916" s="22">
        <v>0</v>
      </c>
      <c r="E5916" s="23">
        <v>0.19736144714039075</v>
      </c>
      <c r="F5916" s="23">
        <v>0.10449416787110566</v>
      </c>
      <c r="G5916" s="23">
        <v>0.1608947094259226</v>
      </c>
      <c r="H5916" s="23">
        <v>-9.4333019578726168E-2</v>
      </c>
      <c r="I5916" s="25">
        <f t="shared" si="368"/>
        <v>0</v>
      </c>
      <c r="J5916" s="25">
        <f t="shared" si="369"/>
        <v>0</v>
      </c>
      <c r="K5916" s="25">
        <f t="shared" si="370"/>
        <v>0</v>
      </c>
      <c r="L5916" s="25">
        <f t="shared" si="371"/>
        <v>0</v>
      </c>
      <c r="M5916" s="25">
        <v>0</v>
      </c>
      <c r="N5916" s="25" t="e">
        <v>#N/A</v>
      </c>
      <c r="O5916" s="25" t="e">
        <f>VLOOKUP(A5916,'NFkB target TFs'!$E$10:$E$54,1,FALSE)</f>
        <v>#N/A</v>
      </c>
      <c r="P5916" s="25" t="e">
        <f>VLOOKUP(A5916,'all NFkB targets'!$A$6:$A$571,1,FALSE)</f>
        <v>#N/A</v>
      </c>
    </row>
    <row r="5917" spans="1:16" x14ac:dyDescent="0.25">
      <c r="A5917" s="96" t="s">
        <v>7563</v>
      </c>
      <c r="B5917" s="21" t="s">
        <v>7564</v>
      </c>
      <c r="C5917" s="21"/>
      <c r="D5917" s="22">
        <v>0</v>
      </c>
      <c r="E5917" s="23">
        <v>-0.23228845747894794</v>
      </c>
      <c r="F5917" s="23">
        <v>0.23967041276828349</v>
      </c>
      <c r="G5917" s="23">
        <v>0.40782226341741562</v>
      </c>
      <c r="H5917" s="23">
        <v>-9.4464008325867127E-2</v>
      </c>
      <c r="I5917" s="25">
        <f t="shared" si="368"/>
        <v>0</v>
      </c>
      <c r="J5917" s="25">
        <f t="shared" si="369"/>
        <v>0</v>
      </c>
      <c r="K5917" s="25">
        <f t="shared" si="370"/>
        <v>0</v>
      </c>
      <c r="L5917" s="25">
        <f t="shared" si="371"/>
        <v>0</v>
      </c>
      <c r="M5917" s="25">
        <v>0</v>
      </c>
      <c r="N5917" s="25" t="e">
        <v>#N/A</v>
      </c>
      <c r="O5917" s="25" t="e">
        <f>VLOOKUP(A5917,'NFkB target TFs'!$E$10:$E$54,1,FALSE)</f>
        <v>#N/A</v>
      </c>
      <c r="P5917" s="25" t="e">
        <f>VLOOKUP(A5917,'all NFkB targets'!$A$6:$A$571,1,FALSE)</f>
        <v>#N/A</v>
      </c>
    </row>
    <row r="5918" spans="1:16" x14ac:dyDescent="0.25">
      <c r="A5918" s="96" t="s">
        <v>2013</v>
      </c>
      <c r="B5918" s="21" t="s">
        <v>2014</v>
      </c>
      <c r="C5918" s="21"/>
      <c r="D5918" s="22">
        <v>0</v>
      </c>
      <c r="E5918" s="23">
        <v>0.18999666059953008</v>
      </c>
      <c r="F5918" s="23">
        <v>0.18672325260544509</v>
      </c>
      <c r="G5918" s="23">
        <v>0.42497606469793064</v>
      </c>
      <c r="H5918" s="23">
        <v>-9.4537019494095625E-2</v>
      </c>
      <c r="I5918" s="25">
        <f t="shared" si="368"/>
        <v>0</v>
      </c>
      <c r="J5918" s="25">
        <f t="shared" si="369"/>
        <v>0</v>
      </c>
      <c r="K5918" s="25">
        <f t="shared" si="370"/>
        <v>0</v>
      </c>
      <c r="L5918" s="25">
        <f t="shared" si="371"/>
        <v>0</v>
      </c>
      <c r="M5918" s="25">
        <v>0</v>
      </c>
      <c r="N5918" s="25" t="e">
        <v>#N/A</v>
      </c>
      <c r="O5918" s="25" t="e">
        <f>VLOOKUP(A5918,'NFkB target TFs'!$E$10:$E$54,1,FALSE)</f>
        <v>#N/A</v>
      </c>
      <c r="P5918" s="25" t="e">
        <f>VLOOKUP(A5918,'all NFkB targets'!$A$6:$A$571,1,FALSE)</f>
        <v>#N/A</v>
      </c>
    </row>
    <row r="5919" spans="1:16" x14ac:dyDescent="0.25">
      <c r="A5919" s="96" t="s">
        <v>4919</v>
      </c>
      <c r="B5919" s="21" t="s">
        <v>4920</v>
      </c>
      <c r="C5919" s="21"/>
      <c r="D5919" s="22">
        <v>0</v>
      </c>
      <c r="E5919" s="23">
        <v>-6.5918674728686691E-2</v>
      </c>
      <c r="F5919" s="23">
        <v>0.16779421399173539</v>
      </c>
      <c r="G5919" s="23">
        <v>0.23509424324908773</v>
      </c>
      <c r="H5919" s="23">
        <v>-9.4607638689627974E-2</v>
      </c>
      <c r="I5919" s="25">
        <f t="shared" si="368"/>
        <v>0</v>
      </c>
      <c r="J5919" s="25">
        <f t="shared" si="369"/>
        <v>0</v>
      </c>
      <c r="K5919" s="25">
        <f t="shared" si="370"/>
        <v>0</v>
      </c>
      <c r="L5919" s="25">
        <f t="shared" si="371"/>
        <v>0</v>
      </c>
      <c r="M5919" s="25">
        <v>0</v>
      </c>
      <c r="N5919" s="25" t="e">
        <v>#N/A</v>
      </c>
      <c r="O5919" s="25" t="e">
        <f>VLOOKUP(A5919,'NFkB target TFs'!$E$10:$E$54,1,FALSE)</f>
        <v>#N/A</v>
      </c>
      <c r="P5919" s="25" t="e">
        <f>VLOOKUP(A5919,'all NFkB targets'!$A$6:$A$571,1,FALSE)</f>
        <v>#N/A</v>
      </c>
    </row>
    <row r="5920" spans="1:16" x14ac:dyDescent="0.25">
      <c r="A5920" s="96" t="s">
        <v>11988</v>
      </c>
      <c r="B5920" s="21" t="s">
        <v>11989</v>
      </c>
      <c r="C5920" s="21"/>
      <c r="D5920" s="22">
        <v>0</v>
      </c>
      <c r="E5920" s="24">
        <v>-0.58991309370907785</v>
      </c>
      <c r="F5920" s="24">
        <v>-0.45482961544062678</v>
      </c>
      <c r="G5920" s="23">
        <v>1.9555337758025586E-4</v>
      </c>
      <c r="H5920" s="23">
        <v>-9.4623811986566331E-2</v>
      </c>
      <c r="I5920" s="25">
        <f t="shared" si="368"/>
        <v>1</v>
      </c>
      <c r="J5920" s="25">
        <f t="shared" si="369"/>
        <v>0</v>
      </c>
      <c r="K5920" s="25">
        <f t="shared" si="370"/>
        <v>0</v>
      </c>
      <c r="L5920" s="25">
        <f t="shared" si="371"/>
        <v>0</v>
      </c>
      <c r="M5920" s="25">
        <v>1</v>
      </c>
      <c r="N5920" s="25" t="e">
        <v>#N/A</v>
      </c>
      <c r="O5920" s="25" t="e">
        <f>VLOOKUP(A5920,'NFkB target TFs'!$E$10:$E$54,1,FALSE)</f>
        <v>#N/A</v>
      </c>
      <c r="P5920" s="25" t="e">
        <f>VLOOKUP(A5920,'all NFkB targets'!$A$6:$A$571,1,FALSE)</f>
        <v>#N/A</v>
      </c>
    </row>
    <row r="5921" spans="1:16" x14ac:dyDescent="0.25">
      <c r="A5921" s="96" t="s">
        <v>5413</v>
      </c>
      <c r="B5921" s="21" t="s">
        <v>5414</v>
      </c>
      <c r="C5921" s="21"/>
      <c r="D5921" s="22">
        <v>0</v>
      </c>
      <c r="E5921" s="23">
        <v>-0.27741084918567938</v>
      </c>
      <c r="F5921" s="23">
        <v>-0.19621154288632567</v>
      </c>
      <c r="G5921" s="23">
        <v>-0.24187203712405572</v>
      </c>
      <c r="H5921" s="23">
        <v>-9.471558958724853E-2</v>
      </c>
      <c r="I5921" s="25">
        <f t="shared" si="368"/>
        <v>0</v>
      </c>
      <c r="J5921" s="25">
        <f t="shared" si="369"/>
        <v>0</v>
      </c>
      <c r="K5921" s="25">
        <f t="shared" si="370"/>
        <v>0</v>
      </c>
      <c r="L5921" s="25">
        <f t="shared" si="371"/>
        <v>0</v>
      </c>
      <c r="M5921" s="25">
        <v>0</v>
      </c>
      <c r="N5921" s="25" t="e">
        <v>#N/A</v>
      </c>
      <c r="O5921" s="25" t="e">
        <f>VLOOKUP(A5921,'NFkB target TFs'!$E$10:$E$54,1,FALSE)</f>
        <v>#N/A</v>
      </c>
      <c r="P5921" s="25" t="e">
        <f>VLOOKUP(A5921,'all NFkB targets'!$A$6:$A$571,1,FALSE)</f>
        <v>#N/A</v>
      </c>
    </row>
    <row r="5922" spans="1:16" x14ac:dyDescent="0.25">
      <c r="A5922" s="96" t="s">
        <v>555</v>
      </c>
      <c r="B5922" s="21" t="s">
        <v>556</v>
      </c>
      <c r="C5922" s="21"/>
      <c r="D5922" s="22">
        <v>0</v>
      </c>
      <c r="E5922" s="23">
        <v>-3.1446562493267542E-2</v>
      </c>
      <c r="F5922" s="23">
        <v>-0.11195303608059215</v>
      </c>
      <c r="G5922" s="23">
        <v>-0.14680755265118689</v>
      </c>
      <c r="H5922" s="23">
        <v>-9.4799164794924132E-2</v>
      </c>
      <c r="I5922" s="25">
        <f t="shared" si="368"/>
        <v>0</v>
      </c>
      <c r="J5922" s="25">
        <f t="shared" si="369"/>
        <v>0</v>
      </c>
      <c r="K5922" s="25">
        <f t="shared" si="370"/>
        <v>0</v>
      </c>
      <c r="L5922" s="25">
        <f t="shared" si="371"/>
        <v>0</v>
      </c>
      <c r="M5922" s="25">
        <v>0</v>
      </c>
      <c r="N5922" s="25" t="e">
        <v>#N/A</v>
      </c>
      <c r="O5922" s="25" t="e">
        <f>VLOOKUP(A5922,'NFkB target TFs'!$E$10:$E$54,1,FALSE)</f>
        <v>#N/A</v>
      </c>
      <c r="P5922" s="25" t="e">
        <f>VLOOKUP(A5922,'all NFkB targets'!$A$6:$A$571,1,FALSE)</f>
        <v>#N/A</v>
      </c>
    </row>
    <row r="5923" spans="1:16" x14ac:dyDescent="0.25">
      <c r="A5923" s="96" t="s">
        <v>11751</v>
      </c>
      <c r="B5923" s="21" t="s">
        <v>11752</v>
      </c>
      <c r="C5923" s="21"/>
      <c r="D5923" s="22">
        <v>0</v>
      </c>
      <c r="E5923" s="23">
        <v>0.33619240340749901</v>
      </c>
      <c r="F5923" s="23">
        <v>0.16288615663336381</v>
      </c>
      <c r="G5923" s="23">
        <v>0.20953791062581598</v>
      </c>
      <c r="H5923" s="23">
        <v>-9.4825098071826333E-2</v>
      </c>
      <c r="I5923" s="25">
        <f t="shared" si="368"/>
        <v>0</v>
      </c>
      <c r="J5923" s="25">
        <f t="shared" si="369"/>
        <v>0</v>
      </c>
      <c r="K5923" s="25">
        <f t="shared" si="370"/>
        <v>0</v>
      </c>
      <c r="L5923" s="25">
        <f t="shared" si="371"/>
        <v>0</v>
      </c>
      <c r="M5923" s="25">
        <v>0</v>
      </c>
      <c r="N5923" s="25" t="e">
        <v>#N/A</v>
      </c>
      <c r="O5923" s="25" t="e">
        <f>VLOOKUP(A5923,'NFkB target TFs'!$E$10:$E$54,1,FALSE)</f>
        <v>#N/A</v>
      </c>
      <c r="P5923" s="25" t="e">
        <f>VLOOKUP(A5923,'all NFkB targets'!$A$6:$A$571,1,FALSE)</f>
        <v>#N/A</v>
      </c>
    </row>
    <row r="5924" spans="1:16" x14ac:dyDescent="0.25">
      <c r="A5924" s="96" t="s">
        <v>9449</v>
      </c>
      <c r="B5924" s="21" t="s">
        <v>9450</v>
      </c>
      <c r="C5924" s="21"/>
      <c r="D5924" s="22">
        <v>0</v>
      </c>
      <c r="E5924" s="23">
        <v>1.3600851676582005E-2</v>
      </c>
      <c r="F5924" s="23">
        <v>-2.3317218495731311E-2</v>
      </c>
      <c r="G5924" s="23">
        <v>9.9393029397588484E-2</v>
      </c>
      <c r="H5924" s="23">
        <v>-9.5060858982171051E-2</v>
      </c>
      <c r="I5924" s="25">
        <f t="shared" si="368"/>
        <v>0</v>
      </c>
      <c r="J5924" s="25">
        <f t="shared" si="369"/>
        <v>0</v>
      </c>
      <c r="K5924" s="25">
        <f t="shared" si="370"/>
        <v>0</v>
      </c>
      <c r="L5924" s="25">
        <f t="shared" si="371"/>
        <v>0</v>
      </c>
      <c r="M5924" s="25">
        <v>0</v>
      </c>
      <c r="N5924" s="25" t="e">
        <v>#N/A</v>
      </c>
      <c r="O5924" s="25" t="e">
        <f>VLOOKUP(A5924,'NFkB target TFs'!$E$10:$E$54,1,FALSE)</f>
        <v>#N/A</v>
      </c>
      <c r="P5924" s="25" t="e">
        <f>VLOOKUP(A5924,'all NFkB targets'!$A$6:$A$571,1,FALSE)</f>
        <v>#N/A</v>
      </c>
    </row>
    <row r="5925" spans="1:16" x14ac:dyDescent="0.25">
      <c r="A5925" s="96" t="s">
        <v>5982</v>
      </c>
      <c r="B5925" s="21" t="s">
        <v>5983</v>
      </c>
      <c r="C5925" s="21"/>
      <c r="D5925" s="22">
        <v>0</v>
      </c>
      <c r="E5925" s="23">
        <v>9.2574772915856585E-2</v>
      </c>
      <c r="F5925" s="23">
        <v>0.14484188500938586</v>
      </c>
      <c r="G5925" s="23">
        <v>0.36802049120522462</v>
      </c>
      <c r="H5925" s="23">
        <v>-9.5151013879403598E-2</v>
      </c>
      <c r="I5925" s="25">
        <f t="shared" si="368"/>
        <v>0</v>
      </c>
      <c r="J5925" s="25">
        <f t="shared" si="369"/>
        <v>0</v>
      </c>
      <c r="K5925" s="25">
        <f t="shared" si="370"/>
        <v>0</v>
      </c>
      <c r="L5925" s="25">
        <f t="shared" si="371"/>
        <v>0</v>
      </c>
      <c r="M5925" s="25">
        <v>0</v>
      </c>
      <c r="N5925" s="25" t="e">
        <v>#N/A</v>
      </c>
      <c r="O5925" s="25" t="e">
        <f>VLOOKUP(A5925,'NFkB target TFs'!$E$10:$E$54,1,FALSE)</f>
        <v>#N/A</v>
      </c>
      <c r="P5925" s="25" t="e">
        <f>VLOOKUP(A5925,'all NFkB targets'!$A$6:$A$571,1,FALSE)</f>
        <v>#N/A</v>
      </c>
    </row>
    <row r="5926" spans="1:16" x14ac:dyDescent="0.25">
      <c r="A5926" s="96" t="s">
        <v>1218</v>
      </c>
      <c r="B5926" s="21" t="s">
        <v>1219</v>
      </c>
      <c r="C5926" s="21"/>
      <c r="D5926" s="22">
        <v>0</v>
      </c>
      <c r="E5926" s="23">
        <v>-0.13110890339746353</v>
      </c>
      <c r="F5926" s="23">
        <v>9.5808374294014106E-2</v>
      </c>
      <c r="G5926" s="23">
        <v>-0.43652877984899496</v>
      </c>
      <c r="H5926" s="23">
        <v>-9.5185592157258372E-2</v>
      </c>
      <c r="I5926" s="25">
        <f t="shared" si="368"/>
        <v>0</v>
      </c>
      <c r="J5926" s="25">
        <f t="shared" si="369"/>
        <v>0</v>
      </c>
      <c r="K5926" s="25">
        <f t="shared" si="370"/>
        <v>0</v>
      </c>
      <c r="L5926" s="25">
        <f t="shared" si="371"/>
        <v>0</v>
      </c>
      <c r="M5926" s="25">
        <v>0</v>
      </c>
      <c r="N5926" s="25" t="e">
        <v>#N/A</v>
      </c>
      <c r="O5926" s="25" t="e">
        <f>VLOOKUP(A5926,'NFkB target TFs'!$E$10:$E$54,1,FALSE)</f>
        <v>#N/A</v>
      </c>
      <c r="P5926" s="25" t="e">
        <f>VLOOKUP(A5926,'all NFkB targets'!$A$6:$A$571,1,FALSE)</f>
        <v>#N/A</v>
      </c>
    </row>
    <row r="5927" spans="1:16" x14ac:dyDescent="0.25">
      <c r="A5927" s="96" t="s">
        <v>11951</v>
      </c>
      <c r="B5927" s="21" t="s">
        <v>941</v>
      </c>
      <c r="C5927" s="21"/>
      <c r="D5927" s="22">
        <v>0</v>
      </c>
      <c r="E5927" s="23">
        <v>0.13614214481310388</v>
      </c>
      <c r="F5927" s="23">
        <v>5.2924597161471319E-2</v>
      </c>
      <c r="G5927" s="23">
        <v>-0.40203798996699208</v>
      </c>
      <c r="H5927" s="23">
        <v>-9.5230353046263955E-2</v>
      </c>
      <c r="I5927" s="25">
        <f t="shared" si="368"/>
        <v>0</v>
      </c>
      <c r="J5927" s="25">
        <f t="shared" si="369"/>
        <v>0</v>
      </c>
      <c r="K5927" s="25">
        <f t="shared" si="370"/>
        <v>0</v>
      </c>
      <c r="L5927" s="25">
        <f t="shared" si="371"/>
        <v>0</v>
      </c>
      <c r="M5927" s="25">
        <v>0</v>
      </c>
      <c r="N5927" s="25" t="e">
        <v>#N/A</v>
      </c>
      <c r="O5927" s="25" t="e">
        <f>VLOOKUP(A5927,'NFkB target TFs'!$E$10:$E$54,1,FALSE)</f>
        <v>#N/A</v>
      </c>
      <c r="P5927" s="25" t="e">
        <f>VLOOKUP(A5927,'all NFkB targets'!$A$6:$A$571,1,FALSE)</f>
        <v>#N/A</v>
      </c>
    </row>
    <row r="5928" spans="1:16" x14ac:dyDescent="0.25">
      <c r="A5928" s="96" t="s">
        <v>3562</v>
      </c>
      <c r="B5928" s="21" t="s">
        <v>941</v>
      </c>
      <c r="C5928" s="21"/>
      <c r="D5928" s="22">
        <v>0</v>
      </c>
      <c r="E5928" s="23">
        <v>-0.11107920915386514</v>
      </c>
      <c r="F5928" s="23">
        <v>-0.21321610849621828</v>
      </c>
      <c r="G5928" s="23">
        <v>-0.35110845260271212</v>
      </c>
      <c r="H5928" s="23">
        <v>-9.5370881880532263E-2</v>
      </c>
      <c r="I5928" s="25">
        <f t="shared" si="368"/>
        <v>0</v>
      </c>
      <c r="J5928" s="25">
        <f t="shared" si="369"/>
        <v>0</v>
      </c>
      <c r="K5928" s="25">
        <f t="shared" si="370"/>
        <v>0</v>
      </c>
      <c r="L5928" s="25">
        <f t="shared" si="371"/>
        <v>0</v>
      </c>
      <c r="M5928" s="25">
        <v>0</v>
      </c>
      <c r="N5928" s="25" t="e">
        <v>#N/A</v>
      </c>
      <c r="O5928" s="25" t="e">
        <f>VLOOKUP(A5928,'NFkB target TFs'!$E$10:$E$54,1,FALSE)</f>
        <v>#N/A</v>
      </c>
      <c r="P5928" s="25" t="e">
        <f>VLOOKUP(A5928,'all NFkB targets'!$A$6:$A$571,1,FALSE)</f>
        <v>#N/A</v>
      </c>
    </row>
    <row r="5929" spans="1:16" x14ac:dyDescent="0.25">
      <c r="A5929" s="96" t="s">
        <v>8203</v>
      </c>
      <c r="B5929" s="21" t="s">
        <v>8204</v>
      </c>
      <c r="C5929" s="21"/>
      <c r="D5929" s="22">
        <v>0</v>
      </c>
      <c r="E5929" s="23">
        <v>0.48444158912249485</v>
      </c>
      <c r="F5929" s="23">
        <v>0.51149244667461524</v>
      </c>
      <c r="G5929" s="23">
        <v>0.47514773268216615</v>
      </c>
      <c r="H5929" s="23">
        <v>-9.5419795492821188E-2</v>
      </c>
      <c r="I5929" s="25">
        <f t="shared" si="368"/>
        <v>0</v>
      </c>
      <c r="J5929" s="25">
        <f t="shared" si="369"/>
        <v>0</v>
      </c>
      <c r="K5929" s="25">
        <f t="shared" si="370"/>
        <v>0</v>
      </c>
      <c r="L5929" s="25">
        <f t="shared" si="371"/>
        <v>0</v>
      </c>
      <c r="M5929" s="25">
        <v>0</v>
      </c>
      <c r="N5929" s="25" t="e">
        <v>#N/A</v>
      </c>
      <c r="O5929" s="25" t="e">
        <f>VLOOKUP(A5929,'NFkB target TFs'!$E$10:$E$54,1,FALSE)</f>
        <v>#N/A</v>
      </c>
      <c r="P5929" s="25" t="e">
        <f>VLOOKUP(A5929,'all NFkB targets'!$A$6:$A$571,1,FALSE)</f>
        <v>#N/A</v>
      </c>
    </row>
    <row r="5930" spans="1:16" x14ac:dyDescent="0.25">
      <c r="A5930" s="96" t="s">
        <v>6231</v>
      </c>
      <c r="B5930" s="21" t="s">
        <v>6232</v>
      </c>
      <c r="C5930" s="21"/>
      <c r="D5930" s="22">
        <v>0</v>
      </c>
      <c r="E5930" s="23">
        <v>-0.26526216267066433</v>
      </c>
      <c r="F5930" s="23">
        <v>9.7081174341295276E-2</v>
      </c>
      <c r="G5930" s="23">
        <v>5.0120276173857753E-2</v>
      </c>
      <c r="H5930" s="23">
        <v>-9.5459160338068727E-2</v>
      </c>
      <c r="I5930" s="25">
        <f t="shared" si="368"/>
        <v>0</v>
      </c>
      <c r="J5930" s="25">
        <f t="shared" si="369"/>
        <v>0</v>
      </c>
      <c r="K5930" s="25">
        <f t="shared" si="370"/>
        <v>0</v>
      </c>
      <c r="L5930" s="25">
        <f t="shared" si="371"/>
        <v>0</v>
      </c>
      <c r="M5930" s="25">
        <v>0</v>
      </c>
      <c r="N5930" s="25" t="e">
        <v>#N/A</v>
      </c>
      <c r="O5930" s="25" t="e">
        <f>VLOOKUP(A5930,'NFkB target TFs'!$E$10:$E$54,1,FALSE)</f>
        <v>#N/A</v>
      </c>
      <c r="P5930" s="25" t="e">
        <f>VLOOKUP(A5930,'all NFkB targets'!$A$6:$A$571,1,FALSE)</f>
        <v>#N/A</v>
      </c>
    </row>
    <row r="5931" spans="1:16" x14ac:dyDescent="0.25">
      <c r="A5931" s="96" t="s">
        <v>7906</v>
      </c>
      <c r="B5931" s="21" t="s">
        <v>7907</v>
      </c>
      <c r="C5931" s="21"/>
      <c r="D5931" s="22">
        <v>0</v>
      </c>
      <c r="E5931" s="23">
        <v>-0.23242743773547969</v>
      </c>
      <c r="F5931" s="23">
        <v>-1.8919691452823278E-2</v>
      </c>
      <c r="G5931" s="23">
        <v>0.14200396167754015</v>
      </c>
      <c r="H5931" s="23">
        <v>-9.5463360289341104E-2</v>
      </c>
      <c r="I5931" s="25">
        <f t="shared" si="368"/>
        <v>0</v>
      </c>
      <c r="J5931" s="25">
        <f t="shared" si="369"/>
        <v>0</v>
      </c>
      <c r="K5931" s="25">
        <f t="shared" si="370"/>
        <v>0</v>
      </c>
      <c r="L5931" s="25">
        <f t="shared" si="371"/>
        <v>0</v>
      </c>
      <c r="M5931" s="25">
        <v>0</v>
      </c>
      <c r="N5931" s="25" t="e">
        <v>#N/A</v>
      </c>
      <c r="O5931" s="25" t="e">
        <f>VLOOKUP(A5931,'NFkB target TFs'!$E$10:$E$54,1,FALSE)</f>
        <v>#N/A</v>
      </c>
      <c r="P5931" s="25" t="e">
        <f>VLOOKUP(A5931,'all NFkB targets'!$A$6:$A$571,1,FALSE)</f>
        <v>#N/A</v>
      </c>
    </row>
    <row r="5932" spans="1:16" x14ac:dyDescent="0.25">
      <c r="A5932" s="96" t="s">
        <v>13893</v>
      </c>
      <c r="B5932" s="21" t="s">
        <v>13894</v>
      </c>
      <c r="C5932" s="21"/>
      <c r="D5932" s="22">
        <v>0</v>
      </c>
      <c r="E5932" s="28">
        <v>0.45519707954125582</v>
      </c>
      <c r="F5932" s="28">
        <v>0.14216566576395559</v>
      </c>
      <c r="G5932" s="24">
        <v>-0.70228047761364132</v>
      </c>
      <c r="H5932" s="23">
        <v>-9.5546054296719127E-2</v>
      </c>
      <c r="I5932" s="25">
        <f t="shared" ref="I5932:I5995" si="372">IF(ABS(E5932)&gt;0.585,1,0)</f>
        <v>0</v>
      </c>
      <c r="J5932" s="25">
        <f t="shared" ref="J5932:J5995" si="373">IF(ABS(F5932)&gt;0.585,1,0)</f>
        <v>0</v>
      </c>
      <c r="K5932" s="25">
        <f t="shared" ref="K5932:K5995" si="374">IF(ABS(G5932)&gt;0.585,1,0)</f>
        <v>1</v>
      </c>
      <c r="L5932" s="25">
        <f t="shared" ref="L5932:L5995" si="375">IF(ABS(H5932)&gt;0.585,1,0)</f>
        <v>0</v>
      </c>
      <c r="M5932" s="25">
        <v>1</v>
      </c>
      <c r="N5932" s="25" t="e">
        <v>#N/A</v>
      </c>
      <c r="O5932" s="25" t="e">
        <f>VLOOKUP(A5932,'NFkB target TFs'!$E$10:$E$54,1,FALSE)</f>
        <v>#N/A</v>
      </c>
      <c r="P5932" s="25" t="e">
        <f>VLOOKUP(A5932,'all NFkB targets'!$A$6:$A$571,1,FALSE)</f>
        <v>#N/A</v>
      </c>
    </row>
    <row r="5933" spans="1:16" x14ac:dyDescent="0.25">
      <c r="A5933" s="96" t="s">
        <v>13942</v>
      </c>
      <c r="B5933" s="21" t="s">
        <v>13943</v>
      </c>
      <c r="C5933" s="21"/>
      <c r="D5933" s="22">
        <v>0</v>
      </c>
      <c r="E5933" s="28">
        <v>0.46252307112149516</v>
      </c>
      <c r="F5933" s="28">
        <v>0.18402807716096339</v>
      </c>
      <c r="G5933" s="28">
        <v>0.62780982019694065</v>
      </c>
      <c r="H5933" s="23">
        <v>-9.5575094700792992E-2</v>
      </c>
      <c r="I5933" s="25">
        <f t="shared" si="372"/>
        <v>0</v>
      </c>
      <c r="J5933" s="25">
        <f t="shared" si="373"/>
        <v>0</v>
      </c>
      <c r="K5933" s="25">
        <f t="shared" si="374"/>
        <v>1</v>
      </c>
      <c r="L5933" s="25">
        <f t="shared" si="375"/>
        <v>0</v>
      </c>
      <c r="M5933" s="25">
        <v>1</v>
      </c>
      <c r="N5933" s="25" t="e">
        <v>#N/A</v>
      </c>
      <c r="O5933" s="25" t="e">
        <f>VLOOKUP(A5933,'NFkB target TFs'!$E$10:$E$54,1,FALSE)</f>
        <v>#N/A</v>
      </c>
      <c r="P5933" s="25" t="e">
        <f>VLOOKUP(A5933,'all NFkB targets'!$A$6:$A$571,1,FALSE)</f>
        <v>#N/A</v>
      </c>
    </row>
    <row r="5934" spans="1:16" x14ac:dyDescent="0.25">
      <c r="A5934" s="96" t="s">
        <v>6313</v>
      </c>
      <c r="B5934" s="21" t="s">
        <v>6314</v>
      </c>
      <c r="C5934" s="21"/>
      <c r="D5934" s="22">
        <v>0</v>
      </c>
      <c r="E5934" s="23">
        <v>0.35628755843084392</v>
      </c>
      <c r="F5934" s="23">
        <v>0.19559896444748912</v>
      </c>
      <c r="G5934" s="23">
        <v>0.35744109149597647</v>
      </c>
      <c r="H5934" s="23">
        <v>-9.5630216141543767E-2</v>
      </c>
      <c r="I5934" s="25">
        <f t="shared" si="372"/>
        <v>0</v>
      </c>
      <c r="J5934" s="25">
        <f t="shared" si="373"/>
        <v>0</v>
      </c>
      <c r="K5934" s="25">
        <f t="shared" si="374"/>
        <v>0</v>
      </c>
      <c r="L5934" s="25">
        <f t="shared" si="375"/>
        <v>0</v>
      </c>
      <c r="M5934" s="25">
        <v>0</v>
      </c>
      <c r="N5934" s="25" t="e">
        <v>#N/A</v>
      </c>
      <c r="O5934" s="25" t="e">
        <f>VLOOKUP(A5934,'NFkB target TFs'!$E$10:$E$54,1,FALSE)</f>
        <v>#N/A</v>
      </c>
      <c r="P5934" s="25" t="e">
        <f>VLOOKUP(A5934,'all NFkB targets'!$A$6:$A$571,1,FALSE)</f>
        <v>#N/A</v>
      </c>
    </row>
    <row r="5935" spans="1:16" x14ac:dyDescent="0.25">
      <c r="A5935" s="96" t="s">
        <v>9076</v>
      </c>
      <c r="B5935" s="21" t="s">
        <v>9077</v>
      </c>
      <c r="C5935" s="21"/>
      <c r="D5935" s="22">
        <v>0</v>
      </c>
      <c r="E5935" s="23">
        <v>-3.0728779171522055E-2</v>
      </c>
      <c r="F5935" s="23">
        <v>0.26891591574789886</v>
      </c>
      <c r="G5935" s="23">
        <v>0.26106550479238377</v>
      </c>
      <c r="H5935" s="23">
        <v>-9.5646384570447732E-2</v>
      </c>
      <c r="I5935" s="25">
        <f t="shared" si="372"/>
        <v>0</v>
      </c>
      <c r="J5935" s="25">
        <f t="shared" si="373"/>
        <v>0</v>
      </c>
      <c r="K5935" s="25">
        <f t="shared" si="374"/>
        <v>0</v>
      </c>
      <c r="L5935" s="25">
        <f t="shared" si="375"/>
        <v>0</v>
      </c>
      <c r="M5935" s="25">
        <v>0</v>
      </c>
      <c r="N5935" s="25" t="e">
        <v>#N/A</v>
      </c>
      <c r="O5935" s="25" t="e">
        <f>VLOOKUP(A5935,'NFkB target TFs'!$E$10:$E$54,1,FALSE)</f>
        <v>#N/A</v>
      </c>
      <c r="P5935" s="25" t="e">
        <f>VLOOKUP(A5935,'all NFkB targets'!$A$6:$A$571,1,FALSE)</f>
        <v>#N/A</v>
      </c>
    </row>
    <row r="5936" spans="1:16" x14ac:dyDescent="0.25">
      <c r="A5936" s="96" t="s">
        <v>4889</v>
      </c>
      <c r="B5936" s="21" t="s">
        <v>4890</v>
      </c>
      <c r="C5936" s="21"/>
      <c r="D5936" s="22">
        <v>0</v>
      </c>
      <c r="E5936" s="23">
        <v>6.914714530358694E-2</v>
      </c>
      <c r="F5936" s="23">
        <v>0.17099617129240591</v>
      </c>
      <c r="G5936" s="23">
        <v>-6.1400544664143422E-2</v>
      </c>
      <c r="H5936" s="23">
        <v>-9.564732615693057E-2</v>
      </c>
      <c r="I5936" s="25">
        <f t="shared" si="372"/>
        <v>0</v>
      </c>
      <c r="J5936" s="25">
        <f t="shared" si="373"/>
        <v>0</v>
      </c>
      <c r="K5936" s="25">
        <f t="shared" si="374"/>
        <v>0</v>
      </c>
      <c r="L5936" s="25">
        <f t="shared" si="375"/>
        <v>0</v>
      </c>
      <c r="M5936" s="25">
        <v>0</v>
      </c>
      <c r="N5936" s="25" t="e">
        <v>#N/A</v>
      </c>
      <c r="O5936" s="25" t="e">
        <f>VLOOKUP(A5936,'NFkB target TFs'!$E$10:$E$54,1,FALSE)</f>
        <v>#N/A</v>
      </c>
      <c r="P5936" s="25" t="e">
        <f>VLOOKUP(A5936,'all NFkB targets'!$A$6:$A$571,1,FALSE)</f>
        <v>#N/A</v>
      </c>
    </row>
    <row r="5937" spans="1:16" x14ac:dyDescent="0.25">
      <c r="A5937" s="96" t="s">
        <v>12557</v>
      </c>
      <c r="B5937" s="21" t="s">
        <v>12558</v>
      </c>
      <c r="C5937" s="21"/>
      <c r="D5937" s="22">
        <v>0</v>
      </c>
      <c r="E5937" s="24">
        <v>-0.51732661057834728</v>
      </c>
      <c r="F5937" s="24">
        <v>-0.70643143153860033</v>
      </c>
      <c r="G5937" s="24">
        <v>-0.1559143499948922</v>
      </c>
      <c r="H5937" s="23">
        <v>-9.5710885002309232E-2</v>
      </c>
      <c r="I5937" s="25">
        <f t="shared" si="372"/>
        <v>0</v>
      </c>
      <c r="J5937" s="25">
        <f t="shared" si="373"/>
        <v>1</v>
      </c>
      <c r="K5937" s="25">
        <f t="shared" si="374"/>
        <v>0</v>
      </c>
      <c r="L5937" s="25">
        <f t="shared" si="375"/>
        <v>0</v>
      </c>
      <c r="M5937" s="25">
        <v>1</v>
      </c>
      <c r="N5937" s="25" t="e">
        <v>#N/A</v>
      </c>
      <c r="O5937" s="25" t="e">
        <f>VLOOKUP(A5937,'NFkB target TFs'!$E$10:$E$54,1,FALSE)</f>
        <v>#N/A</v>
      </c>
      <c r="P5937" s="25" t="e">
        <f>VLOOKUP(A5937,'all NFkB targets'!$A$6:$A$571,1,FALSE)</f>
        <v>#N/A</v>
      </c>
    </row>
    <row r="5938" spans="1:16" x14ac:dyDescent="0.25">
      <c r="A5938" s="96" t="s">
        <v>2653</v>
      </c>
      <c r="B5938" s="21" t="s">
        <v>2654</v>
      </c>
      <c r="C5938" s="21"/>
      <c r="D5938" s="22">
        <v>0</v>
      </c>
      <c r="E5938" s="23">
        <v>0.21411020140256076</v>
      </c>
      <c r="F5938" s="23">
        <v>-8.6532074648630039E-2</v>
      </c>
      <c r="G5938" s="23">
        <v>0.12468854427174948</v>
      </c>
      <c r="H5938" s="23">
        <v>-9.5847373402405581E-2</v>
      </c>
      <c r="I5938" s="25">
        <f t="shared" si="372"/>
        <v>0</v>
      </c>
      <c r="J5938" s="25">
        <f t="shared" si="373"/>
        <v>0</v>
      </c>
      <c r="K5938" s="25">
        <f t="shared" si="374"/>
        <v>0</v>
      </c>
      <c r="L5938" s="25">
        <f t="shared" si="375"/>
        <v>0</v>
      </c>
      <c r="M5938" s="25">
        <v>0</v>
      </c>
      <c r="N5938" s="25" t="e">
        <v>#N/A</v>
      </c>
      <c r="O5938" s="25" t="e">
        <f>VLOOKUP(A5938,'NFkB target TFs'!$E$10:$E$54,1,FALSE)</f>
        <v>#N/A</v>
      </c>
      <c r="P5938" s="25" t="e">
        <f>VLOOKUP(A5938,'all NFkB targets'!$A$6:$A$571,1,FALSE)</f>
        <v>#N/A</v>
      </c>
    </row>
    <row r="5939" spans="1:16" x14ac:dyDescent="0.25">
      <c r="A5939" s="96" t="s">
        <v>4566</v>
      </c>
      <c r="B5939" s="21" t="s">
        <v>4567</v>
      </c>
      <c r="C5939" s="21"/>
      <c r="D5939" s="22">
        <v>0</v>
      </c>
      <c r="E5939" s="23">
        <v>0.12068148242246313</v>
      </c>
      <c r="F5939" s="23">
        <v>-6.7667303066501983E-2</v>
      </c>
      <c r="G5939" s="23">
        <v>-0.44516866065985933</v>
      </c>
      <c r="H5939" s="23">
        <v>-9.5894817501309501E-2</v>
      </c>
      <c r="I5939" s="25">
        <f t="shared" si="372"/>
        <v>0</v>
      </c>
      <c r="J5939" s="25">
        <f t="shared" si="373"/>
        <v>0</v>
      </c>
      <c r="K5939" s="25">
        <f t="shared" si="374"/>
        <v>0</v>
      </c>
      <c r="L5939" s="25">
        <f t="shared" si="375"/>
        <v>0</v>
      </c>
      <c r="M5939" s="25">
        <v>0</v>
      </c>
      <c r="N5939" s="25" t="e">
        <v>#N/A</v>
      </c>
      <c r="O5939" s="25" t="e">
        <f>VLOOKUP(A5939,'NFkB target TFs'!$E$10:$E$54,1,FALSE)</f>
        <v>#N/A</v>
      </c>
      <c r="P5939" s="25" t="e">
        <f>VLOOKUP(A5939,'all NFkB targets'!$A$6:$A$571,1,FALSE)</f>
        <v>#N/A</v>
      </c>
    </row>
    <row r="5940" spans="1:16" x14ac:dyDescent="0.25">
      <c r="A5940" s="96" t="s">
        <v>6588</v>
      </c>
      <c r="B5940" s="21" t="s">
        <v>6589</v>
      </c>
      <c r="C5940" s="21"/>
      <c r="D5940" s="22">
        <v>0</v>
      </c>
      <c r="E5940" s="23">
        <v>-2.8377904058425878E-2</v>
      </c>
      <c r="F5940" s="23">
        <v>7.8616070020660789E-2</v>
      </c>
      <c r="G5940" s="23">
        <v>-0.31300410714178489</v>
      </c>
      <c r="H5940" s="23">
        <v>-9.5971383492115286E-2</v>
      </c>
      <c r="I5940" s="25">
        <f t="shared" si="372"/>
        <v>0</v>
      </c>
      <c r="J5940" s="25">
        <f t="shared" si="373"/>
        <v>0</v>
      </c>
      <c r="K5940" s="25">
        <f t="shared" si="374"/>
        <v>0</v>
      </c>
      <c r="L5940" s="25">
        <f t="shared" si="375"/>
        <v>0</v>
      </c>
      <c r="M5940" s="25">
        <v>0</v>
      </c>
      <c r="N5940" s="25" t="e">
        <v>#N/A</v>
      </c>
      <c r="O5940" s="25" t="e">
        <f>VLOOKUP(A5940,'NFkB target TFs'!$E$10:$E$54,1,FALSE)</f>
        <v>#N/A</v>
      </c>
      <c r="P5940" s="25" t="e">
        <f>VLOOKUP(A5940,'all NFkB targets'!$A$6:$A$571,1,FALSE)</f>
        <v>#N/A</v>
      </c>
    </row>
    <row r="5941" spans="1:16" x14ac:dyDescent="0.25">
      <c r="A5941" s="96" t="s">
        <v>10910</v>
      </c>
      <c r="B5941" s="21" t="s">
        <v>10911</v>
      </c>
      <c r="C5941" s="21"/>
      <c r="D5941" s="22">
        <v>0</v>
      </c>
      <c r="E5941" s="23">
        <v>0.33202249164775999</v>
      </c>
      <c r="F5941" s="23">
        <v>0.4095113783545507</v>
      </c>
      <c r="G5941" s="23">
        <v>4.2112299984439938E-2</v>
      </c>
      <c r="H5941" s="23">
        <v>-9.614955699683958E-2</v>
      </c>
      <c r="I5941" s="25">
        <f t="shared" si="372"/>
        <v>0</v>
      </c>
      <c r="J5941" s="25">
        <f t="shared" si="373"/>
        <v>0</v>
      </c>
      <c r="K5941" s="25">
        <f t="shared" si="374"/>
        <v>0</v>
      </c>
      <c r="L5941" s="25">
        <f t="shared" si="375"/>
        <v>0</v>
      </c>
      <c r="M5941" s="25">
        <v>0</v>
      </c>
      <c r="N5941" s="25" t="e">
        <v>#N/A</v>
      </c>
      <c r="O5941" s="25" t="e">
        <f>VLOOKUP(A5941,'NFkB target TFs'!$E$10:$E$54,1,FALSE)</f>
        <v>#N/A</v>
      </c>
      <c r="P5941" s="25" t="e">
        <f>VLOOKUP(A5941,'all NFkB targets'!$A$6:$A$571,1,FALSE)</f>
        <v>#N/A</v>
      </c>
    </row>
    <row r="5942" spans="1:16" x14ac:dyDescent="0.25">
      <c r="A5942" s="96" t="s">
        <v>1424</v>
      </c>
      <c r="B5942" s="21" t="s">
        <v>1425</v>
      </c>
      <c r="C5942" s="21"/>
      <c r="D5942" s="22">
        <v>0</v>
      </c>
      <c r="E5942" s="23">
        <v>0.31583527307511317</v>
      </c>
      <c r="F5942" s="23">
        <v>0.13323612045665678</v>
      </c>
      <c r="G5942" s="23">
        <v>0.13281508857657626</v>
      </c>
      <c r="H5942" s="23">
        <v>-9.6158699091310681E-2</v>
      </c>
      <c r="I5942" s="25">
        <f t="shared" si="372"/>
        <v>0</v>
      </c>
      <c r="J5942" s="25">
        <f t="shared" si="373"/>
        <v>0</v>
      </c>
      <c r="K5942" s="25">
        <f t="shared" si="374"/>
        <v>0</v>
      </c>
      <c r="L5942" s="25">
        <f t="shared" si="375"/>
        <v>0</v>
      </c>
      <c r="M5942" s="25">
        <v>0</v>
      </c>
      <c r="N5942" s="25" t="e">
        <v>#N/A</v>
      </c>
      <c r="O5942" s="25" t="e">
        <f>VLOOKUP(A5942,'NFkB target TFs'!$E$10:$E$54,1,FALSE)</f>
        <v>#N/A</v>
      </c>
      <c r="P5942" s="25" t="e">
        <f>VLOOKUP(A5942,'all NFkB targets'!$A$6:$A$571,1,FALSE)</f>
        <v>#N/A</v>
      </c>
    </row>
    <row r="5943" spans="1:16" x14ac:dyDescent="0.25">
      <c r="A5943" s="96" t="s">
        <v>13608</v>
      </c>
      <c r="B5943" s="21" t="s">
        <v>13609</v>
      </c>
      <c r="C5943" s="21"/>
      <c r="D5943" s="22">
        <v>0</v>
      </c>
      <c r="E5943" s="24">
        <v>-0.25599667566601708</v>
      </c>
      <c r="F5943" s="24">
        <v>-0.39012968390542446</v>
      </c>
      <c r="G5943" s="24">
        <v>-0.70479226613108892</v>
      </c>
      <c r="H5943" s="23">
        <v>-9.6256429703562643E-2</v>
      </c>
      <c r="I5943" s="25">
        <f t="shared" si="372"/>
        <v>0</v>
      </c>
      <c r="J5943" s="25">
        <f t="shared" si="373"/>
        <v>0</v>
      </c>
      <c r="K5943" s="25">
        <f t="shared" si="374"/>
        <v>1</v>
      </c>
      <c r="L5943" s="25">
        <f t="shared" si="375"/>
        <v>0</v>
      </c>
      <c r="M5943" s="25">
        <v>1</v>
      </c>
      <c r="N5943" s="25" t="e">
        <v>#N/A</v>
      </c>
      <c r="O5943" s="25" t="e">
        <f>VLOOKUP(A5943,'NFkB target TFs'!$E$10:$E$54,1,FALSE)</f>
        <v>#N/A</v>
      </c>
      <c r="P5943" s="25" t="e">
        <f>VLOOKUP(A5943,'all NFkB targets'!$A$6:$A$571,1,FALSE)</f>
        <v>#N/A</v>
      </c>
    </row>
    <row r="5944" spans="1:16" x14ac:dyDescent="0.25">
      <c r="A5944" s="96" t="s">
        <v>709</v>
      </c>
      <c r="B5944" s="21" t="s">
        <v>710</v>
      </c>
      <c r="C5944" s="21"/>
      <c r="D5944" s="22">
        <v>0</v>
      </c>
      <c r="E5944" s="23">
        <v>0.2869697396949944</v>
      </c>
      <c r="F5944" s="23">
        <v>-1.1970133122024485E-2</v>
      </c>
      <c r="G5944" s="23">
        <v>-0.11254463370897562</v>
      </c>
      <c r="H5944" s="23">
        <v>-9.6339224896044087E-2</v>
      </c>
      <c r="I5944" s="25">
        <f t="shared" si="372"/>
        <v>0</v>
      </c>
      <c r="J5944" s="25">
        <f t="shared" si="373"/>
        <v>0</v>
      </c>
      <c r="K5944" s="25">
        <f t="shared" si="374"/>
        <v>0</v>
      </c>
      <c r="L5944" s="25">
        <f t="shared" si="375"/>
        <v>0</v>
      </c>
      <c r="M5944" s="25">
        <v>0</v>
      </c>
      <c r="N5944" s="25" t="e">
        <v>#N/A</v>
      </c>
      <c r="O5944" s="25" t="e">
        <f>VLOOKUP(A5944,'NFkB target TFs'!$E$10:$E$54,1,FALSE)</f>
        <v>#N/A</v>
      </c>
      <c r="P5944" s="25" t="e">
        <f>VLOOKUP(A5944,'all NFkB targets'!$A$6:$A$571,1,FALSE)</f>
        <v>#N/A</v>
      </c>
    </row>
    <row r="5945" spans="1:16" x14ac:dyDescent="0.25">
      <c r="A5945" s="96" t="s">
        <v>7674</v>
      </c>
      <c r="B5945" s="21" t="s">
        <v>7675</v>
      </c>
      <c r="C5945" s="21"/>
      <c r="D5945" s="22">
        <v>0</v>
      </c>
      <c r="E5945" s="23">
        <v>0.29111662334372329</v>
      </c>
      <c r="F5945" s="23">
        <v>0.29349950481755549</v>
      </c>
      <c r="G5945" s="23">
        <v>0.1923910784809309</v>
      </c>
      <c r="H5945" s="23">
        <v>-9.638253044825168E-2</v>
      </c>
      <c r="I5945" s="25">
        <f t="shared" si="372"/>
        <v>0</v>
      </c>
      <c r="J5945" s="25">
        <f t="shared" si="373"/>
        <v>0</v>
      </c>
      <c r="K5945" s="25">
        <f t="shared" si="374"/>
        <v>0</v>
      </c>
      <c r="L5945" s="25">
        <f t="shared" si="375"/>
        <v>0</v>
      </c>
      <c r="M5945" s="25">
        <v>0</v>
      </c>
      <c r="N5945" s="25" t="e">
        <v>#N/A</v>
      </c>
      <c r="O5945" s="25" t="e">
        <f>VLOOKUP(A5945,'NFkB target TFs'!$E$10:$E$54,1,FALSE)</f>
        <v>#N/A</v>
      </c>
      <c r="P5945" s="25" t="e">
        <f>VLOOKUP(A5945,'all NFkB targets'!$A$6:$A$571,1,FALSE)</f>
        <v>#N/A</v>
      </c>
    </row>
    <row r="5946" spans="1:16" x14ac:dyDescent="0.25">
      <c r="A5946" s="96" t="s">
        <v>6179</v>
      </c>
      <c r="B5946" s="21" t="s">
        <v>6180</v>
      </c>
      <c r="C5946" s="21"/>
      <c r="D5946" s="22">
        <v>0</v>
      </c>
      <c r="E5946" s="23">
        <v>0.15613303415081034</v>
      </c>
      <c r="F5946" s="23">
        <v>0.18907208344468338</v>
      </c>
      <c r="G5946" s="23">
        <v>-0.18843252666920701</v>
      </c>
      <c r="H5946" s="23">
        <v>-9.645513596572787E-2</v>
      </c>
      <c r="I5946" s="25">
        <f t="shared" si="372"/>
        <v>0</v>
      </c>
      <c r="J5946" s="25">
        <f t="shared" si="373"/>
        <v>0</v>
      </c>
      <c r="K5946" s="25">
        <f t="shared" si="374"/>
        <v>0</v>
      </c>
      <c r="L5946" s="25">
        <f t="shared" si="375"/>
        <v>0</v>
      </c>
      <c r="M5946" s="25">
        <v>0</v>
      </c>
      <c r="N5946" s="25" t="e">
        <v>#N/A</v>
      </c>
      <c r="O5946" s="25" t="e">
        <f>VLOOKUP(A5946,'NFkB target TFs'!$E$10:$E$54,1,FALSE)</f>
        <v>#N/A</v>
      </c>
      <c r="P5946" s="25" t="e">
        <f>VLOOKUP(A5946,'all NFkB targets'!$A$6:$A$571,1,FALSE)</f>
        <v>#N/A</v>
      </c>
    </row>
    <row r="5947" spans="1:16" x14ac:dyDescent="0.25">
      <c r="A5947" s="96" t="s">
        <v>1799</v>
      </c>
      <c r="B5947" s="21" t="s">
        <v>1800</v>
      </c>
      <c r="C5947" s="21"/>
      <c r="D5947" s="22">
        <v>0</v>
      </c>
      <c r="E5947" s="23">
        <v>-2.3158677242764297E-2</v>
      </c>
      <c r="F5947" s="23">
        <v>0.1235972559711168</v>
      </c>
      <c r="G5947" s="23">
        <v>-0.19679051194382927</v>
      </c>
      <c r="H5947" s="23">
        <v>-9.648174369288165E-2</v>
      </c>
      <c r="I5947" s="25">
        <f t="shared" si="372"/>
        <v>0</v>
      </c>
      <c r="J5947" s="25">
        <f t="shared" si="373"/>
        <v>0</v>
      </c>
      <c r="K5947" s="25">
        <f t="shared" si="374"/>
        <v>0</v>
      </c>
      <c r="L5947" s="25">
        <f t="shared" si="375"/>
        <v>0</v>
      </c>
      <c r="M5947" s="25">
        <v>0</v>
      </c>
      <c r="N5947" s="25" t="e">
        <v>#N/A</v>
      </c>
      <c r="O5947" s="25" t="e">
        <f>VLOOKUP(A5947,'NFkB target TFs'!$E$10:$E$54,1,FALSE)</f>
        <v>#N/A</v>
      </c>
      <c r="P5947" s="25" t="e">
        <f>VLOOKUP(A5947,'all NFkB targets'!$A$6:$A$571,1,FALSE)</f>
        <v>#N/A</v>
      </c>
    </row>
    <row r="5948" spans="1:16" x14ac:dyDescent="0.25">
      <c r="A5948" s="96" t="s">
        <v>10708</v>
      </c>
      <c r="B5948" s="21" t="s">
        <v>10709</v>
      </c>
      <c r="C5948" s="21"/>
      <c r="D5948" s="22">
        <v>0</v>
      </c>
      <c r="E5948" s="23">
        <v>0.4820607616187757</v>
      </c>
      <c r="F5948" s="23">
        <v>-4.6723105358511048E-2</v>
      </c>
      <c r="G5948" s="23">
        <v>0.17634887433636626</v>
      </c>
      <c r="H5948" s="23">
        <v>-9.648736889077382E-2</v>
      </c>
      <c r="I5948" s="25">
        <f t="shared" si="372"/>
        <v>0</v>
      </c>
      <c r="J5948" s="25">
        <f t="shared" si="373"/>
        <v>0</v>
      </c>
      <c r="K5948" s="25">
        <f t="shared" si="374"/>
        <v>0</v>
      </c>
      <c r="L5948" s="25">
        <f t="shared" si="375"/>
        <v>0</v>
      </c>
      <c r="M5948" s="25">
        <v>0</v>
      </c>
      <c r="N5948" s="25" t="e">
        <v>#N/A</v>
      </c>
      <c r="O5948" s="25" t="e">
        <f>VLOOKUP(A5948,'NFkB target TFs'!$E$10:$E$54,1,FALSE)</f>
        <v>#N/A</v>
      </c>
      <c r="P5948" s="25" t="e">
        <f>VLOOKUP(A5948,'all NFkB targets'!$A$6:$A$571,1,FALSE)</f>
        <v>#N/A</v>
      </c>
    </row>
    <row r="5949" spans="1:16" x14ac:dyDescent="0.25">
      <c r="A5949" s="96" t="s">
        <v>12160</v>
      </c>
      <c r="B5949" s="21" t="s">
        <v>12161</v>
      </c>
      <c r="C5949" s="21"/>
      <c r="D5949" s="22">
        <v>0</v>
      </c>
      <c r="E5949" s="24">
        <v>-0.63005928613742634</v>
      </c>
      <c r="F5949" s="28">
        <v>0.40514615316352731</v>
      </c>
      <c r="G5949" s="24">
        <v>-0.12497084518309434</v>
      </c>
      <c r="H5949" s="23">
        <v>-9.6617604852276051E-2</v>
      </c>
      <c r="I5949" s="25">
        <f t="shared" si="372"/>
        <v>1</v>
      </c>
      <c r="J5949" s="25">
        <f t="shared" si="373"/>
        <v>0</v>
      </c>
      <c r="K5949" s="25">
        <f t="shared" si="374"/>
        <v>0</v>
      </c>
      <c r="L5949" s="25">
        <f t="shared" si="375"/>
        <v>0</v>
      </c>
      <c r="M5949" s="25">
        <v>1</v>
      </c>
      <c r="N5949" s="25" t="e">
        <v>#N/A</v>
      </c>
      <c r="O5949" s="25" t="e">
        <f>VLOOKUP(A5949,'NFkB target TFs'!$E$10:$E$54,1,FALSE)</f>
        <v>#N/A</v>
      </c>
      <c r="P5949" s="25" t="e">
        <f>VLOOKUP(A5949,'all NFkB targets'!$A$6:$A$571,1,FALSE)</f>
        <v>#N/A</v>
      </c>
    </row>
    <row r="5950" spans="1:16" x14ac:dyDescent="0.25">
      <c r="A5950" s="96" t="s">
        <v>5218</v>
      </c>
      <c r="B5950" s="21" t="s">
        <v>5219</v>
      </c>
      <c r="C5950" s="21"/>
      <c r="D5950" s="22">
        <v>0</v>
      </c>
      <c r="E5950" s="23">
        <v>2.4165401468901615E-2</v>
      </c>
      <c r="F5950" s="23">
        <v>-0.40888389116678858</v>
      </c>
      <c r="G5950" s="23">
        <v>-5.3957018948196232E-2</v>
      </c>
      <c r="H5950" s="23">
        <v>-9.6647801376069403E-2</v>
      </c>
      <c r="I5950" s="25">
        <f t="shared" si="372"/>
        <v>0</v>
      </c>
      <c r="J5950" s="25">
        <f t="shared" si="373"/>
        <v>0</v>
      </c>
      <c r="K5950" s="25">
        <f t="shared" si="374"/>
        <v>0</v>
      </c>
      <c r="L5950" s="25">
        <f t="shared" si="375"/>
        <v>0</v>
      </c>
      <c r="M5950" s="25">
        <v>0</v>
      </c>
      <c r="N5950" s="25" t="e">
        <v>#N/A</v>
      </c>
      <c r="O5950" s="25" t="e">
        <f>VLOOKUP(A5950,'NFkB target TFs'!$E$10:$E$54,1,FALSE)</f>
        <v>#N/A</v>
      </c>
      <c r="P5950" s="25" t="e">
        <f>VLOOKUP(A5950,'all NFkB targets'!$A$6:$A$571,1,FALSE)</f>
        <v>#N/A</v>
      </c>
    </row>
    <row r="5951" spans="1:16" x14ac:dyDescent="0.25">
      <c r="A5951" s="96" t="s">
        <v>9654</v>
      </c>
      <c r="B5951" s="21" t="s">
        <v>9655</v>
      </c>
      <c r="C5951" s="21"/>
      <c r="D5951" s="22">
        <v>0</v>
      </c>
      <c r="E5951" s="23">
        <v>0.20295428089180526</v>
      </c>
      <c r="F5951" s="23">
        <v>0.13051709343382839</v>
      </c>
      <c r="G5951" s="23">
        <v>0.14084710644142504</v>
      </c>
      <c r="H5951" s="23">
        <v>-9.6761121679265066E-2</v>
      </c>
      <c r="I5951" s="25">
        <f t="shared" si="372"/>
        <v>0</v>
      </c>
      <c r="J5951" s="25">
        <f t="shared" si="373"/>
        <v>0</v>
      </c>
      <c r="K5951" s="25">
        <f t="shared" si="374"/>
        <v>0</v>
      </c>
      <c r="L5951" s="25">
        <f t="shared" si="375"/>
        <v>0</v>
      </c>
      <c r="M5951" s="25">
        <v>0</v>
      </c>
      <c r="N5951" s="25" t="e">
        <v>#N/A</v>
      </c>
      <c r="O5951" s="25" t="e">
        <f>VLOOKUP(A5951,'NFkB target TFs'!$E$10:$E$54,1,FALSE)</f>
        <v>#N/A</v>
      </c>
      <c r="P5951" s="25" t="e">
        <f>VLOOKUP(A5951,'all NFkB targets'!$A$6:$A$571,1,FALSE)</f>
        <v>#N/A</v>
      </c>
    </row>
    <row r="5952" spans="1:16" x14ac:dyDescent="0.25">
      <c r="A5952" s="96" t="s">
        <v>5072</v>
      </c>
      <c r="B5952" s="21" t="s">
        <v>5073</v>
      </c>
      <c r="C5952" s="21"/>
      <c r="D5952" s="22">
        <v>0</v>
      </c>
      <c r="E5952" s="23">
        <v>1.500747149261141E-2</v>
      </c>
      <c r="F5952" s="23">
        <v>0.43129504534544411</v>
      </c>
      <c r="G5952" s="23">
        <v>0.10889047275886789</v>
      </c>
      <c r="H5952" s="23">
        <v>-9.685722161968173E-2</v>
      </c>
      <c r="I5952" s="25">
        <f t="shared" si="372"/>
        <v>0</v>
      </c>
      <c r="J5952" s="25">
        <f t="shared" si="373"/>
        <v>0</v>
      </c>
      <c r="K5952" s="25">
        <f t="shared" si="374"/>
        <v>0</v>
      </c>
      <c r="L5952" s="25">
        <f t="shared" si="375"/>
        <v>0</v>
      </c>
      <c r="M5952" s="25">
        <v>0</v>
      </c>
      <c r="N5952" s="25" t="e">
        <v>#N/A</v>
      </c>
      <c r="O5952" s="25" t="e">
        <f>VLOOKUP(A5952,'NFkB target TFs'!$E$10:$E$54,1,FALSE)</f>
        <v>#N/A</v>
      </c>
      <c r="P5952" s="25" t="e">
        <f>VLOOKUP(A5952,'all NFkB targets'!$A$6:$A$571,1,FALSE)</f>
        <v>#N/A</v>
      </c>
    </row>
    <row r="5953" spans="1:16" x14ac:dyDescent="0.25">
      <c r="A5953" s="96" t="s">
        <v>12022</v>
      </c>
      <c r="B5953" s="21" t="s">
        <v>12023</v>
      </c>
      <c r="C5953" s="21"/>
      <c r="D5953" s="22">
        <v>0</v>
      </c>
      <c r="E5953" s="28">
        <v>0.59787236484995598</v>
      </c>
      <c r="F5953" s="23">
        <v>0.1031254523860755</v>
      </c>
      <c r="G5953" s="28">
        <v>0.23244106921321564</v>
      </c>
      <c r="H5953" s="23">
        <v>-9.6890554356145395E-2</v>
      </c>
      <c r="I5953" s="25">
        <f t="shared" si="372"/>
        <v>1</v>
      </c>
      <c r="J5953" s="25">
        <f t="shared" si="373"/>
        <v>0</v>
      </c>
      <c r="K5953" s="25">
        <f t="shared" si="374"/>
        <v>0</v>
      </c>
      <c r="L5953" s="25">
        <f t="shared" si="375"/>
        <v>0</v>
      </c>
      <c r="M5953" s="25">
        <v>1</v>
      </c>
      <c r="N5953" s="25" t="e">
        <v>#N/A</v>
      </c>
      <c r="O5953" s="25" t="e">
        <f>VLOOKUP(A5953,'NFkB target TFs'!$E$10:$E$54,1,FALSE)</f>
        <v>#N/A</v>
      </c>
      <c r="P5953" s="25" t="e">
        <f>VLOOKUP(A5953,'all NFkB targets'!$A$6:$A$571,1,FALSE)</f>
        <v>#N/A</v>
      </c>
    </row>
    <row r="5954" spans="1:16" x14ac:dyDescent="0.25">
      <c r="A5954" s="96" t="s">
        <v>12899</v>
      </c>
      <c r="B5954" s="21" t="s">
        <v>12900</v>
      </c>
      <c r="C5954" s="21"/>
      <c r="D5954" s="22">
        <v>0</v>
      </c>
      <c r="E5954" s="28">
        <v>0.57055470696928889</v>
      </c>
      <c r="F5954" s="28">
        <v>1.6514679056189789</v>
      </c>
      <c r="G5954" s="23">
        <v>0.10405987814796164</v>
      </c>
      <c r="H5954" s="23">
        <v>-9.6934310346881672E-2</v>
      </c>
      <c r="I5954" s="25">
        <f t="shared" si="372"/>
        <v>0</v>
      </c>
      <c r="J5954" s="25">
        <f t="shared" si="373"/>
        <v>1</v>
      </c>
      <c r="K5954" s="25">
        <f t="shared" si="374"/>
        <v>0</v>
      </c>
      <c r="L5954" s="25">
        <f t="shared" si="375"/>
        <v>0</v>
      </c>
      <c r="M5954" s="25">
        <v>1</v>
      </c>
      <c r="N5954" s="25" t="e">
        <v>#N/A</v>
      </c>
      <c r="O5954" s="25" t="e">
        <f>VLOOKUP(A5954,'NFkB target TFs'!$E$10:$E$54,1,FALSE)</f>
        <v>#N/A</v>
      </c>
      <c r="P5954" s="25" t="e">
        <f>VLOOKUP(A5954,'all NFkB targets'!$A$6:$A$571,1,FALSE)</f>
        <v>#N/A</v>
      </c>
    </row>
    <row r="5955" spans="1:16" x14ac:dyDescent="0.25">
      <c r="A5955" s="96" t="s">
        <v>11092</v>
      </c>
      <c r="B5955" s="21" t="s">
        <v>11093</v>
      </c>
      <c r="C5955" s="21"/>
      <c r="D5955" s="22">
        <v>0</v>
      </c>
      <c r="E5955" s="23">
        <v>-0.18817984152633746</v>
      </c>
      <c r="F5955" s="23">
        <v>-2.6585567446390682E-2</v>
      </c>
      <c r="G5955" s="23">
        <v>-5.549582000755348E-2</v>
      </c>
      <c r="H5955" s="23">
        <v>-9.69931742064368E-2</v>
      </c>
      <c r="I5955" s="25">
        <f t="shared" si="372"/>
        <v>0</v>
      </c>
      <c r="J5955" s="25">
        <f t="shared" si="373"/>
        <v>0</v>
      </c>
      <c r="K5955" s="25">
        <f t="shared" si="374"/>
        <v>0</v>
      </c>
      <c r="L5955" s="25">
        <f t="shared" si="375"/>
        <v>0</v>
      </c>
      <c r="M5955" s="25">
        <v>0</v>
      </c>
      <c r="N5955" s="25" t="e">
        <v>#N/A</v>
      </c>
      <c r="O5955" s="25" t="e">
        <f>VLOOKUP(A5955,'NFkB target TFs'!$E$10:$E$54,1,FALSE)</f>
        <v>#N/A</v>
      </c>
      <c r="P5955" s="25" t="e">
        <f>VLOOKUP(A5955,'all NFkB targets'!$A$6:$A$571,1,FALSE)</f>
        <v>#N/A</v>
      </c>
    </row>
    <row r="5956" spans="1:16" x14ac:dyDescent="0.25">
      <c r="A5956" s="96" t="s">
        <v>8653</v>
      </c>
      <c r="B5956" s="21" t="s">
        <v>8654</v>
      </c>
      <c r="C5956" s="21"/>
      <c r="D5956" s="22">
        <v>0</v>
      </c>
      <c r="E5956" s="23">
        <v>-0.13090101612517421</v>
      </c>
      <c r="F5956" s="23">
        <v>-2.0431340755256641E-2</v>
      </c>
      <c r="G5956" s="23">
        <v>-5.4031889920246191E-2</v>
      </c>
      <c r="H5956" s="23">
        <v>-9.7071613333909526E-2</v>
      </c>
      <c r="I5956" s="25">
        <f t="shared" si="372"/>
        <v>0</v>
      </c>
      <c r="J5956" s="25">
        <f t="shared" si="373"/>
        <v>0</v>
      </c>
      <c r="K5956" s="25">
        <f t="shared" si="374"/>
        <v>0</v>
      </c>
      <c r="L5956" s="25">
        <f t="shared" si="375"/>
        <v>0</v>
      </c>
      <c r="M5956" s="25">
        <v>0</v>
      </c>
      <c r="N5956" s="25" t="e">
        <v>#N/A</v>
      </c>
      <c r="O5956" s="25" t="e">
        <f>VLOOKUP(A5956,'NFkB target TFs'!$E$10:$E$54,1,FALSE)</f>
        <v>#N/A</v>
      </c>
      <c r="P5956" s="25" t="e">
        <f>VLOOKUP(A5956,'all NFkB targets'!$A$6:$A$571,1,FALSE)</f>
        <v>#N/A</v>
      </c>
    </row>
    <row r="5957" spans="1:16" x14ac:dyDescent="0.25">
      <c r="A5957" s="96" t="s">
        <v>956</v>
      </c>
      <c r="B5957" s="21" t="s">
        <v>957</v>
      </c>
      <c r="C5957" s="21"/>
      <c r="D5957" s="22">
        <v>0</v>
      </c>
      <c r="E5957" s="23">
        <v>-5.289991734417003E-2</v>
      </c>
      <c r="F5957" s="23">
        <v>0.32344185977754908</v>
      </c>
      <c r="G5957" s="23">
        <v>0.28832568501449507</v>
      </c>
      <c r="H5957" s="23">
        <v>-9.7216428895101667E-2</v>
      </c>
      <c r="I5957" s="25">
        <f t="shared" si="372"/>
        <v>0</v>
      </c>
      <c r="J5957" s="25">
        <f t="shared" si="373"/>
        <v>0</v>
      </c>
      <c r="K5957" s="25">
        <f t="shared" si="374"/>
        <v>0</v>
      </c>
      <c r="L5957" s="25">
        <f t="shared" si="375"/>
        <v>0</v>
      </c>
      <c r="M5957" s="25">
        <v>0</v>
      </c>
      <c r="N5957" s="25" t="e">
        <v>#N/A</v>
      </c>
      <c r="O5957" s="25" t="e">
        <f>VLOOKUP(A5957,'NFkB target TFs'!$E$10:$E$54,1,FALSE)</f>
        <v>#N/A</v>
      </c>
      <c r="P5957" s="25" t="e">
        <f>VLOOKUP(A5957,'all NFkB targets'!$A$6:$A$571,1,FALSE)</f>
        <v>#N/A</v>
      </c>
    </row>
    <row r="5958" spans="1:16" x14ac:dyDescent="0.25">
      <c r="A5958" s="96" t="s">
        <v>6872</v>
      </c>
      <c r="B5958" s="21" t="s">
        <v>941</v>
      </c>
      <c r="C5958" s="21"/>
      <c r="D5958" s="22">
        <v>0</v>
      </c>
      <c r="E5958" s="23">
        <v>0.17832367973662286</v>
      </c>
      <c r="F5958" s="23">
        <v>7.5173965652488711E-2</v>
      </c>
      <c r="G5958" s="23">
        <v>-7.9962007241305727E-2</v>
      </c>
      <c r="H5958" s="23">
        <v>-9.7313702640708058E-2</v>
      </c>
      <c r="I5958" s="25">
        <f t="shared" si="372"/>
        <v>0</v>
      </c>
      <c r="J5958" s="25">
        <f t="shared" si="373"/>
        <v>0</v>
      </c>
      <c r="K5958" s="25">
        <f t="shared" si="374"/>
        <v>0</v>
      </c>
      <c r="L5958" s="25">
        <f t="shared" si="375"/>
        <v>0</v>
      </c>
      <c r="M5958" s="25">
        <v>0</v>
      </c>
      <c r="N5958" s="25" t="e">
        <v>#N/A</v>
      </c>
      <c r="O5958" s="25" t="e">
        <f>VLOOKUP(A5958,'NFkB target TFs'!$E$10:$E$54,1,FALSE)</f>
        <v>#N/A</v>
      </c>
      <c r="P5958" s="25" t="e">
        <f>VLOOKUP(A5958,'all NFkB targets'!$A$6:$A$571,1,FALSE)</f>
        <v>#N/A</v>
      </c>
    </row>
    <row r="5959" spans="1:16" x14ac:dyDescent="0.25">
      <c r="A5959" s="96" t="s">
        <v>2021</v>
      </c>
      <c r="B5959" s="21" t="s">
        <v>2022</v>
      </c>
      <c r="C5959" s="21"/>
      <c r="D5959" s="22">
        <v>0</v>
      </c>
      <c r="E5959" s="23">
        <v>0.14226489784366028</v>
      </c>
      <c r="F5959" s="23">
        <v>0.42285949761240987</v>
      </c>
      <c r="G5959" s="23">
        <v>0.51093803379562153</v>
      </c>
      <c r="H5959" s="23">
        <v>-9.7329918644804461E-2</v>
      </c>
      <c r="I5959" s="25">
        <f t="shared" si="372"/>
        <v>0</v>
      </c>
      <c r="J5959" s="25">
        <f t="shared" si="373"/>
        <v>0</v>
      </c>
      <c r="K5959" s="25">
        <f t="shared" si="374"/>
        <v>0</v>
      </c>
      <c r="L5959" s="25">
        <f t="shared" si="375"/>
        <v>0</v>
      </c>
      <c r="M5959" s="25">
        <v>0</v>
      </c>
      <c r="N5959" s="25" t="e">
        <v>#N/A</v>
      </c>
      <c r="O5959" s="25" t="e">
        <f>VLOOKUP(A5959,'NFkB target TFs'!$E$10:$E$54,1,FALSE)</f>
        <v>#N/A</v>
      </c>
      <c r="P5959" s="25" t="e">
        <f>VLOOKUP(A5959,'all NFkB targets'!$A$6:$A$571,1,FALSE)</f>
        <v>#N/A</v>
      </c>
    </row>
    <row r="5960" spans="1:16" x14ac:dyDescent="0.25">
      <c r="A5960" s="96" t="s">
        <v>8419</v>
      </c>
      <c r="B5960" s="21" t="s">
        <v>8420</v>
      </c>
      <c r="C5960" s="21"/>
      <c r="D5960" s="22">
        <v>0</v>
      </c>
      <c r="E5960" s="23">
        <v>0.30047722108919367</v>
      </c>
      <c r="F5960" s="23">
        <v>0.49140480159011979</v>
      </c>
      <c r="G5960" s="23">
        <v>0.42015646990385741</v>
      </c>
      <c r="H5960" s="23">
        <v>-9.762720439528394E-2</v>
      </c>
      <c r="I5960" s="25">
        <f t="shared" si="372"/>
        <v>0</v>
      </c>
      <c r="J5960" s="25">
        <f t="shared" si="373"/>
        <v>0</v>
      </c>
      <c r="K5960" s="25">
        <f t="shared" si="374"/>
        <v>0</v>
      </c>
      <c r="L5960" s="25">
        <f t="shared" si="375"/>
        <v>0</v>
      </c>
      <c r="M5960" s="25">
        <v>0</v>
      </c>
      <c r="N5960" s="25" t="e">
        <v>#N/A</v>
      </c>
      <c r="O5960" s="25" t="e">
        <f>VLOOKUP(A5960,'NFkB target TFs'!$E$10:$E$54,1,FALSE)</f>
        <v>#N/A</v>
      </c>
      <c r="P5960" s="25" t="e">
        <f>VLOOKUP(A5960,'all NFkB targets'!$A$6:$A$571,1,FALSE)</f>
        <v>#N/A</v>
      </c>
    </row>
    <row r="5961" spans="1:16" x14ac:dyDescent="0.25">
      <c r="A5961" s="96" t="s">
        <v>6948</v>
      </c>
      <c r="B5961" s="21" t="s">
        <v>6949</v>
      </c>
      <c r="C5961" s="21"/>
      <c r="D5961" s="22">
        <v>0</v>
      </c>
      <c r="E5961" s="23">
        <v>7.0726971542559774E-2</v>
      </c>
      <c r="F5961" s="23">
        <v>-0.15236323738001026</v>
      </c>
      <c r="G5961" s="23">
        <v>-0.19942696767089671</v>
      </c>
      <c r="H5961" s="23">
        <v>-9.7646921788695454E-2</v>
      </c>
      <c r="I5961" s="25">
        <f t="shared" si="372"/>
        <v>0</v>
      </c>
      <c r="J5961" s="25">
        <f t="shared" si="373"/>
        <v>0</v>
      </c>
      <c r="K5961" s="25">
        <f t="shared" si="374"/>
        <v>0</v>
      </c>
      <c r="L5961" s="25">
        <f t="shared" si="375"/>
        <v>0</v>
      </c>
      <c r="M5961" s="25">
        <v>0</v>
      </c>
      <c r="N5961" s="25" t="e">
        <v>#N/A</v>
      </c>
      <c r="O5961" s="25" t="e">
        <f>VLOOKUP(A5961,'NFkB target TFs'!$E$10:$E$54,1,FALSE)</f>
        <v>#N/A</v>
      </c>
      <c r="P5961" s="25" t="e">
        <f>VLOOKUP(A5961,'all NFkB targets'!$A$6:$A$571,1,FALSE)</f>
        <v>#N/A</v>
      </c>
    </row>
    <row r="5962" spans="1:16" x14ac:dyDescent="0.25">
      <c r="A5962" s="96" t="s">
        <v>3307</v>
      </c>
      <c r="B5962" s="21" t="s">
        <v>3308</v>
      </c>
      <c r="C5962" s="21"/>
      <c r="D5962" s="22">
        <v>0</v>
      </c>
      <c r="E5962" s="23">
        <v>4.6967756910009123E-2</v>
      </c>
      <c r="F5962" s="23">
        <v>9.948636244447763E-2</v>
      </c>
      <c r="G5962" s="23">
        <v>2.1592385116500447E-2</v>
      </c>
      <c r="H5962" s="23">
        <v>-9.7692153162637935E-2</v>
      </c>
      <c r="I5962" s="25">
        <f t="shared" si="372"/>
        <v>0</v>
      </c>
      <c r="J5962" s="25">
        <f t="shared" si="373"/>
        <v>0</v>
      </c>
      <c r="K5962" s="25">
        <f t="shared" si="374"/>
        <v>0</v>
      </c>
      <c r="L5962" s="25">
        <f t="shared" si="375"/>
        <v>0</v>
      </c>
      <c r="M5962" s="25">
        <v>0</v>
      </c>
      <c r="N5962" s="25" t="e">
        <v>#N/A</v>
      </c>
      <c r="O5962" s="25" t="e">
        <f>VLOOKUP(A5962,'NFkB target TFs'!$E$10:$E$54,1,FALSE)</f>
        <v>#N/A</v>
      </c>
      <c r="P5962" s="25" t="e">
        <f>VLOOKUP(A5962,'all NFkB targets'!$A$6:$A$571,1,FALSE)</f>
        <v>#N/A</v>
      </c>
    </row>
    <row r="5963" spans="1:16" x14ac:dyDescent="0.25">
      <c r="A5963" s="96" t="s">
        <v>11913</v>
      </c>
      <c r="B5963" s="21" t="s">
        <v>11914</v>
      </c>
      <c r="C5963" s="21"/>
      <c r="D5963" s="22">
        <v>0</v>
      </c>
      <c r="E5963" s="23">
        <v>0.14874718546007978</v>
      </c>
      <c r="F5963" s="23">
        <v>0.16796175793781776</v>
      </c>
      <c r="G5963" s="23">
        <v>0.41472687487439502</v>
      </c>
      <c r="H5963" s="23">
        <v>-9.7694797369877143E-2</v>
      </c>
      <c r="I5963" s="25">
        <f t="shared" si="372"/>
        <v>0</v>
      </c>
      <c r="J5963" s="25">
        <f t="shared" si="373"/>
        <v>0</v>
      </c>
      <c r="K5963" s="25">
        <f t="shared" si="374"/>
        <v>0</v>
      </c>
      <c r="L5963" s="25">
        <f t="shared" si="375"/>
        <v>0</v>
      </c>
      <c r="M5963" s="25">
        <v>0</v>
      </c>
      <c r="N5963" s="25" t="e">
        <v>#N/A</v>
      </c>
      <c r="O5963" s="25" t="e">
        <f>VLOOKUP(A5963,'NFkB target TFs'!$E$10:$E$54,1,FALSE)</f>
        <v>#N/A</v>
      </c>
      <c r="P5963" s="25" t="e">
        <f>VLOOKUP(A5963,'all NFkB targets'!$A$6:$A$571,1,FALSE)</f>
        <v>#N/A</v>
      </c>
    </row>
    <row r="5964" spans="1:16" x14ac:dyDescent="0.25">
      <c r="A5964" s="96" t="s">
        <v>5040</v>
      </c>
      <c r="B5964" s="21" t="s">
        <v>5041</v>
      </c>
      <c r="C5964" s="21"/>
      <c r="D5964" s="22">
        <v>0</v>
      </c>
      <c r="E5964" s="23">
        <v>6.6864041457058002E-2</v>
      </c>
      <c r="F5964" s="23">
        <v>-8.1495959876235188E-2</v>
      </c>
      <c r="G5964" s="23">
        <v>-2.6339164120248473E-2</v>
      </c>
      <c r="H5964" s="23">
        <v>-9.7810003578735372E-2</v>
      </c>
      <c r="I5964" s="25">
        <f t="shared" si="372"/>
        <v>0</v>
      </c>
      <c r="J5964" s="25">
        <f t="shared" si="373"/>
        <v>0</v>
      </c>
      <c r="K5964" s="25">
        <f t="shared" si="374"/>
        <v>0</v>
      </c>
      <c r="L5964" s="25">
        <f t="shared" si="375"/>
        <v>0</v>
      </c>
      <c r="M5964" s="25">
        <v>0</v>
      </c>
      <c r="N5964" s="25" t="e">
        <v>#N/A</v>
      </c>
      <c r="O5964" s="25" t="e">
        <f>VLOOKUP(A5964,'NFkB target TFs'!$E$10:$E$54,1,FALSE)</f>
        <v>#N/A</v>
      </c>
      <c r="P5964" s="25" t="e">
        <f>VLOOKUP(A5964,'all NFkB targets'!$A$6:$A$571,1,FALSE)</f>
        <v>#N/A</v>
      </c>
    </row>
    <row r="5965" spans="1:16" x14ac:dyDescent="0.25">
      <c r="A5965" s="96" t="s">
        <v>1871</v>
      </c>
      <c r="B5965" s="21" t="s">
        <v>1872</v>
      </c>
      <c r="C5965" s="21"/>
      <c r="D5965" s="22">
        <v>0</v>
      </c>
      <c r="E5965" s="23">
        <v>-5.0932259155653879E-2</v>
      </c>
      <c r="F5965" s="23">
        <v>0.18596673594583299</v>
      </c>
      <c r="G5965" s="23">
        <v>9.5052266929937693E-2</v>
      </c>
      <c r="H5965" s="23">
        <v>-9.7865672140531934E-2</v>
      </c>
      <c r="I5965" s="25">
        <f t="shared" si="372"/>
        <v>0</v>
      </c>
      <c r="J5965" s="25">
        <f t="shared" si="373"/>
        <v>0</v>
      </c>
      <c r="K5965" s="25">
        <f t="shared" si="374"/>
        <v>0</v>
      </c>
      <c r="L5965" s="25">
        <f t="shared" si="375"/>
        <v>0</v>
      </c>
      <c r="M5965" s="25">
        <v>0</v>
      </c>
      <c r="N5965" s="25" t="e">
        <v>#N/A</v>
      </c>
      <c r="O5965" s="25" t="e">
        <f>VLOOKUP(A5965,'NFkB target TFs'!$E$10:$E$54,1,FALSE)</f>
        <v>#N/A</v>
      </c>
      <c r="P5965" s="25" t="e">
        <f>VLOOKUP(A5965,'all NFkB targets'!$A$6:$A$571,1,FALSE)</f>
        <v>#N/A</v>
      </c>
    </row>
    <row r="5966" spans="1:16" x14ac:dyDescent="0.25">
      <c r="A5966" s="96" t="s">
        <v>8363</v>
      </c>
      <c r="B5966" s="21" t="s">
        <v>8364</v>
      </c>
      <c r="C5966" s="21"/>
      <c r="D5966" s="22">
        <v>0</v>
      </c>
      <c r="E5966" s="23">
        <v>-6.1107627123577889E-2</v>
      </c>
      <c r="F5966" s="23">
        <v>7.863679176317874E-2</v>
      </c>
      <c r="G5966" s="23">
        <v>-3.1814341693777198E-2</v>
      </c>
      <c r="H5966" s="23">
        <v>-9.8145909556913311E-2</v>
      </c>
      <c r="I5966" s="25">
        <f t="shared" si="372"/>
        <v>0</v>
      </c>
      <c r="J5966" s="25">
        <f t="shared" si="373"/>
        <v>0</v>
      </c>
      <c r="K5966" s="25">
        <f t="shared" si="374"/>
        <v>0</v>
      </c>
      <c r="L5966" s="25">
        <f t="shared" si="375"/>
        <v>0</v>
      </c>
      <c r="M5966" s="25">
        <v>0</v>
      </c>
      <c r="N5966" s="25" t="e">
        <v>#N/A</v>
      </c>
      <c r="O5966" s="25" t="e">
        <f>VLOOKUP(A5966,'NFkB target TFs'!$E$10:$E$54,1,FALSE)</f>
        <v>#N/A</v>
      </c>
      <c r="P5966" s="25" t="e">
        <f>VLOOKUP(A5966,'all NFkB targets'!$A$6:$A$571,1,FALSE)</f>
        <v>#N/A</v>
      </c>
    </row>
    <row r="5967" spans="1:16" x14ac:dyDescent="0.25">
      <c r="A5967" s="96" t="s">
        <v>11701</v>
      </c>
      <c r="B5967" s="21" t="s">
        <v>11702</v>
      </c>
      <c r="C5967" s="21"/>
      <c r="D5967" s="22">
        <v>0</v>
      </c>
      <c r="E5967" s="23">
        <v>5.9543817939671367E-3</v>
      </c>
      <c r="F5967" s="23">
        <v>1.707351335894141E-2</v>
      </c>
      <c r="G5967" s="23">
        <v>0.16936178951169972</v>
      </c>
      <c r="H5967" s="23">
        <v>-9.8170923689392384E-2</v>
      </c>
      <c r="I5967" s="25">
        <f t="shared" si="372"/>
        <v>0</v>
      </c>
      <c r="J5967" s="25">
        <f t="shared" si="373"/>
        <v>0</v>
      </c>
      <c r="K5967" s="25">
        <f t="shared" si="374"/>
        <v>0</v>
      </c>
      <c r="L5967" s="25">
        <f t="shared" si="375"/>
        <v>0</v>
      </c>
      <c r="M5967" s="25">
        <v>0</v>
      </c>
      <c r="N5967" s="25" t="e">
        <v>#N/A</v>
      </c>
      <c r="O5967" s="25" t="e">
        <f>VLOOKUP(A5967,'NFkB target TFs'!$E$10:$E$54,1,FALSE)</f>
        <v>#N/A</v>
      </c>
      <c r="P5967" s="25" t="e">
        <f>VLOOKUP(A5967,'all NFkB targets'!$A$6:$A$571,1,FALSE)</f>
        <v>#N/A</v>
      </c>
    </row>
    <row r="5968" spans="1:16" x14ac:dyDescent="0.25">
      <c r="A5968" s="96" t="s">
        <v>4144</v>
      </c>
      <c r="B5968" s="21" t="s">
        <v>4145</v>
      </c>
      <c r="C5968" s="21"/>
      <c r="D5968" s="22">
        <v>0</v>
      </c>
      <c r="E5968" s="23">
        <v>-0.13118171810010276</v>
      </c>
      <c r="F5968" s="23">
        <v>-0.46452388945872813</v>
      </c>
      <c r="G5968" s="23">
        <v>-0.15847410386642952</v>
      </c>
      <c r="H5968" s="23">
        <v>-9.8236059782349922E-2</v>
      </c>
      <c r="I5968" s="25">
        <f t="shared" si="372"/>
        <v>0</v>
      </c>
      <c r="J5968" s="25">
        <f t="shared" si="373"/>
        <v>0</v>
      </c>
      <c r="K5968" s="25">
        <f t="shared" si="374"/>
        <v>0</v>
      </c>
      <c r="L5968" s="25">
        <f t="shared" si="375"/>
        <v>0</v>
      </c>
      <c r="M5968" s="25">
        <v>0</v>
      </c>
      <c r="N5968" s="25" t="e">
        <v>#N/A</v>
      </c>
      <c r="O5968" s="25" t="e">
        <f>VLOOKUP(A5968,'NFkB target TFs'!$E$10:$E$54,1,FALSE)</f>
        <v>#N/A</v>
      </c>
      <c r="P5968" s="25" t="e">
        <f>VLOOKUP(A5968,'all NFkB targets'!$A$6:$A$571,1,FALSE)</f>
        <v>#N/A</v>
      </c>
    </row>
    <row r="5969" spans="1:16" x14ac:dyDescent="0.25">
      <c r="A5969" s="96" t="s">
        <v>13549</v>
      </c>
      <c r="B5969" s="21" t="s">
        <v>13550</v>
      </c>
      <c r="C5969" s="21"/>
      <c r="D5969" s="22">
        <v>0</v>
      </c>
      <c r="E5969" s="28">
        <v>0.20544188616365303</v>
      </c>
      <c r="F5969" s="28">
        <v>0.21486781630222895</v>
      </c>
      <c r="G5969" s="24">
        <v>-0.86853080672073024</v>
      </c>
      <c r="H5969" s="23">
        <v>-9.832486084641634E-2</v>
      </c>
      <c r="I5969" s="25">
        <f t="shared" si="372"/>
        <v>0</v>
      </c>
      <c r="J5969" s="25">
        <f t="shared" si="373"/>
        <v>0</v>
      </c>
      <c r="K5969" s="25">
        <f t="shared" si="374"/>
        <v>1</v>
      </c>
      <c r="L5969" s="25">
        <f t="shared" si="375"/>
        <v>0</v>
      </c>
      <c r="M5969" s="25">
        <v>1</v>
      </c>
      <c r="N5969" s="25" t="e">
        <v>#N/A</v>
      </c>
      <c r="O5969" s="25" t="e">
        <f>VLOOKUP(A5969,'NFkB target TFs'!$E$10:$E$54,1,FALSE)</f>
        <v>#N/A</v>
      </c>
      <c r="P5969" s="25" t="e">
        <f>VLOOKUP(A5969,'all NFkB targets'!$A$6:$A$571,1,FALSE)</f>
        <v>#N/A</v>
      </c>
    </row>
    <row r="5970" spans="1:16" x14ac:dyDescent="0.25">
      <c r="A5970" s="96" t="s">
        <v>7858</v>
      </c>
      <c r="B5970" s="21" t="s">
        <v>7859</v>
      </c>
      <c r="C5970" s="21"/>
      <c r="D5970" s="22">
        <v>0</v>
      </c>
      <c r="E5970" s="23">
        <v>0.20715445955446979</v>
      </c>
      <c r="F5970" s="23">
        <v>6.1596336893647789E-2</v>
      </c>
      <c r="G5970" s="23">
        <v>0.36502468659680892</v>
      </c>
      <c r="H5970" s="23">
        <v>-9.8331310501961144E-2</v>
      </c>
      <c r="I5970" s="25">
        <f t="shared" si="372"/>
        <v>0</v>
      </c>
      <c r="J5970" s="25">
        <f t="shared" si="373"/>
        <v>0</v>
      </c>
      <c r="K5970" s="25">
        <f t="shared" si="374"/>
        <v>0</v>
      </c>
      <c r="L5970" s="25">
        <f t="shared" si="375"/>
        <v>0</v>
      </c>
      <c r="M5970" s="25">
        <v>0</v>
      </c>
      <c r="N5970" s="25" t="e">
        <v>#N/A</v>
      </c>
      <c r="O5970" s="25" t="e">
        <f>VLOOKUP(A5970,'NFkB target TFs'!$E$10:$E$54,1,FALSE)</f>
        <v>#N/A</v>
      </c>
      <c r="P5970" s="25" t="e">
        <f>VLOOKUP(A5970,'all NFkB targets'!$A$6:$A$571,1,FALSE)</f>
        <v>#N/A</v>
      </c>
    </row>
    <row r="5971" spans="1:16" x14ac:dyDescent="0.25">
      <c r="A5971" s="96" t="s">
        <v>12605</v>
      </c>
      <c r="B5971" s="21" t="s">
        <v>12606</v>
      </c>
      <c r="C5971" s="21"/>
      <c r="D5971" s="22">
        <v>0</v>
      </c>
      <c r="E5971" s="23">
        <v>5.7635978762365654E-2</v>
      </c>
      <c r="F5971" s="24">
        <v>-0.80158413419965613</v>
      </c>
      <c r="G5971" s="24">
        <v>-0.18549125883178016</v>
      </c>
      <c r="H5971" s="23">
        <v>-9.8331767525367417E-2</v>
      </c>
      <c r="I5971" s="25">
        <f t="shared" si="372"/>
        <v>0</v>
      </c>
      <c r="J5971" s="25">
        <f t="shared" si="373"/>
        <v>1</v>
      </c>
      <c r="K5971" s="25">
        <f t="shared" si="374"/>
        <v>0</v>
      </c>
      <c r="L5971" s="25">
        <f t="shared" si="375"/>
        <v>0</v>
      </c>
      <c r="M5971" s="25">
        <v>1</v>
      </c>
      <c r="N5971" s="25" t="e">
        <v>#N/A</v>
      </c>
      <c r="O5971" s="25" t="e">
        <f>VLOOKUP(A5971,'NFkB target TFs'!$E$10:$E$54,1,FALSE)</f>
        <v>#N/A</v>
      </c>
      <c r="P5971" s="25" t="e">
        <f>VLOOKUP(A5971,'all NFkB targets'!$A$6:$A$571,1,FALSE)</f>
        <v>#N/A</v>
      </c>
    </row>
    <row r="5972" spans="1:16" x14ac:dyDescent="0.25">
      <c r="A5972" s="96" t="s">
        <v>1150</v>
      </c>
      <c r="B5972" s="21" t="s">
        <v>1151</v>
      </c>
      <c r="C5972" s="21"/>
      <c r="D5972" s="22">
        <v>0</v>
      </c>
      <c r="E5972" s="23">
        <v>4.9282784741201374E-2</v>
      </c>
      <c r="F5972" s="23">
        <v>-0.21818017004953386</v>
      </c>
      <c r="G5972" s="23">
        <v>0.39317201955186409</v>
      </c>
      <c r="H5972" s="23">
        <v>-9.8336310865456439E-2</v>
      </c>
      <c r="I5972" s="25">
        <f t="shared" si="372"/>
        <v>0</v>
      </c>
      <c r="J5972" s="25">
        <f t="shared" si="373"/>
        <v>0</v>
      </c>
      <c r="K5972" s="25">
        <f t="shared" si="374"/>
        <v>0</v>
      </c>
      <c r="L5972" s="25">
        <f t="shared" si="375"/>
        <v>0</v>
      </c>
      <c r="M5972" s="25">
        <v>0</v>
      </c>
      <c r="N5972" s="25" t="e">
        <v>#N/A</v>
      </c>
      <c r="O5972" s="25" t="e">
        <f>VLOOKUP(A5972,'NFkB target TFs'!$E$10:$E$54,1,FALSE)</f>
        <v>#N/A</v>
      </c>
      <c r="P5972" s="25" t="e">
        <f>VLOOKUP(A5972,'all NFkB targets'!$A$6:$A$571,1,FALSE)</f>
        <v>#N/A</v>
      </c>
    </row>
    <row r="5973" spans="1:16" x14ac:dyDescent="0.25">
      <c r="A5973" s="96" t="s">
        <v>3325</v>
      </c>
      <c r="B5973" s="21" t="s">
        <v>941</v>
      </c>
      <c r="C5973" s="21"/>
      <c r="D5973" s="22">
        <v>0</v>
      </c>
      <c r="E5973" s="23">
        <v>0.26043336903529829</v>
      </c>
      <c r="F5973" s="23">
        <v>0.1887903521017186</v>
      </c>
      <c r="G5973" s="23">
        <v>-0.19302468458605118</v>
      </c>
      <c r="H5973" s="23">
        <v>-9.845644045257021E-2</v>
      </c>
      <c r="I5973" s="25">
        <f t="shared" si="372"/>
        <v>0</v>
      </c>
      <c r="J5973" s="25">
        <f t="shared" si="373"/>
        <v>0</v>
      </c>
      <c r="K5973" s="25">
        <f t="shared" si="374"/>
        <v>0</v>
      </c>
      <c r="L5973" s="25">
        <f t="shared" si="375"/>
        <v>0</v>
      </c>
      <c r="M5973" s="25">
        <v>0</v>
      </c>
      <c r="N5973" s="25" t="e">
        <v>#N/A</v>
      </c>
      <c r="O5973" s="25" t="e">
        <f>VLOOKUP(A5973,'NFkB target TFs'!$E$10:$E$54,1,FALSE)</f>
        <v>#N/A</v>
      </c>
      <c r="P5973" s="25" t="e">
        <f>VLOOKUP(A5973,'all NFkB targets'!$A$6:$A$571,1,FALSE)</f>
        <v>#N/A</v>
      </c>
    </row>
    <row r="5974" spans="1:16" x14ac:dyDescent="0.25">
      <c r="A5974" s="96" t="s">
        <v>10407</v>
      </c>
      <c r="B5974" s="21" t="s">
        <v>10408</v>
      </c>
      <c r="C5974" s="21"/>
      <c r="D5974" s="22">
        <v>0</v>
      </c>
      <c r="E5974" s="23">
        <v>-0.10705553195688089</v>
      </c>
      <c r="F5974" s="23">
        <v>-0.14109430018576852</v>
      </c>
      <c r="G5974" s="23">
        <v>-8.2886969547207645E-2</v>
      </c>
      <c r="H5974" s="23">
        <v>-9.8509279143602732E-2</v>
      </c>
      <c r="I5974" s="25">
        <f t="shared" si="372"/>
        <v>0</v>
      </c>
      <c r="J5974" s="25">
        <f t="shared" si="373"/>
        <v>0</v>
      </c>
      <c r="K5974" s="25">
        <f t="shared" si="374"/>
        <v>0</v>
      </c>
      <c r="L5974" s="25">
        <f t="shared" si="375"/>
        <v>0</v>
      </c>
      <c r="M5974" s="25">
        <v>0</v>
      </c>
      <c r="N5974" s="25" t="e">
        <v>#N/A</v>
      </c>
      <c r="O5974" s="25" t="e">
        <f>VLOOKUP(A5974,'NFkB target TFs'!$E$10:$E$54,1,FALSE)</f>
        <v>#N/A</v>
      </c>
      <c r="P5974" s="25" t="e">
        <f>VLOOKUP(A5974,'all NFkB targets'!$A$6:$A$571,1,FALSE)</f>
        <v>#N/A</v>
      </c>
    </row>
    <row r="5975" spans="1:16" x14ac:dyDescent="0.25">
      <c r="A5975" s="96" t="s">
        <v>4122</v>
      </c>
      <c r="B5975" s="21" t="s">
        <v>4123</v>
      </c>
      <c r="C5975" s="21"/>
      <c r="D5975" s="22">
        <v>0</v>
      </c>
      <c r="E5975" s="23">
        <v>2.357213868990457E-2</v>
      </c>
      <c r="F5975" s="23">
        <v>6.5044228828526007E-2</v>
      </c>
      <c r="G5975" s="23">
        <v>2.6907707609802298E-2</v>
      </c>
      <c r="H5975" s="23">
        <v>-9.8517385886968428E-2</v>
      </c>
      <c r="I5975" s="25">
        <f t="shared" si="372"/>
        <v>0</v>
      </c>
      <c r="J5975" s="25">
        <f t="shared" si="373"/>
        <v>0</v>
      </c>
      <c r="K5975" s="25">
        <f t="shared" si="374"/>
        <v>0</v>
      </c>
      <c r="L5975" s="25">
        <f t="shared" si="375"/>
        <v>0</v>
      </c>
      <c r="M5975" s="25">
        <v>0</v>
      </c>
      <c r="N5975" s="25" t="e">
        <v>#N/A</v>
      </c>
      <c r="O5975" s="25" t="e">
        <f>VLOOKUP(A5975,'NFkB target TFs'!$E$10:$E$54,1,FALSE)</f>
        <v>#N/A</v>
      </c>
      <c r="P5975" s="25" t="e">
        <f>VLOOKUP(A5975,'all NFkB targets'!$A$6:$A$571,1,FALSE)</f>
        <v>#N/A</v>
      </c>
    </row>
    <row r="5976" spans="1:16" x14ac:dyDescent="0.25">
      <c r="A5976" s="96" t="s">
        <v>12168</v>
      </c>
      <c r="B5976" s="21" t="s">
        <v>12169</v>
      </c>
      <c r="C5976" s="21"/>
      <c r="D5976" s="22">
        <v>0</v>
      </c>
      <c r="E5976" s="24">
        <v>-0.60403557401786012</v>
      </c>
      <c r="F5976" s="28">
        <v>0.34684572709169176</v>
      </c>
      <c r="G5976" s="24">
        <v>-0.46512820355051132</v>
      </c>
      <c r="H5976" s="23">
        <v>-9.856208386064258E-2</v>
      </c>
      <c r="I5976" s="25">
        <f t="shared" si="372"/>
        <v>1</v>
      </c>
      <c r="J5976" s="25">
        <f t="shared" si="373"/>
        <v>0</v>
      </c>
      <c r="K5976" s="25">
        <f t="shared" si="374"/>
        <v>0</v>
      </c>
      <c r="L5976" s="25">
        <f t="shared" si="375"/>
        <v>0</v>
      </c>
      <c r="M5976" s="25">
        <v>1</v>
      </c>
      <c r="N5976" s="25" t="e">
        <v>#N/A</v>
      </c>
      <c r="O5976" s="25" t="e">
        <f>VLOOKUP(A5976,'NFkB target TFs'!$E$10:$E$54,1,FALSE)</f>
        <v>#N/A</v>
      </c>
      <c r="P5976" s="25" t="e">
        <f>VLOOKUP(A5976,'all NFkB targets'!$A$6:$A$571,1,FALSE)</f>
        <v>#N/A</v>
      </c>
    </row>
    <row r="5977" spans="1:16" x14ac:dyDescent="0.25">
      <c r="A5977" s="96" t="s">
        <v>10357</v>
      </c>
      <c r="B5977" s="21" t="s">
        <v>10358</v>
      </c>
      <c r="C5977" s="21"/>
      <c r="D5977" s="22">
        <v>0</v>
      </c>
      <c r="E5977" s="23">
        <v>-0.11789015499678208</v>
      </c>
      <c r="F5977" s="23">
        <v>-0.28763622578232817</v>
      </c>
      <c r="G5977" s="23">
        <v>-0.35038347435895423</v>
      </c>
      <c r="H5977" s="23">
        <v>-9.8619445966062855E-2</v>
      </c>
      <c r="I5977" s="25">
        <f t="shared" si="372"/>
        <v>0</v>
      </c>
      <c r="J5977" s="25">
        <f t="shared" si="373"/>
        <v>0</v>
      </c>
      <c r="K5977" s="25">
        <f t="shared" si="374"/>
        <v>0</v>
      </c>
      <c r="L5977" s="25">
        <f t="shared" si="375"/>
        <v>0</v>
      </c>
      <c r="M5977" s="25">
        <v>0</v>
      </c>
      <c r="N5977" s="25" t="e">
        <v>#N/A</v>
      </c>
      <c r="O5977" s="25" t="e">
        <f>VLOOKUP(A5977,'NFkB target TFs'!$E$10:$E$54,1,FALSE)</f>
        <v>#N/A</v>
      </c>
      <c r="P5977" s="25" t="e">
        <f>VLOOKUP(A5977,'all NFkB targets'!$A$6:$A$571,1,FALSE)</f>
        <v>#N/A</v>
      </c>
    </row>
    <row r="5978" spans="1:16" x14ac:dyDescent="0.25">
      <c r="A5978" s="96" t="s">
        <v>2711</v>
      </c>
      <c r="B5978" s="21" t="s">
        <v>2712</v>
      </c>
      <c r="C5978" s="21"/>
      <c r="D5978" s="22">
        <v>0</v>
      </c>
      <c r="E5978" s="23">
        <v>-7.5961122561071903E-2</v>
      </c>
      <c r="F5978" s="23">
        <v>-3.0856775327160964E-2</v>
      </c>
      <c r="G5978" s="23">
        <v>0.10233949996250613</v>
      </c>
      <c r="H5978" s="23">
        <v>-9.8659811753564752E-2</v>
      </c>
      <c r="I5978" s="25">
        <f t="shared" si="372"/>
        <v>0</v>
      </c>
      <c r="J5978" s="25">
        <f t="shared" si="373"/>
        <v>0</v>
      </c>
      <c r="K5978" s="25">
        <f t="shared" si="374"/>
        <v>0</v>
      </c>
      <c r="L5978" s="25">
        <f t="shared" si="375"/>
        <v>0</v>
      </c>
      <c r="M5978" s="25">
        <v>0</v>
      </c>
      <c r="N5978" s="25" t="e">
        <v>#N/A</v>
      </c>
      <c r="O5978" s="25" t="e">
        <f>VLOOKUP(A5978,'NFkB target TFs'!$E$10:$E$54,1,FALSE)</f>
        <v>#N/A</v>
      </c>
      <c r="P5978" s="25" t="e">
        <f>VLOOKUP(A5978,'all NFkB targets'!$A$6:$A$571,1,FALSE)</f>
        <v>#N/A</v>
      </c>
    </row>
    <row r="5979" spans="1:16" x14ac:dyDescent="0.25">
      <c r="A5979" s="96" t="s">
        <v>12815</v>
      </c>
      <c r="B5979" s="21" t="s">
        <v>12816</v>
      </c>
      <c r="C5979" s="21"/>
      <c r="D5979" s="22">
        <v>0</v>
      </c>
      <c r="E5979" s="28">
        <v>0.42036763437955232</v>
      </c>
      <c r="F5979" s="28">
        <v>0.90625350350680367</v>
      </c>
      <c r="G5979" s="23">
        <v>3.0236201633029015E-2</v>
      </c>
      <c r="H5979" s="23">
        <v>-9.873778384211257E-2</v>
      </c>
      <c r="I5979" s="25">
        <f t="shared" si="372"/>
        <v>0</v>
      </c>
      <c r="J5979" s="25">
        <f t="shared" si="373"/>
        <v>1</v>
      </c>
      <c r="K5979" s="25">
        <f t="shared" si="374"/>
        <v>0</v>
      </c>
      <c r="L5979" s="25">
        <f t="shared" si="375"/>
        <v>0</v>
      </c>
      <c r="M5979" s="25">
        <v>1</v>
      </c>
      <c r="N5979" s="25" t="e">
        <v>#N/A</v>
      </c>
      <c r="O5979" s="25" t="e">
        <f>VLOOKUP(A5979,'NFkB target TFs'!$E$10:$E$54,1,FALSE)</f>
        <v>#N/A</v>
      </c>
      <c r="P5979" s="25" t="e">
        <f>VLOOKUP(A5979,'all NFkB targets'!$A$6:$A$571,1,FALSE)</f>
        <v>#N/A</v>
      </c>
    </row>
    <row r="5980" spans="1:16" x14ac:dyDescent="0.25">
      <c r="A5980" s="96" t="s">
        <v>6403</v>
      </c>
      <c r="B5980" s="21" t="s">
        <v>6404</v>
      </c>
      <c r="C5980" s="21"/>
      <c r="D5980" s="22">
        <v>0</v>
      </c>
      <c r="E5980" s="23">
        <v>-4.7720744653458574E-2</v>
      </c>
      <c r="F5980" s="23">
        <v>-0.10388667975403192</v>
      </c>
      <c r="G5980" s="23">
        <v>0.24202540733489031</v>
      </c>
      <c r="H5980" s="23">
        <v>-9.8743301553503221E-2</v>
      </c>
      <c r="I5980" s="25">
        <f t="shared" si="372"/>
        <v>0</v>
      </c>
      <c r="J5980" s="25">
        <f t="shared" si="373"/>
        <v>0</v>
      </c>
      <c r="K5980" s="25">
        <f t="shared" si="374"/>
        <v>0</v>
      </c>
      <c r="L5980" s="25">
        <f t="shared" si="375"/>
        <v>0</v>
      </c>
      <c r="M5980" s="25">
        <v>0</v>
      </c>
      <c r="N5980" s="25" t="e">
        <v>#N/A</v>
      </c>
      <c r="O5980" s="25" t="e">
        <f>VLOOKUP(A5980,'NFkB target TFs'!$E$10:$E$54,1,FALSE)</f>
        <v>#N/A</v>
      </c>
      <c r="P5980" s="25" t="e">
        <f>VLOOKUP(A5980,'all NFkB targets'!$A$6:$A$571,1,FALSE)</f>
        <v>#N/A</v>
      </c>
    </row>
    <row r="5981" spans="1:16" x14ac:dyDescent="0.25">
      <c r="A5981" s="96" t="s">
        <v>4923</v>
      </c>
      <c r="B5981" s="21" t="s">
        <v>4924</v>
      </c>
      <c r="C5981" s="21"/>
      <c r="D5981" s="22">
        <v>0</v>
      </c>
      <c r="E5981" s="23">
        <v>-0.26179412460120766</v>
      </c>
      <c r="F5981" s="23">
        <v>-0.51149146017872793</v>
      </c>
      <c r="G5981" s="23">
        <v>-0.15750502075433231</v>
      </c>
      <c r="H5981" s="23">
        <v>-9.8793458904823647E-2</v>
      </c>
      <c r="I5981" s="25">
        <f t="shared" si="372"/>
        <v>0</v>
      </c>
      <c r="J5981" s="25">
        <f t="shared" si="373"/>
        <v>0</v>
      </c>
      <c r="K5981" s="25">
        <f t="shared" si="374"/>
        <v>0</v>
      </c>
      <c r="L5981" s="25">
        <f t="shared" si="375"/>
        <v>0</v>
      </c>
      <c r="M5981" s="25">
        <v>0</v>
      </c>
      <c r="N5981" s="25" t="e">
        <v>#N/A</v>
      </c>
      <c r="O5981" s="25" t="e">
        <f>VLOOKUP(A5981,'NFkB target TFs'!$E$10:$E$54,1,FALSE)</f>
        <v>#N/A</v>
      </c>
      <c r="P5981" s="25" t="e">
        <f>VLOOKUP(A5981,'all NFkB targets'!$A$6:$A$571,1,FALSE)</f>
        <v>#N/A</v>
      </c>
    </row>
    <row r="5982" spans="1:16" x14ac:dyDescent="0.25">
      <c r="A5982" s="96" t="s">
        <v>7329</v>
      </c>
      <c r="B5982" s="21" t="s">
        <v>7330</v>
      </c>
      <c r="C5982" s="21"/>
      <c r="D5982" s="22">
        <v>0</v>
      </c>
      <c r="E5982" s="23">
        <v>-0.14536469302759364</v>
      </c>
      <c r="F5982" s="23">
        <v>0.13871904333111021</v>
      </c>
      <c r="G5982" s="23">
        <v>-4.9401206119380502E-2</v>
      </c>
      <c r="H5982" s="23">
        <v>-9.8934406708616363E-2</v>
      </c>
      <c r="I5982" s="25">
        <f t="shared" si="372"/>
        <v>0</v>
      </c>
      <c r="J5982" s="25">
        <f t="shared" si="373"/>
        <v>0</v>
      </c>
      <c r="K5982" s="25">
        <f t="shared" si="374"/>
        <v>0</v>
      </c>
      <c r="L5982" s="25">
        <f t="shared" si="375"/>
        <v>0</v>
      </c>
      <c r="M5982" s="25">
        <v>0</v>
      </c>
      <c r="N5982" s="25" t="e">
        <v>#N/A</v>
      </c>
      <c r="O5982" s="25" t="e">
        <f>VLOOKUP(A5982,'NFkB target TFs'!$E$10:$E$54,1,FALSE)</f>
        <v>#N/A</v>
      </c>
      <c r="P5982" s="25" t="e">
        <f>VLOOKUP(A5982,'all NFkB targets'!$A$6:$A$571,1,FALSE)</f>
        <v>#N/A</v>
      </c>
    </row>
    <row r="5983" spans="1:16" x14ac:dyDescent="0.25">
      <c r="A5983" s="96" t="s">
        <v>5623</v>
      </c>
      <c r="B5983" s="21" t="s">
        <v>5624</v>
      </c>
      <c r="C5983" s="21"/>
      <c r="D5983" s="22">
        <v>0</v>
      </c>
      <c r="E5983" s="23">
        <v>-0.25274168828202509</v>
      </c>
      <c r="F5983" s="23">
        <v>1.732238749622928E-4</v>
      </c>
      <c r="G5983" s="23">
        <v>0.14837487623293566</v>
      </c>
      <c r="H5983" s="23">
        <v>-9.8962560452540649E-2</v>
      </c>
      <c r="I5983" s="25">
        <f t="shared" si="372"/>
        <v>0</v>
      </c>
      <c r="J5983" s="25">
        <f t="shared" si="373"/>
        <v>0</v>
      </c>
      <c r="K5983" s="25">
        <f t="shared" si="374"/>
        <v>0</v>
      </c>
      <c r="L5983" s="25">
        <f t="shared" si="375"/>
        <v>0</v>
      </c>
      <c r="M5983" s="25">
        <v>0</v>
      </c>
      <c r="N5983" s="25" t="e">
        <v>#N/A</v>
      </c>
      <c r="O5983" s="25" t="e">
        <f>VLOOKUP(A5983,'NFkB target TFs'!$E$10:$E$54,1,FALSE)</f>
        <v>#N/A</v>
      </c>
      <c r="P5983" s="25" t="e">
        <f>VLOOKUP(A5983,'all NFkB targets'!$A$6:$A$571,1,FALSE)</f>
        <v>#N/A</v>
      </c>
    </row>
    <row r="5984" spans="1:16" x14ac:dyDescent="0.25">
      <c r="A5984" s="96" t="s">
        <v>11893</v>
      </c>
      <c r="B5984" s="21" t="s">
        <v>941</v>
      </c>
      <c r="C5984" s="21"/>
      <c r="D5984" s="22">
        <v>0</v>
      </c>
      <c r="E5984" s="23">
        <v>0.1313689549622159</v>
      </c>
      <c r="F5984" s="23">
        <v>0.22047901634636616</v>
      </c>
      <c r="G5984" s="23">
        <v>0.17449160098663746</v>
      </c>
      <c r="H5984" s="23">
        <v>-9.9034359526539981E-2</v>
      </c>
      <c r="I5984" s="25">
        <f t="shared" si="372"/>
        <v>0</v>
      </c>
      <c r="J5984" s="25">
        <f t="shared" si="373"/>
        <v>0</v>
      </c>
      <c r="K5984" s="25">
        <f t="shared" si="374"/>
        <v>0</v>
      </c>
      <c r="L5984" s="25">
        <f t="shared" si="375"/>
        <v>0</v>
      </c>
      <c r="M5984" s="25">
        <v>0</v>
      </c>
      <c r="N5984" s="25" t="e">
        <v>#N/A</v>
      </c>
      <c r="O5984" s="25" t="e">
        <f>VLOOKUP(A5984,'NFkB target TFs'!$E$10:$E$54,1,FALSE)</f>
        <v>#N/A</v>
      </c>
      <c r="P5984" s="25" t="e">
        <f>VLOOKUP(A5984,'all NFkB targets'!$A$6:$A$571,1,FALSE)</f>
        <v>#N/A</v>
      </c>
    </row>
    <row r="5985" spans="1:16" x14ac:dyDescent="0.25">
      <c r="A5985" s="96" t="s">
        <v>4025</v>
      </c>
      <c r="B5985" s="21" t="s">
        <v>4026</v>
      </c>
      <c r="C5985" s="21"/>
      <c r="D5985" s="22">
        <v>0</v>
      </c>
      <c r="E5985" s="23">
        <v>-4.9919238411734679E-2</v>
      </c>
      <c r="F5985" s="23">
        <v>0.11263302654009125</v>
      </c>
      <c r="G5985" s="23">
        <v>-0.42513957741097802</v>
      </c>
      <c r="H5985" s="23">
        <v>-9.9088678258020382E-2</v>
      </c>
      <c r="I5985" s="25">
        <f t="shared" si="372"/>
        <v>0</v>
      </c>
      <c r="J5985" s="25">
        <f t="shared" si="373"/>
        <v>0</v>
      </c>
      <c r="K5985" s="25">
        <f t="shared" si="374"/>
        <v>0</v>
      </c>
      <c r="L5985" s="25">
        <f t="shared" si="375"/>
        <v>0</v>
      </c>
      <c r="M5985" s="25">
        <v>0</v>
      </c>
      <c r="N5985" s="25" t="e">
        <v>#N/A</v>
      </c>
      <c r="O5985" s="25" t="e">
        <f>VLOOKUP(A5985,'NFkB target TFs'!$E$10:$E$54,1,FALSE)</f>
        <v>#N/A</v>
      </c>
      <c r="P5985" s="25" t="e">
        <f>VLOOKUP(A5985,'all NFkB targets'!$A$6:$A$571,1,FALSE)</f>
        <v>#N/A</v>
      </c>
    </row>
    <row r="5986" spans="1:16" x14ac:dyDescent="0.25">
      <c r="A5986" s="96" t="s">
        <v>375</v>
      </c>
      <c r="B5986" s="21" t="s">
        <v>376</v>
      </c>
      <c r="C5986" s="21"/>
      <c r="D5986" s="22">
        <v>0</v>
      </c>
      <c r="E5986" s="23">
        <v>0.13227188817813818</v>
      </c>
      <c r="F5986" s="23">
        <v>-8.3863730327868827E-2</v>
      </c>
      <c r="G5986" s="23">
        <v>-6.6377163238909203E-3</v>
      </c>
      <c r="H5986" s="23">
        <v>-9.916462270501239E-2</v>
      </c>
      <c r="I5986" s="25">
        <f t="shared" si="372"/>
        <v>0</v>
      </c>
      <c r="J5986" s="25">
        <f t="shared" si="373"/>
        <v>0</v>
      </c>
      <c r="K5986" s="25">
        <f t="shared" si="374"/>
        <v>0</v>
      </c>
      <c r="L5986" s="25">
        <f t="shared" si="375"/>
        <v>0</v>
      </c>
      <c r="M5986" s="25">
        <v>0</v>
      </c>
      <c r="N5986" s="25" t="e">
        <v>#N/A</v>
      </c>
      <c r="O5986" s="25" t="e">
        <f>VLOOKUP(A5986,'NFkB target TFs'!$E$10:$E$54,1,FALSE)</f>
        <v>#N/A</v>
      </c>
      <c r="P5986" s="25" t="e">
        <f>VLOOKUP(A5986,'all NFkB targets'!$A$6:$A$571,1,FALSE)</f>
        <v>#N/A</v>
      </c>
    </row>
    <row r="5987" spans="1:16" x14ac:dyDescent="0.25">
      <c r="A5987" s="96" t="s">
        <v>11763</v>
      </c>
      <c r="B5987" s="21" t="s">
        <v>11764</v>
      </c>
      <c r="C5987" s="21"/>
      <c r="D5987" s="22">
        <v>0</v>
      </c>
      <c r="E5987" s="23">
        <v>-7.5379811396980995E-2</v>
      </c>
      <c r="F5987" s="23">
        <v>0.21683244650276531</v>
      </c>
      <c r="G5987" s="23">
        <v>0.17317109052206892</v>
      </c>
      <c r="H5987" s="23">
        <v>-9.9485583890114124E-2</v>
      </c>
      <c r="I5987" s="25">
        <f t="shared" si="372"/>
        <v>0</v>
      </c>
      <c r="J5987" s="25">
        <f t="shared" si="373"/>
        <v>0</v>
      </c>
      <c r="K5987" s="25">
        <f t="shared" si="374"/>
        <v>0</v>
      </c>
      <c r="L5987" s="25">
        <f t="shared" si="375"/>
        <v>0</v>
      </c>
      <c r="M5987" s="25">
        <v>0</v>
      </c>
      <c r="N5987" s="25" t="e">
        <v>#N/A</v>
      </c>
      <c r="O5987" s="25" t="e">
        <f>VLOOKUP(A5987,'NFkB target TFs'!$E$10:$E$54,1,FALSE)</f>
        <v>#N/A</v>
      </c>
      <c r="P5987" s="25" t="e">
        <f>VLOOKUP(A5987,'all NFkB targets'!$A$6:$A$571,1,FALSE)</f>
        <v>#N/A</v>
      </c>
    </row>
    <row r="5988" spans="1:16" x14ac:dyDescent="0.25">
      <c r="A5988" s="96" t="s">
        <v>5417</v>
      </c>
      <c r="B5988" s="21" t="s">
        <v>5418</v>
      </c>
      <c r="C5988" s="21"/>
      <c r="D5988" s="22">
        <v>0</v>
      </c>
      <c r="E5988" s="23">
        <v>2.0336419341968281E-2</v>
      </c>
      <c r="F5988" s="23">
        <v>9.1022185805248762E-2</v>
      </c>
      <c r="G5988" s="23">
        <v>0.31246717897883974</v>
      </c>
      <c r="H5988" s="23">
        <v>-9.9590118656413221E-2</v>
      </c>
      <c r="I5988" s="25">
        <f t="shared" si="372"/>
        <v>0</v>
      </c>
      <c r="J5988" s="25">
        <f t="shared" si="373"/>
        <v>0</v>
      </c>
      <c r="K5988" s="25">
        <f t="shared" si="374"/>
        <v>0</v>
      </c>
      <c r="L5988" s="25">
        <f t="shared" si="375"/>
        <v>0</v>
      </c>
      <c r="M5988" s="25">
        <v>0</v>
      </c>
      <c r="N5988" s="25" t="e">
        <v>#N/A</v>
      </c>
      <c r="O5988" s="25" t="e">
        <f>VLOOKUP(A5988,'NFkB target TFs'!$E$10:$E$54,1,FALSE)</f>
        <v>#N/A</v>
      </c>
      <c r="P5988" s="25" t="e">
        <f>VLOOKUP(A5988,'all NFkB targets'!$A$6:$A$571,1,FALSE)</f>
        <v>#N/A</v>
      </c>
    </row>
    <row r="5989" spans="1:16" x14ac:dyDescent="0.25">
      <c r="A5989" s="96" t="s">
        <v>3828</v>
      </c>
      <c r="B5989" s="21" t="s">
        <v>3829</v>
      </c>
      <c r="C5989" s="21"/>
      <c r="D5989" s="22">
        <v>0</v>
      </c>
      <c r="E5989" s="23">
        <v>0.3117658697618555</v>
      </c>
      <c r="F5989" s="23">
        <v>-0.38738834576908993</v>
      </c>
      <c r="G5989" s="23">
        <v>-0.53567672147831746</v>
      </c>
      <c r="H5989" s="23">
        <v>-9.9613384033453822E-2</v>
      </c>
      <c r="I5989" s="25">
        <f t="shared" si="372"/>
        <v>0</v>
      </c>
      <c r="J5989" s="25">
        <f t="shared" si="373"/>
        <v>0</v>
      </c>
      <c r="K5989" s="25">
        <f t="shared" si="374"/>
        <v>0</v>
      </c>
      <c r="L5989" s="25">
        <f t="shared" si="375"/>
        <v>0</v>
      </c>
      <c r="M5989" s="25">
        <v>0</v>
      </c>
      <c r="N5989" s="25" t="e">
        <v>#N/A</v>
      </c>
      <c r="O5989" s="25" t="e">
        <f>VLOOKUP(A5989,'NFkB target TFs'!$E$10:$E$54,1,FALSE)</f>
        <v>#N/A</v>
      </c>
      <c r="P5989" s="25" t="e">
        <f>VLOOKUP(A5989,'all NFkB targets'!$A$6:$A$571,1,FALSE)</f>
        <v>#N/A</v>
      </c>
    </row>
    <row r="5990" spans="1:16" x14ac:dyDescent="0.25">
      <c r="A5990" s="96" t="s">
        <v>421</v>
      </c>
      <c r="B5990" s="21" t="s">
        <v>422</v>
      </c>
      <c r="C5990" s="21"/>
      <c r="D5990" s="22">
        <v>0</v>
      </c>
      <c r="E5990" s="23">
        <v>0.14169850379132645</v>
      </c>
      <c r="F5990" s="23">
        <v>0.3598170915588505</v>
      </c>
      <c r="G5990" s="23">
        <v>8.8670894190441135E-2</v>
      </c>
      <c r="H5990" s="23">
        <v>-9.9797322198862046E-2</v>
      </c>
      <c r="I5990" s="25">
        <f t="shared" si="372"/>
        <v>0</v>
      </c>
      <c r="J5990" s="25">
        <f t="shared" si="373"/>
        <v>0</v>
      </c>
      <c r="K5990" s="25">
        <f t="shared" si="374"/>
        <v>0</v>
      </c>
      <c r="L5990" s="25">
        <f t="shared" si="375"/>
        <v>0</v>
      </c>
      <c r="M5990" s="25">
        <v>0</v>
      </c>
      <c r="N5990" s="25" t="e">
        <v>#N/A</v>
      </c>
      <c r="O5990" s="25" t="e">
        <f>VLOOKUP(A5990,'NFkB target TFs'!$E$10:$E$54,1,FALSE)</f>
        <v>#N/A</v>
      </c>
      <c r="P5990" s="25" t="e">
        <f>VLOOKUP(A5990,'all NFkB targets'!$A$6:$A$571,1,FALSE)</f>
        <v>#N/A</v>
      </c>
    </row>
    <row r="5991" spans="1:16" x14ac:dyDescent="0.25">
      <c r="A5991" s="96" t="s">
        <v>7672</v>
      </c>
      <c r="B5991" s="21" t="s">
        <v>7673</v>
      </c>
      <c r="C5991" s="21"/>
      <c r="D5991" s="22">
        <v>0</v>
      </c>
      <c r="E5991" s="23">
        <v>-0.12275486614000636</v>
      </c>
      <c r="F5991" s="23">
        <v>-0.28059607328926656</v>
      </c>
      <c r="G5991" s="23">
        <v>0.10685861321531064</v>
      </c>
      <c r="H5991" s="23">
        <v>-9.9860880213787792E-2</v>
      </c>
      <c r="I5991" s="25">
        <f t="shared" si="372"/>
        <v>0</v>
      </c>
      <c r="J5991" s="25">
        <f t="shared" si="373"/>
        <v>0</v>
      </c>
      <c r="K5991" s="25">
        <f t="shared" si="374"/>
        <v>0</v>
      </c>
      <c r="L5991" s="25">
        <f t="shared" si="375"/>
        <v>0</v>
      </c>
      <c r="M5991" s="25">
        <v>0</v>
      </c>
      <c r="N5991" s="25" t="e">
        <v>#N/A</v>
      </c>
      <c r="O5991" s="25" t="e">
        <f>VLOOKUP(A5991,'NFkB target TFs'!$E$10:$E$54,1,FALSE)</f>
        <v>#N/A</v>
      </c>
      <c r="P5991" s="25" t="e">
        <f>VLOOKUP(A5991,'all NFkB targets'!$A$6:$A$571,1,FALSE)</f>
        <v>#N/A</v>
      </c>
    </row>
    <row r="5992" spans="1:16" x14ac:dyDescent="0.25">
      <c r="A5992" s="96" t="s">
        <v>7804</v>
      </c>
      <c r="B5992" s="21" t="s">
        <v>7805</v>
      </c>
      <c r="C5992" s="21"/>
      <c r="D5992" s="22">
        <v>0</v>
      </c>
      <c r="E5992" s="23">
        <v>9.3153583215730723E-2</v>
      </c>
      <c r="F5992" s="23">
        <v>5.7424583215348792E-3</v>
      </c>
      <c r="G5992" s="23">
        <v>0.1303012943788957</v>
      </c>
      <c r="H5992" s="23">
        <v>-9.9884468341926075E-2</v>
      </c>
      <c r="I5992" s="25">
        <f t="shared" si="372"/>
        <v>0</v>
      </c>
      <c r="J5992" s="25">
        <f t="shared" si="373"/>
        <v>0</v>
      </c>
      <c r="K5992" s="25">
        <f t="shared" si="374"/>
        <v>0</v>
      </c>
      <c r="L5992" s="25">
        <f t="shared" si="375"/>
        <v>0</v>
      </c>
      <c r="M5992" s="25">
        <v>0</v>
      </c>
      <c r="N5992" s="25" t="e">
        <v>#N/A</v>
      </c>
      <c r="O5992" s="25" t="e">
        <f>VLOOKUP(A5992,'NFkB target TFs'!$E$10:$E$54,1,FALSE)</f>
        <v>#N/A</v>
      </c>
      <c r="P5992" s="25" t="e">
        <f>VLOOKUP(A5992,'all NFkB targets'!$A$6:$A$571,1,FALSE)</f>
        <v>#N/A</v>
      </c>
    </row>
    <row r="5993" spans="1:16" x14ac:dyDescent="0.25">
      <c r="A5993" s="96" t="s">
        <v>9187</v>
      </c>
      <c r="B5993" s="21" t="s">
        <v>9188</v>
      </c>
      <c r="C5993" s="21"/>
      <c r="D5993" s="22">
        <v>0</v>
      </c>
      <c r="E5993" s="23">
        <v>-0.17154859575899328</v>
      </c>
      <c r="F5993" s="23">
        <v>0.17959436638843548</v>
      </c>
      <c r="G5993" s="23">
        <v>4.9063291709515934E-2</v>
      </c>
      <c r="H5993" s="23">
        <v>-9.9936428104622277E-2</v>
      </c>
      <c r="I5993" s="25">
        <f t="shared" si="372"/>
        <v>0</v>
      </c>
      <c r="J5993" s="25">
        <f t="shared" si="373"/>
        <v>0</v>
      </c>
      <c r="K5993" s="25">
        <f t="shared" si="374"/>
        <v>0</v>
      </c>
      <c r="L5993" s="25">
        <f t="shared" si="375"/>
        <v>0</v>
      </c>
      <c r="M5993" s="25">
        <v>0</v>
      </c>
      <c r="N5993" s="25" t="e">
        <v>#N/A</v>
      </c>
      <c r="O5993" s="25" t="e">
        <f>VLOOKUP(A5993,'NFkB target TFs'!$E$10:$E$54,1,FALSE)</f>
        <v>#N/A</v>
      </c>
      <c r="P5993" s="25" t="e">
        <f>VLOOKUP(A5993,'all NFkB targets'!$A$6:$A$571,1,FALSE)</f>
        <v>#N/A</v>
      </c>
    </row>
    <row r="5994" spans="1:16" x14ac:dyDescent="0.25">
      <c r="A5994" s="96" t="s">
        <v>4696</v>
      </c>
      <c r="B5994" s="21" t="s">
        <v>4697</v>
      </c>
      <c r="C5994" s="21"/>
      <c r="D5994" s="22">
        <v>0</v>
      </c>
      <c r="E5994" s="23">
        <v>-0.21536351573043996</v>
      </c>
      <c r="F5994" s="23">
        <v>9.557436857581535E-4</v>
      </c>
      <c r="G5994" s="23">
        <v>-0.1082809206272909</v>
      </c>
      <c r="H5994" s="23">
        <v>-0.1000145577307677</v>
      </c>
      <c r="I5994" s="25">
        <f t="shared" si="372"/>
        <v>0</v>
      </c>
      <c r="J5994" s="25">
        <f t="shared" si="373"/>
        <v>0</v>
      </c>
      <c r="K5994" s="25">
        <f t="shared" si="374"/>
        <v>0</v>
      </c>
      <c r="L5994" s="25">
        <f t="shared" si="375"/>
        <v>0</v>
      </c>
      <c r="M5994" s="25">
        <v>0</v>
      </c>
      <c r="N5994" s="25" t="e">
        <v>#N/A</v>
      </c>
      <c r="O5994" s="25" t="e">
        <f>VLOOKUP(A5994,'NFkB target TFs'!$E$10:$E$54,1,FALSE)</f>
        <v>#N/A</v>
      </c>
      <c r="P5994" s="25" t="e">
        <f>VLOOKUP(A5994,'all NFkB targets'!$A$6:$A$571,1,FALSE)</f>
        <v>#N/A</v>
      </c>
    </row>
    <row r="5995" spans="1:16" x14ac:dyDescent="0.25">
      <c r="A5995" s="96" t="s">
        <v>2599</v>
      </c>
      <c r="B5995" s="21" t="s">
        <v>2600</v>
      </c>
      <c r="C5995" s="21"/>
      <c r="D5995" s="22">
        <v>0</v>
      </c>
      <c r="E5995" s="23">
        <v>-0.11752056359938316</v>
      </c>
      <c r="F5995" s="23">
        <v>0.43714591142848752</v>
      </c>
      <c r="G5995" s="23">
        <v>0.23308118373216624</v>
      </c>
      <c r="H5995" s="23">
        <v>-0.10004233331213735</v>
      </c>
      <c r="I5995" s="25">
        <f t="shared" si="372"/>
        <v>0</v>
      </c>
      <c r="J5995" s="25">
        <f t="shared" si="373"/>
        <v>0</v>
      </c>
      <c r="K5995" s="25">
        <f t="shared" si="374"/>
        <v>0</v>
      </c>
      <c r="L5995" s="25">
        <f t="shared" si="375"/>
        <v>0</v>
      </c>
      <c r="M5995" s="25">
        <v>0</v>
      </c>
      <c r="N5995" s="25" t="e">
        <v>#N/A</v>
      </c>
      <c r="O5995" s="25" t="e">
        <f>VLOOKUP(A5995,'NFkB target TFs'!$E$10:$E$54,1,FALSE)</f>
        <v>#N/A</v>
      </c>
      <c r="P5995" s="25" t="e">
        <f>VLOOKUP(A5995,'all NFkB targets'!$A$6:$A$571,1,FALSE)</f>
        <v>#N/A</v>
      </c>
    </row>
    <row r="5996" spans="1:16" x14ac:dyDescent="0.25">
      <c r="A5996" s="96" t="s">
        <v>2971</v>
      </c>
      <c r="B5996" s="21" t="s">
        <v>2972</v>
      </c>
      <c r="C5996" s="21"/>
      <c r="D5996" s="22">
        <v>0</v>
      </c>
      <c r="E5996" s="23">
        <v>9.0365676446054422E-2</v>
      </c>
      <c r="F5996" s="23">
        <v>0.26942831051775318</v>
      </c>
      <c r="G5996" s="23">
        <v>1.5585314423174018E-2</v>
      </c>
      <c r="H5996" s="23">
        <v>-0.10004276691690953</v>
      </c>
      <c r="I5996" s="25">
        <f t="shared" ref="I5996:I6059" si="376">IF(ABS(E5996)&gt;0.585,1,0)</f>
        <v>0</v>
      </c>
      <c r="J5996" s="25">
        <f t="shared" ref="J5996:J6059" si="377">IF(ABS(F5996)&gt;0.585,1,0)</f>
        <v>0</v>
      </c>
      <c r="K5996" s="25">
        <f t="shared" ref="K5996:K6059" si="378">IF(ABS(G5996)&gt;0.585,1,0)</f>
        <v>0</v>
      </c>
      <c r="L5996" s="25">
        <f t="shared" ref="L5996:L6059" si="379">IF(ABS(H5996)&gt;0.585,1,0)</f>
        <v>0</v>
      </c>
      <c r="M5996" s="25">
        <v>0</v>
      </c>
      <c r="N5996" s="25" t="e">
        <v>#N/A</v>
      </c>
      <c r="O5996" s="25" t="e">
        <f>VLOOKUP(A5996,'NFkB target TFs'!$E$10:$E$54,1,FALSE)</f>
        <v>#N/A</v>
      </c>
      <c r="P5996" s="25" t="e">
        <f>VLOOKUP(A5996,'all NFkB targets'!$A$6:$A$571,1,FALSE)</f>
        <v>#N/A</v>
      </c>
    </row>
    <row r="5997" spans="1:16" x14ac:dyDescent="0.25">
      <c r="A5997" s="96" t="s">
        <v>1048</v>
      </c>
      <c r="B5997" s="21" t="s">
        <v>1049</v>
      </c>
      <c r="C5997" s="21"/>
      <c r="D5997" s="22">
        <v>0</v>
      </c>
      <c r="E5997" s="23">
        <v>0.15172200753692341</v>
      </c>
      <c r="F5997" s="23">
        <v>3.3110177302749393E-2</v>
      </c>
      <c r="G5997" s="23">
        <v>-0.13250500843044491</v>
      </c>
      <c r="H5997" s="23">
        <v>-0.10014046195286821</v>
      </c>
      <c r="I5997" s="25">
        <f t="shared" si="376"/>
        <v>0</v>
      </c>
      <c r="J5997" s="25">
        <f t="shared" si="377"/>
        <v>0</v>
      </c>
      <c r="K5997" s="25">
        <f t="shared" si="378"/>
        <v>0</v>
      </c>
      <c r="L5997" s="25">
        <f t="shared" si="379"/>
        <v>0</v>
      </c>
      <c r="M5997" s="25">
        <v>0</v>
      </c>
      <c r="N5997" s="25" t="e">
        <v>#N/A</v>
      </c>
      <c r="O5997" s="25" t="e">
        <f>VLOOKUP(A5997,'NFkB target TFs'!$E$10:$E$54,1,FALSE)</f>
        <v>#N/A</v>
      </c>
      <c r="P5997" s="25" t="e">
        <f>VLOOKUP(A5997,'all NFkB targets'!$A$6:$A$571,1,FALSE)</f>
        <v>#N/A</v>
      </c>
    </row>
    <row r="5998" spans="1:16" x14ac:dyDescent="0.25">
      <c r="A5998" s="96" t="s">
        <v>158</v>
      </c>
      <c r="B5998" s="21" t="s">
        <v>159</v>
      </c>
      <c r="C5998" s="21"/>
      <c r="D5998" s="22">
        <v>0</v>
      </c>
      <c r="E5998" s="23">
        <v>0.55438272675209654</v>
      </c>
      <c r="F5998" s="23">
        <v>4.3483808954227592E-2</v>
      </c>
      <c r="G5998" s="23">
        <v>-0.11061917267993064</v>
      </c>
      <c r="H5998" s="23">
        <v>-0.10020201478602637</v>
      </c>
      <c r="I5998" s="25">
        <f t="shared" si="376"/>
        <v>0</v>
      </c>
      <c r="J5998" s="25">
        <f t="shared" si="377"/>
        <v>0</v>
      </c>
      <c r="K5998" s="25">
        <f t="shared" si="378"/>
        <v>0</v>
      </c>
      <c r="L5998" s="25">
        <f t="shared" si="379"/>
        <v>0</v>
      </c>
      <c r="M5998" s="25">
        <v>0</v>
      </c>
      <c r="N5998" s="25" t="e">
        <v>#N/A</v>
      </c>
      <c r="O5998" s="25" t="e">
        <f>VLOOKUP(A5998,'NFkB target TFs'!$E$10:$E$54,1,FALSE)</f>
        <v>#N/A</v>
      </c>
      <c r="P5998" s="25" t="str">
        <f>VLOOKUP(A5998,'all NFkB targets'!$A$6:$A$571,1,FALSE)</f>
        <v>BCL2L1</v>
      </c>
    </row>
    <row r="5999" spans="1:16" x14ac:dyDescent="0.25">
      <c r="A5999" s="96" t="s">
        <v>13641</v>
      </c>
      <c r="B5999" s="21" t="s">
        <v>13642</v>
      </c>
      <c r="C5999" s="21"/>
      <c r="D5999" s="22">
        <v>0</v>
      </c>
      <c r="E5999" s="24">
        <v>-0.17283554585574198</v>
      </c>
      <c r="F5999" s="28">
        <v>0.19115044955458485</v>
      </c>
      <c r="G5999" s="24">
        <v>-0.7414313962438055</v>
      </c>
      <c r="H5999" s="23">
        <v>-0.10025728085063718</v>
      </c>
      <c r="I5999" s="25">
        <f t="shared" si="376"/>
        <v>0</v>
      </c>
      <c r="J5999" s="25">
        <f t="shared" si="377"/>
        <v>0</v>
      </c>
      <c r="K5999" s="25">
        <f t="shared" si="378"/>
        <v>1</v>
      </c>
      <c r="L5999" s="25">
        <f t="shared" si="379"/>
        <v>0</v>
      </c>
      <c r="M5999" s="25">
        <v>1</v>
      </c>
      <c r="N5999" s="25" t="e">
        <v>#N/A</v>
      </c>
      <c r="O5999" s="25" t="e">
        <f>VLOOKUP(A5999,'NFkB target TFs'!$E$10:$E$54,1,FALSE)</f>
        <v>#N/A</v>
      </c>
      <c r="P5999" s="25" t="e">
        <f>VLOOKUP(A5999,'all NFkB targets'!$A$6:$A$571,1,FALSE)</f>
        <v>#N/A</v>
      </c>
    </row>
    <row r="6000" spans="1:16" x14ac:dyDescent="0.25">
      <c r="A6000" s="96" t="s">
        <v>5179</v>
      </c>
      <c r="B6000" s="21" t="s">
        <v>5180</v>
      </c>
      <c r="C6000" s="21"/>
      <c r="D6000" s="22">
        <v>0</v>
      </c>
      <c r="E6000" s="23">
        <v>0.10902951514668277</v>
      </c>
      <c r="F6000" s="23">
        <v>0.12292491926814715</v>
      </c>
      <c r="G6000" s="23">
        <v>6.8294463098560784E-2</v>
      </c>
      <c r="H6000" s="23">
        <v>-0.10031122443126796</v>
      </c>
      <c r="I6000" s="25">
        <f t="shared" si="376"/>
        <v>0</v>
      </c>
      <c r="J6000" s="25">
        <f t="shared" si="377"/>
        <v>0</v>
      </c>
      <c r="K6000" s="25">
        <f t="shared" si="378"/>
        <v>0</v>
      </c>
      <c r="L6000" s="25">
        <f t="shared" si="379"/>
        <v>0</v>
      </c>
      <c r="M6000" s="25">
        <v>0</v>
      </c>
      <c r="N6000" s="25" t="e">
        <v>#N/A</v>
      </c>
      <c r="O6000" s="25" t="e">
        <f>VLOOKUP(A6000,'NFkB target TFs'!$E$10:$E$54,1,FALSE)</f>
        <v>#N/A</v>
      </c>
      <c r="P6000" s="25" t="e">
        <f>VLOOKUP(A6000,'all NFkB targets'!$A$6:$A$571,1,FALSE)</f>
        <v>#N/A</v>
      </c>
    </row>
    <row r="6001" spans="1:16" x14ac:dyDescent="0.25">
      <c r="A6001" s="96" t="s">
        <v>5641</v>
      </c>
      <c r="B6001" s="21" t="s">
        <v>5642</v>
      </c>
      <c r="C6001" s="21"/>
      <c r="D6001" s="22">
        <v>0</v>
      </c>
      <c r="E6001" s="23">
        <v>0.15482121018489262</v>
      </c>
      <c r="F6001" s="23">
        <v>-0.28805019256524528</v>
      </c>
      <c r="G6001" s="23">
        <v>-3.4751127075613349E-2</v>
      </c>
      <c r="H6001" s="23">
        <v>-0.10034751552858544</v>
      </c>
      <c r="I6001" s="25">
        <f t="shared" si="376"/>
        <v>0</v>
      </c>
      <c r="J6001" s="25">
        <f t="shared" si="377"/>
        <v>0</v>
      </c>
      <c r="K6001" s="25">
        <f t="shared" si="378"/>
        <v>0</v>
      </c>
      <c r="L6001" s="25">
        <f t="shared" si="379"/>
        <v>0</v>
      </c>
      <c r="M6001" s="25">
        <v>0</v>
      </c>
      <c r="N6001" s="25" t="e">
        <v>#N/A</v>
      </c>
      <c r="O6001" s="25" t="e">
        <f>VLOOKUP(A6001,'NFkB target TFs'!$E$10:$E$54,1,FALSE)</f>
        <v>#N/A</v>
      </c>
      <c r="P6001" s="25" t="e">
        <f>VLOOKUP(A6001,'all NFkB targets'!$A$6:$A$571,1,FALSE)</f>
        <v>#N/A</v>
      </c>
    </row>
    <row r="6002" spans="1:16" x14ac:dyDescent="0.25">
      <c r="A6002" s="96" t="s">
        <v>11650</v>
      </c>
      <c r="B6002" s="21" t="s">
        <v>11651</v>
      </c>
      <c r="C6002" s="21"/>
      <c r="D6002" s="22">
        <v>0</v>
      </c>
      <c r="E6002" s="23">
        <v>-0.1696338965514749</v>
      </c>
      <c r="F6002" s="23">
        <v>0.20712875603781603</v>
      </c>
      <c r="G6002" s="23">
        <v>5.3979632363885643E-2</v>
      </c>
      <c r="H6002" s="23">
        <v>-0.10035119728718875</v>
      </c>
      <c r="I6002" s="25">
        <f t="shared" si="376"/>
        <v>0</v>
      </c>
      <c r="J6002" s="25">
        <f t="shared" si="377"/>
        <v>0</v>
      </c>
      <c r="K6002" s="25">
        <f t="shared" si="378"/>
        <v>0</v>
      </c>
      <c r="L6002" s="25">
        <f t="shared" si="379"/>
        <v>0</v>
      </c>
      <c r="M6002" s="25">
        <v>0</v>
      </c>
      <c r="N6002" s="25" t="e">
        <v>#N/A</v>
      </c>
      <c r="O6002" s="25" t="e">
        <f>VLOOKUP(A6002,'NFkB target TFs'!$E$10:$E$54,1,FALSE)</f>
        <v>#N/A</v>
      </c>
      <c r="P6002" s="25" t="e">
        <f>VLOOKUP(A6002,'all NFkB targets'!$A$6:$A$571,1,FALSE)</f>
        <v>#N/A</v>
      </c>
    </row>
    <row r="6003" spans="1:16" x14ac:dyDescent="0.25">
      <c r="A6003" s="96" t="s">
        <v>1931</v>
      </c>
      <c r="B6003" s="21" t="s">
        <v>1932</v>
      </c>
      <c r="C6003" s="21"/>
      <c r="D6003" s="22">
        <v>0</v>
      </c>
      <c r="E6003" s="23">
        <v>5.232943011447793E-2</v>
      </c>
      <c r="F6003" s="23">
        <v>8.7628592347979165E-2</v>
      </c>
      <c r="G6003" s="23">
        <v>0.31983369984825355</v>
      </c>
      <c r="H6003" s="23">
        <v>-0.10039317976854149</v>
      </c>
      <c r="I6003" s="25">
        <f t="shared" si="376"/>
        <v>0</v>
      </c>
      <c r="J6003" s="25">
        <f t="shared" si="377"/>
        <v>0</v>
      </c>
      <c r="K6003" s="25">
        <f t="shared" si="378"/>
        <v>0</v>
      </c>
      <c r="L6003" s="25">
        <f t="shared" si="379"/>
        <v>0</v>
      </c>
      <c r="M6003" s="25">
        <v>0</v>
      </c>
      <c r="N6003" s="25" t="e">
        <v>#N/A</v>
      </c>
      <c r="O6003" s="25" t="e">
        <f>VLOOKUP(A6003,'NFkB target TFs'!$E$10:$E$54,1,FALSE)</f>
        <v>#N/A</v>
      </c>
      <c r="P6003" s="25" t="e">
        <f>VLOOKUP(A6003,'all NFkB targets'!$A$6:$A$571,1,FALSE)</f>
        <v>#N/A</v>
      </c>
    </row>
    <row r="6004" spans="1:16" x14ac:dyDescent="0.25">
      <c r="A6004" s="96" t="s">
        <v>2187</v>
      </c>
      <c r="B6004" s="21" t="s">
        <v>2188</v>
      </c>
      <c r="C6004" s="21"/>
      <c r="D6004" s="22">
        <v>0</v>
      </c>
      <c r="E6004" s="23">
        <v>0.12021825041117438</v>
      </c>
      <c r="F6004" s="23">
        <v>-5.5654555352370766E-2</v>
      </c>
      <c r="G6004" s="23">
        <v>-0.24958201470463059</v>
      </c>
      <c r="H6004" s="23">
        <v>-0.10049977019166671</v>
      </c>
      <c r="I6004" s="25">
        <f t="shared" si="376"/>
        <v>0</v>
      </c>
      <c r="J6004" s="25">
        <f t="shared" si="377"/>
        <v>0</v>
      </c>
      <c r="K6004" s="25">
        <f t="shared" si="378"/>
        <v>0</v>
      </c>
      <c r="L6004" s="25">
        <f t="shared" si="379"/>
        <v>0</v>
      </c>
      <c r="M6004" s="25">
        <v>0</v>
      </c>
      <c r="N6004" s="25" t="e">
        <v>#N/A</v>
      </c>
      <c r="O6004" s="25" t="e">
        <f>VLOOKUP(A6004,'NFkB target TFs'!$E$10:$E$54,1,FALSE)</f>
        <v>#N/A</v>
      </c>
      <c r="P6004" s="25" t="e">
        <f>VLOOKUP(A6004,'all NFkB targets'!$A$6:$A$571,1,FALSE)</f>
        <v>#N/A</v>
      </c>
    </row>
    <row r="6005" spans="1:16" x14ac:dyDescent="0.25">
      <c r="A6005" s="96" t="s">
        <v>8569</v>
      </c>
      <c r="B6005" s="21" t="s">
        <v>8570</v>
      </c>
      <c r="C6005" s="21"/>
      <c r="D6005" s="22">
        <v>0</v>
      </c>
      <c r="E6005" s="23">
        <v>0.23842493848979215</v>
      </c>
      <c r="F6005" s="23">
        <v>0.23731560664456058</v>
      </c>
      <c r="G6005" s="23">
        <v>0.14594893893151814</v>
      </c>
      <c r="H6005" s="23">
        <v>-0.1005988061552401</v>
      </c>
      <c r="I6005" s="25">
        <f t="shared" si="376"/>
        <v>0</v>
      </c>
      <c r="J6005" s="25">
        <f t="shared" si="377"/>
        <v>0</v>
      </c>
      <c r="K6005" s="25">
        <f t="shared" si="378"/>
        <v>0</v>
      </c>
      <c r="L6005" s="25">
        <f t="shared" si="379"/>
        <v>0</v>
      </c>
      <c r="M6005" s="25">
        <v>0</v>
      </c>
      <c r="N6005" s="25" t="e">
        <v>#N/A</v>
      </c>
      <c r="O6005" s="25" t="e">
        <f>VLOOKUP(A6005,'NFkB target TFs'!$E$10:$E$54,1,FALSE)</f>
        <v>#N/A</v>
      </c>
      <c r="P6005" s="25" t="e">
        <f>VLOOKUP(A6005,'all NFkB targets'!$A$6:$A$571,1,FALSE)</f>
        <v>#N/A</v>
      </c>
    </row>
    <row r="6006" spans="1:16" x14ac:dyDescent="0.25">
      <c r="A6006" s="96" t="s">
        <v>12689</v>
      </c>
      <c r="B6006" s="21" t="s">
        <v>941</v>
      </c>
      <c r="C6006" s="21"/>
      <c r="D6006" s="22">
        <v>0</v>
      </c>
      <c r="E6006" s="24">
        <v>-0.21664496479979925</v>
      </c>
      <c r="F6006" s="24">
        <v>-0.94590135620944804</v>
      </c>
      <c r="G6006" s="23">
        <v>-5.3853027020907669E-2</v>
      </c>
      <c r="H6006" s="23">
        <v>-0.10062098121455092</v>
      </c>
      <c r="I6006" s="25">
        <f t="shared" si="376"/>
        <v>0</v>
      </c>
      <c r="J6006" s="25">
        <f t="shared" si="377"/>
        <v>1</v>
      </c>
      <c r="K6006" s="25">
        <f t="shared" si="378"/>
        <v>0</v>
      </c>
      <c r="L6006" s="25">
        <f t="shared" si="379"/>
        <v>0</v>
      </c>
      <c r="M6006" s="25">
        <v>1</v>
      </c>
      <c r="N6006" s="25" t="e">
        <v>#N/A</v>
      </c>
      <c r="O6006" s="25" t="e">
        <f>VLOOKUP(A6006,'NFkB target TFs'!$E$10:$E$54,1,FALSE)</f>
        <v>#N/A</v>
      </c>
      <c r="P6006" s="25" t="e">
        <f>VLOOKUP(A6006,'all NFkB targets'!$A$6:$A$571,1,FALSE)</f>
        <v>#N/A</v>
      </c>
    </row>
    <row r="6007" spans="1:16" x14ac:dyDescent="0.25">
      <c r="A6007" s="96" t="s">
        <v>13458</v>
      </c>
      <c r="B6007" s="21" t="s">
        <v>13459</v>
      </c>
      <c r="C6007" s="21"/>
      <c r="D6007" s="22">
        <v>0</v>
      </c>
      <c r="E6007" s="28">
        <v>0.48001185079849967</v>
      </c>
      <c r="F6007" s="28">
        <v>0.53098350469344502</v>
      </c>
      <c r="G6007" s="28">
        <v>0.84026857053960591</v>
      </c>
      <c r="H6007" s="23">
        <v>-0.100674038248424</v>
      </c>
      <c r="I6007" s="25">
        <f t="shared" si="376"/>
        <v>0</v>
      </c>
      <c r="J6007" s="25">
        <f t="shared" si="377"/>
        <v>0</v>
      </c>
      <c r="K6007" s="25">
        <f t="shared" si="378"/>
        <v>1</v>
      </c>
      <c r="L6007" s="25">
        <f t="shared" si="379"/>
        <v>0</v>
      </c>
      <c r="M6007" s="25">
        <v>1</v>
      </c>
      <c r="N6007" s="25" t="e">
        <v>#N/A</v>
      </c>
      <c r="O6007" s="25" t="e">
        <f>VLOOKUP(A6007,'NFkB target TFs'!$E$10:$E$54,1,FALSE)</f>
        <v>#N/A</v>
      </c>
      <c r="P6007" s="25" t="e">
        <f>VLOOKUP(A6007,'all NFkB targets'!$A$6:$A$571,1,FALSE)</f>
        <v>#N/A</v>
      </c>
    </row>
    <row r="6008" spans="1:16" x14ac:dyDescent="0.25">
      <c r="A6008" s="96" t="s">
        <v>1420</v>
      </c>
      <c r="B6008" s="21" t="s">
        <v>1421</v>
      </c>
      <c r="C6008" s="21"/>
      <c r="D6008" s="22">
        <v>0</v>
      </c>
      <c r="E6008" s="23">
        <v>5.6407655867175194E-2</v>
      </c>
      <c r="F6008" s="23">
        <v>-0.18567364214388035</v>
      </c>
      <c r="G6008" s="23">
        <v>4.9562915117150663E-2</v>
      </c>
      <c r="H6008" s="23">
        <v>-0.10069404294983307</v>
      </c>
      <c r="I6008" s="25">
        <f t="shared" si="376"/>
        <v>0</v>
      </c>
      <c r="J6008" s="25">
        <f t="shared" si="377"/>
        <v>0</v>
      </c>
      <c r="K6008" s="25">
        <f t="shared" si="378"/>
        <v>0</v>
      </c>
      <c r="L6008" s="25">
        <f t="shared" si="379"/>
        <v>0</v>
      </c>
      <c r="M6008" s="25">
        <v>0</v>
      </c>
      <c r="N6008" s="25" t="e">
        <v>#N/A</v>
      </c>
      <c r="O6008" s="25" t="e">
        <f>VLOOKUP(A6008,'NFkB target TFs'!$E$10:$E$54,1,FALSE)</f>
        <v>#N/A</v>
      </c>
      <c r="P6008" s="25" t="e">
        <f>VLOOKUP(A6008,'all NFkB targets'!$A$6:$A$571,1,FALSE)</f>
        <v>#N/A</v>
      </c>
    </row>
    <row r="6009" spans="1:16" x14ac:dyDescent="0.25">
      <c r="A6009" s="96" t="s">
        <v>5707</v>
      </c>
      <c r="B6009" s="21" t="s">
        <v>5708</v>
      </c>
      <c r="C6009" s="21"/>
      <c r="D6009" s="22">
        <v>0</v>
      </c>
      <c r="E6009" s="23">
        <v>-0.27257264512836132</v>
      </c>
      <c r="F6009" s="23">
        <v>-1.6005929338543164E-3</v>
      </c>
      <c r="G6009" s="23">
        <v>3.4847226641991601E-2</v>
      </c>
      <c r="H6009" s="23">
        <v>-0.10090061043631945</v>
      </c>
      <c r="I6009" s="25">
        <f t="shared" si="376"/>
        <v>0</v>
      </c>
      <c r="J6009" s="25">
        <f t="shared" si="377"/>
        <v>0</v>
      </c>
      <c r="K6009" s="25">
        <f t="shared" si="378"/>
        <v>0</v>
      </c>
      <c r="L6009" s="25">
        <f t="shared" si="379"/>
        <v>0</v>
      </c>
      <c r="M6009" s="25">
        <v>0</v>
      </c>
      <c r="N6009" s="25" t="e">
        <v>#N/A</v>
      </c>
      <c r="O6009" s="25" t="e">
        <f>VLOOKUP(A6009,'NFkB target TFs'!$E$10:$E$54,1,FALSE)</f>
        <v>#N/A</v>
      </c>
      <c r="P6009" s="25" t="e">
        <f>VLOOKUP(A6009,'all NFkB targets'!$A$6:$A$571,1,FALSE)</f>
        <v>#N/A</v>
      </c>
    </row>
    <row r="6010" spans="1:16" x14ac:dyDescent="0.25">
      <c r="A6010" s="96" t="s">
        <v>8387</v>
      </c>
      <c r="B6010" s="21" t="s">
        <v>8388</v>
      </c>
      <c r="C6010" s="21"/>
      <c r="D6010" s="22">
        <v>0</v>
      </c>
      <c r="E6010" s="23">
        <v>0.1037804295479326</v>
      </c>
      <c r="F6010" s="23">
        <v>-0.42929635086370627</v>
      </c>
      <c r="G6010" s="23">
        <v>-0.28317549816858428</v>
      </c>
      <c r="H6010" s="23">
        <v>-0.10107618097146973</v>
      </c>
      <c r="I6010" s="25">
        <f t="shared" si="376"/>
        <v>0</v>
      </c>
      <c r="J6010" s="25">
        <f t="shared" si="377"/>
        <v>0</v>
      </c>
      <c r="K6010" s="25">
        <f t="shared" si="378"/>
        <v>0</v>
      </c>
      <c r="L6010" s="25">
        <f t="shared" si="379"/>
        <v>0</v>
      </c>
      <c r="M6010" s="25">
        <v>0</v>
      </c>
      <c r="N6010" s="25" t="e">
        <v>#N/A</v>
      </c>
      <c r="O6010" s="25" t="e">
        <f>VLOOKUP(A6010,'NFkB target TFs'!$E$10:$E$54,1,FALSE)</f>
        <v>#N/A</v>
      </c>
      <c r="P6010" s="25" t="e">
        <f>VLOOKUP(A6010,'all NFkB targets'!$A$6:$A$571,1,FALSE)</f>
        <v>#N/A</v>
      </c>
    </row>
    <row r="6011" spans="1:16" x14ac:dyDescent="0.25">
      <c r="A6011" s="96" t="s">
        <v>11846</v>
      </c>
      <c r="B6011" s="21" t="s">
        <v>941</v>
      </c>
      <c r="C6011" s="21"/>
      <c r="D6011" s="22">
        <v>0</v>
      </c>
      <c r="E6011" s="23">
        <v>1.2439089068866869E-2</v>
      </c>
      <c r="F6011" s="23">
        <v>0.15824524598496906</v>
      </c>
      <c r="G6011" s="23">
        <v>0.25838409969920423</v>
      </c>
      <c r="H6011" s="23">
        <v>-0.10114845935043425</v>
      </c>
      <c r="I6011" s="25">
        <f t="shared" si="376"/>
        <v>0</v>
      </c>
      <c r="J6011" s="25">
        <f t="shared" si="377"/>
        <v>0</v>
      </c>
      <c r="K6011" s="25">
        <f t="shared" si="378"/>
        <v>0</v>
      </c>
      <c r="L6011" s="25">
        <f t="shared" si="379"/>
        <v>0</v>
      </c>
      <c r="M6011" s="25">
        <v>0</v>
      </c>
      <c r="N6011" s="25" t="e">
        <v>#N/A</v>
      </c>
      <c r="O6011" s="25" t="e">
        <f>VLOOKUP(A6011,'NFkB target TFs'!$E$10:$E$54,1,FALSE)</f>
        <v>#N/A</v>
      </c>
      <c r="P6011" s="25" t="e">
        <f>VLOOKUP(A6011,'all NFkB targets'!$A$6:$A$571,1,FALSE)</f>
        <v>#N/A</v>
      </c>
    </row>
    <row r="6012" spans="1:16" x14ac:dyDescent="0.25">
      <c r="A6012" s="96" t="s">
        <v>7977</v>
      </c>
      <c r="B6012" s="21" t="s">
        <v>7978</v>
      </c>
      <c r="C6012" s="21"/>
      <c r="D6012" s="22">
        <v>0</v>
      </c>
      <c r="E6012" s="23">
        <v>-0.31168029812053127</v>
      </c>
      <c r="F6012" s="23">
        <v>-8.4289682617506426E-2</v>
      </c>
      <c r="G6012" s="23">
        <v>-0.24572606550314388</v>
      </c>
      <c r="H6012" s="23">
        <v>-0.10122357788959384</v>
      </c>
      <c r="I6012" s="25">
        <f t="shared" si="376"/>
        <v>0</v>
      </c>
      <c r="J6012" s="25">
        <f t="shared" si="377"/>
        <v>0</v>
      </c>
      <c r="K6012" s="25">
        <f t="shared" si="378"/>
        <v>0</v>
      </c>
      <c r="L6012" s="25">
        <f t="shared" si="379"/>
        <v>0</v>
      </c>
      <c r="M6012" s="25">
        <v>0</v>
      </c>
      <c r="N6012" s="25" t="e">
        <v>#N/A</v>
      </c>
      <c r="O6012" s="25" t="e">
        <f>VLOOKUP(A6012,'NFkB target TFs'!$E$10:$E$54,1,FALSE)</f>
        <v>#N/A</v>
      </c>
      <c r="P6012" s="25" t="e">
        <f>VLOOKUP(A6012,'all NFkB targets'!$A$6:$A$571,1,FALSE)</f>
        <v>#N/A</v>
      </c>
    </row>
    <row r="6013" spans="1:16" x14ac:dyDescent="0.25">
      <c r="A6013" s="96" t="s">
        <v>14709</v>
      </c>
      <c r="B6013" s="21" t="s">
        <v>941</v>
      </c>
      <c r="C6013" s="21"/>
      <c r="D6013" s="22">
        <v>0</v>
      </c>
      <c r="E6013" s="24">
        <v>-0.47297287499604324</v>
      </c>
      <c r="F6013" s="24">
        <v>-0.6514761383514085</v>
      </c>
      <c r="G6013" s="24">
        <v>-0.78889413808933706</v>
      </c>
      <c r="H6013" s="23">
        <v>-0.10134185676123808</v>
      </c>
      <c r="I6013" s="25">
        <f t="shared" si="376"/>
        <v>0</v>
      </c>
      <c r="J6013" s="25">
        <f t="shared" si="377"/>
        <v>1</v>
      </c>
      <c r="K6013" s="25">
        <f t="shared" si="378"/>
        <v>1</v>
      </c>
      <c r="L6013" s="25">
        <f t="shared" si="379"/>
        <v>0</v>
      </c>
      <c r="M6013" s="25">
        <v>1</v>
      </c>
      <c r="N6013" s="25" t="e">
        <v>#N/A</v>
      </c>
      <c r="O6013" s="25" t="e">
        <f>VLOOKUP(A6013,'NFkB target TFs'!$E$10:$E$54,1,FALSE)</f>
        <v>#N/A</v>
      </c>
      <c r="P6013" s="25" t="e">
        <f>VLOOKUP(A6013,'all NFkB targets'!$A$6:$A$571,1,FALSE)</f>
        <v>#N/A</v>
      </c>
    </row>
    <row r="6014" spans="1:16" x14ac:dyDescent="0.25">
      <c r="A6014" s="96" t="s">
        <v>2359</v>
      </c>
      <c r="B6014" s="21" t="s">
        <v>2360</v>
      </c>
      <c r="C6014" s="21"/>
      <c r="D6014" s="22">
        <v>0</v>
      </c>
      <c r="E6014" s="23">
        <v>0.30057877469392918</v>
      </c>
      <c r="F6014" s="23">
        <v>0.24793378822689385</v>
      </c>
      <c r="G6014" s="23">
        <v>0.42821691039341059</v>
      </c>
      <c r="H6014" s="23">
        <v>-0.10140257654292628</v>
      </c>
      <c r="I6014" s="25">
        <f t="shared" si="376"/>
        <v>0</v>
      </c>
      <c r="J6014" s="25">
        <f t="shared" si="377"/>
        <v>0</v>
      </c>
      <c r="K6014" s="25">
        <f t="shared" si="378"/>
        <v>0</v>
      </c>
      <c r="L6014" s="25">
        <f t="shared" si="379"/>
        <v>0</v>
      </c>
      <c r="M6014" s="25">
        <v>0</v>
      </c>
      <c r="N6014" s="25" t="e">
        <v>#N/A</v>
      </c>
      <c r="O6014" s="25" t="e">
        <f>VLOOKUP(A6014,'NFkB target TFs'!$E$10:$E$54,1,FALSE)</f>
        <v>#N/A</v>
      </c>
      <c r="P6014" s="25" t="e">
        <f>VLOOKUP(A6014,'all NFkB targets'!$A$6:$A$571,1,FALSE)</f>
        <v>#N/A</v>
      </c>
    </row>
    <row r="6015" spans="1:16" x14ac:dyDescent="0.25">
      <c r="A6015" s="96" t="s">
        <v>733</v>
      </c>
      <c r="B6015" s="21" t="s">
        <v>734</v>
      </c>
      <c r="C6015" s="21"/>
      <c r="D6015" s="22">
        <v>0</v>
      </c>
      <c r="E6015" s="23">
        <v>0.20058967731485966</v>
      </c>
      <c r="F6015" s="23">
        <v>2.5157077499661014E-2</v>
      </c>
      <c r="G6015" s="23">
        <v>0.469642136814237</v>
      </c>
      <c r="H6015" s="23">
        <v>-0.1014444785615833</v>
      </c>
      <c r="I6015" s="25">
        <f t="shared" si="376"/>
        <v>0</v>
      </c>
      <c r="J6015" s="25">
        <f t="shared" si="377"/>
        <v>0</v>
      </c>
      <c r="K6015" s="25">
        <f t="shared" si="378"/>
        <v>0</v>
      </c>
      <c r="L6015" s="25">
        <f t="shared" si="379"/>
        <v>0</v>
      </c>
      <c r="M6015" s="25">
        <v>0</v>
      </c>
      <c r="N6015" s="25" t="e">
        <v>#N/A</v>
      </c>
      <c r="O6015" s="25" t="e">
        <f>VLOOKUP(A6015,'NFkB target TFs'!$E$10:$E$54,1,FALSE)</f>
        <v>#N/A</v>
      </c>
      <c r="P6015" s="25" t="e">
        <f>VLOOKUP(A6015,'all NFkB targets'!$A$6:$A$571,1,FALSE)</f>
        <v>#N/A</v>
      </c>
    </row>
    <row r="6016" spans="1:16" x14ac:dyDescent="0.25">
      <c r="A6016" s="96" t="s">
        <v>6026</v>
      </c>
      <c r="B6016" s="21" t="s">
        <v>6027</v>
      </c>
      <c r="C6016" s="21"/>
      <c r="D6016" s="22">
        <v>0</v>
      </c>
      <c r="E6016" s="23">
        <v>-0.57325882622005553</v>
      </c>
      <c r="F6016" s="23">
        <v>-0.32120423971063722</v>
      </c>
      <c r="G6016" s="23">
        <v>-5.4393755559084433E-2</v>
      </c>
      <c r="H6016" s="23">
        <v>-0.1014755054389105</v>
      </c>
      <c r="I6016" s="25">
        <f t="shared" si="376"/>
        <v>0</v>
      </c>
      <c r="J6016" s="25">
        <f t="shared" si="377"/>
        <v>0</v>
      </c>
      <c r="K6016" s="25">
        <f t="shared" si="378"/>
        <v>0</v>
      </c>
      <c r="L6016" s="25">
        <f t="shared" si="379"/>
        <v>0</v>
      </c>
      <c r="M6016" s="25">
        <v>0</v>
      </c>
      <c r="N6016" s="25" t="e">
        <v>#N/A</v>
      </c>
      <c r="O6016" s="25" t="e">
        <f>VLOOKUP(A6016,'NFkB target TFs'!$E$10:$E$54,1,FALSE)</f>
        <v>#N/A</v>
      </c>
      <c r="P6016" s="25" t="e">
        <f>VLOOKUP(A6016,'all NFkB targets'!$A$6:$A$571,1,FALSE)</f>
        <v>#N/A</v>
      </c>
    </row>
    <row r="6017" spans="1:16" x14ac:dyDescent="0.25">
      <c r="A6017" s="96" t="s">
        <v>1326</v>
      </c>
      <c r="B6017" s="21" t="s">
        <v>1327</v>
      </c>
      <c r="C6017" s="21"/>
      <c r="D6017" s="22">
        <v>0</v>
      </c>
      <c r="E6017" s="23">
        <v>-3.409519869757726E-2</v>
      </c>
      <c r="F6017" s="23">
        <v>0.2786090312570017</v>
      </c>
      <c r="G6017" s="23">
        <v>5.6751537571272548E-2</v>
      </c>
      <c r="H6017" s="23">
        <v>-0.10170764099438664</v>
      </c>
      <c r="I6017" s="25">
        <f t="shared" si="376"/>
        <v>0</v>
      </c>
      <c r="J6017" s="25">
        <f t="shared" si="377"/>
        <v>0</v>
      </c>
      <c r="K6017" s="25">
        <f t="shared" si="378"/>
        <v>0</v>
      </c>
      <c r="L6017" s="25">
        <f t="shared" si="379"/>
        <v>0</v>
      </c>
      <c r="M6017" s="25">
        <v>0</v>
      </c>
      <c r="N6017" s="25" t="e">
        <v>#N/A</v>
      </c>
      <c r="O6017" s="25" t="e">
        <f>VLOOKUP(A6017,'NFkB target TFs'!$E$10:$E$54,1,FALSE)</f>
        <v>#N/A</v>
      </c>
      <c r="P6017" s="25" t="e">
        <f>VLOOKUP(A6017,'all NFkB targets'!$A$6:$A$571,1,FALSE)</f>
        <v>#N/A</v>
      </c>
    </row>
    <row r="6018" spans="1:16" x14ac:dyDescent="0.25">
      <c r="A6018" s="96" t="s">
        <v>5117</v>
      </c>
      <c r="B6018" s="21" t="s">
        <v>5118</v>
      </c>
      <c r="C6018" s="21"/>
      <c r="D6018" s="22">
        <v>0</v>
      </c>
      <c r="E6018" s="23">
        <v>-0.44236809602799948</v>
      </c>
      <c r="F6018" s="23">
        <v>-2.7066720741057867E-2</v>
      </c>
      <c r="G6018" s="23">
        <v>-3.9550774908790942E-2</v>
      </c>
      <c r="H6018" s="23">
        <v>-0.10172049296321105</v>
      </c>
      <c r="I6018" s="25">
        <f t="shared" si="376"/>
        <v>0</v>
      </c>
      <c r="J6018" s="25">
        <f t="shared" si="377"/>
        <v>0</v>
      </c>
      <c r="K6018" s="25">
        <f t="shared" si="378"/>
        <v>0</v>
      </c>
      <c r="L6018" s="25">
        <f t="shared" si="379"/>
        <v>0</v>
      </c>
      <c r="M6018" s="25">
        <v>0</v>
      </c>
      <c r="N6018" s="25" t="e">
        <v>#N/A</v>
      </c>
      <c r="O6018" s="25" t="e">
        <f>VLOOKUP(A6018,'NFkB target TFs'!$E$10:$E$54,1,FALSE)</f>
        <v>#N/A</v>
      </c>
      <c r="P6018" s="25" t="e">
        <f>VLOOKUP(A6018,'all NFkB targets'!$A$6:$A$571,1,FALSE)</f>
        <v>#N/A</v>
      </c>
    </row>
    <row r="6019" spans="1:16" x14ac:dyDescent="0.25">
      <c r="A6019" s="96" t="s">
        <v>9001</v>
      </c>
      <c r="B6019" s="21" t="s">
        <v>941</v>
      </c>
      <c r="C6019" s="21"/>
      <c r="D6019" s="22">
        <v>0</v>
      </c>
      <c r="E6019" s="23">
        <v>-0.12659672406248512</v>
      </c>
      <c r="F6019" s="23">
        <v>-0.48617117363399853</v>
      </c>
      <c r="G6019" s="23">
        <v>5.2547724427946141E-2</v>
      </c>
      <c r="H6019" s="23">
        <v>-0.10172541820771309</v>
      </c>
      <c r="I6019" s="25">
        <f t="shared" si="376"/>
        <v>0</v>
      </c>
      <c r="J6019" s="25">
        <f t="shared" si="377"/>
        <v>0</v>
      </c>
      <c r="K6019" s="25">
        <f t="shared" si="378"/>
        <v>0</v>
      </c>
      <c r="L6019" s="25">
        <f t="shared" si="379"/>
        <v>0</v>
      </c>
      <c r="M6019" s="25">
        <v>0</v>
      </c>
      <c r="N6019" s="25" t="e">
        <v>#N/A</v>
      </c>
      <c r="O6019" s="25" t="e">
        <f>VLOOKUP(A6019,'NFkB target TFs'!$E$10:$E$54,1,FALSE)</f>
        <v>#N/A</v>
      </c>
      <c r="P6019" s="25" t="e">
        <f>VLOOKUP(A6019,'all NFkB targets'!$A$6:$A$571,1,FALSE)</f>
        <v>#N/A</v>
      </c>
    </row>
    <row r="6020" spans="1:16" x14ac:dyDescent="0.25">
      <c r="A6020" s="96" t="s">
        <v>6616</v>
      </c>
      <c r="B6020" s="21" t="s">
        <v>6617</v>
      </c>
      <c r="C6020" s="21"/>
      <c r="D6020" s="22">
        <v>0</v>
      </c>
      <c r="E6020" s="23">
        <v>-0.29690540950441585</v>
      </c>
      <c r="F6020" s="23">
        <v>-0.42710039539092265</v>
      </c>
      <c r="G6020" s="23">
        <v>-0.14213805414382419</v>
      </c>
      <c r="H6020" s="23">
        <v>-0.10185146911214668</v>
      </c>
      <c r="I6020" s="25">
        <f t="shared" si="376"/>
        <v>0</v>
      </c>
      <c r="J6020" s="25">
        <f t="shared" si="377"/>
        <v>0</v>
      </c>
      <c r="K6020" s="25">
        <f t="shared" si="378"/>
        <v>0</v>
      </c>
      <c r="L6020" s="25">
        <f t="shared" si="379"/>
        <v>0</v>
      </c>
      <c r="M6020" s="25">
        <v>0</v>
      </c>
      <c r="N6020" s="25" t="e">
        <v>#N/A</v>
      </c>
      <c r="O6020" s="25" t="e">
        <f>VLOOKUP(A6020,'NFkB target TFs'!$E$10:$E$54,1,FALSE)</f>
        <v>#N/A</v>
      </c>
      <c r="P6020" s="25" t="e">
        <f>VLOOKUP(A6020,'all NFkB targets'!$A$6:$A$571,1,FALSE)</f>
        <v>#N/A</v>
      </c>
    </row>
    <row r="6021" spans="1:16" x14ac:dyDescent="0.25">
      <c r="A6021" s="96" t="s">
        <v>359</v>
      </c>
      <c r="B6021" s="21" t="s">
        <v>360</v>
      </c>
      <c r="C6021" s="21"/>
      <c r="D6021" s="22">
        <v>0</v>
      </c>
      <c r="E6021" s="23">
        <v>-0.12385292782258937</v>
      </c>
      <c r="F6021" s="23">
        <v>0.11621996326120283</v>
      </c>
      <c r="G6021" s="23">
        <v>-0.36699394386077833</v>
      </c>
      <c r="H6021" s="23">
        <v>-0.10189838424610391</v>
      </c>
      <c r="I6021" s="25">
        <f t="shared" si="376"/>
        <v>0</v>
      </c>
      <c r="J6021" s="25">
        <f t="shared" si="377"/>
        <v>0</v>
      </c>
      <c r="K6021" s="25">
        <f t="shared" si="378"/>
        <v>0</v>
      </c>
      <c r="L6021" s="25">
        <f t="shared" si="379"/>
        <v>0</v>
      </c>
      <c r="M6021" s="25">
        <v>0</v>
      </c>
      <c r="N6021" s="25" t="e">
        <v>#N/A</v>
      </c>
      <c r="O6021" s="25" t="e">
        <f>VLOOKUP(A6021,'NFkB target TFs'!$E$10:$E$54,1,FALSE)</f>
        <v>#N/A</v>
      </c>
      <c r="P6021" s="25" t="e">
        <f>VLOOKUP(A6021,'all NFkB targets'!$A$6:$A$571,1,FALSE)</f>
        <v>#N/A</v>
      </c>
    </row>
    <row r="6022" spans="1:16" x14ac:dyDescent="0.25">
      <c r="A6022" s="96" t="s">
        <v>8223</v>
      </c>
      <c r="B6022" s="21" t="s">
        <v>8224</v>
      </c>
      <c r="C6022" s="21"/>
      <c r="D6022" s="22">
        <v>0</v>
      </c>
      <c r="E6022" s="23">
        <v>0.21018216793675043</v>
      </c>
      <c r="F6022" s="23">
        <v>0.20659788260358306</v>
      </c>
      <c r="G6022" s="23">
        <v>0.11979882698102844</v>
      </c>
      <c r="H6022" s="23">
        <v>-0.10195563003346841</v>
      </c>
      <c r="I6022" s="25">
        <f t="shared" si="376"/>
        <v>0</v>
      </c>
      <c r="J6022" s="25">
        <f t="shared" si="377"/>
        <v>0</v>
      </c>
      <c r="K6022" s="25">
        <f t="shared" si="378"/>
        <v>0</v>
      </c>
      <c r="L6022" s="25">
        <f t="shared" si="379"/>
        <v>0</v>
      </c>
      <c r="M6022" s="25">
        <v>0</v>
      </c>
      <c r="N6022" s="25" t="e">
        <v>#N/A</v>
      </c>
      <c r="O6022" s="25" t="e">
        <f>VLOOKUP(A6022,'NFkB target TFs'!$E$10:$E$54,1,FALSE)</f>
        <v>#N/A</v>
      </c>
      <c r="P6022" s="25" t="e">
        <f>VLOOKUP(A6022,'all NFkB targets'!$A$6:$A$571,1,FALSE)</f>
        <v>#N/A</v>
      </c>
    </row>
    <row r="6023" spans="1:16" x14ac:dyDescent="0.25">
      <c r="A6023" s="96" t="s">
        <v>2740</v>
      </c>
      <c r="B6023" s="21" t="s">
        <v>2741</v>
      </c>
      <c r="C6023" s="21"/>
      <c r="D6023" s="22">
        <v>0</v>
      </c>
      <c r="E6023" s="23">
        <v>0.15382625212953063</v>
      </c>
      <c r="F6023" s="23">
        <v>-3.4889323776837844E-2</v>
      </c>
      <c r="G6023" s="23">
        <v>-0.15761585992344659</v>
      </c>
      <c r="H6023" s="23">
        <v>-0.10220073487837861</v>
      </c>
      <c r="I6023" s="25">
        <f t="shared" si="376"/>
        <v>0</v>
      </c>
      <c r="J6023" s="25">
        <f t="shared" si="377"/>
        <v>0</v>
      </c>
      <c r="K6023" s="25">
        <f t="shared" si="378"/>
        <v>0</v>
      </c>
      <c r="L6023" s="25">
        <f t="shared" si="379"/>
        <v>0</v>
      </c>
      <c r="M6023" s="25">
        <v>0</v>
      </c>
      <c r="N6023" s="25" t="e">
        <v>#N/A</v>
      </c>
      <c r="O6023" s="25" t="e">
        <f>VLOOKUP(A6023,'NFkB target TFs'!$E$10:$E$54,1,FALSE)</f>
        <v>#N/A</v>
      </c>
      <c r="P6023" s="25" t="e">
        <f>VLOOKUP(A6023,'all NFkB targets'!$A$6:$A$571,1,FALSE)</f>
        <v>#N/A</v>
      </c>
    </row>
    <row r="6024" spans="1:16" x14ac:dyDescent="0.25">
      <c r="A6024" s="96" t="s">
        <v>5515</v>
      </c>
      <c r="B6024" s="21" t="s">
        <v>5516</v>
      </c>
      <c r="C6024" s="21"/>
      <c r="D6024" s="22">
        <v>0</v>
      </c>
      <c r="E6024" s="23">
        <v>-0.31994077246969321</v>
      </c>
      <c r="F6024" s="23">
        <v>-9.6582139367933292E-2</v>
      </c>
      <c r="G6024" s="23">
        <v>6.1785655800429865E-4</v>
      </c>
      <c r="H6024" s="23">
        <v>-0.10228409454544807</v>
      </c>
      <c r="I6024" s="25">
        <f t="shared" si="376"/>
        <v>0</v>
      </c>
      <c r="J6024" s="25">
        <f t="shared" si="377"/>
        <v>0</v>
      </c>
      <c r="K6024" s="25">
        <f t="shared" si="378"/>
        <v>0</v>
      </c>
      <c r="L6024" s="25">
        <f t="shared" si="379"/>
        <v>0</v>
      </c>
      <c r="M6024" s="25">
        <v>0</v>
      </c>
      <c r="N6024" s="25" t="e">
        <v>#N/A</v>
      </c>
      <c r="O6024" s="25" t="e">
        <f>VLOOKUP(A6024,'NFkB target TFs'!$E$10:$E$54,1,FALSE)</f>
        <v>#N/A</v>
      </c>
      <c r="P6024" s="25" t="e">
        <f>VLOOKUP(A6024,'all NFkB targets'!$A$6:$A$571,1,FALSE)</f>
        <v>#N/A</v>
      </c>
    </row>
    <row r="6025" spans="1:16" x14ac:dyDescent="0.25">
      <c r="A6025" s="96" t="s">
        <v>3756</v>
      </c>
      <c r="B6025" s="21" t="s">
        <v>3757</v>
      </c>
      <c r="C6025" s="21"/>
      <c r="D6025" s="22">
        <v>0</v>
      </c>
      <c r="E6025" s="23">
        <v>0.20395033818186917</v>
      </c>
      <c r="F6025" s="23">
        <v>-0.12844152305085396</v>
      </c>
      <c r="G6025" s="23">
        <v>0.15288459747396374</v>
      </c>
      <c r="H6025" s="23">
        <v>-0.10236962922225612</v>
      </c>
      <c r="I6025" s="25">
        <f t="shared" si="376"/>
        <v>0</v>
      </c>
      <c r="J6025" s="25">
        <f t="shared" si="377"/>
        <v>0</v>
      </c>
      <c r="K6025" s="25">
        <f t="shared" si="378"/>
        <v>0</v>
      </c>
      <c r="L6025" s="25">
        <f t="shared" si="379"/>
        <v>0</v>
      </c>
      <c r="M6025" s="25">
        <v>0</v>
      </c>
      <c r="N6025" s="25" t="e">
        <v>#N/A</v>
      </c>
      <c r="O6025" s="25" t="e">
        <f>VLOOKUP(A6025,'NFkB target TFs'!$E$10:$E$54,1,FALSE)</f>
        <v>#N/A</v>
      </c>
      <c r="P6025" s="25" t="e">
        <f>VLOOKUP(A6025,'all NFkB targets'!$A$6:$A$571,1,FALSE)</f>
        <v>#N/A</v>
      </c>
    </row>
    <row r="6026" spans="1:16" x14ac:dyDescent="0.25">
      <c r="A6026" s="96" t="s">
        <v>11521</v>
      </c>
      <c r="B6026" s="21" t="s">
        <v>11522</v>
      </c>
      <c r="C6026" s="21"/>
      <c r="D6026" s="22">
        <v>0</v>
      </c>
      <c r="E6026" s="23">
        <v>0.14854435590762163</v>
      </c>
      <c r="F6026" s="23">
        <v>-0.26730305855115166</v>
      </c>
      <c r="G6026" s="23">
        <v>-0.22115245990138235</v>
      </c>
      <c r="H6026" s="23">
        <v>-0.1024210289727939</v>
      </c>
      <c r="I6026" s="25">
        <f t="shared" si="376"/>
        <v>0</v>
      </c>
      <c r="J6026" s="25">
        <f t="shared" si="377"/>
        <v>0</v>
      </c>
      <c r="K6026" s="25">
        <f t="shared" si="378"/>
        <v>0</v>
      </c>
      <c r="L6026" s="25">
        <f t="shared" si="379"/>
        <v>0</v>
      </c>
      <c r="M6026" s="25">
        <v>0</v>
      </c>
      <c r="N6026" s="25" t="e">
        <v>#N/A</v>
      </c>
      <c r="O6026" s="25" t="e">
        <f>VLOOKUP(A6026,'NFkB target TFs'!$E$10:$E$54,1,FALSE)</f>
        <v>#N/A</v>
      </c>
      <c r="P6026" s="25" t="e">
        <f>VLOOKUP(A6026,'all NFkB targets'!$A$6:$A$571,1,FALSE)</f>
        <v>#N/A</v>
      </c>
    </row>
    <row r="6027" spans="1:16" x14ac:dyDescent="0.25">
      <c r="A6027" s="96" t="s">
        <v>9199</v>
      </c>
      <c r="B6027" s="21" t="s">
        <v>9200</v>
      </c>
      <c r="C6027" s="21"/>
      <c r="D6027" s="22">
        <v>0</v>
      </c>
      <c r="E6027" s="23">
        <v>0.19156377247534442</v>
      </c>
      <c r="F6027" s="23">
        <v>-6.0153694128330153E-2</v>
      </c>
      <c r="G6027" s="23">
        <v>-2.0354831559824663E-2</v>
      </c>
      <c r="H6027" s="23">
        <v>-0.10256976856177438</v>
      </c>
      <c r="I6027" s="25">
        <f t="shared" si="376"/>
        <v>0</v>
      </c>
      <c r="J6027" s="25">
        <f t="shared" si="377"/>
        <v>0</v>
      </c>
      <c r="K6027" s="25">
        <f t="shared" si="378"/>
        <v>0</v>
      </c>
      <c r="L6027" s="25">
        <f t="shared" si="379"/>
        <v>0</v>
      </c>
      <c r="M6027" s="25">
        <v>0</v>
      </c>
      <c r="N6027" s="25" t="e">
        <v>#N/A</v>
      </c>
      <c r="O6027" s="25" t="e">
        <f>VLOOKUP(A6027,'NFkB target TFs'!$E$10:$E$54,1,FALSE)</f>
        <v>#N/A</v>
      </c>
      <c r="P6027" s="25" t="e">
        <f>VLOOKUP(A6027,'all NFkB targets'!$A$6:$A$571,1,FALSE)</f>
        <v>#N/A</v>
      </c>
    </row>
    <row r="6028" spans="1:16" x14ac:dyDescent="0.25">
      <c r="A6028" s="96" t="s">
        <v>11058</v>
      </c>
      <c r="B6028" s="21" t="s">
        <v>11059</v>
      </c>
      <c r="C6028" s="21"/>
      <c r="D6028" s="22">
        <v>0</v>
      </c>
      <c r="E6028" s="23">
        <v>-0.17398871234087365</v>
      </c>
      <c r="F6028" s="23">
        <v>-7.1600430890132252E-2</v>
      </c>
      <c r="G6028" s="23">
        <v>-0.30292967263391096</v>
      </c>
      <c r="H6028" s="23">
        <v>-0.10259733010474599</v>
      </c>
      <c r="I6028" s="25">
        <f t="shared" si="376"/>
        <v>0</v>
      </c>
      <c r="J6028" s="25">
        <f t="shared" si="377"/>
        <v>0</v>
      </c>
      <c r="K6028" s="25">
        <f t="shared" si="378"/>
        <v>0</v>
      </c>
      <c r="L6028" s="25">
        <f t="shared" si="379"/>
        <v>0</v>
      </c>
      <c r="M6028" s="25">
        <v>0</v>
      </c>
      <c r="N6028" s="25" t="e">
        <v>#N/A</v>
      </c>
      <c r="O6028" s="25" t="e">
        <f>VLOOKUP(A6028,'NFkB target TFs'!$E$10:$E$54,1,FALSE)</f>
        <v>#N/A</v>
      </c>
      <c r="P6028" s="25" t="e">
        <f>VLOOKUP(A6028,'all NFkB targets'!$A$6:$A$571,1,FALSE)</f>
        <v>#N/A</v>
      </c>
    </row>
    <row r="6029" spans="1:16" x14ac:dyDescent="0.25">
      <c r="A6029" s="96" t="s">
        <v>12589</v>
      </c>
      <c r="B6029" s="21" t="s">
        <v>12590</v>
      </c>
      <c r="C6029" s="21"/>
      <c r="D6029" s="22">
        <v>0</v>
      </c>
      <c r="E6029" s="28">
        <v>0.16507327201449801</v>
      </c>
      <c r="F6029" s="28">
        <v>0.58861169724438667</v>
      </c>
      <c r="G6029" s="28">
        <v>0.49284328460893323</v>
      </c>
      <c r="H6029" s="23">
        <v>-0.10285544411596206</v>
      </c>
      <c r="I6029" s="25">
        <f t="shared" si="376"/>
        <v>0</v>
      </c>
      <c r="J6029" s="25">
        <f t="shared" si="377"/>
        <v>1</v>
      </c>
      <c r="K6029" s="25">
        <f t="shared" si="378"/>
        <v>0</v>
      </c>
      <c r="L6029" s="25">
        <f t="shared" si="379"/>
        <v>0</v>
      </c>
      <c r="M6029" s="25">
        <v>1</v>
      </c>
      <c r="N6029" s="25" t="e">
        <v>#N/A</v>
      </c>
      <c r="O6029" s="25" t="e">
        <f>VLOOKUP(A6029,'NFkB target TFs'!$E$10:$E$54,1,FALSE)</f>
        <v>#N/A</v>
      </c>
      <c r="P6029" s="25" t="e">
        <f>VLOOKUP(A6029,'all NFkB targets'!$A$6:$A$571,1,FALSE)</f>
        <v>#N/A</v>
      </c>
    </row>
    <row r="6030" spans="1:16" x14ac:dyDescent="0.25">
      <c r="A6030" s="96" t="s">
        <v>729</v>
      </c>
      <c r="B6030" s="21" t="s">
        <v>730</v>
      </c>
      <c r="C6030" s="21"/>
      <c r="D6030" s="22">
        <v>0</v>
      </c>
      <c r="E6030" s="23">
        <v>8.7025078722141241E-2</v>
      </c>
      <c r="F6030" s="23">
        <v>0.18599697067467441</v>
      </c>
      <c r="G6030" s="23">
        <v>0.27800330878015717</v>
      </c>
      <c r="H6030" s="23">
        <v>-0.1028985529051714</v>
      </c>
      <c r="I6030" s="25">
        <f t="shared" si="376"/>
        <v>0</v>
      </c>
      <c r="J6030" s="25">
        <f t="shared" si="377"/>
        <v>0</v>
      </c>
      <c r="K6030" s="25">
        <f t="shared" si="378"/>
        <v>0</v>
      </c>
      <c r="L6030" s="25">
        <f t="shared" si="379"/>
        <v>0</v>
      </c>
      <c r="M6030" s="25">
        <v>0</v>
      </c>
      <c r="N6030" s="25" t="e">
        <v>#N/A</v>
      </c>
      <c r="O6030" s="25" t="e">
        <f>VLOOKUP(A6030,'NFkB target TFs'!$E$10:$E$54,1,FALSE)</f>
        <v>#N/A</v>
      </c>
      <c r="P6030" s="25" t="e">
        <f>VLOOKUP(A6030,'all NFkB targets'!$A$6:$A$571,1,FALSE)</f>
        <v>#N/A</v>
      </c>
    </row>
    <row r="6031" spans="1:16" x14ac:dyDescent="0.25">
      <c r="A6031" s="96" t="s">
        <v>5109</v>
      </c>
      <c r="B6031" s="21" t="s">
        <v>5110</v>
      </c>
      <c r="C6031" s="21"/>
      <c r="D6031" s="22">
        <v>0</v>
      </c>
      <c r="E6031" s="23">
        <v>-7.4991783846826726E-2</v>
      </c>
      <c r="F6031" s="23">
        <v>0.35534509481056198</v>
      </c>
      <c r="G6031" s="23">
        <v>0.55197363597584925</v>
      </c>
      <c r="H6031" s="23">
        <v>-0.10291163944348521</v>
      </c>
      <c r="I6031" s="25">
        <f t="shared" si="376"/>
        <v>0</v>
      </c>
      <c r="J6031" s="25">
        <f t="shared" si="377"/>
        <v>0</v>
      </c>
      <c r="K6031" s="25">
        <f t="shared" si="378"/>
        <v>0</v>
      </c>
      <c r="L6031" s="25">
        <f t="shared" si="379"/>
        <v>0</v>
      </c>
      <c r="M6031" s="25">
        <v>0</v>
      </c>
      <c r="N6031" s="25" t="e">
        <v>#N/A</v>
      </c>
      <c r="O6031" s="25" t="e">
        <f>VLOOKUP(A6031,'NFkB target TFs'!$E$10:$E$54,1,FALSE)</f>
        <v>#N/A</v>
      </c>
      <c r="P6031" s="25" t="e">
        <f>VLOOKUP(A6031,'all NFkB targets'!$A$6:$A$571,1,FALSE)</f>
        <v>#N/A</v>
      </c>
    </row>
    <row r="6032" spans="1:16" x14ac:dyDescent="0.25">
      <c r="A6032" s="96" t="s">
        <v>791</v>
      </c>
      <c r="B6032" s="21" t="s">
        <v>792</v>
      </c>
      <c r="C6032" s="21"/>
      <c r="D6032" s="22">
        <v>0</v>
      </c>
      <c r="E6032" s="23">
        <v>0.25367178918909461</v>
      </c>
      <c r="F6032" s="23">
        <v>-0.14139859965578816</v>
      </c>
      <c r="G6032" s="23">
        <v>-0.27765071731897789</v>
      </c>
      <c r="H6032" s="23">
        <v>-0.10296238384872296</v>
      </c>
      <c r="I6032" s="25">
        <f t="shared" si="376"/>
        <v>0</v>
      </c>
      <c r="J6032" s="25">
        <f t="shared" si="377"/>
        <v>0</v>
      </c>
      <c r="K6032" s="25">
        <f t="shared" si="378"/>
        <v>0</v>
      </c>
      <c r="L6032" s="25">
        <f t="shared" si="379"/>
        <v>0</v>
      </c>
      <c r="M6032" s="25">
        <v>0</v>
      </c>
      <c r="N6032" s="25" t="e">
        <v>#N/A</v>
      </c>
      <c r="O6032" s="25" t="e">
        <f>VLOOKUP(A6032,'NFkB target TFs'!$E$10:$E$54,1,FALSE)</f>
        <v>#N/A</v>
      </c>
      <c r="P6032" s="25" t="e">
        <f>VLOOKUP(A6032,'all NFkB targets'!$A$6:$A$571,1,FALSE)</f>
        <v>#N/A</v>
      </c>
    </row>
    <row r="6033" spans="1:16" x14ac:dyDescent="0.25">
      <c r="A6033" s="96" t="s">
        <v>2820</v>
      </c>
      <c r="B6033" s="21" t="s">
        <v>2821</v>
      </c>
      <c r="C6033" s="21"/>
      <c r="D6033" s="22">
        <v>0</v>
      </c>
      <c r="E6033" s="23">
        <v>0.18650932543105445</v>
      </c>
      <c r="F6033" s="23">
        <v>0.37445773209394889</v>
      </c>
      <c r="G6033" s="23">
        <v>0.2075531932211272</v>
      </c>
      <c r="H6033" s="23">
        <v>-0.10300224906587735</v>
      </c>
      <c r="I6033" s="25">
        <f t="shared" si="376"/>
        <v>0</v>
      </c>
      <c r="J6033" s="25">
        <f t="shared" si="377"/>
        <v>0</v>
      </c>
      <c r="K6033" s="25">
        <f t="shared" si="378"/>
        <v>0</v>
      </c>
      <c r="L6033" s="25">
        <f t="shared" si="379"/>
        <v>0</v>
      </c>
      <c r="M6033" s="25">
        <v>0</v>
      </c>
      <c r="N6033" s="25" t="e">
        <v>#N/A</v>
      </c>
      <c r="O6033" s="25" t="e">
        <f>VLOOKUP(A6033,'NFkB target TFs'!$E$10:$E$54,1,FALSE)</f>
        <v>#N/A</v>
      </c>
      <c r="P6033" s="25" t="e">
        <f>VLOOKUP(A6033,'all NFkB targets'!$A$6:$A$571,1,FALSE)</f>
        <v>#N/A</v>
      </c>
    </row>
    <row r="6034" spans="1:16" x14ac:dyDescent="0.25">
      <c r="A6034" s="96" t="s">
        <v>10712</v>
      </c>
      <c r="B6034" s="21" t="s">
        <v>10713</v>
      </c>
      <c r="C6034" s="21"/>
      <c r="D6034" s="22">
        <v>0</v>
      </c>
      <c r="E6034" s="23">
        <v>-0.22283105046052479</v>
      </c>
      <c r="F6034" s="23">
        <v>2.9013480301618454E-2</v>
      </c>
      <c r="G6034" s="23">
        <v>-0.12881179023462455</v>
      </c>
      <c r="H6034" s="23">
        <v>-0.10309618368979216</v>
      </c>
      <c r="I6034" s="25">
        <f t="shared" si="376"/>
        <v>0</v>
      </c>
      <c r="J6034" s="25">
        <f t="shared" si="377"/>
        <v>0</v>
      </c>
      <c r="K6034" s="25">
        <f t="shared" si="378"/>
        <v>0</v>
      </c>
      <c r="L6034" s="25">
        <f t="shared" si="379"/>
        <v>0</v>
      </c>
      <c r="M6034" s="25">
        <v>0</v>
      </c>
      <c r="N6034" s="25" t="e">
        <v>#N/A</v>
      </c>
      <c r="O6034" s="25" t="e">
        <f>VLOOKUP(A6034,'NFkB target TFs'!$E$10:$E$54,1,FALSE)</f>
        <v>#N/A</v>
      </c>
      <c r="P6034" s="25" t="e">
        <f>VLOOKUP(A6034,'all NFkB targets'!$A$6:$A$571,1,FALSE)</f>
        <v>#N/A</v>
      </c>
    </row>
    <row r="6035" spans="1:16" x14ac:dyDescent="0.25">
      <c r="A6035" s="96" t="s">
        <v>12106</v>
      </c>
      <c r="B6035" s="21" t="s">
        <v>12107</v>
      </c>
      <c r="C6035" s="21"/>
      <c r="D6035" s="22">
        <v>0</v>
      </c>
      <c r="E6035" s="28">
        <v>0.59877490915494092</v>
      </c>
      <c r="F6035" s="28">
        <v>0.57733281563690142</v>
      </c>
      <c r="G6035" s="28">
        <v>0.39045947655817809</v>
      </c>
      <c r="H6035" s="23">
        <v>-0.10319407221374315</v>
      </c>
      <c r="I6035" s="25">
        <f t="shared" si="376"/>
        <v>1</v>
      </c>
      <c r="J6035" s="25">
        <f t="shared" si="377"/>
        <v>0</v>
      </c>
      <c r="K6035" s="25">
        <f t="shared" si="378"/>
        <v>0</v>
      </c>
      <c r="L6035" s="25">
        <f t="shared" si="379"/>
        <v>0</v>
      </c>
      <c r="M6035" s="25">
        <v>1</v>
      </c>
      <c r="N6035" s="25" t="e">
        <v>#N/A</v>
      </c>
      <c r="O6035" s="25" t="e">
        <f>VLOOKUP(A6035,'NFkB target TFs'!$E$10:$E$54,1,FALSE)</f>
        <v>#N/A</v>
      </c>
      <c r="P6035" s="25" t="e">
        <f>VLOOKUP(A6035,'all NFkB targets'!$A$6:$A$571,1,FALSE)</f>
        <v>#N/A</v>
      </c>
    </row>
    <row r="6036" spans="1:16" x14ac:dyDescent="0.25">
      <c r="A6036" s="96" t="s">
        <v>5787</v>
      </c>
      <c r="B6036" s="21" t="s">
        <v>5788</v>
      </c>
      <c r="C6036" s="21"/>
      <c r="D6036" s="22">
        <v>0</v>
      </c>
      <c r="E6036" s="23">
        <v>5.7092505277939978E-2</v>
      </c>
      <c r="F6036" s="23">
        <v>-0.1087947330598516</v>
      </c>
      <c r="G6036" s="23">
        <v>0.12814014134297469</v>
      </c>
      <c r="H6036" s="23">
        <v>-0.10326241983796067</v>
      </c>
      <c r="I6036" s="25">
        <f t="shared" si="376"/>
        <v>0</v>
      </c>
      <c r="J6036" s="25">
        <f t="shared" si="377"/>
        <v>0</v>
      </c>
      <c r="K6036" s="25">
        <f t="shared" si="378"/>
        <v>0</v>
      </c>
      <c r="L6036" s="25">
        <f t="shared" si="379"/>
        <v>0</v>
      </c>
      <c r="M6036" s="25">
        <v>0</v>
      </c>
      <c r="N6036" s="25" t="e">
        <v>#N/A</v>
      </c>
      <c r="O6036" s="25" t="e">
        <f>VLOOKUP(A6036,'NFkB target TFs'!$E$10:$E$54,1,FALSE)</f>
        <v>#N/A</v>
      </c>
      <c r="P6036" s="25" t="e">
        <f>VLOOKUP(A6036,'all NFkB targets'!$A$6:$A$571,1,FALSE)</f>
        <v>#N/A</v>
      </c>
    </row>
    <row r="6037" spans="1:16" x14ac:dyDescent="0.25">
      <c r="A6037" s="96" t="s">
        <v>7271</v>
      </c>
      <c r="B6037" s="21" t="s">
        <v>7272</v>
      </c>
      <c r="C6037" s="21"/>
      <c r="D6037" s="22">
        <v>0</v>
      </c>
      <c r="E6037" s="23">
        <v>0.12138639477257421</v>
      </c>
      <c r="F6037" s="23">
        <v>0.15317886325803112</v>
      </c>
      <c r="G6037" s="23">
        <v>3.4493766128570316E-2</v>
      </c>
      <c r="H6037" s="23">
        <v>-0.10329444662816716</v>
      </c>
      <c r="I6037" s="25">
        <f t="shared" si="376"/>
        <v>0</v>
      </c>
      <c r="J6037" s="25">
        <f t="shared" si="377"/>
        <v>0</v>
      </c>
      <c r="K6037" s="25">
        <f t="shared" si="378"/>
        <v>0</v>
      </c>
      <c r="L6037" s="25">
        <f t="shared" si="379"/>
        <v>0</v>
      </c>
      <c r="M6037" s="25">
        <v>0</v>
      </c>
      <c r="N6037" s="25" t="e">
        <v>#N/A</v>
      </c>
      <c r="O6037" s="25" t="e">
        <f>VLOOKUP(A6037,'NFkB target TFs'!$E$10:$E$54,1,FALSE)</f>
        <v>#N/A</v>
      </c>
      <c r="P6037" s="25" t="e">
        <f>VLOOKUP(A6037,'all NFkB targets'!$A$6:$A$571,1,FALSE)</f>
        <v>#N/A</v>
      </c>
    </row>
    <row r="6038" spans="1:16" x14ac:dyDescent="0.25">
      <c r="A6038" s="96" t="s">
        <v>2822</v>
      </c>
      <c r="B6038" s="21" t="s">
        <v>2823</v>
      </c>
      <c r="C6038" s="21"/>
      <c r="D6038" s="22">
        <v>0</v>
      </c>
      <c r="E6038" s="23">
        <v>9.4036787304535421E-2</v>
      </c>
      <c r="F6038" s="23">
        <v>0.31293635005509557</v>
      </c>
      <c r="G6038" s="23">
        <v>0.15724651606552517</v>
      </c>
      <c r="H6038" s="23">
        <v>-0.10332871354243239</v>
      </c>
      <c r="I6038" s="25">
        <f t="shared" si="376"/>
        <v>0</v>
      </c>
      <c r="J6038" s="25">
        <f t="shared" si="377"/>
        <v>0</v>
      </c>
      <c r="K6038" s="25">
        <f t="shared" si="378"/>
        <v>0</v>
      </c>
      <c r="L6038" s="25">
        <f t="shared" si="379"/>
        <v>0</v>
      </c>
      <c r="M6038" s="25">
        <v>0</v>
      </c>
      <c r="N6038" s="25" t="e">
        <v>#N/A</v>
      </c>
      <c r="O6038" s="25" t="e">
        <f>VLOOKUP(A6038,'NFkB target TFs'!$E$10:$E$54,1,FALSE)</f>
        <v>#N/A</v>
      </c>
      <c r="P6038" s="25" t="e">
        <f>VLOOKUP(A6038,'all NFkB targets'!$A$6:$A$571,1,FALSE)</f>
        <v>#N/A</v>
      </c>
    </row>
    <row r="6039" spans="1:16" x14ac:dyDescent="0.25">
      <c r="A6039" s="96" t="s">
        <v>13662</v>
      </c>
      <c r="B6039" s="21" t="s">
        <v>13663</v>
      </c>
      <c r="C6039" s="21"/>
      <c r="D6039" s="22">
        <v>0</v>
      </c>
      <c r="E6039" s="23">
        <v>-5.6644251455823018E-2</v>
      </c>
      <c r="F6039" s="24">
        <v>-0.16833700453912021</v>
      </c>
      <c r="G6039" s="24">
        <v>-1.3323671189238688</v>
      </c>
      <c r="H6039" s="23">
        <v>-0.10334175660327809</v>
      </c>
      <c r="I6039" s="25">
        <f t="shared" si="376"/>
        <v>0</v>
      </c>
      <c r="J6039" s="25">
        <f t="shared" si="377"/>
        <v>0</v>
      </c>
      <c r="K6039" s="25">
        <f t="shared" si="378"/>
        <v>1</v>
      </c>
      <c r="L6039" s="25">
        <f t="shared" si="379"/>
        <v>0</v>
      </c>
      <c r="M6039" s="25">
        <v>1</v>
      </c>
      <c r="N6039" s="25" t="e">
        <v>#N/A</v>
      </c>
      <c r="O6039" s="25" t="e">
        <f>VLOOKUP(A6039,'NFkB target TFs'!$E$10:$E$54,1,FALSE)</f>
        <v>#N/A</v>
      </c>
      <c r="P6039" s="25" t="e">
        <f>VLOOKUP(A6039,'all NFkB targets'!$A$6:$A$571,1,FALSE)</f>
        <v>#N/A</v>
      </c>
    </row>
    <row r="6040" spans="1:16" x14ac:dyDescent="0.25">
      <c r="A6040" s="96" t="s">
        <v>13031</v>
      </c>
      <c r="B6040" s="21" t="s">
        <v>13032</v>
      </c>
      <c r="C6040" s="21"/>
      <c r="D6040" s="22">
        <v>0</v>
      </c>
      <c r="E6040" s="28">
        <v>0.85312241788791809</v>
      </c>
      <c r="F6040" s="24">
        <v>-0.88087061214302342</v>
      </c>
      <c r="G6040" s="23">
        <v>-1.2385986557681194E-2</v>
      </c>
      <c r="H6040" s="23">
        <v>-0.10337639227129068</v>
      </c>
      <c r="I6040" s="25">
        <f t="shared" si="376"/>
        <v>1</v>
      </c>
      <c r="J6040" s="25">
        <f t="shared" si="377"/>
        <v>1</v>
      </c>
      <c r="K6040" s="25">
        <f t="shared" si="378"/>
        <v>0</v>
      </c>
      <c r="L6040" s="25">
        <f t="shared" si="379"/>
        <v>0</v>
      </c>
      <c r="M6040" s="25">
        <v>1</v>
      </c>
      <c r="N6040" s="25" t="e">
        <v>#N/A</v>
      </c>
      <c r="O6040" s="25" t="e">
        <f>VLOOKUP(A6040,'NFkB target TFs'!$E$10:$E$54,1,FALSE)</f>
        <v>#N/A</v>
      </c>
      <c r="P6040" s="25" t="e">
        <f>VLOOKUP(A6040,'all NFkB targets'!$A$6:$A$571,1,FALSE)</f>
        <v>#N/A</v>
      </c>
    </row>
    <row r="6041" spans="1:16" x14ac:dyDescent="0.25">
      <c r="A6041" s="96" t="s">
        <v>4204</v>
      </c>
      <c r="B6041" s="21" t="s">
        <v>4205</v>
      </c>
      <c r="C6041" s="21"/>
      <c r="D6041" s="22">
        <v>0</v>
      </c>
      <c r="E6041" s="23">
        <v>1.7766721094419218E-2</v>
      </c>
      <c r="F6041" s="23">
        <v>1.2443062633238303E-2</v>
      </c>
      <c r="G6041" s="23">
        <v>-6.3335767472430443E-2</v>
      </c>
      <c r="H6041" s="23">
        <v>-0.10373252878610621</v>
      </c>
      <c r="I6041" s="25">
        <f t="shared" si="376"/>
        <v>0</v>
      </c>
      <c r="J6041" s="25">
        <f t="shared" si="377"/>
        <v>0</v>
      </c>
      <c r="K6041" s="25">
        <f t="shared" si="378"/>
        <v>0</v>
      </c>
      <c r="L6041" s="25">
        <f t="shared" si="379"/>
        <v>0</v>
      </c>
      <c r="M6041" s="25">
        <v>0</v>
      </c>
      <c r="N6041" s="25" t="e">
        <v>#N/A</v>
      </c>
      <c r="O6041" s="25" t="e">
        <f>VLOOKUP(A6041,'NFkB target TFs'!$E$10:$E$54,1,FALSE)</f>
        <v>#N/A</v>
      </c>
      <c r="P6041" s="25" t="e">
        <f>VLOOKUP(A6041,'all NFkB targets'!$A$6:$A$571,1,FALSE)</f>
        <v>#N/A</v>
      </c>
    </row>
    <row r="6042" spans="1:16" x14ac:dyDescent="0.25">
      <c r="A6042" s="96" t="s">
        <v>8914</v>
      </c>
      <c r="B6042" s="21" t="s">
        <v>8915</v>
      </c>
      <c r="C6042" s="21"/>
      <c r="D6042" s="22">
        <v>0</v>
      </c>
      <c r="E6042" s="23">
        <v>-0.15879060696848266</v>
      </c>
      <c r="F6042" s="23">
        <v>9.6331307904566468E-2</v>
      </c>
      <c r="G6042" s="23">
        <v>0.22243295957326534</v>
      </c>
      <c r="H6042" s="23">
        <v>-0.10378406772921632</v>
      </c>
      <c r="I6042" s="25">
        <f t="shared" si="376"/>
        <v>0</v>
      </c>
      <c r="J6042" s="25">
        <f t="shared" si="377"/>
        <v>0</v>
      </c>
      <c r="K6042" s="25">
        <f t="shared" si="378"/>
        <v>0</v>
      </c>
      <c r="L6042" s="25">
        <f t="shared" si="379"/>
        <v>0</v>
      </c>
      <c r="M6042" s="25">
        <v>0</v>
      </c>
      <c r="N6042" s="25" t="e">
        <v>#N/A</v>
      </c>
      <c r="O6042" s="25" t="e">
        <f>VLOOKUP(A6042,'NFkB target TFs'!$E$10:$E$54,1,FALSE)</f>
        <v>#N/A</v>
      </c>
      <c r="P6042" s="25" t="e">
        <f>VLOOKUP(A6042,'all NFkB targets'!$A$6:$A$571,1,FALSE)</f>
        <v>#N/A</v>
      </c>
    </row>
    <row r="6043" spans="1:16" x14ac:dyDescent="0.25">
      <c r="A6043" s="96" t="s">
        <v>11899</v>
      </c>
      <c r="B6043" s="21" t="s">
        <v>941</v>
      </c>
      <c r="C6043" s="21"/>
      <c r="D6043" s="22">
        <v>0</v>
      </c>
      <c r="E6043" s="23">
        <v>-0.21735461363649733</v>
      </c>
      <c r="F6043" s="23">
        <v>0.28282230388977159</v>
      </c>
      <c r="G6043" s="23">
        <v>-0.12494641717734042</v>
      </c>
      <c r="H6043" s="23">
        <v>-0.10386903516073978</v>
      </c>
      <c r="I6043" s="25">
        <f t="shared" si="376"/>
        <v>0</v>
      </c>
      <c r="J6043" s="25">
        <f t="shared" si="377"/>
        <v>0</v>
      </c>
      <c r="K6043" s="25">
        <f t="shared" si="378"/>
        <v>0</v>
      </c>
      <c r="L6043" s="25">
        <f t="shared" si="379"/>
        <v>0</v>
      </c>
      <c r="M6043" s="25">
        <v>0</v>
      </c>
      <c r="N6043" s="25" t="e">
        <v>#N/A</v>
      </c>
      <c r="O6043" s="25" t="e">
        <f>VLOOKUP(A6043,'NFkB target TFs'!$E$10:$E$54,1,FALSE)</f>
        <v>#N/A</v>
      </c>
      <c r="P6043" s="25" t="e">
        <f>VLOOKUP(A6043,'all NFkB targets'!$A$6:$A$571,1,FALSE)</f>
        <v>#N/A</v>
      </c>
    </row>
    <row r="6044" spans="1:16" x14ac:dyDescent="0.25">
      <c r="A6044" s="96" t="s">
        <v>5272</v>
      </c>
      <c r="B6044" s="21" t="s">
        <v>5273</v>
      </c>
      <c r="C6044" s="21"/>
      <c r="D6044" s="22">
        <v>0</v>
      </c>
      <c r="E6044" s="23">
        <v>7.9546432202497214E-2</v>
      </c>
      <c r="F6044" s="23">
        <v>0.20422440034734221</v>
      </c>
      <c r="G6044" s="23">
        <v>0.27868635366814215</v>
      </c>
      <c r="H6044" s="23">
        <v>-0.10396585837539313</v>
      </c>
      <c r="I6044" s="25">
        <f t="shared" si="376"/>
        <v>0</v>
      </c>
      <c r="J6044" s="25">
        <f t="shared" si="377"/>
        <v>0</v>
      </c>
      <c r="K6044" s="25">
        <f t="shared" si="378"/>
        <v>0</v>
      </c>
      <c r="L6044" s="25">
        <f t="shared" si="379"/>
        <v>0</v>
      </c>
      <c r="M6044" s="25">
        <v>0</v>
      </c>
      <c r="N6044" s="25" t="e">
        <v>#N/A</v>
      </c>
      <c r="O6044" s="25" t="e">
        <f>VLOOKUP(A6044,'NFkB target TFs'!$E$10:$E$54,1,FALSE)</f>
        <v>#N/A</v>
      </c>
      <c r="P6044" s="25" t="e">
        <f>VLOOKUP(A6044,'all NFkB targets'!$A$6:$A$571,1,FALSE)</f>
        <v>#N/A</v>
      </c>
    </row>
    <row r="6045" spans="1:16" x14ac:dyDescent="0.25">
      <c r="A6045" s="96" t="s">
        <v>10270</v>
      </c>
      <c r="B6045" s="21" t="s">
        <v>10271</v>
      </c>
      <c r="C6045" s="21"/>
      <c r="D6045" s="22">
        <v>0</v>
      </c>
      <c r="E6045" s="23">
        <v>0.31497533424559537</v>
      </c>
      <c r="F6045" s="23">
        <v>-0.49575506062328051</v>
      </c>
      <c r="G6045" s="23">
        <v>-0.19961751557114599</v>
      </c>
      <c r="H6045" s="23">
        <v>-0.10441490721080003</v>
      </c>
      <c r="I6045" s="25">
        <f t="shared" si="376"/>
        <v>0</v>
      </c>
      <c r="J6045" s="25">
        <f t="shared" si="377"/>
        <v>0</v>
      </c>
      <c r="K6045" s="25">
        <f t="shared" si="378"/>
        <v>0</v>
      </c>
      <c r="L6045" s="25">
        <f t="shared" si="379"/>
        <v>0</v>
      </c>
      <c r="M6045" s="25">
        <v>0</v>
      </c>
      <c r="N6045" s="25" t="e">
        <v>#N/A</v>
      </c>
      <c r="O6045" s="25" t="e">
        <f>VLOOKUP(A6045,'NFkB target TFs'!$E$10:$E$54,1,FALSE)</f>
        <v>#N/A</v>
      </c>
      <c r="P6045" s="25" t="e">
        <f>VLOOKUP(A6045,'all NFkB targets'!$A$6:$A$571,1,FALSE)</f>
        <v>#N/A</v>
      </c>
    </row>
    <row r="6046" spans="1:16" x14ac:dyDescent="0.25">
      <c r="A6046" s="96" t="s">
        <v>3342</v>
      </c>
      <c r="B6046" s="21" t="s">
        <v>3343</v>
      </c>
      <c r="C6046" s="21"/>
      <c r="D6046" s="22">
        <v>0</v>
      </c>
      <c r="E6046" s="23">
        <v>9.7966064243738021E-2</v>
      </c>
      <c r="F6046" s="23">
        <v>0.13928381670007331</v>
      </c>
      <c r="G6046" s="23">
        <v>-7.6184856409226296E-3</v>
      </c>
      <c r="H6046" s="23">
        <v>-0.1044791529668565</v>
      </c>
      <c r="I6046" s="25">
        <f t="shared" si="376"/>
        <v>0</v>
      </c>
      <c r="J6046" s="25">
        <f t="shared" si="377"/>
        <v>0</v>
      </c>
      <c r="K6046" s="25">
        <f t="shared" si="378"/>
        <v>0</v>
      </c>
      <c r="L6046" s="25">
        <f t="shared" si="379"/>
        <v>0</v>
      </c>
      <c r="M6046" s="25">
        <v>0</v>
      </c>
      <c r="N6046" s="25" t="e">
        <v>#N/A</v>
      </c>
      <c r="O6046" s="25" t="e">
        <f>VLOOKUP(A6046,'NFkB target TFs'!$E$10:$E$54,1,FALSE)</f>
        <v>#N/A</v>
      </c>
      <c r="P6046" s="25" t="e">
        <f>VLOOKUP(A6046,'all NFkB targets'!$A$6:$A$571,1,FALSE)</f>
        <v>#N/A</v>
      </c>
    </row>
    <row r="6047" spans="1:16" x14ac:dyDescent="0.25">
      <c r="A6047" s="96" t="s">
        <v>6072</v>
      </c>
      <c r="B6047" s="21" t="s">
        <v>6073</v>
      </c>
      <c r="C6047" s="21"/>
      <c r="D6047" s="22">
        <v>0</v>
      </c>
      <c r="E6047" s="23">
        <v>6.1122687981534779E-2</v>
      </c>
      <c r="F6047" s="23">
        <v>0.13655693553876413</v>
      </c>
      <c r="G6047" s="23">
        <v>7.2080066044768687E-2</v>
      </c>
      <c r="H6047" s="23">
        <v>-0.10455931844045173</v>
      </c>
      <c r="I6047" s="25">
        <f t="shared" si="376"/>
        <v>0</v>
      </c>
      <c r="J6047" s="25">
        <f t="shared" si="377"/>
        <v>0</v>
      </c>
      <c r="K6047" s="25">
        <f t="shared" si="378"/>
        <v>0</v>
      </c>
      <c r="L6047" s="25">
        <f t="shared" si="379"/>
        <v>0</v>
      </c>
      <c r="M6047" s="25">
        <v>0</v>
      </c>
      <c r="N6047" s="25" t="e">
        <v>#N/A</v>
      </c>
      <c r="O6047" s="25" t="e">
        <f>VLOOKUP(A6047,'NFkB target TFs'!$E$10:$E$54,1,FALSE)</f>
        <v>#N/A</v>
      </c>
      <c r="P6047" s="25" t="e">
        <f>VLOOKUP(A6047,'all NFkB targets'!$A$6:$A$571,1,FALSE)</f>
        <v>#N/A</v>
      </c>
    </row>
    <row r="6048" spans="1:16" x14ac:dyDescent="0.25">
      <c r="A6048" s="96" t="s">
        <v>551</v>
      </c>
      <c r="B6048" s="21" t="s">
        <v>552</v>
      </c>
      <c r="C6048" s="21"/>
      <c r="D6048" s="22">
        <v>0</v>
      </c>
      <c r="E6048" s="23">
        <v>-0.27177290090797662</v>
      </c>
      <c r="F6048" s="23">
        <v>0.22869726831049036</v>
      </c>
      <c r="G6048" s="23">
        <v>0.14906215592443747</v>
      </c>
      <c r="H6048" s="23">
        <v>-0.10459415039086846</v>
      </c>
      <c r="I6048" s="25">
        <f t="shared" si="376"/>
        <v>0</v>
      </c>
      <c r="J6048" s="25">
        <f t="shared" si="377"/>
        <v>0</v>
      </c>
      <c r="K6048" s="25">
        <f t="shared" si="378"/>
        <v>0</v>
      </c>
      <c r="L6048" s="25">
        <f t="shared" si="379"/>
        <v>0</v>
      </c>
      <c r="M6048" s="25">
        <v>0</v>
      </c>
      <c r="N6048" s="25" t="e">
        <v>#N/A</v>
      </c>
      <c r="O6048" s="25" t="e">
        <f>VLOOKUP(A6048,'NFkB target TFs'!$E$10:$E$54,1,FALSE)</f>
        <v>#N/A</v>
      </c>
      <c r="P6048" s="25" t="e">
        <f>VLOOKUP(A6048,'all NFkB targets'!$A$6:$A$571,1,FALSE)</f>
        <v>#N/A</v>
      </c>
    </row>
    <row r="6049" spans="1:16" x14ac:dyDescent="0.25">
      <c r="A6049" s="96" t="s">
        <v>12844</v>
      </c>
      <c r="B6049" s="21" t="s">
        <v>12845</v>
      </c>
      <c r="C6049" s="21"/>
      <c r="D6049" s="22">
        <v>0</v>
      </c>
      <c r="E6049" s="24">
        <v>-0.38709017491532965</v>
      </c>
      <c r="F6049" s="24">
        <v>-0.75834739207288748</v>
      </c>
      <c r="G6049" s="23">
        <v>1.8850813155493685E-2</v>
      </c>
      <c r="H6049" s="23">
        <v>-0.10464184456497137</v>
      </c>
      <c r="I6049" s="25">
        <f t="shared" si="376"/>
        <v>0</v>
      </c>
      <c r="J6049" s="25">
        <f t="shared" si="377"/>
        <v>1</v>
      </c>
      <c r="K6049" s="25">
        <f t="shared" si="378"/>
        <v>0</v>
      </c>
      <c r="L6049" s="25">
        <f t="shared" si="379"/>
        <v>0</v>
      </c>
      <c r="M6049" s="25">
        <v>1</v>
      </c>
      <c r="N6049" s="25" t="e">
        <v>#N/A</v>
      </c>
      <c r="O6049" s="25" t="e">
        <f>VLOOKUP(A6049,'NFkB target TFs'!$E$10:$E$54,1,FALSE)</f>
        <v>#N/A</v>
      </c>
      <c r="P6049" s="25" t="e">
        <f>VLOOKUP(A6049,'all NFkB targets'!$A$6:$A$571,1,FALSE)</f>
        <v>#N/A</v>
      </c>
    </row>
    <row r="6050" spans="1:16" x14ac:dyDescent="0.25">
      <c r="A6050" s="96" t="s">
        <v>9620</v>
      </c>
      <c r="B6050" s="21" t="s">
        <v>9621</v>
      </c>
      <c r="C6050" s="21"/>
      <c r="D6050" s="22">
        <v>0</v>
      </c>
      <c r="E6050" s="23">
        <v>-6.668376547095109E-2</v>
      </c>
      <c r="F6050" s="23">
        <v>2.8928983196783876E-2</v>
      </c>
      <c r="G6050" s="23">
        <v>9.6059298276319996E-2</v>
      </c>
      <c r="H6050" s="23">
        <v>-0.10471161881551611</v>
      </c>
      <c r="I6050" s="25">
        <f t="shared" si="376"/>
        <v>0</v>
      </c>
      <c r="J6050" s="25">
        <f t="shared" si="377"/>
        <v>0</v>
      </c>
      <c r="K6050" s="25">
        <f t="shared" si="378"/>
        <v>0</v>
      </c>
      <c r="L6050" s="25">
        <f t="shared" si="379"/>
        <v>0</v>
      </c>
      <c r="M6050" s="25">
        <v>0</v>
      </c>
      <c r="N6050" s="25" t="e">
        <v>#N/A</v>
      </c>
      <c r="O6050" s="25" t="e">
        <f>VLOOKUP(A6050,'NFkB target TFs'!$E$10:$E$54,1,FALSE)</f>
        <v>#N/A</v>
      </c>
      <c r="P6050" s="25" t="e">
        <f>VLOOKUP(A6050,'all NFkB targets'!$A$6:$A$571,1,FALSE)</f>
        <v>#N/A</v>
      </c>
    </row>
    <row r="6051" spans="1:16" x14ac:dyDescent="0.25">
      <c r="A6051" s="96" t="s">
        <v>6726</v>
      </c>
      <c r="B6051" s="21" t="s">
        <v>6727</v>
      </c>
      <c r="C6051" s="21"/>
      <c r="D6051" s="22">
        <v>0</v>
      </c>
      <c r="E6051" s="23">
        <v>0.11547721741993588</v>
      </c>
      <c r="F6051" s="23">
        <v>0.15131821565346093</v>
      </c>
      <c r="G6051" s="23">
        <v>0.18816524006748922</v>
      </c>
      <c r="H6051" s="23">
        <v>-0.10478978745056407</v>
      </c>
      <c r="I6051" s="25">
        <f t="shared" si="376"/>
        <v>0</v>
      </c>
      <c r="J6051" s="25">
        <f t="shared" si="377"/>
        <v>0</v>
      </c>
      <c r="K6051" s="25">
        <f t="shared" si="378"/>
        <v>0</v>
      </c>
      <c r="L6051" s="25">
        <f t="shared" si="379"/>
        <v>0</v>
      </c>
      <c r="M6051" s="25">
        <v>0</v>
      </c>
      <c r="N6051" s="25" t="e">
        <v>#N/A</v>
      </c>
      <c r="O6051" s="25" t="e">
        <f>VLOOKUP(A6051,'NFkB target TFs'!$E$10:$E$54,1,FALSE)</f>
        <v>#N/A</v>
      </c>
      <c r="P6051" s="25" t="e">
        <f>VLOOKUP(A6051,'all NFkB targets'!$A$6:$A$571,1,FALSE)</f>
        <v>#N/A</v>
      </c>
    </row>
    <row r="6052" spans="1:16" x14ac:dyDescent="0.25">
      <c r="A6052" s="96" t="s">
        <v>10475</v>
      </c>
      <c r="B6052" s="21" t="s">
        <v>10476</v>
      </c>
      <c r="C6052" s="21"/>
      <c r="D6052" s="22">
        <v>0</v>
      </c>
      <c r="E6052" s="23">
        <v>-0.1608576814980541</v>
      </c>
      <c r="F6052" s="23">
        <v>-4.60844746062141E-2</v>
      </c>
      <c r="G6052" s="23">
        <v>-5.9926621685158214E-2</v>
      </c>
      <c r="H6052" s="23">
        <v>-0.10502753093955582</v>
      </c>
      <c r="I6052" s="25">
        <f t="shared" si="376"/>
        <v>0</v>
      </c>
      <c r="J6052" s="25">
        <f t="shared" si="377"/>
        <v>0</v>
      </c>
      <c r="K6052" s="25">
        <f t="shared" si="378"/>
        <v>0</v>
      </c>
      <c r="L6052" s="25">
        <f t="shared" si="379"/>
        <v>0</v>
      </c>
      <c r="M6052" s="25">
        <v>0</v>
      </c>
      <c r="N6052" s="25" t="e">
        <v>#N/A</v>
      </c>
      <c r="O6052" s="25" t="e">
        <f>VLOOKUP(A6052,'NFkB target TFs'!$E$10:$E$54,1,FALSE)</f>
        <v>#N/A</v>
      </c>
      <c r="P6052" s="25" t="e">
        <f>VLOOKUP(A6052,'all NFkB targets'!$A$6:$A$571,1,FALSE)</f>
        <v>#N/A</v>
      </c>
    </row>
    <row r="6053" spans="1:16" x14ac:dyDescent="0.25">
      <c r="A6053" s="96" t="s">
        <v>11539</v>
      </c>
      <c r="B6053" s="21" t="s">
        <v>11540</v>
      </c>
      <c r="C6053" s="21"/>
      <c r="D6053" s="22">
        <v>0</v>
      </c>
      <c r="E6053" s="23">
        <v>1.3078595795643765E-2</v>
      </c>
      <c r="F6053" s="23">
        <v>-0.25156737484328878</v>
      </c>
      <c r="G6053" s="23">
        <v>0.10785211087564374</v>
      </c>
      <c r="H6053" s="23">
        <v>-0.10510049528061322</v>
      </c>
      <c r="I6053" s="25">
        <f t="shared" si="376"/>
        <v>0</v>
      </c>
      <c r="J6053" s="25">
        <f t="shared" si="377"/>
        <v>0</v>
      </c>
      <c r="K6053" s="25">
        <f t="shared" si="378"/>
        <v>0</v>
      </c>
      <c r="L6053" s="25">
        <f t="shared" si="379"/>
        <v>0</v>
      </c>
      <c r="M6053" s="25">
        <v>0</v>
      </c>
      <c r="N6053" s="25" t="e">
        <v>#N/A</v>
      </c>
      <c r="O6053" s="25" t="e">
        <f>VLOOKUP(A6053,'NFkB target TFs'!$E$10:$E$54,1,FALSE)</f>
        <v>#N/A</v>
      </c>
      <c r="P6053" s="25" t="e">
        <f>VLOOKUP(A6053,'all NFkB targets'!$A$6:$A$571,1,FALSE)</f>
        <v>#N/A</v>
      </c>
    </row>
    <row r="6054" spans="1:16" x14ac:dyDescent="0.25">
      <c r="A6054" s="96" t="s">
        <v>11273</v>
      </c>
      <c r="B6054" s="21" t="s">
        <v>11274</v>
      </c>
      <c r="C6054" s="21"/>
      <c r="D6054" s="22">
        <v>0</v>
      </c>
      <c r="E6054" s="23">
        <v>0.21838607814106809</v>
      </c>
      <c r="F6054" s="23">
        <v>8.0212787389039253E-2</v>
      </c>
      <c r="G6054" s="23">
        <v>0.37740969840284128</v>
      </c>
      <c r="H6054" s="23">
        <v>-0.10510991723376753</v>
      </c>
      <c r="I6054" s="25">
        <f t="shared" si="376"/>
        <v>0</v>
      </c>
      <c r="J6054" s="25">
        <f t="shared" si="377"/>
        <v>0</v>
      </c>
      <c r="K6054" s="25">
        <f t="shared" si="378"/>
        <v>0</v>
      </c>
      <c r="L6054" s="25">
        <f t="shared" si="379"/>
        <v>0</v>
      </c>
      <c r="M6054" s="25">
        <v>0</v>
      </c>
      <c r="N6054" s="25" t="e">
        <v>#N/A</v>
      </c>
      <c r="O6054" s="25" t="e">
        <f>VLOOKUP(A6054,'NFkB target TFs'!$E$10:$E$54,1,FALSE)</f>
        <v>#N/A</v>
      </c>
      <c r="P6054" s="25" t="e">
        <f>VLOOKUP(A6054,'all NFkB targets'!$A$6:$A$571,1,FALSE)</f>
        <v>#N/A</v>
      </c>
    </row>
    <row r="6055" spans="1:16" x14ac:dyDescent="0.25">
      <c r="A6055" s="96" t="s">
        <v>12142</v>
      </c>
      <c r="B6055" s="21" t="s">
        <v>941</v>
      </c>
      <c r="C6055" s="21"/>
      <c r="D6055" s="22">
        <v>0</v>
      </c>
      <c r="E6055" s="28">
        <v>0.72406824027082195</v>
      </c>
      <c r="F6055" s="28">
        <v>0.11715816385990521</v>
      </c>
      <c r="G6055" s="28">
        <v>0.13391025902592657</v>
      </c>
      <c r="H6055" s="23">
        <v>-0.10512375828257232</v>
      </c>
      <c r="I6055" s="25">
        <f t="shared" si="376"/>
        <v>1</v>
      </c>
      <c r="J6055" s="25">
        <f t="shared" si="377"/>
        <v>0</v>
      </c>
      <c r="K6055" s="25">
        <f t="shared" si="378"/>
        <v>0</v>
      </c>
      <c r="L6055" s="25">
        <f t="shared" si="379"/>
        <v>0</v>
      </c>
      <c r="M6055" s="25">
        <v>1</v>
      </c>
      <c r="N6055" s="25" t="e">
        <v>#N/A</v>
      </c>
      <c r="O6055" s="25" t="e">
        <f>VLOOKUP(A6055,'NFkB target TFs'!$E$10:$E$54,1,FALSE)</f>
        <v>#N/A</v>
      </c>
      <c r="P6055" s="25" t="e">
        <f>VLOOKUP(A6055,'all NFkB targets'!$A$6:$A$571,1,FALSE)</f>
        <v>#N/A</v>
      </c>
    </row>
    <row r="6056" spans="1:16" x14ac:dyDescent="0.25">
      <c r="A6056" s="96" t="s">
        <v>9167</v>
      </c>
      <c r="B6056" s="21" t="s">
        <v>9168</v>
      </c>
      <c r="C6056" s="21"/>
      <c r="D6056" s="22">
        <v>0</v>
      </c>
      <c r="E6056" s="23">
        <v>-8.0390416030636305E-3</v>
      </c>
      <c r="F6056" s="23">
        <v>-0.11919905609179395</v>
      </c>
      <c r="G6056" s="23">
        <v>0.23864632137251124</v>
      </c>
      <c r="H6056" s="23">
        <v>-0.10524106713196453</v>
      </c>
      <c r="I6056" s="25">
        <f t="shared" si="376"/>
        <v>0</v>
      </c>
      <c r="J6056" s="25">
        <f t="shared" si="377"/>
        <v>0</v>
      </c>
      <c r="K6056" s="25">
        <f t="shared" si="378"/>
        <v>0</v>
      </c>
      <c r="L6056" s="25">
        <f t="shared" si="379"/>
        <v>0</v>
      </c>
      <c r="M6056" s="25">
        <v>0</v>
      </c>
      <c r="N6056" s="25" t="e">
        <v>#N/A</v>
      </c>
      <c r="O6056" s="25" t="e">
        <f>VLOOKUP(A6056,'NFkB target TFs'!$E$10:$E$54,1,FALSE)</f>
        <v>#N/A</v>
      </c>
      <c r="P6056" s="25" t="e">
        <f>VLOOKUP(A6056,'all NFkB targets'!$A$6:$A$571,1,FALSE)</f>
        <v>#N/A</v>
      </c>
    </row>
    <row r="6057" spans="1:16" x14ac:dyDescent="0.25">
      <c r="A6057" s="96" t="s">
        <v>6016</v>
      </c>
      <c r="B6057" s="21" t="s">
        <v>6017</v>
      </c>
      <c r="C6057" s="21"/>
      <c r="D6057" s="22">
        <v>0</v>
      </c>
      <c r="E6057" s="23">
        <v>-4.7096814462238873E-2</v>
      </c>
      <c r="F6057" s="23">
        <v>5.4362133529424414E-2</v>
      </c>
      <c r="G6057" s="23">
        <v>-6.1084129476804506E-2</v>
      </c>
      <c r="H6057" s="23">
        <v>-0.10527118146852697</v>
      </c>
      <c r="I6057" s="25">
        <f t="shared" si="376"/>
        <v>0</v>
      </c>
      <c r="J6057" s="25">
        <f t="shared" si="377"/>
        <v>0</v>
      </c>
      <c r="K6057" s="25">
        <f t="shared" si="378"/>
        <v>0</v>
      </c>
      <c r="L6057" s="25">
        <f t="shared" si="379"/>
        <v>0</v>
      </c>
      <c r="M6057" s="25">
        <v>0</v>
      </c>
      <c r="N6057" s="25" t="e">
        <v>#N/A</v>
      </c>
      <c r="O6057" s="25" t="e">
        <f>VLOOKUP(A6057,'NFkB target TFs'!$E$10:$E$54,1,FALSE)</f>
        <v>#N/A</v>
      </c>
      <c r="P6057" s="25" t="e">
        <f>VLOOKUP(A6057,'all NFkB targets'!$A$6:$A$571,1,FALSE)</f>
        <v>#N/A</v>
      </c>
    </row>
    <row r="6058" spans="1:16" x14ac:dyDescent="0.25">
      <c r="A6058" s="96" t="s">
        <v>12733</v>
      </c>
      <c r="B6058" s="21" t="s">
        <v>12734</v>
      </c>
      <c r="C6058" s="21"/>
      <c r="D6058" s="22">
        <v>0</v>
      </c>
      <c r="E6058" s="24">
        <v>-0.24517338003605876</v>
      </c>
      <c r="F6058" s="28">
        <v>0.81457354751261823</v>
      </c>
      <c r="G6058" s="24">
        <v>-0.48065864716463041</v>
      </c>
      <c r="H6058" s="23">
        <v>-0.10532282082457414</v>
      </c>
      <c r="I6058" s="25">
        <f t="shared" si="376"/>
        <v>0</v>
      </c>
      <c r="J6058" s="25">
        <f t="shared" si="377"/>
        <v>1</v>
      </c>
      <c r="K6058" s="25">
        <f t="shared" si="378"/>
        <v>0</v>
      </c>
      <c r="L6058" s="25">
        <f t="shared" si="379"/>
        <v>0</v>
      </c>
      <c r="M6058" s="25">
        <v>1</v>
      </c>
      <c r="N6058" s="25" t="e">
        <v>#N/A</v>
      </c>
      <c r="O6058" s="25" t="e">
        <f>VLOOKUP(A6058,'NFkB target TFs'!$E$10:$E$54,1,FALSE)</f>
        <v>#N/A</v>
      </c>
      <c r="P6058" s="25" t="e">
        <f>VLOOKUP(A6058,'all NFkB targets'!$A$6:$A$571,1,FALSE)</f>
        <v>#N/A</v>
      </c>
    </row>
    <row r="6059" spans="1:16" x14ac:dyDescent="0.25">
      <c r="A6059" s="96" t="s">
        <v>11146</v>
      </c>
      <c r="B6059" s="21" t="s">
        <v>11147</v>
      </c>
      <c r="C6059" s="21"/>
      <c r="D6059" s="22">
        <v>0</v>
      </c>
      <c r="E6059" s="23">
        <v>-0.19169085568948208</v>
      </c>
      <c r="F6059" s="23">
        <v>-0.53900597497782921</v>
      </c>
      <c r="G6059" s="23">
        <v>-0.45109358606636873</v>
      </c>
      <c r="H6059" s="23">
        <v>-0.10544834427060028</v>
      </c>
      <c r="I6059" s="25">
        <f t="shared" si="376"/>
        <v>0</v>
      </c>
      <c r="J6059" s="25">
        <f t="shared" si="377"/>
        <v>0</v>
      </c>
      <c r="K6059" s="25">
        <f t="shared" si="378"/>
        <v>0</v>
      </c>
      <c r="L6059" s="25">
        <f t="shared" si="379"/>
        <v>0</v>
      </c>
      <c r="M6059" s="25">
        <v>0</v>
      </c>
      <c r="N6059" s="25" t="e">
        <v>#N/A</v>
      </c>
      <c r="O6059" s="25" t="e">
        <f>VLOOKUP(A6059,'NFkB target TFs'!$E$10:$E$54,1,FALSE)</f>
        <v>#N/A</v>
      </c>
      <c r="P6059" s="25" t="e">
        <f>VLOOKUP(A6059,'all NFkB targets'!$A$6:$A$571,1,FALSE)</f>
        <v>#N/A</v>
      </c>
    </row>
    <row r="6060" spans="1:16" x14ac:dyDescent="0.25">
      <c r="A6060" s="96" t="s">
        <v>7716</v>
      </c>
      <c r="B6060" s="21" t="s">
        <v>7717</v>
      </c>
      <c r="C6060" s="21"/>
      <c r="D6060" s="22">
        <v>0</v>
      </c>
      <c r="E6060" s="23">
        <v>5.1461671139753681E-2</v>
      </c>
      <c r="F6060" s="23">
        <v>-8.5797550231892269E-2</v>
      </c>
      <c r="G6060" s="23">
        <v>-0.19617365679290222</v>
      </c>
      <c r="H6060" s="23">
        <v>-0.10558012681222118</v>
      </c>
      <c r="I6060" s="25">
        <f t="shared" ref="I6060:I6123" si="380">IF(ABS(E6060)&gt;0.585,1,0)</f>
        <v>0</v>
      </c>
      <c r="J6060" s="25">
        <f t="shared" ref="J6060:J6123" si="381">IF(ABS(F6060)&gt;0.585,1,0)</f>
        <v>0</v>
      </c>
      <c r="K6060" s="25">
        <f t="shared" ref="K6060:K6123" si="382">IF(ABS(G6060)&gt;0.585,1,0)</f>
        <v>0</v>
      </c>
      <c r="L6060" s="25">
        <f t="shared" ref="L6060:L6123" si="383">IF(ABS(H6060)&gt;0.585,1,0)</f>
        <v>0</v>
      </c>
      <c r="M6060" s="25">
        <v>0</v>
      </c>
      <c r="N6060" s="25" t="e">
        <v>#N/A</v>
      </c>
      <c r="O6060" s="25" t="e">
        <f>VLOOKUP(A6060,'NFkB target TFs'!$E$10:$E$54,1,FALSE)</f>
        <v>#N/A</v>
      </c>
      <c r="P6060" s="25" t="e">
        <f>VLOOKUP(A6060,'all NFkB targets'!$A$6:$A$571,1,FALSE)</f>
        <v>#N/A</v>
      </c>
    </row>
    <row r="6061" spans="1:16" x14ac:dyDescent="0.25">
      <c r="A6061" s="96" t="s">
        <v>6916</v>
      </c>
      <c r="B6061" s="21" t="s">
        <v>6917</v>
      </c>
      <c r="C6061" s="21"/>
      <c r="D6061" s="22">
        <v>0</v>
      </c>
      <c r="E6061" s="23">
        <v>0.12238325887023174</v>
      </c>
      <c r="F6061" s="23">
        <v>0.14727390489609682</v>
      </c>
      <c r="G6061" s="23">
        <v>-0.24188287103896453</v>
      </c>
      <c r="H6061" s="23">
        <v>-0.1055994328384348</v>
      </c>
      <c r="I6061" s="25">
        <f t="shared" si="380"/>
        <v>0</v>
      </c>
      <c r="J6061" s="25">
        <f t="shared" si="381"/>
        <v>0</v>
      </c>
      <c r="K6061" s="25">
        <f t="shared" si="382"/>
        <v>0</v>
      </c>
      <c r="L6061" s="25">
        <f t="shared" si="383"/>
        <v>0</v>
      </c>
      <c r="M6061" s="25">
        <v>0</v>
      </c>
      <c r="N6061" s="25" t="e">
        <v>#N/A</v>
      </c>
      <c r="O6061" s="25" t="e">
        <f>VLOOKUP(A6061,'NFkB target TFs'!$E$10:$E$54,1,FALSE)</f>
        <v>#N/A</v>
      </c>
      <c r="P6061" s="25" t="e">
        <f>VLOOKUP(A6061,'all NFkB targets'!$A$6:$A$571,1,FALSE)</f>
        <v>#N/A</v>
      </c>
    </row>
    <row r="6062" spans="1:16" x14ac:dyDescent="0.25">
      <c r="A6062" s="96" t="s">
        <v>11731</v>
      </c>
      <c r="B6062" s="21" t="s">
        <v>11732</v>
      </c>
      <c r="C6062" s="21"/>
      <c r="D6062" s="22">
        <v>0</v>
      </c>
      <c r="E6062" s="23">
        <v>-9.8738876347537474E-2</v>
      </c>
      <c r="F6062" s="23">
        <v>8.1034275539023759E-2</v>
      </c>
      <c r="G6062" s="23">
        <v>-5.4371774694844166E-2</v>
      </c>
      <c r="H6062" s="23">
        <v>-0.10566980873315426</v>
      </c>
      <c r="I6062" s="25">
        <f t="shared" si="380"/>
        <v>0</v>
      </c>
      <c r="J6062" s="25">
        <f t="shared" si="381"/>
        <v>0</v>
      </c>
      <c r="K6062" s="25">
        <f t="shared" si="382"/>
        <v>0</v>
      </c>
      <c r="L6062" s="25">
        <f t="shared" si="383"/>
        <v>0</v>
      </c>
      <c r="M6062" s="25">
        <v>0</v>
      </c>
      <c r="N6062" s="25" t="e">
        <v>#N/A</v>
      </c>
      <c r="O6062" s="25" t="e">
        <f>VLOOKUP(A6062,'NFkB target TFs'!$E$10:$E$54,1,FALSE)</f>
        <v>#N/A</v>
      </c>
      <c r="P6062" s="25" t="e">
        <f>VLOOKUP(A6062,'all NFkB targets'!$A$6:$A$571,1,FALSE)</f>
        <v>#N/A</v>
      </c>
    </row>
    <row r="6063" spans="1:16" x14ac:dyDescent="0.25">
      <c r="A6063" s="96" t="s">
        <v>9855</v>
      </c>
      <c r="B6063" s="21" t="s">
        <v>9856</v>
      </c>
      <c r="C6063" s="21"/>
      <c r="D6063" s="22">
        <v>0</v>
      </c>
      <c r="E6063" s="23">
        <v>-5.1915403418723222E-2</v>
      </c>
      <c r="F6063" s="23">
        <v>0.51067191783237142</v>
      </c>
      <c r="G6063" s="23">
        <v>-1.6500695020467186E-2</v>
      </c>
      <c r="H6063" s="23">
        <v>-0.10580502756764207</v>
      </c>
      <c r="I6063" s="25">
        <f t="shared" si="380"/>
        <v>0</v>
      </c>
      <c r="J6063" s="25">
        <f t="shared" si="381"/>
        <v>0</v>
      </c>
      <c r="K6063" s="25">
        <f t="shared" si="382"/>
        <v>0</v>
      </c>
      <c r="L6063" s="25">
        <f t="shared" si="383"/>
        <v>0</v>
      </c>
      <c r="M6063" s="25">
        <v>0</v>
      </c>
      <c r="N6063" s="25" t="e">
        <v>#N/A</v>
      </c>
      <c r="O6063" s="25" t="e">
        <f>VLOOKUP(A6063,'NFkB target TFs'!$E$10:$E$54,1,FALSE)</f>
        <v>#N/A</v>
      </c>
      <c r="P6063" s="25" t="e">
        <f>VLOOKUP(A6063,'all NFkB targets'!$A$6:$A$571,1,FALSE)</f>
        <v>#N/A</v>
      </c>
    </row>
    <row r="6064" spans="1:16" x14ac:dyDescent="0.25">
      <c r="A6064" s="96" t="s">
        <v>978</v>
      </c>
      <c r="B6064" s="21" t="s">
        <v>979</v>
      </c>
      <c r="C6064" s="21"/>
      <c r="D6064" s="22">
        <v>0</v>
      </c>
      <c r="E6064" s="23">
        <v>-6.8963317059778997E-2</v>
      </c>
      <c r="F6064" s="23">
        <v>0.30684063402484768</v>
      </c>
      <c r="G6064" s="23">
        <v>0.2683547377670577</v>
      </c>
      <c r="H6064" s="23">
        <v>-0.10586501490024204</v>
      </c>
      <c r="I6064" s="25">
        <f t="shared" si="380"/>
        <v>0</v>
      </c>
      <c r="J6064" s="25">
        <f t="shared" si="381"/>
        <v>0</v>
      </c>
      <c r="K6064" s="25">
        <f t="shared" si="382"/>
        <v>0</v>
      </c>
      <c r="L6064" s="25">
        <f t="shared" si="383"/>
        <v>0</v>
      </c>
      <c r="M6064" s="25">
        <v>0</v>
      </c>
      <c r="N6064" s="25" t="e">
        <v>#N/A</v>
      </c>
      <c r="O6064" s="25" t="e">
        <f>VLOOKUP(A6064,'NFkB target TFs'!$E$10:$E$54,1,FALSE)</f>
        <v>#N/A</v>
      </c>
      <c r="P6064" s="25" t="e">
        <f>VLOOKUP(A6064,'all NFkB targets'!$A$6:$A$571,1,FALSE)</f>
        <v>#N/A</v>
      </c>
    </row>
    <row r="6065" spans="1:16" x14ac:dyDescent="0.25">
      <c r="A6065" s="96" t="s">
        <v>8487</v>
      </c>
      <c r="B6065" s="21" t="s">
        <v>8488</v>
      </c>
      <c r="C6065" s="21"/>
      <c r="D6065" s="22">
        <v>0</v>
      </c>
      <c r="E6065" s="23">
        <v>8.0093479722585272E-3</v>
      </c>
      <c r="F6065" s="23">
        <v>-3.1446130803629645E-2</v>
      </c>
      <c r="G6065" s="23">
        <v>-0.21746873809730538</v>
      </c>
      <c r="H6065" s="23">
        <v>-0.10613825089640105</v>
      </c>
      <c r="I6065" s="25">
        <f t="shared" si="380"/>
        <v>0</v>
      </c>
      <c r="J6065" s="25">
        <f t="shared" si="381"/>
        <v>0</v>
      </c>
      <c r="K6065" s="25">
        <f t="shared" si="382"/>
        <v>0</v>
      </c>
      <c r="L6065" s="25">
        <f t="shared" si="383"/>
        <v>0</v>
      </c>
      <c r="M6065" s="25">
        <v>0</v>
      </c>
      <c r="N6065" s="25" t="e">
        <v>#N/A</v>
      </c>
      <c r="O6065" s="25" t="e">
        <f>VLOOKUP(A6065,'NFkB target TFs'!$E$10:$E$54,1,FALSE)</f>
        <v>#N/A</v>
      </c>
      <c r="P6065" s="25" t="e">
        <f>VLOOKUP(A6065,'all NFkB targets'!$A$6:$A$571,1,FALSE)</f>
        <v>#N/A</v>
      </c>
    </row>
    <row r="6066" spans="1:16" x14ac:dyDescent="0.25">
      <c r="A6066" s="96" t="s">
        <v>8590</v>
      </c>
      <c r="B6066" s="21" t="s">
        <v>8591</v>
      </c>
      <c r="C6066" s="21"/>
      <c r="D6066" s="22">
        <v>0</v>
      </c>
      <c r="E6066" s="23">
        <v>0.12445827698846731</v>
      </c>
      <c r="F6066" s="23">
        <v>-0.35933165974332998</v>
      </c>
      <c r="G6066" s="23">
        <v>-5.5953686057807324E-2</v>
      </c>
      <c r="H6066" s="23">
        <v>-0.10624052383290696</v>
      </c>
      <c r="I6066" s="25">
        <f t="shared" si="380"/>
        <v>0</v>
      </c>
      <c r="J6066" s="25">
        <f t="shared" si="381"/>
        <v>0</v>
      </c>
      <c r="K6066" s="25">
        <f t="shared" si="382"/>
        <v>0</v>
      </c>
      <c r="L6066" s="25">
        <f t="shared" si="383"/>
        <v>0</v>
      </c>
      <c r="M6066" s="25">
        <v>0</v>
      </c>
      <c r="N6066" s="25" t="e">
        <v>#N/A</v>
      </c>
      <c r="O6066" s="25" t="e">
        <f>VLOOKUP(A6066,'NFkB target TFs'!$E$10:$E$54,1,FALSE)</f>
        <v>#N/A</v>
      </c>
      <c r="P6066" s="25" t="e">
        <f>VLOOKUP(A6066,'all NFkB targets'!$A$6:$A$571,1,FALSE)</f>
        <v>#N/A</v>
      </c>
    </row>
    <row r="6067" spans="1:16" x14ac:dyDescent="0.25">
      <c r="A6067" s="96" t="s">
        <v>2283</v>
      </c>
      <c r="B6067" s="21" t="s">
        <v>2284</v>
      </c>
      <c r="C6067" s="21"/>
      <c r="D6067" s="22">
        <v>0</v>
      </c>
      <c r="E6067" s="23">
        <v>-4.3454308140806606E-2</v>
      </c>
      <c r="F6067" s="23">
        <v>0.28349305002489328</v>
      </c>
      <c r="G6067" s="23">
        <v>0.38719515191961412</v>
      </c>
      <c r="H6067" s="23">
        <v>-0.10631255251035551</v>
      </c>
      <c r="I6067" s="25">
        <f t="shared" si="380"/>
        <v>0</v>
      </c>
      <c r="J6067" s="25">
        <f t="shared" si="381"/>
        <v>0</v>
      </c>
      <c r="K6067" s="25">
        <f t="shared" si="382"/>
        <v>0</v>
      </c>
      <c r="L6067" s="25">
        <f t="shared" si="383"/>
        <v>0</v>
      </c>
      <c r="M6067" s="25">
        <v>0</v>
      </c>
      <c r="N6067" s="25" t="e">
        <v>#N/A</v>
      </c>
      <c r="O6067" s="25" t="e">
        <f>VLOOKUP(A6067,'NFkB target TFs'!$E$10:$E$54,1,FALSE)</f>
        <v>#N/A</v>
      </c>
      <c r="P6067" s="25" t="e">
        <f>VLOOKUP(A6067,'all NFkB targets'!$A$6:$A$571,1,FALSE)</f>
        <v>#N/A</v>
      </c>
    </row>
    <row r="6068" spans="1:16" x14ac:dyDescent="0.25">
      <c r="A6068" s="96" t="s">
        <v>4037</v>
      </c>
      <c r="B6068" s="21" t="s">
        <v>4038</v>
      </c>
      <c r="C6068" s="21"/>
      <c r="D6068" s="22">
        <v>0</v>
      </c>
      <c r="E6068" s="23">
        <v>-0.32822063015303432</v>
      </c>
      <c r="F6068" s="23">
        <v>-0.28418467927342761</v>
      </c>
      <c r="G6068" s="23">
        <v>8.1908342511126303E-2</v>
      </c>
      <c r="H6068" s="23">
        <v>-0.10644770545222179</v>
      </c>
      <c r="I6068" s="25">
        <f t="shared" si="380"/>
        <v>0</v>
      </c>
      <c r="J6068" s="25">
        <f t="shared" si="381"/>
        <v>0</v>
      </c>
      <c r="K6068" s="25">
        <f t="shared" si="382"/>
        <v>0</v>
      </c>
      <c r="L6068" s="25">
        <f t="shared" si="383"/>
        <v>0</v>
      </c>
      <c r="M6068" s="25">
        <v>0</v>
      </c>
      <c r="N6068" s="25" t="e">
        <v>#N/A</v>
      </c>
      <c r="O6068" s="25" t="e">
        <f>VLOOKUP(A6068,'NFkB target TFs'!$E$10:$E$54,1,FALSE)</f>
        <v>#N/A</v>
      </c>
      <c r="P6068" s="25" t="e">
        <f>VLOOKUP(A6068,'all NFkB targets'!$A$6:$A$571,1,FALSE)</f>
        <v>#N/A</v>
      </c>
    </row>
    <row r="6069" spans="1:16" x14ac:dyDescent="0.25">
      <c r="A6069" s="96" t="s">
        <v>6095</v>
      </c>
      <c r="B6069" s="21" t="s">
        <v>6096</v>
      </c>
      <c r="C6069" s="21"/>
      <c r="D6069" s="22">
        <v>0</v>
      </c>
      <c r="E6069" s="23">
        <v>-0.38849506053376259</v>
      </c>
      <c r="F6069" s="23">
        <v>-0.37168372903760599</v>
      </c>
      <c r="G6069" s="23">
        <v>-8.7206809998113796E-2</v>
      </c>
      <c r="H6069" s="23">
        <v>-0.10647689287472228</v>
      </c>
      <c r="I6069" s="25">
        <f t="shared" si="380"/>
        <v>0</v>
      </c>
      <c r="J6069" s="25">
        <f t="shared" si="381"/>
        <v>0</v>
      </c>
      <c r="K6069" s="25">
        <f t="shared" si="382"/>
        <v>0</v>
      </c>
      <c r="L6069" s="25">
        <f t="shared" si="383"/>
        <v>0</v>
      </c>
      <c r="M6069" s="25">
        <v>0</v>
      </c>
      <c r="N6069" s="25" t="e">
        <v>#N/A</v>
      </c>
      <c r="O6069" s="25" t="e">
        <f>VLOOKUP(A6069,'NFkB target TFs'!$E$10:$E$54,1,FALSE)</f>
        <v>#N/A</v>
      </c>
      <c r="P6069" s="25" t="e">
        <f>VLOOKUP(A6069,'all NFkB targets'!$A$6:$A$571,1,FALSE)</f>
        <v>#N/A</v>
      </c>
    </row>
    <row r="6070" spans="1:16" x14ac:dyDescent="0.25">
      <c r="A6070" s="96" t="s">
        <v>8594</v>
      </c>
      <c r="B6070" s="21" t="s">
        <v>8595</v>
      </c>
      <c r="C6070" s="21"/>
      <c r="D6070" s="22">
        <v>0</v>
      </c>
      <c r="E6070" s="23">
        <v>-0.18661234160818424</v>
      </c>
      <c r="F6070" s="23">
        <v>0.36390567814437175</v>
      </c>
      <c r="G6070" s="23">
        <v>0.26734970241137179</v>
      </c>
      <c r="H6070" s="23">
        <v>-0.10647765671896177</v>
      </c>
      <c r="I6070" s="25">
        <f t="shared" si="380"/>
        <v>0</v>
      </c>
      <c r="J6070" s="25">
        <f t="shared" si="381"/>
        <v>0</v>
      </c>
      <c r="K6070" s="25">
        <f t="shared" si="382"/>
        <v>0</v>
      </c>
      <c r="L6070" s="25">
        <f t="shared" si="383"/>
        <v>0</v>
      </c>
      <c r="M6070" s="25">
        <v>0</v>
      </c>
      <c r="N6070" s="25" t="e">
        <v>#N/A</v>
      </c>
      <c r="O6070" s="25" t="e">
        <f>VLOOKUP(A6070,'NFkB target TFs'!$E$10:$E$54,1,FALSE)</f>
        <v>#N/A</v>
      </c>
      <c r="P6070" s="25" t="e">
        <f>VLOOKUP(A6070,'all NFkB targets'!$A$6:$A$571,1,FALSE)</f>
        <v>#N/A</v>
      </c>
    </row>
    <row r="6071" spans="1:16" x14ac:dyDescent="0.25">
      <c r="A6071" s="96" t="s">
        <v>2411</v>
      </c>
      <c r="B6071" s="21" t="s">
        <v>941</v>
      </c>
      <c r="C6071" s="21"/>
      <c r="D6071" s="22">
        <v>0</v>
      </c>
      <c r="E6071" s="23">
        <v>-5.0928887954582135E-2</v>
      </c>
      <c r="F6071" s="23">
        <v>1.5476982589563917E-2</v>
      </c>
      <c r="G6071" s="23">
        <v>-8.6859413549291706E-2</v>
      </c>
      <c r="H6071" s="23">
        <v>-0.1064966288558843</v>
      </c>
      <c r="I6071" s="25">
        <f t="shared" si="380"/>
        <v>0</v>
      </c>
      <c r="J6071" s="25">
        <f t="shared" si="381"/>
        <v>0</v>
      </c>
      <c r="K6071" s="25">
        <f t="shared" si="382"/>
        <v>0</v>
      </c>
      <c r="L6071" s="25">
        <f t="shared" si="383"/>
        <v>0</v>
      </c>
      <c r="M6071" s="25">
        <v>0</v>
      </c>
      <c r="N6071" s="25" t="e">
        <v>#N/A</v>
      </c>
      <c r="O6071" s="25" t="e">
        <f>VLOOKUP(A6071,'NFkB target TFs'!$E$10:$E$54,1,FALSE)</f>
        <v>#N/A</v>
      </c>
      <c r="P6071" s="25" t="e">
        <f>VLOOKUP(A6071,'all NFkB targets'!$A$6:$A$571,1,FALSE)</f>
        <v>#N/A</v>
      </c>
    </row>
    <row r="6072" spans="1:16" x14ac:dyDescent="0.25">
      <c r="A6072" s="96" t="s">
        <v>13792</v>
      </c>
      <c r="B6072" s="21" t="s">
        <v>13793</v>
      </c>
      <c r="C6072" s="21"/>
      <c r="D6072" s="22">
        <v>0</v>
      </c>
      <c r="E6072" s="28">
        <v>0.4238301359030226</v>
      </c>
      <c r="F6072" s="28">
        <v>0.39200328123350431</v>
      </c>
      <c r="G6072" s="28">
        <v>0.64137828360266635</v>
      </c>
      <c r="H6072" s="23">
        <v>-0.10652235055291484</v>
      </c>
      <c r="I6072" s="25">
        <f t="shared" si="380"/>
        <v>0</v>
      </c>
      <c r="J6072" s="25">
        <f t="shared" si="381"/>
        <v>0</v>
      </c>
      <c r="K6072" s="25">
        <f t="shared" si="382"/>
        <v>1</v>
      </c>
      <c r="L6072" s="25">
        <f t="shared" si="383"/>
        <v>0</v>
      </c>
      <c r="M6072" s="25">
        <v>1</v>
      </c>
      <c r="N6072" s="25" t="e">
        <v>#N/A</v>
      </c>
      <c r="O6072" s="25" t="e">
        <f>VLOOKUP(A6072,'NFkB target TFs'!$E$10:$E$54,1,FALSE)</f>
        <v>#N/A</v>
      </c>
      <c r="P6072" s="25" t="e">
        <f>VLOOKUP(A6072,'all NFkB targets'!$A$6:$A$571,1,FALSE)</f>
        <v>#N/A</v>
      </c>
    </row>
    <row r="6073" spans="1:16" x14ac:dyDescent="0.25">
      <c r="A6073" s="96" t="s">
        <v>1801</v>
      </c>
      <c r="B6073" s="21" t="s">
        <v>1802</v>
      </c>
      <c r="C6073" s="21"/>
      <c r="D6073" s="22">
        <v>0</v>
      </c>
      <c r="E6073" s="23">
        <v>-0.30836746115999947</v>
      </c>
      <c r="F6073" s="23">
        <v>-9.5506102320581862E-2</v>
      </c>
      <c r="G6073" s="23">
        <v>-6.8127963904333677E-2</v>
      </c>
      <c r="H6073" s="23">
        <v>-0.10660540419741173</v>
      </c>
      <c r="I6073" s="25">
        <f t="shared" si="380"/>
        <v>0</v>
      </c>
      <c r="J6073" s="25">
        <f t="shared" si="381"/>
        <v>0</v>
      </c>
      <c r="K6073" s="25">
        <f t="shared" si="382"/>
        <v>0</v>
      </c>
      <c r="L6073" s="25">
        <f t="shared" si="383"/>
        <v>0</v>
      </c>
      <c r="M6073" s="25">
        <v>0</v>
      </c>
      <c r="N6073" s="25" t="e">
        <v>#N/A</v>
      </c>
      <c r="O6073" s="25" t="e">
        <f>VLOOKUP(A6073,'NFkB target TFs'!$E$10:$E$54,1,FALSE)</f>
        <v>#N/A</v>
      </c>
      <c r="P6073" s="25" t="e">
        <f>VLOOKUP(A6073,'all NFkB targets'!$A$6:$A$571,1,FALSE)</f>
        <v>#N/A</v>
      </c>
    </row>
    <row r="6074" spans="1:16" x14ac:dyDescent="0.25">
      <c r="A6074" s="96" t="s">
        <v>101</v>
      </c>
      <c r="B6074" s="21" t="s">
        <v>14445</v>
      </c>
      <c r="C6074" s="21"/>
      <c r="D6074" s="22">
        <v>0</v>
      </c>
      <c r="E6074" s="28">
        <v>0.62527210529746313</v>
      </c>
      <c r="F6074" s="28">
        <v>0.28779351816328358</v>
      </c>
      <c r="G6074" s="28">
        <v>0.93659196871922978</v>
      </c>
      <c r="H6074" s="23">
        <v>-0.10703444804982003</v>
      </c>
      <c r="I6074" s="25">
        <f t="shared" si="380"/>
        <v>1</v>
      </c>
      <c r="J6074" s="25">
        <f t="shared" si="381"/>
        <v>0</v>
      </c>
      <c r="K6074" s="25">
        <f t="shared" si="382"/>
        <v>1</v>
      </c>
      <c r="L6074" s="25">
        <f t="shared" si="383"/>
        <v>0</v>
      </c>
      <c r="M6074" s="25">
        <v>1</v>
      </c>
      <c r="N6074" s="33" t="s">
        <v>101</v>
      </c>
      <c r="O6074" s="25" t="e">
        <f>VLOOKUP(A6074,'NFkB target TFs'!$E$10:$E$54,1,FALSE)</f>
        <v>#N/A</v>
      </c>
      <c r="P6074" s="25" t="e">
        <f>VLOOKUP(A6074,'all NFkB targets'!$A$6:$A$571,1,FALSE)</f>
        <v>#N/A</v>
      </c>
    </row>
    <row r="6075" spans="1:16" x14ac:dyDescent="0.25">
      <c r="A6075" s="96" t="s">
        <v>7919</v>
      </c>
      <c r="B6075" s="21" t="s">
        <v>7920</v>
      </c>
      <c r="C6075" s="21"/>
      <c r="D6075" s="22">
        <v>0</v>
      </c>
      <c r="E6075" s="23">
        <v>0.23681220724347554</v>
      </c>
      <c r="F6075" s="23">
        <v>-0.5287048009679276</v>
      </c>
      <c r="G6075" s="23">
        <v>0.18600253079460305</v>
      </c>
      <c r="H6075" s="23">
        <v>-0.10709436069472712</v>
      </c>
      <c r="I6075" s="25">
        <f t="shared" si="380"/>
        <v>0</v>
      </c>
      <c r="J6075" s="25">
        <f t="shared" si="381"/>
        <v>0</v>
      </c>
      <c r="K6075" s="25">
        <f t="shared" si="382"/>
        <v>0</v>
      </c>
      <c r="L6075" s="25">
        <f t="shared" si="383"/>
        <v>0</v>
      </c>
      <c r="M6075" s="25">
        <v>0</v>
      </c>
      <c r="N6075" s="25" t="e">
        <v>#N/A</v>
      </c>
      <c r="O6075" s="25" t="e">
        <f>VLOOKUP(A6075,'NFkB target TFs'!$E$10:$E$54,1,FALSE)</f>
        <v>#N/A</v>
      </c>
      <c r="P6075" s="25" t="e">
        <f>VLOOKUP(A6075,'all NFkB targets'!$A$6:$A$571,1,FALSE)</f>
        <v>#N/A</v>
      </c>
    </row>
    <row r="6076" spans="1:16" x14ac:dyDescent="0.25">
      <c r="A6076" s="96" t="s">
        <v>622</v>
      </c>
      <c r="B6076" s="21" t="s">
        <v>623</v>
      </c>
      <c r="C6076" s="21"/>
      <c r="D6076" s="22">
        <v>0</v>
      </c>
      <c r="E6076" s="23">
        <v>-0.18286620073347351</v>
      </c>
      <c r="F6076" s="23">
        <v>-0.20635336183381686</v>
      </c>
      <c r="G6076" s="23">
        <v>0.3940417707667993</v>
      </c>
      <c r="H6076" s="23">
        <v>-0.10715780677169529</v>
      </c>
      <c r="I6076" s="25">
        <f t="shared" si="380"/>
        <v>0</v>
      </c>
      <c r="J6076" s="25">
        <f t="shared" si="381"/>
        <v>0</v>
      </c>
      <c r="K6076" s="25">
        <f t="shared" si="382"/>
        <v>0</v>
      </c>
      <c r="L6076" s="25">
        <f t="shared" si="383"/>
        <v>0</v>
      </c>
      <c r="M6076" s="25">
        <v>0</v>
      </c>
      <c r="N6076" s="25" t="e">
        <v>#N/A</v>
      </c>
      <c r="O6076" s="25" t="e">
        <f>VLOOKUP(A6076,'NFkB target TFs'!$E$10:$E$54,1,FALSE)</f>
        <v>#N/A</v>
      </c>
      <c r="P6076" s="25" t="e">
        <f>VLOOKUP(A6076,'all NFkB targets'!$A$6:$A$571,1,FALSE)</f>
        <v>#N/A</v>
      </c>
    </row>
    <row r="6077" spans="1:16" x14ac:dyDescent="0.25">
      <c r="A6077" s="96" t="s">
        <v>293</v>
      </c>
      <c r="B6077" s="21" t="s">
        <v>294</v>
      </c>
      <c r="C6077" s="21"/>
      <c r="D6077" s="22">
        <v>0</v>
      </c>
      <c r="E6077" s="23">
        <v>8.53783615575823E-2</v>
      </c>
      <c r="F6077" s="23">
        <v>-9.4226478039018041E-2</v>
      </c>
      <c r="G6077" s="23">
        <v>-0.26401159624265907</v>
      </c>
      <c r="H6077" s="23">
        <v>-0.10716005228169496</v>
      </c>
      <c r="I6077" s="25">
        <f t="shared" si="380"/>
        <v>0</v>
      </c>
      <c r="J6077" s="25">
        <f t="shared" si="381"/>
        <v>0</v>
      </c>
      <c r="K6077" s="25">
        <f t="shared" si="382"/>
        <v>0</v>
      </c>
      <c r="L6077" s="25">
        <f t="shared" si="383"/>
        <v>0</v>
      </c>
      <c r="M6077" s="25">
        <v>0</v>
      </c>
      <c r="N6077" s="25" t="e">
        <v>#N/A</v>
      </c>
      <c r="O6077" s="25" t="e">
        <f>VLOOKUP(A6077,'NFkB target TFs'!$E$10:$E$54,1,FALSE)</f>
        <v>#N/A</v>
      </c>
      <c r="P6077" s="25" t="e">
        <f>VLOOKUP(A6077,'all NFkB targets'!$A$6:$A$571,1,FALSE)</f>
        <v>#N/A</v>
      </c>
    </row>
    <row r="6078" spans="1:16" x14ac:dyDescent="0.25">
      <c r="A6078" s="96" t="s">
        <v>4698</v>
      </c>
      <c r="B6078" s="21" t="s">
        <v>4699</v>
      </c>
      <c r="C6078" s="21"/>
      <c r="D6078" s="22">
        <v>0</v>
      </c>
      <c r="E6078" s="23">
        <v>0.25398759799049231</v>
      </c>
      <c r="F6078" s="23">
        <v>0.11746087636687692</v>
      </c>
      <c r="G6078" s="23">
        <v>0.19608377156954668</v>
      </c>
      <c r="H6078" s="23">
        <v>-0.10721382947106728</v>
      </c>
      <c r="I6078" s="25">
        <f t="shared" si="380"/>
        <v>0</v>
      </c>
      <c r="J6078" s="25">
        <f t="shared" si="381"/>
        <v>0</v>
      </c>
      <c r="K6078" s="25">
        <f t="shared" si="382"/>
        <v>0</v>
      </c>
      <c r="L6078" s="25">
        <f t="shared" si="383"/>
        <v>0</v>
      </c>
      <c r="M6078" s="25">
        <v>0</v>
      </c>
      <c r="N6078" s="25" t="e">
        <v>#N/A</v>
      </c>
      <c r="O6078" s="25" t="e">
        <f>VLOOKUP(A6078,'NFkB target TFs'!$E$10:$E$54,1,FALSE)</f>
        <v>#N/A</v>
      </c>
      <c r="P6078" s="25" t="e">
        <f>VLOOKUP(A6078,'all NFkB targets'!$A$6:$A$571,1,FALSE)</f>
        <v>#N/A</v>
      </c>
    </row>
    <row r="6079" spans="1:16" x14ac:dyDescent="0.25">
      <c r="A6079" s="96" t="s">
        <v>4504</v>
      </c>
      <c r="B6079" s="21" t="s">
        <v>4505</v>
      </c>
      <c r="C6079" s="21"/>
      <c r="D6079" s="22">
        <v>0</v>
      </c>
      <c r="E6079" s="23">
        <v>1.4276474360497397E-2</v>
      </c>
      <c r="F6079" s="23">
        <v>8.9722186114978175E-2</v>
      </c>
      <c r="G6079" s="23">
        <v>5.4056396788372096E-2</v>
      </c>
      <c r="H6079" s="23">
        <v>-0.10734830189712441</v>
      </c>
      <c r="I6079" s="25">
        <f t="shared" si="380"/>
        <v>0</v>
      </c>
      <c r="J6079" s="25">
        <f t="shared" si="381"/>
        <v>0</v>
      </c>
      <c r="K6079" s="25">
        <f t="shared" si="382"/>
        <v>0</v>
      </c>
      <c r="L6079" s="25">
        <f t="shared" si="383"/>
        <v>0</v>
      </c>
      <c r="M6079" s="25">
        <v>0</v>
      </c>
      <c r="N6079" s="25" t="e">
        <v>#N/A</v>
      </c>
      <c r="O6079" s="25" t="e">
        <f>VLOOKUP(A6079,'NFkB target TFs'!$E$10:$E$54,1,FALSE)</f>
        <v>#N/A</v>
      </c>
      <c r="P6079" s="25" t="e">
        <f>VLOOKUP(A6079,'all NFkB targets'!$A$6:$A$571,1,FALSE)</f>
        <v>#N/A</v>
      </c>
    </row>
    <row r="6080" spans="1:16" x14ac:dyDescent="0.25">
      <c r="A6080" s="96" t="s">
        <v>4468</v>
      </c>
      <c r="B6080" s="21" t="s">
        <v>4469</v>
      </c>
      <c r="C6080" s="21"/>
      <c r="D6080" s="22">
        <v>0</v>
      </c>
      <c r="E6080" s="23">
        <v>-1.1464394648654867E-2</v>
      </c>
      <c r="F6080" s="23">
        <v>7.1316877028533579E-2</v>
      </c>
      <c r="G6080" s="23">
        <v>0.10854535546251953</v>
      </c>
      <c r="H6080" s="23">
        <v>-0.10736342379475039</v>
      </c>
      <c r="I6080" s="25">
        <f t="shared" si="380"/>
        <v>0</v>
      </c>
      <c r="J6080" s="25">
        <f t="shared" si="381"/>
        <v>0</v>
      </c>
      <c r="K6080" s="25">
        <f t="shared" si="382"/>
        <v>0</v>
      </c>
      <c r="L6080" s="25">
        <f t="shared" si="383"/>
        <v>0</v>
      </c>
      <c r="M6080" s="25">
        <v>0</v>
      </c>
      <c r="N6080" s="25" t="e">
        <v>#N/A</v>
      </c>
      <c r="O6080" s="25" t="e">
        <f>VLOOKUP(A6080,'NFkB target TFs'!$E$10:$E$54,1,FALSE)</f>
        <v>#N/A</v>
      </c>
      <c r="P6080" s="25" t="e">
        <f>VLOOKUP(A6080,'all NFkB targets'!$A$6:$A$571,1,FALSE)</f>
        <v>#N/A</v>
      </c>
    </row>
    <row r="6081" spans="1:16" x14ac:dyDescent="0.25">
      <c r="A6081" s="96" t="s">
        <v>2454</v>
      </c>
      <c r="B6081" s="21" t="s">
        <v>2455</v>
      </c>
      <c r="C6081" s="21"/>
      <c r="D6081" s="22">
        <v>0</v>
      </c>
      <c r="E6081" s="23">
        <v>-0.12938479078303133</v>
      </c>
      <c r="F6081" s="23">
        <v>5.0105056437043195E-2</v>
      </c>
      <c r="G6081" s="23">
        <v>-0.50984050022535299</v>
      </c>
      <c r="H6081" s="23">
        <v>-0.10737695805853061</v>
      </c>
      <c r="I6081" s="25">
        <f t="shared" si="380"/>
        <v>0</v>
      </c>
      <c r="J6081" s="25">
        <f t="shared" si="381"/>
        <v>0</v>
      </c>
      <c r="K6081" s="25">
        <f t="shared" si="382"/>
        <v>0</v>
      </c>
      <c r="L6081" s="25">
        <f t="shared" si="383"/>
        <v>0</v>
      </c>
      <c r="M6081" s="25">
        <v>0</v>
      </c>
      <c r="N6081" s="25" t="e">
        <v>#N/A</v>
      </c>
      <c r="O6081" s="25" t="e">
        <f>VLOOKUP(A6081,'NFkB target TFs'!$E$10:$E$54,1,FALSE)</f>
        <v>#N/A</v>
      </c>
      <c r="P6081" s="25" t="e">
        <f>VLOOKUP(A6081,'all NFkB targets'!$A$6:$A$571,1,FALSE)</f>
        <v>#N/A</v>
      </c>
    </row>
    <row r="6082" spans="1:16" x14ac:dyDescent="0.25">
      <c r="A6082" s="96" t="s">
        <v>2772</v>
      </c>
      <c r="B6082" s="21" t="s">
        <v>2773</v>
      </c>
      <c r="C6082" s="21"/>
      <c r="D6082" s="22">
        <v>0</v>
      </c>
      <c r="E6082" s="23">
        <v>2.4371099394245137E-2</v>
      </c>
      <c r="F6082" s="23">
        <v>0.16416643948693002</v>
      </c>
      <c r="G6082" s="23">
        <v>2.2923786563946912E-2</v>
      </c>
      <c r="H6082" s="23">
        <v>-0.10759500889327246</v>
      </c>
      <c r="I6082" s="25">
        <f t="shared" si="380"/>
        <v>0</v>
      </c>
      <c r="J6082" s="25">
        <f t="shared" si="381"/>
        <v>0</v>
      </c>
      <c r="K6082" s="25">
        <f t="shared" si="382"/>
        <v>0</v>
      </c>
      <c r="L6082" s="25">
        <f t="shared" si="383"/>
        <v>0</v>
      </c>
      <c r="M6082" s="25">
        <v>0</v>
      </c>
      <c r="N6082" s="25" t="e">
        <v>#N/A</v>
      </c>
      <c r="O6082" s="25" t="e">
        <f>VLOOKUP(A6082,'NFkB target TFs'!$E$10:$E$54,1,FALSE)</f>
        <v>#N/A</v>
      </c>
      <c r="P6082" s="25" t="e">
        <f>VLOOKUP(A6082,'all NFkB targets'!$A$6:$A$571,1,FALSE)</f>
        <v>#N/A</v>
      </c>
    </row>
    <row r="6083" spans="1:16" x14ac:dyDescent="0.25">
      <c r="A6083" s="96" t="s">
        <v>257</v>
      </c>
      <c r="B6083" s="21" t="s">
        <v>258</v>
      </c>
      <c r="C6083" s="21"/>
      <c r="D6083" s="22">
        <v>0</v>
      </c>
      <c r="E6083" s="23">
        <v>-0.20284874044495135</v>
      </c>
      <c r="F6083" s="23">
        <v>-8.7935144903325962E-2</v>
      </c>
      <c r="G6083" s="23">
        <v>-0.27790133835588759</v>
      </c>
      <c r="H6083" s="23">
        <v>-0.10760963227743614</v>
      </c>
      <c r="I6083" s="25">
        <f t="shared" si="380"/>
        <v>0</v>
      </c>
      <c r="J6083" s="25">
        <f t="shared" si="381"/>
        <v>0</v>
      </c>
      <c r="K6083" s="25">
        <f t="shared" si="382"/>
        <v>0</v>
      </c>
      <c r="L6083" s="25">
        <f t="shared" si="383"/>
        <v>0</v>
      </c>
      <c r="M6083" s="25">
        <v>0</v>
      </c>
      <c r="N6083" s="25" t="e">
        <v>#N/A</v>
      </c>
      <c r="O6083" s="25" t="e">
        <f>VLOOKUP(A6083,'NFkB target TFs'!$E$10:$E$54,1,FALSE)</f>
        <v>#N/A</v>
      </c>
      <c r="P6083" s="25" t="e">
        <f>VLOOKUP(A6083,'all NFkB targets'!$A$6:$A$571,1,FALSE)</f>
        <v>#N/A</v>
      </c>
    </row>
    <row r="6084" spans="1:16" x14ac:dyDescent="0.25">
      <c r="A6084" s="96" t="s">
        <v>5447</v>
      </c>
      <c r="B6084" s="21" t="s">
        <v>5448</v>
      </c>
      <c r="C6084" s="21"/>
      <c r="D6084" s="22">
        <v>0</v>
      </c>
      <c r="E6084" s="23">
        <v>-2.6305126406358632E-2</v>
      </c>
      <c r="F6084" s="23">
        <v>0.17998900830272055</v>
      </c>
      <c r="G6084" s="23">
        <v>-0.10919562764413648</v>
      </c>
      <c r="H6084" s="23">
        <v>-0.10763933312451551</v>
      </c>
      <c r="I6084" s="25">
        <f t="shared" si="380"/>
        <v>0</v>
      </c>
      <c r="J6084" s="25">
        <f t="shared" si="381"/>
        <v>0</v>
      </c>
      <c r="K6084" s="25">
        <f t="shared" si="382"/>
        <v>0</v>
      </c>
      <c r="L6084" s="25">
        <f t="shared" si="383"/>
        <v>0</v>
      </c>
      <c r="M6084" s="25">
        <v>0</v>
      </c>
      <c r="N6084" s="25" t="e">
        <v>#N/A</v>
      </c>
      <c r="O6084" s="25" t="e">
        <f>VLOOKUP(A6084,'NFkB target TFs'!$E$10:$E$54,1,FALSE)</f>
        <v>#N/A</v>
      </c>
      <c r="P6084" s="25" t="e">
        <f>VLOOKUP(A6084,'all NFkB targets'!$A$6:$A$571,1,FALSE)</f>
        <v>#N/A</v>
      </c>
    </row>
    <row r="6085" spans="1:16" x14ac:dyDescent="0.25">
      <c r="A6085" s="96" t="s">
        <v>8047</v>
      </c>
      <c r="B6085" s="21" t="s">
        <v>8048</v>
      </c>
      <c r="C6085" s="21"/>
      <c r="D6085" s="22">
        <v>0</v>
      </c>
      <c r="E6085" s="23">
        <v>0.15805480908039335</v>
      </c>
      <c r="F6085" s="23">
        <v>0.10299941254248469</v>
      </c>
      <c r="G6085" s="23">
        <v>0.19423897378571783</v>
      </c>
      <c r="H6085" s="23">
        <v>-0.10783129819517769</v>
      </c>
      <c r="I6085" s="25">
        <f t="shared" si="380"/>
        <v>0</v>
      </c>
      <c r="J6085" s="25">
        <f t="shared" si="381"/>
        <v>0</v>
      </c>
      <c r="K6085" s="25">
        <f t="shared" si="382"/>
        <v>0</v>
      </c>
      <c r="L6085" s="25">
        <f t="shared" si="383"/>
        <v>0</v>
      </c>
      <c r="M6085" s="25">
        <v>0</v>
      </c>
      <c r="N6085" s="25" t="e">
        <v>#N/A</v>
      </c>
      <c r="O6085" s="25" t="e">
        <f>VLOOKUP(A6085,'NFkB target TFs'!$E$10:$E$54,1,FALSE)</f>
        <v>#N/A</v>
      </c>
      <c r="P6085" s="25" t="e">
        <f>VLOOKUP(A6085,'all NFkB targets'!$A$6:$A$571,1,FALSE)</f>
        <v>#N/A</v>
      </c>
    </row>
    <row r="6086" spans="1:16" x14ac:dyDescent="0.25">
      <c r="A6086" s="96" t="s">
        <v>9481</v>
      </c>
      <c r="B6086" s="21" t="s">
        <v>9482</v>
      </c>
      <c r="C6086" s="21"/>
      <c r="D6086" s="22">
        <v>0</v>
      </c>
      <c r="E6086" s="23">
        <v>5.7975430995287146E-2</v>
      </c>
      <c r="F6086" s="23">
        <v>5.695952394860733E-2</v>
      </c>
      <c r="G6086" s="23">
        <v>-3.4280520843161678E-3</v>
      </c>
      <c r="H6086" s="23">
        <v>-0.10784324783774223</v>
      </c>
      <c r="I6086" s="25">
        <f t="shared" si="380"/>
        <v>0</v>
      </c>
      <c r="J6086" s="25">
        <f t="shared" si="381"/>
        <v>0</v>
      </c>
      <c r="K6086" s="25">
        <f t="shared" si="382"/>
        <v>0</v>
      </c>
      <c r="L6086" s="25">
        <f t="shared" si="383"/>
        <v>0</v>
      </c>
      <c r="M6086" s="25">
        <v>0</v>
      </c>
      <c r="N6086" s="25" t="e">
        <v>#N/A</v>
      </c>
      <c r="O6086" s="25" t="e">
        <f>VLOOKUP(A6086,'NFkB target TFs'!$E$10:$E$54,1,FALSE)</f>
        <v>#N/A</v>
      </c>
      <c r="P6086" s="25" t="e">
        <f>VLOOKUP(A6086,'all NFkB targets'!$A$6:$A$571,1,FALSE)</f>
        <v>#N/A</v>
      </c>
    </row>
    <row r="6087" spans="1:16" x14ac:dyDescent="0.25">
      <c r="A6087" s="96" t="s">
        <v>7860</v>
      </c>
      <c r="B6087" s="21" t="s">
        <v>7861</v>
      </c>
      <c r="C6087" s="21"/>
      <c r="D6087" s="22">
        <v>0</v>
      </c>
      <c r="E6087" s="23">
        <v>0.10789613443003658</v>
      </c>
      <c r="F6087" s="23">
        <v>0.16385808149254408</v>
      </c>
      <c r="G6087" s="23">
        <v>3.4410030785831554E-2</v>
      </c>
      <c r="H6087" s="23">
        <v>-0.10788671906940749</v>
      </c>
      <c r="I6087" s="25">
        <f t="shared" si="380"/>
        <v>0</v>
      </c>
      <c r="J6087" s="25">
        <f t="shared" si="381"/>
        <v>0</v>
      </c>
      <c r="K6087" s="25">
        <f t="shared" si="382"/>
        <v>0</v>
      </c>
      <c r="L6087" s="25">
        <f t="shared" si="383"/>
        <v>0</v>
      </c>
      <c r="M6087" s="25">
        <v>0</v>
      </c>
      <c r="N6087" s="25" t="e">
        <v>#N/A</v>
      </c>
      <c r="O6087" s="25" t="e">
        <f>VLOOKUP(A6087,'NFkB target TFs'!$E$10:$E$54,1,FALSE)</f>
        <v>#N/A</v>
      </c>
      <c r="P6087" s="25" t="e">
        <f>VLOOKUP(A6087,'all NFkB targets'!$A$6:$A$571,1,FALSE)</f>
        <v>#N/A</v>
      </c>
    </row>
    <row r="6088" spans="1:16" x14ac:dyDescent="0.25">
      <c r="A6088" s="96" t="s">
        <v>10822</v>
      </c>
      <c r="B6088" s="21" t="s">
        <v>10823</v>
      </c>
      <c r="C6088" s="21"/>
      <c r="D6088" s="22">
        <v>0</v>
      </c>
      <c r="E6088" s="23">
        <v>0.15475118359336781</v>
      </c>
      <c r="F6088" s="23">
        <v>0.15549511974426189</v>
      </c>
      <c r="G6088" s="23">
        <v>-0.10236859287708643</v>
      </c>
      <c r="H6088" s="23">
        <v>-0.10798052355749953</v>
      </c>
      <c r="I6088" s="25">
        <f t="shared" si="380"/>
        <v>0</v>
      </c>
      <c r="J6088" s="25">
        <f t="shared" si="381"/>
        <v>0</v>
      </c>
      <c r="K6088" s="25">
        <f t="shared" si="382"/>
        <v>0</v>
      </c>
      <c r="L6088" s="25">
        <f t="shared" si="383"/>
        <v>0</v>
      </c>
      <c r="M6088" s="25">
        <v>0</v>
      </c>
      <c r="N6088" s="25" t="e">
        <v>#N/A</v>
      </c>
      <c r="O6088" s="25" t="e">
        <f>VLOOKUP(A6088,'NFkB target TFs'!$E$10:$E$54,1,FALSE)</f>
        <v>#N/A</v>
      </c>
      <c r="P6088" s="25" t="e">
        <f>VLOOKUP(A6088,'all NFkB targets'!$A$6:$A$571,1,FALSE)</f>
        <v>#N/A</v>
      </c>
    </row>
    <row r="6089" spans="1:16" x14ac:dyDescent="0.25">
      <c r="A6089" s="96" t="s">
        <v>10864</v>
      </c>
      <c r="B6089" s="21" t="s">
        <v>10865</v>
      </c>
      <c r="C6089" s="21"/>
      <c r="D6089" s="22">
        <v>0</v>
      </c>
      <c r="E6089" s="23">
        <v>-0.13983108262026234</v>
      </c>
      <c r="F6089" s="23">
        <v>-6.810100069917982E-2</v>
      </c>
      <c r="G6089" s="23">
        <v>2.5412419173013907E-2</v>
      </c>
      <c r="H6089" s="23">
        <v>-0.10798332626803886</v>
      </c>
      <c r="I6089" s="25">
        <f t="shared" si="380"/>
        <v>0</v>
      </c>
      <c r="J6089" s="25">
        <f t="shared" si="381"/>
        <v>0</v>
      </c>
      <c r="K6089" s="25">
        <f t="shared" si="382"/>
        <v>0</v>
      </c>
      <c r="L6089" s="25">
        <f t="shared" si="383"/>
        <v>0</v>
      </c>
      <c r="M6089" s="25">
        <v>0</v>
      </c>
      <c r="N6089" s="25" t="e">
        <v>#N/A</v>
      </c>
      <c r="O6089" s="25" t="e">
        <f>VLOOKUP(A6089,'NFkB target TFs'!$E$10:$E$54,1,FALSE)</f>
        <v>#N/A</v>
      </c>
      <c r="P6089" s="25" t="e">
        <f>VLOOKUP(A6089,'all NFkB targets'!$A$6:$A$571,1,FALSE)</f>
        <v>#N/A</v>
      </c>
    </row>
    <row r="6090" spans="1:16" x14ac:dyDescent="0.25">
      <c r="A6090" s="96" t="s">
        <v>10952</v>
      </c>
      <c r="B6090" s="21" t="s">
        <v>10953</v>
      </c>
      <c r="C6090" s="21"/>
      <c r="D6090" s="22">
        <v>0</v>
      </c>
      <c r="E6090" s="23">
        <v>5.2566483639402875E-2</v>
      </c>
      <c r="F6090" s="23">
        <v>0.25178466739827321</v>
      </c>
      <c r="G6090" s="23">
        <v>0.24651574367665449</v>
      </c>
      <c r="H6090" s="23">
        <v>-0.10800154867275752</v>
      </c>
      <c r="I6090" s="25">
        <f t="shared" si="380"/>
        <v>0</v>
      </c>
      <c r="J6090" s="25">
        <f t="shared" si="381"/>
        <v>0</v>
      </c>
      <c r="K6090" s="25">
        <f t="shared" si="382"/>
        <v>0</v>
      </c>
      <c r="L6090" s="25">
        <f t="shared" si="383"/>
        <v>0</v>
      </c>
      <c r="M6090" s="25">
        <v>0</v>
      </c>
      <c r="N6090" s="25" t="e">
        <v>#N/A</v>
      </c>
      <c r="O6090" s="25" t="e">
        <f>VLOOKUP(A6090,'NFkB target TFs'!$E$10:$E$54,1,FALSE)</f>
        <v>#N/A</v>
      </c>
      <c r="P6090" s="25" t="e">
        <f>VLOOKUP(A6090,'all NFkB targets'!$A$6:$A$571,1,FALSE)</f>
        <v>#N/A</v>
      </c>
    </row>
    <row r="6091" spans="1:16" x14ac:dyDescent="0.25">
      <c r="A6091" s="96" t="s">
        <v>10602</v>
      </c>
      <c r="B6091" s="21" t="s">
        <v>10603</v>
      </c>
      <c r="C6091" s="21"/>
      <c r="D6091" s="22">
        <v>0</v>
      </c>
      <c r="E6091" s="23">
        <v>-3.2007523436279731E-2</v>
      </c>
      <c r="F6091" s="23">
        <v>0.36312177921586336</v>
      </c>
      <c r="G6091" s="23">
        <v>0.30370294731815167</v>
      </c>
      <c r="H6091" s="23">
        <v>-0.1080945795819834</v>
      </c>
      <c r="I6091" s="25">
        <f t="shared" si="380"/>
        <v>0</v>
      </c>
      <c r="J6091" s="25">
        <f t="shared" si="381"/>
        <v>0</v>
      </c>
      <c r="K6091" s="25">
        <f t="shared" si="382"/>
        <v>0</v>
      </c>
      <c r="L6091" s="25">
        <f t="shared" si="383"/>
        <v>0</v>
      </c>
      <c r="M6091" s="25">
        <v>0</v>
      </c>
      <c r="N6091" s="25" t="e">
        <v>#N/A</v>
      </c>
      <c r="O6091" s="25" t="e">
        <f>VLOOKUP(A6091,'NFkB target TFs'!$E$10:$E$54,1,FALSE)</f>
        <v>#N/A</v>
      </c>
      <c r="P6091" s="25" t="e">
        <f>VLOOKUP(A6091,'all NFkB targets'!$A$6:$A$571,1,FALSE)</f>
        <v>#N/A</v>
      </c>
    </row>
    <row r="6092" spans="1:16" x14ac:dyDescent="0.25">
      <c r="A6092" s="96" t="s">
        <v>9153</v>
      </c>
      <c r="B6092" s="21" t="s">
        <v>9154</v>
      </c>
      <c r="C6092" s="21"/>
      <c r="D6092" s="22">
        <v>0</v>
      </c>
      <c r="E6092" s="23">
        <v>0.21719626832628</v>
      </c>
      <c r="F6092" s="23">
        <v>-9.0897699158549602E-2</v>
      </c>
      <c r="G6092" s="23">
        <v>-0.26120936442546738</v>
      </c>
      <c r="H6092" s="23">
        <v>-0.10825323925846678</v>
      </c>
      <c r="I6092" s="25">
        <f t="shared" si="380"/>
        <v>0</v>
      </c>
      <c r="J6092" s="25">
        <f t="shared" si="381"/>
        <v>0</v>
      </c>
      <c r="K6092" s="25">
        <f t="shared" si="382"/>
        <v>0</v>
      </c>
      <c r="L6092" s="25">
        <f t="shared" si="383"/>
        <v>0</v>
      </c>
      <c r="M6092" s="25">
        <v>0</v>
      </c>
      <c r="N6092" s="25" t="e">
        <v>#N/A</v>
      </c>
      <c r="O6092" s="25" t="e">
        <f>VLOOKUP(A6092,'NFkB target TFs'!$E$10:$E$54,1,FALSE)</f>
        <v>#N/A</v>
      </c>
      <c r="P6092" s="25" t="e">
        <f>VLOOKUP(A6092,'all NFkB targets'!$A$6:$A$571,1,FALSE)</f>
        <v>#N/A</v>
      </c>
    </row>
    <row r="6093" spans="1:16" x14ac:dyDescent="0.25">
      <c r="A6093" s="96" t="s">
        <v>3344</v>
      </c>
      <c r="B6093" s="21" t="s">
        <v>3345</v>
      </c>
      <c r="C6093" s="21"/>
      <c r="D6093" s="22">
        <v>0</v>
      </c>
      <c r="E6093" s="23">
        <v>1.4337617640721749E-2</v>
      </c>
      <c r="F6093" s="23">
        <v>0.28323335130644378</v>
      </c>
      <c r="G6093" s="23">
        <v>3.202955118649578E-2</v>
      </c>
      <c r="H6093" s="23">
        <v>-0.10838048512944223</v>
      </c>
      <c r="I6093" s="25">
        <f t="shared" si="380"/>
        <v>0</v>
      </c>
      <c r="J6093" s="25">
        <f t="shared" si="381"/>
        <v>0</v>
      </c>
      <c r="K6093" s="25">
        <f t="shared" si="382"/>
        <v>0</v>
      </c>
      <c r="L6093" s="25">
        <f t="shared" si="383"/>
        <v>0</v>
      </c>
      <c r="M6093" s="25">
        <v>0</v>
      </c>
      <c r="N6093" s="25" t="e">
        <v>#N/A</v>
      </c>
      <c r="O6093" s="25" t="e">
        <f>VLOOKUP(A6093,'NFkB target TFs'!$E$10:$E$54,1,FALSE)</f>
        <v>#N/A</v>
      </c>
      <c r="P6093" s="25" t="e">
        <f>VLOOKUP(A6093,'all NFkB targets'!$A$6:$A$571,1,FALSE)</f>
        <v>#N/A</v>
      </c>
    </row>
    <row r="6094" spans="1:16" x14ac:dyDescent="0.25">
      <c r="A6094" s="96" t="s">
        <v>389</v>
      </c>
      <c r="B6094" s="21" t="s">
        <v>390</v>
      </c>
      <c r="C6094" s="21"/>
      <c r="D6094" s="22">
        <v>0</v>
      </c>
      <c r="E6094" s="23">
        <v>2.828904443142367E-2</v>
      </c>
      <c r="F6094" s="23">
        <v>-8.9046458643714327E-2</v>
      </c>
      <c r="G6094" s="23">
        <v>8.0308940773575796E-2</v>
      </c>
      <c r="H6094" s="23">
        <v>-0.10848015891249618</v>
      </c>
      <c r="I6094" s="25">
        <f t="shared" si="380"/>
        <v>0</v>
      </c>
      <c r="J6094" s="25">
        <f t="shared" si="381"/>
        <v>0</v>
      </c>
      <c r="K6094" s="25">
        <f t="shared" si="382"/>
        <v>0</v>
      </c>
      <c r="L6094" s="25">
        <f t="shared" si="383"/>
        <v>0</v>
      </c>
      <c r="M6094" s="25">
        <v>0</v>
      </c>
      <c r="N6094" s="25" t="e">
        <v>#N/A</v>
      </c>
      <c r="O6094" s="25" t="e">
        <f>VLOOKUP(A6094,'NFkB target TFs'!$E$10:$E$54,1,FALSE)</f>
        <v>#N/A</v>
      </c>
      <c r="P6094" s="25" t="e">
        <f>VLOOKUP(A6094,'all NFkB targets'!$A$6:$A$571,1,FALSE)</f>
        <v>#N/A</v>
      </c>
    </row>
    <row r="6095" spans="1:16" x14ac:dyDescent="0.25">
      <c r="A6095" s="96" t="s">
        <v>1989</v>
      </c>
      <c r="B6095" s="21" t="s">
        <v>1990</v>
      </c>
      <c r="C6095" s="21"/>
      <c r="D6095" s="22">
        <v>0</v>
      </c>
      <c r="E6095" s="23">
        <v>-1.5079937396294617E-2</v>
      </c>
      <c r="F6095" s="23">
        <v>0.25025822478855614</v>
      </c>
      <c r="G6095" s="23">
        <v>-5.2163165114118707E-3</v>
      </c>
      <c r="H6095" s="23">
        <v>-0.10850386661689648</v>
      </c>
      <c r="I6095" s="25">
        <f t="shared" si="380"/>
        <v>0</v>
      </c>
      <c r="J6095" s="25">
        <f t="shared" si="381"/>
        <v>0</v>
      </c>
      <c r="K6095" s="25">
        <f t="shared" si="382"/>
        <v>0</v>
      </c>
      <c r="L6095" s="25">
        <f t="shared" si="383"/>
        <v>0</v>
      </c>
      <c r="M6095" s="25">
        <v>0</v>
      </c>
      <c r="N6095" s="25" t="e">
        <v>#N/A</v>
      </c>
      <c r="O6095" s="25" t="e">
        <f>VLOOKUP(A6095,'NFkB target TFs'!$E$10:$E$54,1,FALSE)</f>
        <v>#N/A</v>
      </c>
      <c r="P6095" s="25" t="e">
        <f>VLOOKUP(A6095,'all NFkB targets'!$A$6:$A$571,1,FALSE)</f>
        <v>#N/A</v>
      </c>
    </row>
    <row r="6096" spans="1:16" x14ac:dyDescent="0.25">
      <c r="A6096" s="96" t="s">
        <v>8557</v>
      </c>
      <c r="B6096" s="21" t="s">
        <v>8558</v>
      </c>
      <c r="C6096" s="21"/>
      <c r="D6096" s="22">
        <v>0</v>
      </c>
      <c r="E6096" s="23">
        <v>0.34004975692816736</v>
      </c>
      <c r="F6096" s="23">
        <v>9.4365701505027502E-2</v>
      </c>
      <c r="G6096" s="23">
        <v>0.1710677696022283</v>
      </c>
      <c r="H6096" s="23">
        <v>-0.1085206695819587</v>
      </c>
      <c r="I6096" s="25">
        <f t="shared" si="380"/>
        <v>0</v>
      </c>
      <c r="J6096" s="25">
        <f t="shared" si="381"/>
        <v>0</v>
      </c>
      <c r="K6096" s="25">
        <f t="shared" si="382"/>
        <v>0</v>
      </c>
      <c r="L6096" s="25">
        <f t="shared" si="383"/>
        <v>0</v>
      </c>
      <c r="M6096" s="25">
        <v>0</v>
      </c>
      <c r="N6096" s="25" t="e">
        <v>#N/A</v>
      </c>
      <c r="O6096" s="25" t="e">
        <f>VLOOKUP(A6096,'NFkB target TFs'!$E$10:$E$54,1,FALSE)</f>
        <v>#N/A</v>
      </c>
      <c r="P6096" s="25" t="e">
        <f>VLOOKUP(A6096,'all NFkB targets'!$A$6:$A$571,1,FALSE)</f>
        <v>#N/A</v>
      </c>
    </row>
    <row r="6097" spans="1:16" x14ac:dyDescent="0.25">
      <c r="A6097" s="96" t="s">
        <v>5380</v>
      </c>
      <c r="B6097" s="21" t="s">
        <v>5381</v>
      </c>
      <c r="C6097" s="21"/>
      <c r="D6097" s="22">
        <v>0</v>
      </c>
      <c r="E6097" s="23">
        <v>-8.584160771449291E-2</v>
      </c>
      <c r="F6097" s="23">
        <v>-0.3464018735548221</v>
      </c>
      <c r="G6097" s="23">
        <v>-0.55650886363340901</v>
      </c>
      <c r="H6097" s="23">
        <v>-0.10854791164869991</v>
      </c>
      <c r="I6097" s="25">
        <f t="shared" si="380"/>
        <v>0</v>
      </c>
      <c r="J6097" s="25">
        <f t="shared" si="381"/>
        <v>0</v>
      </c>
      <c r="K6097" s="25">
        <f t="shared" si="382"/>
        <v>0</v>
      </c>
      <c r="L6097" s="25">
        <f t="shared" si="383"/>
        <v>0</v>
      </c>
      <c r="M6097" s="25">
        <v>0</v>
      </c>
      <c r="N6097" s="25" t="e">
        <v>#N/A</v>
      </c>
      <c r="O6097" s="25" t="e">
        <f>VLOOKUP(A6097,'NFkB target TFs'!$E$10:$E$54,1,FALSE)</f>
        <v>#N/A</v>
      </c>
      <c r="P6097" s="25" t="e">
        <f>VLOOKUP(A6097,'all NFkB targets'!$A$6:$A$571,1,FALSE)</f>
        <v>#N/A</v>
      </c>
    </row>
    <row r="6098" spans="1:16" x14ac:dyDescent="0.25">
      <c r="A6098" s="96" t="s">
        <v>11954</v>
      </c>
      <c r="B6098" s="21" t="s">
        <v>11955</v>
      </c>
      <c r="C6098" s="21"/>
      <c r="D6098" s="22">
        <v>0</v>
      </c>
      <c r="E6098" s="23">
        <v>4.9846791576636677E-2</v>
      </c>
      <c r="F6098" s="23">
        <v>-2.7869888348467878E-3</v>
      </c>
      <c r="G6098" s="23">
        <v>8.4298531296178314E-2</v>
      </c>
      <c r="H6098" s="23">
        <v>-0.10859066698270346</v>
      </c>
      <c r="I6098" s="25">
        <f t="shared" si="380"/>
        <v>0</v>
      </c>
      <c r="J6098" s="25">
        <f t="shared" si="381"/>
        <v>0</v>
      </c>
      <c r="K6098" s="25">
        <f t="shared" si="382"/>
        <v>0</v>
      </c>
      <c r="L6098" s="25">
        <f t="shared" si="383"/>
        <v>0</v>
      </c>
      <c r="M6098" s="25">
        <v>0</v>
      </c>
      <c r="N6098" s="25" t="e">
        <v>#N/A</v>
      </c>
      <c r="O6098" s="25" t="e">
        <f>VLOOKUP(A6098,'NFkB target TFs'!$E$10:$E$54,1,FALSE)</f>
        <v>#N/A</v>
      </c>
      <c r="P6098" s="25" t="e">
        <f>VLOOKUP(A6098,'all NFkB targets'!$A$6:$A$571,1,FALSE)</f>
        <v>#N/A</v>
      </c>
    </row>
    <row r="6099" spans="1:16" x14ac:dyDescent="0.25">
      <c r="A6099" s="96" t="s">
        <v>525</v>
      </c>
      <c r="B6099" s="21" t="s">
        <v>526</v>
      </c>
      <c r="C6099" s="21"/>
      <c r="D6099" s="22">
        <v>0</v>
      </c>
      <c r="E6099" s="23">
        <v>0.35874423059185789</v>
      </c>
      <c r="F6099" s="23">
        <v>0.16958034885585646</v>
      </c>
      <c r="G6099" s="23">
        <v>7.4144013068245071E-2</v>
      </c>
      <c r="H6099" s="23">
        <v>-0.10859578439954412</v>
      </c>
      <c r="I6099" s="25">
        <f t="shared" si="380"/>
        <v>0</v>
      </c>
      <c r="J6099" s="25">
        <f t="shared" si="381"/>
        <v>0</v>
      </c>
      <c r="K6099" s="25">
        <f t="shared" si="382"/>
        <v>0</v>
      </c>
      <c r="L6099" s="25">
        <f t="shared" si="383"/>
        <v>0</v>
      </c>
      <c r="M6099" s="25">
        <v>0</v>
      </c>
      <c r="N6099" s="25" t="e">
        <v>#N/A</v>
      </c>
      <c r="O6099" s="25" t="e">
        <f>VLOOKUP(A6099,'NFkB target TFs'!$E$10:$E$54,1,FALSE)</f>
        <v>#N/A</v>
      </c>
      <c r="P6099" s="25" t="e">
        <f>VLOOKUP(A6099,'all NFkB targets'!$A$6:$A$571,1,FALSE)</f>
        <v>#N/A</v>
      </c>
    </row>
    <row r="6100" spans="1:16" x14ac:dyDescent="0.25">
      <c r="A6100" s="96" t="s">
        <v>6311</v>
      </c>
      <c r="B6100" s="21" t="s">
        <v>6312</v>
      </c>
      <c r="C6100" s="21"/>
      <c r="D6100" s="22">
        <v>0</v>
      </c>
      <c r="E6100" s="23">
        <v>-5.5327576375799901E-2</v>
      </c>
      <c r="F6100" s="23">
        <v>0.23835902438168802</v>
      </c>
      <c r="G6100" s="23">
        <v>-8.4786052430269356E-3</v>
      </c>
      <c r="H6100" s="23">
        <v>-0.1088363025161202</v>
      </c>
      <c r="I6100" s="25">
        <f t="shared" si="380"/>
        <v>0</v>
      </c>
      <c r="J6100" s="25">
        <f t="shared" si="381"/>
        <v>0</v>
      </c>
      <c r="K6100" s="25">
        <f t="shared" si="382"/>
        <v>0</v>
      </c>
      <c r="L6100" s="25">
        <f t="shared" si="383"/>
        <v>0</v>
      </c>
      <c r="M6100" s="25">
        <v>0</v>
      </c>
      <c r="N6100" s="25" t="e">
        <v>#N/A</v>
      </c>
      <c r="O6100" s="25" t="e">
        <f>VLOOKUP(A6100,'NFkB target TFs'!$E$10:$E$54,1,FALSE)</f>
        <v>#N/A</v>
      </c>
      <c r="P6100" s="25" t="e">
        <f>VLOOKUP(A6100,'all NFkB targets'!$A$6:$A$571,1,FALSE)</f>
        <v>#N/A</v>
      </c>
    </row>
    <row r="6101" spans="1:16" x14ac:dyDescent="0.25">
      <c r="A6101" s="96" t="s">
        <v>7746</v>
      </c>
      <c r="B6101" s="21" t="s">
        <v>7747</v>
      </c>
      <c r="C6101" s="21"/>
      <c r="D6101" s="22">
        <v>0</v>
      </c>
      <c r="E6101" s="23">
        <v>0.2056479538759832</v>
      </c>
      <c r="F6101" s="23">
        <v>4.9157569694038034E-2</v>
      </c>
      <c r="G6101" s="23">
        <v>-0.12050726750938735</v>
      </c>
      <c r="H6101" s="23">
        <v>-0.10897966469589287</v>
      </c>
      <c r="I6101" s="25">
        <f t="shared" si="380"/>
        <v>0</v>
      </c>
      <c r="J6101" s="25">
        <f t="shared" si="381"/>
        <v>0</v>
      </c>
      <c r="K6101" s="25">
        <f t="shared" si="382"/>
        <v>0</v>
      </c>
      <c r="L6101" s="25">
        <f t="shared" si="383"/>
        <v>0</v>
      </c>
      <c r="M6101" s="25">
        <v>0</v>
      </c>
      <c r="N6101" s="25" t="e">
        <v>#N/A</v>
      </c>
      <c r="O6101" s="25" t="e">
        <f>VLOOKUP(A6101,'NFkB target TFs'!$E$10:$E$54,1,FALSE)</f>
        <v>#N/A</v>
      </c>
      <c r="P6101" s="25" t="e">
        <f>VLOOKUP(A6101,'all NFkB targets'!$A$6:$A$571,1,FALSE)</f>
        <v>#N/A</v>
      </c>
    </row>
    <row r="6102" spans="1:16" x14ac:dyDescent="0.25">
      <c r="A6102" s="96" t="s">
        <v>4045</v>
      </c>
      <c r="B6102" s="21" t="s">
        <v>4046</v>
      </c>
      <c r="C6102" s="21"/>
      <c r="D6102" s="22">
        <v>0</v>
      </c>
      <c r="E6102" s="23">
        <v>-2.0401917737907737E-2</v>
      </c>
      <c r="F6102" s="23">
        <v>9.1022071072524857E-3</v>
      </c>
      <c r="G6102" s="23">
        <v>1.1127668286112061E-2</v>
      </c>
      <c r="H6102" s="23">
        <v>-0.10903937056949119</v>
      </c>
      <c r="I6102" s="25">
        <f t="shared" si="380"/>
        <v>0</v>
      </c>
      <c r="J6102" s="25">
        <f t="shared" si="381"/>
        <v>0</v>
      </c>
      <c r="K6102" s="25">
        <f t="shared" si="382"/>
        <v>0</v>
      </c>
      <c r="L6102" s="25">
        <f t="shared" si="383"/>
        <v>0</v>
      </c>
      <c r="M6102" s="25">
        <v>0</v>
      </c>
      <c r="N6102" s="25" t="e">
        <v>#N/A</v>
      </c>
      <c r="O6102" s="25" t="e">
        <f>VLOOKUP(A6102,'NFkB target TFs'!$E$10:$E$54,1,FALSE)</f>
        <v>#N/A</v>
      </c>
      <c r="P6102" s="25" t="e">
        <f>VLOOKUP(A6102,'all NFkB targets'!$A$6:$A$571,1,FALSE)</f>
        <v>#N/A</v>
      </c>
    </row>
    <row r="6103" spans="1:16" x14ac:dyDescent="0.25">
      <c r="A6103" s="96" t="s">
        <v>4766</v>
      </c>
      <c r="B6103" s="21" t="s">
        <v>4767</v>
      </c>
      <c r="C6103" s="21"/>
      <c r="D6103" s="22">
        <v>0</v>
      </c>
      <c r="E6103" s="23">
        <v>-0.2442204621401344</v>
      </c>
      <c r="F6103" s="23">
        <v>-4.1499111946477207E-3</v>
      </c>
      <c r="G6103" s="23">
        <v>0.12631027274067649</v>
      </c>
      <c r="H6103" s="23">
        <v>-0.10904625708332202</v>
      </c>
      <c r="I6103" s="25">
        <f t="shared" si="380"/>
        <v>0</v>
      </c>
      <c r="J6103" s="25">
        <f t="shared" si="381"/>
        <v>0</v>
      </c>
      <c r="K6103" s="25">
        <f t="shared" si="382"/>
        <v>0</v>
      </c>
      <c r="L6103" s="25">
        <f t="shared" si="383"/>
        <v>0</v>
      </c>
      <c r="M6103" s="25">
        <v>0</v>
      </c>
      <c r="N6103" s="25" t="e">
        <v>#N/A</v>
      </c>
      <c r="O6103" s="25" t="e">
        <f>VLOOKUP(A6103,'NFkB target TFs'!$E$10:$E$54,1,FALSE)</f>
        <v>#N/A</v>
      </c>
      <c r="P6103" s="25" t="e">
        <f>VLOOKUP(A6103,'all NFkB targets'!$A$6:$A$571,1,FALSE)</f>
        <v>#N/A</v>
      </c>
    </row>
    <row r="6104" spans="1:16" x14ac:dyDescent="0.25">
      <c r="A6104" s="96" t="s">
        <v>13936</v>
      </c>
      <c r="B6104" s="21" t="s">
        <v>13937</v>
      </c>
      <c r="C6104" s="21"/>
      <c r="D6104" s="22">
        <v>0</v>
      </c>
      <c r="E6104" s="28">
        <v>0.13339624776512304</v>
      </c>
      <c r="F6104" s="24">
        <v>-0.37463080035975799</v>
      </c>
      <c r="G6104" s="28">
        <v>0.86765356524941661</v>
      </c>
      <c r="H6104" s="23">
        <v>-0.10913972338925521</v>
      </c>
      <c r="I6104" s="25">
        <f t="shared" si="380"/>
        <v>0</v>
      </c>
      <c r="J6104" s="25">
        <f t="shared" si="381"/>
        <v>0</v>
      </c>
      <c r="K6104" s="25">
        <f t="shared" si="382"/>
        <v>1</v>
      </c>
      <c r="L6104" s="25">
        <f t="shared" si="383"/>
        <v>0</v>
      </c>
      <c r="M6104" s="25">
        <v>1</v>
      </c>
      <c r="N6104" s="25" t="e">
        <v>#N/A</v>
      </c>
      <c r="O6104" s="25" t="e">
        <f>VLOOKUP(A6104,'NFkB target TFs'!$E$10:$E$54,1,FALSE)</f>
        <v>#N/A</v>
      </c>
      <c r="P6104" s="25" t="e">
        <f>VLOOKUP(A6104,'all NFkB targets'!$A$6:$A$571,1,FALSE)</f>
        <v>#N/A</v>
      </c>
    </row>
    <row r="6105" spans="1:16" x14ac:dyDescent="0.25">
      <c r="A6105" s="96" t="s">
        <v>3688</v>
      </c>
      <c r="B6105" s="21" t="s">
        <v>3689</v>
      </c>
      <c r="C6105" s="21"/>
      <c r="D6105" s="22">
        <v>0</v>
      </c>
      <c r="E6105" s="23">
        <v>6.381423050957731E-2</v>
      </c>
      <c r="F6105" s="23">
        <v>-4.8346000248960297E-2</v>
      </c>
      <c r="G6105" s="23">
        <v>-0.26393550787526998</v>
      </c>
      <c r="H6105" s="23">
        <v>-0.1091691206710516</v>
      </c>
      <c r="I6105" s="25">
        <f t="shared" si="380"/>
        <v>0</v>
      </c>
      <c r="J6105" s="25">
        <f t="shared" si="381"/>
        <v>0</v>
      </c>
      <c r="K6105" s="25">
        <f t="shared" si="382"/>
        <v>0</v>
      </c>
      <c r="L6105" s="25">
        <f t="shared" si="383"/>
        <v>0</v>
      </c>
      <c r="M6105" s="25">
        <v>0</v>
      </c>
      <c r="N6105" s="25" t="e">
        <v>#N/A</v>
      </c>
      <c r="O6105" s="25" t="e">
        <f>VLOOKUP(A6105,'NFkB target TFs'!$E$10:$E$54,1,FALSE)</f>
        <v>#N/A</v>
      </c>
      <c r="P6105" s="25" t="e">
        <f>VLOOKUP(A6105,'all NFkB targets'!$A$6:$A$571,1,FALSE)</f>
        <v>#N/A</v>
      </c>
    </row>
    <row r="6106" spans="1:16" x14ac:dyDescent="0.25">
      <c r="A6106" s="96" t="s">
        <v>5425</v>
      </c>
      <c r="B6106" s="21" t="s">
        <v>5426</v>
      </c>
      <c r="C6106" s="21"/>
      <c r="D6106" s="22">
        <v>0</v>
      </c>
      <c r="E6106" s="23">
        <v>0.27626362369639246</v>
      </c>
      <c r="F6106" s="23">
        <v>0.30703562674072732</v>
      </c>
      <c r="G6106" s="23">
        <v>0.43641115007141085</v>
      </c>
      <c r="H6106" s="23">
        <v>-0.10933211801024648</v>
      </c>
      <c r="I6106" s="25">
        <f t="shared" si="380"/>
        <v>0</v>
      </c>
      <c r="J6106" s="25">
        <f t="shared" si="381"/>
        <v>0</v>
      </c>
      <c r="K6106" s="25">
        <f t="shared" si="382"/>
        <v>0</v>
      </c>
      <c r="L6106" s="25">
        <f t="shared" si="383"/>
        <v>0</v>
      </c>
      <c r="M6106" s="25">
        <v>0</v>
      </c>
      <c r="N6106" s="25" t="e">
        <v>#N/A</v>
      </c>
      <c r="O6106" s="25" t="e">
        <f>VLOOKUP(A6106,'NFkB target TFs'!$E$10:$E$54,1,FALSE)</f>
        <v>#N/A</v>
      </c>
      <c r="P6106" s="25" t="e">
        <f>VLOOKUP(A6106,'all NFkB targets'!$A$6:$A$571,1,FALSE)</f>
        <v>#N/A</v>
      </c>
    </row>
    <row r="6107" spans="1:16" x14ac:dyDescent="0.25">
      <c r="A6107" s="96" t="s">
        <v>162</v>
      </c>
      <c r="B6107" s="21" t="s">
        <v>163</v>
      </c>
      <c r="C6107" s="21"/>
      <c r="D6107" s="22">
        <v>0</v>
      </c>
      <c r="E6107" s="23">
        <v>0.22406437933229137</v>
      </c>
      <c r="F6107" s="23">
        <v>1.0680450581575691E-2</v>
      </c>
      <c r="G6107" s="23">
        <v>-2.5972699794641575E-3</v>
      </c>
      <c r="H6107" s="23">
        <v>-0.10937111959373819</v>
      </c>
      <c r="I6107" s="25">
        <f t="shared" si="380"/>
        <v>0</v>
      </c>
      <c r="J6107" s="25">
        <f t="shared" si="381"/>
        <v>0</v>
      </c>
      <c r="K6107" s="25">
        <f t="shared" si="382"/>
        <v>0</v>
      </c>
      <c r="L6107" s="25">
        <f t="shared" si="383"/>
        <v>0</v>
      </c>
      <c r="M6107" s="25">
        <v>0</v>
      </c>
      <c r="N6107" s="25" t="e">
        <v>#N/A</v>
      </c>
      <c r="O6107" s="25" t="e">
        <f>VLOOKUP(A6107,'NFkB target TFs'!$E$10:$E$54,1,FALSE)</f>
        <v>#N/A</v>
      </c>
      <c r="P6107" s="25" t="str">
        <f>VLOOKUP(A6107,'all NFkB targets'!$A$6:$A$571,1,FALSE)</f>
        <v>CD48</v>
      </c>
    </row>
    <row r="6108" spans="1:16" x14ac:dyDescent="0.25">
      <c r="A6108" s="96" t="s">
        <v>11444</v>
      </c>
      <c r="B6108" s="21" t="s">
        <v>11445</v>
      </c>
      <c r="C6108" s="21"/>
      <c r="D6108" s="22">
        <v>0</v>
      </c>
      <c r="E6108" s="23">
        <v>-0.31516447157208649</v>
      </c>
      <c r="F6108" s="23">
        <v>9.3740416765595164E-2</v>
      </c>
      <c r="G6108" s="23">
        <v>0.12359612207853816</v>
      </c>
      <c r="H6108" s="23">
        <v>-0.10937717392820724</v>
      </c>
      <c r="I6108" s="25">
        <f t="shared" si="380"/>
        <v>0</v>
      </c>
      <c r="J6108" s="25">
        <f t="shared" si="381"/>
        <v>0</v>
      </c>
      <c r="K6108" s="25">
        <f t="shared" si="382"/>
        <v>0</v>
      </c>
      <c r="L6108" s="25">
        <f t="shared" si="383"/>
        <v>0</v>
      </c>
      <c r="M6108" s="25">
        <v>0</v>
      </c>
      <c r="N6108" s="25" t="e">
        <v>#N/A</v>
      </c>
      <c r="O6108" s="25" t="e">
        <f>VLOOKUP(A6108,'NFkB target TFs'!$E$10:$E$54,1,FALSE)</f>
        <v>#N/A</v>
      </c>
      <c r="P6108" s="25" t="e">
        <f>VLOOKUP(A6108,'all NFkB targets'!$A$6:$A$571,1,FALSE)</f>
        <v>#N/A</v>
      </c>
    </row>
    <row r="6109" spans="1:16" x14ac:dyDescent="0.25">
      <c r="A6109" s="96" t="s">
        <v>7482</v>
      </c>
      <c r="B6109" s="21" t="s">
        <v>7483</v>
      </c>
      <c r="C6109" s="21"/>
      <c r="D6109" s="22">
        <v>0</v>
      </c>
      <c r="E6109" s="23">
        <v>2.1007637784532018E-2</v>
      </c>
      <c r="F6109" s="23">
        <v>-0.46261146352366928</v>
      </c>
      <c r="G6109" s="23">
        <v>-0.26314174522158096</v>
      </c>
      <c r="H6109" s="23">
        <v>-0.10945752396886678</v>
      </c>
      <c r="I6109" s="25">
        <f t="shared" si="380"/>
        <v>0</v>
      </c>
      <c r="J6109" s="25">
        <f t="shared" si="381"/>
        <v>0</v>
      </c>
      <c r="K6109" s="25">
        <f t="shared" si="382"/>
        <v>0</v>
      </c>
      <c r="L6109" s="25">
        <f t="shared" si="383"/>
        <v>0</v>
      </c>
      <c r="M6109" s="25">
        <v>0</v>
      </c>
      <c r="N6109" s="25" t="e">
        <v>#N/A</v>
      </c>
      <c r="O6109" s="25" t="e">
        <f>VLOOKUP(A6109,'NFkB target TFs'!$E$10:$E$54,1,FALSE)</f>
        <v>#N/A</v>
      </c>
      <c r="P6109" s="25" t="e">
        <f>VLOOKUP(A6109,'all NFkB targets'!$A$6:$A$571,1,FALSE)</f>
        <v>#N/A</v>
      </c>
    </row>
    <row r="6110" spans="1:16" x14ac:dyDescent="0.25">
      <c r="A6110" s="96" t="s">
        <v>13877</v>
      </c>
      <c r="B6110" s="21" t="s">
        <v>13878</v>
      </c>
      <c r="C6110" s="21"/>
      <c r="D6110" s="22">
        <v>0</v>
      </c>
      <c r="E6110" s="28">
        <v>0.55773319980801761</v>
      </c>
      <c r="F6110" s="24">
        <v>-0.21559535439544122</v>
      </c>
      <c r="G6110" s="24">
        <v>-0.66065938444188832</v>
      </c>
      <c r="H6110" s="23">
        <v>-0.1095757545296453</v>
      </c>
      <c r="I6110" s="25">
        <f t="shared" si="380"/>
        <v>0</v>
      </c>
      <c r="J6110" s="25">
        <f t="shared" si="381"/>
        <v>0</v>
      </c>
      <c r="K6110" s="25">
        <f t="shared" si="382"/>
        <v>1</v>
      </c>
      <c r="L6110" s="25">
        <f t="shared" si="383"/>
        <v>0</v>
      </c>
      <c r="M6110" s="25">
        <v>1</v>
      </c>
      <c r="N6110" s="25" t="e">
        <v>#N/A</v>
      </c>
      <c r="O6110" s="25" t="e">
        <f>VLOOKUP(A6110,'NFkB target TFs'!$E$10:$E$54,1,FALSE)</f>
        <v>#N/A</v>
      </c>
      <c r="P6110" s="25" t="e">
        <f>VLOOKUP(A6110,'all NFkB targets'!$A$6:$A$571,1,FALSE)</f>
        <v>#N/A</v>
      </c>
    </row>
    <row r="6111" spans="1:16" x14ac:dyDescent="0.25">
      <c r="A6111" s="96" t="s">
        <v>8974</v>
      </c>
      <c r="B6111" s="21" t="s">
        <v>941</v>
      </c>
      <c r="C6111" s="21"/>
      <c r="D6111" s="22">
        <v>0</v>
      </c>
      <c r="E6111" s="23">
        <v>0.27753861799486229</v>
      </c>
      <c r="F6111" s="23">
        <v>-0.18655694530099334</v>
      </c>
      <c r="G6111" s="23">
        <v>4.1047826144199613E-2</v>
      </c>
      <c r="H6111" s="23">
        <v>-0.10966183889331116</v>
      </c>
      <c r="I6111" s="25">
        <f t="shared" si="380"/>
        <v>0</v>
      </c>
      <c r="J6111" s="25">
        <f t="shared" si="381"/>
        <v>0</v>
      </c>
      <c r="K6111" s="25">
        <f t="shared" si="382"/>
        <v>0</v>
      </c>
      <c r="L6111" s="25">
        <f t="shared" si="383"/>
        <v>0</v>
      </c>
      <c r="M6111" s="25">
        <v>0</v>
      </c>
      <c r="N6111" s="25" t="e">
        <v>#N/A</v>
      </c>
      <c r="O6111" s="25" t="e">
        <f>VLOOKUP(A6111,'NFkB target TFs'!$E$10:$E$54,1,FALSE)</f>
        <v>#N/A</v>
      </c>
      <c r="P6111" s="25" t="e">
        <f>VLOOKUP(A6111,'all NFkB targets'!$A$6:$A$571,1,FALSE)</f>
        <v>#N/A</v>
      </c>
    </row>
    <row r="6112" spans="1:16" x14ac:dyDescent="0.25">
      <c r="A6112" s="96" t="s">
        <v>11313</v>
      </c>
      <c r="B6112" s="21" t="s">
        <v>11314</v>
      </c>
      <c r="C6112" s="21"/>
      <c r="D6112" s="22">
        <v>0</v>
      </c>
      <c r="E6112" s="23">
        <v>4.7581176163800774E-2</v>
      </c>
      <c r="F6112" s="23">
        <v>8.2774265716151652E-2</v>
      </c>
      <c r="G6112" s="23">
        <v>0.17092071441975507</v>
      </c>
      <c r="H6112" s="23">
        <v>-0.10967910286040677</v>
      </c>
      <c r="I6112" s="25">
        <f t="shared" si="380"/>
        <v>0</v>
      </c>
      <c r="J6112" s="25">
        <f t="shared" si="381"/>
        <v>0</v>
      </c>
      <c r="K6112" s="25">
        <f t="shared" si="382"/>
        <v>0</v>
      </c>
      <c r="L6112" s="25">
        <f t="shared" si="383"/>
        <v>0</v>
      </c>
      <c r="M6112" s="25">
        <v>0</v>
      </c>
      <c r="N6112" s="25" t="e">
        <v>#N/A</v>
      </c>
      <c r="O6112" s="25" t="e">
        <f>VLOOKUP(A6112,'NFkB target TFs'!$E$10:$E$54,1,FALSE)</f>
        <v>#N/A</v>
      </c>
      <c r="P6112" s="25" t="e">
        <f>VLOOKUP(A6112,'all NFkB targets'!$A$6:$A$571,1,FALSE)</f>
        <v>#N/A</v>
      </c>
    </row>
    <row r="6113" spans="1:16" x14ac:dyDescent="0.25">
      <c r="A6113" s="96" t="s">
        <v>8984</v>
      </c>
      <c r="B6113" s="21" t="s">
        <v>941</v>
      </c>
      <c r="C6113" s="21"/>
      <c r="D6113" s="22">
        <v>0</v>
      </c>
      <c r="E6113" s="23">
        <v>0.24164044256888301</v>
      </c>
      <c r="F6113" s="23">
        <v>0.27242527205260292</v>
      </c>
      <c r="G6113" s="23">
        <v>4.6659384434575221E-2</v>
      </c>
      <c r="H6113" s="23">
        <v>-0.10969867442458829</v>
      </c>
      <c r="I6113" s="25">
        <f t="shared" si="380"/>
        <v>0</v>
      </c>
      <c r="J6113" s="25">
        <f t="shared" si="381"/>
        <v>0</v>
      </c>
      <c r="K6113" s="25">
        <f t="shared" si="382"/>
        <v>0</v>
      </c>
      <c r="L6113" s="25">
        <f t="shared" si="383"/>
        <v>0</v>
      </c>
      <c r="M6113" s="25">
        <v>0</v>
      </c>
      <c r="N6113" s="25" t="e">
        <v>#N/A</v>
      </c>
      <c r="O6113" s="25" t="e">
        <f>VLOOKUP(A6113,'NFkB target TFs'!$E$10:$E$54,1,FALSE)</f>
        <v>#N/A</v>
      </c>
      <c r="P6113" s="25" t="e">
        <f>VLOOKUP(A6113,'all NFkB targets'!$A$6:$A$571,1,FALSE)</f>
        <v>#N/A</v>
      </c>
    </row>
    <row r="6114" spans="1:16" x14ac:dyDescent="0.25">
      <c r="A6114" s="96" t="s">
        <v>5473</v>
      </c>
      <c r="B6114" s="21" t="s">
        <v>5474</v>
      </c>
      <c r="C6114" s="21"/>
      <c r="D6114" s="22">
        <v>0</v>
      </c>
      <c r="E6114" s="23">
        <v>-0.39104800339119428</v>
      </c>
      <c r="F6114" s="23">
        <v>9.0900794821540537E-2</v>
      </c>
      <c r="G6114" s="23">
        <v>-0.30199171827205051</v>
      </c>
      <c r="H6114" s="23">
        <v>-0.10984763703125831</v>
      </c>
      <c r="I6114" s="25">
        <f t="shared" si="380"/>
        <v>0</v>
      </c>
      <c r="J6114" s="25">
        <f t="shared" si="381"/>
        <v>0</v>
      </c>
      <c r="K6114" s="25">
        <f t="shared" si="382"/>
        <v>0</v>
      </c>
      <c r="L6114" s="25">
        <f t="shared" si="383"/>
        <v>0</v>
      </c>
      <c r="M6114" s="25">
        <v>0</v>
      </c>
      <c r="N6114" s="25" t="e">
        <v>#N/A</v>
      </c>
      <c r="O6114" s="25" t="e">
        <f>VLOOKUP(A6114,'NFkB target TFs'!$E$10:$E$54,1,FALSE)</f>
        <v>#N/A</v>
      </c>
      <c r="P6114" s="25" t="e">
        <f>VLOOKUP(A6114,'all NFkB targets'!$A$6:$A$571,1,FALSE)</f>
        <v>#N/A</v>
      </c>
    </row>
    <row r="6115" spans="1:16" x14ac:dyDescent="0.25">
      <c r="A6115" s="96" t="s">
        <v>3163</v>
      </c>
      <c r="B6115" s="21" t="s">
        <v>3164</v>
      </c>
      <c r="C6115" s="21"/>
      <c r="D6115" s="22">
        <v>0</v>
      </c>
      <c r="E6115" s="23">
        <v>-0.10704757842044149</v>
      </c>
      <c r="F6115" s="23">
        <v>-8.1904011909327445E-2</v>
      </c>
      <c r="G6115" s="23">
        <v>-0.40863785687968618</v>
      </c>
      <c r="H6115" s="23">
        <v>-0.10986769051819829</v>
      </c>
      <c r="I6115" s="25">
        <f t="shared" si="380"/>
        <v>0</v>
      </c>
      <c r="J6115" s="25">
        <f t="shared" si="381"/>
        <v>0</v>
      </c>
      <c r="K6115" s="25">
        <f t="shared" si="382"/>
        <v>0</v>
      </c>
      <c r="L6115" s="25">
        <f t="shared" si="383"/>
        <v>0</v>
      </c>
      <c r="M6115" s="25">
        <v>0</v>
      </c>
      <c r="N6115" s="25" t="e">
        <v>#N/A</v>
      </c>
      <c r="O6115" s="25" t="e">
        <f>VLOOKUP(A6115,'NFkB target TFs'!$E$10:$E$54,1,FALSE)</f>
        <v>#N/A</v>
      </c>
      <c r="P6115" s="25" t="e">
        <f>VLOOKUP(A6115,'all NFkB targets'!$A$6:$A$571,1,FALSE)</f>
        <v>#N/A</v>
      </c>
    </row>
    <row r="6116" spans="1:16" x14ac:dyDescent="0.25">
      <c r="A6116" s="96" t="s">
        <v>3398</v>
      </c>
      <c r="B6116" s="21" t="s">
        <v>3399</v>
      </c>
      <c r="C6116" s="21"/>
      <c r="D6116" s="22">
        <v>0</v>
      </c>
      <c r="E6116" s="23">
        <v>-4.3394724383136046E-2</v>
      </c>
      <c r="F6116" s="23">
        <v>-5.471325825924029E-2</v>
      </c>
      <c r="G6116" s="23">
        <v>6.2008335953586548E-2</v>
      </c>
      <c r="H6116" s="23">
        <v>-0.10993253678848702</v>
      </c>
      <c r="I6116" s="25">
        <f t="shared" si="380"/>
        <v>0</v>
      </c>
      <c r="J6116" s="25">
        <f t="shared" si="381"/>
        <v>0</v>
      </c>
      <c r="K6116" s="25">
        <f t="shared" si="382"/>
        <v>0</v>
      </c>
      <c r="L6116" s="25">
        <f t="shared" si="383"/>
        <v>0</v>
      </c>
      <c r="M6116" s="25">
        <v>0</v>
      </c>
      <c r="N6116" s="25" t="e">
        <v>#N/A</v>
      </c>
      <c r="O6116" s="25" t="e">
        <f>VLOOKUP(A6116,'NFkB target TFs'!$E$10:$E$54,1,FALSE)</f>
        <v>#N/A</v>
      </c>
      <c r="P6116" s="25" t="e">
        <f>VLOOKUP(A6116,'all NFkB targets'!$A$6:$A$571,1,FALSE)</f>
        <v>#N/A</v>
      </c>
    </row>
    <row r="6117" spans="1:16" x14ac:dyDescent="0.25">
      <c r="A6117" s="96" t="s">
        <v>3334</v>
      </c>
      <c r="B6117" s="21" t="s">
        <v>3335</v>
      </c>
      <c r="C6117" s="21"/>
      <c r="D6117" s="22">
        <v>0</v>
      </c>
      <c r="E6117" s="23">
        <v>-2.6607026763894797E-2</v>
      </c>
      <c r="F6117" s="23">
        <v>-3.7056452219774889E-2</v>
      </c>
      <c r="G6117" s="23">
        <v>-0.42837952156259379</v>
      </c>
      <c r="H6117" s="23">
        <v>-0.11008446702058977</v>
      </c>
      <c r="I6117" s="25">
        <f t="shared" si="380"/>
        <v>0</v>
      </c>
      <c r="J6117" s="25">
        <f t="shared" si="381"/>
        <v>0</v>
      </c>
      <c r="K6117" s="25">
        <f t="shared" si="382"/>
        <v>0</v>
      </c>
      <c r="L6117" s="25">
        <f t="shared" si="383"/>
        <v>0</v>
      </c>
      <c r="M6117" s="25">
        <v>0</v>
      </c>
      <c r="N6117" s="25" t="e">
        <v>#N/A</v>
      </c>
      <c r="O6117" s="25" t="e">
        <f>VLOOKUP(A6117,'NFkB target TFs'!$E$10:$E$54,1,FALSE)</f>
        <v>#N/A</v>
      </c>
      <c r="P6117" s="25" t="e">
        <f>VLOOKUP(A6117,'all NFkB targets'!$A$6:$A$571,1,FALSE)</f>
        <v>#N/A</v>
      </c>
    </row>
    <row r="6118" spans="1:16" x14ac:dyDescent="0.25">
      <c r="A6118" s="96" t="s">
        <v>2812</v>
      </c>
      <c r="B6118" s="21" t="s">
        <v>2813</v>
      </c>
      <c r="C6118" s="21"/>
      <c r="D6118" s="22">
        <v>0</v>
      </c>
      <c r="E6118" s="23">
        <v>0.1796254917802893</v>
      </c>
      <c r="F6118" s="23">
        <v>-0.57316782674060662</v>
      </c>
      <c r="G6118" s="23">
        <v>-0.13917154016955113</v>
      </c>
      <c r="H6118" s="23">
        <v>-0.11008539156952309</v>
      </c>
      <c r="I6118" s="25">
        <f t="shared" si="380"/>
        <v>0</v>
      </c>
      <c r="J6118" s="25">
        <f t="shared" si="381"/>
        <v>0</v>
      </c>
      <c r="K6118" s="25">
        <f t="shared" si="382"/>
        <v>0</v>
      </c>
      <c r="L6118" s="25">
        <f t="shared" si="383"/>
        <v>0</v>
      </c>
      <c r="M6118" s="25">
        <v>0</v>
      </c>
      <c r="N6118" s="25" t="e">
        <v>#N/A</v>
      </c>
      <c r="O6118" s="25" t="e">
        <f>VLOOKUP(A6118,'NFkB target TFs'!$E$10:$E$54,1,FALSE)</f>
        <v>#N/A</v>
      </c>
      <c r="P6118" s="25" t="e">
        <f>VLOOKUP(A6118,'all NFkB targets'!$A$6:$A$571,1,FALSE)</f>
        <v>#N/A</v>
      </c>
    </row>
    <row r="6119" spans="1:16" x14ac:dyDescent="0.25">
      <c r="A6119" s="96" t="s">
        <v>4446</v>
      </c>
      <c r="B6119" s="21" t="s">
        <v>4447</v>
      </c>
      <c r="C6119" s="21"/>
      <c r="D6119" s="22">
        <v>0</v>
      </c>
      <c r="E6119" s="23">
        <v>-2.4429154880968414E-2</v>
      </c>
      <c r="F6119" s="23">
        <v>-9.4343004330592006E-2</v>
      </c>
      <c r="G6119" s="23">
        <v>-0.21289677649209229</v>
      </c>
      <c r="H6119" s="23">
        <v>-0.11012734235263041</v>
      </c>
      <c r="I6119" s="25">
        <f t="shared" si="380"/>
        <v>0</v>
      </c>
      <c r="J6119" s="25">
        <f t="shared" si="381"/>
        <v>0</v>
      </c>
      <c r="K6119" s="25">
        <f t="shared" si="382"/>
        <v>0</v>
      </c>
      <c r="L6119" s="25">
        <f t="shared" si="383"/>
        <v>0</v>
      </c>
      <c r="M6119" s="25">
        <v>0</v>
      </c>
      <c r="N6119" s="25" t="e">
        <v>#N/A</v>
      </c>
      <c r="O6119" s="25" t="e">
        <f>VLOOKUP(A6119,'NFkB target TFs'!$E$10:$E$54,1,FALSE)</f>
        <v>#N/A</v>
      </c>
      <c r="P6119" s="25" t="e">
        <f>VLOOKUP(A6119,'all NFkB targets'!$A$6:$A$571,1,FALSE)</f>
        <v>#N/A</v>
      </c>
    </row>
    <row r="6120" spans="1:16" x14ac:dyDescent="0.25">
      <c r="A6120" s="96" t="s">
        <v>10998</v>
      </c>
      <c r="B6120" s="21" t="s">
        <v>10999</v>
      </c>
      <c r="C6120" s="21"/>
      <c r="D6120" s="22">
        <v>0</v>
      </c>
      <c r="E6120" s="23">
        <v>-8.4122398161999377E-3</v>
      </c>
      <c r="F6120" s="23">
        <v>-4.481850384184579E-2</v>
      </c>
      <c r="G6120" s="23">
        <v>-0.45330645593424845</v>
      </c>
      <c r="H6120" s="23">
        <v>-0.11028413625199986</v>
      </c>
      <c r="I6120" s="25">
        <f t="shared" si="380"/>
        <v>0</v>
      </c>
      <c r="J6120" s="25">
        <f t="shared" si="381"/>
        <v>0</v>
      </c>
      <c r="K6120" s="25">
        <f t="shared" si="382"/>
        <v>0</v>
      </c>
      <c r="L6120" s="25">
        <f t="shared" si="383"/>
        <v>0</v>
      </c>
      <c r="M6120" s="25">
        <v>0</v>
      </c>
      <c r="N6120" s="25" t="e">
        <v>#N/A</v>
      </c>
      <c r="O6120" s="25" t="e">
        <f>VLOOKUP(A6120,'NFkB target TFs'!$E$10:$E$54,1,FALSE)</f>
        <v>#N/A</v>
      </c>
      <c r="P6120" s="25" t="e">
        <f>VLOOKUP(A6120,'all NFkB targets'!$A$6:$A$571,1,FALSE)</f>
        <v>#N/A</v>
      </c>
    </row>
    <row r="6121" spans="1:16" x14ac:dyDescent="0.25">
      <c r="A6121" s="96" t="s">
        <v>6995</v>
      </c>
      <c r="B6121" s="21" t="s">
        <v>6996</v>
      </c>
      <c r="C6121" s="21"/>
      <c r="D6121" s="22">
        <v>0</v>
      </c>
      <c r="E6121" s="23">
        <v>-0.11409759500681765</v>
      </c>
      <c r="F6121" s="23">
        <v>-0.11005503419828983</v>
      </c>
      <c r="G6121" s="23">
        <v>0.13823908533251333</v>
      </c>
      <c r="H6121" s="23">
        <v>-0.11030985711514545</v>
      </c>
      <c r="I6121" s="25">
        <f t="shared" si="380"/>
        <v>0</v>
      </c>
      <c r="J6121" s="25">
        <f t="shared" si="381"/>
        <v>0</v>
      </c>
      <c r="K6121" s="25">
        <f t="shared" si="382"/>
        <v>0</v>
      </c>
      <c r="L6121" s="25">
        <f t="shared" si="383"/>
        <v>0</v>
      </c>
      <c r="M6121" s="25">
        <v>0</v>
      </c>
      <c r="N6121" s="25" t="e">
        <v>#N/A</v>
      </c>
      <c r="O6121" s="25" t="e">
        <f>VLOOKUP(A6121,'NFkB target TFs'!$E$10:$E$54,1,FALSE)</f>
        <v>#N/A</v>
      </c>
      <c r="P6121" s="25" t="e">
        <f>VLOOKUP(A6121,'all NFkB targets'!$A$6:$A$571,1,FALSE)</f>
        <v>#N/A</v>
      </c>
    </row>
    <row r="6122" spans="1:16" x14ac:dyDescent="0.25">
      <c r="A6122" s="96" t="s">
        <v>7289</v>
      </c>
      <c r="B6122" s="21" t="s">
        <v>7290</v>
      </c>
      <c r="C6122" s="21"/>
      <c r="D6122" s="22">
        <v>0</v>
      </c>
      <c r="E6122" s="23">
        <v>-7.1530354052804376E-2</v>
      </c>
      <c r="F6122" s="23">
        <v>-0.14268455747288966</v>
      </c>
      <c r="G6122" s="23">
        <v>-0.41411339220918569</v>
      </c>
      <c r="H6122" s="23">
        <v>-0.11035405233277237</v>
      </c>
      <c r="I6122" s="25">
        <f t="shared" si="380"/>
        <v>0</v>
      </c>
      <c r="J6122" s="25">
        <f t="shared" si="381"/>
        <v>0</v>
      </c>
      <c r="K6122" s="25">
        <f t="shared" si="382"/>
        <v>0</v>
      </c>
      <c r="L6122" s="25">
        <f t="shared" si="383"/>
        <v>0</v>
      </c>
      <c r="M6122" s="25">
        <v>0</v>
      </c>
      <c r="N6122" s="25" t="e">
        <v>#N/A</v>
      </c>
      <c r="O6122" s="25" t="e">
        <f>VLOOKUP(A6122,'NFkB target TFs'!$E$10:$E$54,1,FALSE)</f>
        <v>#N/A</v>
      </c>
      <c r="P6122" s="25" t="e">
        <f>VLOOKUP(A6122,'all NFkB targets'!$A$6:$A$571,1,FALSE)</f>
        <v>#N/A</v>
      </c>
    </row>
    <row r="6123" spans="1:16" x14ac:dyDescent="0.25">
      <c r="A6123" s="96" t="s">
        <v>9405</v>
      </c>
      <c r="B6123" s="21" t="s">
        <v>9406</v>
      </c>
      <c r="C6123" s="21"/>
      <c r="D6123" s="22">
        <v>0</v>
      </c>
      <c r="E6123" s="23">
        <v>-0.24331551546535835</v>
      </c>
      <c r="F6123" s="23">
        <v>0.11702079651808031</v>
      </c>
      <c r="G6123" s="23">
        <v>9.6763355140606026E-3</v>
      </c>
      <c r="H6123" s="23">
        <v>-0.11050016294402366</v>
      </c>
      <c r="I6123" s="25">
        <f t="shared" si="380"/>
        <v>0</v>
      </c>
      <c r="J6123" s="25">
        <f t="shared" si="381"/>
        <v>0</v>
      </c>
      <c r="K6123" s="25">
        <f t="shared" si="382"/>
        <v>0</v>
      </c>
      <c r="L6123" s="25">
        <f t="shared" si="383"/>
        <v>0</v>
      </c>
      <c r="M6123" s="25">
        <v>0</v>
      </c>
      <c r="N6123" s="25" t="e">
        <v>#N/A</v>
      </c>
      <c r="O6123" s="25" t="e">
        <f>VLOOKUP(A6123,'NFkB target TFs'!$E$10:$E$54,1,FALSE)</f>
        <v>#N/A</v>
      </c>
      <c r="P6123" s="25" t="e">
        <f>VLOOKUP(A6123,'all NFkB targets'!$A$6:$A$571,1,FALSE)</f>
        <v>#N/A</v>
      </c>
    </row>
    <row r="6124" spans="1:16" x14ac:dyDescent="0.25">
      <c r="A6124" s="96" t="s">
        <v>10332</v>
      </c>
      <c r="B6124" s="21" t="s">
        <v>10333</v>
      </c>
      <c r="C6124" s="21"/>
      <c r="D6124" s="22">
        <v>0</v>
      </c>
      <c r="E6124" s="23">
        <v>7.5093193494499694E-2</v>
      </c>
      <c r="F6124" s="23">
        <v>-0.20616293475484462</v>
      </c>
      <c r="G6124" s="23">
        <v>-2.1264383960863713E-2</v>
      </c>
      <c r="H6124" s="23">
        <v>-0.11052328631061212</v>
      </c>
      <c r="I6124" s="25">
        <f t="shared" ref="I6124:I6187" si="384">IF(ABS(E6124)&gt;0.585,1,0)</f>
        <v>0</v>
      </c>
      <c r="J6124" s="25">
        <f t="shared" ref="J6124:J6187" si="385">IF(ABS(F6124)&gt;0.585,1,0)</f>
        <v>0</v>
      </c>
      <c r="K6124" s="25">
        <f t="shared" ref="K6124:K6187" si="386">IF(ABS(G6124)&gt;0.585,1,0)</f>
        <v>0</v>
      </c>
      <c r="L6124" s="25">
        <f t="shared" ref="L6124:L6187" si="387">IF(ABS(H6124)&gt;0.585,1,0)</f>
        <v>0</v>
      </c>
      <c r="M6124" s="25">
        <v>0</v>
      </c>
      <c r="N6124" s="25" t="e">
        <v>#N/A</v>
      </c>
      <c r="O6124" s="25" t="e">
        <f>VLOOKUP(A6124,'NFkB target TFs'!$E$10:$E$54,1,FALSE)</f>
        <v>#N/A</v>
      </c>
      <c r="P6124" s="25" t="e">
        <f>VLOOKUP(A6124,'all NFkB targets'!$A$6:$A$571,1,FALSE)</f>
        <v>#N/A</v>
      </c>
    </row>
    <row r="6125" spans="1:16" x14ac:dyDescent="0.25">
      <c r="A6125" s="96" t="s">
        <v>12026</v>
      </c>
      <c r="B6125" s="21" t="s">
        <v>12027</v>
      </c>
      <c r="C6125" s="21"/>
      <c r="D6125" s="22">
        <v>0</v>
      </c>
      <c r="E6125" s="28">
        <v>0.75079596533546011</v>
      </c>
      <c r="F6125" s="28">
        <v>0.24580914155650416</v>
      </c>
      <c r="G6125" s="23">
        <v>-0.104923122693149</v>
      </c>
      <c r="H6125" s="23">
        <v>-0.11059060908466027</v>
      </c>
      <c r="I6125" s="25">
        <f t="shared" si="384"/>
        <v>1</v>
      </c>
      <c r="J6125" s="25">
        <f t="shared" si="385"/>
        <v>0</v>
      </c>
      <c r="K6125" s="25">
        <f t="shared" si="386"/>
        <v>0</v>
      </c>
      <c r="L6125" s="25">
        <f t="shared" si="387"/>
        <v>0</v>
      </c>
      <c r="M6125" s="25">
        <v>1</v>
      </c>
      <c r="N6125" s="25" t="e">
        <v>#N/A</v>
      </c>
      <c r="O6125" s="25" t="e">
        <f>VLOOKUP(A6125,'NFkB target TFs'!$E$10:$E$54,1,FALSE)</f>
        <v>#N/A</v>
      </c>
      <c r="P6125" s="25" t="e">
        <f>VLOOKUP(A6125,'all NFkB targets'!$A$6:$A$571,1,FALSE)</f>
        <v>#N/A</v>
      </c>
    </row>
    <row r="6126" spans="1:16" x14ac:dyDescent="0.25">
      <c r="A6126" s="96" t="s">
        <v>11553</v>
      </c>
      <c r="B6126" s="21" t="s">
        <v>11554</v>
      </c>
      <c r="C6126" s="21"/>
      <c r="D6126" s="22">
        <v>0</v>
      </c>
      <c r="E6126" s="23">
        <v>-5.4043643294999914E-4</v>
      </c>
      <c r="F6126" s="23">
        <v>7.0744238390896136E-2</v>
      </c>
      <c r="G6126" s="23">
        <v>-0.14763849220045475</v>
      </c>
      <c r="H6126" s="23">
        <v>-0.11065380973639863</v>
      </c>
      <c r="I6126" s="25">
        <f t="shared" si="384"/>
        <v>0</v>
      </c>
      <c r="J6126" s="25">
        <f t="shared" si="385"/>
        <v>0</v>
      </c>
      <c r="K6126" s="25">
        <f t="shared" si="386"/>
        <v>0</v>
      </c>
      <c r="L6126" s="25">
        <f t="shared" si="387"/>
        <v>0</v>
      </c>
      <c r="M6126" s="25">
        <v>0</v>
      </c>
      <c r="N6126" s="25" t="e">
        <v>#N/A</v>
      </c>
      <c r="O6126" s="25" t="e">
        <f>VLOOKUP(A6126,'NFkB target TFs'!$E$10:$E$54,1,FALSE)</f>
        <v>#N/A</v>
      </c>
      <c r="P6126" s="25" t="e">
        <f>VLOOKUP(A6126,'all NFkB targets'!$A$6:$A$571,1,FALSE)</f>
        <v>#N/A</v>
      </c>
    </row>
    <row r="6127" spans="1:16" x14ac:dyDescent="0.25">
      <c r="A6127" s="96" t="s">
        <v>5200</v>
      </c>
      <c r="B6127" s="21" t="s">
        <v>5201</v>
      </c>
      <c r="C6127" s="21"/>
      <c r="D6127" s="22">
        <v>0</v>
      </c>
      <c r="E6127" s="23">
        <v>-0.13669666365797056</v>
      </c>
      <c r="F6127" s="23">
        <v>8.9420799160114181E-2</v>
      </c>
      <c r="G6127" s="23">
        <v>0.11014273517655215</v>
      </c>
      <c r="H6127" s="23">
        <v>-0.11075127363609207</v>
      </c>
      <c r="I6127" s="25">
        <f t="shared" si="384"/>
        <v>0</v>
      </c>
      <c r="J6127" s="25">
        <f t="shared" si="385"/>
        <v>0</v>
      </c>
      <c r="K6127" s="25">
        <f t="shared" si="386"/>
        <v>0</v>
      </c>
      <c r="L6127" s="25">
        <f t="shared" si="387"/>
        <v>0</v>
      </c>
      <c r="M6127" s="25">
        <v>0</v>
      </c>
      <c r="N6127" s="25" t="e">
        <v>#N/A</v>
      </c>
      <c r="O6127" s="25" t="e">
        <f>VLOOKUP(A6127,'NFkB target TFs'!$E$10:$E$54,1,FALSE)</f>
        <v>#N/A</v>
      </c>
      <c r="P6127" s="25" t="e">
        <f>VLOOKUP(A6127,'all NFkB targets'!$A$6:$A$571,1,FALSE)</f>
        <v>#N/A</v>
      </c>
    </row>
    <row r="6128" spans="1:16" x14ac:dyDescent="0.25">
      <c r="A6128" s="96" t="s">
        <v>6298</v>
      </c>
      <c r="B6128" s="21" t="s">
        <v>6299</v>
      </c>
      <c r="C6128" s="21"/>
      <c r="D6128" s="22">
        <v>0</v>
      </c>
      <c r="E6128" s="23">
        <v>0.15254753649790551</v>
      </c>
      <c r="F6128" s="23">
        <v>0.24702556423690494</v>
      </c>
      <c r="G6128" s="23">
        <v>0.18782285453119546</v>
      </c>
      <c r="H6128" s="23">
        <v>-0.1108337267059797</v>
      </c>
      <c r="I6128" s="25">
        <f t="shared" si="384"/>
        <v>0</v>
      </c>
      <c r="J6128" s="25">
        <f t="shared" si="385"/>
        <v>0</v>
      </c>
      <c r="K6128" s="25">
        <f t="shared" si="386"/>
        <v>0</v>
      </c>
      <c r="L6128" s="25">
        <f t="shared" si="387"/>
        <v>0</v>
      </c>
      <c r="M6128" s="25">
        <v>0</v>
      </c>
      <c r="N6128" s="25" t="e">
        <v>#N/A</v>
      </c>
      <c r="O6128" s="25" t="e">
        <f>VLOOKUP(A6128,'NFkB target TFs'!$E$10:$E$54,1,FALSE)</f>
        <v>#N/A</v>
      </c>
      <c r="P6128" s="25" t="e">
        <f>VLOOKUP(A6128,'all NFkB targets'!$A$6:$A$571,1,FALSE)</f>
        <v>#N/A</v>
      </c>
    </row>
    <row r="6129" spans="1:16" x14ac:dyDescent="0.25">
      <c r="A6129" s="96" t="s">
        <v>10423</v>
      </c>
      <c r="B6129" s="21" t="s">
        <v>10424</v>
      </c>
      <c r="C6129" s="21"/>
      <c r="D6129" s="22">
        <v>0</v>
      </c>
      <c r="E6129" s="23">
        <v>-8.801897758740046E-2</v>
      </c>
      <c r="F6129" s="23">
        <v>0.14006547281861861</v>
      </c>
      <c r="G6129" s="23">
        <v>0.19541384084439198</v>
      </c>
      <c r="H6129" s="23">
        <v>-0.11099791552589848</v>
      </c>
      <c r="I6129" s="25">
        <f t="shared" si="384"/>
        <v>0</v>
      </c>
      <c r="J6129" s="25">
        <f t="shared" si="385"/>
        <v>0</v>
      </c>
      <c r="K6129" s="25">
        <f t="shared" si="386"/>
        <v>0</v>
      </c>
      <c r="L6129" s="25">
        <f t="shared" si="387"/>
        <v>0</v>
      </c>
      <c r="M6129" s="25">
        <v>0</v>
      </c>
      <c r="N6129" s="25" t="e">
        <v>#N/A</v>
      </c>
      <c r="O6129" s="25" t="e">
        <f>VLOOKUP(A6129,'NFkB target TFs'!$E$10:$E$54,1,FALSE)</f>
        <v>#N/A</v>
      </c>
      <c r="P6129" s="25" t="e">
        <f>VLOOKUP(A6129,'all NFkB targets'!$A$6:$A$571,1,FALSE)</f>
        <v>#N/A</v>
      </c>
    </row>
    <row r="6130" spans="1:16" x14ac:dyDescent="0.25">
      <c r="A6130" s="96" t="s">
        <v>427</v>
      </c>
      <c r="B6130" s="21" t="s">
        <v>428</v>
      </c>
      <c r="C6130" s="21"/>
      <c r="D6130" s="22">
        <v>0</v>
      </c>
      <c r="E6130" s="23">
        <v>-0.17400121553184883</v>
      </c>
      <c r="F6130" s="23">
        <v>-2.7452888495284067E-4</v>
      </c>
      <c r="G6130" s="23">
        <v>9.0268462639137917E-3</v>
      </c>
      <c r="H6130" s="23">
        <v>-0.11106449534141818</v>
      </c>
      <c r="I6130" s="25">
        <f t="shared" si="384"/>
        <v>0</v>
      </c>
      <c r="J6130" s="25">
        <f t="shared" si="385"/>
        <v>0</v>
      </c>
      <c r="K6130" s="25">
        <f t="shared" si="386"/>
        <v>0</v>
      </c>
      <c r="L6130" s="25">
        <f t="shared" si="387"/>
        <v>0</v>
      </c>
      <c r="M6130" s="25">
        <v>0</v>
      </c>
      <c r="N6130" s="25" t="e">
        <v>#N/A</v>
      </c>
      <c r="O6130" s="25" t="e">
        <f>VLOOKUP(A6130,'NFkB target TFs'!$E$10:$E$54,1,FALSE)</f>
        <v>#N/A</v>
      </c>
      <c r="P6130" s="25" t="e">
        <f>VLOOKUP(A6130,'all NFkB targets'!$A$6:$A$571,1,FALSE)</f>
        <v>#N/A</v>
      </c>
    </row>
    <row r="6131" spans="1:16" x14ac:dyDescent="0.25">
      <c r="A6131" s="96" t="s">
        <v>11804</v>
      </c>
      <c r="B6131" s="21" t="s">
        <v>941</v>
      </c>
      <c r="C6131" s="21"/>
      <c r="D6131" s="22">
        <v>0</v>
      </c>
      <c r="E6131" s="23">
        <v>0.23535653138572488</v>
      </c>
      <c r="F6131" s="23">
        <v>0.28338964057417682</v>
      </c>
      <c r="G6131" s="23">
        <v>0.17272757312803019</v>
      </c>
      <c r="H6131" s="23">
        <v>-0.11119290945124541</v>
      </c>
      <c r="I6131" s="25">
        <f t="shared" si="384"/>
        <v>0</v>
      </c>
      <c r="J6131" s="25">
        <f t="shared" si="385"/>
        <v>0</v>
      </c>
      <c r="K6131" s="25">
        <f t="shared" si="386"/>
        <v>0</v>
      </c>
      <c r="L6131" s="25">
        <f t="shared" si="387"/>
        <v>0</v>
      </c>
      <c r="M6131" s="25">
        <v>0</v>
      </c>
      <c r="N6131" s="25" t="e">
        <v>#N/A</v>
      </c>
      <c r="O6131" s="25" t="e">
        <f>VLOOKUP(A6131,'NFkB target TFs'!$E$10:$E$54,1,FALSE)</f>
        <v>#N/A</v>
      </c>
      <c r="P6131" s="25" t="e">
        <f>VLOOKUP(A6131,'all NFkB targets'!$A$6:$A$571,1,FALSE)</f>
        <v>#N/A</v>
      </c>
    </row>
    <row r="6132" spans="1:16" x14ac:dyDescent="0.25">
      <c r="A6132" s="96" t="s">
        <v>11903</v>
      </c>
      <c r="B6132" s="21" t="s">
        <v>11904</v>
      </c>
      <c r="C6132" s="21"/>
      <c r="D6132" s="22">
        <v>0</v>
      </c>
      <c r="E6132" s="23">
        <v>8.380003777342733E-2</v>
      </c>
      <c r="F6132" s="23">
        <v>-2.0355823282613289E-2</v>
      </c>
      <c r="G6132" s="23">
        <v>0.40158678098644257</v>
      </c>
      <c r="H6132" s="23">
        <v>-0.11119340983828267</v>
      </c>
      <c r="I6132" s="25">
        <f t="shared" si="384"/>
        <v>0</v>
      </c>
      <c r="J6132" s="25">
        <f t="shared" si="385"/>
        <v>0</v>
      </c>
      <c r="K6132" s="25">
        <f t="shared" si="386"/>
        <v>0</v>
      </c>
      <c r="L6132" s="25">
        <f t="shared" si="387"/>
        <v>0</v>
      </c>
      <c r="M6132" s="25">
        <v>0</v>
      </c>
      <c r="N6132" s="25" t="e">
        <v>#N/A</v>
      </c>
      <c r="O6132" s="25" t="e">
        <f>VLOOKUP(A6132,'NFkB target TFs'!$E$10:$E$54,1,FALSE)</f>
        <v>#N/A</v>
      </c>
      <c r="P6132" s="25" t="e">
        <f>VLOOKUP(A6132,'all NFkB targets'!$A$6:$A$571,1,FALSE)</f>
        <v>#N/A</v>
      </c>
    </row>
    <row r="6133" spans="1:16" x14ac:dyDescent="0.25">
      <c r="A6133" s="96" t="s">
        <v>373</v>
      </c>
      <c r="B6133" s="21" t="s">
        <v>374</v>
      </c>
      <c r="C6133" s="21"/>
      <c r="D6133" s="22">
        <v>0</v>
      </c>
      <c r="E6133" s="23">
        <v>0.17645412530497051</v>
      </c>
      <c r="F6133" s="23">
        <v>0.36376802056478802</v>
      </c>
      <c r="G6133" s="23">
        <v>0.12611386967290888</v>
      </c>
      <c r="H6133" s="23">
        <v>-0.1112318704970863</v>
      </c>
      <c r="I6133" s="25">
        <f t="shared" si="384"/>
        <v>0</v>
      </c>
      <c r="J6133" s="25">
        <f t="shared" si="385"/>
        <v>0</v>
      </c>
      <c r="K6133" s="25">
        <f t="shared" si="386"/>
        <v>0</v>
      </c>
      <c r="L6133" s="25">
        <f t="shared" si="387"/>
        <v>0</v>
      </c>
      <c r="M6133" s="25">
        <v>0</v>
      </c>
      <c r="N6133" s="25" t="e">
        <v>#N/A</v>
      </c>
      <c r="O6133" s="25" t="e">
        <f>VLOOKUP(A6133,'NFkB target TFs'!$E$10:$E$54,1,FALSE)</f>
        <v>#N/A</v>
      </c>
      <c r="P6133" s="25" t="e">
        <f>VLOOKUP(A6133,'all NFkB targets'!$A$6:$A$571,1,FALSE)</f>
        <v>#N/A</v>
      </c>
    </row>
    <row r="6134" spans="1:16" x14ac:dyDescent="0.25">
      <c r="A6134" s="96" t="s">
        <v>9980</v>
      </c>
      <c r="B6134" s="21" t="s">
        <v>9981</v>
      </c>
      <c r="C6134" s="21"/>
      <c r="D6134" s="22">
        <v>0</v>
      </c>
      <c r="E6134" s="23">
        <v>-4.8196129891262207E-2</v>
      </c>
      <c r="F6134" s="23">
        <v>-0.16644122477721646</v>
      </c>
      <c r="G6134" s="23">
        <v>9.5466009241867461E-2</v>
      </c>
      <c r="H6134" s="23">
        <v>-0.11131576645501591</v>
      </c>
      <c r="I6134" s="25">
        <f t="shared" si="384"/>
        <v>0</v>
      </c>
      <c r="J6134" s="25">
        <f t="shared" si="385"/>
        <v>0</v>
      </c>
      <c r="K6134" s="25">
        <f t="shared" si="386"/>
        <v>0</v>
      </c>
      <c r="L6134" s="25">
        <f t="shared" si="387"/>
        <v>0</v>
      </c>
      <c r="M6134" s="25">
        <v>0</v>
      </c>
      <c r="N6134" s="25" t="e">
        <v>#N/A</v>
      </c>
      <c r="O6134" s="25" t="e">
        <f>VLOOKUP(A6134,'NFkB target TFs'!$E$10:$E$54,1,FALSE)</f>
        <v>#N/A</v>
      </c>
      <c r="P6134" s="25" t="e">
        <f>VLOOKUP(A6134,'all NFkB targets'!$A$6:$A$571,1,FALSE)</f>
        <v>#N/A</v>
      </c>
    </row>
    <row r="6135" spans="1:16" x14ac:dyDescent="0.25">
      <c r="A6135" s="96" t="s">
        <v>9725</v>
      </c>
      <c r="B6135" s="21" t="s">
        <v>9726</v>
      </c>
      <c r="C6135" s="21"/>
      <c r="D6135" s="22">
        <v>0</v>
      </c>
      <c r="E6135" s="23">
        <v>-0.15326070942550532</v>
      </c>
      <c r="F6135" s="23">
        <v>-0.10846472799336249</v>
      </c>
      <c r="G6135" s="23">
        <v>-7.5217657403581731E-2</v>
      </c>
      <c r="H6135" s="23">
        <v>-0.11141342903321842</v>
      </c>
      <c r="I6135" s="25">
        <f t="shared" si="384"/>
        <v>0</v>
      </c>
      <c r="J6135" s="25">
        <f t="shared" si="385"/>
        <v>0</v>
      </c>
      <c r="K6135" s="25">
        <f t="shared" si="386"/>
        <v>0</v>
      </c>
      <c r="L6135" s="25">
        <f t="shared" si="387"/>
        <v>0</v>
      </c>
      <c r="M6135" s="25">
        <v>0</v>
      </c>
      <c r="N6135" s="25" t="e">
        <v>#N/A</v>
      </c>
      <c r="O6135" s="25" t="e">
        <f>VLOOKUP(A6135,'NFkB target TFs'!$E$10:$E$54,1,FALSE)</f>
        <v>#N/A</v>
      </c>
      <c r="P6135" s="25" t="e">
        <f>VLOOKUP(A6135,'all NFkB targets'!$A$6:$A$571,1,FALSE)</f>
        <v>#N/A</v>
      </c>
    </row>
    <row r="6136" spans="1:16" x14ac:dyDescent="0.25">
      <c r="A6136" s="96" t="s">
        <v>5667</v>
      </c>
      <c r="B6136" s="21" t="s">
        <v>5668</v>
      </c>
      <c r="C6136" s="21"/>
      <c r="D6136" s="22">
        <v>0</v>
      </c>
      <c r="E6136" s="23">
        <v>-0.33107172961604536</v>
      </c>
      <c r="F6136" s="23">
        <v>-0.32118171413316471</v>
      </c>
      <c r="G6136" s="23">
        <v>-0.20304881653372084</v>
      </c>
      <c r="H6136" s="23">
        <v>-0.11143113245837702</v>
      </c>
      <c r="I6136" s="25">
        <f t="shared" si="384"/>
        <v>0</v>
      </c>
      <c r="J6136" s="25">
        <f t="shared" si="385"/>
        <v>0</v>
      </c>
      <c r="K6136" s="25">
        <f t="shared" si="386"/>
        <v>0</v>
      </c>
      <c r="L6136" s="25">
        <f t="shared" si="387"/>
        <v>0</v>
      </c>
      <c r="M6136" s="25">
        <v>0</v>
      </c>
      <c r="N6136" s="25" t="e">
        <v>#N/A</v>
      </c>
      <c r="O6136" s="25" t="e">
        <f>VLOOKUP(A6136,'NFkB target TFs'!$E$10:$E$54,1,FALSE)</f>
        <v>#N/A</v>
      </c>
      <c r="P6136" s="25" t="e">
        <f>VLOOKUP(A6136,'all NFkB targets'!$A$6:$A$571,1,FALSE)</f>
        <v>#N/A</v>
      </c>
    </row>
    <row r="6137" spans="1:16" x14ac:dyDescent="0.25">
      <c r="A6137" s="96" t="s">
        <v>3736</v>
      </c>
      <c r="B6137" s="21" t="s">
        <v>3737</v>
      </c>
      <c r="C6137" s="21"/>
      <c r="D6137" s="22">
        <v>0</v>
      </c>
      <c r="E6137" s="23">
        <v>-5.7032686228304395E-2</v>
      </c>
      <c r="F6137" s="23">
        <v>-0.3187599975482327</v>
      </c>
      <c r="G6137" s="23">
        <v>9.4041295874000605E-2</v>
      </c>
      <c r="H6137" s="23">
        <v>-0.1114649721684855</v>
      </c>
      <c r="I6137" s="25">
        <f t="shared" si="384"/>
        <v>0</v>
      </c>
      <c r="J6137" s="25">
        <f t="shared" si="385"/>
        <v>0</v>
      </c>
      <c r="K6137" s="25">
        <f t="shared" si="386"/>
        <v>0</v>
      </c>
      <c r="L6137" s="25">
        <f t="shared" si="387"/>
        <v>0</v>
      </c>
      <c r="M6137" s="25">
        <v>0</v>
      </c>
      <c r="N6137" s="25" t="e">
        <v>#N/A</v>
      </c>
      <c r="O6137" s="25" t="e">
        <f>VLOOKUP(A6137,'NFkB target TFs'!$E$10:$E$54,1,FALSE)</f>
        <v>#N/A</v>
      </c>
      <c r="P6137" s="25" t="e">
        <f>VLOOKUP(A6137,'all NFkB targets'!$A$6:$A$571,1,FALSE)</f>
        <v>#N/A</v>
      </c>
    </row>
    <row r="6138" spans="1:16" x14ac:dyDescent="0.25">
      <c r="A6138" s="96" t="s">
        <v>8041</v>
      </c>
      <c r="B6138" s="21" t="s">
        <v>8042</v>
      </c>
      <c r="C6138" s="21"/>
      <c r="D6138" s="22">
        <v>0</v>
      </c>
      <c r="E6138" s="23">
        <v>0.23470994890134056</v>
      </c>
      <c r="F6138" s="23">
        <v>-0.47465235557606639</v>
      </c>
      <c r="G6138" s="23">
        <v>-0.28704909031886688</v>
      </c>
      <c r="H6138" s="23">
        <v>-0.11154199513478603</v>
      </c>
      <c r="I6138" s="25">
        <f t="shared" si="384"/>
        <v>0</v>
      </c>
      <c r="J6138" s="25">
        <f t="shared" si="385"/>
        <v>0</v>
      </c>
      <c r="K6138" s="25">
        <f t="shared" si="386"/>
        <v>0</v>
      </c>
      <c r="L6138" s="25">
        <f t="shared" si="387"/>
        <v>0</v>
      </c>
      <c r="M6138" s="25">
        <v>0</v>
      </c>
      <c r="N6138" s="25" t="e">
        <v>#N/A</v>
      </c>
      <c r="O6138" s="25" t="e">
        <f>VLOOKUP(A6138,'NFkB target TFs'!$E$10:$E$54,1,FALSE)</f>
        <v>#N/A</v>
      </c>
      <c r="P6138" s="25" t="e">
        <f>VLOOKUP(A6138,'all NFkB targets'!$A$6:$A$571,1,FALSE)</f>
        <v>#N/A</v>
      </c>
    </row>
    <row r="6139" spans="1:16" x14ac:dyDescent="0.25">
      <c r="A6139" s="96" t="s">
        <v>9499</v>
      </c>
      <c r="B6139" s="21" t="s">
        <v>9500</v>
      </c>
      <c r="C6139" s="21"/>
      <c r="D6139" s="22">
        <v>0</v>
      </c>
      <c r="E6139" s="23">
        <v>-0.36210663431798334</v>
      </c>
      <c r="F6139" s="23">
        <v>-0.16755936935343188</v>
      </c>
      <c r="G6139" s="23">
        <v>-6.5238715235004255E-2</v>
      </c>
      <c r="H6139" s="23">
        <v>-0.11154386193350503</v>
      </c>
      <c r="I6139" s="25">
        <f t="shared" si="384"/>
        <v>0</v>
      </c>
      <c r="J6139" s="25">
        <f t="shared" si="385"/>
        <v>0</v>
      </c>
      <c r="K6139" s="25">
        <f t="shared" si="386"/>
        <v>0</v>
      </c>
      <c r="L6139" s="25">
        <f t="shared" si="387"/>
        <v>0</v>
      </c>
      <c r="M6139" s="25">
        <v>0</v>
      </c>
      <c r="N6139" s="25" t="e">
        <v>#N/A</v>
      </c>
      <c r="O6139" s="25" t="e">
        <f>VLOOKUP(A6139,'NFkB target TFs'!$E$10:$E$54,1,FALSE)</f>
        <v>#N/A</v>
      </c>
      <c r="P6139" s="25" t="e">
        <f>VLOOKUP(A6139,'all NFkB targets'!$A$6:$A$571,1,FALSE)</f>
        <v>#N/A</v>
      </c>
    </row>
    <row r="6140" spans="1:16" x14ac:dyDescent="0.25">
      <c r="A6140" s="96" t="s">
        <v>6842</v>
      </c>
      <c r="B6140" s="21" t="s">
        <v>6843</v>
      </c>
      <c r="C6140" s="21"/>
      <c r="D6140" s="22">
        <v>0</v>
      </c>
      <c r="E6140" s="23">
        <v>0.14374370637477835</v>
      </c>
      <c r="F6140" s="23">
        <v>0.17123781072426691</v>
      </c>
      <c r="G6140" s="23">
        <v>0.11906131907562992</v>
      </c>
      <c r="H6140" s="23">
        <v>-0.11163669825675539</v>
      </c>
      <c r="I6140" s="25">
        <f t="shared" si="384"/>
        <v>0</v>
      </c>
      <c r="J6140" s="25">
        <f t="shared" si="385"/>
        <v>0</v>
      </c>
      <c r="K6140" s="25">
        <f t="shared" si="386"/>
        <v>0</v>
      </c>
      <c r="L6140" s="25">
        <f t="shared" si="387"/>
        <v>0</v>
      </c>
      <c r="M6140" s="25">
        <v>0</v>
      </c>
      <c r="N6140" s="25" t="e">
        <v>#N/A</v>
      </c>
      <c r="O6140" s="25" t="e">
        <f>VLOOKUP(A6140,'NFkB target TFs'!$E$10:$E$54,1,FALSE)</f>
        <v>#N/A</v>
      </c>
      <c r="P6140" s="25" t="e">
        <f>VLOOKUP(A6140,'all NFkB targets'!$A$6:$A$571,1,FALSE)</f>
        <v>#N/A</v>
      </c>
    </row>
    <row r="6141" spans="1:16" x14ac:dyDescent="0.25">
      <c r="A6141" s="96" t="s">
        <v>15054</v>
      </c>
      <c r="B6141" s="21" t="s">
        <v>15055</v>
      </c>
      <c r="C6141" s="21"/>
      <c r="D6141" s="22">
        <v>0</v>
      </c>
      <c r="E6141" s="24">
        <v>-0.73644827401179025</v>
      </c>
      <c r="F6141" s="24">
        <v>-1.0266870466879703</v>
      </c>
      <c r="G6141" s="24">
        <v>-0.76987763086042982</v>
      </c>
      <c r="H6141" s="23">
        <v>-0.11166426631777666</v>
      </c>
      <c r="I6141" s="25">
        <f t="shared" si="384"/>
        <v>1</v>
      </c>
      <c r="J6141" s="25">
        <f t="shared" si="385"/>
        <v>1</v>
      </c>
      <c r="K6141" s="25">
        <f t="shared" si="386"/>
        <v>1</v>
      </c>
      <c r="L6141" s="25">
        <f t="shared" si="387"/>
        <v>0</v>
      </c>
      <c r="M6141" s="25">
        <v>1</v>
      </c>
      <c r="N6141" s="25" t="e">
        <v>#N/A</v>
      </c>
      <c r="O6141" s="25" t="e">
        <f>VLOOKUP(A6141,'NFkB target TFs'!$E$10:$E$54,1,FALSE)</f>
        <v>#N/A</v>
      </c>
      <c r="P6141" s="25" t="e">
        <f>VLOOKUP(A6141,'all NFkB targets'!$A$6:$A$571,1,FALSE)</f>
        <v>#N/A</v>
      </c>
    </row>
    <row r="6142" spans="1:16" x14ac:dyDescent="0.25">
      <c r="A6142" s="96" t="s">
        <v>347</v>
      </c>
      <c r="B6142" s="21" t="s">
        <v>348</v>
      </c>
      <c r="C6142" s="21"/>
      <c r="D6142" s="22">
        <v>0</v>
      </c>
      <c r="E6142" s="23">
        <v>2.3882818027302074E-2</v>
      </c>
      <c r="F6142" s="23">
        <v>-7.1890537606350793E-2</v>
      </c>
      <c r="G6142" s="23">
        <v>0.21705406104416966</v>
      </c>
      <c r="H6142" s="23">
        <v>-0.11169413113446708</v>
      </c>
      <c r="I6142" s="25">
        <f t="shared" si="384"/>
        <v>0</v>
      </c>
      <c r="J6142" s="25">
        <f t="shared" si="385"/>
        <v>0</v>
      </c>
      <c r="K6142" s="25">
        <f t="shared" si="386"/>
        <v>0</v>
      </c>
      <c r="L6142" s="25">
        <f t="shared" si="387"/>
        <v>0</v>
      </c>
      <c r="M6142" s="25">
        <v>0</v>
      </c>
      <c r="N6142" s="25" t="e">
        <v>#N/A</v>
      </c>
      <c r="O6142" s="25" t="e">
        <f>VLOOKUP(A6142,'NFkB target TFs'!$E$10:$E$54,1,FALSE)</f>
        <v>#N/A</v>
      </c>
      <c r="P6142" s="25" t="e">
        <f>VLOOKUP(A6142,'all NFkB targets'!$A$6:$A$571,1,FALSE)</f>
        <v>#N/A</v>
      </c>
    </row>
    <row r="6143" spans="1:16" x14ac:dyDescent="0.25">
      <c r="A6143" s="96" t="s">
        <v>6127</v>
      </c>
      <c r="B6143" s="21" t="s">
        <v>6128</v>
      </c>
      <c r="C6143" s="21"/>
      <c r="D6143" s="22">
        <v>0</v>
      </c>
      <c r="E6143" s="23">
        <v>0.14012139634549148</v>
      </c>
      <c r="F6143" s="23">
        <v>0.27503699218578059</v>
      </c>
      <c r="G6143" s="23">
        <v>-5.8227636676322574E-2</v>
      </c>
      <c r="H6143" s="23">
        <v>-0.11177926531398734</v>
      </c>
      <c r="I6143" s="25">
        <f t="shared" si="384"/>
        <v>0</v>
      </c>
      <c r="J6143" s="25">
        <f t="shared" si="385"/>
        <v>0</v>
      </c>
      <c r="K6143" s="25">
        <f t="shared" si="386"/>
        <v>0</v>
      </c>
      <c r="L6143" s="25">
        <f t="shared" si="387"/>
        <v>0</v>
      </c>
      <c r="M6143" s="25">
        <v>0</v>
      </c>
      <c r="N6143" s="25" t="e">
        <v>#N/A</v>
      </c>
      <c r="O6143" s="25" t="e">
        <f>VLOOKUP(A6143,'NFkB target TFs'!$E$10:$E$54,1,FALSE)</f>
        <v>#N/A</v>
      </c>
      <c r="P6143" s="25" t="e">
        <f>VLOOKUP(A6143,'all NFkB targets'!$A$6:$A$571,1,FALSE)</f>
        <v>#N/A</v>
      </c>
    </row>
    <row r="6144" spans="1:16" x14ac:dyDescent="0.25">
      <c r="A6144" s="96" t="s">
        <v>7319</v>
      </c>
      <c r="B6144" s="21" t="s">
        <v>7320</v>
      </c>
      <c r="C6144" s="21"/>
      <c r="D6144" s="22">
        <v>0</v>
      </c>
      <c r="E6144" s="23">
        <v>0.1905871376656918</v>
      </c>
      <c r="F6144" s="23">
        <v>-1.914295555353758E-2</v>
      </c>
      <c r="G6144" s="23">
        <v>-0.20198158452431156</v>
      </c>
      <c r="H6144" s="23">
        <v>-0.11190519620791228</v>
      </c>
      <c r="I6144" s="25">
        <f t="shared" si="384"/>
        <v>0</v>
      </c>
      <c r="J6144" s="25">
        <f t="shared" si="385"/>
        <v>0</v>
      </c>
      <c r="K6144" s="25">
        <f t="shared" si="386"/>
        <v>0</v>
      </c>
      <c r="L6144" s="25">
        <f t="shared" si="387"/>
        <v>0</v>
      </c>
      <c r="M6144" s="25">
        <v>0</v>
      </c>
      <c r="N6144" s="25" t="e">
        <v>#N/A</v>
      </c>
      <c r="O6144" s="25" t="e">
        <f>VLOOKUP(A6144,'NFkB target TFs'!$E$10:$E$54,1,FALSE)</f>
        <v>#N/A</v>
      </c>
      <c r="P6144" s="25" t="e">
        <f>VLOOKUP(A6144,'all NFkB targets'!$A$6:$A$571,1,FALSE)</f>
        <v>#N/A</v>
      </c>
    </row>
    <row r="6145" spans="1:16" x14ac:dyDescent="0.25">
      <c r="A6145" s="96" t="s">
        <v>10668</v>
      </c>
      <c r="B6145" s="21" t="s">
        <v>10669</v>
      </c>
      <c r="C6145" s="21"/>
      <c r="D6145" s="22">
        <v>0</v>
      </c>
      <c r="E6145" s="23">
        <v>-1.3890387783439562E-2</v>
      </c>
      <c r="F6145" s="23">
        <v>0.16781787384497268</v>
      </c>
      <c r="G6145" s="23">
        <v>0.14079162039030141</v>
      </c>
      <c r="H6145" s="23">
        <v>-0.11216365834603007</v>
      </c>
      <c r="I6145" s="25">
        <f t="shared" si="384"/>
        <v>0</v>
      </c>
      <c r="J6145" s="25">
        <f t="shared" si="385"/>
        <v>0</v>
      </c>
      <c r="K6145" s="25">
        <f t="shared" si="386"/>
        <v>0</v>
      </c>
      <c r="L6145" s="25">
        <f t="shared" si="387"/>
        <v>0</v>
      </c>
      <c r="M6145" s="25">
        <v>0</v>
      </c>
      <c r="N6145" s="25" t="e">
        <v>#N/A</v>
      </c>
      <c r="O6145" s="25" t="e">
        <f>VLOOKUP(A6145,'NFkB target TFs'!$E$10:$E$54,1,FALSE)</f>
        <v>#N/A</v>
      </c>
      <c r="P6145" s="25" t="e">
        <f>VLOOKUP(A6145,'all NFkB targets'!$A$6:$A$571,1,FALSE)</f>
        <v>#N/A</v>
      </c>
    </row>
    <row r="6146" spans="1:16" x14ac:dyDescent="0.25">
      <c r="A6146" s="96" t="s">
        <v>9395</v>
      </c>
      <c r="B6146" s="21" t="s">
        <v>9396</v>
      </c>
      <c r="C6146" s="21"/>
      <c r="D6146" s="22">
        <v>0</v>
      </c>
      <c r="E6146" s="23">
        <v>2.7058826180828385E-2</v>
      </c>
      <c r="F6146" s="23">
        <v>-4.764322318335225E-3</v>
      </c>
      <c r="G6146" s="23">
        <v>0.19024746768361334</v>
      </c>
      <c r="H6146" s="23">
        <v>-0.11234111915288318</v>
      </c>
      <c r="I6146" s="25">
        <f t="shared" si="384"/>
        <v>0</v>
      </c>
      <c r="J6146" s="25">
        <f t="shared" si="385"/>
        <v>0</v>
      </c>
      <c r="K6146" s="25">
        <f t="shared" si="386"/>
        <v>0</v>
      </c>
      <c r="L6146" s="25">
        <f t="shared" si="387"/>
        <v>0</v>
      </c>
      <c r="M6146" s="25">
        <v>0</v>
      </c>
      <c r="N6146" s="25" t="e">
        <v>#N/A</v>
      </c>
      <c r="O6146" s="25" t="e">
        <f>VLOOKUP(A6146,'NFkB target TFs'!$E$10:$E$54,1,FALSE)</f>
        <v>#N/A</v>
      </c>
      <c r="P6146" s="25" t="e">
        <f>VLOOKUP(A6146,'all NFkB targets'!$A$6:$A$571,1,FALSE)</f>
        <v>#N/A</v>
      </c>
    </row>
    <row r="6147" spans="1:16" x14ac:dyDescent="0.25">
      <c r="A6147" s="96" t="s">
        <v>2019</v>
      </c>
      <c r="B6147" s="21" t="s">
        <v>2020</v>
      </c>
      <c r="C6147" s="21"/>
      <c r="D6147" s="22">
        <v>0</v>
      </c>
      <c r="E6147" s="23">
        <v>-0.10022055134250382</v>
      </c>
      <c r="F6147" s="23">
        <v>0.37046587207139542</v>
      </c>
      <c r="G6147" s="23">
        <v>0.12061182570802095</v>
      </c>
      <c r="H6147" s="23">
        <v>-0.11239453786461837</v>
      </c>
      <c r="I6147" s="25">
        <f t="shared" si="384"/>
        <v>0</v>
      </c>
      <c r="J6147" s="25">
        <f t="shared" si="385"/>
        <v>0</v>
      </c>
      <c r="K6147" s="25">
        <f t="shared" si="386"/>
        <v>0</v>
      </c>
      <c r="L6147" s="25">
        <f t="shared" si="387"/>
        <v>0</v>
      </c>
      <c r="M6147" s="25">
        <v>0</v>
      </c>
      <c r="N6147" s="25" t="e">
        <v>#N/A</v>
      </c>
      <c r="O6147" s="25" t="e">
        <f>VLOOKUP(A6147,'NFkB target TFs'!$E$10:$E$54,1,FALSE)</f>
        <v>#N/A</v>
      </c>
      <c r="P6147" s="25" t="e">
        <f>VLOOKUP(A6147,'all NFkB targets'!$A$6:$A$571,1,FALSE)</f>
        <v>#N/A</v>
      </c>
    </row>
    <row r="6148" spans="1:16" x14ac:dyDescent="0.25">
      <c r="A6148" s="96" t="s">
        <v>12747</v>
      </c>
      <c r="B6148" s="21" t="s">
        <v>12748</v>
      </c>
      <c r="C6148" s="21"/>
      <c r="D6148" s="22">
        <v>0</v>
      </c>
      <c r="E6148" s="28">
        <v>0.29298672270676823</v>
      </c>
      <c r="F6148" s="28">
        <v>0.58643388793782436</v>
      </c>
      <c r="G6148" s="23">
        <v>6.2374052994784733E-2</v>
      </c>
      <c r="H6148" s="23">
        <v>-0.11255442648408866</v>
      </c>
      <c r="I6148" s="25">
        <f t="shared" si="384"/>
        <v>0</v>
      </c>
      <c r="J6148" s="25">
        <f t="shared" si="385"/>
        <v>1</v>
      </c>
      <c r="K6148" s="25">
        <f t="shared" si="386"/>
        <v>0</v>
      </c>
      <c r="L6148" s="25">
        <f t="shared" si="387"/>
        <v>0</v>
      </c>
      <c r="M6148" s="25">
        <v>1</v>
      </c>
      <c r="N6148" s="25" t="e">
        <v>#N/A</v>
      </c>
      <c r="O6148" s="25" t="e">
        <f>VLOOKUP(A6148,'NFkB target TFs'!$E$10:$E$54,1,FALSE)</f>
        <v>#N/A</v>
      </c>
      <c r="P6148" s="25" t="e">
        <f>VLOOKUP(A6148,'all NFkB targets'!$A$6:$A$571,1,FALSE)</f>
        <v>#N/A</v>
      </c>
    </row>
    <row r="6149" spans="1:16" x14ac:dyDescent="0.25">
      <c r="A6149" s="96" t="s">
        <v>5076</v>
      </c>
      <c r="B6149" s="21" t="s">
        <v>5077</v>
      </c>
      <c r="C6149" s="21"/>
      <c r="D6149" s="22">
        <v>0</v>
      </c>
      <c r="E6149" s="23">
        <v>-0.2634797508105941</v>
      </c>
      <c r="F6149" s="23">
        <v>-0.23223715274490575</v>
      </c>
      <c r="G6149" s="23">
        <v>9.4110411099945696E-2</v>
      </c>
      <c r="H6149" s="23">
        <v>-0.1125869728299933</v>
      </c>
      <c r="I6149" s="25">
        <f t="shared" si="384"/>
        <v>0</v>
      </c>
      <c r="J6149" s="25">
        <f t="shared" si="385"/>
        <v>0</v>
      </c>
      <c r="K6149" s="25">
        <f t="shared" si="386"/>
        <v>0</v>
      </c>
      <c r="L6149" s="25">
        <f t="shared" si="387"/>
        <v>0</v>
      </c>
      <c r="M6149" s="25">
        <v>0</v>
      </c>
      <c r="N6149" s="25" t="e">
        <v>#N/A</v>
      </c>
      <c r="O6149" s="25" t="e">
        <f>VLOOKUP(A6149,'NFkB target TFs'!$E$10:$E$54,1,FALSE)</f>
        <v>#N/A</v>
      </c>
      <c r="P6149" s="25" t="e">
        <f>VLOOKUP(A6149,'all NFkB targets'!$A$6:$A$571,1,FALSE)</f>
        <v>#N/A</v>
      </c>
    </row>
    <row r="6150" spans="1:16" x14ac:dyDescent="0.25">
      <c r="A6150" s="96" t="s">
        <v>1470</v>
      </c>
      <c r="B6150" s="21" t="s">
        <v>1471</v>
      </c>
      <c r="C6150" s="21"/>
      <c r="D6150" s="22">
        <v>0</v>
      </c>
      <c r="E6150" s="23">
        <v>0.24556049889966927</v>
      </c>
      <c r="F6150" s="23">
        <v>0.30241420744885045</v>
      </c>
      <c r="G6150" s="23">
        <v>9.335242553934664E-2</v>
      </c>
      <c r="H6150" s="23">
        <v>-0.11258715429249731</v>
      </c>
      <c r="I6150" s="25">
        <f t="shared" si="384"/>
        <v>0</v>
      </c>
      <c r="J6150" s="25">
        <f t="shared" si="385"/>
        <v>0</v>
      </c>
      <c r="K6150" s="25">
        <f t="shared" si="386"/>
        <v>0</v>
      </c>
      <c r="L6150" s="25">
        <f t="shared" si="387"/>
        <v>0</v>
      </c>
      <c r="M6150" s="25">
        <v>0</v>
      </c>
      <c r="N6150" s="25" t="e">
        <v>#N/A</v>
      </c>
      <c r="O6150" s="25" t="e">
        <f>VLOOKUP(A6150,'NFkB target TFs'!$E$10:$E$54,1,FALSE)</f>
        <v>#N/A</v>
      </c>
      <c r="P6150" s="25" t="e">
        <f>VLOOKUP(A6150,'all NFkB targets'!$A$6:$A$571,1,FALSE)</f>
        <v>#N/A</v>
      </c>
    </row>
    <row r="6151" spans="1:16" x14ac:dyDescent="0.25">
      <c r="A6151" s="96" t="s">
        <v>6693</v>
      </c>
      <c r="B6151" s="21" t="s">
        <v>6694</v>
      </c>
      <c r="C6151" s="21"/>
      <c r="D6151" s="22">
        <v>0</v>
      </c>
      <c r="E6151" s="23">
        <v>0.11778290876967286</v>
      </c>
      <c r="F6151" s="23">
        <v>0.26090143741542193</v>
      </c>
      <c r="G6151" s="23">
        <v>0.15673374036847576</v>
      </c>
      <c r="H6151" s="23">
        <v>-0.11259880197124925</v>
      </c>
      <c r="I6151" s="25">
        <f t="shared" si="384"/>
        <v>0</v>
      </c>
      <c r="J6151" s="25">
        <f t="shared" si="385"/>
        <v>0</v>
      </c>
      <c r="K6151" s="25">
        <f t="shared" si="386"/>
        <v>0</v>
      </c>
      <c r="L6151" s="25">
        <f t="shared" si="387"/>
        <v>0</v>
      </c>
      <c r="M6151" s="25">
        <v>0</v>
      </c>
      <c r="N6151" s="25" t="e">
        <v>#N/A</v>
      </c>
      <c r="O6151" s="25" t="e">
        <f>VLOOKUP(A6151,'NFkB target TFs'!$E$10:$E$54,1,FALSE)</f>
        <v>#N/A</v>
      </c>
      <c r="P6151" s="25" t="e">
        <f>VLOOKUP(A6151,'all NFkB targets'!$A$6:$A$571,1,FALSE)</f>
        <v>#N/A</v>
      </c>
    </row>
    <row r="6152" spans="1:16" x14ac:dyDescent="0.25">
      <c r="A6152" s="96" t="s">
        <v>6300</v>
      </c>
      <c r="B6152" s="21" t="s">
        <v>6301</v>
      </c>
      <c r="C6152" s="21"/>
      <c r="D6152" s="22">
        <v>0</v>
      </c>
      <c r="E6152" s="23">
        <v>-0.21467400104702097</v>
      </c>
      <c r="F6152" s="23">
        <v>-0.34141733956089682</v>
      </c>
      <c r="G6152" s="23">
        <v>-0.31990197170454654</v>
      </c>
      <c r="H6152" s="23">
        <v>-0.11268309044079032</v>
      </c>
      <c r="I6152" s="25">
        <f t="shared" si="384"/>
        <v>0</v>
      </c>
      <c r="J6152" s="25">
        <f t="shared" si="385"/>
        <v>0</v>
      </c>
      <c r="K6152" s="25">
        <f t="shared" si="386"/>
        <v>0</v>
      </c>
      <c r="L6152" s="25">
        <f t="shared" si="387"/>
        <v>0</v>
      </c>
      <c r="M6152" s="25">
        <v>0</v>
      </c>
      <c r="N6152" s="25" t="e">
        <v>#N/A</v>
      </c>
      <c r="O6152" s="25" t="e">
        <f>VLOOKUP(A6152,'NFkB target TFs'!$E$10:$E$54,1,FALSE)</f>
        <v>#N/A</v>
      </c>
      <c r="P6152" s="25" t="e">
        <f>VLOOKUP(A6152,'all NFkB targets'!$A$6:$A$571,1,FALSE)</f>
        <v>#N/A</v>
      </c>
    </row>
    <row r="6153" spans="1:16" x14ac:dyDescent="0.25">
      <c r="A6153" s="96" t="s">
        <v>1278</v>
      </c>
      <c r="B6153" s="21" t="s">
        <v>1279</v>
      </c>
      <c r="C6153" s="21"/>
      <c r="D6153" s="22">
        <v>0</v>
      </c>
      <c r="E6153" s="23">
        <v>-0.1726254957143924</v>
      </c>
      <c r="F6153" s="23">
        <v>-0.34792913431701572</v>
      </c>
      <c r="G6153" s="23">
        <v>-0.27206857481215913</v>
      </c>
      <c r="H6153" s="23">
        <v>-0.11272562111991935</v>
      </c>
      <c r="I6153" s="25">
        <f t="shared" si="384"/>
        <v>0</v>
      </c>
      <c r="J6153" s="25">
        <f t="shared" si="385"/>
        <v>0</v>
      </c>
      <c r="K6153" s="25">
        <f t="shared" si="386"/>
        <v>0</v>
      </c>
      <c r="L6153" s="25">
        <f t="shared" si="387"/>
        <v>0</v>
      </c>
      <c r="M6153" s="25">
        <v>0</v>
      </c>
      <c r="N6153" s="25" t="e">
        <v>#N/A</v>
      </c>
      <c r="O6153" s="25" t="e">
        <f>VLOOKUP(A6153,'NFkB target TFs'!$E$10:$E$54,1,FALSE)</f>
        <v>#N/A</v>
      </c>
      <c r="P6153" s="25" t="e">
        <f>VLOOKUP(A6153,'all NFkB targets'!$A$6:$A$571,1,FALSE)</f>
        <v>#N/A</v>
      </c>
    </row>
    <row r="6154" spans="1:16" x14ac:dyDescent="0.25">
      <c r="A6154" s="96" t="s">
        <v>10000</v>
      </c>
      <c r="B6154" s="21" t="s">
        <v>10001</v>
      </c>
      <c r="C6154" s="21"/>
      <c r="D6154" s="22">
        <v>0</v>
      </c>
      <c r="E6154" s="23">
        <v>2.6844733879423325E-2</v>
      </c>
      <c r="F6154" s="23">
        <v>-0.12849828830093837</v>
      </c>
      <c r="G6154" s="23">
        <v>-0.18464568660821917</v>
      </c>
      <c r="H6154" s="23">
        <v>-0.11289815430534454</v>
      </c>
      <c r="I6154" s="25">
        <f t="shared" si="384"/>
        <v>0</v>
      </c>
      <c r="J6154" s="25">
        <f t="shared" si="385"/>
        <v>0</v>
      </c>
      <c r="K6154" s="25">
        <f t="shared" si="386"/>
        <v>0</v>
      </c>
      <c r="L6154" s="25">
        <f t="shared" si="387"/>
        <v>0</v>
      </c>
      <c r="M6154" s="25">
        <v>0</v>
      </c>
      <c r="N6154" s="25" t="e">
        <v>#N/A</v>
      </c>
      <c r="O6154" s="25" t="e">
        <f>VLOOKUP(A6154,'NFkB target TFs'!$E$10:$E$54,1,FALSE)</f>
        <v>#N/A</v>
      </c>
      <c r="P6154" s="25" t="e">
        <f>VLOOKUP(A6154,'all NFkB targets'!$A$6:$A$571,1,FALSE)</f>
        <v>#N/A</v>
      </c>
    </row>
    <row r="6155" spans="1:16" x14ac:dyDescent="0.25">
      <c r="A6155" s="96" t="s">
        <v>5228</v>
      </c>
      <c r="B6155" s="21" t="s">
        <v>5229</v>
      </c>
      <c r="C6155" s="21"/>
      <c r="D6155" s="22">
        <v>0</v>
      </c>
      <c r="E6155" s="23">
        <v>-6.9646491523511614E-2</v>
      </c>
      <c r="F6155" s="23">
        <v>0.10625265130236849</v>
      </c>
      <c r="G6155" s="23">
        <v>0.11838981336728405</v>
      </c>
      <c r="H6155" s="23">
        <v>-0.11290931564934877</v>
      </c>
      <c r="I6155" s="25">
        <f t="shared" si="384"/>
        <v>0</v>
      </c>
      <c r="J6155" s="25">
        <f t="shared" si="385"/>
        <v>0</v>
      </c>
      <c r="K6155" s="25">
        <f t="shared" si="386"/>
        <v>0</v>
      </c>
      <c r="L6155" s="25">
        <f t="shared" si="387"/>
        <v>0</v>
      </c>
      <c r="M6155" s="25">
        <v>0</v>
      </c>
      <c r="N6155" s="25" t="e">
        <v>#N/A</v>
      </c>
      <c r="O6155" s="25" t="e">
        <f>VLOOKUP(A6155,'NFkB target TFs'!$E$10:$E$54,1,FALSE)</f>
        <v>#N/A</v>
      </c>
      <c r="P6155" s="25" t="e">
        <f>VLOOKUP(A6155,'all NFkB targets'!$A$6:$A$571,1,FALSE)</f>
        <v>#N/A</v>
      </c>
    </row>
    <row r="6156" spans="1:16" x14ac:dyDescent="0.25">
      <c r="A6156" s="96" t="s">
        <v>946</v>
      </c>
      <c r="B6156" s="21" t="s">
        <v>947</v>
      </c>
      <c r="C6156" s="21"/>
      <c r="D6156" s="22">
        <v>0</v>
      </c>
      <c r="E6156" s="23">
        <v>-0.45514229395746369</v>
      </c>
      <c r="F6156" s="23">
        <v>-0.31788104930341726</v>
      </c>
      <c r="G6156" s="23">
        <v>1.7347351529950317E-2</v>
      </c>
      <c r="H6156" s="23">
        <v>-0.11296447342972799</v>
      </c>
      <c r="I6156" s="25">
        <f t="shared" si="384"/>
        <v>0</v>
      </c>
      <c r="J6156" s="25">
        <f t="shared" si="385"/>
        <v>0</v>
      </c>
      <c r="K6156" s="25">
        <f t="shared" si="386"/>
        <v>0</v>
      </c>
      <c r="L6156" s="25">
        <f t="shared" si="387"/>
        <v>0</v>
      </c>
      <c r="M6156" s="25">
        <v>0</v>
      </c>
      <c r="N6156" s="25" t="e">
        <v>#N/A</v>
      </c>
      <c r="O6156" s="25" t="e">
        <f>VLOOKUP(A6156,'NFkB target TFs'!$E$10:$E$54,1,FALSE)</f>
        <v>#N/A</v>
      </c>
      <c r="P6156" s="25" t="e">
        <f>VLOOKUP(A6156,'all NFkB targets'!$A$6:$A$571,1,FALSE)</f>
        <v>#N/A</v>
      </c>
    </row>
    <row r="6157" spans="1:16" x14ac:dyDescent="0.25">
      <c r="A6157" s="96" t="s">
        <v>731</v>
      </c>
      <c r="B6157" s="21" t="s">
        <v>732</v>
      </c>
      <c r="C6157" s="21"/>
      <c r="D6157" s="22">
        <v>0</v>
      </c>
      <c r="E6157" s="23">
        <v>8.2574866339516051E-2</v>
      </c>
      <c r="F6157" s="23">
        <v>5.9149374638601416E-3</v>
      </c>
      <c r="G6157" s="23">
        <v>-9.3592245604003033E-2</v>
      </c>
      <c r="H6157" s="23">
        <v>-0.11303196083890626</v>
      </c>
      <c r="I6157" s="25">
        <f t="shared" si="384"/>
        <v>0</v>
      </c>
      <c r="J6157" s="25">
        <f t="shared" si="385"/>
        <v>0</v>
      </c>
      <c r="K6157" s="25">
        <f t="shared" si="386"/>
        <v>0</v>
      </c>
      <c r="L6157" s="25">
        <f t="shared" si="387"/>
        <v>0</v>
      </c>
      <c r="M6157" s="25">
        <v>0</v>
      </c>
      <c r="N6157" s="25" t="e">
        <v>#N/A</v>
      </c>
      <c r="O6157" s="25" t="e">
        <f>VLOOKUP(A6157,'NFkB target TFs'!$E$10:$E$54,1,FALSE)</f>
        <v>#N/A</v>
      </c>
      <c r="P6157" s="25" t="e">
        <f>VLOOKUP(A6157,'all NFkB targets'!$A$6:$A$571,1,FALSE)</f>
        <v>#N/A</v>
      </c>
    </row>
    <row r="6158" spans="1:16" x14ac:dyDescent="0.25">
      <c r="A6158" s="96" t="s">
        <v>10722</v>
      </c>
      <c r="B6158" s="21" t="s">
        <v>10723</v>
      </c>
      <c r="C6158" s="21"/>
      <c r="D6158" s="22">
        <v>0</v>
      </c>
      <c r="E6158" s="23">
        <v>0.35911865419577915</v>
      </c>
      <c r="F6158" s="23">
        <v>0.51152314304487467</v>
      </c>
      <c r="G6158" s="23">
        <v>0.20170476282377492</v>
      </c>
      <c r="H6158" s="23">
        <v>-0.11330321414264152</v>
      </c>
      <c r="I6158" s="25">
        <f t="shared" si="384"/>
        <v>0</v>
      </c>
      <c r="J6158" s="25">
        <f t="shared" si="385"/>
        <v>0</v>
      </c>
      <c r="K6158" s="25">
        <f t="shared" si="386"/>
        <v>0</v>
      </c>
      <c r="L6158" s="25">
        <f t="shared" si="387"/>
        <v>0</v>
      </c>
      <c r="M6158" s="25">
        <v>0</v>
      </c>
      <c r="N6158" s="25" t="e">
        <v>#N/A</v>
      </c>
      <c r="O6158" s="25" t="e">
        <f>VLOOKUP(A6158,'NFkB target TFs'!$E$10:$E$54,1,FALSE)</f>
        <v>#N/A</v>
      </c>
      <c r="P6158" s="25" t="e">
        <f>VLOOKUP(A6158,'all NFkB targets'!$A$6:$A$571,1,FALSE)</f>
        <v>#N/A</v>
      </c>
    </row>
    <row r="6159" spans="1:16" x14ac:dyDescent="0.25">
      <c r="A6159" s="96" t="s">
        <v>1202</v>
      </c>
      <c r="B6159" s="21" t="s">
        <v>1203</v>
      </c>
      <c r="C6159" s="21"/>
      <c r="D6159" s="22">
        <v>0</v>
      </c>
      <c r="E6159" s="23">
        <v>2.9526516240434692E-2</v>
      </c>
      <c r="F6159" s="23">
        <v>0.11213597508042936</v>
      </c>
      <c r="G6159" s="23">
        <v>0.25709077792461149</v>
      </c>
      <c r="H6159" s="23">
        <v>-0.113389011815414</v>
      </c>
      <c r="I6159" s="25">
        <f t="shared" si="384"/>
        <v>0</v>
      </c>
      <c r="J6159" s="25">
        <f t="shared" si="385"/>
        <v>0</v>
      </c>
      <c r="K6159" s="25">
        <f t="shared" si="386"/>
        <v>0</v>
      </c>
      <c r="L6159" s="25">
        <f t="shared" si="387"/>
        <v>0</v>
      </c>
      <c r="M6159" s="25">
        <v>0</v>
      </c>
      <c r="N6159" s="25" t="e">
        <v>#N/A</v>
      </c>
      <c r="O6159" s="25" t="e">
        <f>VLOOKUP(A6159,'NFkB target TFs'!$E$10:$E$54,1,FALSE)</f>
        <v>#N/A</v>
      </c>
      <c r="P6159" s="25" t="e">
        <f>VLOOKUP(A6159,'all NFkB targets'!$A$6:$A$571,1,FALSE)</f>
        <v>#N/A</v>
      </c>
    </row>
    <row r="6160" spans="1:16" x14ac:dyDescent="0.25">
      <c r="A6160" s="96" t="s">
        <v>4907</v>
      </c>
      <c r="B6160" s="21" t="s">
        <v>4908</v>
      </c>
      <c r="C6160" s="21"/>
      <c r="D6160" s="22">
        <v>0</v>
      </c>
      <c r="E6160" s="23">
        <v>0.28883342971119924</v>
      </c>
      <c r="F6160" s="23">
        <v>0.29103339415904128</v>
      </c>
      <c r="G6160" s="23">
        <v>0.1900091220471713</v>
      </c>
      <c r="H6160" s="23">
        <v>-0.11340444194423741</v>
      </c>
      <c r="I6160" s="25">
        <f t="shared" si="384"/>
        <v>0</v>
      </c>
      <c r="J6160" s="25">
        <f t="shared" si="385"/>
        <v>0</v>
      </c>
      <c r="K6160" s="25">
        <f t="shared" si="386"/>
        <v>0</v>
      </c>
      <c r="L6160" s="25">
        <f t="shared" si="387"/>
        <v>0</v>
      </c>
      <c r="M6160" s="25">
        <v>0</v>
      </c>
      <c r="N6160" s="25" t="e">
        <v>#N/A</v>
      </c>
      <c r="O6160" s="25" t="e">
        <f>VLOOKUP(A6160,'NFkB target TFs'!$E$10:$E$54,1,FALSE)</f>
        <v>#N/A</v>
      </c>
      <c r="P6160" s="25" t="e">
        <f>VLOOKUP(A6160,'all NFkB targets'!$A$6:$A$571,1,FALSE)</f>
        <v>#N/A</v>
      </c>
    </row>
    <row r="6161" spans="1:16" x14ac:dyDescent="0.25">
      <c r="A6161" s="96" t="s">
        <v>8829</v>
      </c>
      <c r="B6161" s="21" t="s">
        <v>8830</v>
      </c>
      <c r="C6161" s="21"/>
      <c r="D6161" s="22">
        <v>0</v>
      </c>
      <c r="E6161" s="23">
        <v>0.15085210273859376</v>
      </c>
      <c r="F6161" s="23">
        <v>-6.8717008725597953E-2</v>
      </c>
      <c r="G6161" s="23">
        <v>6.1810441969441694E-2</v>
      </c>
      <c r="H6161" s="23">
        <v>-0.11340934900010551</v>
      </c>
      <c r="I6161" s="25">
        <f t="shared" si="384"/>
        <v>0</v>
      </c>
      <c r="J6161" s="25">
        <f t="shared" si="385"/>
        <v>0</v>
      </c>
      <c r="K6161" s="25">
        <f t="shared" si="386"/>
        <v>0</v>
      </c>
      <c r="L6161" s="25">
        <f t="shared" si="387"/>
        <v>0</v>
      </c>
      <c r="M6161" s="25">
        <v>0</v>
      </c>
      <c r="N6161" s="25" t="e">
        <v>#N/A</v>
      </c>
      <c r="O6161" s="25" t="e">
        <f>VLOOKUP(A6161,'NFkB target TFs'!$E$10:$E$54,1,FALSE)</f>
        <v>#N/A</v>
      </c>
      <c r="P6161" s="25" t="e">
        <f>VLOOKUP(A6161,'all NFkB targets'!$A$6:$A$571,1,FALSE)</f>
        <v>#N/A</v>
      </c>
    </row>
    <row r="6162" spans="1:16" x14ac:dyDescent="0.25">
      <c r="A6162" s="96" t="s">
        <v>7818</v>
      </c>
      <c r="B6162" s="21" t="s">
        <v>7819</v>
      </c>
      <c r="C6162" s="21"/>
      <c r="D6162" s="22">
        <v>0</v>
      </c>
      <c r="E6162" s="23">
        <v>-0.31907919689463077</v>
      </c>
      <c r="F6162" s="23">
        <v>0.18307469647139585</v>
      </c>
      <c r="G6162" s="23">
        <v>6.7554420396732387E-2</v>
      </c>
      <c r="H6162" s="23">
        <v>-0.11345978393869145</v>
      </c>
      <c r="I6162" s="25">
        <f t="shared" si="384"/>
        <v>0</v>
      </c>
      <c r="J6162" s="25">
        <f t="shared" si="385"/>
        <v>0</v>
      </c>
      <c r="K6162" s="25">
        <f t="shared" si="386"/>
        <v>0</v>
      </c>
      <c r="L6162" s="25">
        <f t="shared" si="387"/>
        <v>0</v>
      </c>
      <c r="M6162" s="25">
        <v>0</v>
      </c>
      <c r="N6162" s="25" t="e">
        <v>#N/A</v>
      </c>
      <c r="O6162" s="25" t="e">
        <f>VLOOKUP(A6162,'NFkB target TFs'!$E$10:$E$54,1,FALSE)</f>
        <v>#N/A</v>
      </c>
      <c r="P6162" s="25" t="e">
        <f>VLOOKUP(A6162,'all NFkB targets'!$A$6:$A$571,1,FALSE)</f>
        <v>#N/A</v>
      </c>
    </row>
    <row r="6163" spans="1:16" x14ac:dyDescent="0.25">
      <c r="A6163" s="96" t="s">
        <v>13307</v>
      </c>
      <c r="B6163" s="21" t="s">
        <v>13308</v>
      </c>
      <c r="C6163" s="21"/>
      <c r="D6163" s="22">
        <v>0</v>
      </c>
      <c r="E6163" s="23">
        <v>-9.9818112485607329E-3</v>
      </c>
      <c r="F6163" s="28">
        <v>0.15949105154237495</v>
      </c>
      <c r="G6163" s="28">
        <v>0.67386647529496535</v>
      </c>
      <c r="H6163" s="24">
        <v>-0.11372816086796099</v>
      </c>
      <c r="I6163" s="25">
        <f t="shared" si="384"/>
        <v>0</v>
      </c>
      <c r="J6163" s="25">
        <f t="shared" si="385"/>
        <v>0</v>
      </c>
      <c r="K6163" s="25">
        <f t="shared" si="386"/>
        <v>1</v>
      </c>
      <c r="L6163" s="25">
        <f t="shared" si="387"/>
        <v>0</v>
      </c>
      <c r="M6163" s="25">
        <v>1</v>
      </c>
      <c r="N6163" s="25" t="e">
        <v>#N/A</v>
      </c>
      <c r="O6163" s="25" t="e">
        <f>VLOOKUP(A6163,'NFkB target TFs'!$E$10:$E$54,1,FALSE)</f>
        <v>#N/A</v>
      </c>
      <c r="P6163" s="25" t="e">
        <f>VLOOKUP(A6163,'all NFkB targets'!$A$6:$A$571,1,FALSE)</f>
        <v>#N/A</v>
      </c>
    </row>
    <row r="6164" spans="1:16" x14ac:dyDescent="0.25">
      <c r="A6164" s="96" t="s">
        <v>12344</v>
      </c>
      <c r="B6164" s="21" t="s">
        <v>12345</v>
      </c>
      <c r="C6164" s="21"/>
      <c r="D6164" s="22">
        <v>0</v>
      </c>
      <c r="E6164" s="28">
        <v>0.73725165263970904</v>
      </c>
      <c r="F6164" s="28">
        <v>0.25401966307543994</v>
      </c>
      <c r="G6164" s="24">
        <v>-0.5119152043590941</v>
      </c>
      <c r="H6164" s="24">
        <v>-0.1138996953153211</v>
      </c>
      <c r="I6164" s="25">
        <f t="shared" si="384"/>
        <v>1</v>
      </c>
      <c r="J6164" s="25">
        <f t="shared" si="385"/>
        <v>0</v>
      </c>
      <c r="K6164" s="25">
        <f t="shared" si="386"/>
        <v>0</v>
      </c>
      <c r="L6164" s="25">
        <f t="shared" si="387"/>
        <v>0</v>
      </c>
      <c r="M6164" s="25">
        <v>1</v>
      </c>
      <c r="N6164" s="25" t="e">
        <v>#N/A</v>
      </c>
      <c r="O6164" s="25" t="e">
        <f>VLOOKUP(A6164,'NFkB target TFs'!$E$10:$E$54,1,FALSE)</f>
        <v>#N/A</v>
      </c>
      <c r="P6164" s="25" t="e">
        <f>VLOOKUP(A6164,'all NFkB targets'!$A$6:$A$571,1,FALSE)</f>
        <v>#N/A</v>
      </c>
    </row>
    <row r="6165" spans="1:16" x14ac:dyDescent="0.25">
      <c r="A6165" s="96" t="s">
        <v>11658</v>
      </c>
      <c r="B6165" s="21" t="s">
        <v>11659</v>
      </c>
      <c r="C6165" s="21"/>
      <c r="D6165" s="30">
        <v>0</v>
      </c>
      <c r="E6165" s="23">
        <v>-0.18820025688342487</v>
      </c>
      <c r="F6165" s="23">
        <v>-0.3226527829090523</v>
      </c>
      <c r="G6165" s="23">
        <v>-0.14533722489316575</v>
      </c>
      <c r="H6165" s="23">
        <v>-0.11395661120026383</v>
      </c>
      <c r="I6165" s="25">
        <f t="shared" si="384"/>
        <v>0</v>
      </c>
      <c r="J6165" s="25">
        <f t="shared" si="385"/>
        <v>0</v>
      </c>
      <c r="K6165" s="25">
        <f t="shared" si="386"/>
        <v>0</v>
      </c>
      <c r="L6165" s="25">
        <f t="shared" si="387"/>
        <v>0</v>
      </c>
      <c r="M6165" s="25">
        <v>0</v>
      </c>
      <c r="N6165" s="25" t="e">
        <v>#N/A</v>
      </c>
      <c r="O6165" s="25" t="e">
        <f>VLOOKUP(A6165,'NFkB target TFs'!$E$10:$E$54,1,FALSE)</f>
        <v>#N/A</v>
      </c>
      <c r="P6165" s="25" t="e">
        <f>VLOOKUP(A6165,'all NFkB targets'!$A$6:$A$571,1,FALSE)</f>
        <v>#N/A</v>
      </c>
    </row>
    <row r="6166" spans="1:16" x14ac:dyDescent="0.25">
      <c r="A6166" s="96" t="s">
        <v>10260</v>
      </c>
      <c r="B6166" s="21" t="s">
        <v>10261</v>
      </c>
      <c r="C6166" s="21"/>
      <c r="D6166" s="22">
        <v>0</v>
      </c>
      <c r="E6166" s="23">
        <v>-8.8706018001548786E-2</v>
      </c>
      <c r="F6166" s="23">
        <v>-1.0663681430772483E-2</v>
      </c>
      <c r="G6166" s="23">
        <v>-8.7245538731319017E-2</v>
      </c>
      <c r="H6166" s="23">
        <v>-0.11405999807147192</v>
      </c>
      <c r="I6166" s="25">
        <f t="shared" si="384"/>
        <v>0</v>
      </c>
      <c r="J6166" s="25">
        <f t="shared" si="385"/>
        <v>0</v>
      </c>
      <c r="K6166" s="25">
        <f t="shared" si="386"/>
        <v>0</v>
      </c>
      <c r="L6166" s="25">
        <f t="shared" si="387"/>
        <v>0</v>
      </c>
      <c r="M6166" s="25">
        <v>0</v>
      </c>
      <c r="N6166" s="25" t="e">
        <v>#N/A</v>
      </c>
      <c r="O6166" s="25" t="e">
        <f>VLOOKUP(A6166,'NFkB target TFs'!$E$10:$E$54,1,FALSE)</f>
        <v>#N/A</v>
      </c>
      <c r="P6166" s="25" t="e">
        <f>VLOOKUP(A6166,'all NFkB targets'!$A$6:$A$571,1,FALSE)</f>
        <v>#N/A</v>
      </c>
    </row>
    <row r="6167" spans="1:16" x14ac:dyDescent="0.25">
      <c r="A6167" s="96" t="s">
        <v>2742</v>
      </c>
      <c r="B6167" s="21" t="s">
        <v>2743</v>
      </c>
      <c r="C6167" s="21"/>
      <c r="D6167" s="22">
        <v>0</v>
      </c>
      <c r="E6167" s="23">
        <v>-8.0727914053799546E-2</v>
      </c>
      <c r="F6167" s="23">
        <v>-6.4528182807548073E-2</v>
      </c>
      <c r="G6167" s="23">
        <v>-3.3336499109729772E-2</v>
      </c>
      <c r="H6167" s="23">
        <v>-0.11413251890485825</v>
      </c>
      <c r="I6167" s="25">
        <f t="shared" si="384"/>
        <v>0</v>
      </c>
      <c r="J6167" s="25">
        <f t="shared" si="385"/>
        <v>0</v>
      </c>
      <c r="K6167" s="25">
        <f t="shared" si="386"/>
        <v>0</v>
      </c>
      <c r="L6167" s="25">
        <f t="shared" si="387"/>
        <v>0</v>
      </c>
      <c r="M6167" s="25">
        <v>0</v>
      </c>
      <c r="N6167" s="25" t="e">
        <v>#N/A</v>
      </c>
      <c r="O6167" s="25" t="e">
        <f>VLOOKUP(A6167,'NFkB target TFs'!$E$10:$E$54,1,FALSE)</f>
        <v>#N/A</v>
      </c>
      <c r="P6167" s="25" t="e">
        <f>VLOOKUP(A6167,'all NFkB targets'!$A$6:$A$571,1,FALSE)</f>
        <v>#N/A</v>
      </c>
    </row>
    <row r="6168" spans="1:16" x14ac:dyDescent="0.25">
      <c r="A6168" s="96" t="s">
        <v>5024</v>
      </c>
      <c r="B6168" s="21" t="s">
        <v>5025</v>
      </c>
      <c r="C6168" s="21"/>
      <c r="D6168" s="22">
        <v>0</v>
      </c>
      <c r="E6168" s="23">
        <v>0.24383079034747701</v>
      </c>
      <c r="F6168" s="23">
        <v>-0.40397619393962669</v>
      </c>
      <c r="G6168" s="23">
        <v>0.1430237557124247</v>
      </c>
      <c r="H6168" s="23">
        <v>-0.11415206261189438</v>
      </c>
      <c r="I6168" s="25">
        <f t="shared" si="384"/>
        <v>0</v>
      </c>
      <c r="J6168" s="25">
        <f t="shared" si="385"/>
        <v>0</v>
      </c>
      <c r="K6168" s="25">
        <f t="shared" si="386"/>
        <v>0</v>
      </c>
      <c r="L6168" s="25">
        <f t="shared" si="387"/>
        <v>0</v>
      </c>
      <c r="M6168" s="25">
        <v>0</v>
      </c>
      <c r="N6168" s="25" t="e">
        <v>#N/A</v>
      </c>
      <c r="O6168" s="25" t="e">
        <f>VLOOKUP(A6168,'NFkB target TFs'!$E$10:$E$54,1,FALSE)</f>
        <v>#N/A</v>
      </c>
      <c r="P6168" s="25" t="e">
        <f>VLOOKUP(A6168,'all NFkB targets'!$A$6:$A$571,1,FALSE)</f>
        <v>#N/A</v>
      </c>
    </row>
    <row r="6169" spans="1:16" x14ac:dyDescent="0.25">
      <c r="A6169" s="96" t="s">
        <v>11801</v>
      </c>
      <c r="B6169" s="21" t="s">
        <v>941</v>
      </c>
      <c r="C6169" s="21"/>
      <c r="D6169" s="22">
        <v>0</v>
      </c>
      <c r="E6169" s="23">
        <v>0.13910000547171258</v>
      </c>
      <c r="F6169" s="23">
        <v>0.30436014721331806</v>
      </c>
      <c r="G6169" s="23">
        <v>0.29169598720193729</v>
      </c>
      <c r="H6169" s="23">
        <v>-0.11417876779600977</v>
      </c>
      <c r="I6169" s="25">
        <f t="shared" si="384"/>
        <v>0</v>
      </c>
      <c r="J6169" s="25">
        <f t="shared" si="385"/>
        <v>0</v>
      </c>
      <c r="K6169" s="25">
        <f t="shared" si="386"/>
        <v>0</v>
      </c>
      <c r="L6169" s="25">
        <f t="shared" si="387"/>
        <v>0</v>
      </c>
      <c r="M6169" s="25">
        <v>0</v>
      </c>
      <c r="N6169" s="25" t="e">
        <v>#N/A</v>
      </c>
      <c r="O6169" s="25" t="e">
        <f>VLOOKUP(A6169,'NFkB target TFs'!$E$10:$E$54,1,FALSE)</f>
        <v>#N/A</v>
      </c>
      <c r="P6169" s="25" t="e">
        <f>VLOOKUP(A6169,'all NFkB targets'!$A$6:$A$571,1,FALSE)</f>
        <v>#N/A</v>
      </c>
    </row>
    <row r="6170" spans="1:16" x14ac:dyDescent="0.25">
      <c r="A6170" s="96" t="s">
        <v>439</v>
      </c>
      <c r="B6170" s="21" t="s">
        <v>440</v>
      </c>
      <c r="C6170" s="21"/>
      <c r="D6170" s="22">
        <v>0</v>
      </c>
      <c r="E6170" s="23">
        <v>0.24407035910707259</v>
      </c>
      <c r="F6170" s="23">
        <v>0.11774026892850496</v>
      </c>
      <c r="G6170" s="23">
        <v>-0.1884878703911286</v>
      </c>
      <c r="H6170" s="23">
        <v>-0.1141941467746279</v>
      </c>
      <c r="I6170" s="25">
        <f t="shared" si="384"/>
        <v>0</v>
      </c>
      <c r="J6170" s="25">
        <f t="shared" si="385"/>
        <v>0</v>
      </c>
      <c r="K6170" s="25">
        <f t="shared" si="386"/>
        <v>0</v>
      </c>
      <c r="L6170" s="25">
        <f t="shared" si="387"/>
        <v>0</v>
      </c>
      <c r="M6170" s="25">
        <v>0</v>
      </c>
      <c r="N6170" s="25" t="e">
        <v>#N/A</v>
      </c>
      <c r="O6170" s="25" t="e">
        <f>VLOOKUP(A6170,'NFkB target TFs'!$E$10:$E$54,1,FALSE)</f>
        <v>#N/A</v>
      </c>
      <c r="P6170" s="25" t="e">
        <f>VLOOKUP(A6170,'all NFkB targets'!$A$6:$A$571,1,FALSE)</f>
        <v>#N/A</v>
      </c>
    </row>
    <row r="6171" spans="1:16" x14ac:dyDescent="0.25">
      <c r="A6171" s="96" t="s">
        <v>8783</v>
      </c>
      <c r="B6171" s="21" t="s">
        <v>8784</v>
      </c>
      <c r="C6171" s="21"/>
      <c r="D6171" s="22">
        <v>0</v>
      </c>
      <c r="E6171" s="23">
        <v>-0.5728573387577065</v>
      </c>
      <c r="F6171" s="23">
        <v>0.10489658380340929</v>
      </c>
      <c r="G6171" s="23">
        <v>0.47268445172727874</v>
      </c>
      <c r="H6171" s="23">
        <v>-0.11434944456623737</v>
      </c>
      <c r="I6171" s="25">
        <f t="shared" si="384"/>
        <v>0</v>
      </c>
      <c r="J6171" s="25">
        <f t="shared" si="385"/>
        <v>0</v>
      </c>
      <c r="K6171" s="25">
        <f t="shared" si="386"/>
        <v>0</v>
      </c>
      <c r="L6171" s="25">
        <f t="shared" si="387"/>
        <v>0</v>
      </c>
      <c r="M6171" s="25">
        <v>0</v>
      </c>
      <c r="N6171" s="25" t="e">
        <v>#N/A</v>
      </c>
      <c r="O6171" s="25" t="e">
        <f>VLOOKUP(A6171,'NFkB target TFs'!$E$10:$E$54,1,FALSE)</f>
        <v>#N/A</v>
      </c>
      <c r="P6171" s="25" t="e">
        <f>VLOOKUP(A6171,'all NFkB targets'!$A$6:$A$571,1,FALSE)</f>
        <v>#N/A</v>
      </c>
    </row>
    <row r="6172" spans="1:16" x14ac:dyDescent="0.25">
      <c r="A6172" s="96" t="s">
        <v>9711</v>
      </c>
      <c r="B6172" s="21" t="s">
        <v>9712</v>
      </c>
      <c r="C6172" s="21"/>
      <c r="D6172" s="22">
        <v>0</v>
      </c>
      <c r="E6172" s="23">
        <v>0.51782982216046214</v>
      </c>
      <c r="F6172" s="23">
        <v>7.510472220948558E-2</v>
      </c>
      <c r="G6172" s="23">
        <v>0.5032905631531871</v>
      </c>
      <c r="H6172" s="23">
        <v>-0.11436681667173197</v>
      </c>
      <c r="I6172" s="25">
        <f t="shared" si="384"/>
        <v>0</v>
      </c>
      <c r="J6172" s="25">
        <f t="shared" si="385"/>
        <v>0</v>
      </c>
      <c r="K6172" s="25">
        <f t="shared" si="386"/>
        <v>0</v>
      </c>
      <c r="L6172" s="25">
        <f t="shared" si="387"/>
        <v>0</v>
      </c>
      <c r="M6172" s="25">
        <v>0</v>
      </c>
      <c r="N6172" s="25" t="e">
        <v>#N/A</v>
      </c>
      <c r="O6172" s="25" t="e">
        <f>VLOOKUP(A6172,'NFkB target TFs'!$E$10:$E$54,1,FALSE)</f>
        <v>#N/A</v>
      </c>
      <c r="P6172" s="25" t="e">
        <f>VLOOKUP(A6172,'all NFkB targets'!$A$6:$A$571,1,FALSE)</f>
        <v>#N/A</v>
      </c>
    </row>
    <row r="6173" spans="1:16" x14ac:dyDescent="0.25">
      <c r="A6173" s="96" t="s">
        <v>4820</v>
      </c>
      <c r="B6173" s="21" t="s">
        <v>4821</v>
      </c>
      <c r="C6173" s="21"/>
      <c r="D6173" s="22">
        <v>0</v>
      </c>
      <c r="E6173" s="23">
        <v>0.19353329814878534</v>
      </c>
      <c r="F6173" s="23">
        <v>0.3148707229205388</v>
      </c>
      <c r="G6173" s="23">
        <v>0.46599168875971675</v>
      </c>
      <c r="H6173" s="23">
        <v>-0.11436834499487493</v>
      </c>
      <c r="I6173" s="25">
        <f t="shared" si="384"/>
        <v>0</v>
      </c>
      <c r="J6173" s="25">
        <f t="shared" si="385"/>
        <v>0</v>
      </c>
      <c r="K6173" s="25">
        <f t="shared" si="386"/>
        <v>0</v>
      </c>
      <c r="L6173" s="25">
        <f t="shared" si="387"/>
        <v>0</v>
      </c>
      <c r="M6173" s="25">
        <v>0</v>
      </c>
      <c r="N6173" s="25" t="e">
        <v>#N/A</v>
      </c>
      <c r="O6173" s="25" t="e">
        <f>VLOOKUP(A6173,'NFkB target TFs'!$E$10:$E$54,1,FALSE)</f>
        <v>#N/A</v>
      </c>
      <c r="P6173" s="25" t="e">
        <f>VLOOKUP(A6173,'all NFkB targets'!$A$6:$A$571,1,FALSE)</f>
        <v>#N/A</v>
      </c>
    </row>
    <row r="6174" spans="1:16" x14ac:dyDescent="0.25">
      <c r="A6174" s="96" t="s">
        <v>8787</v>
      </c>
      <c r="B6174" s="21" t="s">
        <v>8788</v>
      </c>
      <c r="C6174" s="21"/>
      <c r="D6174" s="22">
        <v>0</v>
      </c>
      <c r="E6174" s="23">
        <v>-9.4016854913624825E-2</v>
      </c>
      <c r="F6174" s="23">
        <v>0.125389766512671</v>
      </c>
      <c r="G6174" s="23">
        <v>0.22522481909660286</v>
      </c>
      <c r="H6174" s="23">
        <v>-0.11439344023490254</v>
      </c>
      <c r="I6174" s="25">
        <f t="shared" si="384"/>
        <v>0</v>
      </c>
      <c r="J6174" s="25">
        <f t="shared" si="385"/>
        <v>0</v>
      </c>
      <c r="K6174" s="25">
        <f t="shared" si="386"/>
        <v>0</v>
      </c>
      <c r="L6174" s="25">
        <f t="shared" si="387"/>
        <v>0</v>
      </c>
      <c r="M6174" s="25">
        <v>0</v>
      </c>
      <c r="N6174" s="25" t="e">
        <v>#N/A</v>
      </c>
      <c r="O6174" s="25" t="e">
        <f>VLOOKUP(A6174,'NFkB target TFs'!$E$10:$E$54,1,FALSE)</f>
        <v>#N/A</v>
      </c>
      <c r="P6174" s="25" t="e">
        <f>VLOOKUP(A6174,'all NFkB targets'!$A$6:$A$571,1,FALSE)</f>
        <v>#N/A</v>
      </c>
    </row>
    <row r="6175" spans="1:16" x14ac:dyDescent="0.25">
      <c r="A6175" s="96" t="s">
        <v>10914</v>
      </c>
      <c r="B6175" s="21" t="s">
        <v>10915</v>
      </c>
      <c r="C6175" s="21"/>
      <c r="D6175" s="22">
        <v>0</v>
      </c>
      <c r="E6175" s="23">
        <v>-0.35938050568630198</v>
      </c>
      <c r="F6175" s="23">
        <v>-2.6535084918316485E-3</v>
      </c>
      <c r="G6175" s="23">
        <v>0.19939148331096376</v>
      </c>
      <c r="H6175" s="23">
        <v>-0.11469324213880186</v>
      </c>
      <c r="I6175" s="25">
        <f t="shared" si="384"/>
        <v>0</v>
      </c>
      <c r="J6175" s="25">
        <f t="shared" si="385"/>
        <v>0</v>
      </c>
      <c r="K6175" s="25">
        <f t="shared" si="386"/>
        <v>0</v>
      </c>
      <c r="L6175" s="25">
        <f t="shared" si="387"/>
        <v>0</v>
      </c>
      <c r="M6175" s="25">
        <v>0</v>
      </c>
      <c r="N6175" s="25" t="e">
        <v>#N/A</v>
      </c>
      <c r="O6175" s="25" t="e">
        <f>VLOOKUP(A6175,'NFkB target TFs'!$E$10:$E$54,1,FALSE)</f>
        <v>#N/A</v>
      </c>
      <c r="P6175" s="25" t="e">
        <f>VLOOKUP(A6175,'all NFkB targets'!$A$6:$A$571,1,FALSE)</f>
        <v>#N/A</v>
      </c>
    </row>
    <row r="6176" spans="1:16" x14ac:dyDescent="0.25">
      <c r="A6176" s="96" t="s">
        <v>13405</v>
      </c>
      <c r="B6176" s="21" t="s">
        <v>13406</v>
      </c>
      <c r="C6176" s="21"/>
      <c r="D6176" s="22">
        <v>0</v>
      </c>
      <c r="E6176" s="28">
        <v>0.15154945416230733</v>
      </c>
      <c r="F6176" s="23">
        <v>-6.625492940757631E-2</v>
      </c>
      <c r="G6176" s="24">
        <v>-0.93889348823669605</v>
      </c>
      <c r="H6176" s="24">
        <v>-0.11474744955179553</v>
      </c>
      <c r="I6176" s="25">
        <f t="shared" si="384"/>
        <v>0</v>
      </c>
      <c r="J6176" s="25">
        <f t="shared" si="385"/>
        <v>0</v>
      </c>
      <c r="K6176" s="25">
        <f t="shared" si="386"/>
        <v>1</v>
      </c>
      <c r="L6176" s="25">
        <f t="shared" si="387"/>
        <v>0</v>
      </c>
      <c r="M6176" s="25">
        <v>1</v>
      </c>
      <c r="N6176" s="25" t="e">
        <v>#N/A</v>
      </c>
      <c r="O6176" s="25" t="e">
        <f>VLOOKUP(A6176,'NFkB target TFs'!$E$10:$E$54,1,FALSE)</f>
        <v>#N/A</v>
      </c>
      <c r="P6176" s="25" t="e">
        <f>VLOOKUP(A6176,'all NFkB targets'!$A$6:$A$571,1,FALSE)</f>
        <v>#N/A</v>
      </c>
    </row>
    <row r="6177" spans="1:16" x14ac:dyDescent="0.25">
      <c r="A6177" s="96" t="s">
        <v>10457</v>
      </c>
      <c r="B6177" s="21" t="s">
        <v>10458</v>
      </c>
      <c r="C6177" s="21"/>
      <c r="D6177" s="22">
        <v>0</v>
      </c>
      <c r="E6177" s="23">
        <v>-0.1233570661524873</v>
      </c>
      <c r="F6177" s="23">
        <v>-0.14723053136765105</v>
      </c>
      <c r="G6177" s="23">
        <v>-0.40671485115620054</v>
      </c>
      <c r="H6177" s="23">
        <v>-0.11478314113758056</v>
      </c>
      <c r="I6177" s="25">
        <f t="shared" si="384"/>
        <v>0</v>
      </c>
      <c r="J6177" s="25">
        <f t="shared" si="385"/>
        <v>0</v>
      </c>
      <c r="K6177" s="25">
        <f t="shared" si="386"/>
        <v>0</v>
      </c>
      <c r="L6177" s="25">
        <f t="shared" si="387"/>
        <v>0</v>
      </c>
      <c r="M6177" s="25">
        <v>0</v>
      </c>
      <c r="N6177" s="25" t="e">
        <v>#N/A</v>
      </c>
      <c r="O6177" s="25" t="e">
        <f>VLOOKUP(A6177,'NFkB target TFs'!$E$10:$E$54,1,FALSE)</f>
        <v>#N/A</v>
      </c>
      <c r="P6177" s="25" t="e">
        <f>VLOOKUP(A6177,'all NFkB targets'!$A$6:$A$571,1,FALSE)</f>
        <v>#N/A</v>
      </c>
    </row>
    <row r="6178" spans="1:16" x14ac:dyDescent="0.25">
      <c r="A6178" s="96" t="s">
        <v>4432</v>
      </c>
      <c r="B6178" s="21" t="s">
        <v>4433</v>
      </c>
      <c r="C6178" s="21"/>
      <c r="D6178" s="22">
        <v>0</v>
      </c>
      <c r="E6178" s="23">
        <v>-0.16188681935609475</v>
      </c>
      <c r="F6178" s="23">
        <v>0.32963091373282438</v>
      </c>
      <c r="G6178" s="23">
        <v>-3.5205331273062017E-2</v>
      </c>
      <c r="H6178" s="23">
        <v>-0.1148420783202551</v>
      </c>
      <c r="I6178" s="25">
        <f t="shared" si="384"/>
        <v>0</v>
      </c>
      <c r="J6178" s="25">
        <f t="shared" si="385"/>
        <v>0</v>
      </c>
      <c r="K6178" s="25">
        <f t="shared" si="386"/>
        <v>0</v>
      </c>
      <c r="L6178" s="25">
        <f t="shared" si="387"/>
        <v>0</v>
      </c>
      <c r="M6178" s="25">
        <v>0</v>
      </c>
      <c r="N6178" s="25" t="e">
        <v>#N/A</v>
      </c>
      <c r="O6178" s="25" t="e">
        <f>VLOOKUP(A6178,'NFkB target TFs'!$E$10:$E$54,1,FALSE)</f>
        <v>#N/A</v>
      </c>
      <c r="P6178" s="25" t="e">
        <f>VLOOKUP(A6178,'all NFkB targets'!$A$6:$A$571,1,FALSE)</f>
        <v>#N/A</v>
      </c>
    </row>
    <row r="6179" spans="1:16" x14ac:dyDescent="0.25">
      <c r="A6179" s="96" t="s">
        <v>8351</v>
      </c>
      <c r="B6179" s="21" t="s">
        <v>8352</v>
      </c>
      <c r="C6179" s="21"/>
      <c r="D6179" s="22">
        <v>0</v>
      </c>
      <c r="E6179" s="23">
        <v>-0.13189703515880877</v>
      </c>
      <c r="F6179" s="23">
        <v>-1.1919954990623824E-2</v>
      </c>
      <c r="G6179" s="23">
        <v>4.7383019268174745E-2</v>
      </c>
      <c r="H6179" s="23">
        <v>-0.11494928738309371</v>
      </c>
      <c r="I6179" s="25">
        <f t="shared" si="384"/>
        <v>0</v>
      </c>
      <c r="J6179" s="25">
        <f t="shared" si="385"/>
        <v>0</v>
      </c>
      <c r="K6179" s="25">
        <f t="shared" si="386"/>
        <v>0</v>
      </c>
      <c r="L6179" s="25">
        <f t="shared" si="387"/>
        <v>0</v>
      </c>
      <c r="M6179" s="25">
        <v>0</v>
      </c>
      <c r="N6179" s="25" t="e">
        <v>#N/A</v>
      </c>
      <c r="O6179" s="25" t="e">
        <f>VLOOKUP(A6179,'NFkB target TFs'!$E$10:$E$54,1,FALSE)</f>
        <v>#N/A</v>
      </c>
      <c r="P6179" s="25" t="e">
        <f>VLOOKUP(A6179,'all NFkB targets'!$A$6:$A$571,1,FALSE)</f>
        <v>#N/A</v>
      </c>
    </row>
    <row r="6180" spans="1:16" x14ac:dyDescent="0.25">
      <c r="A6180" s="96" t="s">
        <v>12509</v>
      </c>
      <c r="B6180" s="21" t="s">
        <v>12510</v>
      </c>
      <c r="C6180" s="21"/>
      <c r="D6180" s="22">
        <v>0</v>
      </c>
      <c r="E6180" s="28">
        <v>0.12264569924949306</v>
      </c>
      <c r="F6180" s="24">
        <v>-0.81605543423101179</v>
      </c>
      <c r="G6180" s="23">
        <v>-5.1780416602213893E-2</v>
      </c>
      <c r="H6180" s="24">
        <v>-0.11496525587269639</v>
      </c>
      <c r="I6180" s="25">
        <f t="shared" si="384"/>
        <v>0</v>
      </c>
      <c r="J6180" s="25">
        <f t="shared" si="385"/>
        <v>1</v>
      </c>
      <c r="K6180" s="25">
        <f t="shared" si="386"/>
        <v>0</v>
      </c>
      <c r="L6180" s="25">
        <f t="shared" si="387"/>
        <v>0</v>
      </c>
      <c r="M6180" s="25">
        <v>1</v>
      </c>
      <c r="N6180" s="25" t="e">
        <v>#N/A</v>
      </c>
      <c r="O6180" s="25" t="e">
        <f>VLOOKUP(A6180,'NFkB target TFs'!$E$10:$E$54,1,FALSE)</f>
        <v>#N/A</v>
      </c>
      <c r="P6180" s="25" t="e">
        <f>VLOOKUP(A6180,'all NFkB targets'!$A$6:$A$571,1,FALSE)</f>
        <v>#N/A</v>
      </c>
    </row>
    <row r="6181" spans="1:16" x14ac:dyDescent="0.25">
      <c r="A6181" s="96" t="s">
        <v>12020</v>
      </c>
      <c r="B6181" s="21" t="s">
        <v>12021</v>
      </c>
      <c r="C6181" s="21"/>
      <c r="D6181" s="22">
        <v>0</v>
      </c>
      <c r="E6181" s="24">
        <v>-0.71984077312580785</v>
      </c>
      <c r="F6181" s="23">
        <v>2.4133969291989969E-2</v>
      </c>
      <c r="G6181" s="24">
        <v>-0.46994787307469965</v>
      </c>
      <c r="H6181" s="24">
        <v>-0.11504508977594981</v>
      </c>
      <c r="I6181" s="25">
        <f t="shared" si="384"/>
        <v>1</v>
      </c>
      <c r="J6181" s="25">
        <f t="shared" si="385"/>
        <v>0</v>
      </c>
      <c r="K6181" s="25">
        <f t="shared" si="386"/>
        <v>0</v>
      </c>
      <c r="L6181" s="25">
        <f t="shared" si="387"/>
        <v>0</v>
      </c>
      <c r="M6181" s="25">
        <v>1</v>
      </c>
      <c r="N6181" s="25" t="e">
        <v>#N/A</v>
      </c>
      <c r="O6181" s="25" t="e">
        <f>VLOOKUP(A6181,'NFkB target TFs'!$E$10:$E$54,1,FALSE)</f>
        <v>#N/A</v>
      </c>
      <c r="P6181" s="25" t="e">
        <f>VLOOKUP(A6181,'all NFkB targets'!$A$6:$A$571,1,FALSE)</f>
        <v>#N/A</v>
      </c>
    </row>
    <row r="6182" spans="1:16" x14ac:dyDescent="0.25">
      <c r="A6182" s="96" t="s">
        <v>11875</v>
      </c>
      <c r="B6182" s="21" t="s">
        <v>941</v>
      </c>
      <c r="C6182" s="21"/>
      <c r="D6182" s="22">
        <v>0</v>
      </c>
      <c r="E6182" s="23">
        <v>-1.2125357228799295E-2</v>
      </c>
      <c r="F6182" s="23">
        <v>1.8862451904394631E-2</v>
      </c>
      <c r="G6182" s="23">
        <v>0.2553291269314058</v>
      </c>
      <c r="H6182" s="23">
        <v>-0.11511787565492163</v>
      </c>
      <c r="I6182" s="25">
        <f t="shared" si="384"/>
        <v>0</v>
      </c>
      <c r="J6182" s="25">
        <f t="shared" si="385"/>
        <v>0</v>
      </c>
      <c r="K6182" s="25">
        <f t="shared" si="386"/>
        <v>0</v>
      </c>
      <c r="L6182" s="25">
        <f t="shared" si="387"/>
        <v>0</v>
      </c>
      <c r="M6182" s="25">
        <v>0</v>
      </c>
      <c r="N6182" s="25" t="e">
        <v>#N/A</v>
      </c>
      <c r="O6182" s="25" t="e">
        <f>VLOOKUP(A6182,'NFkB target TFs'!$E$10:$E$54,1,FALSE)</f>
        <v>#N/A</v>
      </c>
      <c r="P6182" s="25" t="e">
        <f>VLOOKUP(A6182,'all NFkB targets'!$A$6:$A$571,1,FALSE)</f>
        <v>#N/A</v>
      </c>
    </row>
    <row r="6183" spans="1:16" x14ac:dyDescent="0.25">
      <c r="A6183" s="96" t="s">
        <v>8291</v>
      </c>
      <c r="B6183" s="21" t="s">
        <v>8292</v>
      </c>
      <c r="C6183" s="21"/>
      <c r="D6183" s="22">
        <v>0</v>
      </c>
      <c r="E6183" s="23">
        <v>0.23041166932932328</v>
      </c>
      <c r="F6183" s="23">
        <v>0.27738656013258361</v>
      </c>
      <c r="G6183" s="23">
        <v>0.32105080994644086</v>
      </c>
      <c r="H6183" s="23">
        <v>-0.11512009022562808</v>
      </c>
      <c r="I6183" s="25">
        <f t="shared" si="384"/>
        <v>0</v>
      </c>
      <c r="J6183" s="25">
        <f t="shared" si="385"/>
        <v>0</v>
      </c>
      <c r="K6183" s="25">
        <f t="shared" si="386"/>
        <v>0</v>
      </c>
      <c r="L6183" s="25">
        <f t="shared" si="387"/>
        <v>0</v>
      </c>
      <c r="M6183" s="25">
        <v>0</v>
      </c>
      <c r="N6183" s="25" t="e">
        <v>#N/A</v>
      </c>
      <c r="O6183" s="25" t="e">
        <f>VLOOKUP(A6183,'NFkB target TFs'!$E$10:$E$54,1,FALSE)</f>
        <v>#N/A</v>
      </c>
      <c r="P6183" s="25" t="e">
        <f>VLOOKUP(A6183,'all NFkB targets'!$A$6:$A$571,1,FALSE)</f>
        <v>#N/A</v>
      </c>
    </row>
    <row r="6184" spans="1:16" x14ac:dyDescent="0.25">
      <c r="A6184" s="96" t="s">
        <v>5258</v>
      </c>
      <c r="B6184" s="21" t="s">
        <v>5259</v>
      </c>
      <c r="C6184" s="21"/>
      <c r="D6184" s="22">
        <v>0</v>
      </c>
      <c r="E6184" s="23">
        <v>-7.596827157008737E-2</v>
      </c>
      <c r="F6184" s="23">
        <v>-0.36640870754337856</v>
      </c>
      <c r="G6184" s="23">
        <v>-0.2779394254575106</v>
      </c>
      <c r="H6184" s="23">
        <v>-0.11512368893903148</v>
      </c>
      <c r="I6184" s="25">
        <f t="shared" si="384"/>
        <v>0</v>
      </c>
      <c r="J6184" s="25">
        <f t="shared" si="385"/>
        <v>0</v>
      </c>
      <c r="K6184" s="25">
        <f t="shared" si="386"/>
        <v>0</v>
      </c>
      <c r="L6184" s="25">
        <f t="shared" si="387"/>
        <v>0</v>
      </c>
      <c r="M6184" s="25">
        <v>0</v>
      </c>
      <c r="N6184" s="25" t="e">
        <v>#N/A</v>
      </c>
      <c r="O6184" s="25" t="e">
        <f>VLOOKUP(A6184,'NFkB target TFs'!$E$10:$E$54,1,FALSE)</f>
        <v>#N/A</v>
      </c>
      <c r="P6184" s="25" t="e">
        <f>VLOOKUP(A6184,'all NFkB targets'!$A$6:$A$571,1,FALSE)</f>
        <v>#N/A</v>
      </c>
    </row>
    <row r="6185" spans="1:16" x14ac:dyDescent="0.25">
      <c r="A6185" s="96" t="s">
        <v>4156</v>
      </c>
      <c r="B6185" s="21" t="s">
        <v>4157</v>
      </c>
      <c r="C6185" s="21"/>
      <c r="D6185" s="22">
        <v>0</v>
      </c>
      <c r="E6185" s="23">
        <v>8.5755234073010028E-2</v>
      </c>
      <c r="F6185" s="23">
        <v>0.20540180815550488</v>
      </c>
      <c r="G6185" s="23">
        <v>0.38919957899882568</v>
      </c>
      <c r="H6185" s="23">
        <v>-0.11530744030892219</v>
      </c>
      <c r="I6185" s="25">
        <f t="shared" si="384"/>
        <v>0</v>
      </c>
      <c r="J6185" s="25">
        <f t="shared" si="385"/>
        <v>0</v>
      </c>
      <c r="K6185" s="25">
        <f t="shared" si="386"/>
        <v>0</v>
      </c>
      <c r="L6185" s="25">
        <f t="shared" si="387"/>
        <v>0</v>
      </c>
      <c r="M6185" s="25">
        <v>0</v>
      </c>
      <c r="N6185" s="25" t="e">
        <v>#N/A</v>
      </c>
      <c r="O6185" s="25" t="e">
        <f>VLOOKUP(A6185,'NFkB target TFs'!$E$10:$E$54,1,FALSE)</f>
        <v>#N/A</v>
      </c>
      <c r="P6185" s="25" t="e">
        <f>VLOOKUP(A6185,'all NFkB targets'!$A$6:$A$571,1,FALSE)</f>
        <v>#N/A</v>
      </c>
    </row>
    <row r="6186" spans="1:16" x14ac:dyDescent="0.25">
      <c r="A6186" s="96" t="s">
        <v>11423</v>
      </c>
      <c r="B6186" s="21" t="s">
        <v>11424</v>
      </c>
      <c r="C6186" s="21"/>
      <c r="D6186" s="22">
        <v>0</v>
      </c>
      <c r="E6186" s="23">
        <v>-0.24183235539143277</v>
      </c>
      <c r="F6186" s="23">
        <v>9.9730204655190877E-2</v>
      </c>
      <c r="G6186" s="23">
        <v>0.26073686381394717</v>
      </c>
      <c r="H6186" s="23">
        <v>-0.11535316985542232</v>
      </c>
      <c r="I6186" s="25">
        <f t="shared" si="384"/>
        <v>0</v>
      </c>
      <c r="J6186" s="25">
        <f t="shared" si="385"/>
        <v>0</v>
      </c>
      <c r="K6186" s="25">
        <f t="shared" si="386"/>
        <v>0</v>
      </c>
      <c r="L6186" s="25">
        <f t="shared" si="387"/>
        <v>0</v>
      </c>
      <c r="M6186" s="25">
        <v>0</v>
      </c>
      <c r="N6186" s="25" t="e">
        <v>#N/A</v>
      </c>
      <c r="O6186" s="25" t="e">
        <f>VLOOKUP(A6186,'NFkB target TFs'!$E$10:$E$54,1,FALSE)</f>
        <v>#N/A</v>
      </c>
      <c r="P6186" s="25" t="e">
        <f>VLOOKUP(A6186,'all NFkB targets'!$A$6:$A$571,1,FALSE)</f>
        <v>#N/A</v>
      </c>
    </row>
    <row r="6187" spans="1:16" x14ac:dyDescent="0.25">
      <c r="A6187" s="96" t="s">
        <v>7983</v>
      </c>
      <c r="B6187" s="21" t="s">
        <v>7984</v>
      </c>
      <c r="C6187" s="21"/>
      <c r="D6187" s="22">
        <v>0</v>
      </c>
      <c r="E6187" s="23">
        <v>0.38093790515538761</v>
      </c>
      <c r="F6187" s="23">
        <v>0.12321477811013598</v>
      </c>
      <c r="G6187" s="23">
        <v>-0.12167490304418375</v>
      </c>
      <c r="H6187" s="23">
        <v>-0.11543910103786811</v>
      </c>
      <c r="I6187" s="25">
        <f t="shared" si="384"/>
        <v>0</v>
      </c>
      <c r="J6187" s="25">
        <f t="shared" si="385"/>
        <v>0</v>
      </c>
      <c r="K6187" s="25">
        <f t="shared" si="386"/>
        <v>0</v>
      </c>
      <c r="L6187" s="25">
        <f t="shared" si="387"/>
        <v>0</v>
      </c>
      <c r="M6187" s="25">
        <v>0</v>
      </c>
      <c r="N6187" s="25" t="e">
        <v>#N/A</v>
      </c>
      <c r="O6187" s="25" t="e">
        <f>VLOOKUP(A6187,'NFkB target TFs'!$E$10:$E$54,1,FALSE)</f>
        <v>#N/A</v>
      </c>
      <c r="P6187" s="25" t="e">
        <f>VLOOKUP(A6187,'all NFkB targets'!$A$6:$A$571,1,FALSE)</f>
        <v>#N/A</v>
      </c>
    </row>
    <row r="6188" spans="1:16" x14ac:dyDescent="0.25">
      <c r="A6188" s="96" t="s">
        <v>10866</v>
      </c>
      <c r="B6188" s="21" t="s">
        <v>10867</v>
      </c>
      <c r="C6188" s="21"/>
      <c r="D6188" s="22">
        <v>0</v>
      </c>
      <c r="E6188" s="23">
        <v>0.19318548718213061</v>
      </c>
      <c r="F6188" s="23">
        <v>-2.3226309003644236E-3</v>
      </c>
      <c r="G6188" s="23">
        <v>-0.36333662941948675</v>
      </c>
      <c r="H6188" s="23">
        <v>-0.11544788186043804</v>
      </c>
      <c r="I6188" s="25">
        <f t="shared" ref="I6188:I6251" si="388">IF(ABS(E6188)&gt;0.585,1,0)</f>
        <v>0</v>
      </c>
      <c r="J6188" s="25">
        <f t="shared" ref="J6188:J6251" si="389">IF(ABS(F6188)&gt;0.585,1,0)</f>
        <v>0</v>
      </c>
      <c r="K6188" s="25">
        <f t="shared" ref="K6188:K6251" si="390">IF(ABS(G6188)&gt;0.585,1,0)</f>
        <v>0</v>
      </c>
      <c r="L6188" s="25">
        <f t="shared" ref="L6188:L6251" si="391">IF(ABS(H6188)&gt;0.585,1,0)</f>
        <v>0</v>
      </c>
      <c r="M6188" s="25">
        <v>0</v>
      </c>
      <c r="N6188" s="25" t="e">
        <v>#N/A</v>
      </c>
      <c r="O6188" s="25" t="e">
        <f>VLOOKUP(A6188,'NFkB target TFs'!$E$10:$E$54,1,FALSE)</f>
        <v>#N/A</v>
      </c>
      <c r="P6188" s="25" t="e">
        <f>VLOOKUP(A6188,'all NFkB targets'!$A$6:$A$571,1,FALSE)</f>
        <v>#N/A</v>
      </c>
    </row>
    <row r="6189" spans="1:16" x14ac:dyDescent="0.25">
      <c r="A6189" s="96" t="s">
        <v>2593</v>
      </c>
      <c r="B6189" s="21" t="s">
        <v>2594</v>
      </c>
      <c r="C6189" s="21"/>
      <c r="D6189" s="22">
        <v>0</v>
      </c>
      <c r="E6189" s="23">
        <v>0.26797381164566536</v>
      </c>
      <c r="F6189" s="23">
        <v>-0.48633877096855177</v>
      </c>
      <c r="G6189" s="23">
        <v>0.14147679819988376</v>
      </c>
      <c r="H6189" s="23">
        <v>-0.11546976261646524</v>
      </c>
      <c r="I6189" s="25">
        <f t="shared" si="388"/>
        <v>0</v>
      </c>
      <c r="J6189" s="25">
        <f t="shared" si="389"/>
        <v>0</v>
      </c>
      <c r="K6189" s="25">
        <f t="shared" si="390"/>
        <v>0</v>
      </c>
      <c r="L6189" s="25">
        <f t="shared" si="391"/>
        <v>0</v>
      </c>
      <c r="M6189" s="25">
        <v>0</v>
      </c>
      <c r="N6189" s="25" t="e">
        <v>#N/A</v>
      </c>
      <c r="O6189" s="25" t="e">
        <f>VLOOKUP(A6189,'NFkB target TFs'!$E$10:$E$54,1,FALSE)</f>
        <v>#N/A</v>
      </c>
      <c r="P6189" s="25" t="e">
        <f>VLOOKUP(A6189,'all NFkB targets'!$A$6:$A$571,1,FALSE)</f>
        <v>#N/A</v>
      </c>
    </row>
    <row r="6190" spans="1:16" x14ac:dyDescent="0.25">
      <c r="A6190" s="96" t="s">
        <v>5563</v>
      </c>
      <c r="B6190" s="21" t="s">
        <v>5564</v>
      </c>
      <c r="C6190" s="21"/>
      <c r="D6190" s="22">
        <v>0</v>
      </c>
      <c r="E6190" s="23">
        <v>-0.5601575124629109</v>
      </c>
      <c r="F6190" s="23">
        <v>-0.12016945004465741</v>
      </c>
      <c r="G6190" s="23">
        <v>-6.2728588475347E-2</v>
      </c>
      <c r="H6190" s="23">
        <v>-0.1155167277353232</v>
      </c>
      <c r="I6190" s="25">
        <f t="shared" si="388"/>
        <v>0</v>
      </c>
      <c r="J6190" s="25">
        <f t="shared" si="389"/>
        <v>0</v>
      </c>
      <c r="K6190" s="25">
        <f t="shared" si="390"/>
        <v>0</v>
      </c>
      <c r="L6190" s="25">
        <f t="shared" si="391"/>
        <v>0</v>
      </c>
      <c r="M6190" s="25">
        <v>0</v>
      </c>
      <c r="N6190" s="25" t="e">
        <v>#N/A</v>
      </c>
      <c r="O6190" s="25" t="e">
        <f>VLOOKUP(A6190,'NFkB target TFs'!$E$10:$E$54,1,FALSE)</f>
        <v>#N/A</v>
      </c>
      <c r="P6190" s="25" t="e">
        <f>VLOOKUP(A6190,'all NFkB targets'!$A$6:$A$571,1,FALSE)</f>
        <v>#N/A</v>
      </c>
    </row>
    <row r="6191" spans="1:16" x14ac:dyDescent="0.25">
      <c r="A6191" s="96" t="s">
        <v>7830</v>
      </c>
      <c r="B6191" s="21" t="s">
        <v>7831</v>
      </c>
      <c r="C6191" s="21"/>
      <c r="D6191" s="22">
        <v>0</v>
      </c>
      <c r="E6191" s="23">
        <v>-0.14494833591109951</v>
      </c>
      <c r="F6191" s="23">
        <v>-0.41232099968159647</v>
      </c>
      <c r="G6191" s="23">
        <v>-0.19831671391650452</v>
      </c>
      <c r="H6191" s="23">
        <v>-0.11553433121946038</v>
      </c>
      <c r="I6191" s="25">
        <f t="shared" si="388"/>
        <v>0</v>
      </c>
      <c r="J6191" s="25">
        <f t="shared" si="389"/>
        <v>0</v>
      </c>
      <c r="K6191" s="25">
        <f t="shared" si="390"/>
        <v>0</v>
      </c>
      <c r="L6191" s="25">
        <f t="shared" si="391"/>
        <v>0</v>
      </c>
      <c r="M6191" s="25">
        <v>0</v>
      </c>
      <c r="N6191" s="25" t="e">
        <v>#N/A</v>
      </c>
      <c r="O6191" s="25" t="e">
        <f>VLOOKUP(A6191,'NFkB target TFs'!$E$10:$E$54,1,FALSE)</f>
        <v>#N/A</v>
      </c>
      <c r="P6191" s="25" t="e">
        <f>VLOOKUP(A6191,'all NFkB targets'!$A$6:$A$571,1,FALSE)</f>
        <v>#N/A</v>
      </c>
    </row>
    <row r="6192" spans="1:16" x14ac:dyDescent="0.25">
      <c r="A6192" s="96" t="s">
        <v>6883</v>
      </c>
      <c r="B6192" s="21" t="s">
        <v>6884</v>
      </c>
      <c r="C6192" s="21"/>
      <c r="D6192" s="22">
        <v>0</v>
      </c>
      <c r="E6192" s="23">
        <v>-0.15801182783234083</v>
      </c>
      <c r="F6192" s="23">
        <v>9.7135128104068616E-2</v>
      </c>
      <c r="G6192" s="23">
        <v>4.4351797313159788E-2</v>
      </c>
      <c r="H6192" s="23">
        <v>-0.11555873619064598</v>
      </c>
      <c r="I6192" s="25">
        <f t="shared" si="388"/>
        <v>0</v>
      </c>
      <c r="J6192" s="25">
        <f t="shared" si="389"/>
        <v>0</v>
      </c>
      <c r="K6192" s="25">
        <f t="shared" si="390"/>
        <v>0</v>
      </c>
      <c r="L6192" s="25">
        <f t="shared" si="391"/>
        <v>0</v>
      </c>
      <c r="M6192" s="25">
        <v>0</v>
      </c>
      <c r="N6192" s="25" t="e">
        <v>#N/A</v>
      </c>
      <c r="O6192" s="25" t="e">
        <f>VLOOKUP(A6192,'NFkB target TFs'!$E$10:$E$54,1,FALSE)</f>
        <v>#N/A</v>
      </c>
      <c r="P6192" s="25" t="e">
        <f>VLOOKUP(A6192,'all NFkB targets'!$A$6:$A$571,1,FALSE)</f>
        <v>#N/A</v>
      </c>
    </row>
    <row r="6193" spans="1:16" x14ac:dyDescent="0.25">
      <c r="A6193" s="96" t="s">
        <v>5145</v>
      </c>
      <c r="B6193" s="21" t="s">
        <v>5146</v>
      </c>
      <c r="C6193" s="21"/>
      <c r="D6193" s="22">
        <v>0</v>
      </c>
      <c r="E6193" s="23">
        <v>-7.4612216623891489E-2</v>
      </c>
      <c r="F6193" s="23">
        <v>2.1837790496117743E-2</v>
      </c>
      <c r="G6193" s="23">
        <v>-0.36018518026455459</v>
      </c>
      <c r="H6193" s="23">
        <v>-0.11564927233653131</v>
      </c>
      <c r="I6193" s="25">
        <f t="shared" si="388"/>
        <v>0</v>
      </c>
      <c r="J6193" s="25">
        <f t="shared" si="389"/>
        <v>0</v>
      </c>
      <c r="K6193" s="25">
        <f t="shared" si="390"/>
        <v>0</v>
      </c>
      <c r="L6193" s="25">
        <f t="shared" si="391"/>
        <v>0</v>
      </c>
      <c r="M6193" s="25">
        <v>0</v>
      </c>
      <c r="N6193" s="25" t="e">
        <v>#N/A</v>
      </c>
      <c r="O6193" s="25" t="e">
        <f>VLOOKUP(A6193,'NFkB target TFs'!$E$10:$E$54,1,FALSE)</f>
        <v>#N/A</v>
      </c>
      <c r="P6193" s="25" t="e">
        <f>VLOOKUP(A6193,'all NFkB targets'!$A$6:$A$571,1,FALSE)</f>
        <v>#N/A</v>
      </c>
    </row>
    <row r="6194" spans="1:16" x14ac:dyDescent="0.25">
      <c r="A6194" s="96" t="s">
        <v>5256</v>
      </c>
      <c r="B6194" s="21" t="s">
        <v>5257</v>
      </c>
      <c r="C6194" s="21"/>
      <c r="D6194" s="22">
        <v>0</v>
      </c>
      <c r="E6194" s="23">
        <v>1.0316691155338587E-2</v>
      </c>
      <c r="F6194" s="23">
        <v>4.829444043011219E-2</v>
      </c>
      <c r="G6194" s="23">
        <v>0.15973532285362577</v>
      </c>
      <c r="H6194" s="23">
        <v>-0.11568929536699342</v>
      </c>
      <c r="I6194" s="25">
        <f t="shared" si="388"/>
        <v>0</v>
      </c>
      <c r="J6194" s="25">
        <f t="shared" si="389"/>
        <v>0</v>
      </c>
      <c r="K6194" s="25">
        <f t="shared" si="390"/>
        <v>0</v>
      </c>
      <c r="L6194" s="25">
        <f t="shared" si="391"/>
        <v>0</v>
      </c>
      <c r="M6194" s="25">
        <v>0</v>
      </c>
      <c r="N6194" s="25" t="e">
        <v>#N/A</v>
      </c>
      <c r="O6194" s="25" t="e">
        <f>VLOOKUP(A6194,'NFkB target TFs'!$E$10:$E$54,1,FALSE)</f>
        <v>#N/A</v>
      </c>
      <c r="P6194" s="25" t="e">
        <f>VLOOKUP(A6194,'all NFkB targets'!$A$6:$A$571,1,FALSE)</f>
        <v>#N/A</v>
      </c>
    </row>
    <row r="6195" spans="1:16" x14ac:dyDescent="0.25">
      <c r="A6195" s="96" t="s">
        <v>7680</v>
      </c>
      <c r="B6195" s="21" t="s">
        <v>7681</v>
      </c>
      <c r="C6195" s="21"/>
      <c r="D6195" s="22">
        <v>0</v>
      </c>
      <c r="E6195" s="23">
        <v>0.1694913038467156</v>
      </c>
      <c r="F6195" s="23">
        <v>9.2406622024305302E-2</v>
      </c>
      <c r="G6195" s="23">
        <v>-0.12296313913482568</v>
      </c>
      <c r="H6195" s="23">
        <v>-0.11571724323356872</v>
      </c>
      <c r="I6195" s="25">
        <f t="shared" si="388"/>
        <v>0</v>
      </c>
      <c r="J6195" s="25">
        <f t="shared" si="389"/>
        <v>0</v>
      </c>
      <c r="K6195" s="25">
        <f t="shared" si="390"/>
        <v>0</v>
      </c>
      <c r="L6195" s="25">
        <f t="shared" si="391"/>
        <v>0</v>
      </c>
      <c r="M6195" s="25">
        <v>0</v>
      </c>
      <c r="N6195" s="25" t="e">
        <v>#N/A</v>
      </c>
      <c r="O6195" s="25" t="e">
        <f>VLOOKUP(A6195,'NFkB target TFs'!$E$10:$E$54,1,FALSE)</f>
        <v>#N/A</v>
      </c>
      <c r="P6195" s="25" t="e">
        <f>VLOOKUP(A6195,'all NFkB targets'!$A$6:$A$571,1,FALSE)</f>
        <v>#N/A</v>
      </c>
    </row>
    <row r="6196" spans="1:16" x14ac:dyDescent="0.25">
      <c r="A6196" s="96" t="s">
        <v>8585</v>
      </c>
      <c r="B6196" s="21" t="s">
        <v>8586</v>
      </c>
      <c r="C6196" s="21"/>
      <c r="D6196" s="22">
        <v>0</v>
      </c>
      <c r="E6196" s="23">
        <v>-0.13331725235142342</v>
      </c>
      <c r="F6196" s="23">
        <v>-0.10614569526232746</v>
      </c>
      <c r="G6196" s="23">
        <v>-0.24123012221587098</v>
      </c>
      <c r="H6196" s="23">
        <v>-0.1158097136962173</v>
      </c>
      <c r="I6196" s="25">
        <f t="shared" si="388"/>
        <v>0</v>
      </c>
      <c r="J6196" s="25">
        <f t="shared" si="389"/>
        <v>0</v>
      </c>
      <c r="K6196" s="25">
        <f t="shared" si="390"/>
        <v>0</v>
      </c>
      <c r="L6196" s="25">
        <f t="shared" si="391"/>
        <v>0</v>
      </c>
      <c r="M6196" s="25">
        <v>0</v>
      </c>
      <c r="N6196" s="25" t="e">
        <v>#N/A</v>
      </c>
      <c r="O6196" s="25" t="e">
        <f>VLOOKUP(A6196,'NFkB target TFs'!$E$10:$E$54,1,FALSE)</f>
        <v>#N/A</v>
      </c>
      <c r="P6196" s="25" t="e">
        <f>VLOOKUP(A6196,'all NFkB targets'!$A$6:$A$571,1,FALSE)</f>
        <v>#N/A</v>
      </c>
    </row>
    <row r="6197" spans="1:16" x14ac:dyDescent="0.25">
      <c r="A6197" s="96" t="s">
        <v>10024</v>
      </c>
      <c r="B6197" s="21" t="s">
        <v>10025</v>
      </c>
      <c r="C6197" s="21"/>
      <c r="D6197" s="22">
        <v>0</v>
      </c>
      <c r="E6197" s="23">
        <v>-0.18725181917217754</v>
      </c>
      <c r="F6197" s="23">
        <v>0.51217783917127391</v>
      </c>
      <c r="G6197" s="23">
        <v>0.31543817414110664</v>
      </c>
      <c r="H6197" s="23">
        <v>-0.1158119910958878</v>
      </c>
      <c r="I6197" s="25">
        <f t="shared" si="388"/>
        <v>0</v>
      </c>
      <c r="J6197" s="25">
        <f t="shared" si="389"/>
        <v>0</v>
      </c>
      <c r="K6197" s="25">
        <f t="shared" si="390"/>
        <v>0</v>
      </c>
      <c r="L6197" s="25">
        <f t="shared" si="391"/>
        <v>0</v>
      </c>
      <c r="M6197" s="25">
        <v>0</v>
      </c>
      <c r="N6197" s="25" t="e">
        <v>#N/A</v>
      </c>
      <c r="O6197" s="25" t="e">
        <f>VLOOKUP(A6197,'NFkB target TFs'!$E$10:$E$54,1,FALSE)</f>
        <v>#N/A</v>
      </c>
      <c r="P6197" s="25" t="e">
        <f>VLOOKUP(A6197,'all NFkB targets'!$A$6:$A$571,1,FALSE)</f>
        <v>#N/A</v>
      </c>
    </row>
    <row r="6198" spans="1:16" x14ac:dyDescent="0.25">
      <c r="A6198" s="96" t="s">
        <v>12607</v>
      </c>
      <c r="B6198" s="21" t="s">
        <v>12608</v>
      </c>
      <c r="C6198" s="21"/>
      <c r="D6198" s="22">
        <v>0</v>
      </c>
      <c r="E6198" s="24">
        <v>-0.19859523652107147</v>
      </c>
      <c r="F6198" s="24">
        <v>-0.85922822728781145</v>
      </c>
      <c r="G6198" s="23">
        <v>-5.2080275106923417E-2</v>
      </c>
      <c r="H6198" s="24">
        <v>-0.11586021728318954</v>
      </c>
      <c r="I6198" s="25">
        <f t="shared" si="388"/>
        <v>0</v>
      </c>
      <c r="J6198" s="25">
        <f t="shared" si="389"/>
        <v>1</v>
      </c>
      <c r="K6198" s="25">
        <f t="shared" si="390"/>
        <v>0</v>
      </c>
      <c r="L6198" s="25">
        <f t="shared" si="391"/>
        <v>0</v>
      </c>
      <c r="M6198" s="25">
        <v>1</v>
      </c>
      <c r="N6198" s="25" t="e">
        <v>#N/A</v>
      </c>
      <c r="O6198" s="25" t="e">
        <f>VLOOKUP(A6198,'NFkB target TFs'!$E$10:$E$54,1,FALSE)</f>
        <v>#N/A</v>
      </c>
      <c r="P6198" s="25" t="e">
        <f>VLOOKUP(A6198,'all NFkB targets'!$A$6:$A$571,1,FALSE)</f>
        <v>#N/A</v>
      </c>
    </row>
    <row r="6199" spans="1:16" x14ac:dyDescent="0.25">
      <c r="A6199" s="96" t="s">
        <v>10471</v>
      </c>
      <c r="B6199" s="21" t="s">
        <v>10472</v>
      </c>
      <c r="C6199" s="21"/>
      <c r="D6199" s="22">
        <v>0</v>
      </c>
      <c r="E6199" s="23">
        <v>-3.2012830309820876E-2</v>
      </c>
      <c r="F6199" s="23">
        <v>0.25493467212678955</v>
      </c>
      <c r="G6199" s="23">
        <v>0.50081829494297403</v>
      </c>
      <c r="H6199" s="23">
        <v>-0.1158683524469078</v>
      </c>
      <c r="I6199" s="25">
        <f t="shared" si="388"/>
        <v>0</v>
      </c>
      <c r="J6199" s="25">
        <f t="shared" si="389"/>
        <v>0</v>
      </c>
      <c r="K6199" s="25">
        <f t="shared" si="390"/>
        <v>0</v>
      </c>
      <c r="L6199" s="25">
        <f t="shared" si="391"/>
        <v>0</v>
      </c>
      <c r="M6199" s="25">
        <v>0</v>
      </c>
      <c r="N6199" s="25" t="e">
        <v>#N/A</v>
      </c>
      <c r="O6199" s="25" t="e">
        <f>VLOOKUP(A6199,'NFkB target TFs'!$E$10:$E$54,1,FALSE)</f>
        <v>#N/A</v>
      </c>
      <c r="P6199" s="25" t="e">
        <f>VLOOKUP(A6199,'all NFkB targets'!$A$6:$A$571,1,FALSE)</f>
        <v>#N/A</v>
      </c>
    </row>
    <row r="6200" spans="1:16" x14ac:dyDescent="0.25">
      <c r="A6200" s="96" t="s">
        <v>6895</v>
      </c>
      <c r="B6200" s="21" t="s">
        <v>6896</v>
      </c>
      <c r="C6200" s="21"/>
      <c r="D6200" s="22">
        <v>0</v>
      </c>
      <c r="E6200" s="23">
        <v>-0.37404649966420661</v>
      </c>
      <c r="F6200" s="23">
        <v>-0.15387965922827496</v>
      </c>
      <c r="G6200" s="23">
        <v>-0.35511530526528434</v>
      </c>
      <c r="H6200" s="23">
        <v>-0.11606975864038607</v>
      </c>
      <c r="I6200" s="25">
        <f t="shared" si="388"/>
        <v>0</v>
      </c>
      <c r="J6200" s="25">
        <f t="shared" si="389"/>
        <v>0</v>
      </c>
      <c r="K6200" s="25">
        <f t="shared" si="390"/>
        <v>0</v>
      </c>
      <c r="L6200" s="25">
        <f t="shared" si="391"/>
        <v>0</v>
      </c>
      <c r="M6200" s="25">
        <v>0</v>
      </c>
      <c r="N6200" s="25" t="e">
        <v>#N/A</v>
      </c>
      <c r="O6200" s="25" t="e">
        <f>VLOOKUP(A6200,'NFkB target TFs'!$E$10:$E$54,1,FALSE)</f>
        <v>#N/A</v>
      </c>
      <c r="P6200" s="25" t="e">
        <f>VLOOKUP(A6200,'all NFkB targets'!$A$6:$A$571,1,FALSE)</f>
        <v>#N/A</v>
      </c>
    </row>
    <row r="6201" spans="1:16" x14ac:dyDescent="0.25">
      <c r="A6201" s="96" t="s">
        <v>6335</v>
      </c>
      <c r="B6201" s="21" t="s">
        <v>6336</v>
      </c>
      <c r="C6201" s="21"/>
      <c r="D6201" s="22">
        <v>0</v>
      </c>
      <c r="E6201" s="23">
        <v>-6.1603566337574071E-2</v>
      </c>
      <c r="F6201" s="23">
        <v>-0.10547370282023744</v>
      </c>
      <c r="G6201" s="23">
        <v>-3.5115534969714812E-2</v>
      </c>
      <c r="H6201" s="23">
        <v>-0.11620392723510177</v>
      </c>
      <c r="I6201" s="25">
        <f t="shared" si="388"/>
        <v>0</v>
      </c>
      <c r="J6201" s="25">
        <f t="shared" si="389"/>
        <v>0</v>
      </c>
      <c r="K6201" s="25">
        <f t="shared" si="390"/>
        <v>0</v>
      </c>
      <c r="L6201" s="25">
        <f t="shared" si="391"/>
        <v>0</v>
      </c>
      <c r="M6201" s="25">
        <v>0</v>
      </c>
      <c r="N6201" s="25" t="e">
        <v>#N/A</v>
      </c>
      <c r="O6201" s="25" t="e">
        <f>VLOOKUP(A6201,'NFkB target TFs'!$E$10:$E$54,1,FALSE)</f>
        <v>#N/A</v>
      </c>
      <c r="P6201" s="25" t="e">
        <f>VLOOKUP(A6201,'all NFkB targets'!$A$6:$A$571,1,FALSE)</f>
        <v>#N/A</v>
      </c>
    </row>
    <row r="6202" spans="1:16" x14ac:dyDescent="0.25">
      <c r="A6202" s="96" t="s">
        <v>295</v>
      </c>
      <c r="B6202" s="21" t="s">
        <v>296</v>
      </c>
      <c r="C6202" s="21"/>
      <c r="D6202" s="22">
        <v>0</v>
      </c>
      <c r="E6202" s="23">
        <v>2.5841329268664597E-2</v>
      </c>
      <c r="F6202" s="23">
        <v>-5.9000749648095444E-2</v>
      </c>
      <c r="G6202" s="23">
        <v>-0.48755770138555987</v>
      </c>
      <c r="H6202" s="23">
        <v>-0.11621410112139835</v>
      </c>
      <c r="I6202" s="25">
        <f t="shared" si="388"/>
        <v>0</v>
      </c>
      <c r="J6202" s="25">
        <f t="shared" si="389"/>
        <v>0</v>
      </c>
      <c r="K6202" s="25">
        <f t="shared" si="390"/>
        <v>0</v>
      </c>
      <c r="L6202" s="25">
        <f t="shared" si="391"/>
        <v>0</v>
      </c>
      <c r="M6202" s="25">
        <v>0</v>
      </c>
      <c r="N6202" s="25" t="e">
        <v>#N/A</v>
      </c>
      <c r="O6202" s="25" t="e">
        <f>VLOOKUP(A6202,'NFkB target TFs'!$E$10:$E$54,1,FALSE)</f>
        <v>#N/A</v>
      </c>
      <c r="P6202" s="25" t="e">
        <f>VLOOKUP(A6202,'all NFkB targets'!$A$6:$A$571,1,FALSE)</f>
        <v>#N/A</v>
      </c>
    </row>
    <row r="6203" spans="1:16" x14ac:dyDescent="0.25">
      <c r="A6203" s="96" t="s">
        <v>2433</v>
      </c>
      <c r="B6203" s="21" t="s">
        <v>941</v>
      </c>
      <c r="C6203" s="21"/>
      <c r="D6203" s="22">
        <v>0</v>
      </c>
      <c r="E6203" s="23">
        <v>-0.23357712320672031</v>
      </c>
      <c r="F6203" s="23">
        <v>-6.3401887497201215E-2</v>
      </c>
      <c r="G6203" s="23">
        <v>9.2585957703339869E-2</v>
      </c>
      <c r="H6203" s="23">
        <v>-0.11640021307461167</v>
      </c>
      <c r="I6203" s="25">
        <f t="shared" si="388"/>
        <v>0</v>
      </c>
      <c r="J6203" s="25">
        <f t="shared" si="389"/>
        <v>0</v>
      </c>
      <c r="K6203" s="25">
        <f t="shared" si="390"/>
        <v>0</v>
      </c>
      <c r="L6203" s="25">
        <f t="shared" si="391"/>
        <v>0</v>
      </c>
      <c r="M6203" s="25">
        <v>0</v>
      </c>
      <c r="N6203" s="25" t="e">
        <v>#N/A</v>
      </c>
      <c r="O6203" s="25" t="e">
        <f>VLOOKUP(A6203,'NFkB target TFs'!$E$10:$E$54,1,FALSE)</f>
        <v>#N/A</v>
      </c>
      <c r="P6203" s="25" t="e">
        <f>VLOOKUP(A6203,'all NFkB targets'!$A$6:$A$571,1,FALSE)</f>
        <v>#N/A</v>
      </c>
    </row>
    <row r="6204" spans="1:16" x14ac:dyDescent="0.25">
      <c r="A6204" s="96" t="s">
        <v>12717</v>
      </c>
      <c r="B6204" s="21" t="s">
        <v>941</v>
      </c>
      <c r="C6204" s="21"/>
      <c r="D6204" s="22">
        <v>0</v>
      </c>
      <c r="E6204" s="24">
        <v>-0.43043923400929829</v>
      </c>
      <c r="F6204" s="24">
        <v>-0.84160349917154265</v>
      </c>
      <c r="G6204" s="24">
        <v>-0.39801174301853365</v>
      </c>
      <c r="H6204" s="24">
        <v>-0.11642968265081738</v>
      </c>
      <c r="I6204" s="25">
        <f t="shared" si="388"/>
        <v>0</v>
      </c>
      <c r="J6204" s="25">
        <f t="shared" si="389"/>
        <v>1</v>
      </c>
      <c r="K6204" s="25">
        <f t="shared" si="390"/>
        <v>0</v>
      </c>
      <c r="L6204" s="25">
        <f t="shared" si="391"/>
        <v>0</v>
      </c>
      <c r="M6204" s="25">
        <v>1</v>
      </c>
      <c r="N6204" s="25" t="e">
        <v>#N/A</v>
      </c>
      <c r="O6204" s="25" t="e">
        <f>VLOOKUP(A6204,'NFkB target TFs'!$E$10:$E$54,1,FALSE)</f>
        <v>#N/A</v>
      </c>
      <c r="P6204" s="25" t="e">
        <f>VLOOKUP(A6204,'all NFkB targets'!$A$6:$A$571,1,FALSE)</f>
        <v>#N/A</v>
      </c>
    </row>
    <row r="6205" spans="1:16" x14ac:dyDescent="0.25">
      <c r="A6205" s="96" t="s">
        <v>6123</v>
      </c>
      <c r="B6205" s="21" t="s">
        <v>6124</v>
      </c>
      <c r="C6205" s="21"/>
      <c r="D6205" s="22">
        <v>0</v>
      </c>
      <c r="E6205" s="23">
        <v>5.8715976039709246E-2</v>
      </c>
      <c r="F6205" s="23">
        <v>-0.15298900980626554</v>
      </c>
      <c r="G6205" s="23">
        <v>6.8314020836915401E-2</v>
      </c>
      <c r="H6205" s="23">
        <v>-0.11660356765885181</v>
      </c>
      <c r="I6205" s="25">
        <f t="shared" si="388"/>
        <v>0</v>
      </c>
      <c r="J6205" s="25">
        <f t="shared" si="389"/>
        <v>0</v>
      </c>
      <c r="K6205" s="25">
        <f t="shared" si="390"/>
        <v>0</v>
      </c>
      <c r="L6205" s="25">
        <f t="shared" si="391"/>
        <v>0</v>
      </c>
      <c r="M6205" s="25">
        <v>0</v>
      </c>
      <c r="N6205" s="25" t="e">
        <v>#N/A</v>
      </c>
      <c r="O6205" s="25" t="e">
        <f>VLOOKUP(A6205,'NFkB target TFs'!$E$10:$E$54,1,FALSE)</f>
        <v>#N/A</v>
      </c>
      <c r="P6205" s="25" t="e">
        <f>VLOOKUP(A6205,'all NFkB targets'!$A$6:$A$571,1,FALSE)</f>
        <v>#N/A</v>
      </c>
    </row>
    <row r="6206" spans="1:16" x14ac:dyDescent="0.25">
      <c r="A6206" s="96" t="s">
        <v>3642</v>
      </c>
      <c r="B6206" s="21" t="s">
        <v>3643</v>
      </c>
      <c r="C6206" s="21"/>
      <c r="D6206" s="22">
        <v>0</v>
      </c>
      <c r="E6206" s="23">
        <v>0.17351167628340264</v>
      </c>
      <c r="F6206" s="23">
        <v>-8.2190024290913585E-2</v>
      </c>
      <c r="G6206" s="23">
        <v>8.573297631201178E-2</v>
      </c>
      <c r="H6206" s="23">
        <v>-0.11670027817640277</v>
      </c>
      <c r="I6206" s="25">
        <f t="shared" si="388"/>
        <v>0</v>
      </c>
      <c r="J6206" s="25">
        <f t="shared" si="389"/>
        <v>0</v>
      </c>
      <c r="K6206" s="25">
        <f t="shared" si="390"/>
        <v>0</v>
      </c>
      <c r="L6206" s="25">
        <f t="shared" si="391"/>
        <v>0</v>
      </c>
      <c r="M6206" s="25">
        <v>0</v>
      </c>
      <c r="N6206" s="25" t="e">
        <v>#N/A</v>
      </c>
      <c r="O6206" s="25" t="e">
        <f>VLOOKUP(A6206,'NFkB target TFs'!$E$10:$E$54,1,FALSE)</f>
        <v>#N/A</v>
      </c>
      <c r="P6206" s="25" t="e">
        <f>VLOOKUP(A6206,'all NFkB targets'!$A$6:$A$571,1,FALSE)</f>
        <v>#N/A</v>
      </c>
    </row>
    <row r="6207" spans="1:16" x14ac:dyDescent="0.25">
      <c r="A6207" s="96" t="s">
        <v>8155</v>
      </c>
      <c r="B6207" s="21" t="s">
        <v>8156</v>
      </c>
      <c r="C6207" s="21"/>
      <c r="D6207" s="22">
        <v>0</v>
      </c>
      <c r="E6207" s="23">
        <v>4.71149704082909E-2</v>
      </c>
      <c r="F6207" s="23">
        <v>-0.1826644854089568</v>
      </c>
      <c r="G6207" s="23">
        <v>-2.7664411710152693E-2</v>
      </c>
      <c r="H6207" s="23">
        <v>-0.11682364312745257</v>
      </c>
      <c r="I6207" s="25">
        <f t="shared" si="388"/>
        <v>0</v>
      </c>
      <c r="J6207" s="25">
        <f t="shared" si="389"/>
        <v>0</v>
      </c>
      <c r="K6207" s="25">
        <f t="shared" si="390"/>
        <v>0</v>
      </c>
      <c r="L6207" s="25">
        <f t="shared" si="391"/>
        <v>0</v>
      </c>
      <c r="M6207" s="25">
        <v>0</v>
      </c>
      <c r="N6207" s="25" t="e">
        <v>#N/A</v>
      </c>
      <c r="O6207" s="25" t="e">
        <f>VLOOKUP(A6207,'NFkB target TFs'!$E$10:$E$54,1,FALSE)</f>
        <v>#N/A</v>
      </c>
      <c r="P6207" s="25" t="e">
        <f>VLOOKUP(A6207,'all NFkB targets'!$A$6:$A$571,1,FALSE)</f>
        <v>#N/A</v>
      </c>
    </row>
    <row r="6208" spans="1:16" x14ac:dyDescent="0.25">
      <c r="A6208" s="96" t="s">
        <v>357</v>
      </c>
      <c r="B6208" s="21" t="s">
        <v>358</v>
      </c>
      <c r="C6208" s="21"/>
      <c r="D6208" s="22">
        <v>0</v>
      </c>
      <c r="E6208" s="23">
        <v>0.11818281920351413</v>
      </c>
      <c r="F6208" s="23">
        <v>0.16407642508620088</v>
      </c>
      <c r="G6208" s="23">
        <v>4.8026510793877123E-3</v>
      </c>
      <c r="H6208" s="23">
        <v>-0.11685964781535026</v>
      </c>
      <c r="I6208" s="25">
        <f t="shared" si="388"/>
        <v>0</v>
      </c>
      <c r="J6208" s="25">
        <f t="shared" si="389"/>
        <v>0</v>
      </c>
      <c r="K6208" s="25">
        <f t="shared" si="390"/>
        <v>0</v>
      </c>
      <c r="L6208" s="25">
        <f t="shared" si="391"/>
        <v>0</v>
      </c>
      <c r="M6208" s="25">
        <v>0</v>
      </c>
      <c r="N6208" s="25" t="e">
        <v>#N/A</v>
      </c>
      <c r="O6208" s="25" t="e">
        <f>VLOOKUP(A6208,'NFkB target TFs'!$E$10:$E$54,1,FALSE)</f>
        <v>#N/A</v>
      </c>
      <c r="P6208" s="25" t="e">
        <f>VLOOKUP(A6208,'all NFkB targets'!$A$6:$A$571,1,FALSE)</f>
        <v>#N/A</v>
      </c>
    </row>
    <row r="6209" spans="1:16" x14ac:dyDescent="0.25">
      <c r="A6209" s="96" t="s">
        <v>9624</v>
      </c>
      <c r="B6209" s="21" t="s">
        <v>9625</v>
      </c>
      <c r="C6209" s="21"/>
      <c r="D6209" s="22">
        <v>0</v>
      </c>
      <c r="E6209" s="23">
        <v>-0.20050652280635953</v>
      </c>
      <c r="F6209" s="23">
        <v>0.24209392121151549</v>
      </c>
      <c r="G6209" s="23">
        <v>-0.14770615790553729</v>
      </c>
      <c r="H6209" s="23">
        <v>-0.11686438808623359</v>
      </c>
      <c r="I6209" s="25">
        <f t="shared" si="388"/>
        <v>0</v>
      </c>
      <c r="J6209" s="25">
        <f t="shared" si="389"/>
        <v>0</v>
      </c>
      <c r="K6209" s="25">
        <f t="shared" si="390"/>
        <v>0</v>
      </c>
      <c r="L6209" s="25">
        <f t="shared" si="391"/>
        <v>0</v>
      </c>
      <c r="M6209" s="25">
        <v>0</v>
      </c>
      <c r="N6209" s="25" t="e">
        <v>#N/A</v>
      </c>
      <c r="O6209" s="25" t="e">
        <f>VLOOKUP(A6209,'NFkB target TFs'!$E$10:$E$54,1,FALSE)</f>
        <v>#N/A</v>
      </c>
      <c r="P6209" s="25" t="e">
        <f>VLOOKUP(A6209,'all NFkB targets'!$A$6:$A$571,1,FALSE)</f>
        <v>#N/A</v>
      </c>
    </row>
    <row r="6210" spans="1:16" x14ac:dyDescent="0.25">
      <c r="A6210" s="96" t="s">
        <v>1795</v>
      </c>
      <c r="B6210" s="21" t="s">
        <v>1796</v>
      </c>
      <c r="C6210" s="21"/>
      <c r="D6210" s="22">
        <v>0</v>
      </c>
      <c r="E6210" s="23">
        <v>-4.6522443764063712E-2</v>
      </c>
      <c r="F6210" s="23">
        <v>0.12374554897458646</v>
      </c>
      <c r="G6210" s="23">
        <v>1.8865592737640838E-2</v>
      </c>
      <c r="H6210" s="23">
        <v>-0.11705337123667311</v>
      </c>
      <c r="I6210" s="25">
        <f t="shared" si="388"/>
        <v>0</v>
      </c>
      <c r="J6210" s="25">
        <f t="shared" si="389"/>
        <v>0</v>
      </c>
      <c r="K6210" s="25">
        <f t="shared" si="390"/>
        <v>0</v>
      </c>
      <c r="L6210" s="25">
        <f t="shared" si="391"/>
        <v>0</v>
      </c>
      <c r="M6210" s="25">
        <v>0</v>
      </c>
      <c r="N6210" s="25" t="e">
        <v>#N/A</v>
      </c>
      <c r="O6210" s="25" t="e">
        <f>VLOOKUP(A6210,'NFkB target TFs'!$E$10:$E$54,1,FALSE)</f>
        <v>#N/A</v>
      </c>
      <c r="P6210" s="25" t="e">
        <f>VLOOKUP(A6210,'all NFkB targets'!$A$6:$A$571,1,FALSE)</f>
        <v>#N/A</v>
      </c>
    </row>
    <row r="6211" spans="1:16" x14ac:dyDescent="0.25">
      <c r="A6211" s="96" t="s">
        <v>10586</v>
      </c>
      <c r="B6211" s="21" t="s">
        <v>10587</v>
      </c>
      <c r="C6211" s="21"/>
      <c r="D6211" s="22">
        <v>0</v>
      </c>
      <c r="E6211" s="23">
        <v>-0.1580112612584906</v>
      </c>
      <c r="F6211" s="23">
        <v>0.33626982264461247</v>
      </c>
      <c r="G6211" s="23">
        <v>1.5817606319794408E-2</v>
      </c>
      <c r="H6211" s="23">
        <v>-0.11717306181294974</v>
      </c>
      <c r="I6211" s="25">
        <f t="shared" si="388"/>
        <v>0</v>
      </c>
      <c r="J6211" s="25">
        <f t="shared" si="389"/>
        <v>0</v>
      </c>
      <c r="K6211" s="25">
        <f t="shared" si="390"/>
        <v>0</v>
      </c>
      <c r="L6211" s="25">
        <f t="shared" si="391"/>
        <v>0</v>
      </c>
      <c r="M6211" s="25">
        <v>0</v>
      </c>
      <c r="N6211" s="25" t="e">
        <v>#N/A</v>
      </c>
      <c r="O6211" s="25" t="e">
        <f>VLOOKUP(A6211,'NFkB target TFs'!$E$10:$E$54,1,FALSE)</f>
        <v>#N/A</v>
      </c>
      <c r="P6211" s="25" t="e">
        <f>VLOOKUP(A6211,'all NFkB targets'!$A$6:$A$571,1,FALSE)</f>
        <v>#N/A</v>
      </c>
    </row>
    <row r="6212" spans="1:16" x14ac:dyDescent="0.25">
      <c r="A6212" s="96" t="s">
        <v>9923</v>
      </c>
      <c r="B6212" s="21" t="s">
        <v>9924</v>
      </c>
      <c r="C6212" s="21"/>
      <c r="D6212" s="22">
        <v>0</v>
      </c>
      <c r="E6212" s="23">
        <v>-0.22604408594864331</v>
      </c>
      <c r="F6212" s="23">
        <v>0.12199836189659047</v>
      </c>
      <c r="G6212" s="23">
        <v>-5.6940418728876428E-3</v>
      </c>
      <c r="H6212" s="23">
        <v>-0.11722491463944416</v>
      </c>
      <c r="I6212" s="25">
        <f t="shared" si="388"/>
        <v>0</v>
      </c>
      <c r="J6212" s="25">
        <f t="shared" si="389"/>
        <v>0</v>
      </c>
      <c r="K6212" s="25">
        <f t="shared" si="390"/>
        <v>0</v>
      </c>
      <c r="L6212" s="25">
        <f t="shared" si="391"/>
        <v>0</v>
      </c>
      <c r="M6212" s="25">
        <v>0</v>
      </c>
      <c r="N6212" s="25" t="e">
        <v>#N/A</v>
      </c>
      <c r="O6212" s="25" t="e">
        <f>VLOOKUP(A6212,'NFkB target TFs'!$E$10:$E$54,1,FALSE)</f>
        <v>#N/A</v>
      </c>
      <c r="P6212" s="25" t="e">
        <f>VLOOKUP(A6212,'all NFkB targets'!$A$6:$A$571,1,FALSE)</f>
        <v>#N/A</v>
      </c>
    </row>
    <row r="6213" spans="1:16" x14ac:dyDescent="0.25">
      <c r="A6213" s="96" t="s">
        <v>8926</v>
      </c>
      <c r="B6213" s="21" t="s">
        <v>941</v>
      </c>
      <c r="C6213" s="21"/>
      <c r="D6213" s="22">
        <v>0</v>
      </c>
      <c r="E6213" s="23">
        <v>7.6924763941343954E-2</v>
      </c>
      <c r="F6213" s="23">
        <v>0.19568685857306825</v>
      </c>
      <c r="G6213" s="23">
        <v>-4.2275691682484295E-2</v>
      </c>
      <c r="H6213" s="23">
        <v>-0.11730634669997723</v>
      </c>
      <c r="I6213" s="25">
        <f t="shared" si="388"/>
        <v>0</v>
      </c>
      <c r="J6213" s="25">
        <f t="shared" si="389"/>
        <v>0</v>
      </c>
      <c r="K6213" s="25">
        <f t="shared" si="390"/>
        <v>0</v>
      </c>
      <c r="L6213" s="25">
        <f t="shared" si="391"/>
        <v>0</v>
      </c>
      <c r="M6213" s="25">
        <v>0</v>
      </c>
      <c r="N6213" s="25" t="e">
        <v>#N/A</v>
      </c>
      <c r="O6213" s="25" t="e">
        <f>VLOOKUP(A6213,'NFkB target TFs'!$E$10:$E$54,1,FALSE)</f>
        <v>#N/A</v>
      </c>
      <c r="P6213" s="25" t="e">
        <f>VLOOKUP(A6213,'all NFkB targets'!$A$6:$A$571,1,FALSE)</f>
        <v>#N/A</v>
      </c>
    </row>
    <row r="6214" spans="1:16" x14ac:dyDescent="0.25">
      <c r="A6214" s="96" t="s">
        <v>3540</v>
      </c>
      <c r="B6214" s="21" t="s">
        <v>3541</v>
      </c>
      <c r="C6214" s="21"/>
      <c r="D6214" s="22">
        <v>0</v>
      </c>
      <c r="E6214" s="23">
        <v>0.18765924073031529</v>
      </c>
      <c r="F6214" s="23">
        <v>0.28027221654411311</v>
      </c>
      <c r="G6214" s="23">
        <v>0.25341131786282545</v>
      </c>
      <c r="H6214" s="23">
        <v>-0.11732654843140718</v>
      </c>
      <c r="I6214" s="25">
        <f t="shared" si="388"/>
        <v>0</v>
      </c>
      <c r="J6214" s="25">
        <f t="shared" si="389"/>
        <v>0</v>
      </c>
      <c r="K6214" s="25">
        <f t="shared" si="390"/>
        <v>0</v>
      </c>
      <c r="L6214" s="25">
        <f t="shared" si="391"/>
        <v>0</v>
      </c>
      <c r="M6214" s="25">
        <v>0</v>
      </c>
      <c r="N6214" s="25" t="e">
        <v>#N/A</v>
      </c>
      <c r="O6214" s="25" t="e">
        <f>VLOOKUP(A6214,'NFkB target TFs'!$E$10:$E$54,1,FALSE)</f>
        <v>#N/A</v>
      </c>
      <c r="P6214" s="25" t="e">
        <f>VLOOKUP(A6214,'all NFkB targets'!$A$6:$A$571,1,FALSE)</f>
        <v>#N/A</v>
      </c>
    </row>
    <row r="6215" spans="1:16" x14ac:dyDescent="0.25">
      <c r="A6215" s="96" t="s">
        <v>1917</v>
      </c>
      <c r="B6215" s="21" t="s">
        <v>1918</v>
      </c>
      <c r="C6215" s="21"/>
      <c r="D6215" s="22">
        <v>0</v>
      </c>
      <c r="E6215" s="23">
        <v>9.3976148209014079E-2</v>
      </c>
      <c r="F6215" s="23">
        <v>-2.4395346019993866E-2</v>
      </c>
      <c r="G6215" s="23">
        <v>-0.23084713404805587</v>
      </c>
      <c r="H6215" s="23">
        <v>-0.11732752559729723</v>
      </c>
      <c r="I6215" s="25">
        <f t="shared" si="388"/>
        <v>0</v>
      </c>
      <c r="J6215" s="25">
        <f t="shared" si="389"/>
        <v>0</v>
      </c>
      <c r="K6215" s="25">
        <f t="shared" si="390"/>
        <v>0</v>
      </c>
      <c r="L6215" s="25">
        <f t="shared" si="391"/>
        <v>0</v>
      </c>
      <c r="M6215" s="25">
        <v>0</v>
      </c>
      <c r="N6215" s="25" t="e">
        <v>#N/A</v>
      </c>
      <c r="O6215" s="25" t="e">
        <f>VLOOKUP(A6215,'NFkB target TFs'!$E$10:$E$54,1,FALSE)</f>
        <v>#N/A</v>
      </c>
      <c r="P6215" s="25" t="e">
        <f>VLOOKUP(A6215,'all NFkB targets'!$A$6:$A$571,1,FALSE)</f>
        <v>#N/A</v>
      </c>
    </row>
    <row r="6216" spans="1:16" x14ac:dyDescent="0.25">
      <c r="A6216" s="96" t="s">
        <v>4051</v>
      </c>
      <c r="B6216" s="21" t="s">
        <v>4052</v>
      </c>
      <c r="C6216" s="21"/>
      <c r="D6216" s="22">
        <v>0</v>
      </c>
      <c r="E6216" s="23">
        <v>9.5706399474723231E-2</v>
      </c>
      <c r="F6216" s="23">
        <v>-0.19090325551396728</v>
      </c>
      <c r="G6216" s="23">
        <v>-0.1138102182143084</v>
      </c>
      <c r="H6216" s="23">
        <v>-0.11733698856731836</v>
      </c>
      <c r="I6216" s="25">
        <f t="shared" si="388"/>
        <v>0</v>
      </c>
      <c r="J6216" s="25">
        <f t="shared" si="389"/>
        <v>0</v>
      </c>
      <c r="K6216" s="25">
        <f t="shared" si="390"/>
        <v>0</v>
      </c>
      <c r="L6216" s="25">
        <f t="shared" si="391"/>
        <v>0</v>
      </c>
      <c r="M6216" s="25">
        <v>0</v>
      </c>
      <c r="N6216" s="25" t="e">
        <v>#N/A</v>
      </c>
      <c r="O6216" s="25" t="e">
        <f>VLOOKUP(A6216,'NFkB target TFs'!$E$10:$E$54,1,FALSE)</f>
        <v>#N/A</v>
      </c>
      <c r="P6216" s="25" t="e">
        <f>VLOOKUP(A6216,'all NFkB targets'!$A$6:$A$571,1,FALSE)</f>
        <v>#N/A</v>
      </c>
    </row>
    <row r="6217" spans="1:16" x14ac:dyDescent="0.25">
      <c r="A6217" s="96" t="s">
        <v>1178</v>
      </c>
      <c r="B6217" s="21" t="s">
        <v>1179</v>
      </c>
      <c r="C6217" s="21"/>
      <c r="D6217" s="22">
        <v>0</v>
      </c>
      <c r="E6217" s="23">
        <v>-5.2763509180118948E-2</v>
      </c>
      <c r="F6217" s="23">
        <v>-0.19826220368503966</v>
      </c>
      <c r="G6217" s="23">
        <v>-0.346154759595732</v>
      </c>
      <c r="H6217" s="23">
        <v>-0.11738425923189497</v>
      </c>
      <c r="I6217" s="25">
        <f t="shared" si="388"/>
        <v>0</v>
      </c>
      <c r="J6217" s="25">
        <f t="shared" si="389"/>
        <v>0</v>
      </c>
      <c r="K6217" s="25">
        <f t="shared" si="390"/>
        <v>0</v>
      </c>
      <c r="L6217" s="25">
        <f t="shared" si="391"/>
        <v>0</v>
      </c>
      <c r="M6217" s="25">
        <v>0</v>
      </c>
      <c r="N6217" s="25" t="e">
        <v>#N/A</v>
      </c>
      <c r="O6217" s="25" t="e">
        <f>VLOOKUP(A6217,'NFkB target TFs'!$E$10:$E$54,1,FALSE)</f>
        <v>#N/A</v>
      </c>
      <c r="P6217" s="25" t="e">
        <f>VLOOKUP(A6217,'all NFkB targets'!$A$6:$A$571,1,FALSE)</f>
        <v>#N/A</v>
      </c>
    </row>
    <row r="6218" spans="1:16" x14ac:dyDescent="0.25">
      <c r="A6218" s="96" t="s">
        <v>833</v>
      </c>
      <c r="B6218" s="21" t="s">
        <v>834</v>
      </c>
      <c r="C6218" s="21"/>
      <c r="D6218" s="22">
        <v>0</v>
      </c>
      <c r="E6218" s="23">
        <v>-0.16808662023761378</v>
      </c>
      <c r="F6218" s="23">
        <v>-0.14697546644320697</v>
      </c>
      <c r="G6218" s="23">
        <v>-6.6654172539509834E-3</v>
      </c>
      <c r="H6218" s="23">
        <v>-0.11757690407764615</v>
      </c>
      <c r="I6218" s="25">
        <f t="shared" si="388"/>
        <v>0</v>
      </c>
      <c r="J6218" s="25">
        <f t="shared" si="389"/>
        <v>0</v>
      </c>
      <c r="K6218" s="25">
        <f t="shared" si="390"/>
        <v>0</v>
      </c>
      <c r="L6218" s="25">
        <f t="shared" si="391"/>
        <v>0</v>
      </c>
      <c r="M6218" s="25">
        <v>0</v>
      </c>
      <c r="N6218" s="25" t="e">
        <v>#N/A</v>
      </c>
      <c r="O6218" s="25" t="e">
        <f>VLOOKUP(A6218,'NFkB target TFs'!$E$10:$E$54,1,FALSE)</f>
        <v>#N/A</v>
      </c>
      <c r="P6218" s="25" t="e">
        <f>VLOOKUP(A6218,'all NFkB targets'!$A$6:$A$571,1,FALSE)</f>
        <v>#N/A</v>
      </c>
    </row>
    <row r="6219" spans="1:16" x14ac:dyDescent="0.25">
      <c r="A6219" s="96" t="s">
        <v>1482</v>
      </c>
      <c r="B6219" s="21" t="s">
        <v>1483</v>
      </c>
      <c r="C6219" s="21"/>
      <c r="D6219" s="22">
        <v>0</v>
      </c>
      <c r="E6219" s="23">
        <v>3.9804734984292239E-2</v>
      </c>
      <c r="F6219" s="23">
        <v>0.37969609043035329</v>
      </c>
      <c r="G6219" s="23">
        <v>0.16392381144222981</v>
      </c>
      <c r="H6219" s="23">
        <v>-0.11790451734436887</v>
      </c>
      <c r="I6219" s="25">
        <f t="shared" si="388"/>
        <v>0</v>
      </c>
      <c r="J6219" s="25">
        <f t="shared" si="389"/>
        <v>0</v>
      </c>
      <c r="K6219" s="25">
        <f t="shared" si="390"/>
        <v>0</v>
      </c>
      <c r="L6219" s="25">
        <f t="shared" si="391"/>
        <v>0</v>
      </c>
      <c r="M6219" s="25">
        <v>0</v>
      </c>
      <c r="N6219" s="25" t="e">
        <v>#N/A</v>
      </c>
      <c r="O6219" s="25" t="e">
        <f>VLOOKUP(A6219,'NFkB target TFs'!$E$10:$E$54,1,FALSE)</f>
        <v>#N/A</v>
      </c>
      <c r="P6219" s="25" t="e">
        <f>VLOOKUP(A6219,'all NFkB targets'!$A$6:$A$571,1,FALSE)</f>
        <v>#N/A</v>
      </c>
    </row>
    <row r="6220" spans="1:16" x14ac:dyDescent="0.25">
      <c r="A6220" s="96" t="s">
        <v>2655</v>
      </c>
      <c r="B6220" s="21" t="s">
        <v>2656</v>
      </c>
      <c r="C6220" s="21"/>
      <c r="D6220" s="22">
        <v>0</v>
      </c>
      <c r="E6220" s="23">
        <v>-8.728537932960885E-2</v>
      </c>
      <c r="F6220" s="23">
        <v>0.27486980827670127</v>
      </c>
      <c r="G6220" s="23">
        <v>0.18734547423724696</v>
      </c>
      <c r="H6220" s="23">
        <v>-0.11816969035247558</v>
      </c>
      <c r="I6220" s="25">
        <f t="shared" si="388"/>
        <v>0</v>
      </c>
      <c r="J6220" s="25">
        <f t="shared" si="389"/>
        <v>0</v>
      </c>
      <c r="K6220" s="25">
        <f t="shared" si="390"/>
        <v>0</v>
      </c>
      <c r="L6220" s="25">
        <f t="shared" si="391"/>
        <v>0</v>
      </c>
      <c r="M6220" s="25">
        <v>0</v>
      </c>
      <c r="N6220" s="25" t="e">
        <v>#N/A</v>
      </c>
      <c r="O6220" s="25" t="e">
        <f>VLOOKUP(A6220,'NFkB target TFs'!$E$10:$E$54,1,FALSE)</f>
        <v>#N/A</v>
      </c>
      <c r="P6220" s="25" t="e">
        <f>VLOOKUP(A6220,'all NFkB targets'!$A$6:$A$571,1,FALSE)</f>
        <v>#N/A</v>
      </c>
    </row>
    <row r="6221" spans="1:16" x14ac:dyDescent="0.25">
      <c r="A6221" s="96" t="s">
        <v>5543</v>
      </c>
      <c r="B6221" s="21" t="s">
        <v>5544</v>
      </c>
      <c r="C6221" s="21"/>
      <c r="D6221" s="22">
        <v>0</v>
      </c>
      <c r="E6221" s="23">
        <v>-0.29813820678970976</v>
      </c>
      <c r="F6221" s="23">
        <v>0.14171128893690499</v>
      </c>
      <c r="G6221" s="23">
        <v>1.8338036590182689E-2</v>
      </c>
      <c r="H6221" s="23">
        <v>-0.11822072434987838</v>
      </c>
      <c r="I6221" s="25">
        <f t="shared" si="388"/>
        <v>0</v>
      </c>
      <c r="J6221" s="25">
        <f t="shared" si="389"/>
        <v>0</v>
      </c>
      <c r="K6221" s="25">
        <f t="shared" si="390"/>
        <v>0</v>
      </c>
      <c r="L6221" s="25">
        <f t="shared" si="391"/>
        <v>0</v>
      </c>
      <c r="M6221" s="25">
        <v>0</v>
      </c>
      <c r="N6221" s="25" t="e">
        <v>#N/A</v>
      </c>
      <c r="O6221" s="25" t="e">
        <f>VLOOKUP(A6221,'NFkB target TFs'!$E$10:$E$54,1,FALSE)</f>
        <v>#N/A</v>
      </c>
      <c r="P6221" s="25" t="e">
        <f>VLOOKUP(A6221,'all NFkB targets'!$A$6:$A$571,1,FALSE)</f>
        <v>#N/A</v>
      </c>
    </row>
    <row r="6222" spans="1:16" x14ac:dyDescent="0.25">
      <c r="A6222" s="96" t="s">
        <v>8263</v>
      </c>
      <c r="B6222" s="21" t="s">
        <v>8264</v>
      </c>
      <c r="C6222" s="21"/>
      <c r="D6222" s="22">
        <v>0</v>
      </c>
      <c r="E6222" s="23">
        <v>-0.22888355501993077</v>
      </c>
      <c r="F6222" s="23">
        <v>-0.1173324341778276</v>
      </c>
      <c r="G6222" s="23">
        <v>2.2007699997915162E-2</v>
      </c>
      <c r="H6222" s="23">
        <v>-0.1184207594628036</v>
      </c>
      <c r="I6222" s="25">
        <f t="shared" si="388"/>
        <v>0</v>
      </c>
      <c r="J6222" s="25">
        <f t="shared" si="389"/>
        <v>0</v>
      </c>
      <c r="K6222" s="25">
        <f t="shared" si="390"/>
        <v>0</v>
      </c>
      <c r="L6222" s="25">
        <f t="shared" si="391"/>
        <v>0</v>
      </c>
      <c r="M6222" s="25">
        <v>0</v>
      </c>
      <c r="N6222" s="25" t="e">
        <v>#N/A</v>
      </c>
      <c r="O6222" s="25" t="e">
        <f>VLOOKUP(A6222,'NFkB target TFs'!$E$10:$E$54,1,FALSE)</f>
        <v>#N/A</v>
      </c>
      <c r="P6222" s="25" t="e">
        <f>VLOOKUP(A6222,'all NFkB targets'!$A$6:$A$571,1,FALSE)</f>
        <v>#N/A</v>
      </c>
    </row>
    <row r="6223" spans="1:16" x14ac:dyDescent="0.25">
      <c r="A6223" s="96" t="s">
        <v>253</v>
      </c>
      <c r="B6223" s="21" t="s">
        <v>254</v>
      </c>
      <c r="C6223" s="21"/>
      <c r="D6223" s="22">
        <v>0</v>
      </c>
      <c r="E6223" s="23">
        <v>4.2490855370656215E-2</v>
      </c>
      <c r="F6223" s="23">
        <v>-7.5609624144404525E-3</v>
      </c>
      <c r="G6223" s="23">
        <v>7.3002955695360916E-2</v>
      </c>
      <c r="H6223" s="23">
        <v>-0.11848640477287685</v>
      </c>
      <c r="I6223" s="25">
        <f t="shared" si="388"/>
        <v>0</v>
      </c>
      <c r="J6223" s="25">
        <f t="shared" si="389"/>
        <v>0</v>
      </c>
      <c r="K6223" s="25">
        <f t="shared" si="390"/>
        <v>0</v>
      </c>
      <c r="L6223" s="25">
        <f t="shared" si="391"/>
        <v>0</v>
      </c>
      <c r="M6223" s="25">
        <v>0</v>
      </c>
      <c r="N6223" s="25" t="e">
        <v>#N/A</v>
      </c>
      <c r="O6223" s="25" t="e">
        <f>VLOOKUP(A6223,'NFkB target TFs'!$E$10:$E$54,1,FALSE)</f>
        <v>#N/A</v>
      </c>
      <c r="P6223" s="25" t="e">
        <f>VLOOKUP(A6223,'all NFkB targets'!$A$6:$A$571,1,FALSE)</f>
        <v>#N/A</v>
      </c>
    </row>
    <row r="6224" spans="1:16" x14ac:dyDescent="0.25">
      <c r="A6224" s="96" t="s">
        <v>12955</v>
      </c>
      <c r="B6224" s="21" t="s">
        <v>12956</v>
      </c>
      <c r="C6224" s="21"/>
      <c r="D6224" s="22">
        <v>0</v>
      </c>
      <c r="E6224" s="24">
        <v>-1.6756415424392186</v>
      </c>
      <c r="F6224" s="28">
        <v>1.8956456165500957</v>
      </c>
      <c r="G6224" s="23">
        <v>9.253306231195263E-2</v>
      </c>
      <c r="H6224" s="24">
        <v>-0.11849705282181738</v>
      </c>
      <c r="I6224" s="25">
        <f t="shared" si="388"/>
        <v>1</v>
      </c>
      <c r="J6224" s="25">
        <f t="shared" si="389"/>
        <v>1</v>
      </c>
      <c r="K6224" s="25">
        <f t="shared" si="390"/>
        <v>0</v>
      </c>
      <c r="L6224" s="25">
        <f t="shared" si="391"/>
        <v>0</v>
      </c>
      <c r="M6224" s="25">
        <v>1</v>
      </c>
      <c r="N6224" s="25" t="e">
        <v>#N/A</v>
      </c>
      <c r="O6224" s="25" t="e">
        <f>VLOOKUP(A6224,'NFkB target TFs'!$E$10:$E$54,1,FALSE)</f>
        <v>#N/A</v>
      </c>
      <c r="P6224" s="25" t="e">
        <f>VLOOKUP(A6224,'all NFkB targets'!$A$6:$A$571,1,FALSE)</f>
        <v>#N/A</v>
      </c>
    </row>
    <row r="6225" spans="1:16" x14ac:dyDescent="0.25">
      <c r="A6225" s="96" t="s">
        <v>3738</v>
      </c>
      <c r="B6225" s="21" t="s">
        <v>3739</v>
      </c>
      <c r="C6225" s="21"/>
      <c r="D6225" s="22">
        <v>0</v>
      </c>
      <c r="E6225" s="23">
        <v>0.14084309709506687</v>
      </c>
      <c r="F6225" s="23">
        <v>0.40057247522428624</v>
      </c>
      <c r="G6225" s="23">
        <v>7.313675682945725E-2</v>
      </c>
      <c r="H6225" s="23">
        <v>-0.11860249504940237</v>
      </c>
      <c r="I6225" s="25">
        <f t="shared" si="388"/>
        <v>0</v>
      </c>
      <c r="J6225" s="25">
        <f t="shared" si="389"/>
        <v>0</v>
      </c>
      <c r="K6225" s="25">
        <f t="shared" si="390"/>
        <v>0</v>
      </c>
      <c r="L6225" s="25">
        <f t="shared" si="391"/>
        <v>0</v>
      </c>
      <c r="M6225" s="25">
        <v>0</v>
      </c>
      <c r="N6225" s="25" t="e">
        <v>#N/A</v>
      </c>
      <c r="O6225" s="25" t="e">
        <f>VLOOKUP(A6225,'NFkB target TFs'!$E$10:$E$54,1,FALSE)</f>
        <v>#N/A</v>
      </c>
      <c r="P6225" s="25" t="e">
        <f>VLOOKUP(A6225,'all NFkB targets'!$A$6:$A$571,1,FALSE)</f>
        <v>#N/A</v>
      </c>
    </row>
    <row r="6226" spans="1:16" x14ac:dyDescent="0.25">
      <c r="A6226" s="96" t="s">
        <v>7449</v>
      </c>
      <c r="B6226" s="21" t="s">
        <v>941</v>
      </c>
      <c r="C6226" s="21"/>
      <c r="D6226" s="22">
        <v>0</v>
      </c>
      <c r="E6226" s="23">
        <v>-2.6801253311900475E-2</v>
      </c>
      <c r="F6226" s="23">
        <v>0.18960877732821535</v>
      </c>
      <c r="G6226" s="23">
        <v>-6.6545893211455778E-2</v>
      </c>
      <c r="H6226" s="23">
        <v>-0.11879392121566502</v>
      </c>
      <c r="I6226" s="25">
        <f t="shared" si="388"/>
        <v>0</v>
      </c>
      <c r="J6226" s="25">
        <f t="shared" si="389"/>
        <v>0</v>
      </c>
      <c r="K6226" s="25">
        <f t="shared" si="390"/>
        <v>0</v>
      </c>
      <c r="L6226" s="25">
        <f t="shared" si="391"/>
        <v>0</v>
      </c>
      <c r="M6226" s="25">
        <v>0</v>
      </c>
      <c r="N6226" s="25" t="e">
        <v>#N/A</v>
      </c>
      <c r="O6226" s="25" t="e">
        <f>VLOOKUP(A6226,'NFkB target TFs'!$E$10:$E$54,1,FALSE)</f>
        <v>#N/A</v>
      </c>
      <c r="P6226" s="25" t="e">
        <f>VLOOKUP(A6226,'all NFkB targets'!$A$6:$A$571,1,FALSE)</f>
        <v>#N/A</v>
      </c>
    </row>
    <row r="6227" spans="1:16" x14ac:dyDescent="0.25">
      <c r="A6227" s="96" t="s">
        <v>6676</v>
      </c>
      <c r="B6227" s="21" t="s">
        <v>6677</v>
      </c>
      <c r="C6227" s="21"/>
      <c r="D6227" s="22">
        <v>0</v>
      </c>
      <c r="E6227" s="23">
        <v>2.118962183117307E-2</v>
      </c>
      <c r="F6227" s="23">
        <v>0.40133065105691396</v>
      </c>
      <c r="G6227" s="23">
        <v>0.36534346811776769</v>
      </c>
      <c r="H6227" s="23">
        <v>-0.11882104796053289</v>
      </c>
      <c r="I6227" s="25">
        <f t="shared" si="388"/>
        <v>0</v>
      </c>
      <c r="J6227" s="25">
        <f t="shared" si="389"/>
        <v>0</v>
      </c>
      <c r="K6227" s="25">
        <f t="shared" si="390"/>
        <v>0</v>
      </c>
      <c r="L6227" s="25">
        <f t="shared" si="391"/>
        <v>0</v>
      </c>
      <c r="M6227" s="25">
        <v>0</v>
      </c>
      <c r="N6227" s="25" t="e">
        <v>#N/A</v>
      </c>
      <c r="O6227" s="25" t="e">
        <f>VLOOKUP(A6227,'NFkB target TFs'!$E$10:$E$54,1,FALSE)</f>
        <v>#N/A</v>
      </c>
      <c r="P6227" s="25" t="e">
        <f>VLOOKUP(A6227,'all NFkB targets'!$A$6:$A$571,1,FALSE)</f>
        <v>#N/A</v>
      </c>
    </row>
    <row r="6228" spans="1:16" x14ac:dyDescent="0.25">
      <c r="A6228" s="96" t="s">
        <v>12967</v>
      </c>
      <c r="B6228" s="21" t="s">
        <v>12968</v>
      </c>
      <c r="C6228" s="21"/>
      <c r="D6228" s="22">
        <v>0</v>
      </c>
      <c r="E6228" s="24">
        <v>-1.0367920313696359</v>
      </c>
      <c r="F6228" s="24">
        <v>-2.4412172992688537</v>
      </c>
      <c r="G6228" s="23">
        <v>-4.9187549627532072E-2</v>
      </c>
      <c r="H6228" s="24">
        <v>-0.11888650589994089</v>
      </c>
      <c r="I6228" s="25">
        <f t="shared" si="388"/>
        <v>1</v>
      </c>
      <c r="J6228" s="25">
        <f t="shared" si="389"/>
        <v>1</v>
      </c>
      <c r="K6228" s="25">
        <f t="shared" si="390"/>
        <v>0</v>
      </c>
      <c r="L6228" s="25">
        <f t="shared" si="391"/>
        <v>0</v>
      </c>
      <c r="M6228" s="25">
        <v>1</v>
      </c>
      <c r="N6228" s="25" t="e">
        <v>#N/A</v>
      </c>
      <c r="O6228" s="25" t="e">
        <f>VLOOKUP(A6228,'NFkB target TFs'!$E$10:$E$54,1,FALSE)</f>
        <v>#N/A</v>
      </c>
      <c r="P6228" s="25" t="e">
        <f>VLOOKUP(A6228,'all NFkB targets'!$A$6:$A$571,1,FALSE)</f>
        <v>#N/A</v>
      </c>
    </row>
    <row r="6229" spans="1:16" x14ac:dyDescent="0.25">
      <c r="A6229" s="96" t="s">
        <v>1596</v>
      </c>
      <c r="B6229" s="21" t="s">
        <v>1597</v>
      </c>
      <c r="C6229" s="21"/>
      <c r="D6229" s="22">
        <v>0</v>
      </c>
      <c r="E6229" s="23">
        <v>0.33020757265192918</v>
      </c>
      <c r="F6229" s="23">
        <v>-0.11044257741183716</v>
      </c>
      <c r="G6229" s="23">
        <v>1.6153507214555888E-2</v>
      </c>
      <c r="H6229" s="23">
        <v>-0.1190199845244638</v>
      </c>
      <c r="I6229" s="25">
        <f t="shared" si="388"/>
        <v>0</v>
      </c>
      <c r="J6229" s="25">
        <f t="shared" si="389"/>
        <v>0</v>
      </c>
      <c r="K6229" s="25">
        <f t="shared" si="390"/>
        <v>0</v>
      </c>
      <c r="L6229" s="25">
        <f t="shared" si="391"/>
        <v>0</v>
      </c>
      <c r="M6229" s="25">
        <v>0</v>
      </c>
      <c r="N6229" s="25" t="e">
        <v>#N/A</v>
      </c>
      <c r="O6229" s="25" t="e">
        <f>VLOOKUP(A6229,'NFkB target TFs'!$E$10:$E$54,1,FALSE)</f>
        <v>#N/A</v>
      </c>
      <c r="P6229" s="25" t="e">
        <f>VLOOKUP(A6229,'all NFkB targets'!$A$6:$A$571,1,FALSE)</f>
        <v>#N/A</v>
      </c>
    </row>
    <row r="6230" spans="1:16" x14ac:dyDescent="0.25">
      <c r="A6230" s="96" t="s">
        <v>1036</v>
      </c>
      <c r="B6230" s="21" t="s">
        <v>1037</v>
      </c>
      <c r="C6230" s="21"/>
      <c r="D6230" s="22">
        <v>0</v>
      </c>
      <c r="E6230" s="23">
        <v>4.1714473064661557E-4</v>
      </c>
      <c r="F6230" s="23">
        <v>-7.2397953403316145E-2</v>
      </c>
      <c r="G6230" s="23">
        <v>-0.38141531104102055</v>
      </c>
      <c r="H6230" s="23">
        <v>-0.11913326276424346</v>
      </c>
      <c r="I6230" s="25">
        <f t="shared" si="388"/>
        <v>0</v>
      </c>
      <c r="J6230" s="25">
        <f t="shared" si="389"/>
        <v>0</v>
      </c>
      <c r="K6230" s="25">
        <f t="shared" si="390"/>
        <v>0</v>
      </c>
      <c r="L6230" s="25">
        <f t="shared" si="391"/>
        <v>0</v>
      </c>
      <c r="M6230" s="25">
        <v>0</v>
      </c>
      <c r="N6230" s="25" t="e">
        <v>#N/A</v>
      </c>
      <c r="O6230" s="25" t="e">
        <f>VLOOKUP(A6230,'NFkB target TFs'!$E$10:$E$54,1,FALSE)</f>
        <v>#N/A</v>
      </c>
      <c r="P6230" s="25" t="e">
        <f>VLOOKUP(A6230,'all NFkB targets'!$A$6:$A$571,1,FALSE)</f>
        <v>#N/A</v>
      </c>
    </row>
    <row r="6231" spans="1:16" x14ac:dyDescent="0.25">
      <c r="A6231" s="96" t="s">
        <v>12838</v>
      </c>
      <c r="B6231" s="21" t="s">
        <v>12839</v>
      </c>
      <c r="C6231" s="21"/>
      <c r="D6231" s="22">
        <v>0</v>
      </c>
      <c r="E6231" s="28">
        <v>0.40026545207579567</v>
      </c>
      <c r="F6231" s="28">
        <v>0.96500510363578251</v>
      </c>
      <c r="G6231" s="28">
        <v>0.46169112581942262</v>
      </c>
      <c r="H6231" s="24">
        <v>-0.11920164070447524</v>
      </c>
      <c r="I6231" s="25">
        <f t="shared" si="388"/>
        <v>0</v>
      </c>
      <c r="J6231" s="25">
        <f t="shared" si="389"/>
        <v>1</v>
      </c>
      <c r="K6231" s="25">
        <f t="shared" si="390"/>
        <v>0</v>
      </c>
      <c r="L6231" s="25">
        <f t="shared" si="391"/>
        <v>0</v>
      </c>
      <c r="M6231" s="25">
        <v>1</v>
      </c>
      <c r="N6231" s="25" t="e">
        <v>#N/A</v>
      </c>
      <c r="O6231" s="25" t="e">
        <f>VLOOKUP(A6231,'NFkB target TFs'!$E$10:$E$54,1,FALSE)</f>
        <v>#N/A</v>
      </c>
      <c r="P6231" s="25" t="e">
        <f>VLOOKUP(A6231,'all NFkB targets'!$A$6:$A$571,1,FALSE)</f>
        <v>#N/A</v>
      </c>
    </row>
    <row r="6232" spans="1:16" x14ac:dyDescent="0.25">
      <c r="A6232" s="96" t="s">
        <v>3786</v>
      </c>
      <c r="B6232" s="21" t="s">
        <v>3787</v>
      </c>
      <c r="C6232" s="21"/>
      <c r="D6232" s="22">
        <v>0</v>
      </c>
      <c r="E6232" s="23">
        <v>-0.11443216482741672</v>
      </c>
      <c r="F6232" s="23">
        <v>0.24119860459332157</v>
      </c>
      <c r="G6232" s="23">
        <v>0.48731147151518489</v>
      </c>
      <c r="H6232" s="23">
        <v>-0.11927482580970013</v>
      </c>
      <c r="I6232" s="25">
        <f t="shared" si="388"/>
        <v>0</v>
      </c>
      <c r="J6232" s="25">
        <f t="shared" si="389"/>
        <v>0</v>
      </c>
      <c r="K6232" s="25">
        <f t="shared" si="390"/>
        <v>0</v>
      </c>
      <c r="L6232" s="25">
        <f t="shared" si="391"/>
        <v>0</v>
      </c>
      <c r="M6232" s="25">
        <v>0</v>
      </c>
      <c r="N6232" s="25" t="e">
        <v>#N/A</v>
      </c>
      <c r="O6232" s="25" t="e">
        <f>VLOOKUP(A6232,'NFkB target TFs'!$E$10:$E$54,1,FALSE)</f>
        <v>#N/A</v>
      </c>
      <c r="P6232" s="25" t="e">
        <f>VLOOKUP(A6232,'all NFkB targets'!$A$6:$A$571,1,FALSE)</f>
        <v>#N/A</v>
      </c>
    </row>
    <row r="6233" spans="1:16" x14ac:dyDescent="0.25">
      <c r="A6233" s="96" t="s">
        <v>541</v>
      </c>
      <c r="B6233" s="21" t="s">
        <v>542</v>
      </c>
      <c r="C6233" s="21"/>
      <c r="D6233" s="22">
        <v>0</v>
      </c>
      <c r="E6233" s="23">
        <v>-0.26471049668846658</v>
      </c>
      <c r="F6233" s="23">
        <v>-6.7522012038773532E-2</v>
      </c>
      <c r="G6233" s="23">
        <v>-0.17759073222010632</v>
      </c>
      <c r="H6233" s="23">
        <v>-0.11929708328587267</v>
      </c>
      <c r="I6233" s="25">
        <f t="shared" si="388"/>
        <v>0</v>
      </c>
      <c r="J6233" s="25">
        <f t="shared" si="389"/>
        <v>0</v>
      </c>
      <c r="K6233" s="25">
        <f t="shared" si="390"/>
        <v>0</v>
      </c>
      <c r="L6233" s="25">
        <f t="shared" si="391"/>
        <v>0</v>
      </c>
      <c r="M6233" s="25">
        <v>0</v>
      </c>
      <c r="N6233" s="25" t="e">
        <v>#N/A</v>
      </c>
      <c r="O6233" s="25" t="e">
        <f>VLOOKUP(A6233,'NFkB target TFs'!$E$10:$E$54,1,FALSE)</f>
        <v>#N/A</v>
      </c>
      <c r="P6233" s="25" t="e">
        <f>VLOOKUP(A6233,'all NFkB targets'!$A$6:$A$571,1,FALSE)</f>
        <v>#N/A</v>
      </c>
    </row>
    <row r="6234" spans="1:16" x14ac:dyDescent="0.25">
      <c r="A6234" s="96" t="s">
        <v>11747</v>
      </c>
      <c r="B6234" s="21" t="s">
        <v>11748</v>
      </c>
      <c r="C6234" s="21"/>
      <c r="D6234" s="22">
        <v>0</v>
      </c>
      <c r="E6234" s="23">
        <v>0.26508392096258376</v>
      </c>
      <c r="F6234" s="23">
        <v>-1.5611580572707114E-2</v>
      </c>
      <c r="G6234" s="23">
        <v>6.274263467695923E-2</v>
      </c>
      <c r="H6234" s="23">
        <v>-0.11935636130876859</v>
      </c>
      <c r="I6234" s="25">
        <f t="shared" si="388"/>
        <v>0</v>
      </c>
      <c r="J6234" s="25">
        <f t="shared" si="389"/>
        <v>0</v>
      </c>
      <c r="K6234" s="25">
        <f t="shared" si="390"/>
        <v>0</v>
      </c>
      <c r="L6234" s="25">
        <f t="shared" si="391"/>
        <v>0</v>
      </c>
      <c r="M6234" s="25">
        <v>0</v>
      </c>
      <c r="N6234" s="25" t="e">
        <v>#N/A</v>
      </c>
      <c r="O6234" s="25" t="e">
        <f>VLOOKUP(A6234,'NFkB target TFs'!$E$10:$E$54,1,FALSE)</f>
        <v>#N/A</v>
      </c>
      <c r="P6234" s="25" t="e">
        <f>VLOOKUP(A6234,'all NFkB targets'!$A$6:$A$571,1,FALSE)</f>
        <v>#N/A</v>
      </c>
    </row>
    <row r="6235" spans="1:16" x14ac:dyDescent="0.25">
      <c r="A6235" s="96" t="s">
        <v>5838</v>
      </c>
      <c r="B6235" s="21" t="s">
        <v>5839</v>
      </c>
      <c r="C6235" s="21"/>
      <c r="D6235" s="22">
        <v>0</v>
      </c>
      <c r="E6235" s="23">
        <v>-0.17802186834785713</v>
      </c>
      <c r="F6235" s="23">
        <v>-0.34159409694814152</v>
      </c>
      <c r="G6235" s="23">
        <v>-0.40247301043107986</v>
      </c>
      <c r="H6235" s="23">
        <v>-0.11954040152547568</v>
      </c>
      <c r="I6235" s="25">
        <f t="shared" si="388"/>
        <v>0</v>
      </c>
      <c r="J6235" s="25">
        <f t="shared" si="389"/>
        <v>0</v>
      </c>
      <c r="K6235" s="25">
        <f t="shared" si="390"/>
        <v>0</v>
      </c>
      <c r="L6235" s="25">
        <f t="shared" si="391"/>
        <v>0</v>
      </c>
      <c r="M6235" s="25">
        <v>0</v>
      </c>
      <c r="N6235" s="25" t="e">
        <v>#N/A</v>
      </c>
      <c r="O6235" s="25" t="e">
        <f>VLOOKUP(A6235,'NFkB target TFs'!$E$10:$E$54,1,FALSE)</f>
        <v>#N/A</v>
      </c>
      <c r="P6235" s="25" t="e">
        <f>VLOOKUP(A6235,'all NFkB targets'!$A$6:$A$571,1,FALSE)</f>
        <v>#N/A</v>
      </c>
    </row>
    <row r="6236" spans="1:16" x14ac:dyDescent="0.25">
      <c r="A6236" s="96" t="s">
        <v>2826</v>
      </c>
      <c r="B6236" s="21" t="s">
        <v>2827</v>
      </c>
      <c r="C6236" s="21"/>
      <c r="D6236" s="22">
        <v>0</v>
      </c>
      <c r="E6236" s="23">
        <v>-0.32503823608052768</v>
      </c>
      <c r="F6236" s="23">
        <v>0.12066231338967053</v>
      </c>
      <c r="G6236" s="23">
        <v>-0.28187920927342902</v>
      </c>
      <c r="H6236" s="23">
        <v>-0.11956081728344554</v>
      </c>
      <c r="I6236" s="25">
        <f t="shared" si="388"/>
        <v>0</v>
      </c>
      <c r="J6236" s="25">
        <f t="shared" si="389"/>
        <v>0</v>
      </c>
      <c r="K6236" s="25">
        <f t="shared" si="390"/>
        <v>0</v>
      </c>
      <c r="L6236" s="25">
        <f t="shared" si="391"/>
        <v>0</v>
      </c>
      <c r="M6236" s="25">
        <v>0</v>
      </c>
      <c r="N6236" s="25" t="e">
        <v>#N/A</v>
      </c>
      <c r="O6236" s="25" t="e">
        <f>VLOOKUP(A6236,'NFkB target TFs'!$E$10:$E$54,1,FALSE)</f>
        <v>#N/A</v>
      </c>
      <c r="P6236" s="25" t="e">
        <f>VLOOKUP(A6236,'all NFkB targets'!$A$6:$A$571,1,FALSE)</f>
        <v>#N/A</v>
      </c>
    </row>
    <row r="6237" spans="1:16" x14ac:dyDescent="0.25">
      <c r="A6237" s="96" t="s">
        <v>10768</v>
      </c>
      <c r="B6237" s="21" t="s">
        <v>10769</v>
      </c>
      <c r="C6237" s="21"/>
      <c r="D6237" s="22">
        <v>0</v>
      </c>
      <c r="E6237" s="23">
        <v>0.36748941658040629</v>
      </c>
      <c r="F6237" s="23">
        <v>6.3889265476487836E-2</v>
      </c>
      <c r="G6237" s="23">
        <v>-0.33475822936703981</v>
      </c>
      <c r="H6237" s="23">
        <v>-0.1197514657785415</v>
      </c>
      <c r="I6237" s="25">
        <f t="shared" si="388"/>
        <v>0</v>
      </c>
      <c r="J6237" s="25">
        <f t="shared" si="389"/>
        <v>0</v>
      </c>
      <c r="K6237" s="25">
        <f t="shared" si="390"/>
        <v>0</v>
      </c>
      <c r="L6237" s="25">
        <f t="shared" si="391"/>
        <v>0</v>
      </c>
      <c r="M6237" s="25">
        <v>0</v>
      </c>
      <c r="N6237" s="25" t="e">
        <v>#N/A</v>
      </c>
      <c r="O6237" s="25" t="e">
        <f>VLOOKUP(A6237,'NFkB target TFs'!$E$10:$E$54,1,FALSE)</f>
        <v>#N/A</v>
      </c>
      <c r="P6237" s="25" t="e">
        <f>VLOOKUP(A6237,'all NFkB targets'!$A$6:$A$571,1,FALSE)</f>
        <v>#N/A</v>
      </c>
    </row>
    <row r="6238" spans="1:16" x14ac:dyDescent="0.25">
      <c r="A6238" s="96" t="s">
        <v>13104</v>
      </c>
      <c r="B6238" s="21" t="s">
        <v>13105</v>
      </c>
      <c r="C6238" s="21"/>
      <c r="D6238" s="22">
        <v>0</v>
      </c>
      <c r="E6238" s="24">
        <v>-0.59974022796740656</v>
      </c>
      <c r="F6238" s="24">
        <v>-0.7933067953226498</v>
      </c>
      <c r="G6238" s="24">
        <v>-0.39822729147942665</v>
      </c>
      <c r="H6238" s="24">
        <v>-0.11983069308412121</v>
      </c>
      <c r="I6238" s="25">
        <f t="shared" si="388"/>
        <v>1</v>
      </c>
      <c r="J6238" s="25">
        <f t="shared" si="389"/>
        <v>1</v>
      </c>
      <c r="K6238" s="25">
        <f t="shared" si="390"/>
        <v>0</v>
      </c>
      <c r="L6238" s="25">
        <f t="shared" si="391"/>
        <v>0</v>
      </c>
      <c r="M6238" s="25">
        <v>1</v>
      </c>
      <c r="N6238" s="25" t="e">
        <v>#N/A</v>
      </c>
      <c r="O6238" s="25" t="e">
        <f>VLOOKUP(A6238,'NFkB target TFs'!$E$10:$E$54,1,FALSE)</f>
        <v>#N/A</v>
      </c>
      <c r="P6238" s="25" t="e">
        <f>VLOOKUP(A6238,'all NFkB targets'!$A$6:$A$571,1,FALSE)</f>
        <v>#N/A</v>
      </c>
    </row>
    <row r="6239" spans="1:16" x14ac:dyDescent="0.25">
      <c r="A6239" s="96" t="s">
        <v>11507</v>
      </c>
      <c r="B6239" s="21" t="s">
        <v>11508</v>
      </c>
      <c r="C6239" s="21"/>
      <c r="D6239" s="22">
        <v>0</v>
      </c>
      <c r="E6239" s="23">
        <v>0.1868700518945888</v>
      </c>
      <c r="F6239" s="23">
        <v>4.8407648777647222E-2</v>
      </c>
      <c r="G6239" s="23">
        <v>-1.1178224161975503E-2</v>
      </c>
      <c r="H6239" s="23">
        <v>-0.12010871176207112</v>
      </c>
      <c r="I6239" s="25">
        <f t="shared" si="388"/>
        <v>0</v>
      </c>
      <c r="J6239" s="25">
        <f t="shared" si="389"/>
        <v>0</v>
      </c>
      <c r="K6239" s="25">
        <f t="shared" si="390"/>
        <v>0</v>
      </c>
      <c r="L6239" s="25">
        <f t="shared" si="391"/>
        <v>0</v>
      </c>
      <c r="M6239" s="25">
        <v>0</v>
      </c>
      <c r="N6239" s="25" t="e">
        <v>#N/A</v>
      </c>
      <c r="O6239" s="25" t="e">
        <f>VLOOKUP(A6239,'NFkB target TFs'!$E$10:$E$54,1,FALSE)</f>
        <v>#N/A</v>
      </c>
      <c r="P6239" s="25" t="e">
        <f>VLOOKUP(A6239,'all NFkB targets'!$A$6:$A$571,1,FALSE)</f>
        <v>#N/A</v>
      </c>
    </row>
    <row r="6240" spans="1:16" x14ac:dyDescent="0.25">
      <c r="A6240" s="96" t="s">
        <v>8375</v>
      </c>
      <c r="B6240" s="21" t="s">
        <v>8376</v>
      </c>
      <c r="C6240" s="21"/>
      <c r="D6240" s="22">
        <v>0</v>
      </c>
      <c r="E6240" s="23">
        <v>0.46916596168838731</v>
      </c>
      <c r="F6240" s="23">
        <v>0.40658110240287659</v>
      </c>
      <c r="G6240" s="23">
        <v>0.34768732452393125</v>
      </c>
      <c r="H6240" s="23">
        <v>-0.12012477010908235</v>
      </c>
      <c r="I6240" s="25">
        <f t="shared" si="388"/>
        <v>0</v>
      </c>
      <c r="J6240" s="25">
        <f t="shared" si="389"/>
        <v>0</v>
      </c>
      <c r="K6240" s="25">
        <f t="shared" si="390"/>
        <v>0</v>
      </c>
      <c r="L6240" s="25">
        <f t="shared" si="391"/>
        <v>0</v>
      </c>
      <c r="M6240" s="25">
        <v>0</v>
      </c>
      <c r="N6240" s="25" t="e">
        <v>#N/A</v>
      </c>
      <c r="O6240" s="25" t="e">
        <f>VLOOKUP(A6240,'NFkB target TFs'!$E$10:$E$54,1,FALSE)</f>
        <v>#N/A</v>
      </c>
      <c r="P6240" s="25" t="e">
        <f>VLOOKUP(A6240,'all NFkB targets'!$A$6:$A$571,1,FALSE)</f>
        <v>#N/A</v>
      </c>
    </row>
    <row r="6241" spans="1:16" x14ac:dyDescent="0.25">
      <c r="A6241" s="96" t="s">
        <v>297</v>
      </c>
      <c r="B6241" s="21" t="s">
        <v>298</v>
      </c>
      <c r="C6241" s="21"/>
      <c r="D6241" s="22">
        <v>0</v>
      </c>
      <c r="E6241" s="23">
        <v>4.9961559537027009E-2</v>
      </c>
      <c r="F6241" s="23">
        <v>-0.4074847426441297</v>
      </c>
      <c r="G6241" s="23">
        <v>0.10460319923618881</v>
      </c>
      <c r="H6241" s="23">
        <v>-0.1203448579124317</v>
      </c>
      <c r="I6241" s="25">
        <f t="shared" si="388"/>
        <v>0</v>
      </c>
      <c r="J6241" s="25">
        <f t="shared" si="389"/>
        <v>0</v>
      </c>
      <c r="K6241" s="25">
        <f t="shared" si="390"/>
        <v>0</v>
      </c>
      <c r="L6241" s="25">
        <f t="shared" si="391"/>
        <v>0</v>
      </c>
      <c r="M6241" s="25">
        <v>0</v>
      </c>
      <c r="N6241" s="25" t="e">
        <v>#N/A</v>
      </c>
      <c r="O6241" s="25" t="e">
        <f>VLOOKUP(A6241,'NFkB target TFs'!$E$10:$E$54,1,FALSE)</f>
        <v>#N/A</v>
      </c>
      <c r="P6241" s="25" t="e">
        <f>VLOOKUP(A6241,'all NFkB targets'!$A$6:$A$571,1,FALSE)</f>
        <v>#N/A</v>
      </c>
    </row>
    <row r="6242" spans="1:16" x14ac:dyDescent="0.25">
      <c r="A6242" s="96" t="s">
        <v>8437</v>
      </c>
      <c r="B6242" s="21" t="s">
        <v>8438</v>
      </c>
      <c r="C6242" s="21"/>
      <c r="D6242" s="22">
        <v>0</v>
      </c>
      <c r="E6242" s="23">
        <v>0.1970062936777966</v>
      </c>
      <c r="F6242" s="23">
        <v>0.14483119747829093</v>
      </c>
      <c r="G6242" s="23">
        <v>0.2105140365004651</v>
      </c>
      <c r="H6242" s="23">
        <v>-0.12043922164840778</v>
      </c>
      <c r="I6242" s="25">
        <f t="shared" si="388"/>
        <v>0</v>
      </c>
      <c r="J6242" s="25">
        <f t="shared" si="389"/>
        <v>0</v>
      </c>
      <c r="K6242" s="25">
        <f t="shared" si="390"/>
        <v>0</v>
      </c>
      <c r="L6242" s="25">
        <f t="shared" si="391"/>
        <v>0</v>
      </c>
      <c r="M6242" s="25">
        <v>0</v>
      </c>
      <c r="N6242" s="25" t="e">
        <v>#N/A</v>
      </c>
      <c r="O6242" s="25" t="e">
        <f>VLOOKUP(A6242,'NFkB target TFs'!$E$10:$E$54,1,FALSE)</f>
        <v>#N/A</v>
      </c>
      <c r="P6242" s="25" t="e">
        <f>VLOOKUP(A6242,'all NFkB targets'!$A$6:$A$571,1,FALSE)</f>
        <v>#N/A</v>
      </c>
    </row>
    <row r="6243" spans="1:16" x14ac:dyDescent="0.25">
      <c r="A6243" s="96" t="s">
        <v>1490</v>
      </c>
      <c r="B6243" s="21" t="s">
        <v>1491</v>
      </c>
      <c r="C6243" s="21"/>
      <c r="D6243" s="22">
        <v>0</v>
      </c>
      <c r="E6243" s="23">
        <v>-0.45736346638021103</v>
      </c>
      <c r="F6243" s="23">
        <v>-0.30622033900582618</v>
      </c>
      <c r="G6243" s="23">
        <v>0.16546440594523254</v>
      </c>
      <c r="H6243" s="23">
        <v>-0.12044872251027974</v>
      </c>
      <c r="I6243" s="25">
        <f t="shared" si="388"/>
        <v>0</v>
      </c>
      <c r="J6243" s="25">
        <f t="shared" si="389"/>
        <v>0</v>
      </c>
      <c r="K6243" s="25">
        <f t="shared" si="390"/>
        <v>0</v>
      </c>
      <c r="L6243" s="25">
        <f t="shared" si="391"/>
        <v>0</v>
      </c>
      <c r="M6243" s="25">
        <v>0</v>
      </c>
      <c r="N6243" s="25" t="e">
        <v>#N/A</v>
      </c>
      <c r="O6243" s="25" t="e">
        <f>VLOOKUP(A6243,'NFkB target TFs'!$E$10:$E$54,1,FALSE)</f>
        <v>#N/A</v>
      </c>
      <c r="P6243" s="25" t="e">
        <f>VLOOKUP(A6243,'all NFkB targets'!$A$6:$A$571,1,FALSE)</f>
        <v>#N/A</v>
      </c>
    </row>
    <row r="6244" spans="1:16" x14ac:dyDescent="0.25">
      <c r="A6244" s="96" t="s">
        <v>11490</v>
      </c>
      <c r="B6244" s="21" t="s">
        <v>11491</v>
      </c>
      <c r="C6244" s="21"/>
      <c r="D6244" s="22">
        <v>0</v>
      </c>
      <c r="E6244" s="23">
        <v>0.34241058615202435</v>
      </c>
      <c r="F6244" s="23">
        <v>0.1992455751125341</v>
      </c>
      <c r="G6244" s="23">
        <v>0.22179142360191273</v>
      </c>
      <c r="H6244" s="23">
        <v>-0.1204647807520627</v>
      </c>
      <c r="I6244" s="25">
        <f t="shared" si="388"/>
        <v>0</v>
      </c>
      <c r="J6244" s="25">
        <f t="shared" si="389"/>
        <v>0</v>
      </c>
      <c r="K6244" s="25">
        <f t="shared" si="390"/>
        <v>0</v>
      </c>
      <c r="L6244" s="25">
        <f t="shared" si="391"/>
        <v>0</v>
      </c>
      <c r="M6244" s="25">
        <v>0</v>
      </c>
      <c r="N6244" s="25" t="e">
        <v>#N/A</v>
      </c>
      <c r="O6244" s="25" t="e">
        <f>VLOOKUP(A6244,'NFkB target TFs'!$E$10:$E$54,1,FALSE)</f>
        <v>#N/A</v>
      </c>
      <c r="P6244" s="25" t="e">
        <f>VLOOKUP(A6244,'all NFkB targets'!$A$6:$A$571,1,FALSE)</f>
        <v>#N/A</v>
      </c>
    </row>
    <row r="6245" spans="1:16" x14ac:dyDescent="0.25">
      <c r="A6245" s="96" t="s">
        <v>5747</v>
      </c>
      <c r="B6245" s="21" t="s">
        <v>5748</v>
      </c>
      <c r="C6245" s="21"/>
      <c r="D6245" s="22">
        <v>0</v>
      </c>
      <c r="E6245" s="23">
        <v>-0.44591755027451346</v>
      </c>
      <c r="F6245" s="23">
        <v>-0.29472916820686546</v>
      </c>
      <c r="G6245" s="23">
        <v>4.5167738046697464E-2</v>
      </c>
      <c r="H6245" s="23">
        <v>-0.12076737061506682</v>
      </c>
      <c r="I6245" s="25">
        <f t="shared" si="388"/>
        <v>0</v>
      </c>
      <c r="J6245" s="25">
        <f t="shared" si="389"/>
        <v>0</v>
      </c>
      <c r="K6245" s="25">
        <f t="shared" si="390"/>
        <v>0</v>
      </c>
      <c r="L6245" s="25">
        <f t="shared" si="391"/>
        <v>0</v>
      </c>
      <c r="M6245" s="25">
        <v>0</v>
      </c>
      <c r="N6245" s="25" t="e">
        <v>#N/A</v>
      </c>
      <c r="O6245" s="25" t="e">
        <f>VLOOKUP(A6245,'NFkB target TFs'!$E$10:$E$54,1,FALSE)</f>
        <v>#N/A</v>
      </c>
      <c r="P6245" s="25" t="e">
        <f>VLOOKUP(A6245,'all NFkB targets'!$A$6:$A$571,1,FALSE)</f>
        <v>#N/A</v>
      </c>
    </row>
    <row r="6246" spans="1:16" x14ac:dyDescent="0.25">
      <c r="A6246" s="96" t="s">
        <v>9817</v>
      </c>
      <c r="B6246" s="21" t="s">
        <v>9818</v>
      </c>
      <c r="C6246" s="21"/>
      <c r="D6246" s="22">
        <v>0</v>
      </c>
      <c r="E6246" s="23">
        <v>0.22115345047394494</v>
      </c>
      <c r="F6246" s="23">
        <v>4.9937570249908268E-2</v>
      </c>
      <c r="G6246" s="23">
        <v>4.0877796492458901E-2</v>
      </c>
      <c r="H6246" s="23">
        <v>-0.12082263389073301</v>
      </c>
      <c r="I6246" s="25">
        <f t="shared" si="388"/>
        <v>0</v>
      </c>
      <c r="J6246" s="25">
        <f t="shared" si="389"/>
        <v>0</v>
      </c>
      <c r="K6246" s="25">
        <f t="shared" si="390"/>
        <v>0</v>
      </c>
      <c r="L6246" s="25">
        <f t="shared" si="391"/>
        <v>0</v>
      </c>
      <c r="M6246" s="25">
        <v>0</v>
      </c>
      <c r="N6246" s="25" t="e">
        <v>#N/A</v>
      </c>
      <c r="O6246" s="25" t="e">
        <f>VLOOKUP(A6246,'NFkB target TFs'!$E$10:$E$54,1,FALSE)</f>
        <v>#N/A</v>
      </c>
      <c r="P6246" s="25" t="e">
        <f>VLOOKUP(A6246,'all NFkB targets'!$A$6:$A$571,1,FALSE)</f>
        <v>#N/A</v>
      </c>
    </row>
    <row r="6247" spans="1:16" x14ac:dyDescent="0.25">
      <c r="A6247" s="96" t="s">
        <v>5048</v>
      </c>
      <c r="B6247" s="21" t="s">
        <v>5049</v>
      </c>
      <c r="C6247" s="21"/>
      <c r="D6247" s="22">
        <v>0</v>
      </c>
      <c r="E6247" s="23">
        <v>0.29005757960034045</v>
      </c>
      <c r="F6247" s="23">
        <v>-0.20905963250196288</v>
      </c>
      <c r="G6247" s="23">
        <v>-5.2101609038136411E-2</v>
      </c>
      <c r="H6247" s="23">
        <v>-0.12105273227733324</v>
      </c>
      <c r="I6247" s="25">
        <f t="shared" si="388"/>
        <v>0</v>
      </c>
      <c r="J6247" s="25">
        <f t="shared" si="389"/>
        <v>0</v>
      </c>
      <c r="K6247" s="25">
        <f t="shared" si="390"/>
        <v>0</v>
      </c>
      <c r="L6247" s="25">
        <f t="shared" si="391"/>
        <v>0</v>
      </c>
      <c r="M6247" s="25">
        <v>0</v>
      </c>
      <c r="N6247" s="25" t="e">
        <v>#N/A</v>
      </c>
      <c r="O6247" s="25" t="e">
        <f>VLOOKUP(A6247,'NFkB target TFs'!$E$10:$E$54,1,FALSE)</f>
        <v>#N/A</v>
      </c>
      <c r="P6247" s="25" t="e">
        <f>VLOOKUP(A6247,'all NFkB targets'!$A$6:$A$571,1,FALSE)</f>
        <v>#N/A</v>
      </c>
    </row>
    <row r="6248" spans="1:16" x14ac:dyDescent="0.25">
      <c r="A6248" s="96" t="s">
        <v>8990</v>
      </c>
      <c r="B6248" s="21" t="s">
        <v>941</v>
      </c>
      <c r="C6248" s="21"/>
      <c r="D6248" s="22">
        <v>0</v>
      </c>
      <c r="E6248" s="23">
        <v>0.40169222224221141</v>
      </c>
      <c r="F6248" s="23">
        <v>2.2948553809245001E-2</v>
      </c>
      <c r="G6248" s="23">
        <v>-4.1855654564890613E-2</v>
      </c>
      <c r="H6248" s="23">
        <v>-0.12134514705494094</v>
      </c>
      <c r="I6248" s="25">
        <f t="shared" si="388"/>
        <v>0</v>
      </c>
      <c r="J6248" s="25">
        <f t="shared" si="389"/>
        <v>0</v>
      </c>
      <c r="K6248" s="25">
        <f t="shared" si="390"/>
        <v>0</v>
      </c>
      <c r="L6248" s="25">
        <f t="shared" si="391"/>
        <v>0</v>
      </c>
      <c r="M6248" s="25">
        <v>0</v>
      </c>
      <c r="N6248" s="25" t="e">
        <v>#N/A</v>
      </c>
      <c r="O6248" s="25" t="e">
        <f>VLOOKUP(A6248,'NFkB target TFs'!$E$10:$E$54,1,FALSE)</f>
        <v>#N/A</v>
      </c>
      <c r="P6248" s="25" t="e">
        <f>VLOOKUP(A6248,'all NFkB targets'!$A$6:$A$571,1,FALSE)</f>
        <v>#N/A</v>
      </c>
    </row>
    <row r="6249" spans="1:16" x14ac:dyDescent="0.25">
      <c r="A6249" s="96" t="s">
        <v>8405</v>
      </c>
      <c r="B6249" s="21" t="s">
        <v>8406</v>
      </c>
      <c r="C6249" s="21"/>
      <c r="D6249" s="22">
        <v>0</v>
      </c>
      <c r="E6249" s="23">
        <v>-0.2763330388324271</v>
      </c>
      <c r="F6249" s="23">
        <v>-0.19908599739597224</v>
      </c>
      <c r="G6249" s="23">
        <v>-0.25925931101327881</v>
      </c>
      <c r="H6249" s="23">
        <v>-0.12137190503955941</v>
      </c>
      <c r="I6249" s="25">
        <f t="shared" si="388"/>
        <v>0</v>
      </c>
      <c r="J6249" s="25">
        <f t="shared" si="389"/>
        <v>0</v>
      </c>
      <c r="K6249" s="25">
        <f t="shared" si="390"/>
        <v>0</v>
      </c>
      <c r="L6249" s="25">
        <f t="shared" si="391"/>
        <v>0</v>
      </c>
      <c r="M6249" s="25">
        <v>0</v>
      </c>
      <c r="N6249" s="25" t="e">
        <v>#N/A</v>
      </c>
      <c r="O6249" s="25" t="e">
        <f>VLOOKUP(A6249,'NFkB target TFs'!$E$10:$E$54,1,FALSE)</f>
        <v>#N/A</v>
      </c>
      <c r="P6249" s="25" t="e">
        <f>VLOOKUP(A6249,'all NFkB targets'!$A$6:$A$571,1,FALSE)</f>
        <v>#N/A</v>
      </c>
    </row>
    <row r="6250" spans="1:16" x14ac:dyDescent="0.25">
      <c r="A6250" s="96" t="s">
        <v>3506</v>
      </c>
      <c r="B6250" s="21" t="s">
        <v>3507</v>
      </c>
      <c r="C6250" s="21"/>
      <c r="D6250" s="22">
        <v>0</v>
      </c>
      <c r="E6250" s="23">
        <v>3.658417340761904E-2</v>
      </c>
      <c r="F6250" s="23">
        <v>1.2996559944143603E-2</v>
      </c>
      <c r="G6250" s="23">
        <v>0.23916389448892902</v>
      </c>
      <c r="H6250" s="23">
        <v>-0.12146160458778141</v>
      </c>
      <c r="I6250" s="25">
        <f t="shared" si="388"/>
        <v>0</v>
      </c>
      <c r="J6250" s="25">
        <f t="shared" si="389"/>
        <v>0</v>
      </c>
      <c r="K6250" s="25">
        <f t="shared" si="390"/>
        <v>0</v>
      </c>
      <c r="L6250" s="25">
        <f t="shared" si="391"/>
        <v>0</v>
      </c>
      <c r="M6250" s="25">
        <v>0</v>
      </c>
      <c r="N6250" s="25" t="e">
        <v>#N/A</v>
      </c>
      <c r="O6250" s="25" t="e">
        <f>VLOOKUP(A6250,'NFkB target TFs'!$E$10:$E$54,1,FALSE)</f>
        <v>#N/A</v>
      </c>
      <c r="P6250" s="25" t="e">
        <f>VLOOKUP(A6250,'all NFkB targets'!$A$6:$A$571,1,FALSE)</f>
        <v>#N/A</v>
      </c>
    </row>
    <row r="6251" spans="1:16" x14ac:dyDescent="0.25">
      <c r="A6251" s="96" t="s">
        <v>7139</v>
      </c>
      <c r="B6251" s="21" t="s">
        <v>941</v>
      </c>
      <c r="C6251" s="21"/>
      <c r="D6251" s="22">
        <v>0</v>
      </c>
      <c r="E6251" s="23">
        <v>-0.19559959049952222</v>
      </c>
      <c r="F6251" s="23">
        <v>-0.47909201956331043</v>
      </c>
      <c r="G6251" s="23">
        <v>-0.19136857619686742</v>
      </c>
      <c r="H6251" s="23">
        <v>-0.12146365685562202</v>
      </c>
      <c r="I6251" s="25">
        <f t="shared" si="388"/>
        <v>0</v>
      </c>
      <c r="J6251" s="25">
        <f t="shared" si="389"/>
        <v>0</v>
      </c>
      <c r="K6251" s="25">
        <f t="shared" si="390"/>
        <v>0</v>
      </c>
      <c r="L6251" s="25">
        <f t="shared" si="391"/>
        <v>0</v>
      </c>
      <c r="M6251" s="25">
        <v>0</v>
      </c>
      <c r="N6251" s="25" t="e">
        <v>#N/A</v>
      </c>
      <c r="O6251" s="25" t="e">
        <f>VLOOKUP(A6251,'NFkB target TFs'!$E$10:$E$54,1,FALSE)</f>
        <v>#N/A</v>
      </c>
      <c r="P6251" s="25" t="e">
        <f>VLOOKUP(A6251,'all NFkB targets'!$A$6:$A$571,1,FALSE)</f>
        <v>#N/A</v>
      </c>
    </row>
    <row r="6252" spans="1:16" x14ac:dyDescent="0.25">
      <c r="A6252" s="96" t="s">
        <v>5322</v>
      </c>
      <c r="B6252" s="21" t="s">
        <v>5323</v>
      </c>
      <c r="C6252" s="21"/>
      <c r="D6252" s="22">
        <v>0</v>
      </c>
      <c r="E6252" s="23">
        <v>-0.20828906688803861</v>
      </c>
      <c r="F6252" s="23">
        <v>0.18015808312393944</v>
      </c>
      <c r="G6252" s="23">
        <v>0.32471064974062069</v>
      </c>
      <c r="H6252" s="23">
        <v>-0.12151729962532934</v>
      </c>
      <c r="I6252" s="25">
        <f t="shared" ref="I6252:I6315" si="392">IF(ABS(E6252)&gt;0.585,1,0)</f>
        <v>0</v>
      </c>
      <c r="J6252" s="25">
        <f t="shared" ref="J6252:J6315" si="393">IF(ABS(F6252)&gt;0.585,1,0)</f>
        <v>0</v>
      </c>
      <c r="K6252" s="25">
        <f t="shared" ref="K6252:K6315" si="394">IF(ABS(G6252)&gt;0.585,1,0)</f>
        <v>0</v>
      </c>
      <c r="L6252" s="25">
        <f t="shared" ref="L6252:L6315" si="395">IF(ABS(H6252)&gt;0.585,1,0)</f>
        <v>0</v>
      </c>
      <c r="M6252" s="25">
        <v>0</v>
      </c>
      <c r="N6252" s="25" t="e">
        <v>#N/A</v>
      </c>
      <c r="O6252" s="25" t="e">
        <f>VLOOKUP(A6252,'NFkB target TFs'!$E$10:$E$54,1,FALSE)</f>
        <v>#N/A</v>
      </c>
      <c r="P6252" s="25" t="e">
        <f>VLOOKUP(A6252,'all NFkB targets'!$A$6:$A$571,1,FALSE)</f>
        <v>#N/A</v>
      </c>
    </row>
    <row r="6253" spans="1:16" x14ac:dyDescent="0.25">
      <c r="A6253" s="96" t="s">
        <v>2257</v>
      </c>
      <c r="B6253" s="21" t="s">
        <v>2258</v>
      </c>
      <c r="C6253" s="21"/>
      <c r="D6253" s="22">
        <v>0</v>
      </c>
      <c r="E6253" s="23">
        <v>0.27869257519413071</v>
      </c>
      <c r="F6253" s="23">
        <v>0.15530736680939583</v>
      </c>
      <c r="G6253" s="23">
        <v>0.31015861338834816</v>
      </c>
      <c r="H6253" s="23">
        <v>-0.12152361431912984</v>
      </c>
      <c r="I6253" s="25">
        <f t="shared" si="392"/>
        <v>0</v>
      </c>
      <c r="J6253" s="25">
        <f t="shared" si="393"/>
        <v>0</v>
      </c>
      <c r="K6253" s="25">
        <f t="shared" si="394"/>
        <v>0</v>
      </c>
      <c r="L6253" s="25">
        <f t="shared" si="395"/>
        <v>0</v>
      </c>
      <c r="M6253" s="25">
        <v>0</v>
      </c>
      <c r="N6253" s="25" t="e">
        <v>#N/A</v>
      </c>
      <c r="O6253" s="25" t="e">
        <f>VLOOKUP(A6253,'NFkB target TFs'!$E$10:$E$54,1,FALSE)</f>
        <v>#N/A</v>
      </c>
      <c r="P6253" s="25" t="e">
        <f>VLOOKUP(A6253,'all NFkB targets'!$A$6:$A$571,1,FALSE)</f>
        <v>#N/A</v>
      </c>
    </row>
    <row r="6254" spans="1:16" x14ac:dyDescent="0.25">
      <c r="A6254" s="96" t="s">
        <v>8361</v>
      </c>
      <c r="B6254" s="21" t="s">
        <v>8362</v>
      </c>
      <c r="C6254" s="21"/>
      <c r="D6254" s="22">
        <v>0</v>
      </c>
      <c r="E6254" s="23">
        <v>-3.6995623466816688E-2</v>
      </c>
      <c r="F6254" s="23">
        <v>0.29738141687046221</v>
      </c>
      <c r="G6254" s="23">
        <v>0.19051312094013137</v>
      </c>
      <c r="H6254" s="23">
        <v>-0.12154568290094334</v>
      </c>
      <c r="I6254" s="25">
        <f t="shared" si="392"/>
        <v>0</v>
      </c>
      <c r="J6254" s="25">
        <f t="shared" si="393"/>
        <v>0</v>
      </c>
      <c r="K6254" s="25">
        <f t="shared" si="394"/>
        <v>0</v>
      </c>
      <c r="L6254" s="25">
        <f t="shared" si="395"/>
        <v>0</v>
      </c>
      <c r="M6254" s="25">
        <v>0</v>
      </c>
      <c r="N6254" s="25" t="e">
        <v>#N/A</v>
      </c>
      <c r="O6254" s="25" t="e">
        <f>VLOOKUP(A6254,'NFkB target TFs'!$E$10:$E$54,1,FALSE)</f>
        <v>#N/A</v>
      </c>
      <c r="P6254" s="25" t="e">
        <f>VLOOKUP(A6254,'all NFkB targets'!$A$6:$A$571,1,FALSE)</f>
        <v>#N/A</v>
      </c>
    </row>
    <row r="6255" spans="1:16" x14ac:dyDescent="0.25">
      <c r="A6255" s="96" t="s">
        <v>5741</v>
      </c>
      <c r="B6255" s="21" t="s">
        <v>5742</v>
      </c>
      <c r="C6255" s="21"/>
      <c r="D6255" s="22">
        <v>0</v>
      </c>
      <c r="E6255" s="23">
        <v>-0.32202456073881697</v>
      </c>
      <c r="F6255" s="23">
        <v>4.516248403443026E-2</v>
      </c>
      <c r="G6255" s="23">
        <v>7.8898753226645954E-2</v>
      </c>
      <c r="H6255" s="23">
        <v>-0.12155747084596356</v>
      </c>
      <c r="I6255" s="25">
        <f t="shared" si="392"/>
        <v>0</v>
      </c>
      <c r="J6255" s="25">
        <f t="shared" si="393"/>
        <v>0</v>
      </c>
      <c r="K6255" s="25">
        <f t="shared" si="394"/>
        <v>0</v>
      </c>
      <c r="L6255" s="25">
        <f t="shared" si="395"/>
        <v>0</v>
      </c>
      <c r="M6255" s="25">
        <v>0</v>
      </c>
      <c r="N6255" s="25" t="e">
        <v>#N/A</v>
      </c>
      <c r="O6255" s="25" t="e">
        <f>VLOOKUP(A6255,'NFkB target TFs'!$E$10:$E$54,1,FALSE)</f>
        <v>#N/A</v>
      </c>
      <c r="P6255" s="25" t="e">
        <f>VLOOKUP(A6255,'all NFkB targets'!$A$6:$A$571,1,FALSE)</f>
        <v>#N/A</v>
      </c>
    </row>
    <row r="6256" spans="1:16" x14ac:dyDescent="0.25">
      <c r="A6256" s="96" t="s">
        <v>11858</v>
      </c>
      <c r="B6256" s="21" t="s">
        <v>941</v>
      </c>
      <c r="C6256" s="21"/>
      <c r="D6256" s="22">
        <v>0</v>
      </c>
      <c r="E6256" s="23">
        <v>0.16535434123268317</v>
      </c>
      <c r="F6256" s="23">
        <v>0.40873043937115761</v>
      </c>
      <c r="G6256" s="23">
        <v>0.3987804221076432</v>
      </c>
      <c r="H6256" s="23">
        <v>-0.12156374410273474</v>
      </c>
      <c r="I6256" s="25">
        <f t="shared" si="392"/>
        <v>0</v>
      </c>
      <c r="J6256" s="25">
        <f t="shared" si="393"/>
        <v>0</v>
      </c>
      <c r="K6256" s="25">
        <f t="shared" si="394"/>
        <v>0</v>
      </c>
      <c r="L6256" s="25">
        <f t="shared" si="395"/>
        <v>0</v>
      </c>
      <c r="M6256" s="25">
        <v>0</v>
      </c>
      <c r="N6256" s="25" t="e">
        <v>#N/A</v>
      </c>
      <c r="O6256" s="25" t="e">
        <f>VLOOKUP(A6256,'NFkB target TFs'!$E$10:$E$54,1,FALSE)</f>
        <v>#N/A</v>
      </c>
      <c r="P6256" s="25" t="e">
        <f>VLOOKUP(A6256,'all NFkB targets'!$A$6:$A$571,1,FALSE)</f>
        <v>#N/A</v>
      </c>
    </row>
    <row r="6257" spans="1:16" x14ac:dyDescent="0.25">
      <c r="A6257" s="96" t="s">
        <v>6840</v>
      </c>
      <c r="B6257" s="21" t="s">
        <v>6841</v>
      </c>
      <c r="C6257" s="21"/>
      <c r="D6257" s="22">
        <v>0</v>
      </c>
      <c r="E6257" s="23">
        <v>0.20128917235164709</v>
      </c>
      <c r="F6257" s="23">
        <v>0.14527661606289899</v>
      </c>
      <c r="G6257" s="23">
        <v>6.2046814974675943E-2</v>
      </c>
      <c r="H6257" s="23">
        <v>-0.12156693681594272</v>
      </c>
      <c r="I6257" s="25">
        <f t="shared" si="392"/>
        <v>0</v>
      </c>
      <c r="J6257" s="25">
        <f t="shared" si="393"/>
        <v>0</v>
      </c>
      <c r="K6257" s="25">
        <f t="shared" si="394"/>
        <v>0</v>
      </c>
      <c r="L6257" s="25">
        <f t="shared" si="395"/>
        <v>0</v>
      </c>
      <c r="M6257" s="25">
        <v>0</v>
      </c>
      <c r="N6257" s="25" t="e">
        <v>#N/A</v>
      </c>
      <c r="O6257" s="25" t="e">
        <f>VLOOKUP(A6257,'NFkB target TFs'!$E$10:$E$54,1,FALSE)</f>
        <v>#N/A</v>
      </c>
      <c r="P6257" s="25" t="e">
        <f>VLOOKUP(A6257,'all NFkB targets'!$A$6:$A$571,1,FALSE)</f>
        <v>#N/A</v>
      </c>
    </row>
    <row r="6258" spans="1:16" x14ac:dyDescent="0.25">
      <c r="A6258" s="96" t="s">
        <v>9592</v>
      </c>
      <c r="B6258" s="21" t="s">
        <v>941</v>
      </c>
      <c r="C6258" s="21"/>
      <c r="D6258" s="22">
        <v>0</v>
      </c>
      <c r="E6258" s="23">
        <v>0.14104607138989053</v>
      </c>
      <c r="F6258" s="23">
        <v>3.6728644618125313E-2</v>
      </c>
      <c r="G6258" s="23">
        <v>0.2871600827189042</v>
      </c>
      <c r="H6258" s="23">
        <v>-0.12160640164160738</v>
      </c>
      <c r="I6258" s="25">
        <f t="shared" si="392"/>
        <v>0</v>
      </c>
      <c r="J6258" s="25">
        <f t="shared" si="393"/>
        <v>0</v>
      </c>
      <c r="K6258" s="25">
        <f t="shared" si="394"/>
        <v>0</v>
      </c>
      <c r="L6258" s="25">
        <f t="shared" si="395"/>
        <v>0</v>
      </c>
      <c r="M6258" s="25">
        <v>0</v>
      </c>
      <c r="N6258" s="25" t="e">
        <v>#N/A</v>
      </c>
      <c r="O6258" s="25" t="e">
        <f>VLOOKUP(A6258,'NFkB target TFs'!$E$10:$E$54,1,FALSE)</f>
        <v>#N/A</v>
      </c>
      <c r="P6258" s="25" t="e">
        <f>VLOOKUP(A6258,'all NFkB targets'!$A$6:$A$571,1,FALSE)</f>
        <v>#N/A</v>
      </c>
    </row>
    <row r="6259" spans="1:16" x14ac:dyDescent="0.25">
      <c r="A6259" s="96" t="s">
        <v>12234</v>
      </c>
      <c r="B6259" s="21" t="s">
        <v>12235</v>
      </c>
      <c r="C6259" s="21"/>
      <c r="D6259" s="22">
        <v>0</v>
      </c>
      <c r="E6259" s="24">
        <v>-0.59244756984535274</v>
      </c>
      <c r="F6259" s="24">
        <v>-0.18813211936577218</v>
      </c>
      <c r="G6259" s="24">
        <v>-0.57179031297285943</v>
      </c>
      <c r="H6259" s="24">
        <v>-0.12170702254345178</v>
      </c>
      <c r="I6259" s="25">
        <f t="shared" si="392"/>
        <v>1</v>
      </c>
      <c r="J6259" s="25">
        <f t="shared" si="393"/>
        <v>0</v>
      </c>
      <c r="K6259" s="25">
        <f t="shared" si="394"/>
        <v>0</v>
      </c>
      <c r="L6259" s="25">
        <f t="shared" si="395"/>
        <v>0</v>
      </c>
      <c r="M6259" s="25">
        <v>1</v>
      </c>
      <c r="N6259" s="25" t="e">
        <v>#N/A</v>
      </c>
      <c r="O6259" s="25" t="e">
        <f>VLOOKUP(A6259,'NFkB target TFs'!$E$10:$E$54,1,FALSE)</f>
        <v>#N/A</v>
      </c>
      <c r="P6259" s="25" t="e">
        <f>VLOOKUP(A6259,'all NFkB targets'!$A$6:$A$571,1,FALSE)</f>
        <v>#N/A</v>
      </c>
    </row>
    <row r="6260" spans="1:16" x14ac:dyDescent="0.25">
      <c r="A6260" s="96" t="s">
        <v>14213</v>
      </c>
      <c r="B6260" s="21" t="s">
        <v>14214</v>
      </c>
      <c r="C6260" s="21"/>
      <c r="D6260" s="22">
        <v>0</v>
      </c>
      <c r="E6260" s="28">
        <v>0.40517929573027273</v>
      </c>
      <c r="F6260" s="28">
        <v>0.46693048355285199</v>
      </c>
      <c r="G6260" s="28">
        <v>0.62475287113750799</v>
      </c>
      <c r="H6260" s="24">
        <v>-0.12177238769158803</v>
      </c>
      <c r="I6260" s="25">
        <f t="shared" si="392"/>
        <v>0</v>
      </c>
      <c r="J6260" s="25">
        <f t="shared" si="393"/>
        <v>0</v>
      </c>
      <c r="K6260" s="25">
        <f t="shared" si="394"/>
        <v>1</v>
      </c>
      <c r="L6260" s="25">
        <f t="shared" si="395"/>
        <v>0</v>
      </c>
      <c r="M6260" s="25">
        <v>1</v>
      </c>
      <c r="N6260" s="25" t="e">
        <v>#N/A</v>
      </c>
      <c r="O6260" s="25" t="e">
        <f>VLOOKUP(A6260,'NFkB target TFs'!$E$10:$E$54,1,FALSE)</f>
        <v>#N/A</v>
      </c>
      <c r="P6260" s="25" t="e">
        <f>VLOOKUP(A6260,'all NFkB targets'!$A$6:$A$571,1,FALSE)</f>
        <v>#N/A</v>
      </c>
    </row>
    <row r="6261" spans="1:16" x14ac:dyDescent="0.25">
      <c r="A6261" s="96" t="s">
        <v>9707</v>
      </c>
      <c r="B6261" s="21" t="s">
        <v>9708</v>
      </c>
      <c r="C6261" s="21"/>
      <c r="D6261" s="22">
        <v>0</v>
      </c>
      <c r="E6261" s="23">
        <v>-3.6456819469042473E-2</v>
      </c>
      <c r="F6261" s="23">
        <v>0.22543249877932883</v>
      </c>
      <c r="G6261" s="23">
        <v>0.19922747326784504</v>
      </c>
      <c r="H6261" s="23">
        <v>-0.12178261781921416</v>
      </c>
      <c r="I6261" s="25">
        <f t="shared" si="392"/>
        <v>0</v>
      </c>
      <c r="J6261" s="25">
        <f t="shared" si="393"/>
        <v>0</v>
      </c>
      <c r="K6261" s="25">
        <f t="shared" si="394"/>
        <v>0</v>
      </c>
      <c r="L6261" s="25">
        <f t="shared" si="395"/>
        <v>0</v>
      </c>
      <c r="M6261" s="25">
        <v>0</v>
      </c>
      <c r="N6261" s="25" t="e">
        <v>#N/A</v>
      </c>
      <c r="O6261" s="25" t="e">
        <f>VLOOKUP(A6261,'NFkB target TFs'!$E$10:$E$54,1,FALSE)</f>
        <v>#N/A</v>
      </c>
      <c r="P6261" s="25" t="e">
        <f>VLOOKUP(A6261,'all NFkB targets'!$A$6:$A$571,1,FALSE)</f>
        <v>#N/A</v>
      </c>
    </row>
    <row r="6262" spans="1:16" x14ac:dyDescent="0.25">
      <c r="A6262" s="96" t="s">
        <v>13842</v>
      </c>
      <c r="B6262" s="21" t="s">
        <v>13843</v>
      </c>
      <c r="C6262" s="21"/>
      <c r="D6262" s="22">
        <v>0</v>
      </c>
      <c r="E6262" s="28">
        <v>0.41853942855181175</v>
      </c>
      <c r="F6262" s="28">
        <v>0.42312113948346425</v>
      </c>
      <c r="G6262" s="28">
        <v>0.94842269838122406</v>
      </c>
      <c r="H6262" s="24">
        <v>-0.12183793038776081</v>
      </c>
      <c r="I6262" s="25">
        <f t="shared" si="392"/>
        <v>0</v>
      </c>
      <c r="J6262" s="25">
        <f t="shared" si="393"/>
        <v>0</v>
      </c>
      <c r="K6262" s="25">
        <f t="shared" si="394"/>
        <v>1</v>
      </c>
      <c r="L6262" s="25">
        <f t="shared" si="395"/>
        <v>0</v>
      </c>
      <c r="M6262" s="25">
        <v>1</v>
      </c>
      <c r="N6262" s="25" t="e">
        <v>#N/A</v>
      </c>
      <c r="O6262" s="25" t="e">
        <f>VLOOKUP(A6262,'NFkB target TFs'!$E$10:$E$54,1,FALSE)</f>
        <v>#N/A</v>
      </c>
      <c r="P6262" s="25" t="e">
        <f>VLOOKUP(A6262,'all NFkB targets'!$A$6:$A$571,1,FALSE)</f>
        <v>#N/A</v>
      </c>
    </row>
    <row r="6263" spans="1:16" x14ac:dyDescent="0.25">
      <c r="A6263" s="96" t="s">
        <v>513</v>
      </c>
      <c r="B6263" s="21" t="s">
        <v>514</v>
      </c>
      <c r="C6263" s="21"/>
      <c r="D6263" s="22">
        <v>0</v>
      </c>
      <c r="E6263" s="23">
        <v>-0.5245402286234272</v>
      </c>
      <c r="F6263" s="23">
        <v>3.5475491949520765E-2</v>
      </c>
      <c r="G6263" s="23">
        <v>-0.37268582045077275</v>
      </c>
      <c r="H6263" s="23">
        <v>-0.12189280660687056</v>
      </c>
      <c r="I6263" s="25">
        <f t="shared" si="392"/>
        <v>0</v>
      </c>
      <c r="J6263" s="25">
        <f t="shared" si="393"/>
        <v>0</v>
      </c>
      <c r="K6263" s="25">
        <f t="shared" si="394"/>
        <v>0</v>
      </c>
      <c r="L6263" s="25">
        <f t="shared" si="395"/>
        <v>0</v>
      </c>
      <c r="M6263" s="25">
        <v>0</v>
      </c>
      <c r="N6263" s="25" t="e">
        <v>#N/A</v>
      </c>
      <c r="O6263" s="25" t="e">
        <f>VLOOKUP(A6263,'NFkB target TFs'!$E$10:$E$54,1,FALSE)</f>
        <v>#N/A</v>
      </c>
      <c r="P6263" s="25" t="e">
        <f>VLOOKUP(A6263,'all NFkB targets'!$A$6:$A$571,1,FALSE)</f>
        <v>#N/A</v>
      </c>
    </row>
    <row r="6264" spans="1:16" x14ac:dyDescent="0.25">
      <c r="A6264" s="96" t="s">
        <v>11839</v>
      </c>
      <c r="B6264" s="21" t="s">
        <v>941</v>
      </c>
      <c r="C6264" s="21"/>
      <c r="D6264" s="22">
        <v>0</v>
      </c>
      <c r="E6264" s="23">
        <v>0.48115688964746123</v>
      </c>
      <c r="F6264" s="23">
        <v>0.40615466245041743</v>
      </c>
      <c r="G6264" s="23">
        <v>0.28687406883084315</v>
      </c>
      <c r="H6264" s="23">
        <v>-0.12213605804113553</v>
      </c>
      <c r="I6264" s="25">
        <f t="shared" si="392"/>
        <v>0</v>
      </c>
      <c r="J6264" s="25">
        <f t="shared" si="393"/>
        <v>0</v>
      </c>
      <c r="K6264" s="25">
        <f t="shared" si="394"/>
        <v>0</v>
      </c>
      <c r="L6264" s="25">
        <f t="shared" si="395"/>
        <v>0</v>
      </c>
      <c r="M6264" s="25">
        <v>0</v>
      </c>
      <c r="N6264" s="25" t="e">
        <v>#N/A</v>
      </c>
      <c r="O6264" s="25" t="e">
        <f>VLOOKUP(A6264,'NFkB target TFs'!$E$10:$E$54,1,FALSE)</f>
        <v>#N/A</v>
      </c>
      <c r="P6264" s="25" t="e">
        <f>VLOOKUP(A6264,'all NFkB targets'!$A$6:$A$571,1,FALSE)</f>
        <v>#N/A</v>
      </c>
    </row>
    <row r="6265" spans="1:16" x14ac:dyDescent="0.25">
      <c r="A6265" s="96" t="s">
        <v>4550</v>
      </c>
      <c r="B6265" s="21" t="s">
        <v>4551</v>
      </c>
      <c r="C6265" s="21"/>
      <c r="D6265" s="22">
        <v>0</v>
      </c>
      <c r="E6265" s="23">
        <v>0.15204506825021663</v>
      </c>
      <c r="F6265" s="23">
        <v>0.18560884732601127</v>
      </c>
      <c r="G6265" s="23">
        <v>0.18021455476616086</v>
      </c>
      <c r="H6265" s="23">
        <v>-0.12232312318110576</v>
      </c>
      <c r="I6265" s="25">
        <f t="shared" si="392"/>
        <v>0</v>
      </c>
      <c r="J6265" s="25">
        <f t="shared" si="393"/>
        <v>0</v>
      </c>
      <c r="K6265" s="25">
        <f t="shared" si="394"/>
        <v>0</v>
      </c>
      <c r="L6265" s="25">
        <f t="shared" si="395"/>
        <v>0</v>
      </c>
      <c r="M6265" s="25">
        <v>0</v>
      </c>
      <c r="N6265" s="25" t="e">
        <v>#N/A</v>
      </c>
      <c r="O6265" s="25" t="e">
        <f>VLOOKUP(A6265,'NFkB target TFs'!$E$10:$E$54,1,FALSE)</f>
        <v>#N/A</v>
      </c>
      <c r="P6265" s="25" t="e">
        <f>VLOOKUP(A6265,'all NFkB targets'!$A$6:$A$571,1,FALSE)</f>
        <v>#N/A</v>
      </c>
    </row>
    <row r="6266" spans="1:16" x14ac:dyDescent="0.25">
      <c r="A6266" s="96" t="s">
        <v>11857</v>
      </c>
      <c r="B6266" s="21" t="s">
        <v>941</v>
      </c>
      <c r="C6266" s="21"/>
      <c r="D6266" s="22">
        <v>0</v>
      </c>
      <c r="E6266" s="23">
        <v>4.6382017599629545E-2</v>
      </c>
      <c r="F6266" s="23">
        <v>-6.9484986764693293E-3</v>
      </c>
      <c r="G6266" s="23">
        <v>0.13856083053297755</v>
      </c>
      <c r="H6266" s="23">
        <v>-0.1223560630337205</v>
      </c>
      <c r="I6266" s="25">
        <f t="shared" si="392"/>
        <v>0</v>
      </c>
      <c r="J6266" s="25">
        <f t="shared" si="393"/>
        <v>0</v>
      </c>
      <c r="K6266" s="25">
        <f t="shared" si="394"/>
        <v>0</v>
      </c>
      <c r="L6266" s="25">
        <f t="shared" si="395"/>
        <v>0</v>
      </c>
      <c r="M6266" s="25">
        <v>0</v>
      </c>
      <c r="N6266" s="25" t="e">
        <v>#N/A</v>
      </c>
      <c r="O6266" s="25" t="e">
        <f>VLOOKUP(A6266,'NFkB target TFs'!$E$10:$E$54,1,FALSE)</f>
        <v>#N/A</v>
      </c>
      <c r="P6266" s="25" t="e">
        <f>VLOOKUP(A6266,'all NFkB targets'!$A$6:$A$571,1,FALSE)</f>
        <v>#N/A</v>
      </c>
    </row>
    <row r="6267" spans="1:16" x14ac:dyDescent="0.25">
      <c r="A6267" s="96" t="s">
        <v>11711</v>
      </c>
      <c r="B6267" s="21" t="s">
        <v>11712</v>
      </c>
      <c r="C6267" s="21"/>
      <c r="D6267" s="22">
        <v>0</v>
      </c>
      <c r="E6267" s="23">
        <v>-0.1546409067138538</v>
      </c>
      <c r="F6267" s="23">
        <v>7.1349843932796225E-2</v>
      </c>
      <c r="G6267" s="23">
        <v>0.32192809488736235</v>
      </c>
      <c r="H6267" s="23">
        <v>-0.12242840261911254</v>
      </c>
      <c r="I6267" s="25">
        <f t="shared" si="392"/>
        <v>0</v>
      </c>
      <c r="J6267" s="25">
        <f t="shared" si="393"/>
        <v>0</v>
      </c>
      <c r="K6267" s="25">
        <f t="shared" si="394"/>
        <v>0</v>
      </c>
      <c r="L6267" s="25">
        <f t="shared" si="395"/>
        <v>0</v>
      </c>
      <c r="M6267" s="25">
        <v>0</v>
      </c>
      <c r="N6267" s="25" t="e">
        <v>#N/A</v>
      </c>
      <c r="O6267" s="25" t="e">
        <f>VLOOKUP(A6267,'NFkB target TFs'!$E$10:$E$54,1,FALSE)</f>
        <v>#N/A</v>
      </c>
      <c r="P6267" s="25" t="e">
        <f>VLOOKUP(A6267,'all NFkB targets'!$A$6:$A$571,1,FALSE)</f>
        <v>#N/A</v>
      </c>
    </row>
    <row r="6268" spans="1:16" x14ac:dyDescent="0.25">
      <c r="A6268" s="96" t="s">
        <v>11425</v>
      </c>
      <c r="B6268" s="21" t="s">
        <v>11426</v>
      </c>
      <c r="C6268" s="21"/>
      <c r="D6268" s="22">
        <v>0</v>
      </c>
      <c r="E6268" s="23">
        <v>0.29019105036621073</v>
      </c>
      <c r="F6268" s="23">
        <v>0.17474849793630184</v>
      </c>
      <c r="G6268" s="23">
        <v>-8.4937909665160322E-2</v>
      </c>
      <c r="H6268" s="23">
        <v>-0.12248873885059691</v>
      </c>
      <c r="I6268" s="25">
        <f t="shared" si="392"/>
        <v>0</v>
      </c>
      <c r="J6268" s="25">
        <f t="shared" si="393"/>
        <v>0</v>
      </c>
      <c r="K6268" s="25">
        <f t="shared" si="394"/>
        <v>0</v>
      </c>
      <c r="L6268" s="25">
        <f t="shared" si="395"/>
        <v>0</v>
      </c>
      <c r="M6268" s="25">
        <v>0</v>
      </c>
      <c r="N6268" s="25" t="e">
        <v>#N/A</v>
      </c>
      <c r="O6268" s="25" t="e">
        <f>VLOOKUP(A6268,'NFkB target TFs'!$E$10:$E$54,1,FALSE)</f>
        <v>#N/A</v>
      </c>
      <c r="P6268" s="25" t="e">
        <f>VLOOKUP(A6268,'all NFkB targets'!$A$6:$A$571,1,FALSE)</f>
        <v>#N/A</v>
      </c>
    </row>
    <row r="6269" spans="1:16" x14ac:dyDescent="0.25">
      <c r="A6269" s="96" t="s">
        <v>11729</v>
      </c>
      <c r="B6269" s="21" t="s">
        <v>11730</v>
      </c>
      <c r="C6269" s="21"/>
      <c r="D6269" s="22">
        <v>0</v>
      </c>
      <c r="E6269" s="23">
        <v>2.5626418682355493E-2</v>
      </c>
      <c r="F6269" s="23">
        <v>0.39208144656414434</v>
      </c>
      <c r="G6269" s="23">
        <v>-0.16330179077129253</v>
      </c>
      <c r="H6269" s="23">
        <v>-0.12252248756504265</v>
      </c>
      <c r="I6269" s="25">
        <f t="shared" si="392"/>
        <v>0</v>
      </c>
      <c r="J6269" s="25">
        <f t="shared" si="393"/>
        <v>0</v>
      </c>
      <c r="K6269" s="25">
        <f t="shared" si="394"/>
        <v>0</v>
      </c>
      <c r="L6269" s="25">
        <f t="shared" si="395"/>
        <v>0</v>
      </c>
      <c r="M6269" s="25">
        <v>0</v>
      </c>
      <c r="N6269" s="25" t="e">
        <v>#N/A</v>
      </c>
      <c r="O6269" s="25" t="e">
        <f>VLOOKUP(A6269,'NFkB target TFs'!$E$10:$E$54,1,FALSE)</f>
        <v>#N/A</v>
      </c>
      <c r="P6269" s="25" t="e">
        <f>VLOOKUP(A6269,'all NFkB targets'!$A$6:$A$571,1,FALSE)</f>
        <v>#N/A</v>
      </c>
    </row>
    <row r="6270" spans="1:16" x14ac:dyDescent="0.25">
      <c r="A6270" s="96" t="s">
        <v>5565</v>
      </c>
      <c r="B6270" s="21" t="s">
        <v>5566</v>
      </c>
      <c r="C6270" s="21"/>
      <c r="D6270" s="22">
        <v>0</v>
      </c>
      <c r="E6270" s="23">
        <v>2.6270209814950776E-2</v>
      </c>
      <c r="F6270" s="23">
        <v>0.38463624597918211</v>
      </c>
      <c r="G6270" s="23">
        <v>0.16949974129453479</v>
      </c>
      <c r="H6270" s="23">
        <v>-0.12261075020420438</v>
      </c>
      <c r="I6270" s="25">
        <f t="shared" si="392"/>
        <v>0</v>
      </c>
      <c r="J6270" s="25">
        <f t="shared" si="393"/>
        <v>0</v>
      </c>
      <c r="K6270" s="25">
        <f t="shared" si="394"/>
        <v>0</v>
      </c>
      <c r="L6270" s="25">
        <f t="shared" si="395"/>
        <v>0</v>
      </c>
      <c r="M6270" s="25">
        <v>0</v>
      </c>
      <c r="N6270" s="25" t="e">
        <v>#N/A</v>
      </c>
      <c r="O6270" s="25" t="e">
        <f>VLOOKUP(A6270,'NFkB target TFs'!$E$10:$E$54,1,FALSE)</f>
        <v>#N/A</v>
      </c>
      <c r="P6270" s="25" t="e">
        <f>VLOOKUP(A6270,'all NFkB targets'!$A$6:$A$571,1,FALSE)</f>
        <v>#N/A</v>
      </c>
    </row>
    <row r="6271" spans="1:16" x14ac:dyDescent="0.25">
      <c r="A6271" s="96" t="s">
        <v>9157</v>
      </c>
      <c r="B6271" s="21" t="s">
        <v>9158</v>
      </c>
      <c r="C6271" s="21"/>
      <c r="D6271" s="22">
        <v>0</v>
      </c>
      <c r="E6271" s="23">
        <v>-1.9996635308577235E-2</v>
      </c>
      <c r="F6271" s="23">
        <v>0.35649233833866201</v>
      </c>
      <c r="G6271" s="23">
        <v>0.11624893601548487</v>
      </c>
      <c r="H6271" s="23">
        <v>-0.12275774326619755</v>
      </c>
      <c r="I6271" s="25">
        <f t="shared" si="392"/>
        <v>0</v>
      </c>
      <c r="J6271" s="25">
        <f t="shared" si="393"/>
        <v>0</v>
      </c>
      <c r="K6271" s="25">
        <f t="shared" si="394"/>
        <v>0</v>
      </c>
      <c r="L6271" s="25">
        <f t="shared" si="395"/>
        <v>0</v>
      </c>
      <c r="M6271" s="25">
        <v>0</v>
      </c>
      <c r="N6271" s="25" t="e">
        <v>#N/A</v>
      </c>
      <c r="O6271" s="25" t="e">
        <f>VLOOKUP(A6271,'NFkB target TFs'!$E$10:$E$54,1,FALSE)</f>
        <v>#N/A</v>
      </c>
      <c r="P6271" s="25" t="e">
        <f>VLOOKUP(A6271,'all NFkB targets'!$A$6:$A$571,1,FALSE)</f>
        <v>#N/A</v>
      </c>
    </row>
    <row r="6272" spans="1:16" x14ac:dyDescent="0.25">
      <c r="A6272" s="96" t="s">
        <v>12287</v>
      </c>
      <c r="B6272" s="21" t="s">
        <v>12288</v>
      </c>
      <c r="C6272" s="21"/>
      <c r="D6272" s="22">
        <v>0</v>
      </c>
      <c r="E6272" s="28">
        <v>0.65847828931085051</v>
      </c>
      <c r="F6272" s="24">
        <v>-0.28965026184496578</v>
      </c>
      <c r="G6272" s="24">
        <v>-0.46644112152011102</v>
      </c>
      <c r="H6272" s="24">
        <v>-0.12276923296525188</v>
      </c>
      <c r="I6272" s="25">
        <f t="shared" si="392"/>
        <v>1</v>
      </c>
      <c r="J6272" s="25">
        <f t="shared" si="393"/>
        <v>0</v>
      </c>
      <c r="K6272" s="25">
        <f t="shared" si="394"/>
        <v>0</v>
      </c>
      <c r="L6272" s="25">
        <f t="shared" si="395"/>
        <v>0</v>
      </c>
      <c r="M6272" s="25">
        <v>1</v>
      </c>
      <c r="N6272" s="25" t="e">
        <v>#N/A</v>
      </c>
      <c r="O6272" s="25" t="e">
        <f>VLOOKUP(A6272,'NFkB target TFs'!$E$10:$E$54,1,FALSE)</f>
        <v>#N/A</v>
      </c>
      <c r="P6272" s="25" t="e">
        <f>VLOOKUP(A6272,'all NFkB targets'!$A$6:$A$571,1,FALSE)</f>
        <v>#N/A</v>
      </c>
    </row>
    <row r="6273" spans="1:16" x14ac:dyDescent="0.25">
      <c r="A6273" s="96" t="s">
        <v>12994</v>
      </c>
      <c r="B6273" s="21" t="s">
        <v>12995</v>
      </c>
      <c r="C6273" s="21"/>
      <c r="D6273" s="22">
        <v>0</v>
      </c>
      <c r="E6273" s="24">
        <v>-0.76251527434904887</v>
      </c>
      <c r="F6273" s="24">
        <v>-1.2078252796855868</v>
      </c>
      <c r="G6273" s="28">
        <v>0.41618935166808602</v>
      </c>
      <c r="H6273" s="24">
        <v>-0.12304397096859961</v>
      </c>
      <c r="I6273" s="25">
        <f t="shared" si="392"/>
        <v>1</v>
      </c>
      <c r="J6273" s="25">
        <f t="shared" si="393"/>
        <v>1</v>
      </c>
      <c r="K6273" s="25">
        <f t="shared" si="394"/>
        <v>0</v>
      </c>
      <c r="L6273" s="25">
        <f t="shared" si="395"/>
        <v>0</v>
      </c>
      <c r="M6273" s="25">
        <v>1</v>
      </c>
      <c r="N6273" s="25" t="e">
        <v>#N/A</v>
      </c>
      <c r="O6273" s="25" t="e">
        <f>VLOOKUP(A6273,'NFkB target TFs'!$E$10:$E$54,1,FALSE)</f>
        <v>#N/A</v>
      </c>
      <c r="P6273" s="25" t="e">
        <f>VLOOKUP(A6273,'all NFkB targets'!$A$6:$A$571,1,FALSE)</f>
        <v>#N/A</v>
      </c>
    </row>
    <row r="6274" spans="1:16" x14ac:dyDescent="0.25">
      <c r="A6274" s="96" t="s">
        <v>5912</v>
      </c>
      <c r="B6274" s="21" t="s">
        <v>5913</v>
      </c>
      <c r="C6274" s="21"/>
      <c r="D6274" s="22">
        <v>0</v>
      </c>
      <c r="E6274" s="23">
        <v>-0.23312688223585215</v>
      </c>
      <c r="F6274" s="23">
        <v>0.41436943025051831</v>
      </c>
      <c r="G6274" s="23">
        <v>-9.8477859563471781E-3</v>
      </c>
      <c r="H6274" s="23">
        <v>-0.12309139107665899</v>
      </c>
      <c r="I6274" s="25">
        <f t="shared" si="392"/>
        <v>0</v>
      </c>
      <c r="J6274" s="25">
        <f t="shared" si="393"/>
        <v>0</v>
      </c>
      <c r="K6274" s="25">
        <f t="shared" si="394"/>
        <v>0</v>
      </c>
      <c r="L6274" s="25">
        <f t="shared" si="395"/>
        <v>0</v>
      </c>
      <c r="M6274" s="25">
        <v>0</v>
      </c>
      <c r="N6274" s="25" t="e">
        <v>#N/A</v>
      </c>
      <c r="O6274" s="25" t="e">
        <f>VLOOKUP(A6274,'NFkB target TFs'!$E$10:$E$54,1,FALSE)</f>
        <v>#N/A</v>
      </c>
      <c r="P6274" s="25" t="e">
        <f>VLOOKUP(A6274,'all NFkB targets'!$A$6:$A$571,1,FALSE)</f>
        <v>#N/A</v>
      </c>
    </row>
    <row r="6275" spans="1:16" x14ac:dyDescent="0.25">
      <c r="A6275" s="96" t="s">
        <v>9529</v>
      </c>
      <c r="B6275" s="21" t="s">
        <v>9530</v>
      </c>
      <c r="C6275" s="21"/>
      <c r="D6275" s="22">
        <v>0</v>
      </c>
      <c r="E6275" s="23">
        <v>9.8721673024085455E-3</v>
      </c>
      <c r="F6275" s="23">
        <v>4.6867605136092477E-2</v>
      </c>
      <c r="G6275" s="23">
        <v>-0.21320256924823472</v>
      </c>
      <c r="H6275" s="23">
        <v>-0.12314994138712086</v>
      </c>
      <c r="I6275" s="25">
        <f t="shared" si="392"/>
        <v>0</v>
      </c>
      <c r="J6275" s="25">
        <f t="shared" si="393"/>
        <v>0</v>
      </c>
      <c r="K6275" s="25">
        <f t="shared" si="394"/>
        <v>0</v>
      </c>
      <c r="L6275" s="25">
        <f t="shared" si="395"/>
        <v>0</v>
      </c>
      <c r="M6275" s="25">
        <v>0</v>
      </c>
      <c r="N6275" s="25" t="e">
        <v>#N/A</v>
      </c>
      <c r="O6275" s="25" t="e">
        <f>VLOOKUP(A6275,'NFkB target TFs'!$E$10:$E$54,1,FALSE)</f>
        <v>#N/A</v>
      </c>
      <c r="P6275" s="25" t="e">
        <f>VLOOKUP(A6275,'all NFkB targets'!$A$6:$A$571,1,FALSE)</f>
        <v>#N/A</v>
      </c>
    </row>
    <row r="6276" spans="1:16" x14ac:dyDescent="0.25">
      <c r="A6276" s="96" t="s">
        <v>4964</v>
      </c>
      <c r="B6276" s="21" t="s">
        <v>4965</v>
      </c>
      <c r="C6276" s="21"/>
      <c r="D6276" s="22">
        <v>0</v>
      </c>
      <c r="E6276" s="23">
        <v>-0.30251213987863956</v>
      </c>
      <c r="F6276" s="23">
        <v>-2.7062670088766956E-2</v>
      </c>
      <c r="G6276" s="23">
        <v>0.13740882454474887</v>
      </c>
      <c r="H6276" s="23">
        <v>-0.12321722628844349</v>
      </c>
      <c r="I6276" s="25">
        <f t="shared" si="392"/>
        <v>0</v>
      </c>
      <c r="J6276" s="25">
        <f t="shared" si="393"/>
        <v>0</v>
      </c>
      <c r="K6276" s="25">
        <f t="shared" si="394"/>
        <v>0</v>
      </c>
      <c r="L6276" s="25">
        <f t="shared" si="395"/>
        <v>0</v>
      </c>
      <c r="M6276" s="25">
        <v>0</v>
      </c>
      <c r="N6276" s="25" t="e">
        <v>#N/A</v>
      </c>
      <c r="O6276" s="25" t="e">
        <f>VLOOKUP(A6276,'NFkB target TFs'!$E$10:$E$54,1,FALSE)</f>
        <v>#N/A</v>
      </c>
      <c r="P6276" s="25" t="e">
        <f>VLOOKUP(A6276,'all NFkB targets'!$A$6:$A$571,1,FALSE)</f>
        <v>#N/A</v>
      </c>
    </row>
    <row r="6277" spans="1:16" x14ac:dyDescent="0.25">
      <c r="A6277" s="96" t="s">
        <v>6103</v>
      </c>
      <c r="B6277" s="21" t="s">
        <v>6104</v>
      </c>
      <c r="C6277" s="21"/>
      <c r="D6277" s="22">
        <v>0</v>
      </c>
      <c r="E6277" s="23">
        <v>-3.6372995422504689E-2</v>
      </c>
      <c r="F6277" s="23">
        <v>-0.29036190603538931</v>
      </c>
      <c r="G6277" s="23">
        <v>-0.33399302355186289</v>
      </c>
      <c r="H6277" s="23">
        <v>-0.12333954009787312</v>
      </c>
      <c r="I6277" s="25">
        <f t="shared" si="392"/>
        <v>0</v>
      </c>
      <c r="J6277" s="25">
        <f t="shared" si="393"/>
        <v>0</v>
      </c>
      <c r="K6277" s="25">
        <f t="shared" si="394"/>
        <v>0</v>
      </c>
      <c r="L6277" s="25">
        <f t="shared" si="395"/>
        <v>0</v>
      </c>
      <c r="M6277" s="25">
        <v>0</v>
      </c>
      <c r="N6277" s="25" t="e">
        <v>#N/A</v>
      </c>
      <c r="O6277" s="25" t="e">
        <f>VLOOKUP(A6277,'NFkB target TFs'!$E$10:$E$54,1,FALSE)</f>
        <v>#N/A</v>
      </c>
      <c r="P6277" s="25" t="e">
        <f>VLOOKUP(A6277,'all NFkB targets'!$A$6:$A$571,1,FALSE)</f>
        <v>#N/A</v>
      </c>
    </row>
    <row r="6278" spans="1:16" x14ac:dyDescent="0.25">
      <c r="A6278" s="96" t="s">
        <v>9098</v>
      </c>
      <c r="B6278" s="21" t="s">
        <v>9099</v>
      </c>
      <c r="C6278" s="21"/>
      <c r="D6278" s="22">
        <v>0</v>
      </c>
      <c r="E6278" s="23">
        <v>9.1248785375047575E-2</v>
      </c>
      <c r="F6278" s="23">
        <v>-0.2492935370245179</v>
      </c>
      <c r="G6278" s="23">
        <v>-0.31394790328930516</v>
      </c>
      <c r="H6278" s="23">
        <v>-0.12342083735235694</v>
      </c>
      <c r="I6278" s="25">
        <f t="shared" si="392"/>
        <v>0</v>
      </c>
      <c r="J6278" s="25">
        <f t="shared" si="393"/>
        <v>0</v>
      </c>
      <c r="K6278" s="25">
        <f t="shared" si="394"/>
        <v>0</v>
      </c>
      <c r="L6278" s="25">
        <f t="shared" si="395"/>
        <v>0</v>
      </c>
      <c r="M6278" s="25">
        <v>0</v>
      </c>
      <c r="N6278" s="25" t="e">
        <v>#N/A</v>
      </c>
      <c r="O6278" s="25" t="e">
        <f>VLOOKUP(A6278,'NFkB target TFs'!$E$10:$E$54,1,FALSE)</f>
        <v>#N/A</v>
      </c>
      <c r="P6278" s="25" t="e">
        <f>VLOOKUP(A6278,'all NFkB targets'!$A$6:$A$571,1,FALSE)</f>
        <v>#N/A</v>
      </c>
    </row>
    <row r="6279" spans="1:16" x14ac:dyDescent="0.25">
      <c r="A6279" s="96" t="s">
        <v>4778</v>
      </c>
      <c r="B6279" s="21" t="s">
        <v>4779</v>
      </c>
      <c r="C6279" s="21"/>
      <c r="D6279" s="22">
        <v>0</v>
      </c>
      <c r="E6279" s="23">
        <v>-0.34285648034083827</v>
      </c>
      <c r="F6279" s="23">
        <v>-0.17841360732716066</v>
      </c>
      <c r="G6279" s="23">
        <v>-1.448701791751973E-2</v>
      </c>
      <c r="H6279" s="23">
        <v>-0.12344730389269493</v>
      </c>
      <c r="I6279" s="25">
        <f t="shared" si="392"/>
        <v>0</v>
      </c>
      <c r="J6279" s="25">
        <f t="shared" si="393"/>
        <v>0</v>
      </c>
      <c r="K6279" s="25">
        <f t="shared" si="394"/>
        <v>0</v>
      </c>
      <c r="L6279" s="25">
        <f t="shared" si="395"/>
        <v>0</v>
      </c>
      <c r="M6279" s="25">
        <v>0</v>
      </c>
      <c r="N6279" s="25" t="e">
        <v>#N/A</v>
      </c>
      <c r="O6279" s="25" t="e">
        <f>VLOOKUP(A6279,'NFkB target TFs'!$E$10:$E$54,1,FALSE)</f>
        <v>#N/A</v>
      </c>
      <c r="P6279" s="25" t="e">
        <f>VLOOKUP(A6279,'all NFkB targets'!$A$6:$A$571,1,FALSE)</f>
        <v>#N/A</v>
      </c>
    </row>
    <row r="6280" spans="1:16" x14ac:dyDescent="0.25">
      <c r="A6280" s="96" t="s">
        <v>8948</v>
      </c>
      <c r="B6280" s="21" t="s">
        <v>941</v>
      </c>
      <c r="C6280" s="21"/>
      <c r="D6280" s="22">
        <v>0</v>
      </c>
      <c r="E6280" s="23">
        <v>2.6295362159531414E-4</v>
      </c>
      <c r="F6280" s="23">
        <v>9.3965641095068747E-2</v>
      </c>
      <c r="G6280" s="23">
        <v>0.12767902875961054</v>
      </c>
      <c r="H6280" s="23">
        <v>-0.12351634569520119</v>
      </c>
      <c r="I6280" s="25">
        <f t="shared" si="392"/>
        <v>0</v>
      </c>
      <c r="J6280" s="25">
        <f t="shared" si="393"/>
        <v>0</v>
      </c>
      <c r="K6280" s="25">
        <f t="shared" si="394"/>
        <v>0</v>
      </c>
      <c r="L6280" s="25">
        <f t="shared" si="395"/>
        <v>0</v>
      </c>
      <c r="M6280" s="25">
        <v>0</v>
      </c>
      <c r="N6280" s="25" t="e">
        <v>#N/A</v>
      </c>
      <c r="O6280" s="25" t="e">
        <f>VLOOKUP(A6280,'NFkB target TFs'!$E$10:$E$54,1,FALSE)</f>
        <v>#N/A</v>
      </c>
      <c r="P6280" s="25" t="e">
        <f>VLOOKUP(A6280,'all NFkB targets'!$A$6:$A$571,1,FALSE)</f>
        <v>#N/A</v>
      </c>
    </row>
    <row r="6281" spans="1:16" x14ac:dyDescent="0.25">
      <c r="A6281" s="96" t="s">
        <v>6792</v>
      </c>
      <c r="B6281" s="21" t="s">
        <v>6793</v>
      </c>
      <c r="C6281" s="21"/>
      <c r="D6281" s="22">
        <v>0</v>
      </c>
      <c r="E6281" s="23">
        <v>-2.8889075701993523E-2</v>
      </c>
      <c r="F6281" s="23">
        <v>0.33296132323073313</v>
      </c>
      <c r="G6281" s="23">
        <v>0.17728349492730691</v>
      </c>
      <c r="H6281" s="23">
        <v>-0.12381864411706126</v>
      </c>
      <c r="I6281" s="25">
        <f t="shared" si="392"/>
        <v>0</v>
      </c>
      <c r="J6281" s="25">
        <f t="shared" si="393"/>
        <v>0</v>
      </c>
      <c r="K6281" s="25">
        <f t="shared" si="394"/>
        <v>0</v>
      </c>
      <c r="L6281" s="25">
        <f t="shared" si="395"/>
        <v>0</v>
      </c>
      <c r="M6281" s="25">
        <v>0</v>
      </c>
      <c r="N6281" s="25" t="e">
        <v>#N/A</v>
      </c>
      <c r="O6281" s="25" t="e">
        <f>VLOOKUP(A6281,'NFkB target TFs'!$E$10:$E$54,1,FALSE)</f>
        <v>#N/A</v>
      </c>
      <c r="P6281" s="25" t="e">
        <f>VLOOKUP(A6281,'all NFkB targets'!$A$6:$A$571,1,FALSE)</f>
        <v>#N/A</v>
      </c>
    </row>
    <row r="6282" spans="1:16" x14ac:dyDescent="0.25">
      <c r="A6282" s="96" t="s">
        <v>3381</v>
      </c>
      <c r="B6282" s="21" t="s">
        <v>3382</v>
      </c>
      <c r="C6282" s="21"/>
      <c r="D6282" s="22">
        <v>0</v>
      </c>
      <c r="E6282" s="23">
        <v>0.22809170885243571</v>
      </c>
      <c r="F6282" s="23">
        <v>0.43986277831341464</v>
      </c>
      <c r="G6282" s="23">
        <v>0.37435659822724499</v>
      </c>
      <c r="H6282" s="23">
        <v>-0.12387214617583574</v>
      </c>
      <c r="I6282" s="25">
        <f t="shared" si="392"/>
        <v>0</v>
      </c>
      <c r="J6282" s="25">
        <f t="shared" si="393"/>
        <v>0</v>
      </c>
      <c r="K6282" s="25">
        <f t="shared" si="394"/>
        <v>0</v>
      </c>
      <c r="L6282" s="25">
        <f t="shared" si="395"/>
        <v>0</v>
      </c>
      <c r="M6282" s="25">
        <v>0</v>
      </c>
      <c r="N6282" s="25" t="e">
        <v>#N/A</v>
      </c>
      <c r="O6282" s="25" t="e">
        <f>VLOOKUP(A6282,'NFkB target TFs'!$E$10:$E$54,1,FALSE)</f>
        <v>#N/A</v>
      </c>
      <c r="P6282" s="25" t="e">
        <f>VLOOKUP(A6282,'all NFkB targets'!$A$6:$A$571,1,FALSE)</f>
        <v>#N/A</v>
      </c>
    </row>
    <row r="6283" spans="1:16" x14ac:dyDescent="0.25">
      <c r="A6283" s="96" t="s">
        <v>339</v>
      </c>
      <c r="B6283" s="21" t="s">
        <v>340</v>
      </c>
      <c r="C6283" s="21"/>
      <c r="D6283" s="22">
        <v>0</v>
      </c>
      <c r="E6283" s="23">
        <v>9.9689143583598983E-2</v>
      </c>
      <c r="F6283" s="23">
        <v>0.16014595972721185</v>
      </c>
      <c r="G6283" s="23">
        <v>0.16373346487245183</v>
      </c>
      <c r="H6283" s="23">
        <v>-0.12388410359581149</v>
      </c>
      <c r="I6283" s="25">
        <f t="shared" si="392"/>
        <v>0</v>
      </c>
      <c r="J6283" s="25">
        <f t="shared" si="393"/>
        <v>0</v>
      </c>
      <c r="K6283" s="25">
        <f t="shared" si="394"/>
        <v>0</v>
      </c>
      <c r="L6283" s="25">
        <f t="shared" si="395"/>
        <v>0</v>
      </c>
      <c r="M6283" s="25">
        <v>0</v>
      </c>
      <c r="N6283" s="25" t="e">
        <v>#N/A</v>
      </c>
      <c r="O6283" s="25" t="e">
        <f>VLOOKUP(A6283,'NFkB target TFs'!$E$10:$E$54,1,FALSE)</f>
        <v>#N/A</v>
      </c>
      <c r="P6283" s="25" t="e">
        <f>VLOOKUP(A6283,'all NFkB targets'!$A$6:$A$571,1,FALSE)</f>
        <v>#N/A</v>
      </c>
    </row>
    <row r="6284" spans="1:16" x14ac:dyDescent="0.25">
      <c r="A6284" s="96" t="s">
        <v>2321</v>
      </c>
      <c r="B6284" s="21" t="s">
        <v>2322</v>
      </c>
      <c r="C6284" s="21"/>
      <c r="D6284" s="22">
        <v>0</v>
      </c>
      <c r="E6284" s="23">
        <v>-2.5214318099325273E-2</v>
      </c>
      <c r="F6284" s="23">
        <v>5.9265041645921793E-2</v>
      </c>
      <c r="G6284" s="23">
        <v>0.16497779904645377</v>
      </c>
      <c r="H6284" s="23">
        <v>-0.12406507392760643</v>
      </c>
      <c r="I6284" s="25">
        <f t="shared" si="392"/>
        <v>0</v>
      </c>
      <c r="J6284" s="25">
        <f t="shared" si="393"/>
        <v>0</v>
      </c>
      <c r="K6284" s="25">
        <f t="shared" si="394"/>
        <v>0</v>
      </c>
      <c r="L6284" s="25">
        <f t="shared" si="395"/>
        <v>0</v>
      </c>
      <c r="M6284" s="25">
        <v>0</v>
      </c>
      <c r="N6284" s="25" t="e">
        <v>#N/A</v>
      </c>
      <c r="O6284" s="25" t="e">
        <f>VLOOKUP(A6284,'NFkB target TFs'!$E$10:$E$54,1,FALSE)</f>
        <v>#N/A</v>
      </c>
      <c r="P6284" s="25" t="e">
        <f>VLOOKUP(A6284,'all NFkB targets'!$A$6:$A$571,1,FALSE)</f>
        <v>#N/A</v>
      </c>
    </row>
    <row r="6285" spans="1:16" x14ac:dyDescent="0.25">
      <c r="A6285" s="96" t="s">
        <v>6189</v>
      </c>
      <c r="B6285" s="21" t="s">
        <v>6190</v>
      </c>
      <c r="C6285" s="21"/>
      <c r="D6285" s="22">
        <v>0</v>
      </c>
      <c r="E6285" s="23">
        <v>0.13232233059476053</v>
      </c>
      <c r="F6285" s="23">
        <v>-1.5094077034816541E-2</v>
      </c>
      <c r="G6285" s="23">
        <v>-0.12712502041278584</v>
      </c>
      <c r="H6285" s="23">
        <v>-0.12414671281065234</v>
      </c>
      <c r="I6285" s="25">
        <f t="shared" si="392"/>
        <v>0</v>
      </c>
      <c r="J6285" s="25">
        <f t="shared" si="393"/>
        <v>0</v>
      </c>
      <c r="K6285" s="25">
        <f t="shared" si="394"/>
        <v>0</v>
      </c>
      <c r="L6285" s="25">
        <f t="shared" si="395"/>
        <v>0</v>
      </c>
      <c r="M6285" s="25">
        <v>0</v>
      </c>
      <c r="N6285" s="25" t="e">
        <v>#N/A</v>
      </c>
      <c r="O6285" s="25" t="e">
        <f>VLOOKUP(A6285,'NFkB target TFs'!$E$10:$E$54,1,FALSE)</f>
        <v>#N/A</v>
      </c>
      <c r="P6285" s="25" t="e">
        <f>VLOOKUP(A6285,'all NFkB targets'!$A$6:$A$571,1,FALSE)</f>
        <v>#N/A</v>
      </c>
    </row>
    <row r="6286" spans="1:16" x14ac:dyDescent="0.25">
      <c r="A6286" s="96" t="s">
        <v>5177</v>
      </c>
      <c r="B6286" s="21" t="s">
        <v>5178</v>
      </c>
      <c r="C6286" s="21"/>
      <c r="D6286" s="22">
        <v>0</v>
      </c>
      <c r="E6286" s="23">
        <v>-3.5819941396338192E-2</v>
      </c>
      <c r="F6286" s="23">
        <v>0.30055658346348257</v>
      </c>
      <c r="G6286" s="23">
        <v>0.23714167886746007</v>
      </c>
      <c r="H6286" s="23">
        <v>-0.12419906636865036</v>
      </c>
      <c r="I6286" s="25">
        <f t="shared" si="392"/>
        <v>0</v>
      </c>
      <c r="J6286" s="25">
        <f t="shared" si="393"/>
        <v>0</v>
      </c>
      <c r="K6286" s="25">
        <f t="shared" si="394"/>
        <v>0</v>
      </c>
      <c r="L6286" s="25">
        <f t="shared" si="395"/>
        <v>0</v>
      </c>
      <c r="M6286" s="25">
        <v>0</v>
      </c>
      <c r="N6286" s="25" t="e">
        <v>#N/A</v>
      </c>
      <c r="O6286" s="25" t="e">
        <f>VLOOKUP(A6286,'NFkB target TFs'!$E$10:$E$54,1,FALSE)</f>
        <v>#N/A</v>
      </c>
      <c r="P6286" s="25" t="e">
        <f>VLOOKUP(A6286,'all NFkB targets'!$A$6:$A$571,1,FALSE)</f>
        <v>#N/A</v>
      </c>
    </row>
    <row r="6287" spans="1:16" x14ac:dyDescent="0.25">
      <c r="A6287" s="96" t="s">
        <v>6462</v>
      </c>
      <c r="B6287" s="21" t="s">
        <v>941</v>
      </c>
      <c r="C6287" s="21"/>
      <c r="D6287" s="22">
        <v>0</v>
      </c>
      <c r="E6287" s="23">
        <v>-6.1827179378379456E-2</v>
      </c>
      <c r="F6287" s="23">
        <v>-9.1140417154320669E-2</v>
      </c>
      <c r="G6287" s="23">
        <v>-0.11031274620009997</v>
      </c>
      <c r="H6287" s="23">
        <v>-0.12423993277816694</v>
      </c>
      <c r="I6287" s="25">
        <f t="shared" si="392"/>
        <v>0</v>
      </c>
      <c r="J6287" s="25">
        <f t="shared" si="393"/>
        <v>0</v>
      </c>
      <c r="K6287" s="25">
        <f t="shared" si="394"/>
        <v>0</v>
      </c>
      <c r="L6287" s="25">
        <f t="shared" si="395"/>
        <v>0</v>
      </c>
      <c r="M6287" s="25">
        <v>0</v>
      </c>
      <c r="N6287" s="25" t="e">
        <v>#N/A</v>
      </c>
      <c r="O6287" s="25" t="e">
        <f>VLOOKUP(A6287,'NFkB target TFs'!$E$10:$E$54,1,FALSE)</f>
        <v>#N/A</v>
      </c>
      <c r="P6287" s="25" t="e">
        <f>VLOOKUP(A6287,'all NFkB targets'!$A$6:$A$571,1,FALSE)</f>
        <v>#N/A</v>
      </c>
    </row>
    <row r="6288" spans="1:16" x14ac:dyDescent="0.25">
      <c r="A6288" s="96" t="s">
        <v>5270</v>
      </c>
      <c r="B6288" s="21" t="s">
        <v>5271</v>
      </c>
      <c r="C6288" s="21"/>
      <c r="D6288" s="22">
        <v>0</v>
      </c>
      <c r="E6288" s="23">
        <v>0.34296511553423242</v>
      </c>
      <c r="F6288" s="23">
        <v>0.26560673702211895</v>
      </c>
      <c r="G6288" s="23">
        <v>0.24635105411947431</v>
      </c>
      <c r="H6288" s="23">
        <v>-0.12424201807755296</v>
      </c>
      <c r="I6288" s="25">
        <f t="shared" si="392"/>
        <v>0</v>
      </c>
      <c r="J6288" s="25">
        <f t="shared" si="393"/>
        <v>0</v>
      </c>
      <c r="K6288" s="25">
        <f t="shared" si="394"/>
        <v>0</v>
      </c>
      <c r="L6288" s="25">
        <f t="shared" si="395"/>
        <v>0</v>
      </c>
      <c r="M6288" s="25">
        <v>0</v>
      </c>
      <c r="N6288" s="25" t="e">
        <v>#N/A</v>
      </c>
      <c r="O6288" s="25" t="e">
        <f>VLOOKUP(A6288,'NFkB target TFs'!$E$10:$E$54,1,FALSE)</f>
        <v>#N/A</v>
      </c>
      <c r="P6288" s="25" t="e">
        <f>VLOOKUP(A6288,'all NFkB targets'!$A$6:$A$571,1,FALSE)</f>
        <v>#N/A</v>
      </c>
    </row>
    <row r="6289" spans="1:16" x14ac:dyDescent="0.25">
      <c r="A6289" s="96" t="s">
        <v>12429</v>
      </c>
      <c r="B6289" s="21" t="s">
        <v>12430</v>
      </c>
      <c r="C6289" s="21"/>
      <c r="D6289" s="22">
        <v>0</v>
      </c>
      <c r="E6289" s="23">
        <v>-1.5159345444837215E-2</v>
      </c>
      <c r="F6289" s="24">
        <v>-0.82824736204590144</v>
      </c>
      <c r="G6289" s="28">
        <v>0.14964812184535808</v>
      </c>
      <c r="H6289" s="24">
        <v>-0.12428097831726596</v>
      </c>
      <c r="I6289" s="25">
        <f t="shared" si="392"/>
        <v>0</v>
      </c>
      <c r="J6289" s="25">
        <f t="shared" si="393"/>
        <v>1</v>
      </c>
      <c r="K6289" s="25">
        <f t="shared" si="394"/>
        <v>0</v>
      </c>
      <c r="L6289" s="25">
        <f t="shared" si="395"/>
        <v>0</v>
      </c>
      <c r="M6289" s="25">
        <v>1</v>
      </c>
      <c r="N6289" s="25" t="e">
        <v>#N/A</v>
      </c>
      <c r="O6289" s="25" t="e">
        <f>VLOOKUP(A6289,'NFkB target TFs'!$E$10:$E$54,1,FALSE)</f>
        <v>#N/A</v>
      </c>
      <c r="P6289" s="25" t="e">
        <f>VLOOKUP(A6289,'all NFkB targets'!$A$6:$A$571,1,FALSE)</f>
        <v>#N/A</v>
      </c>
    </row>
    <row r="6290" spans="1:16" x14ac:dyDescent="0.25">
      <c r="A6290" s="96" t="s">
        <v>10225</v>
      </c>
      <c r="B6290" s="21" t="s">
        <v>10226</v>
      </c>
      <c r="C6290" s="21"/>
      <c r="D6290" s="22">
        <v>0</v>
      </c>
      <c r="E6290" s="23">
        <v>0.12284049444753313</v>
      </c>
      <c r="F6290" s="23">
        <v>0.27261491915307096</v>
      </c>
      <c r="G6290" s="23">
        <v>0.24678683667017942</v>
      </c>
      <c r="H6290" s="23">
        <v>-0.12433901322116786</v>
      </c>
      <c r="I6290" s="25">
        <f t="shared" si="392"/>
        <v>0</v>
      </c>
      <c r="J6290" s="25">
        <f t="shared" si="393"/>
        <v>0</v>
      </c>
      <c r="K6290" s="25">
        <f t="shared" si="394"/>
        <v>0</v>
      </c>
      <c r="L6290" s="25">
        <f t="shared" si="395"/>
        <v>0</v>
      </c>
      <c r="M6290" s="25">
        <v>0</v>
      </c>
      <c r="N6290" s="25" t="e">
        <v>#N/A</v>
      </c>
      <c r="O6290" s="25" t="e">
        <f>VLOOKUP(A6290,'NFkB target TFs'!$E$10:$E$54,1,FALSE)</f>
        <v>#N/A</v>
      </c>
      <c r="P6290" s="25" t="e">
        <f>VLOOKUP(A6290,'all NFkB targets'!$A$6:$A$571,1,FALSE)</f>
        <v>#N/A</v>
      </c>
    </row>
    <row r="6291" spans="1:16" x14ac:dyDescent="0.25">
      <c r="A6291" s="96" t="s">
        <v>7582</v>
      </c>
      <c r="B6291" s="21" t="s">
        <v>7583</v>
      </c>
      <c r="C6291" s="21"/>
      <c r="D6291" s="22">
        <v>0</v>
      </c>
      <c r="E6291" s="23">
        <v>4.7468269785499416E-3</v>
      </c>
      <c r="F6291" s="23">
        <v>0.12116695251787793</v>
      </c>
      <c r="G6291" s="23">
        <v>0.20838646989088444</v>
      </c>
      <c r="H6291" s="23">
        <v>-0.12444768825265726</v>
      </c>
      <c r="I6291" s="25">
        <f t="shared" si="392"/>
        <v>0</v>
      </c>
      <c r="J6291" s="25">
        <f t="shared" si="393"/>
        <v>0</v>
      </c>
      <c r="K6291" s="25">
        <f t="shared" si="394"/>
        <v>0</v>
      </c>
      <c r="L6291" s="25">
        <f t="shared" si="395"/>
        <v>0</v>
      </c>
      <c r="M6291" s="25">
        <v>0</v>
      </c>
      <c r="N6291" s="25" t="e">
        <v>#N/A</v>
      </c>
      <c r="O6291" s="25" t="e">
        <f>VLOOKUP(A6291,'NFkB target TFs'!$E$10:$E$54,1,FALSE)</f>
        <v>#N/A</v>
      </c>
      <c r="P6291" s="25" t="e">
        <f>VLOOKUP(A6291,'all NFkB targets'!$A$6:$A$571,1,FALSE)</f>
        <v>#N/A</v>
      </c>
    </row>
    <row r="6292" spans="1:16" x14ac:dyDescent="0.25">
      <c r="A6292" s="96" t="s">
        <v>3668</v>
      </c>
      <c r="B6292" s="21" t="s">
        <v>3669</v>
      </c>
      <c r="C6292" s="21"/>
      <c r="D6292" s="22">
        <v>0</v>
      </c>
      <c r="E6292" s="23">
        <v>0.24940036594238349</v>
      </c>
      <c r="F6292" s="23">
        <v>-0.18176908747094031</v>
      </c>
      <c r="G6292" s="23">
        <v>0.19280547541222434</v>
      </c>
      <c r="H6292" s="23">
        <v>-0.12456056183514327</v>
      </c>
      <c r="I6292" s="25">
        <f t="shared" si="392"/>
        <v>0</v>
      </c>
      <c r="J6292" s="25">
        <f t="shared" si="393"/>
        <v>0</v>
      </c>
      <c r="K6292" s="25">
        <f t="shared" si="394"/>
        <v>0</v>
      </c>
      <c r="L6292" s="25">
        <f t="shared" si="395"/>
        <v>0</v>
      </c>
      <c r="M6292" s="25">
        <v>0</v>
      </c>
      <c r="N6292" s="25" t="e">
        <v>#N/A</v>
      </c>
      <c r="O6292" s="25" t="e">
        <f>VLOOKUP(A6292,'NFkB target TFs'!$E$10:$E$54,1,FALSE)</f>
        <v>#N/A</v>
      </c>
      <c r="P6292" s="25" t="e">
        <f>VLOOKUP(A6292,'all NFkB targets'!$A$6:$A$571,1,FALSE)</f>
        <v>#N/A</v>
      </c>
    </row>
    <row r="6293" spans="1:16" x14ac:dyDescent="0.25">
      <c r="A6293" s="96" t="s">
        <v>7846</v>
      </c>
      <c r="B6293" s="21" t="s">
        <v>7847</v>
      </c>
      <c r="C6293" s="21"/>
      <c r="D6293" s="22">
        <v>0</v>
      </c>
      <c r="E6293" s="23">
        <v>-0.33021954983667545</v>
      </c>
      <c r="F6293" s="23">
        <v>-0.35657007556768433</v>
      </c>
      <c r="G6293" s="23">
        <v>0.50052357645352885</v>
      </c>
      <c r="H6293" s="23">
        <v>-0.1245915621316782</v>
      </c>
      <c r="I6293" s="25">
        <f t="shared" si="392"/>
        <v>0</v>
      </c>
      <c r="J6293" s="25">
        <f t="shared" si="393"/>
        <v>0</v>
      </c>
      <c r="K6293" s="25">
        <f t="shared" si="394"/>
        <v>0</v>
      </c>
      <c r="L6293" s="25">
        <f t="shared" si="395"/>
        <v>0</v>
      </c>
      <c r="M6293" s="25">
        <v>0</v>
      </c>
      <c r="N6293" s="25" t="e">
        <v>#N/A</v>
      </c>
      <c r="O6293" s="25" t="e">
        <f>VLOOKUP(A6293,'NFkB target TFs'!$E$10:$E$54,1,FALSE)</f>
        <v>#N/A</v>
      </c>
      <c r="P6293" s="25" t="e">
        <f>VLOOKUP(A6293,'all NFkB targets'!$A$6:$A$571,1,FALSE)</f>
        <v>#N/A</v>
      </c>
    </row>
    <row r="6294" spans="1:16" x14ac:dyDescent="0.25">
      <c r="A6294" s="96" t="s">
        <v>4486</v>
      </c>
      <c r="B6294" s="21" t="s">
        <v>4487</v>
      </c>
      <c r="C6294" s="21"/>
      <c r="D6294" s="22">
        <v>0</v>
      </c>
      <c r="E6294" s="23">
        <v>-0.24014889214060559</v>
      </c>
      <c r="F6294" s="23">
        <v>-0.19355889276827326</v>
      </c>
      <c r="G6294" s="23">
        <v>1.6687056588325866E-2</v>
      </c>
      <c r="H6294" s="23">
        <v>-0.12466634291854245</v>
      </c>
      <c r="I6294" s="25">
        <f t="shared" si="392"/>
        <v>0</v>
      </c>
      <c r="J6294" s="25">
        <f t="shared" si="393"/>
        <v>0</v>
      </c>
      <c r="K6294" s="25">
        <f t="shared" si="394"/>
        <v>0</v>
      </c>
      <c r="L6294" s="25">
        <f t="shared" si="395"/>
        <v>0</v>
      </c>
      <c r="M6294" s="25">
        <v>0</v>
      </c>
      <c r="N6294" s="25" t="e">
        <v>#N/A</v>
      </c>
      <c r="O6294" s="25" t="e">
        <f>VLOOKUP(A6294,'NFkB target TFs'!$E$10:$E$54,1,FALSE)</f>
        <v>#N/A</v>
      </c>
      <c r="P6294" s="25" t="e">
        <f>VLOOKUP(A6294,'all NFkB targets'!$A$6:$A$571,1,FALSE)</f>
        <v>#N/A</v>
      </c>
    </row>
    <row r="6295" spans="1:16" x14ac:dyDescent="0.25">
      <c r="A6295" s="96" t="s">
        <v>14993</v>
      </c>
      <c r="B6295" s="21" t="s">
        <v>941</v>
      </c>
      <c r="C6295" s="21"/>
      <c r="D6295" s="22">
        <v>0</v>
      </c>
      <c r="E6295" s="24">
        <v>-1.0452232204268961</v>
      </c>
      <c r="F6295" s="28">
        <v>0.79141337818858259</v>
      </c>
      <c r="G6295" s="28">
        <v>0.87381460121375687</v>
      </c>
      <c r="H6295" s="24">
        <v>-0.12480755179115118</v>
      </c>
      <c r="I6295" s="25">
        <f t="shared" si="392"/>
        <v>1</v>
      </c>
      <c r="J6295" s="25">
        <f t="shared" si="393"/>
        <v>1</v>
      </c>
      <c r="K6295" s="25">
        <f t="shared" si="394"/>
        <v>1</v>
      </c>
      <c r="L6295" s="25">
        <f t="shared" si="395"/>
        <v>0</v>
      </c>
      <c r="M6295" s="25">
        <v>1</v>
      </c>
      <c r="N6295" s="25" t="e">
        <v>#N/A</v>
      </c>
      <c r="O6295" s="25" t="e">
        <f>VLOOKUP(A6295,'NFkB target TFs'!$E$10:$E$54,1,FALSE)</f>
        <v>#N/A</v>
      </c>
      <c r="P6295" s="25" t="e">
        <f>VLOOKUP(A6295,'all NFkB targets'!$A$6:$A$571,1,FALSE)</f>
        <v>#N/A</v>
      </c>
    </row>
    <row r="6296" spans="1:16" x14ac:dyDescent="0.25">
      <c r="A6296" s="96" t="s">
        <v>7117</v>
      </c>
      <c r="B6296" s="21" t="s">
        <v>7118</v>
      </c>
      <c r="C6296" s="21"/>
      <c r="D6296" s="22">
        <v>0</v>
      </c>
      <c r="E6296" s="23">
        <v>-5.2816698443448142E-2</v>
      </c>
      <c r="F6296" s="23">
        <v>2.9421905786586641E-2</v>
      </c>
      <c r="G6296" s="23">
        <v>-0.12561177376484756</v>
      </c>
      <c r="H6296" s="23">
        <v>-0.12487139088067406</v>
      </c>
      <c r="I6296" s="25">
        <f t="shared" si="392"/>
        <v>0</v>
      </c>
      <c r="J6296" s="25">
        <f t="shared" si="393"/>
        <v>0</v>
      </c>
      <c r="K6296" s="25">
        <f t="shared" si="394"/>
        <v>0</v>
      </c>
      <c r="L6296" s="25">
        <f t="shared" si="395"/>
        <v>0</v>
      </c>
      <c r="M6296" s="25">
        <v>0</v>
      </c>
      <c r="N6296" s="25" t="e">
        <v>#N/A</v>
      </c>
      <c r="O6296" s="25" t="e">
        <f>VLOOKUP(A6296,'NFkB target TFs'!$E$10:$E$54,1,FALSE)</f>
        <v>#N/A</v>
      </c>
      <c r="P6296" s="25" t="e">
        <f>VLOOKUP(A6296,'all NFkB targets'!$A$6:$A$571,1,FALSE)</f>
        <v>#N/A</v>
      </c>
    </row>
    <row r="6297" spans="1:16" x14ac:dyDescent="0.25">
      <c r="A6297" s="96" t="s">
        <v>1466</v>
      </c>
      <c r="B6297" s="21" t="s">
        <v>1467</v>
      </c>
      <c r="C6297" s="21"/>
      <c r="D6297" s="22">
        <v>0</v>
      </c>
      <c r="E6297" s="23">
        <v>0.3724927269263606</v>
      </c>
      <c r="F6297" s="23">
        <v>0.47150445093787219</v>
      </c>
      <c r="G6297" s="23">
        <v>0.23432181552219625</v>
      </c>
      <c r="H6297" s="23">
        <v>-0.12488017548404304</v>
      </c>
      <c r="I6297" s="25">
        <f t="shared" si="392"/>
        <v>0</v>
      </c>
      <c r="J6297" s="25">
        <f t="shared" si="393"/>
        <v>0</v>
      </c>
      <c r="K6297" s="25">
        <f t="shared" si="394"/>
        <v>0</v>
      </c>
      <c r="L6297" s="25">
        <f t="shared" si="395"/>
        <v>0</v>
      </c>
      <c r="M6297" s="25">
        <v>0</v>
      </c>
      <c r="N6297" s="25" t="e">
        <v>#N/A</v>
      </c>
      <c r="O6297" s="25" t="e">
        <f>VLOOKUP(A6297,'NFkB target TFs'!$E$10:$E$54,1,FALSE)</f>
        <v>#N/A</v>
      </c>
      <c r="P6297" s="25" t="e">
        <f>VLOOKUP(A6297,'all NFkB targets'!$A$6:$A$571,1,FALSE)</f>
        <v>#N/A</v>
      </c>
    </row>
    <row r="6298" spans="1:16" x14ac:dyDescent="0.25">
      <c r="A6298" s="96" t="s">
        <v>273</v>
      </c>
      <c r="B6298" s="21" t="s">
        <v>274</v>
      </c>
      <c r="C6298" s="21"/>
      <c r="D6298" s="22">
        <v>0</v>
      </c>
      <c r="E6298" s="23">
        <v>-5.1784810446393131E-2</v>
      </c>
      <c r="F6298" s="23">
        <v>0.3111982935619787</v>
      </c>
      <c r="G6298" s="23">
        <v>3.4185201652437977E-2</v>
      </c>
      <c r="H6298" s="23">
        <v>-0.12488434750381631</v>
      </c>
      <c r="I6298" s="25">
        <f t="shared" si="392"/>
        <v>0</v>
      </c>
      <c r="J6298" s="25">
        <f t="shared" si="393"/>
        <v>0</v>
      </c>
      <c r="K6298" s="25">
        <f t="shared" si="394"/>
        <v>0</v>
      </c>
      <c r="L6298" s="25">
        <f t="shared" si="395"/>
        <v>0</v>
      </c>
      <c r="M6298" s="25">
        <v>0</v>
      </c>
      <c r="N6298" s="25" t="e">
        <v>#N/A</v>
      </c>
      <c r="O6298" s="25" t="e">
        <f>VLOOKUP(A6298,'NFkB target TFs'!$E$10:$E$54,1,FALSE)</f>
        <v>#N/A</v>
      </c>
      <c r="P6298" s="25" t="e">
        <f>VLOOKUP(A6298,'all NFkB targets'!$A$6:$A$571,1,FALSE)</f>
        <v>#N/A</v>
      </c>
    </row>
    <row r="6299" spans="1:16" x14ac:dyDescent="0.25">
      <c r="A6299" s="96" t="s">
        <v>2975</v>
      </c>
      <c r="B6299" s="21" t="s">
        <v>2976</v>
      </c>
      <c r="C6299" s="21"/>
      <c r="D6299" s="22">
        <v>0</v>
      </c>
      <c r="E6299" s="23">
        <v>-9.2977476720877139E-2</v>
      </c>
      <c r="F6299" s="23">
        <v>-1.1177940638218645E-2</v>
      </c>
      <c r="G6299" s="23">
        <v>-0.16188341246655491</v>
      </c>
      <c r="H6299" s="23">
        <v>-0.12492003218478222</v>
      </c>
      <c r="I6299" s="25">
        <f t="shared" si="392"/>
        <v>0</v>
      </c>
      <c r="J6299" s="25">
        <f t="shared" si="393"/>
        <v>0</v>
      </c>
      <c r="K6299" s="25">
        <f t="shared" si="394"/>
        <v>0</v>
      </c>
      <c r="L6299" s="25">
        <f t="shared" si="395"/>
        <v>0</v>
      </c>
      <c r="M6299" s="25">
        <v>0</v>
      </c>
      <c r="N6299" s="25" t="e">
        <v>#N/A</v>
      </c>
      <c r="O6299" s="25" t="e">
        <f>VLOOKUP(A6299,'NFkB target TFs'!$E$10:$E$54,1,FALSE)</f>
        <v>#N/A</v>
      </c>
      <c r="P6299" s="25" t="e">
        <f>VLOOKUP(A6299,'all NFkB targets'!$A$6:$A$571,1,FALSE)</f>
        <v>#N/A</v>
      </c>
    </row>
    <row r="6300" spans="1:16" x14ac:dyDescent="0.25">
      <c r="A6300" s="96" t="s">
        <v>3510</v>
      </c>
      <c r="B6300" s="21" t="s">
        <v>3511</v>
      </c>
      <c r="C6300" s="21"/>
      <c r="D6300" s="22">
        <v>0</v>
      </c>
      <c r="E6300" s="23">
        <v>-4.7136473762163199E-2</v>
      </c>
      <c r="F6300" s="23">
        <v>-0.11463843677644389</v>
      </c>
      <c r="G6300" s="23">
        <v>-0.26453661499748632</v>
      </c>
      <c r="H6300" s="23">
        <v>-0.12492390898301026</v>
      </c>
      <c r="I6300" s="25">
        <f t="shared" si="392"/>
        <v>0</v>
      </c>
      <c r="J6300" s="25">
        <f t="shared" si="393"/>
        <v>0</v>
      </c>
      <c r="K6300" s="25">
        <f t="shared" si="394"/>
        <v>0</v>
      </c>
      <c r="L6300" s="25">
        <f t="shared" si="395"/>
        <v>0</v>
      </c>
      <c r="M6300" s="25">
        <v>0</v>
      </c>
      <c r="N6300" s="25" t="e">
        <v>#N/A</v>
      </c>
      <c r="O6300" s="25" t="e">
        <f>VLOOKUP(A6300,'NFkB target TFs'!$E$10:$E$54,1,FALSE)</f>
        <v>#N/A</v>
      </c>
      <c r="P6300" s="25" t="e">
        <f>VLOOKUP(A6300,'all NFkB targets'!$A$6:$A$571,1,FALSE)</f>
        <v>#N/A</v>
      </c>
    </row>
    <row r="6301" spans="1:16" x14ac:dyDescent="0.25">
      <c r="A6301" s="96" t="s">
        <v>4132</v>
      </c>
      <c r="B6301" s="21" t="s">
        <v>4133</v>
      </c>
      <c r="C6301" s="21"/>
      <c r="D6301" s="22">
        <v>0</v>
      </c>
      <c r="E6301" s="23">
        <v>-2.4528270110076425E-2</v>
      </c>
      <c r="F6301" s="23">
        <v>0.22877707169160025</v>
      </c>
      <c r="G6301" s="23">
        <v>-2.2235160345421858E-2</v>
      </c>
      <c r="H6301" s="23">
        <v>-0.12504060432693778</v>
      </c>
      <c r="I6301" s="25">
        <f t="shared" si="392"/>
        <v>0</v>
      </c>
      <c r="J6301" s="25">
        <f t="shared" si="393"/>
        <v>0</v>
      </c>
      <c r="K6301" s="25">
        <f t="shared" si="394"/>
        <v>0</v>
      </c>
      <c r="L6301" s="25">
        <f t="shared" si="395"/>
        <v>0</v>
      </c>
      <c r="M6301" s="25">
        <v>0</v>
      </c>
      <c r="N6301" s="25" t="e">
        <v>#N/A</v>
      </c>
      <c r="O6301" s="25" t="e">
        <f>VLOOKUP(A6301,'NFkB target TFs'!$E$10:$E$54,1,FALSE)</f>
        <v>#N/A</v>
      </c>
      <c r="P6301" s="25" t="e">
        <f>VLOOKUP(A6301,'all NFkB targets'!$A$6:$A$571,1,FALSE)</f>
        <v>#N/A</v>
      </c>
    </row>
    <row r="6302" spans="1:16" x14ac:dyDescent="0.25">
      <c r="A6302" s="96" t="s">
        <v>7245</v>
      </c>
      <c r="B6302" s="21" t="s">
        <v>7246</v>
      </c>
      <c r="C6302" s="21"/>
      <c r="D6302" s="22">
        <v>0</v>
      </c>
      <c r="E6302" s="23">
        <v>-0.15988558236819489</v>
      </c>
      <c r="F6302" s="23">
        <v>2.9633084881707676E-2</v>
      </c>
      <c r="G6302" s="23">
        <v>-0.12961486169419029</v>
      </c>
      <c r="H6302" s="23">
        <v>-0.12512614227452981</v>
      </c>
      <c r="I6302" s="25">
        <f t="shared" si="392"/>
        <v>0</v>
      </c>
      <c r="J6302" s="25">
        <f t="shared" si="393"/>
        <v>0</v>
      </c>
      <c r="K6302" s="25">
        <f t="shared" si="394"/>
        <v>0</v>
      </c>
      <c r="L6302" s="25">
        <f t="shared" si="395"/>
        <v>0</v>
      </c>
      <c r="M6302" s="25">
        <v>0</v>
      </c>
      <c r="N6302" s="25" t="e">
        <v>#N/A</v>
      </c>
      <c r="O6302" s="25" t="e">
        <f>VLOOKUP(A6302,'NFkB target TFs'!$E$10:$E$54,1,FALSE)</f>
        <v>#N/A</v>
      </c>
      <c r="P6302" s="25" t="e">
        <f>VLOOKUP(A6302,'all NFkB targets'!$A$6:$A$571,1,FALSE)</f>
        <v>#N/A</v>
      </c>
    </row>
    <row r="6303" spans="1:16" x14ac:dyDescent="0.25">
      <c r="A6303" s="96" t="s">
        <v>4936</v>
      </c>
      <c r="B6303" s="21" t="s">
        <v>4937</v>
      </c>
      <c r="C6303" s="21"/>
      <c r="D6303" s="22">
        <v>0</v>
      </c>
      <c r="E6303" s="23">
        <v>-0.31194400631474017</v>
      </c>
      <c r="F6303" s="23">
        <v>0.20249873700007837</v>
      </c>
      <c r="G6303" s="23">
        <v>-0.47774396459745072</v>
      </c>
      <c r="H6303" s="23">
        <v>-0.12521442525289686</v>
      </c>
      <c r="I6303" s="25">
        <f t="shared" si="392"/>
        <v>0</v>
      </c>
      <c r="J6303" s="25">
        <f t="shared" si="393"/>
        <v>0</v>
      </c>
      <c r="K6303" s="25">
        <f t="shared" si="394"/>
        <v>0</v>
      </c>
      <c r="L6303" s="25">
        <f t="shared" si="395"/>
        <v>0</v>
      </c>
      <c r="M6303" s="25">
        <v>0</v>
      </c>
      <c r="N6303" s="25" t="e">
        <v>#N/A</v>
      </c>
      <c r="O6303" s="25" t="e">
        <f>VLOOKUP(A6303,'NFkB target TFs'!$E$10:$E$54,1,FALSE)</f>
        <v>#N/A</v>
      </c>
      <c r="P6303" s="25" t="e">
        <f>VLOOKUP(A6303,'all NFkB targets'!$A$6:$A$571,1,FALSE)</f>
        <v>#N/A</v>
      </c>
    </row>
    <row r="6304" spans="1:16" x14ac:dyDescent="0.25">
      <c r="A6304" s="96" t="s">
        <v>1945</v>
      </c>
      <c r="B6304" s="21" t="s">
        <v>1946</v>
      </c>
      <c r="C6304" s="21"/>
      <c r="D6304" s="22">
        <v>0</v>
      </c>
      <c r="E6304" s="23">
        <v>0.20406273537208813</v>
      </c>
      <c r="F6304" s="23">
        <v>5.8545700473662969E-2</v>
      </c>
      <c r="G6304" s="23">
        <v>-0.1372172635055007</v>
      </c>
      <c r="H6304" s="23">
        <v>-0.12521605264516825</v>
      </c>
      <c r="I6304" s="25">
        <f t="shared" si="392"/>
        <v>0</v>
      </c>
      <c r="J6304" s="25">
        <f t="shared" si="393"/>
        <v>0</v>
      </c>
      <c r="K6304" s="25">
        <f t="shared" si="394"/>
        <v>0</v>
      </c>
      <c r="L6304" s="25">
        <f t="shared" si="395"/>
        <v>0</v>
      </c>
      <c r="M6304" s="25">
        <v>0</v>
      </c>
      <c r="N6304" s="25" t="e">
        <v>#N/A</v>
      </c>
      <c r="O6304" s="25" t="e">
        <f>VLOOKUP(A6304,'NFkB target TFs'!$E$10:$E$54,1,FALSE)</f>
        <v>#N/A</v>
      </c>
      <c r="P6304" s="25" t="e">
        <f>VLOOKUP(A6304,'all NFkB targets'!$A$6:$A$571,1,FALSE)</f>
        <v>#N/A</v>
      </c>
    </row>
    <row r="6305" spans="1:16" x14ac:dyDescent="0.25">
      <c r="A6305" s="96" t="s">
        <v>1328</v>
      </c>
      <c r="B6305" s="21" t="s">
        <v>1329</v>
      </c>
      <c r="C6305" s="21"/>
      <c r="D6305" s="22">
        <v>0</v>
      </c>
      <c r="E6305" s="23">
        <v>-0.23144656350127116</v>
      </c>
      <c r="F6305" s="23">
        <v>0.23476268586998847</v>
      </c>
      <c r="G6305" s="23">
        <v>4.0793589996028695E-2</v>
      </c>
      <c r="H6305" s="23">
        <v>-0.12522878344279681</v>
      </c>
      <c r="I6305" s="25">
        <f t="shared" si="392"/>
        <v>0</v>
      </c>
      <c r="J6305" s="25">
        <f t="shared" si="393"/>
        <v>0</v>
      </c>
      <c r="K6305" s="25">
        <f t="shared" si="394"/>
        <v>0</v>
      </c>
      <c r="L6305" s="25">
        <f t="shared" si="395"/>
        <v>0</v>
      </c>
      <c r="M6305" s="25">
        <v>0</v>
      </c>
      <c r="N6305" s="25" t="e">
        <v>#N/A</v>
      </c>
      <c r="O6305" s="25" t="e">
        <f>VLOOKUP(A6305,'NFkB target TFs'!$E$10:$E$54,1,FALSE)</f>
        <v>#N/A</v>
      </c>
      <c r="P6305" s="25" t="e">
        <f>VLOOKUP(A6305,'all NFkB targets'!$A$6:$A$571,1,FALSE)</f>
        <v>#N/A</v>
      </c>
    </row>
    <row r="6306" spans="1:16" x14ac:dyDescent="0.25">
      <c r="A6306" s="96" t="s">
        <v>13010</v>
      </c>
      <c r="B6306" s="21" t="s">
        <v>13011</v>
      </c>
      <c r="C6306" s="21"/>
      <c r="D6306" s="30">
        <v>0</v>
      </c>
      <c r="E6306" s="24">
        <v>-1.7027056043936399</v>
      </c>
      <c r="F6306" s="24">
        <v>-2.1785352220522585</v>
      </c>
      <c r="G6306" s="23">
        <v>-0.11223563613745931</v>
      </c>
      <c r="H6306" s="24">
        <v>-0.1252803230796832</v>
      </c>
      <c r="I6306" s="25">
        <f t="shared" si="392"/>
        <v>1</v>
      </c>
      <c r="J6306" s="25">
        <f t="shared" si="393"/>
        <v>1</v>
      </c>
      <c r="K6306" s="25">
        <f t="shared" si="394"/>
        <v>0</v>
      </c>
      <c r="L6306" s="25">
        <f t="shared" si="395"/>
        <v>0</v>
      </c>
      <c r="M6306" s="25">
        <v>1</v>
      </c>
      <c r="N6306" s="25" t="e">
        <v>#N/A</v>
      </c>
      <c r="O6306" s="25" t="e">
        <f>VLOOKUP(A6306,'NFkB target TFs'!$E$10:$E$54,1,FALSE)</f>
        <v>#N/A</v>
      </c>
      <c r="P6306" s="25" t="e">
        <f>VLOOKUP(A6306,'all NFkB targets'!$A$6:$A$571,1,FALSE)</f>
        <v>#N/A</v>
      </c>
    </row>
    <row r="6307" spans="1:16" x14ac:dyDescent="0.25">
      <c r="A6307" s="96" t="s">
        <v>6979</v>
      </c>
      <c r="B6307" s="21" t="s">
        <v>6980</v>
      </c>
      <c r="C6307" s="21"/>
      <c r="D6307" s="22">
        <v>0</v>
      </c>
      <c r="E6307" s="23">
        <v>0.22222043647114456</v>
      </c>
      <c r="F6307" s="23">
        <v>0.14253068563340832</v>
      </c>
      <c r="G6307" s="23">
        <v>0.26576704688972752</v>
      </c>
      <c r="H6307" s="23">
        <v>-0.12530632917653622</v>
      </c>
      <c r="I6307" s="25">
        <f t="shared" si="392"/>
        <v>0</v>
      </c>
      <c r="J6307" s="25">
        <f t="shared" si="393"/>
        <v>0</v>
      </c>
      <c r="K6307" s="25">
        <f t="shared" si="394"/>
        <v>0</v>
      </c>
      <c r="L6307" s="25">
        <f t="shared" si="395"/>
        <v>0</v>
      </c>
      <c r="M6307" s="25">
        <v>0</v>
      </c>
      <c r="N6307" s="25" t="e">
        <v>#N/A</v>
      </c>
      <c r="O6307" s="25" t="e">
        <f>VLOOKUP(A6307,'NFkB target TFs'!$E$10:$E$54,1,FALSE)</f>
        <v>#N/A</v>
      </c>
      <c r="P6307" s="25" t="e">
        <f>VLOOKUP(A6307,'all NFkB targets'!$A$6:$A$571,1,FALSE)</f>
        <v>#N/A</v>
      </c>
    </row>
    <row r="6308" spans="1:16" x14ac:dyDescent="0.25">
      <c r="A6308" s="96" t="s">
        <v>10363</v>
      </c>
      <c r="B6308" s="21" t="s">
        <v>10364</v>
      </c>
      <c r="C6308" s="21"/>
      <c r="D6308" s="22">
        <v>0</v>
      </c>
      <c r="E6308" s="23">
        <v>-0.10745263196391636</v>
      </c>
      <c r="F6308" s="23">
        <v>-7.2237416686179723E-2</v>
      </c>
      <c r="G6308" s="23">
        <v>9.7602635350740485E-2</v>
      </c>
      <c r="H6308" s="23">
        <v>-0.12537201033652978</v>
      </c>
      <c r="I6308" s="25">
        <f t="shared" si="392"/>
        <v>0</v>
      </c>
      <c r="J6308" s="25">
        <f t="shared" si="393"/>
        <v>0</v>
      </c>
      <c r="K6308" s="25">
        <f t="shared" si="394"/>
        <v>0</v>
      </c>
      <c r="L6308" s="25">
        <f t="shared" si="395"/>
        <v>0</v>
      </c>
      <c r="M6308" s="25">
        <v>0</v>
      </c>
      <c r="N6308" s="25" t="e">
        <v>#N/A</v>
      </c>
      <c r="O6308" s="25" t="e">
        <f>VLOOKUP(A6308,'NFkB target TFs'!$E$10:$E$54,1,FALSE)</f>
        <v>#N/A</v>
      </c>
      <c r="P6308" s="25" t="e">
        <f>VLOOKUP(A6308,'all NFkB targets'!$A$6:$A$571,1,FALSE)</f>
        <v>#N/A</v>
      </c>
    </row>
    <row r="6309" spans="1:16" x14ac:dyDescent="0.25">
      <c r="A6309" s="96" t="s">
        <v>1875</v>
      </c>
      <c r="B6309" s="21" t="s">
        <v>1876</v>
      </c>
      <c r="C6309" s="21"/>
      <c r="D6309" s="22">
        <v>0</v>
      </c>
      <c r="E6309" s="23">
        <v>0.2653019955901208</v>
      </c>
      <c r="F6309" s="23">
        <v>0.37910266050338004</v>
      </c>
      <c r="G6309" s="23">
        <v>0.19380797006554745</v>
      </c>
      <c r="H6309" s="23">
        <v>-0.12537221260897707</v>
      </c>
      <c r="I6309" s="25">
        <f t="shared" si="392"/>
        <v>0</v>
      </c>
      <c r="J6309" s="25">
        <f t="shared" si="393"/>
        <v>0</v>
      </c>
      <c r="K6309" s="25">
        <f t="shared" si="394"/>
        <v>0</v>
      </c>
      <c r="L6309" s="25">
        <f t="shared" si="395"/>
        <v>0</v>
      </c>
      <c r="M6309" s="25">
        <v>0</v>
      </c>
      <c r="N6309" s="25" t="e">
        <v>#N/A</v>
      </c>
      <c r="O6309" s="25" t="e">
        <f>VLOOKUP(A6309,'NFkB target TFs'!$E$10:$E$54,1,FALSE)</f>
        <v>#N/A</v>
      </c>
      <c r="P6309" s="25" t="e">
        <f>VLOOKUP(A6309,'all NFkB targets'!$A$6:$A$571,1,FALSE)</f>
        <v>#N/A</v>
      </c>
    </row>
    <row r="6310" spans="1:16" x14ac:dyDescent="0.25">
      <c r="A6310" s="96" t="s">
        <v>1144</v>
      </c>
      <c r="B6310" s="21" t="s">
        <v>1145</v>
      </c>
      <c r="C6310" s="21"/>
      <c r="D6310" s="22">
        <v>0</v>
      </c>
      <c r="E6310" s="23">
        <v>-3.9959394331199813E-2</v>
      </c>
      <c r="F6310" s="23">
        <v>6.7114195858536743E-2</v>
      </c>
      <c r="G6310" s="23">
        <v>0.22165669025778176</v>
      </c>
      <c r="H6310" s="23">
        <v>-0.12541216989969831</v>
      </c>
      <c r="I6310" s="25">
        <f t="shared" si="392"/>
        <v>0</v>
      </c>
      <c r="J6310" s="25">
        <f t="shared" si="393"/>
        <v>0</v>
      </c>
      <c r="K6310" s="25">
        <f t="shared" si="394"/>
        <v>0</v>
      </c>
      <c r="L6310" s="25">
        <f t="shared" si="395"/>
        <v>0</v>
      </c>
      <c r="M6310" s="25">
        <v>0</v>
      </c>
      <c r="N6310" s="25" t="e">
        <v>#N/A</v>
      </c>
      <c r="O6310" s="25" t="e">
        <f>VLOOKUP(A6310,'NFkB target TFs'!$E$10:$E$54,1,FALSE)</f>
        <v>#N/A</v>
      </c>
      <c r="P6310" s="25" t="e">
        <f>VLOOKUP(A6310,'all NFkB targets'!$A$6:$A$571,1,FALSE)</f>
        <v>#N/A</v>
      </c>
    </row>
    <row r="6311" spans="1:16" x14ac:dyDescent="0.25">
      <c r="A6311" s="96" t="s">
        <v>8259</v>
      </c>
      <c r="B6311" s="21" t="s">
        <v>8260</v>
      </c>
      <c r="C6311" s="21"/>
      <c r="D6311" s="22">
        <v>0</v>
      </c>
      <c r="E6311" s="23">
        <v>0.2853271820619353</v>
      </c>
      <c r="F6311" s="23">
        <v>0.22227568255205582</v>
      </c>
      <c r="G6311" s="23">
        <v>-7.0574790494448994E-2</v>
      </c>
      <c r="H6311" s="23">
        <v>-0.12544216405047617</v>
      </c>
      <c r="I6311" s="25">
        <f t="shared" si="392"/>
        <v>0</v>
      </c>
      <c r="J6311" s="25">
        <f t="shared" si="393"/>
        <v>0</v>
      </c>
      <c r="K6311" s="25">
        <f t="shared" si="394"/>
        <v>0</v>
      </c>
      <c r="L6311" s="25">
        <f t="shared" si="395"/>
        <v>0</v>
      </c>
      <c r="M6311" s="25">
        <v>0</v>
      </c>
      <c r="N6311" s="25" t="e">
        <v>#N/A</v>
      </c>
      <c r="O6311" s="25" t="e">
        <f>VLOOKUP(A6311,'NFkB target TFs'!$E$10:$E$54,1,FALSE)</f>
        <v>#N/A</v>
      </c>
      <c r="P6311" s="25" t="e">
        <f>VLOOKUP(A6311,'all NFkB targets'!$A$6:$A$571,1,FALSE)</f>
        <v>#N/A</v>
      </c>
    </row>
    <row r="6312" spans="1:16" x14ac:dyDescent="0.25">
      <c r="A6312" s="96" t="s">
        <v>3593</v>
      </c>
      <c r="B6312" s="21" t="s">
        <v>3594</v>
      </c>
      <c r="C6312" s="21"/>
      <c r="D6312" s="22">
        <v>0</v>
      </c>
      <c r="E6312" s="23">
        <v>-4.1401656831435901E-2</v>
      </c>
      <c r="F6312" s="23">
        <v>-0.11942468740457088</v>
      </c>
      <c r="G6312" s="23">
        <v>8.270376273051594E-2</v>
      </c>
      <c r="H6312" s="23">
        <v>-0.12548071505547678</v>
      </c>
      <c r="I6312" s="25">
        <f t="shared" si="392"/>
        <v>0</v>
      </c>
      <c r="J6312" s="25">
        <f t="shared" si="393"/>
        <v>0</v>
      </c>
      <c r="K6312" s="25">
        <f t="shared" si="394"/>
        <v>0</v>
      </c>
      <c r="L6312" s="25">
        <f t="shared" si="395"/>
        <v>0</v>
      </c>
      <c r="M6312" s="25">
        <v>0</v>
      </c>
      <c r="N6312" s="25" t="e">
        <v>#N/A</v>
      </c>
      <c r="O6312" s="25" t="e">
        <f>VLOOKUP(A6312,'NFkB target TFs'!$E$10:$E$54,1,FALSE)</f>
        <v>#N/A</v>
      </c>
      <c r="P6312" s="25" t="e">
        <f>VLOOKUP(A6312,'all NFkB targets'!$A$6:$A$571,1,FALSE)</f>
        <v>#N/A</v>
      </c>
    </row>
    <row r="6313" spans="1:16" x14ac:dyDescent="0.25">
      <c r="A6313" s="96" t="s">
        <v>1698</v>
      </c>
      <c r="B6313" s="21" t="s">
        <v>1699</v>
      </c>
      <c r="C6313" s="21"/>
      <c r="D6313" s="22">
        <v>0</v>
      </c>
      <c r="E6313" s="23">
        <v>-0.14787622574781559</v>
      </c>
      <c r="F6313" s="23">
        <v>0.12229932656890215</v>
      </c>
      <c r="G6313" s="23">
        <v>0.23159228301084334</v>
      </c>
      <c r="H6313" s="23">
        <v>-0.12555522297289629</v>
      </c>
      <c r="I6313" s="25">
        <f t="shared" si="392"/>
        <v>0</v>
      </c>
      <c r="J6313" s="25">
        <f t="shared" si="393"/>
        <v>0</v>
      </c>
      <c r="K6313" s="25">
        <f t="shared" si="394"/>
        <v>0</v>
      </c>
      <c r="L6313" s="25">
        <f t="shared" si="395"/>
        <v>0</v>
      </c>
      <c r="M6313" s="25">
        <v>0</v>
      </c>
      <c r="N6313" s="25" t="e">
        <v>#N/A</v>
      </c>
      <c r="O6313" s="25" t="e">
        <f>VLOOKUP(A6313,'NFkB target TFs'!$E$10:$E$54,1,FALSE)</f>
        <v>#N/A</v>
      </c>
      <c r="P6313" s="25" t="e">
        <f>VLOOKUP(A6313,'all NFkB targets'!$A$6:$A$571,1,FALSE)</f>
        <v>#N/A</v>
      </c>
    </row>
    <row r="6314" spans="1:16" x14ac:dyDescent="0.25">
      <c r="A6314" s="96" t="s">
        <v>11339</v>
      </c>
      <c r="B6314" s="21" t="s">
        <v>11340</v>
      </c>
      <c r="C6314" s="21"/>
      <c r="D6314" s="22">
        <v>0</v>
      </c>
      <c r="E6314" s="23">
        <v>-3.4616394142344173E-2</v>
      </c>
      <c r="F6314" s="23">
        <v>6.3263161734928713E-2</v>
      </c>
      <c r="G6314" s="23">
        <v>-0.13316892184765206</v>
      </c>
      <c r="H6314" s="23">
        <v>-0.12565284795407913</v>
      </c>
      <c r="I6314" s="25">
        <f t="shared" si="392"/>
        <v>0</v>
      </c>
      <c r="J6314" s="25">
        <f t="shared" si="393"/>
        <v>0</v>
      </c>
      <c r="K6314" s="25">
        <f t="shared" si="394"/>
        <v>0</v>
      </c>
      <c r="L6314" s="25">
        <f t="shared" si="395"/>
        <v>0</v>
      </c>
      <c r="M6314" s="25">
        <v>0</v>
      </c>
      <c r="N6314" s="25" t="e">
        <v>#N/A</v>
      </c>
      <c r="O6314" s="25" t="e">
        <f>VLOOKUP(A6314,'NFkB target TFs'!$E$10:$E$54,1,FALSE)</f>
        <v>#N/A</v>
      </c>
      <c r="P6314" s="25" t="e">
        <f>VLOOKUP(A6314,'all NFkB targets'!$A$6:$A$571,1,FALSE)</f>
        <v>#N/A</v>
      </c>
    </row>
    <row r="6315" spans="1:16" x14ac:dyDescent="0.25">
      <c r="A6315" s="96" t="s">
        <v>2540</v>
      </c>
      <c r="B6315" s="21" t="s">
        <v>2541</v>
      </c>
      <c r="C6315" s="21"/>
      <c r="D6315" s="22">
        <v>0</v>
      </c>
      <c r="E6315" s="23">
        <v>-0.28514637196929593</v>
      </c>
      <c r="F6315" s="23">
        <v>0.25233478709199664</v>
      </c>
      <c r="G6315" s="23">
        <v>0.34799199010099441</v>
      </c>
      <c r="H6315" s="23">
        <v>-0.12587763019403575</v>
      </c>
      <c r="I6315" s="25">
        <f t="shared" si="392"/>
        <v>0</v>
      </c>
      <c r="J6315" s="25">
        <f t="shared" si="393"/>
        <v>0</v>
      </c>
      <c r="K6315" s="25">
        <f t="shared" si="394"/>
        <v>0</v>
      </c>
      <c r="L6315" s="25">
        <f t="shared" si="395"/>
        <v>0</v>
      </c>
      <c r="M6315" s="25">
        <v>0</v>
      </c>
      <c r="N6315" s="25" t="e">
        <v>#N/A</v>
      </c>
      <c r="O6315" s="25" t="e">
        <f>VLOOKUP(A6315,'NFkB target TFs'!$E$10:$E$54,1,FALSE)</f>
        <v>#N/A</v>
      </c>
      <c r="P6315" s="25" t="e">
        <f>VLOOKUP(A6315,'all NFkB targets'!$A$6:$A$571,1,FALSE)</f>
        <v>#N/A</v>
      </c>
    </row>
    <row r="6316" spans="1:16" x14ac:dyDescent="0.25">
      <c r="A6316" s="96" t="s">
        <v>11876</v>
      </c>
      <c r="B6316" s="21" t="s">
        <v>941</v>
      </c>
      <c r="C6316" s="21"/>
      <c r="D6316" s="22">
        <v>0</v>
      </c>
      <c r="E6316" s="23">
        <v>0.12462473225184378</v>
      </c>
      <c r="F6316" s="23">
        <v>-2.5763096065081623E-2</v>
      </c>
      <c r="G6316" s="23">
        <v>6.047684184541044E-2</v>
      </c>
      <c r="H6316" s="23">
        <v>-0.12589026161491898</v>
      </c>
      <c r="I6316" s="25">
        <f t="shared" ref="I6316:I6379" si="396">IF(ABS(E6316)&gt;0.585,1,0)</f>
        <v>0</v>
      </c>
      <c r="J6316" s="25">
        <f t="shared" ref="J6316:J6379" si="397">IF(ABS(F6316)&gt;0.585,1,0)</f>
        <v>0</v>
      </c>
      <c r="K6316" s="25">
        <f t="shared" ref="K6316:K6379" si="398">IF(ABS(G6316)&gt;0.585,1,0)</f>
        <v>0</v>
      </c>
      <c r="L6316" s="25">
        <f t="shared" ref="L6316:L6379" si="399">IF(ABS(H6316)&gt;0.585,1,0)</f>
        <v>0</v>
      </c>
      <c r="M6316" s="25">
        <v>0</v>
      </c>
      <c r="N6316" s="25" t="e">
        <v>#N/A</v>
      </c>
      <c r="O6316" s="25" t="e">
        <f>VLOOKUP(A6316,'NFkB target TFs'!$E$10:$E$54,1,FALSE)</f>
        <v>#N/A</v>
      </c>
      <c r="P6316" s="25" t="e">
        <f>VLOOKUP(A6316,'all NFkB targets'!$A$6:$A$571,1,FALSE)</f>
        <v>#N/A</v>
      </c>
    </row>
    <row r="6317" spans="1:16" x14ac:dyDescent="0.25">
      <c r="A6317" s="96" t="s">
        <v>8741</v>
      </c>
      <c r="B6317" s="21" t="s">
        <v>8742</v>
      </c>
      <c r="C6317" s="21"/>
      <c r="D6317" s="22">
        <v>0</v>
      </c>
      <c r="E6317" s="23">
        <v>0.10003478963992279</v>
      </c>
      <c r="F6317" s="23">
        <v>0.12516903497929635</v>
      </c>
      <c r="G6317" s="23">
        <v>3.6843370173473215E-2</v>
      </c>
      <c r="H6317" s="23">
        <v>-0.1258931542970603</v>
      </c>
      <c r="I6317" s="25">
        <f t="shared" si="396"/>
        <v>0</v>
      </c>
      <c r="J6317" s="25">
        <f t="shared" si="397"/>
        <v>0</v>
      </c>
      <c r="K6317" s="25">
        <f t="shared" si="398"/>
        <v>0</v>
      </c>
      <c r="L6317" s="25">
        <f t="shared" si="399"/>
        <v>0</v>
      </c>
      <c r="M6317" s="25">
        <v>0</v>
      </c>
      <c r="N6317" s="25" t="e">
        <v>#N/A</v>
      </c>
      <c r="O6317" s="25" t="e">
        <f>VLOOKUP(A6317,'NFkB target TFs'!$E$10:$E$54,1,FALSE)</f>
        <v>#N/A</v>
      </c>
      <c r="P6317" s="25" t="e">
        <f>VLOOKUP(A6317,'all NFkB targets'!$A$6:$A$571,1,FALSE)</f>
        <v>#N/A</v>
      </c>
    </row>
    <row r="6318" spans="1:16" x14ac:dyDescent="0.25">
      <c r="A6318" s="96" t="s">
        <v>4098</v>
      </c>
      <c r="B6318" s="21" t="s">
        <v>4099</v>
      </c>
      <c r="C6318" s="21"/>
      <c r="D6318" s="22">
        <v>0</v>
      </c>
      <c r="E6318" s="23">
        <v>3.1233053323880145E-2</v>
      </c>
      <c r="F6318" s="23">
        <v>4.0079919273541396E-2</v>
      </c>
      <c r="G6318" s="23">
        <v>-3.9984746609996985E-2</v>
      </c>
      <c r="H6318" s="23">
        <v>-0.12606901559962308</v>
      </c>
      <c r="I6318" s="25">
        <f t="shared" si="396"/>
        <v>0</v>
      </c>
      <c r="J6318" s="25">
        <f t="shared" si="397"/>
        <v>0</v>
      </c>
      <c r="K6318" s="25">
        <f t="shared" si="398"/>
        <v>0</v>
      </c>
      <c r="L6318" s="25">
        <f t="shared" si="399"/>
        <v>0</v>
      </c>
      <c r="M6318" s="25">
        <v>0</v>
      </c>
      <c r="N6318" s="25" t="e">
        <v>#N/A</v>
      </c>
      <c r="O6318" s="25" t="e">
        <f>VLOOKUP(A6318,'NFkB target TFs'!$E$10:$E$54,1,FALSE)</f>
        <v>#N/A</v>
      </c>
      <c r="P6318" s="25" t="e">
        <f>VLOOKUP(A6318,'all NFkB targets'!$A$6:$A$571,1,FALSE)</f>
        <v>#N/A</v>
      </c>
    </row>
    <row r="6319" spans="1:16" x14ac:dyDescent="0.25">
      <c r="A6319" s="96" t="s">
        <v>11575</v>
      </c>
      <c r="B6319" s="21" t="s">
        <v>11576</v>
      </c>
      <c r="C6319" s="21"/>
      <c r="D6319" s="22">
        <v>0</v>
      </c>
      <c r="E6319" s="23">
        <v>0.35654363138387113</v>
      </c>
      <c r="F6319" s="23">
        <v>0.44521300379201922</v>
      </c>
      <c r="G6319" s="23">
        <v>0.49964972699378496</v>
      </c>
      <c r="H6319" s="23">
        <v>-0.12610282966675765</v>
      </c>
      <c r="I6319" s="25">
        <f t="shared" si="396"/>
        <v>0</v>
      </c>
      <c r="J6319" s="25">
        <f t="shared" si="397"/>
        <v>0</v>
      </c>
      <c r="K6319" s="25">
        <f t="shared" si="398"/>
        <v>0</v>
      </c>
      <c r="L6319" s="25">
        <f t="shared" si="399"/>
        <v>0</v>
      </c>
      <c r="M6319" s="25">
        <v>0</v>
      </c>
      <c r="N6319" s="25" t="e">
        <v>#N/A</v>
      </c>
      <c r="O6319" s="25" t="e">
        <f>VLOOKUP(A6319,'NFkB target TFs'!$E$10:$E$54,1,FALSE)</f>
        <v>#N/A</v>
      </c>
      <c r="P6319" s="25" t="e">
        <f>VLOOKUP(A6319,'all NFkB targets'!$A$6:$A$571,1,FALSE)</f>
        <v>#N/A</v>
      </c>
    </row>
    <row r="6320" spans="1:16" x14ac:dyDescent="0.25">
      <c r="A6320" s="96" t="s">
        <v>10986</v>
      </c>
      <c r="B6320" s="21" t="s">
        <v>10987</v>
      </c>
      <c r="C6320" s="21"/>
      <c r="D6320" s="22">
        <v>0</v>
      </c>
      <c r="E6320" s="23">
        <v>0.28397420055835854</v>
      </c>
      <c r="F6320" s="23">
        <v>2.3989652610472713E-3</v>
      </c>
      <c r="G6320" s="23">
        <v>-1.8285353027749661E-2</v>
      </c>
      <c r="H6320" s="23">
        <v>-0.12618197506743106</v>
      </c>
      <c r="I6320" s="25">
        <f t="shared" si="396"/>
        <v>0</v>
      </c>
      <c r="J6320" s="25">
        <f t="shared" si="397"/>
        <v>0</v>
      </c>
      <c r="K6320" s="25">
        <f t="shared" si="398"/>
        <v>0</v>
      </c>
      <c r="L6320" s="25">
        <f t="shared" si="399"/>
        <v>0</v>
      </c>
      <c r="M6320" s="25">
        <v>0</v>
      </c>
      <c r="N6320" s="25" t="e">
        <v>#N/A</v>
      </c>
      <c r="O6320" s="25" t="e">
        <f>VLOOKUP(A6320,'NFkB target TFs'!$E$10:$E$54,1,FALSE)</f>
        <v>#N/A</v>
      </c>
      <c r="P6320" s="25" t="e">
        <f>VLOOKUP(A6320,'all NFkB targets'!$A$6:$A$571,1,FALSE)</f>
        <v>#N/A</v>
      </c>
    </row>
    <row r="6321" spans="1:16" x14ac:dyDescent="0.25">
      <c r="A6321" s="96" t="s">
        <v>9062</v>
      </c>
      <c r="B6321" s="21" t="s">
        <v>9063</v>
      </c>
      <c r="C6321" s="21"/>
      <c r="D6321" s="22">
        <v>0</v>
      </c>
      <c r="E6321" s="23">
        <v>-0.20143761672455415</v>
      </c>
      <c r="F6321" s="23">
        <v>-0.16906487201786671</v>
      </c>
      <c r="G6321" s="23">
        <v>-0.33982289296493923</v>
      </c>
      <c r="H6321" s="23">
        <v>-0.12633909486874073</v>
      </c>
      <c r="I6321" s="25">
        <f t="shared" si="396"/>
        <v>0</v>
      </c>
      <c r="J6321" s="25">
        <f t="shared" si="397"/>
        <v>0</v>
      </c>
      <c r="K6321" s="25">
        <f t="shared" si="398"/>
        <v>0</v>
      </c>
      <c r="L6321" s="25">
        <f t="shared" si="399"/>
        <v>0</v>
      </c>
      <c r="M6321" s="25">
        <v>0</v>
      </c>
      <c r="N6321" s="25" t="e">
        <v>#N/A</v>
      </c>
      <c r="O6321" s="25" t="e">
        <f>VLOOKUP(A6321,'NFkB target TFs'!$E$10:$E$54,1,FALSE)</f>
        <v>#N/A</v>
      </c>
      <c r="P6321" s="25" t="e">
        <f>VLOOKUP(A6321,'all NFkB targets'!$A$6:$A$571,1,FALSE)</f>
        <v>#N/A</v>
      </c>
    </row>
    <row r="6322" spans="1:16" x14ac:dyDescent="0.25">
      <c r="A6322" s="96" t="s">
        <v>2616</v>
      </c>
      <c r="B6322" s="21" t="s">
        <v>2617</v>
      </c>
      <c r="C6322" s="21"/>
      <c r="D6322" s="22">
        <v>0</v>
      </c>
      <c r="E6322" s="23">
        <v>-0.19799208708010138</v>
      </c>
      <c r="F6322" s="23">
        <v>-3.4283180409597679E-2</v>
      </c>
      <c r="G6322" s="23">
        <v>3.4048977181508608E-2</v>
      </c>
      <c r="H6322" s="23">
        <v>-0.12642776203313244</v>
      </c>
      <c r="I6322" s="25">
        <f t="shared" si="396"/>
        <v>0</v>
      </c>
      <c r="J6322" s="25">
        <f t="shared" si="397"/>
        <v>0</v>
      </c>
      <c r="K6322" s="25">
        <f t="shared" si="398"/>
        <v>0</v>
      </c>
      <c r="L6322" s="25">
        <f t="shared" si="399"/>
        <v>0</v>
      </c>
      <c r="M6322" s="25">
        <v>0</v>
      </c>
      <c r="N6322" s="25" t="e">
        <v>#N/A</v>
      </c>
      <c r="O6322" s="25" t="e">
        <f>VLOOKUP(A6322,'NFkB target TFs'!$E$10:$E$54,1,FALSE)</f>
        <v>#N/A</v>
      </c>
      <c r="P6322" s="25" t="e">
        <f>VLOOKUP(A6322,'all NFkB targets'!$A$6:$A$571,1,FALSE)</f>
        <v>#N/A</v>
      </c>
    </row>
    <row r="6323" spans="1:16" x14ac:dyDescent="0.25">
      <c r="A6323" s="96" t="s">
        <v>1899</v>
      </c>
      <c r="B6323" s="21" t="s">
        <v>1900</v>
      </c>
      <c r="C6323" s="21"/>
      <c r="D6323" s="22">
        <v>0</v>
      </c>
      <c r="E6323" s="23">
        <v>0.16537524349550597</v>
      </c>
      <c r="F6323" s="23">
        <v>-5.8084467361377852E-2</v>
      </c>
      <c r="G6323" s="23">
        <v>4.2905723120071917E-2</v>
      </c>
      <c r="H6323" s="23">
        <v>-0.12644393529512091</v>
      </c>
      <c r="I6323" s="25">
        <f t="shared" si="396"/>
        <v>0</v>
      </c>
      <c r="J6323" s="25">
        <f t="shared" si="397"/>
        <v>0</v>
      </c>
      <c r="K6323" s="25">
        <f t="shared" si="398"/>
        <v>0</v>
      </c>
      <c r="L6323" s="25">
        <f t="shared" si="399"/>
        <v>0</v>
      </c>
      <c r="M6323" s="25">
        <v>0</v>
      </c>
      <c r="N6323" s="25" t="e">
        <v>#N/A</v>
      </c>
      <c r="O6323" s="25" t="e">
        <f>VLOOKUP(A6323,'NFkB target TFs'!$E$10:$E$54,1,FALSE)</f>
        <v>#N/A</v>
      </c>
      <c r="P6323" s="25" t="e">
        <f>VLOOKUP(A6323,'all NFkB targets'!$A$6:$A$571,1,FALSE)</f>
        <v>#N/A</v>
      </c>
    </row>
    <row r="6324" spans="1:16" x14ac:dyDescent="0.25">
      <c r="A6324" s="96" t="s">
        <v>7816</v>
      </c>
      <c r="B6324" s="21" t="s">
        <v>7817</v>
      </c>
      <c r="C6324" s="21"/>
      <c r="D6324" s="22">
        <v>0</v>
      </c>
      <c r="E6324" s="23">
        <v>-9.0444567897935757E-2</v>
      </c>
      <c r="F6324" s="23">
        <v>-0.38675967009617257</v>
      </c>
      <c r="G6324" s="23">
        <v>-0.25619167661167036</v>
      </c>
      <c r="H6324" s="23">
        <v>-0.12644846876096036</v>
      </c>
      <c r="I6324" s="25">
        <f t="shared" si="396"/>
        <v>0</v>
      </c>
      <c r="J6324" s="25">
        <f t="shared" si="397"/>
        <v>0</v>
      </c>
      <c r="K6324" s="25">
        <f t="shared" si="398"/>
        <v>0</v>
      </c>
      <c r="L6324" s="25">
        <f t="shared" si="399"/>
        <v>0</v>
      </c>
      <c r="M6324" s="25">
        <v>0</v>
      </c>
      <c r="N6324" s="25" t="e">
        <v>#N/A</v>
      </c>
      <c r="O6324" s="25" t="e">
        <f>VLOOKUP(A6324,'NFkB target TFs'!$E$10:$E$54,1,FALSE)</f>
        <v>#N/A</v>
      </c>
      <c r="P6324" s="25" t="e">
        <f>VLOOKUP(A6324,'all NFkB targets'!$A$6:$A$571,1,FALSE)</f>
        <v>#N/A</v>
      </c>
    </row>
    <row r="6325" spans="1:16" x14ac:dyDescent="0.25">
      <c r="A6325" s="96" t="s">
        <v>12891</v>
      </c>
      <c r="B6325" s="21" t="s">
        <v>12892</v>
      </c>
      <c r="C6325" s="21"/>
      <c r="D6325" s="22">
        <v>0</v>
      </c>
      <c r="E6325" s="23">
        <v>-8.7057127481870722E-2</v>
      </c>
      <c r="F6325" s="24">
        <v>-0.83527913166558598</v>
      </c>
      <c r="G6325" s="24">
        <v>-0.16844672197662836</v>
      </c>
      <c r="H6325" s="24">
        <v>-0.12650796811510054</v>
      </c>
      <c r="I6325" s="25">
        <f t="shared" si="396"/>
        <v>0</v>
      </c>
      <c r="J6325" s="25">
        <f t="shared" si="397"/>
        <v>1</v>
      </c>
      <c r="K6325" s="25">
        <f t="shared" si="398"/>
        <v>0</v>
      </c>
      <c r="L6325" s="25">
        <f t="shared" si="399"/>
        <v>0</v>
      </c>
      <c r="M6325" s="25">
        <v>1</v>
      </c>
      <c r="N6325" s="25" t="e">
        <v>#N/A</v>
      </c>
      <c r="O6325" s="25" t="e">
        <f>VLOOKUP(A6325,'NFkB target TFs'!$E$10:$E$54,1,FALSE)</f>
        <v>#N/A</v>
      </c>
      <c r="P6325" s="25" t="e">
        <f>VLOOKUP(A6325,'all NFkB targets'!$A$6:$A$571,1,FALSE)</f>
        <v>#N/A</v>
      </c>
    </row>
    <row r="6326" spans="1:16" x14ac:dyDescent="0.25">
      <c r="A6326" s="96" t="s">
        <v>4198</v>
      </c>
      <c r="B6326" s="21" t="s">
        <v>4199</v>
      </c>
      <c r="C6326" s="21"/>
      <c r="D6326" s="22">
        <v>0</v>
      </c>
      <c r="E6326" s="23">
        <v>0.45916378853381817</v>
      </c>
      <c r="F6326" s="23">
        <v>0.37829852281507487</v>
      </c>
      <c r="G6326" s="23">
        <v>0.11589280003576947</v>
      </c>
      <c r="H6326" s="23">
        <v>-0.12700213882078124</v>
      </c>
      <c r="I6326" s="25">
        <f t="shared" si="396"/>
        <v>0</v>
      </c>
      <c r="J6326" s="25">
        <f t="shared" si="397"/>
        <v>0</v>
      </c>
      <c r="K6326" s="25">
        <f t="shared" si="398"/>
        <v>0</v>
      </c>
      <c r="L6326" s="25">
        <f t="shared" si="399"/>
        <v>0</v>
      </c>
      <c r="M6326" s="25">
        <v>0</v>
      </c>
      <c r="N6326" s="25" t="e">
        <v>#N/A</v>
      </c>
      <c r="O6326" s="25" t="e">
        <f>VLOOKUP(A6326,'NFkB target TFs'!$E$10:$E$54,1,FALSE)</f>
        <v>#N/A</v>
      </c>
      <c r="P6326" s="25" t="e">
        <f>VLOOKUP(A6326,'all NFkB targets'!$A$6:$A$571,1,FALSE)</f>
        <v>#N/A</v>
      </c>
    </row>
    <row r="6327" spans="1:16" x14ac:dyDescent="0.25">
      <c r="A6327" s="96" t="s">
        <v>1330</v>
      </c>
      <c r="B6327" s="21" t="s">
        <v>1331</v>
      </c>
      <c r="C6327" s="21"/>
      <c r="D6327" s="22">
        <v>0</v>
      </c>
      <c r="E6327" s="23">
        <v>-2.243160898072059E-2</v>
      </c>
      <c r="F6327" s="23">
        <v>0.19157037980810215</v>
      </c>
      <c r="G6327" s="23">
        <v>0.44257258903239027</v>
      </c>
      <c r="H6327" s="23">
        <v>-0.12700805763806619</v>
      </c>
      <c r="I6327" s="25">
        <f t="shared" si="396"/>
        <v>0</v>
      </c>
      <c r="J6327" s="25">
        <f t="shared" si="397"/>
        <v>0</v>
      </c>
      <c r="K6327" s="25">
        <f t="shared" si="398"/>
        <v>0</v>
      </c>
      <c r="L6327" s="25">
        <f t="shared" si="399"/>
        <v>0</v>
      </c>
      <c r="M6327" s="25">
        <v>0</v>
      </c>
      <c r="N6327" s="25" t="e">
        <v>#N/A</v>
      </c>
      <c r="O6327" s="25" t="e">
        <f>VLOOKUP(A6327,'NFkB target TFs'!$E$10:$E$54,1,FALSE)</f>
        <v>#N/A</v>
      </c>
      <c r="P6327" s="25" t="e">
        <f>VLOOKUP(A6327,'all NFkB targets'!$A$6:$A$571,1,FALSE)</f>
        <v>#N/A</v>
      </c>
    </row>
    <row r="6328" spans="1:16" x14ac:dyDescent="0.25">
      <c r="A6328" s="96" t="s">
        <v>1034</v>
      </c>
      <c r="B6328" s="21" t="s">
        <v>1035</v>
      </c>
      <c r="C6328" s="21"/>
      <c r="D6328" s="22">
        <v>0</v>
      </c>
      <c r="E6328" s="23">
        <v>-0.14815866449563475</v>
      </c>
      <c r="F6328" s="23">
        <v>-0.31664406103787773</v>
      </c>
      <c r="G6328" s="23">
        <v>3.1547763748063978E-2</v>
      </c>
      <c r="H6328" s="23">
        <v>-0.12713811203261549</v>
      </c>
      <c r="I6328" s="25">
        <f t="shared" si="396"/>
        <v>0</v>
      </c>
      <c r="J6328" s="25">
        <f t="shared" si="397"/>
        <v>0</v>
      </c>
      <c r="K6328" s="25">
        <f t="shared" si="398"/>
        <v>0</v>
      </c>
      <c r="L6328" s="25">
        <f t="shared" si="399"/>
        <v>0</v>
      </c>
      <c r="M6328" s="25">
        <v>0</v>
      </c>
      <c r="N6328" s="25" t="e">
        <v>#N/A</v>
      </c>
      <c r="O6328" s="25" t="e">
        <f>VLOOKUP(A6328,'NFkB target TFs'!$E$10:$E$54,1,FALSE)</f>
        <v>#N/A</v>
      </c>
      <c r="P6328" s="25" t="e">
        <f>VLOOKUP(A6328,'all NFkB targets'!$A$6:$A$571,1,FALSE)</f>
        <v>#N/A</v>
      </c>
    </row>
    <row r="6329" spans="1:16" x14ac:dyDescent="0.25">
      <c r="A6329" s="96" t="s">
        <v>6483</v>
      </c>
      <c r="B6329" s="21" t="s">
        <v>941</v>
      </c>
      <c r="C6329" s="21"/>
      <c r="D6329" s="22">
        <v>0</v>
      </c>
      <c r="E6329" s="23">
        <v>0.12476522196723362</v>
      </c>
      <c r="F6329" s="23">
        <v>0.20984716801733461</v>
      </c>
      <c r="G6329" s="23">
        <v>0.37149203279962983</v>
      </c>
      <c r="H6329" s="23">
        <v>-0.12714108515244496</v>
      </c>
      <c r="I6329" s="25">
        <f t="shared" si="396"/>
        <v>0</v>
      </c>
      <c r="J6329" s="25">
        <f t="shared" si="397"/>
        <v>0</v>
      </c>
      <c r="K6329" s="25">
        <f t="shared" si="398"/>
        <v>0</v>
      </c>
      <c r="L6329" s="25">
        <f t="shared" si="399"/>
        <v>0</v>
      </c>
      <c r="M6329" s="25">
        <v>0</v>
      </c>
      <c r="N6329" s="25" t="e">
        <v>#N/A</v>
      </c>
      <c r="O6329" s="25" t="e">
        <f>VLOOKUP(A6329,'NFkB target TFs'!$E$10:$E$54,1,FALSE)</f>
        <v>#N/A</v>
      </c>
      <c r="P6329" s="25" t="e">
        <f>VLOOKUP(A6329,'all NFkB targets'!$A$6:$A$571,1,FALSE)</f>
        <v>#N/A</v>
      </c>
    </row>
    <row r="6330" spans="1:16" x14ac:dyDescent="0.25">
      <c r="A6330" s="96" t="s">
        <v>2057</v>
      </c>
      <c r="B6330" s="21" t="s">
        <v>2058</v>
      </c>
      <c r="C6330" s="21"/>
      <c r="D6330" s="22">
        <v>0</v>
      </c>
      <c r="E6330" s="23">
        <v>6.565297084958982E-2</v>
      </c>
      <c r="F6330" s="23">
        <v>0.34984160454794572</v>
      </c>
      <c r="G6330" s="23">
        <v>0.17350431285832046</v>
      </c>
      <c r="H6330" s="23">
        <v>-0.12716797545623135</v>
      </c>
      <c r="I6330" s="25">
        <f t="shared" si="396"/>
        <v>0</v>
      </c>
      <c r="J6330" s="25">
        <f t="shared" si="397"/>
        <v>0</v>
      </c>
      <c r="K6330" s="25">
        <f t="shared" si="398"/>
        <v>0</v>
      </c>
      <c r="L6330" s="25">
        <f t="shared" si="399"/>
        <v>0</v>
      </c>
      <c r="M6330" s="25">
        <v>0</v>
      </c>
      <c r="N6330" s="25" t="e">
        <v>#N/A</v>
      </c>
      <c r="O6330" s="25" t="e">
        <f>VLOOKUP(A6330,'NFkB target TFs'!$E$10:$E$54,1,FALSE)</f>
        <v>#N/A</v>
      </c>
      <c r="P6330" s="25" t="e">
        <f>VLOOKUP(A6330,'all NFkB targets'!$A$6:$A$571,1,FALSE)</f>
        <v>#N/A</v>
      </c>
    </row>
    <row r="6331" spans="1:16" x14ac:dyDescent="0.25">
      <c r="A6331" s="96" t="s">
        <v>4284</v>
      </c>
      <c r="B6331" s="21" t="s">
        <v>4285</v>
      </c>
      <c r="C6331" s="21"/>
      <c r="D6331" s="22">
        <v>0</v>
      </c>
      <c r="E6331" s="23">
        <v>0.20223246790962757</v>
      </c>
      <c r="F6331" s="23">
        <v>-9.7865699923201585E-2</v>
      </c>
      <c r="G6331" s="23">
        <v>0.10873910840417521</v>
      </c>
      <c r="H6331" s="23">
        <v>-0.12726655053120348</v>
      </c>
      <c r="I6331" s="25">
        <f t="shared" si="396"/>
        <v>0</v>
      </c>
      <c r="J6331" s="25">
        <f t="shared" si="397"/>
        <v>0</v>
      </c>
      <c r="K6331" s="25">
        <f t="shared" si="398"/>
        <v>0</v>
      </c>
      <c r="L6331" s="25">
        <f t="shared" si="399"/>
        <v>0</v>
      </c>
      <c r="M6331" s="25">
        <v>0</v>
      </c>
      <c r="N6331" s="25" t="e">
        <v>#N/A</v>
      </c>
      <c r="O6331" s="25" t="e">
        <f>VLOOKUP(A6331,'NFkB target TFs'!$E$10:$E$54,1,FALSE)</f>
        <v>#N/A</v>
      </c>
      <c r="P6331" s="25" t="e">
        <f>VLOOKUP(A6331,'all NFkB targets'!$A$6:$A$571,1,FALSE)</f>
        <v>#N/A</v>
      </c>
    </row>
    <row r="6332" spans="1:16" x14ac:dyDescent="0.25">
      <c r="A6332" s="96" t="s">
        <v>160</v>
      </c>
      <c r="B6332" s="21" t="s">
        <v>161</v>
      </c>
      <c r="C6332" s="21"/>
      <c r="D6332" s="22">
        <v>0</v>
      </c>
      <c r="E6332" s="23">
        <v>0.1184614929019402</v>
      </c>
      <c r="F6332" s="23">
        <v>0.15940273161085788</v>
      </c>
      <c r="G6332" s="23">
        <v>0.38857902859017279</v>
      </c>
      <c r="H6332" s="23">
        <v>-0.1273926654373104</v>
      </c>
      <c r="I6332" s="25">
        <f t="shared" si="396"/>
        <v>0</v>
      </c>
      <c r="J6332" s="25">
        <f t="shared" si="397"/>
        <v>0</v>
      </c>
      <c r="K6332" s="25">
        <f t="shared" si="398"/>
        <v>0</v>
      </c>
      <c r="L6332" s="25">
        <f t="shared" si="399"/>
        <v>0</v>
      </c>
      <c r="M6332" s="25">
        <v>0</v>
      </c>
      <c r="N6332" s="25" t="e">
        <v>#N/A</v>
      </c>
      <c r="O6332" s="25" t="e">
        <f>VLOOKUP(A6332,'NFkB target TFs'!$E$10:$E$54,1,FALSE)</f>
        <v>#N/A</v>
      </c>
      <c r="P6332" s="25" t="e">
        <f>VLOOKUP(A6332,'all NFkB targets'!$A$6:$A$571,1,FALSE)</f>
        <v>#N/A</v>
      </c>
    </row>
    <row r="6333" spans="1:16" x14ac:dyDescent="0.25">
      <c r="A6333" s="96" t="s">
        <v>2039</v>
      </c>
      <c r="B6333" s="21" t="s">
        <v>2040</v>
      </c>
      <c r="C6333" s="21"/>
      <c r="D6333" s="22">
        <v>0</v>
      </c>
      <c r="E6333" s="23">
        <v>3.7606080462316838E-2</v>
      </c>
      <c r="F6333" s="23">
        <v>0.20462495009339199</v>
      </c>
      <c r="G6333" s="23">
        <v>0.16491786241086698</v>
      </c>
      <c r="H6333" s="23">
        <v>-0.12746380684322514</v>
      </c>
      <c r="I6333" s="25">
        <f t="shared" si="396"/>
        <v>0</v>
      </c>
      <c r="J6333" s="25">
        <f t="shared" si="397"/>
        <v>0</v>
      </c>
      <c r="K6333" s="25">
        <f t="shared" si="398"/>
        <v>0</v>
      </c>
      <c r="L6333" s="25">
        <f t="shared" si="399"/>
        <v>0</v>
      </c>
      <c r="M6333" s="25">
        <v>0</v>
      </c>
      <c r="N6333" s="25" t="e">
        <v>#N/A</v>
      </c>
      <c r="O6333" s="25" t="e">
        <f>VLOOKUP(A6333,'NFkB target TFs'!$E$10:$E$54,1,FALSE)</f>
        <v>#N/A</v>
      </c>
      <c r="P6333" s="25" t="e">
        <f>VLOOKUP(A6333,'all NFkB targets'!$A$6:$A$571,1,FALSE)</f>
        <v>#N/A</v>
      </c>
    </row>
    <row r="6334" spans="1:16" x14ac:dyDescent="0.25">
      <c r="A6334" s="96" t="s">
        <v>6873</v>
      </c>
      <c r="B6334" s="21" t="s">
        <v>941</v>
      </c>
      <c r="C6334" s="21"/>
      <c r="D6334" s="22">
        <v>0</v>
      </c>
      <c r="E6334" s="23">
        <v>-0.10266188121511012</v>
      </c>
      <c r="F6334" s="23">
        <v>-0.38079344042858043</v>
      </c>
      <c r="G6334" s="23">
        <v>-0.2877883201951304</v>
      </c>
      <c r="H6334" s="23">
        <v>-0.12764487793999685</v>
      </c>
      <c r="I6334" s="25">
        <f t="shared" si="396"/>
        <v>0</v>
      </c>
      <c r="J6334" s="25">
        <f t="shared" si="397"/>
        <v>0</v>
      </c>
      <c r="K6334" s="25">
        <f t="shared" si="398"/>
        <v>0</v>
      </c>
      <c r="L6334" s="25">
        <f t="shared" si="399"/>
        <v>0</v>
      </c>
      <c r="M6334" s="25">
        <v>0</v>
      </c>
      <c r="N6334" s="25" t="e">
        <v>#N/A</v>
      </c>
      <c r="O6334" s="25" t="e">
        <f>VLOOKUP(A6334,'NFkB target TFs'!$E$10:$E$54,1,FALSE)</f>
        <v>#N/A</v>
      </c>
      <c r="P6334" s="25" t="e">
        <f>VLOOKUP(A6334,'all NFkB targets'!$A$6:$A$571,1,FALSE)</f>
        <v>#N/A</v>
      </c>
    </row>
    <row r="6335" spans="1:16" x14ac:dyDescent="0.25">
      <c r="A6335" s="96" t="s">
        <v>11440</v>
      </c>
      <c r="B6335" s="21" t="s">
        <v>11441</v>
      </c>
      <c r="C6335" s="21"/>
      <c r="D6335" s="22">
        <v>0</v>
      </c>
      <c r="E6335" s="23">
        <v>-1.1939613311525236E-2</v>
      </c>
      <c r="F6335" s="23">
        <v>0.40053792958372886</v>
      </c>
      <c r="G6335" s="23">
        <v>0.36867365381377742</v>
      </c>
      <c r="H6335" s="23">
        <v>-0.12800484663100076</v>
      </c>
      <c r="I6335" s="25">
        <f t="shared" si="396"/>
        <v>0</v>
      </c>
      <c r="J6335" s="25">
        <f t="shared" si="397"/>
        <v>0</v>
      </c>
      <c r="K6335" s="25">
        <f t="shared" si="398"/>
        <v>0</v>
      </c>
      <c r="L6335" s="25">
        <f t="shared" si="399"/>
        <v>0</v>
      </c>
      <c r="M6335" s="25">
        <v>0</v>
      </c>
      <c r="N6335" s="25" t="e">
        <v>#N/A</v>
      </c>
      <c r="O6335" s="25" t="e">
        <f>VLOOKUP(A6335,'NFkB target TFs'!$E$10:$E$54,1,FALSE)</f>
        <v>#N/A</v>
      </c>
      <c r="P6335" s="25" t="e">
        <f>VLOOKUP(A6335,'all NFkB targets'!$A$6:$A$571,1,FALSE)</f>
        <v>#N/A</v>
      </c>
    </row>
    <row r="6336" spans="1:16" x14ac:dyDescent="0.25">
      <c r="A6336" s="96" t="s">
        <v>6448</v>
      </c>
      <c r="B6336" s="21" t="s">
        <v>941</v>
      </c>
      <c r="C6336" s="21"/>
      <c r="D6336" s="22">
        <v>0</v>
      </c>
      <c r="E6336" s="23">
        <v>-0.14021822934540989</v>
      </c>
      <c r="F6336" s="23">
        <v>-0.18542078753213853</v>
      </c>
      <c r="G6336" s="23">
        <v>-0.46624728006382349</v>
      </c>
      <c r="H6336" s="23">
        <v>-0.12821565298070928</v>
      </c>
      <c r="I6336" s="25">
        <f t="shared" si="396"/>
        <v>0</v>
      </c>
      <c r="J6336" s="25">
        <f t="shared" si="397"/>
        <v>0</v>
      </c>
      <c r="K6336" s="25">
        <f t="shared" si="398"/>
        <v>0</v>
      </c>
      <c r="L6336" s="25">
        <f t="shared" si="399"/>
        <v>0</v>
      </c>
      <c r="M6336" s="25">
        <v>0</v>
      </c>
      <c r="N6336" s="25" t="e">
        <v>#N/A</v>
      </c>
      <c r="O6336" s="25" t="e">
        <f>VLOOKUP(A6336,'NFkB target TFs'!$E$10:$E$54,1,FALSE)</f>
        <v>#N/A</v>
      </c>
      <c r="P6336" s="25" t="e">
        <f>VLOOKUP(A6336,'all NFkB targets'!$A$6:$A$571,1,FALSE)</f>
        <v>#N/A</v>
      </c>
    </row>
    <row r="6337" spans="1:16" x14ac:dyDescent="0.25">
      <c r="A6337" s="96" t="s">
        <v>11915</v>
      </c>
      <c r="B6337" s="21" t="s">
        <v>11916</v>
      </c>
      <c r="C6337" s="21"/>
      <c r="D6337" s="22">
        <v>0</v>
      </c>
      <c r="E6337" s="23">
        <v>8.6477084047244551E-2</v>
      </c>
      <c r="F6337" s="23">
        <v>-0.20114601920074801</v>
      </c>
      <c r="G6337" s="23">
        <v>-0.22116722018020565</v>
      </c>
      <c r="H6337" s="23">
        <v>-0.12823661410321019</v>
      </c>
      <c r="I6337" s="25">
        <f t="shared" si="396"/>
        <v>0</v>
      </c>
      <c r="J6337" s="25">
        <f t="shared" si="397"/>
        <v>0</v>
      </c>
      <c r="K6337" s="25">
        <f t="shared" si="398"/>
        <v>0</v>
      </c>
      <c r="L6337" s="25">
        <f t="shared" si="399"/>
        <v>0</v>
      </c>
      <c r="M6337" s="25">
        <v>0</v>
      </c>
      <c r="N6337" s="25" t="e">
        <v>#N/A</v>
      </c>
      <c r="O6337" s="25" t="e">
        <f>VLOOKUP(A6337,'NFkB target TFs'!$E$10:$E$54,1,FALSE)</f>
        <v>#N/A</v>
      </c>
      <c r="P6337" s="25" t="e">
        <f>VLOOKUP(A6337,'all NFkB targets'!$A$6:$A$571,1,FALSE)</f>
        <v>#N/A</v>
      </c>
    </row>
    <row r="6338" spans="1:16" x14ac:dyDescent="0.25">
      <c r="A6338" s="96" t="s">
        <v>2804</v>
      </c>
      <c r="B6338" s="21" t="s">
        <v>2805</v>
      </c>
      <c r="C6338" s="21"/>
      <c r="D6338" s="22">
        <v>0</v>
      </c>
      <c r="E6338" s="23">
        <v>-1.8317491034969872E-3</v>
      </c>
      <c r="F6338" s="23">
        <v>0.13138730133836063</v>
      </c>
      <c r="G6338" s="23">
        <v>0.17207346802088899</v>
      </c>
      <c r="H6338" s="23">
        <v>-0.12835579955485305</v>
      </c>
      <c r="I6338" s="25">
        <f t="shared" si="396"/>
        <v>0</v>
      </c>
      <c r="J6338" s="25">
        <f t="shared" si="397"/>
        <v>0</v>
      </c>
      <c r="K6338" s="25">
        <f t="shared" si="398"/>
        <v>0</v>
      </c>
      <c r="L6338" s="25">
        <f t="shared" si="399"/>
        <v>0</v>
      </c>
      <c r="M6338" s="25">
        <v>0</v>
      </c>
      <c r="N6338" s="25" t="e">
        <v>#N/A</v>
      </c>
      <c r="O6338" s="25" t="e">
        <f>VLOOKUP(A6338,'NFkB target TFs'!$E$10:$E$54,1,FALSE)</f>
        <v>#N/A</v>
      </c>
      <c r="P6338" s="25" t="e">
        <f>VLOOKUP(A6338,'all NFkB targets'!$A$6:$A$571,1,FALSE)</f>
        <v>#N/A</v>
      </c>
    </row>
    <row r="6339" spans="1:16" x14ac:dyDescent="0.25">
      <c r="A6339" s="96" t="s">
        <v>3133</v>
      </c>
      <c r="B6339" s="21" t="s">
        <v>3134</v>
      </c>
      <c r="C6339" s="21"/>
      <c r="D6339" s="22">
        <v>0</v>
      </c>
      <c r="E6339" s="23">
        <v>-0.39547593092593836</v>
      </c>
      <c r="F6339" s="23">
        <v>0.45110925459958867</v>
      </c>
      <c r="G6339" s="23">
        <v>0.26529445757411763</v>
      </c>
      <c r="H6339" s="23">
        <v>-0.12837808065142131</v>
      </c>
      <c r="I6339" s="25">
        <f t="shared" si="396"/>
        <v>0</v>
      </c>
      <c r="J6339" s="25">
        <f t="shared" si="397"/>
        <v>0</v>
      </c>
      <c r="K6339" s="25">
        <f t="shared" si="398"/>
        <v>0</v>
      </c>
      <c r="L6339" s="25">
        <f t="shared" si="399"/>
        <v>0</v>
      </c>
      <c r="M6339" s="25">
        <v>0</v>
      </c>
      <c r="N6339" s="25" t="e">
        <v>#N/A</v>
      </c>
      <c r="O6339" s="25" t="e">
        <f>VLOOKUP(A6339,'NFkB target TFs'!$E$10:$E$54,1,FALSE)</f>
        <v>#N/A</v>
      </c>
      <c r="P6339" s="25" t="e">
        <f>VLOOKUP(A6339,'all NFkB targets'!$A$6:$A$571,1,FALSE)</f>
        <v>#N/A</v>
      </c>
    </row>
    <row r="6340" spans="1:16" x14ac:dyDescent="0.25">
      <c r="A6340" s="96" t="s">
        <v>5298</v>
      </c>
      <c r="B6340" s="21" t="s">
        <v>5299</v>
      </c>
      <c r="C6340" s="21"/>
      <c r="D6340" s="22">
        <v>0</v>
      </c>
      <c r="E6340" s="23">
        <v>0.26940780405489656</v>
      </c>
      <c r="F6340" s="23">
        <v>0.25351502818188765</v>
      </c>
      <c r="G6340" s="23">
        <v>-9.2943767259238454E-3</v>
      </c>
      <c r="H6340" s="23">
        <v>-0.12847390697721045</v>
      </c>
      <c r="I6340" s="25">
        <f t="shared" si="396"/>
        <v>0</v>
      </c>
      <c r="J6340" s="25">
        <f t="shared" si="397"/>
        <v>0</v>
      </c>
      <c r="K6340" s="25">
        <f t="shared" si="398"/>
        <v>0</v>
      </c>
      <c r="L6340" s="25">
        <f t="shared" si="399"/>
        <v>0</v>
      </c>
      <c r="M6340" s="25">
        <v>0</v>
      </c>
      <c r="N6340" s="25" t="e">
        <v>#N/A</v>
      </c>
      <c r="O6340" s="25" t="e">
        <f>VLOOKUP(A6340,'NFkB target TFs'!$E$10:$E$54,1,FALSE)</f>
        <v>#N/A</v>
      </c>
      <c r="P6340" s="25" t="e">
        <f>VLOOKUP(A6340,'all NFkB targets'!$A$6:$A$571,1,FALSE)</f>
        <v>#N/A</v>
      </c>
    </row>
    <row r="6341" spans="1:16" x14ac:dyDescent="0.25">
      <c r="A6341" s="96" t="s">
        <v>7987</v>
      </c>
      <c r="B6341" s="21" t="s">
        <v>7988</v>
      </c>
      <c r="C6341" s="21"/>
      <c r="D6341" s="22">
        <v>0</v>
      </c>
      <c r="E6341" s="23">
        <v>0.2039293379836607</v>
      </c>
      <c r="F6341" s="23">
        <v>4.6324275028578686E-2</v>
      </c>
      <c r="G6341" s="23">
        <v>-8.1378738887373514E-2</v>
      </c>
      <c r="H6341" s="23">
        <v>-0.12853243390462821</v>
      </c>
      <c r="I6341" s="25">
        <f t="shared" si="396"/>
        <v>0</v>
      </c>
      <c r="J6341" s="25">
        <f t="shared" si="397"/>
        <v>0</v>
      </c>
      <c r="K6341" s="25">
        <f t="shared" si="398"/>
        <v>0</v>
      </c>
      <c r="L6341" s="25">
        <f t="shared" si="399"/>
        <v>0</v>
      </c>
      <c r="M6341" s="25">
        <v>0</v>
      </c>
      <c r="N6341" s="25" t="e">
        <v>#N/A</v>
      </c>
      <c r="O6341" s="25" t="e">
        <f>VLOOKUP(A6341,'NFkB target TFs'!$E$10:$E$54,1,FALSE)</f>
        <v>#N/A</v>
      </c>
      <c r="P6341" s="25" t="e">
        <f>VLOOKUP(A6341,'all NFkB targets'!$A$6:$A$571,1,FALSE)</f>
        <v>#N/A</v>
      </c>
    </row>
    <row r="6342" spans="1:16" x14ac:dyDescent="0.25">
      <c r="A6342" s="96" t="s">
        <v>6626</v>
      </c>
      <c r="B6342" s="21" t="s">
        <v>6627</v>
      </c>
      <c r="C6342" s="21"/>
      <c r="D6342" s="22">
        <v>0</v>
      </c>
      <c r="E6342" s="23">
        <v>0.12610158454594883</v>
      </c>
      <c r="F6342" s="23">
        <v>-9.7652327688501669E-2</v>
      </c>
      <c r="G6342" s="23">
        <v>0.29500099487189846</v>
      </c>
      <c r="H6342" s="23">
        <v>-0.12856899214188289</v>
      </c>
      <c r="I6342" s="25">
        <f t="shared" si="396"/>
        <v>0</v>
      </c>
      <c r="J6342" s="25">
        <f t="shared" si="397"/>
        <v>0</v>
      </c>
      <c r="K6342" s="25">
        <f t="shared" si="398"/>
        <v>0</v>
      </c>
      <c r="L6342" s="25">
        <f t="shared" si="399"/>
        <v>0</v>
      </c>
      <c r="M6342" s="25">
        <v>0</v>
      </c>
      <c r="N6342" s="25" t="e">
        <v>#N/A</v>
      </c>
      <c r="O6342" s="25" t="e">
        <f>VLOOKUP(A6342,'NFkB target TFs'!$E$10:$E$54,1,FALSE)</f>
        <v>#N/A</v>
      </c>
      <c r="P6342" s="25" t="e">
        <f>VLOOKUP(A6342,'all NFkB targets'!$A$6:$A$571,1,FALSE)</f>
        <v>#N/A</v>
      </c>
    </row>
    <row r="6343" spans="1:16" x14ac:dyDescent="0.25">
      <c r="A6343" s="96" t="s">
        <v>9044</v>
      </c>
      <c r="B6343" s="21" t="s">
        <v>9045</v>
      </c>
      <c r="C6343" s="21"/>
      <c r="D6343" s="22">
        <v>0</v>
      </c>
      <c r="E6343" s="23">
        <v>-0.28322777249388775</v>
      </c>
      <c r="F6343" s="23">
        <v>-0.25123613419937219</v>
      </c>
      <c r="G6343" s="23">
        <v>-0.12896562368621747</v>
      </c>
      <c r="H6343" s="23">
        <v>-0.12869948989496816</v>
      </c>
      <c r="I6343" s="25">
        <f t="shared" si="396"/>
        <v>0</v>
      </c>
      <c r="J6343" s="25">
        <f t="shared" si="397"/>
        <v>0</v>
      </c>
      <c r="K6343" s="25">
        <f t="shared" si="398"/>
        <v>0</v>
      </c>
      <c r="L6343" s="25">
        <f t="shared" si="399"/>
        <v>0</v>
      </c>
      <c r="M6343" s="25">
        <v>0</v>
      </c>
      <c r="N6343" s="25" t="e">
        <v>#N/A</v>
      </c>
      <c r="O6343" s="25" t="e">
        <f>VLOOKUP(A6343,'NFkB target TFs'!$E$10:$E$54,1,FALSE)</f>
        <v>#N/A</v>
      </c>
      <c r="P6343" s="25" t="e">
        <f>VLOOKUP(A6343,'all NFkB targets'!$A$6:$A$571,1,FALSE)</f>
        <v>#N/A</v>
      </c>
    </row>
    <row r="6344" spans="1:16" x14ac:dyDescent="0.25">
      <c r="A6344" s="96" t="s">
        <v>2818</v>
      </c>
      <c r="B6344" s="21" t="s">
        <v>2819</v>
      </c>
      <c r="C6344" s="21"/>
      <c r="D6344" s="22">
        <v>0</v>
      </c>
      <c r="E6344" s="23">
        <v>0.33044488388333498</v>
      </c>
      <c r="F6344" s="23">
        <v>2.4331689386861048E-3</v>
      </c>
      <c r="G6344" s="23">
        <v>0.26607913796823174</v>
      </c>
      <c r="H6344" s="23">
        <v>-0.12887457387246667</v>
      </c>
      <c r="I6344" s="25">
        <f t="shared" si="396"/>
        <v>0</v>
      </c>
      <c r="J6344" s="25">
        <f t="shared" si="397"/>
        <v>0</v>
      </c>
      <c r="K6344" s="25">
        <f t="shared" si="398"/>
        <v>0</v>
      </c>
      <c r="L6344" s="25">
        <f t="shared" si="399"/>
        <v>0</v>
      </c>
      <c r="M6344" s="25">
        <v>0</v>
      </c>
      <c r="N6344" s="25" t="e">
        <v>#N/A</v>
      </c>
      <c r="O6344" s="25" t="e">
        <f>VLOOKUP(A6344,'NFkB target TFs'!$E$10:$E$54,1,FALSE)</f>
        <v>#N/A</v>
      </c>
      <c r="P6344" s="25" t="e">
        <f>VLOOKUP(A6344,'all NFkB targets'!$A$6:$A$571,1,FALSE)</f>
        <v>#N/A</v>
      </c>
    </row>
    <row r="6345" spans="1:16" x14ac:dyDescent="0.25">
      <c r="A6345" s="96" t="s">
        <v>10904</v>
      </c>
      <c r="B6345" s="21" t="s">
        <v>10905</v>
      </c>
      <c r="C6345" s="21"/>
      <c r="D6345" s="22">
        <v>0</v>
      </c>
      <c r="E6345" s="23">
        <v>-5.1309628652184483E-2</v>
      </c>
      <c r="F6345" s="23">
        <v>0.20776685757628729</v>
      </c>
      <c r="G6345" s="23">
        <v>-0.13965654118009482</v>
      </c>
      <c r="H6345" s="23">
        <v>-0.12890308598494701</v>
      </c>
      <c r="I6345" s="25">
        <f t="shared" si="396"/>
        <v>0</v>
      </c>
      <c r="J6345" s="25">
        <f t="shared" si="397"/>
        <v>0</v>
      </c>
      <c r="K6345" s="25">
        <f t="shared" si="398"/>
        <v>0</v>
      </c>
      <c r="L6345" s="25">
        <f t="shared" si="399"/>
        <v>0</v>
      </c>
      <c r="M6345" s="25">
        <v>0</v>
      </c>
      <c r="N6345" s="25" t="e">
        <v>#N/A</v>
      </c>
      <c r="O6345" s="25" t="e">
        <f>VLOOKUP(A6345,'NFkB target TFs'!$E$10:$E$54,1,FALSE)</f>
        <v>#N/A</v>
      </c>
      <c r="P6345" s="25" t="e">
        <f>VLOOKUP(A6345,'all NFkB targets'!$A$6:$A$571,1,FALSE)</f>
        <v>#N/A</v>
      </c>
    </row>
    <row r="6346" spans="1:16" x14ac:dyDescent="0.25">
      <c r="A6346" s="96" t="s">
        <v>1166</v>
      </c>
      <c r="B6346" s="21" t="s">
        <v>1167</v>
      </c>
      <c r="C6346" s="21"/>
      <c r="D6346" s="22">
        <v>0</v>
      </c>
      <c r="E6346" s="23">
        <v>0.1399392748618471</v>
      </c>
      <c r="F6346" s="23">
        <v>0.30786974480748336</v>
      </c>
      <c r="G6346" s="23">
        <v>0.2828965265186123</v>
      </c>
      <c r="H6346" s="23">
        <v>-0.12896466068865095</v>
      </c>
      <c r="I6346" s="25">
        <f t="shared" si="396"/>
        <v>0</v>
      </c>
      <c r="J6346" s="25">
        <f t="shared" si="397"/>
        <v>0</v>
      </c>
      <c r="K6346" s="25">
        <f t="shared" si="398"/>
        <v>0</v>
      </c>
      <c r="L6346" s="25">
        <f t="shared" si="399"/>
        <v>0</v>
      </c>
      <c r="M6346" s="25">
        <v>0</v>
      </c>
      <c r="N6346" s="25" t="e">
        <v>#N/A</v>
      </c>
      <c r="O6346" s="25" t="e">
        <f>VLOOKUP(A6346,'NFkB target TFs'!$E$10:$E$54,1,FALSE)</f>
        <v>#N/A</v>
      </c>
      <c r="P6346" s="25" t="e">
        <f>VLOOKUP(A6346,'all NFkB targets'!$A$6:$A$571,1,FALSE)</f>
        <v>#N/A</v>
      </c>
    </row>
    <row r="6347" spans="1:16" x14ac:dyDescent="0.25">
      <c r="A6347" s="96" t="s">
        <v>9644</v>
      </c>
      <c r="B6347" s="21" t="s">
        <v>9645</v>
      </c>
      <c r="C6347" s="21"/>
      <c r="D6347" s="22">
        <v>0</v>
      </c>
      <c r="E6347" s="23">
        <v>0.21040292652756659</v>
      </c>
      <c r="F6347" s="23">
        <v>5.1879409834342728E-2</v>
      </c>
      <c r="G6347" s="23">
        <v>-2.482560260871527E-3</v>
      </c>
      <c r="H6347" s="23">
        <v>-0.12898951642945514</v>
      </c>
      <c r="I6347" s="25">
        <f t="shared" si="396"/>
        <v>0</v>
      </c>
      <c r="J6347" s="25">
        <f t="shared" si="397"/>
        <v>0</v>
      </c>
      <c r="K6347" s="25">
        <f t="shared" si="398"/>
        <v>0</v>
      </c>
      <c r="L6347" s="25">
        <f t="shared" si="399"/>
        <v>0</v>
      </c>
      <c r="M6347" s="25">
        <v>0</v>
      </c>
      <c r="N6347" s="25" t="e">
        <v>#N/A</v>
      </c>
      <c r="O6347" s="25" t="e">
        <f>VLOOKUP(A6347,'NFkB target TFs'!$E$10:$E$54,1,FALSE)</f>
        <v>#N/A</v>
      </c>
      <c r="P6347" s="25" t="e">
        <f>VLOOKUP(A6347,'all NFkB targets'!$A$6:$A$571,1,FALSE)</f>
        <v>#N/A</v>
      </c>
    </row>
    <row r="6348" spans="1:16" x14ac:dyDescent="0.25">
      <c r="A6348" s="96" t="s">
        <v>14244</v>
      </c>
      <c r="B6348" s="21" t="s">
        <v>14245</v>
      </c>
      <c r="C6348" s="21"/>
      <c r="D6348" s="22">
        <v>0</v>
      </c>
      <c r="E6348" s="23">
        <v>4.8521428922621908E-2</v>
      </c>
      <c r="F6348" s="28">
        <v>0.4685676151436366</v>
      </c>
      <c r="G6348" s="28">
        <v>0.67120340244010157</v>
      </c>
      <c r="H6348" s="24">
        <v>-0.12920588277203432</v>
      </c>
      <c r="I6348" s="25">
        <f t="shared" si="396"/>
        <v>0</v>
      </c>
      <c r="J6348" s="25">
        <f t="shared" si="397"/>
        <v>0</v>
      </c>
      <c r="K6348" s="25">
        <f t="shared" si="398"/>
        <v>1</v>
      </c>
      <c r="L6348" s="25">
        <f t="shared" si="399"/>
        <v>0</v>
      </c>
      <c r="M6348" s="25">
        <v>1</v>
      </c>
      <c r="N6348" s="25" t="e">
        <v>#N/A</v>
      </c>
      <c r="O6348" s="25" t="e">
        <f>VLOOKUP(A6348,'NFkB target TFs'!$E$10:$E$54,1,FALSE)</f>
        <v>#N/A</v>
      </c>
      <c r="P6348" s="25" t="e">
        <f>VLOOKUP(A6348,'all NFkB targets'!$A$6:$A$571,1,FALSE)</f>
        <v>#N/A</v>
      </c>
    </row>
    <row r="6349" spans="1:16" x14ac:dyDescent="0.25">
      <c r="A6349" s="96" t="s">
        <v>13986</v>
      </c>
      <c r="B6349" s="21" t="s">
        <v>13987</v>
      </c>
      <c r="C6349" s="21"/>
      <c r="D6349" s="22">
        <v>0</v>
      </c>
      <c r="E6349" s="28">
        <v>0.26539896153810677</v>
      </c>
      <c r="F6349" s="28">
        <v>0.46030589098455926</v>
      </c>
      <c r="G6349" s="28">
        <v>0.63688463905066306</v>
      </c>
      <c r="H6349" s="24">
        <v>-0.12938516561114966</v>
      </c>
      <c r="I6349" s="25">
        <f t="shared" si="396"/>
        <v>0</v>
      </c>
      <c r="J6349" s="25">
        <f t="shared" si="397"/>
        <v>0</v>
      </c>
      <c r="K6349" s="25">
        <f t="shared" si="398"/>
        <v>1</v>
      </c>
      <c r="L6349" s="25">
        <f t="shared" si="399"/>
        <v>0</v>
      </c>
      <c r="M6349" s="25">
        <v>1</v>
      </c>
      <c r="N6349" s="25" t="e">
        <v>#N/A</v>
      </c>
      <c r="O6349" s="25" t="e">
        <f>VLOOKUP(A6349,'NFkB target TFs'!$E$10:$E$54,1,FALSE)</f>
        <v>#N/A</v>
      </c>
      <c r="P6349" s="25" t="e">
        <f>VLOOKUP(A6349,'all NFkB targets'!$A$6:$A$571,1,FALSE)</f>
        <v>#N/A</v>
      </c>
    </row>
    <row r="6350" spans="1:16" x14ac:dyDescent="0.25">
      <c r="A6350" s="96" t="s">
        <v>11856</v>
      </c>
      <c r="B6350" s="21" t="s">
        <v>941</v>
      </c>
      <c r="C6350" s="21"/>
      <c r="D6350" s="22">
        <v>0</v>
      </c>
      <c r="E6350" s="23">
        <v>-0.24121919986377013</v>
      </c>
      <c r="F6350" s="23">
        <v>3.8502280670361988E-2</v>
      </c>
      <c r="G6350" s="23">
        <v>7.1151516008565327E-2</v>
      </c>
      <c r="H6350" s="23">
        <v>-0.12954789206327105</v>
      </c>
      <c r="I6350" s="25">
        <f t="shared" si="396"/>
        <v>0</v>
      </c>
      <c r="J6350" s="25">
        <f t="shared" si="397"/>
        <v>0</v>
      </c>
      <c r="K6350" s="25">
        <f t="shared" si="398"/>
        <v>0</v>
      </c>
      <c r="L6350" s="25">
        <f t="shared" si="399"/>
        <v>0</v>
      </c>
      <c r="M6350" s="25">
        <v>0</v>
      </c>
      <c r="N6350" s="25" t="e">
        <v>#N/A</v>
      </c>
      <c r="O6350" s="25" t="e">
        <f>VLOOKUP(A6350,'NFkB target TFs'!$E$10:$E$54,1,FALSE)</f>
        <v>#N/A</v>
      </c>
      <c r="P6350" s="25" t="e">
        <f>VLOOKUP(A6350,'all NFkB targets'!$A$6:$A$571,1,FALSE)</f>
        <v>#N/A</v>
      </c>
    </row>
    <row r="6351" spans="1:16" x14ac:dyDescent="0.25">
      <c r="A6351" s="96" t="s">
        <v>4606</v>
      </c>
      <c r="B6351" s="21" t="s">
        <v>4607</v>
      </c>
      <c r="C6351" s="21"/>
      <c r="D6351" s="22">
        <v>0</v>
      </c>
      <c r="E6351" s="23">
        <v>0.24450978821534733</v>
      </c>
      <c r="F6351" s="23">
        <v>6.0641351339835906E-2</v>
      </c>
      <c r="G6351" s="23">
        <v>-0.167227870275587</v>
      </c>
      <c r="H6351" s="23">
        <v>-0.12964704761980372</v>
      </c>
      <c r="I6351" s="25">
        <f t="shared" si="396"/>
        <v>0</v>
      </c>
      <c r="J6351" s="25">
        <f t="shared" si="397"/>
        <v>0</v>
      </c>
      <c r="K6351" s="25">
        <f t="shared" si="398"/>
        <v>0</v>
      </c>
      <c r="L6351" s="25">
        <f t="shared" si="399"/>
        <v>0</v>
      </c>
      <c r="M6351" s="25">
        <v>0</v>
      </c>
      <c r="N6351" s="25" t="e">
        <v>#N/A</v>
      </c>
      <c r="O6351" s="25" t="e">
        <f>VLOOKUP(A6351,'NFkB target TFs'!$E$10:$E$54,1,FALSE)</f>
        <v>#N/A</v>
      </c>
      <c r="P6351" s="25" t="e">
        <f>VLOOKUP(A6351,'all NFkB targets'!$A$6:$A$571,1,FALSE)</f>
        <v>#N/A</v>
      </c>
    </row>
    <row r="6352" spans="1:16" x14ac:dyDescent="0.25">
      <c r="A6352" s="96" t="s">
        <v>5419</v>
      </c>
      <c r="B6352" s="21" t="s">
        <v>5420</v>
      </c>
      <c r="C6352" s="21"/>
      <c r="D6352" s="22">
        <v>0</v>
      </c>
      <c r="E6352" s="23">
        <v>-0.33005701830395795</v>
      </c>
      <c r="F6352" s="23">
        <v>-0.39124263345979204</v>
      </c>
      <c r="G6352" s="23">
        <v>-0.17285616157224773</v>
      </c>
      <c r="H6352" s="23">
        <v>-0.12981422557350109</v>
      </c>
      <c r="I6352" s="25">
        <f t="shared" si="396"/>
        <v>0</v>
      </c>
      <c r="J6352" s="25">
        <f t="shared" si="397"/>
        <v>0</v>
      </c>
      <c r="K6352" s="25">
        <f t="shared" si="398"/>
        <v>0</v>
      </c>
      <c r="L6352" s="25">
        <f t="shared" si="399"/>
        <v>0</v>
      </c>
      <c r="M6352" s="25">
        <v>0</v>
      </c>
      <c r="N6352" s="25" t="e">
        <v>#N/A</v>
      </c>
      <c r="O6352" s="25" t="e">
        <f>VLOOKUP(A6352,'NFkB target TFs'!$E$10:$E$54,1,FALSE)</f>
        <v>#N/A</v>
      </c>
      <c r="P6352" s="25" t="e">
        <f>VLOOKUP(A6352,'all NFkB targets'!$A$6:$A$571,1,FALSE)</f>
        <v>#N/A</v>
      </c>
    </row>
    <row r="6353" spans="1:16" x14ac:dyDescent="0.25">
      <c r="A6353" s="96" t="s">
        <v>9201</v>
      </c>
      <c r="B6353" s="21" t="s">
        <v>9202</v>
      </c>
      <c r="C6353" s="21"/>
      <c r="D6353" s="22">
        <v>0</v>
      </c>
      <c r="E6353" s="23">
        <v>-2.3649089933386564E-2</v>
      </c>
      <c r="F6353" s="23">
        <v>0.15223427604964532</v>
      </c>
      <c r="G6353" s="23">
        <v>9.057828324943426E-2</v>
      </c>
      <c r="H6353" s="23">
        <v>-0.13010429047939218</v>
      </c>
      <c r="I6353" s="25">
        <f t="shared" si="396"/>
        <v>0</v>
      </c>
      <c r="J6353" s="25">
        <f t="shared" si="397"/>
        <v>0</v>
      </c>
      <c r="K6353" s="25">
        <f t="shared" si="398"/>
        <v>0</v>
      </c>
      <c r="L6353" s="25">
        <f t="shared" si="399"/>
        <v>0</v>
      </c>
      <c r="M6353" s="25">
        <v>0</v>
      </c>
      <c r="N6353" s="25" t="e">
        <v>#N/A</v>
      </c>
      <c r="O6353" s="25" t="e">
        <f>VLOOKUP(A6353,'NFkB target TFs'!$E$10:$E$54,1,FALSE)</f>
        <v>#N/A</v>
      </c>
      <c r="P6353" s="25" t="e">
        <f>VLOOKUP(A6353,'all NFkB targets'!$A$6:$A$571,1,FALSE)</f>
        <v>#N/A</v>
      </c>
    </row>
    <row r="6354" spans="1:16" x14ac:dyDescent="0.25">
      <c r="A6354" s="96" t="s">
        <v>10832</v>
      </c>
      <c r="B6354" s="21" t="s">
        <v>10833</v>
      </c>
      <c r="C6354" s="21"/>
      <c r="D6354" s="22">
        <v>0</v>
      </c>
      <c r="E6354" s="23">
        <v>0.45291082206757705</v>
      </c>
      <c r="F6354" s="23">
        <v>0.12964156584513359</v>
      </c>
      <c r="G6354" s="23">
        <v>-7.8676871152560238E-2</v>
      </c>
      <c r="H6354" s="23">
        <v>-0.13022445289166046</v>
      </c>
      <c r="I6354" s="25">
        <f t="shared" si="396"/>
        <v>0</v>
      </c>
      <c r="J6354" s="25">
        <f t="shared" si="397"/>
        <v>0</v>
      </c>
      <c r="K6354" s="25">
        <f t="shared" si="398"/>
        <v>0</v>
      </c>
      <c r="L6354" s="25">
        <f t="shared" si="399"/>
        <v>0</v>
      </c>
      <c r="M6354" s="25">
        <v>0</v>
      </c>
      <c r="N6354" s="25" t="e">
        <v>#N/A</v>
      </c>
      <c r="O6354" s="25" t="e">
        <f>VLOOKUP(A6354,'NFkB target TFs'!$E$10:$E$54,1,FALSE)</f>
        <v>#N/A</v>
      </c>
      <c r="P6354" s="25" t="e">
        <f>VLOOKUP(A6354,'all NFkB targets'!$A$6:$A$571,1,FALSE)</f>
        <v>#N/A</v>
      </c>
    </row>
    <row r="6355" spans="1:16" x14ac:dyDescent="0.25">
      <c r="A6355" s="96" t="s">
        <v>3816</v>
      </c>
      <c r="B6355" s="21" t="s">
        <v>3817</v>
      </c>
      <c r="C6355" s="21"/>
      <c r="D6355" s="22">
        <v>0</v>
      </c>
      <c r="E6355" s="23">
        <v>0.20788468053261422</v>
      </c>
      <c r="F6355" s="23">
        <v>8.9992974476411053E-2</v>
      </c>
      <c r="G6355" s="23">
        <v>-9.7471009071683878E-2</v>
      </c>
      <c r="H6355" s="23">
        <v>-0.13027530529516251</v>
      </c>
      <c r="I6355" s="25">
        <f t="shared" si="396"/>
        <v>0</v>
      </c>
      <c r="J6355" s="25">
        <f t="shared" si="397"/>
        <v>0</v>
      </c>
      <c r="K6355" s="25">
        <f t="shared" si="398"/>
        <v>0</v>
      </c>
      <c r="L6355" s="25">
        <f t="shared" si="399"/>
        <v>0</v>
      </c>
      <c r="M6355" s="25">
        <v>0</v>
      </c>
      <c r="N6355" s="25" t="e">
        <v>#N/A</v>
      </c>
      <c r="O6355" s="25" t="e">
        <f>VLOOKUP(A6355,'NFkB target TFs'!$E$10:$E$54,1,FALSE)</f>
        <v>#N/A</v>
      </c>
      <c r="P6355" s="25" t="e">
        <f>VLOOKUP(A6355,'all NFkB targets'!$A$6:$A$571,1,FALSE)</f>
        <v>#N/A</v>
      </c>
    </row>
    <row r="6356" spans="1:16" x14ac:dyDescent="0.25">
      <c r="A6356" s="96" t="s">
        <v>4852</v>
      </c>
      <c r="B6356" s="21" t="s">
        <v>4853</v>
      </c>
      <c r="C6356" s="21"/>
      <c r="D6356" s="22">
        <v>0</v>
      </c>
      <c r="E6356" s="23">
        <v>-0.37978357553105385</v>
      </c>
      <c r="F6356" s="23">
        <v>-6.7575218007989019E-2</v>
      </c>
      <c r="G6356" s="23">
        <v>-0.51410897948776169</v>
      </c>
      <c r="H6356" s="23">
        <v>-0.13029326547695913</v>
      </c>
      <c r="I6356" s="25">
        <f t="shared" si="396"/>
        <v>0</v>
      </c>
      <c r="J6356" s="25">
        <f t="shared" si="397"/>
        <v>0</v>
      </c>
      <c r="K6356" s="25">
        <f t="shared" si="398"/>
        <v>0</v>
      </c>
      <c r="L6356" s="25">
        <f t="shared" si="399"/>
        <v>0</v>
      </c>
      <c r="M6356" s="25">
        <v>0</v>
      </c>
      <c r="N6356" s="25" t="e">
        <v>#N/A</v>
      </c>
      <c r="O6356" s="25" t="e">
        <f>VLOOKUP(A6356,'NFkB target TFs'!$E$10:$E$54,1,FALSE)</f>
        <v>#N/A</v>
      </c>
      <c r="P6356" s="25" t="e">
        <f>VLOOKUP(A6356,'all NFkB targets'!$A$6:$A$571,1,FALSE)</f>
        <v>#N/A</v>
      </c>
    </row>
    <row r="6357" spans="1:16" x14ac:dyDescent="0.25">
      <c r="A6357" s="96" t="s">
        <v>7210</v>
      </c>
      <c r="B6357" s="21" t="s">
        <v>7211</v>
      </c>
      <c r="C6357" s="21"/>
      <c r="D6357" s="22">
        <v>0</v>
      </c>
      <c r="E6357" s="23">
        <v>3.9954823236015326E-2</v>
      </c>
      <c r="F6357" s="23">
        <v>0.19322023957677933</v>
      </c>
      <c r="G6357" s="23">
        <v>0.10380365624189568</v>
      </c>
      <c r="H6357" s="23">
        <v>-0.13034354428635631</v>
      </c>
      <c r="I6357" s="25">
        <f t="shared" si="396"/>
        <v>0</v>
      </c>
      <c r="J6357" s="25">
        <f t="shared" si="397"/>
        <v>0</v>
      </c>
      <c r="K6357" s="25">
        <f t="shared" si="398"/>
        <v>0</v>
      </c>
      <c r="L6357" s="25">
        <f t="shared" si="399"/>
        <v>0</v>
      </c>
      <c r="M6357" s="25">
        <v>0</v>
      </c>
      <c r="N6357" s="25" t="e">
        <v>#N/A</v>
      </c>
      <c r="O6357" s="25" t="e">
        <f>VLOOKUP(A6357,'NFkB target TFs'!$E$10:$E$54,1,FALSE)</f>
        <v>#N/A</v>
      </c>
      <c r="P6357" s="25" t="e">
        <f>VLOOKUP(A6357,'all NFkB targets'!$A$6:$A$571,1,FALSE)</f>
        <v>#N/A</v>
      </c>
    </row>
    <row r="6358" spans="1:16" x14ac:dyDescent="0.25">
      <c r="A6358" s="96" t="s">
        <v>3502</v>
      </c>
      <c r="B6358" s="21" t="s">
        <v>3503</v>
      </c>
      <c r="C6358" s="21"/>
      <c r="D6358" s="22">
        <v>0</v>
      </c>
      <c r="E6358" s="23">
        <v>4.3152364496251896E-3</v>
      </c>
      <c r="F6358" s="23">
        <v>0.14584303796157108</v>
      </c>
      <c r="G6358" s="23">
        <v>0.14631627008371384</v>
      </c>
      <c r="H6358" s="23">
        <v>-0.13040114612461232</v>
      </c>
      <c r="I6358" s="25">
        <f t="shared" si="396"/>
        <v>0</v>
      </c>
      <c r="J6358" s="25">
        <f t="shared" si="397"/>
        <v>0</v>
      </c>
      <c r="K6358" s="25">
        <f t="shared" si="398"/>
        <v>0</v>
      </c>
      <c r="L6358" s="25">
        <f t="shared" si="399"/>
        <v>0</v>
      </c>
      <c r="M6358" s="25">
        <v>0</v>
      </c>
      <c r="N6358" s="25" t="e">
        <v>#N/A</v>
      </c>
      <c r="O6358" s="25" t="e">
        <f>VLOOKUP(A6358,'NFkB target TFs'!$E$10:$E$54,1,FALSE)</f>
        <v>#N/A</v>
      </c>
      <c r="P6358" s="25" t="e">
        <f>VLOOKUP(A6358,'all NFkB targets'!$A$6:$A$571,1,FALSE)</f>
        <v>#N/A</v>
      </c>
    </row>
    <row r="6359" spans="1:16" x14ac:dyDescent="0.25">
      <c r="A6359" s="96" t="s">
        <v>602</v>
      </c>
      <c r="B6359" s="21" t="s">
        <v>603</v>
      </c>
      <c r="C6359" s="21"/>
      <c r="D6359" s="22">
        <v>0</v>
      </c>
      <c r="E6359" s="23">
        <v>-9.8905578090690519E-2</v>
      </c>
      <c r="F6359" s="23">
        <v>9.1021476486857752E-2</v>
      </c>
      <c r="G6359" s="23">
        <v>-5.2883814277149437E-2</v>
      </c>
      <c r="H6359" s="23">
        <v>-0.13052793435106558</v>
      </c>
      <c r="I6359" s="25">
        <f t="shared" si="396"/>
        <v>0</v>
      </c>
      <c r="J6359" s="25">
        <f t="shared" si="397"/>
        <v>0</v>
      </c>
      <c r="K6359" s="25">
        <f t="shared" si="398"/>
        <v>0</v>
      </c>
      <c r="L6359" s="25">
        <f t="shared" si="399"/>
        <v>0</v>
      </c>
      <c r="M6359" s="25">
        <v>0</v>
      </c>
      <c r="N6359" s="25" t="e">
        <v>#N/A</v>
      </c>
      <c r="O6359" s="25" t="e">
        <f>VLOOKUP(A6359,'NFkB target TFs'!$E$10:$E$54,1,FALSE)</f>
        <v>#N/A</v>
      </c>
      <c r="P6359" s="25" t="e">
        <f>VLOOKUP(A6359,'all NFkB targets'!$A$6:$A$571,1,FALSE)</f>
        <v>#N/A</v>
      </c>
    </row>
    <row r="6360" spans="1:16" x14ac:dyDescent="0.25">
      <c r="A6360" s="96" t="s">
        <v>10890</v>
      </c>
      <c r="B6360" s="21" t="s">
        <v>10891</v>
      </c>
      <c r="C6360" s="21"/>
      <c r="D6360" s="22">
        <v>0</v>
      </c>
      <c r="E6360" s="23">
        <v>-0.40713677965876632</v>
      </c>
      <c r="F6360" s="23">
        <v>0.44890351275081269</v>
      </c>
      <c r="G6360" s="23">
        <v>-5.0316870876799162E-3</v>
      </c>
      <c r="H6360" s="23">
        <v>-0.13056509183049236</v>
      </c>
      <c r="I6360" s="25">
        <f t="shared" si="396"/>
        <v>0</v>
      </c>
      <c r="J6360" s="25">
        <f t="shared" si="397"/>
        <v>0</v>
      </c>
      <c r="K6360" s="25">
        <f t="shared" si="398"/>
        <v>0</v>
      </c>
      <c r="L6360" s="25">
        <f t="shared" si="399"/>
        <v>0</v>
      </c>
      <c r="M6360" s="25">
        <v>0</v>
      </c>
      <c r="N6360" s="25" t="e">
        <v>#N/A</v>
      </c>
      <c r="O6360" s="25" t="e">
        <f>VLOOKUP(A6360,'NFkB target TFs'!$E$10:$E$54,1,FALSE)</f>
        <v>#N/A</v>
      </c>
      <c r="P6360" s="25" t="e">
        <f>VLOOKUP(A6360,'all NFkB targets'!$A$6:$A$571,1,FALSE)</f>
        <v>#N/A</v>
      </c>
    </row>
    <row r="6361" spans="1:16" x14ac:dyDescent="0.25">
      <c r="A6361" s="96" t="s">
        <v>9745</v>
      </c>
      <c r="B6361" s="21" t="s">
        <v>9746</v>
      </c>
      <c r="C6361" s="21"/>
      <c r="D6361" s="22">
        <v>0</v>
      </c>
      <c r="E6361" s="23">
        <v>0.1076528146688473</v>
      </c>
      <c r="F6361" s="23">
        <v>0.44991846980247313</v>
      </c>
      <c r="G6361" s="23">
        <v>-0.38340907430871118</v>
      </c>
      <c r="H6361" s="23">
        <v>-0.13059611955850167</v>
      </c>
      <c r="I6361" s="25">
        <f t="shared" si="396"/>
        <v>0</v>
      </c>
      <c r="J6361" s="25">
        <f t="shared" si="397"/>
        <v>0</v>
      </c>
      <c r="K6361" s="25">
        <f t="shared" si="398"/>
        <v>0</v>
      </c>
      <c r="L6361" s="25">
        <f t="shared" si="399"/>
        <v>0</v>
      </c>
      <c r="M6361" s="25">
        <v>0</v>
      </c>
      <c r="N6361" s="25" t="e">
        <v>#N/A</v>
      </c>
      <c r="O6361" s="25" t="e">
        <f>VLOOKUP(A6361,'NFkB target TFs'!$E$10:$E$54,1,FALSE)</f>
        <v>#N/A</v>
      </c>
      <c r="P6361" s="25" t="e">
        <f>VLOOKUP(A6361,'all NFkB targets'!$A$6:$A$571,1,FALSE)</f>
        <v>#N/A</v>
      </c>
    </row>
    <row r="6362" spans="1:16" x14ac:dyDescent="0.25">
      <c r="A6362" s="96" t="s">
        <v>9096</v>
      </c>
      <c r="B6362" s="21" t="s">
        <v>9097</v>
      </c>
      <c r="C6362" s="21"/>
      <c r="D6362" s="22">
        <v>0</v>
      </c>
      <c r="E6362" s="23">
        <v>9.0555116735925339E-2</v>
      </c>
      <c r="F6362" s="23">
        <v>-0.32652883987531534</v>
      </c>
      <c r="G6362" s="23">
        <v>-9.6218326519239547E-2</v>
      </c>
      <c r="H6362" s="23">
        <v>-0.13094308666852136</v>
      </c>
      <c r="I6362" s="25">
        <f t="shared" si="396"/>
        <v>0</v>
      </c>
      <c r="J6362" s="25">
        <f t="shared" si="397"/>
        <v>0</v>
      </c>
      <c r="K6362" s="25">
        <f t="shared" si="398"/>
        <v>0</v>
      </c>
      <c r="L6362" s="25">
        <f t="shared" si="399"/>
        <v>0</v>
      </c>
      <c r="M6362" s="25">
        <v>0</v>
      </c>
      <c r="N6362" s="25" t="e">
        <v>#N/A</v>
      </c>
      <c r="O6362" s="25" t="e">
        <f>VLOOKUP(A6362,'NFkB target TFs'!$E$10:$E$54,1,FALSE)</f>
        <v>#N/A</v>
      </c>
      <c r="P6362" s="25" t="e">
        <f>VLOOKUP(A6362,'all NFkB targets'!$A$6:$A$571,1,FALSE)</f>
        <v>#N/A</v>
      </c>
    </row>
    <row r="6363" spans="1:16" x14ac:dyDescent="0.25">
      <c r="A6363" s="96" t="s">
        <v>10292</v>
      </c>
      <c r="B6363" s="21" t="s">
        <v>10293</v>
      </c>
      <c r="C6363" s="21"/>
      <c r="D6363" s="22">
        <v>0</v>
      </c>
      <c r="E6363" s="23">
        <v>-3.6552139349166908E-2</v>
      </c>
      <c r="F6363" s="23">
        <v>-0.16286006840132083</v>
      </c>
      <c r="G6363" s="23">
        <v>-0.13413509636103374</v>
      </c>
      <c r="H6363" s="23">
        <v>-0.13095960614348268</v>
      </c>
      <c r="I6363" s="25">
        <f t="shared" si="396"/>
        <v>0</v>
      </c>
      <c r="J6363" s="25">
        <f t="shared" si="397"/>
        <v>0</v>
      </c>
      <c r="K6363" s="25">
        <f t="shared" si="398"/>
        <v>0</v>
      </c>
      <c r="L6363" s="25">
        <f t="shared" si="399"/>
        <v>0</v>
      </c>
      <c r="M6363" s="25">
        <v>0</v>
      </c>
      <c r="N6363" s="25" t="e">
        <v>#N/A</v>
      </c>
      <c r="O6363" s="25" t="e">
        <f>VLOOKUP(A6363,'NFkB target TFs'!$E$10:$E$54,1,FALSE)</f>
        <v>#N/A</v>
      </c>
      <c r="P6363" s="25" t="e">
        <f>VLOOKUP(A6363,'all NFkB targets'!$A$6:$A$571,1,FALSE)</f>
        <v>#N/A</v>
      </c>
    </row>
    <row r="6364" spans="1:16" x14ac:dyDescent="0.25">
      <c r="A6364" s="96" t="s">
        <v>10544</v>
      </c>
      <c r="B6364" s="21" t="s">
        <v>10545</v>
      </c>
      <c r="C6364" s="21"/>
      <c r="D6364" s="22">
        <v>0</v>
      </c>
      <c r="E6364" s="23">
        <v>-0.16369120793519348</v>
      </c>
      <c r="F6364" s="23">
        <v>-6.6033318172447147E-2</v>
      </c>
      <c r="G6364" s="23">
        <v>-0.20027712495275021</v>
      </c>
      <c r="H6364" s="23">
        <v>-0.13105018414715072</v>
      </c>
      <c r="I6364" s="25">
        <f t="shared" si="396"/>
        <v>0</v>
      </c>
      <c r="J6364" s="25">
        <f t="shared" si="397"/>
        <v>0</v>
      </c>
      <c r="K6364" s="25">
        <f t="shared" si="398"/>
        <v>0</v>
      </c>
      <c r="L6364" s="25">
        <f t="shared" si="399"/>
        <v>0</v>
      </c>
      <c r="M6364" s="25">
        <v>0</v>
      </c>
      <c r="N6364" s="25" t="e">
        <v>#N/A</v>
      </c>
      <c r="O6364" s="25" t="e">
        <f>VLOOKUP(A6364,'NFkB target TFs'!$E$10:$E$54,1,FALSE)</f>
        <v>#N/A</v>
      </c>
      <c r="P6364" s="25" t="e">
        <f>VLOOKUP(A6364,'all NFkB targets'!$A$6:$A$571,1,FALSE)</f>
        <v>#N/A</v>
      </c>
    </row>
    <row r="6365" spans="1:16" x14ac:dyDescent="0.25">
      <c r="A6365" s="96" t="s">
        <v>8858</v>
      </c>
      <c r="B6365" s="21" t="s">
        <v>8859</v>
      </c>
      <c r="C6365" s="21"/>
      <c r="D6365" s="22">
        <v>0</v>
      </c>
      <c r="E6365" s="23">
        <v>0.13038517250914952</v>
      </c>
      <c r="F6365" s="23">
        <v>0.27995890006433044</v>
      </c>
      <c r="G6365" s="23">
        <v>-0.1932138850889768</v>
      </c>
      <c r="H6365" s="23">
        <v>-0.13127358912197037</v>
      </c>
      <c r="I6365" s="25">
        <f t="shared" si="396"/>
        <v>0</v>
      </c>
      <c r="J6365" s="25">
        <f t="shared" si="397"/>
        <v>0</v>
      </c>
      <c r="K6365" s="25">
        <f t="shared" si="398"/>
        <v>0</v>
      </c>
      <c r="L6365" s="25">
        <f t="shared" si="399"/>
        <v>0</v>
      </c>
      <c r="M6365" s="25">
        <v>0</v>
      </c>
      <c r="N6365" s="25" t="e">
        <v>#N/A</v>
      </c>
      <c r="O6365" s="25" t="e">
        <f>VLOOKUP(A6365,'NFkB target TFs'!$E$10:$E$54,1,FALSE)</f>
        <v>#N/A</v>
      </c>
      <c r="P6365" s="25" t="e">
        <f>VLOOKUP(A6365,'all NFkB targets'!$A$6:$A$571,1,FALSE)</f>
        <v>#N/A</v>
      </c>
    </row>
    <row r="6366" spans="1:16" x14ac:dyDescent="0.25">
      <c r="A6366" s="96" t="s">
        <v>8421</v>
      </c>
      <c r="B6366" s="21" t="s">
        <v>8422</v>
      </c>
      <c r="C6366" s="21"/>
      <c r="D6366" s="22">
        <v>0</v>
      </c>
      <c r="E6366" s="23">
        <v>-4.6802716757047606E-2</v>
      </c>
      <c r="F6366" s="23">
        <v>-0.17431912433710434</v>
      </c>
      <c r="G6366" s="23">
        <v>-0.20953545120496636</v>
      </c>
      <c r="H6366" s="23">
        <v>-0.1312977121541114</v>
      </c>
      <c r="I6366" s="25">
        <f t="shared" si="396"/>
        <v>0</v>
      </c>
      <c r="J6366" s="25">
        <f t="shared" si="397"/>
        <v>0</v>
      </c>
      <c r="K6366" s="25">
        <f t="shared" si="398"/>
        <v>0</v>
      </c>
      <c r="L6366" s="25">
        <f t="shared" si="399"/>
        <v>0</v>
      </c>
      <c r="M6366" s="25">
        <v>0</v>
      </c>
      <c r="N6366" s="25" t="e">
        <v>#N/A</v>
      </c>
      <c r="O6366" s="25" t="e">
        <f>VLOOKUP(A6366,'NFkB target TFs'!$E$10:$E$54,1,FALSE)</f>
        <v>#N/A</v>
      </c>
      <c r="P6366" s="25" t="e">
        <f>VLOOKUP(A6366,'all NFkB targets'!$A$6:$A$571,1,FALSE)</f>
        <v>#N/A</v>
      </c>
    </row>
    <row r="6367" spans="1:16" x14ac:dyDescent="0.25">
      <c r="A6367" s="96" t="s">
        <v>2921</v>
      </c>
      <c r="B6367" s="21" t="s">
        <v>2922</v>
      </c>
      <c r="C6367" s="21"/>
      <c r="D6367" s="22">
        <v>0</v>
      </c>
      <c r="E6367" s="23">
        <v>-0.18199650455944769</v>
      </c>
      <c r="F6367" s="23">
        <v>7.4015770825185387E-2</v>
      </c>
      <c r="G6367" s="23">
        <v>0.11245714174366597</v>
      </c>
      <c r="H6367" s="23">
        <v>-0.1313010625527691</v>
      </c>
      <c r="I6367" s="25">
        <f t="shared" si="396"/>
        <v>0</v>
      </c>
      <c r="J6367" s="25">
        <f t="shared" si="397"/>
        <v>0</v>
      </c>
      <c r="K6367" s="25">
        <f t="shared" si="398"/>
        <v>0</v>
      </c>
      <c r="L6367" s="25">
        <f t="shared" si="399"/>
        <v>0</v>
      </c>
      <c r="M6367" s="25">
        <v>0</v>
      </c>
      <c r="N6367" s="25" t="e">
        <v>#N/A</v>
      </c>
      <c r="O6367" s="25" t="e">
        <f>VLOOKUP(A6367,'NFkB target TFs'!$E$10:$E$54,1,FALSE)</f>
        <v>#N/A</v>
      </c>
      <c r="P6367" s="25" t="e">
        <f>VLOOKUP(A6367,'all NFkB targets'!$A$6:$A$571,1,FALSE)</f>
        <v>#N/A</v>
      </c>
    </row>
    <row r="6368" spans="1:16" x14ac:dyDescent="0.25">
      <c r="A6368" s="96" t="s">
        <v>477</v>
      </c>
      <c r="B6368" s="21" t="s">
        <v>478</v>
      </c>
      <c r="C6368" s="21"/>
      <c r="D6368" s="22">
        <v>0</v>
      </c>
      <c r="E6368" s="23">
        <v>0.36900677448689045</v>
      </c>
      <c r="F6368" s="23">
        <v>0.34972014227628428</v>
      </c>
      <c r="G6368" s="23">
        <v>0.49242989419475403</v>
      </c>
      <c r="H6368" s="23">
        <v>-0.13151832118440046</v>
      </c>
      <c r="I6368" s="25">
        <f t="shared" si="396"/>
        <v>0</v>
      </c>
      <c r="J6368" s="25">
        <f t="shared" si="397"/>
        <v>0</v>
      </c>
      <c r="K6368" s="25">
        <f t="shared" si="398"/>
        <v>0</v>
      </c>
      <c r="L6368" s="25">
        <f t="shared" si="399"/>
        <v>0</v>
      </c>
      <c r="M6368" s="25">
        <v>0</v>
      </c>
      <c r="N6368" s="25" t="e">
        <v>#N/A</v>
      </c>
      <c r="O6368" s="25" t="e">
        <f>VLOOKUP(A6368,'NFkB target TFs'!$E$10:$E$54,1,FALSE)</f>
        <v>#N/A</v>
      </c>
      <c r="P6368" s="25" t="e">
        <f>VLOOKUP(A6368,'all NFkB targets'!$A$6:$A$571,1,FALSE)</f>
        <v>#N/A</v>
      </c>
    </row>
    <row r="6369" spans="1:16" x14ac:dyDescent="0.25">
      <c r="A6369" s="96" t="s">
        <v>8882</v>
      </c>
      <c r="B6369" s="21" t="s">
        <v>8883</v>
      </c>
      <c r="C6369" s="21"/>
      <c r="D6369" s="22">
        <v>0</v>
      </c>
      <c r="E6369" s="23">
        <v>-0.10390777207754975</v>
      </c>
      <c r="F6369" s="23">
        <v>-4.7666670728480694E-2</v>
      </c>
      <c r="G6369" s="23">
        <v>0.36968952260478205</v>
      </c>
      <c r="H6369" s="23">
        <v>-0.13157547993437307</v>
      </c>
      <c r="I6369" s="25">
        <f t="shared" si="396"/>
        <v>0</v>
      </c>
      <c r="J6369" s="25">
        <f t="shared" si="397"/>
        <v>0</v>
      </c>
      <c r="K6369" s="25">
        <f t="shared" si="398"/>
        <v>0</v>
      </c>
      <c r="L6369" s="25">
        <f t="shared" si="399"/>
        <v>0</v>
      </c>
      <c r="M6369" s="25">
        <v>0</v>
      </c>
      <c r="N6369" s="25" t="e">
        <v>#N/A</v>
      </c>
      <c r="O6369" s="25" t="e">
        <f>VLOOKUP(A6369,'NFkB target TFs'!$E$10:$E$54,1,FALSE)</f>
        <v>#N/A</v>
      </c>
      <c r="P6369" s="25" t="e">
        <f>VLOOKUP(A6369,'all NFkB targets'!$A$6:$A$571,1,FALSE)</f>
        <v>#N/A</v>
      </c>
    </row>
    <row r="6370" spans="1:16" x14ac:dyDescent="0.25">
      <c r="A6370" s="96" t="s">
        <v>168</v>
      </c>
      <c r="B6370" s="21" t="s">
        <v>169</v>
      </c>
      <c r="C6370" s="21"/>
      <c r="D6370" s="22">
        <v>0</v>
      </c>
      <c r="E6370" s="23">
        <v>-0.10406169016075348</v>
      </c>
      <c r="F6370" s="23">
        <v>0.20330787848581006</v>
      </c>
      <c r="G6370" s="23">
        <v>-0.22424797791492976</v>
      </c>
      <c r="H6370" s="23">
        <v>-0.13172204024958856</v>
      </c>
      <c r="I6370" s="25">
        <f t="shared" si="396"/>
        <v>0</v>
      </c>
      <c r="J6370" s="25">
        <f t="shared" si="397"/>
        <v>0</v>
      </c>
      <c r="K6370" s="25">
        <f t="shared" si="398"/>
        <v>0</v>
      </c>
      <c r="L6370" s="25">
        <f t="shared" si="399"/>
        <v>0</v>
      </c>
      <c r="M6370" s="25">
        <v>0</v>
      </c>
      <c r="N6370" s="25" t="e">
        <v>#N/A</v>
      </c>
      <c r="O6370" s="25" t="e">
        <f>VLOOKUP(A6370,'NFkB target TFs'!$E$10:$E$54,1,FALSE)</f>
        <v>#N/A</v>
      </c>
      <c r="P6370" s="25" t="e">
        <f>VLOOKUP(A6370,'all NFkB targets'!$A$6:$A$571,1,FALSE)</f>
        <v>#N/A</v>
      </c>
    </row>
    <row r="6371" spans="1:16" x14ac:dyDescent="0.25">
      <c r="A6371" s="96" t="s">
        <v>6195</v>
      </c>
      <c r="B6371" s="21" t="s">
        <v>6196</v>
      </c>
      <c r="C6371" s="21"/>
      <c r="D6371" s="22">
        <v>0</v>
      </c>
      <c r="E6371" s="23">
        <v>1.2996348276309813E-2</v>
      </c>
      <c r="F6371" s="23">
        <v>0.25503912657450001</v>
      </c>
      <c r="G6371" s="23">
        <v>0.11515613094487907</v>
      </c>
      <c r="H6371" s="23">
        <v>-0.13178418270042125</v>
      </c>
      <c r="I6371" s="25">
        <f t="shared" si="396"/>
        <v>0</v>
      </c>
      <c r="J6371" s="25">
        <f t="shared" si="397"/>
        <v>0</v>
      </c>
      <c r="K6371" s="25">
        <f t="shared" si="398"/>
        <v>0</v>
      </c>
      <c r="L6371" s="25">
        <f t="shared" si="399"/>
        <v>0</v>
      </c>
      <c r="M6371" s="25">
        <v>0</v>
      </c>
      <c r="N6371" s="25" t="e">
        <v>#N/A</v>
      </c>
      <c r="O6371" s="25" t="e">
        <f>VLOOKUP(A6371,'NFkB target TFs'!$E$10:$E$54,1,FALSE)</f>
        <v>#N/A</v>
      </c>
      <c r="P6371" s="25" t="e">
        <f>VLOOKUP(A6371,'all NFkB targets'!$A$6:$A$571,1,FALSE)</f>
        <v>#N/A</v>
      </c>
    </row>
    <row r="6372" spans="1:16" x14ac:dyDescent="0.25">
      <c r="A6372" s="96" t="s">
        <v>5541</v>
      </c>
      <c r="B6372" s="21" t="s">
        <v>5542</v>
      </c>
      <c r="C6372" s="21"/>
      <c r="D6372" s="22">
        <v>0</v>
      </c>
      <c r="E6372" s="23">
        <v>-2.7550556344043721E-3</v>
      </c>
      <c r="F6372" s="23">
        <v>0.2164654605159485</v>
      </c>
      <c r="G6372" s="23">
        <v>0.37924315122050056</v>
      </c>
      <c r="H6372" s="23">
        <v>-0.13194547737756029</v>
      </c>
      <c r="I6372" s="25">
        <f t="shared" si="396"/>
        <v>0</v>
      </c>
      <c r="J6372" s="25">
        <f t="shared" si="397"/>
        <v>0</v>
      </c>
      <c r="K6372" s="25">
        <f t="shared" si="398"/>
        <v>0</v>
      </c>
      <c r="L6372" s="25">
        <f t="shared" si="399"/>
        <v>0</v>
      </c>
      <c r="M6372" s="25">
        <v>0</v>
      </c>
      <c r="N6372" s="25" t="e">
        <v>#N/A</v>
      </c>
      <c r="O6372" s="25" t="e">
        <f>VLOOKUP(A6372,'NFkB target TFs'!$E$10:$E$54,1,FALSE)</f>
        <v>#N/A</v>
      </c>
      <c r="P6372" s="25" t="e">
        <f>VLOOKUP(A6372,'all NFkB targets'!$A$6:$A$571,1,FALSE)</f>
        <v>#N/A</v>
      </c>
    </row>
    <row r="6373" spans="1:16" x14ac:dyDescent="0.25">
      <c r="A6373" s="96" t="s">
        <v>11321</v>
      </c>
      <c r="B6373" s="21" t="s">
        <v>11322</v>
      </c>
      <c r="C6373" s="21"/>
      <c r="D6373" s="22">
        <v>0</v>
      </c>
      <c r="E6373" s="23">
        <v>-0.30733322162503257</v>
      </c>
      <c r="F6373" s="23">
        <v>-0.21439412026448512</v>
      </c>
      <c r="G6373" s="23">
        <v>-0.13420280543973478</v>
      </c>
      <c r="H6373" s="23">
        <v>-0.13201635653426269</v>
      </c>
      <c r="I6373" s="25">
        <f t="shared" si="396"/>
        <v>0</v>
      </c>
      <c r="J6373" s="25">
        <f t="shared" si="397"/>
        <v>0</v>
      </c>
      <c r="K6373" s="25">
        <f t="shared" si="398"/>
        <v>0</v>
      </c>
      <c r="L6373" s="25">
        <f t="shared" si="399"/>
        <v>0</v>
      </c>
      <c r="M6373" s="25">
        <v>0</v>
      </c>
      <c r="N6373" s="25" t="e">
        <v>#N/A</v>
      </c>
      <c r="O6373" s="25" t="e">
        <f>VLOOKUP(A6373,'NFkB target TFs'!$E$10:$E$54,1,FALSE)</f>
        <v>#N/A</v>
      </c>
      <c r="P6373" s="25" t="e">
        <f>VLOOKUP(A6373,'all NFkB targets'!$A$6:$A$571,1,FALSE)</f>
        <v>#N/A</v>
      </c>
    </row>
    <row r="6374" spans="1:16" x14ac:dyDescent="0.25">
      <c r="A6374" s="96" t="s">
        <v>5224</v>
      </c>
      <c r="B6374" s="21" t="s">
        <v>5225</v>
      </c>
      <c r="C6374" s="21"/>
      <c r="D6374" s="22">
        <v>0</v>
      </c>
      <c r="E6374" s="23">
        <v>9.4835897108624334E-2</v>
      </c>
      <c r="F6374" s="23">
        <v>-8.3381856556210901E-2</v>
      </c>
      <c r="G6374" s="23">
        <v>-9.9042338668820316E-3</v>
      </c>
      <c r="H6374" s="23">
        <v>-0.1321097829142599</v>
      </c>
      <c r="I6374" s="25">
        <f t="shared" si="396"/>
        <v>0</v>
      </c>
      <c r="J6374" s="25">
        <f t="shared" si="397"/>
        <v>0</v>
      </c>
      <c r="K6374" s="25">
        <f t="shared" si="398"/>
        <v>0</v>
      </c>
      <c r="L6374" s="25">
        <f t="shared" si="399"/>
        <v>0</v>
      </c>
      <c r="M6374" s="25">
        <v>0</v>
      </c>
      <c r="N6374" s="25" t="e">
        <v>#N/A</v>
      </c>
      <c r="O6374" s="25" t="e">
        <f>VLOOKUP(A6374,'NFkB target TFs'!$E$10:$E$54,1,FALSE)</f>
        <v>#N/A</v>
      </c>
      <c r="P6374" s="25" t="e">
        <f>VLOOKUP(A6374,'all NFkB targets'!$A$6:$A$571,1,FALSE)</f>
        <v>#N/A</v>
      </c>
    </row>
    <row r="6375" spans="1:16" x14ac:dyDescent="0.25">
      <c r="A6375" s="96" t="s">
        <v>5284</v>
      </c>
      <c r="B6375" s="21" t="s">
        <v>5285</v>
      </c>
      <c r="C6375" s="21"/>
      <c r="D6375" s="22">
        <v>0</v>
      </c>
      <c r="E6375" s="23">
        <v>0.14438990933517493</v>
      </c>
      <c r="F6375" s="23">
        <v>0.2720491686365229</v>
      </c>
      <c r="G6375" s="23">
        <v>0.44781771610440513</v>
      </c>
      <c r="H6375" s="23">
        <v>-0.1322396481196319</v>
      </c>
      <c r="I6375" s="25">
        <f t="shared" si="396"/>
        <v>0</v>
      </c>
      <c r="J6375" s="25">
        <f t="shared" si="397"/>
        <v>0</v>
      </c>
      <c r="K6375" s="25">
        <f t="shared" si="398"/>
        <v>0</v>
      </c>
      <c r="L6375" s="25">
        <f t="shared" si="399"/>
        <v>0</v>
      </c>
      <c r="M6375" s="25">
        <v>0</v>
      </c>
      <c r="N6375" s="25" t="e">
        <v>#N/A</v>
      </c>
      <c r="O6375" s="25" t="e">
        <f>VLOOKUP(A6375,'NFkB target TFs'!$E$10:$E$54,1,FALSE)</f>
        <v>#N/A</v>
      </c>
      <c r="P6375" s="25" t="e">
        <f>VLOOKUP(A6375,'all NFkB targets'!$A$6:$A$571,1,FALSE)</f>
        <v>#N/A</v>
      </c>
    </row>
    <row r="6376" spans="1:16" x14ac:dyDescent="0.25">
      <c r="A6376" s="96" t="s">
        <v>660</v>
      </c>
      <c r="B6376" s="21" t="s">
        <v>661</v>
      </c>
      <c r="C6376" s="21"/>
      <c r="D6376" s="22">
        <v>0</v>
      </c>
      <c r="E6376" s="23">
        <v>-8.1922843702572384E-2</v>
      </c>
      <c r="F6376" s="23">
        <v>9.5068164316097784E-2</v>
      </c>
      <c r="G6376" s="23">
        <v>0.18965751869369851</v>
      </c>
      <c r="H6376" s="23">
        <v>-0.13231805692108994</v>
      </c>
      <c r="I6376" s="25">
        <f t="shared" si="396"/>
        <v>0</v>
      </c>
      <c r="J6376" s="25">
        <f t="shared" si="397"/>
        <v>0</v>
      </c>
      <c r="K6376" s="25">
        <f t="shared" si="398"/>
        <v>0</v>
      </c>
      <c r="L6376" s="25">
        <f t="shared" si="399"/>
        <v>0</v>
      </c>
      <c r="M6376" s="25">
        <v>0</v>
      </c>
      <c r="N6376" s="25" t="e">
        <v>#N/A</v>
      </c>
      <c r="O6376" s="25" t="e">
        <f>VLOOKUP(A6376,'NFkB target TFs'!$E$10:$E$54,1,FALSE)</f>
        <v>#N/A</v>
      </c>
      <c r="P6376" s="25" t="e">
        <f>VLOOKUP(A6376,'all NFkB targets'!$A$6:$A$571,1,FALSE)</f>
        <v>#N/A</v>
      </c>
    </row>
    <row r="6377" spans="1:16" x14ac:dyDescent="0.25">
      <c r="A6377" s="96" t="s">
        <v>6107</v>
      </c>
      <c r="B6377" s="21" t="s">
        <v>6108</v>
      </c>
      <c r="C6377" s="21"/>
      <c r="D6377" s="22">
        <v>0</v>
      </c>
      <c r="E6377" s="23">
        <v>-0.53023951926148705</v>
      </c>
      <c r="F6377" s="23">
        <v>-5.3531804245378949E-2</v>
      </c>
      <c r="G6377" s="23">
        <v>-0.5044772749944888</v>
      </c>
      <c r="H6377" s="23">
        <v>-0.13241902655649304</v>
      </c>
      <c r="I6377" s="25">
        <f t="shared" si="396"/>
        <v>0</v>
      </c>
      <c r="J6377" s="25">
        <f t="shared" si="397"/>
        <v>0</v>
      </c>
      <c r="K6377" s="25">
        <f t="shared" si="398"/>
        <v>0</v>
      </c>
      <c r="L6377" s="25">
        <f t="shared" si="399"/>
        <v>0</v>
      </c>
      <c r="M6377" s="25">
        <v>0</v>
      </c>
      <c r="N6377" s="25" t="e">
        <v>#N/A</v>
      </c>
      <c r="O6377" s="25" t="e">
        <f>VLOOKUP(A6377,'NFkB target TFs'!$E$10:$E$54,1,FALSE)</f>
        <v>#N/A</v>
      </c>
      <c r="P6377" s="25" t="e">
        <f>VLOOKUP(A6377,'all NFkB targets'!$A$6:$A$571,1,FALSE)</f>
        <v>#N/A</v>
      </c>
    </row>
    <row r="6378" spans="1:16" x14ac:dyDescent="0.25">
      <c r="A6378" s="96" t="s">
        <v>11935</v>
      </c>
      <c r="B6378" s="21" t="s">
        <v>11936</v>
      </c>
      <c r="C6378" s="21"/>
      <c r="D6378" s="22">
        <v>0</v>
      </c>
      <c r="E6378" s="23">
        <v>-7.8672282427759629E-2</v>
      </c>
      <c r="F6378" s="23">
        <v>9.8879294883440161E-2</v>
      </c>
      <c r="G6378" s="23">
        <v>9.3622884264003836E-2</v>
      </c>
      <c r="H6378" s="23">
        <v>-0.13242620440872069</v>
      </c>
      <c r="I6378" s="25">
        <f t="shared" si="396"/>
        <v>0</v>
      </c>
      <c r="J6378" s="25">
        <f t="shared" si="397"/>
        <v>0</v>
      </c>
      <c r="K6378" s="25">
        <f t="shared" si="398"/>
        <v>0</v>
      </c>
      <c r="L6378" s="25">
        <f t="shared" si="399"/>
        <v>0</v>
      </c>
      <c r="M6378" s="25">
        <v>0</v>
      </c>
      <c r="N6378" s="25" t="e">
        <v>#N/A</v>
      </c>
      <c r="O6378" s="25" t="e">
        <f>VLOOKUP(A6378,'NFkB target TFs'!$E$10:$E$54,1,FALSE)</f>
        <v>#N/A</v>
      </c>
      <c r="P6378" s="25" t="e">
        <f>VLOOKUP(A6378,'all NFkB targets'!$A$6:$A$571,1,FALSE)</f>
        <v>#N/A</v>
      </c>
    </row>
    <row r="6379" spans="1:16" x14ac:dyDescent="0.25">
      <c r="A6379" s="96" t="s">
        <v>13351</v>
      </c>
      <c r="B6379" s="21" t="s">
        <v>941</v>
      </c>
      <c r="C6379" s="21"/>
      <c r="D6379" s="22">
        <v>0</v>
      </c>
      <c r="E6379" s="28">
        <v>0.51569775433343368</v>
      </c>
      <c r="F6379" s="23">
        <v>4.2253222385823255E-2</v>
      </c>
      <c r="G6379" s="28">
        <v>1.0890141845799433</v>
      </c>
      <c r="H6379" s="24">
        <v>-0.13254911971042918</v>
      </c>
      <c r="I6379" s="25">
        <f t="shared" si="396"/>
        <v>0</v>
      </c>
      <c r="J6379" s="25">
        <f t="shared" si="397"/>
        <v>0</v>
      </c>
      <c r="K6379" s="25">
        <f t="shared" si="398"/>
        <v>1</v>
      </c>
      <c r="L6379" s="25">
        <f t="shared" si="399"/>
        <v>0</v>
      </c>
      <c r="M6379" s="25">
        <v>1</v>
      </c>
      <c r="N6379" s="25" t="e">
        <v>#N/A</v>
      </c>
      <c r="O6379" s="25" t="e">
        <f>VLOOKUP(A6379,'NFkB target TFs'!$E$10:$E$54,1,FALSE)</f>
        <v>#N/A</v>
      </c>
      <c r="P6379" s="25" t="e">
        <f>VLOOKUP(A6379,'all NFkB targets'!$A$6:$A$571,1,FALSE)</f>
        <v>#N/A</v>
      </c>
    </row>
    <row r="6380" spans="1:16" x14ac:dyDescent="0.25">
      <c r="A6380" s="96" t="s">
        <v>9407</v>
      </c>
      <c r="B6380" s="21" t="s">
        <v>9408</v>
      </c>
      <c r="C6380" s="21"/>
      <c r="D6380" s="22">
        <v>0</v>
      </c>
      <c r="E6380" s="23">
        <v>0.2661473711863695</v>
      </c>
      <c r="F6380" s="23">
        <v>9.6313267205954164E-2</v>
      </c>
      <c r="G6380" s="23">
        <v>0.19107047388175805</v>
      </c>
      <c r="H6380" s="23">
        <v>-0.13255860089722432</v>
      </c>
      <c r="I6380" s="25">
        <f t="shared" ref="I6380:I6443" si="400">IF(ABS(E6380)&gt;0.585,1,0)</f>
        <v>0</v>
      </c>
      <c r="J6380" s="25">
        <f t="shared" ref="J6380:J6443" si="401">IF(ABS(F6380)&gt;0.585,1,0)</f>
        <v>0</v>
      </c>
      <c r="K6380" s="25">
        <f t="shared" ref="K6380:K6443" si="402">IF(ABS(G6380)&gt;0.585,1,0)</f>
        <v>0</v>
      </c>
      <c r="L6380" s="25">
        <f t="shared" ref="L6380:L6443" si="403">IF(ABS(H6380)&gt;0.585,1,0)</f>
        <v>0</v>
      </c>
      <c r="M6380" s="25">
        <v>0</v>
      </c>
      <c r="N6380" s="25" t="e">
        <v>#N/A</v>
      </c>
      <c r="O6380" s="25" t="e">
        <f>VLOOKUP(A6380,'NFkB target TFs'!$E$10:$E$54,1,FALSE)</f>
        <v>#N/A</v>
      </c>
      <c r="P6380" s="25" t="e">
        <f>VLOOKUP(A6380,'all NFkB targets'!$A$6:$A$571,1,FALSE)</f>
        <v>#N/A</v>
      </c>
    </row>
    <row r="6381" spans="1:16" x14ac:dyDescent="0.25">
      <c r="A6381" s="96" t="s">
        <v>2565</v>
      </c>
      <c r="B6381" s="21" t="s">
        <v>2566</v>
      </c>
      <c r="C6381" s="21"/>
      <c r="D6381" s="22">
        <v>0</v>
      </c>
      <c r="E6381" s="23">
        <v>-6.0654657809878235E-2</v>
      </c>
      <c r="F6381" s="23">
        <v>-0.24065623348058024</v>
      </c>
      <c r="G6381" s="23">
        <v>-0.35497453145732016</v>
      </c>
      <c r="H6381" s="23">
        <v>-0.132804506331309</v>
      </c>
      <c r="I6381" s="25">
        <f t="shared" si="400"/>
        <v>0</v>
      </c>
      <c r="J6381" s="25">
        <f t="shared" si="401"/>
        <v>0</v>
      </c>
      <c r="K6381" s="25">
        <f t="shared" si="402"/>
        <v>0</v>
      </c>
      <c r="L6381" s="25">
        <f t="shared" si="403"/>
        <v>0</v>
      </c>
      <c r="M6381" s="25">
        <v>0</v>
      </c>
      <c r="N6381" s="25" t="e">
        <v>#N/A</v>
      </c>
      <c r="O6381" s="25" t="e">
        <f>VLOOKUP(A6381,'NFkB target TFs'!$E$10:$E$54,1,FALSE)</f>
        <v>#N/A</v>
      </c>
      <c r="P6381" s="25" t="e">
        <f>VLOOKUP(A6381,'all NFkB targets'!$A$6:$A$571,1,FALSE)</f>
        <v>#N/A</v>
      </c>
    </row>
    <row r="6382" spans="1:16" x14ac:dyDescent="0.25">
      <c r="A6382" s="96" t="s">
        <v>11202</v>
      </c>
      <c r="B6382" s="21" t="s">
        <v>11203</v>
      </c>
      <c r="C6382" s="21"/>
      <c r="D6382" s="22">
        <v>0</v>
      </c>
      <c r="E6382" s="23">
        <v>0.23692143693503023</v>
      </c>
      <c r="F6382" s="23">
        <v>-0.11269484467518558</v>
      </c>
      <c r="G6382" s="23">
        <v>-0.124188860080636</v>
      </c>
      <c r="H6382" s="23">
        <v>-0.13297549530772598</v>
      </c>
      <c r="I6382" s="25">
        <f t="shared" si="400"/>
        <v>0</v>
      </c>
      <c r="J6382" s="25">
        <f t="shared" si="401"/>
        <v>0</v>
      </c>
      <c r="K6382" s="25">
        <f t="shared" si="402"/>
        <v>0</v>
      </c>
      <c r="L6382" s="25">
        <f t="shared" si="403"/>
        <v>0</v>
      </c>
      <c r="M6382" s="25">
        <v>0</v>
      </c>
      <c r="N6382" s="25" t="e">
        <v>#N/A</v>
      </c>
      <c r="O6382" s="25" t="e">
        <f>VLOOKUP(A6382,'NFkB target TFs'!$E$10:$E$54,1,FALSE)</f>
        <v>#N/A</v>
      </c>
      <c r="P6382" s="25" t="e">
        <f>VLOOKUP(A6382,'all NFkB targets'!$A$6:$A$571,1,FALSE)</f>
        <v>#N/A</v>
      </c>
    </row>
    <row r="6383" spans="1:16" x14ac:dyDescent="0.25">
      <c r="A6383" s="96" t="s">
        <v>11008</v>
      </c>
      <c r="B6383" s="21" t="s">
        <v>11009</v>
      </c>
      <c r="C6383" s="21"/>
      <c r="D6383" s="22">
        <v>0</v>
      </c>
      <c r="E6383" s="23">
        <v>1.5700056136737903E-2</v>
      </c>
      <c r="F6383" s="23">
        <v>-1.7346602115557925E-3</v>
      </c>
      <c r="G6383" s="23">
        <v>-4.738093816371159E-2</v>
      </c>
      <c r="H6383" s="23">
        <v>-0.13313043593805771</v>
      </c>
      <c r="I6383" s="25">
        <f t="shared" si="400"/>
        <v>0</v>
      </c>
      <c r="J6383" s="25">
        <f t="shared" si="401"/>
        <v>0</v>
      </c>
      <c r="K6383" s="25">
        <f t="shared" si="402"/>
        <v>0</v>
      </c>
      <c r="L6383" s="25">
        <f t="shared" si="403"/>
        <v>0</v>
      </c>
      <c r="M6383" s="25">
        <v>0</v>
      </c>
      <c r="N6383" s="25" t="e">
        <v>#N/A</v>
      </c>
      <c r="O6383" s="25" t="e">
        <f>VLOOKUP(A6383,'NFkB target TFs'!$E$10:$E$54,1,FALSE)</f>
        <v>#N/A</v>
      </c>
      <c r="P6383" s="25" t="e">
        <f>VLOOKUP(A6383,'all NFkB targets'!$A$6:$A$571,1,FALSE)</f>
        <v>#N/A</v>
      </c>
    </row>
    <row r="6384" spans="1:16" x14ac:dyDescent="0.25">
      <c r="A6384" s="96" t="s">
        <v>3447</v>
      </c>
      <c r="B6384" s="21" t="s">
        <v>3448</v>
      </c>
      <c r="C6384" s="21"/>
      <c r="D6384" s="22">
        <v>0</v>
      </c>
      <c r="E6384" s="23">
        <v>-5.9987233238448547E-2</v>
      </c>
      <c r="F6384" s="23">
        <v>1.9037378163145963E-2</v>
      </c>
      <c r="G6384" s="23">
        <v>-0.18328503057145376</v>
      </c>
      <c r="H6384" s="23">
        <v>-0.13313067293462713</v>
      </c>
      <c r="I6384" s="25">
        <f t="shared" si="400"/>
        <v>0</v>
      </c>
      <c r="J6384" s="25">
        <f t="shared" si="401"/>
        <v>0</v>
      </c>
      <c r="K6384" s="25">
        <f t="shared" si="402"/>
        <v>0</v>
      </c>
      <c r="L6384" s="25">
        <f t="shared" si="403"/>
        <v>0</v>
      </c>
      <c r="M6384" s="25">
        <v>0</v>
      </c>
      <c r="N6384" s="25" t="e">
        <v>#N/A</v>
      </c>
      <c r="O6384" s="25" t="e">
        <f>VLOOKUP(A6384,'NFkB target TFs'!$E$10:$E$54,1,FALSE)</f>
        <v>#N/A</v>
      </c>
      <c r="P6384" s="25" t="e">
        <f>VLOOKUP(A6384,'all NFkB targets'!$A$6:$A$571,1,FALSE)</f>
        <v>#N/A</v>
      </c>
    </row>
    <row r="6385" spans="1:16" x14ac:dyDescent="0.25">
      <c r="A6385" s="96" t="s">
        <v>4150</v>
      </c>
      <c r="B6385" s="21" t="s">
        <v>4151</v>
      </c>
      <c r="C6385" s="21"/>
      <c r="D6385" s="22">
        <v>0</v>
      </c>
      <c r="E6385" s="23">
        <v>-9.9418698089718385E-2</v>
      </c>
      <c r="F6385" s="23">
        <v>4.533800738453931E-2</v>
      </c>
      <c r="G6385" s="23">
        <v>0.17719464501402882</v>
      </c>
      <c r="H6385" s="23">
        <v>-0.13318061431816439</v>
      </c>
      <c r="I6385" s="25">
        <f t="shared" si="400"/>
        <v>0</v>
      </c>
      <c r="J6385" s="25">
        <f t="shared" si="401"/>
        <v>0</v>
      </c>
      <c r="K6385" s="25">
        <f t="shared" si="402"/>
        <v>0</v>
      </c>
      <c r="L6385" s="25">
        <f t="shared" si="403"/>
        <v>0</v>
      </c>
      <c r="M6385" s="25">
        <v>0</v>
      </c>
      <c r="N6385" s="25" t="e">
        <v>#N/A</v>
      </c>
      <c r="O6385" s="25" t="e">
        <f>VLOOKUP(A6385,'NFkB target TFs'!$E$10:$E$54,1,FALSE)</f>
        <v>#N/A</v>
      </c>
      <c r="P6385" s="25" t="e">
        <f>VLOOKUP(A6385,'all NFkB targets'!$A$6:$A$571,1,FALSE)</f>
        <v>#N/A</v>
      </c>
    </row>
    <row r="6386" spans="1:16" x14ac:dyDescent="0.25">
      <c r="A6386" s="96" t="s">
        <v>9000</v>
      </c>
      <c r="B6386" s="21" t="s">
        <v>941</v>
      </c>
      <c r="C6386" s="21"/>
      <c r="D6386" s="22">
        <v>0</v>
      </c>
      <c r="E6386" s="23">
        <v>-2.5588353991935733E-2</v>
      </c>
      <c r="F6386" s="23">
        <v>-9.0704208682193282E-2</v>
      </c>
      <c r="G6386" s="23">
        <v>-3.7410022787600278E-2</v>
      </c>
      <c r="H6386" s="23">
        <v>-0.13318910501332368</v>
      </c>
      <c r="I6386" s="25">
        <f t="shared" si="400"/>
        <v>0</v>
      </c>
      <c r="J6386" s="25">
        <f t="shared" si="401"/>
        <v>0</v>
      </c>
      <c r="K6386" s="25">
        <f t="shared" si="402"/>
        <v>0</v>
      </c>
      <c r="L6386" s="25">
        <f t="shared" si="403"/>
        <v>0</v>
      </c>
      <c r="M6386" s="25">
        <v>0</v>
      </c>
      <c r="N6386" s="25" t="e">
        <v>#N/A</v>
      </c>
      <c r="O6386" s="25" t="e">
        <f>VLOOKUP(A6386,'NFkB target TFs'!$E$10:$E$54,1,FALSE)</f>
        <v>#N/A</v>
      </c>
      <c r="P6386" s="25" t="e">
        <f>VLOOKUP(A6386,'all NFkB targets'!$A$6:$A$571,1,FALSE)</f>
        <v>#N/A</v>
      </c>
    </row>
    <row r="6387" spans="1:16" x14ac:dyDescent="0.25">
      <c r="A6387" s="96" t="s">
        <v>10411</v>
      </c>
      <c r="B6387" s="21" t="s">
        <v>10412</v>
      </c>
      <c r="C6387" s="21"/>
      <c r="D6387" s="22">
        <v>0</v>
      </c>
      <c r="E6387" s="23">
        <v>0.1489724869441682</v>
      </c>
      <c r="F6387" s="23">
        <v>-0.12147622417487676</v>
      </c>
      <c r="G6387" s="23">
        <v>-0.18810009764347405</v>
      </c>
      <c r="H6387" s="23">
        <v>-0.13342779398685525</v>
      </c>
      <c r="I6387" s="25">
        <f t="shared" si="400"/>
        <v>0</v>
      </c>
      <c r="J6387" s="25">
        <f t="shared" si="401"/>
        <v>0</v>
      </c>
      <c r="K6387" s="25">
        <f t="shared" si="402"/>
        <v>0</v>
      </c>
      <c r="L6387" s="25">
        <f t="shared" si="403"/>
        <v>0</v>
      </c>
      <c r="M6387" s="25">
        <v>0</v>
      </c>
      <c r="N6387" s="25" t="e">
        <v>#N/A</v>
      </c>
      <c r="O6387" s="25" t="e">
        <f>VLOOKUP(A6387,'NFkB target TFs'!$E$10:$E$54,1,FALSE)</f>
        <v>#N/A</v>
      </c>
      <c r="P6387" s="25" t="e">
        <f>VLOOKUP(A6387,'all NFkB targets'!$A$6:$A$571,1,FALSE)</f>
        <v>#N/A</v>
      </c>
    </row>
    <row r="6388" spans="1:16" x14ac:dyDescent="0.25">
      <c r="A6388" s="96" t="s">
        <v>3352</v>
      </c>
      <c r="B6388" s="21" t="s">
        <v>941</v>
      </c>
      <c r="C6388" s="21"/>
      <c r="D6388" s="22">
        <v>0</v>
      </c>
      <c r="E6388" s="23">
        <v>0.34470273723438644</v>
      </c>
      <c r="F6388" s="23">
        <v>9.7776166910945095E-2</v>
      </c>
      <c r="G6388" s="23">
        <v>1.6269292299315483E-2</v>
      </c>
      <c r="H6388" s="23">
        <v>-0.13346201968801572</v>
      </c>
      <c r="I6388" s="25">
        <f t="shared" si="400"/>
        <v>0</v>
      </c>
      <c r="J6388" s="25">
        <f t="shared" si="401"/>
        <v>0</v>
      </c>
      <c r="K6388" s="25">
        <f t="shared" si="402"/>
        <v>0</v>
      </c>
      <c r="L6388" s="25">
        <f t="shared" si="403"/>
        <v>0</v>
      </c>
      <c r="M6388" s="25">
        <v>0</v>
      </c>
      <c r="N6388" s="25" t="e">
        <v>#N/A</v>
      </c>
      <c r="O6388" s="25" t="e">
        <f>VLOOKUP(A6388,'NFkB target TFs'!$E$10:$E$54,1,FALSE)</f>
        <v>#N/A</v>
      </c>
      <c r="P6388" s="25" t="e">
        <f>VLOOKUP(A6388,'all NFkB targets'!$A$6:$A$571,1,FALSE)</f>
        <v>#N/A</v>
      </c>
    </row>
    <row r="6389" spans="1:16" x14ac:dyDescent="0.25">
      <c r="A6389" s="96" t="s">
        <v>11325</v>
      </c>
      <c r="B6389" s="21" t="s">
        <v>11326</v>
      </c>
      <c r="C6389" s="21"/>
      <c r="D6389" s="22">
        <v>0</v>
      </c>
      <c r="E6389" s="23">
        <v>-1.3501085052732483E-2</v>
      </c>
      <c r="F6389" s="23">
        <v>-0.49272474896406193</v>
      </c>
      <c r="G6389" s="23">
        <v>-0.27657595129802726</v>
      </c>
      <c r="H6389" s="23">
        <v>-0.13353146793265963</v>
      </c>
      <c r="I6389" s="25">
        <f t="shared" si="400"/>
        <v>0</v>
      </c>
      <c r="J6389" s="25">
        <f t="shared" si="401"/>
        <v>0</v>
      </c>
      <c r="K6389" s="25">
        <f t="shared" si="402"/>
        <v>0</v>
      </c>
      <c r="L6389" s="25">
        <f t="shared" si="403"/>
        <v>0</v>
      </c>
      <c r="M6389" s="25">
        <v>0</v>
      </c>
      <c r="N6389" s="25" t="e">
        <v>#N/A</v>
      </c>
      <c r="O6389" s="25" t="e">
        <f>VLOOKUP(A6389,'NFkB target TFs'!$E$10:$E$54,1,FALSE)</f>
        <v>#N/A</v>
      </c>
      <c r="P6389" s="25" t="e">
        <f>VLOOKUP(A6389,'all NFkB targets'!$A$6:$A$571,1,FALSE)</f>
        <v>#N/A</v>
      </c>
    </row>
    <row r="6390" spans="1:16" x14ac:dyDescent="0.25">
      <c r="A6390" s="96" t="s">
        <v>2423</v>
      </c>
      <c r="B6390" s="21" t="s">
        <v>941</v>
      </c>
      <c r="C6390" s="21"/>
      <c r="D6390" s="22">
        <v>0</v>
      </c>
      <c r="E6390" s="23">
        <v>-0.19620909108044451</v>
      </c>
      <c r="F6390" s="23">
        <v>4.2619633937788316E-2</v>
      </c>
      <c r="G6390" s="23">
        <v>-6.4072423931385743E-3</v>
      </c>
      <c r="H6390" s="23">
        <v>-0.13353324753677423</v>
      </c>
      <c r="I6390" s="25">
        <f t="shared" si="400"/>
        <v>0</v>
      </c>
      <c r="J6390" s="25">
        <f t="shared" si="401"/>
        <v>0</v>
      </c>
      <c r="K6390" s="25">
        <f t="shared" si="402"/>
        <v>0</v>
      </c>
      <c r="L6390" s="25">
        <f t="shared" si="403"/>
        <v>0</v>
      </c>
      <c r="M6390" s="25">
        <v>0</v>
      </c>
      <c r="N6390" s="25" t="e">
        <v>#N/A</v>
      </c>
      <c r="O6390" s="25" t="e">
        <f>VLOOKUP(A6390,'NFkB target TFs'!$E$10:$E$54,1,FALSE)</f>
        <v>#N/A</v>
      </c>
      <c r="P6390" s="25" t="e">
        <f>VLOOKUP(A6390,'all NFkB targets'!$A$6:$A$571,1,FALSE)</f>
        <v>#N/A</v>
      </c>
    </row>
    <row r="6391" spans="1:16" x14ac:dyDescent="0.25">
      <c r="A6391" s="96" t="s">
        <v>12238</v>
      </c>
      <c r="B6391" s="21" t="s">
        <v>12239</v>
      </c>
      <c r="C6391" s="21"/>
      <c r="D6391" s="22">
        <v>0</v>
      </c>
      <c r="E6391" s="24">
        <v>-1.1904124182178883</v>
      </c>
      <c r="F6391" s="24">
        <v>-0.21574011811661151</v>
      </c>
      <c r="G6391" s="24">
        <v>-0.38755997063061925</v>
      </c>
      <c r="H6391" s="24">
        <v>-0.13354290302451757</v>
      </c>
      <c r="I6391" s="25">
        <f t="shared" si="400"/>
        <v>1</v>
      </c>
      <c r="J6391" s="25">
        <f t="shared" si="401"/>
        <v>0</v>
      </c>
      <c r="K6391" s="25">
        <f t="shared" si="402"/>
        <v>0</v>
      </c>
      <c r="L6391" s="25">
        <f t="shared" si="403"/>
        <v>0</v>
      </c>
      <c r="M6391" s="25">
        <v>1</v>
      </c>
      <c r="N6391" s="25" t="e">
        <v>#N/A</v>
      </c>
      <c r="O6391" s="25" t="e">
        <f>VLOOKUP(A6391,'NFkB target TFs'!$E$10:$E$54,1,FALSE)</f>
        <v>#N/A</v>
      </c>
      <c r="P6391" s="25" t="e">
        <f>VLOOKUP(A6391,'all NFkB targets'!$A$6:$A$571,1,FALSE)</f>
        <v>#N/A</v>
      </c>
    </row>
    <row r="6392" spans="1:16" x14ac:dyDescent="0.25">
      <c r="A6392" s="96" t="s">
        <v>12903</v>
      </c>
      <c r="B6392" s="21" t="s">
        <v>12904</v>
      </c>
      <c r="C6392" s="21"/>
      <c r="D6392" s="22">
        <v>0</v>
      </c>
      <c r="E6392" s="24">
        <v>-0.23294981753036048</v>
      </c>
      <c r="F6392" s="28">
        <v>0.67010621263974668</v>
      </c>
      <c r="G6392" s="24">
        <v>-0.48100850288805547</v>
      </c>
      <c r="H6392" s="24">
        <v>-0.13372643645464616</v>
      </c>
      <c r="I6392" s="25">
        <f t="shared" si="400"/>
        <v>0</v>
      </c>
      <c r="J6392" s="25">
        <f t="shared" si="401"/>
        <v>1</v>
      </c>
      <c r="K6392" s="25">
        <f t="shared" si="402"/>
        <v>0</v>
      </c>
      <c r="L6392" s="25">
        <f t="shared" si="403"/>
        <v>0</v>
      </c>
      <c r="M6392" s="25">
        <v>1</v>
      </c>
      <c r="N6392" s="25" t="e">
        <v>#N/A</v>
      </c>
      <c r="O6392" s="25" t="e">
        <f>VLOOKUP(A6392,'NFkB target TFs'!$E$10:$E$54,1,FALSE)</f>
        <v>#N/A</v>
      </c>
      <c r="P6392" s="25" t="e">
        <f>VLOOKUP(A6392,'all NFkB targets'!$A$6:$A$571,1,FALSE)</f>
        <v>#N/A</v>
      </c>
    </row>
    <row r="6393" spans="1:16" x14ac:dyDescent="0.25">
      <c r="A6393" s="96" t="s">
        <v>12854</v>
      </c>
      <c r="B6393" s="21" t="s">
        <v>12855</v>
      </c>
      <c r="C6393" s="21"/>
      <c r="D6393" s="30">
        <v>0</v>
      </c>
      <c r="E6393" s="24">
        <v>-0.27377046674813132</v>
      </c>
      <c r="F6393" s="24">
        <v>-0.65747693572831101</v>
      </c>
      <c r="G6393" s="23">
        <v>-0.10021292228969862</v>
      </c>
      <c r="H6393" s="24">
        <v>-0.13410311926579674</v>
      </c>
      <c r="I6393" s="25">
        <f t="shared" si="400"/>
        <v>0</v>
      </c>
      <c r="J6393" s="25">
        <f t="shared" si="401"/>
        <v>1</v>
      </c>
      <c r="K6393" s="25">
        <f t="shared" si="402"/>
        <v>0</v>
      </c>
      <c r="L6393" s="25">
        <f t="shared" si="403"/>
        <v>0</v>
      </c>
      <c r="M6393" s="25">
        <v>1</v>
      </c>
      <c r="N6393" s="25" t="e">
        <v>#N/A</v>
      </c>
      <c r="O6393" s="25" t="e">
        <f>VLOOKUP(A6393,'NFkB target TFs'!$E$10:$E$54,1,FALSE)</f>
        <v>#N/A</v>
      </c>
      <c r="P6393" s="25" t="e">
        <f>VLOOKUP(A6393,'all NFkB targets'!$A$6:$A$571,1,FALSE)</f>
        <v>#N/A</v>
      </c>
    </row>
    <row r="6394" spans="1:16" x14ac:dyDescent="0.25">
      <c r="A6394" s="96" t="s">
        <v>701</v>
      </c>
      <c r="B6394" s="21" t="s">
        <v>702</v>
      </c>
      <c r="C6394" s="21"/>
      <c r="D6394" s="22">
        <v>0</v>
      </c>
      <c r="E6394" s="23">
        <v>-0.30722916075083345</v>
      </c>
      <c r="F6394" s="23">
        <v>1.096480090283557E-2</v>
      </c>
      <c r="G6394" s="23">
        <v>0.10709336040438147</v>
      </c>
      <c r="H6394" s="23">
        <v>-0.13413698090077072</v>
      </c>
      <c r="I6394" s="25">
        <f t="shared" si="400"/>
        <v>0</v>
      </c>
      <c r="J6394" s="25">
        <f t="shared" si="401"/>
        <v>0</v>
      </c>
      <c r="K6394" s="25">
        <f t="shared" si="402"/>
        <v>0</v>
      </c>
      <c r="L6394" s="25">
        <f t="shared" si="403"/>
        <v>0</v>
      </c>
      <c r="M6394" s="25">
        <v>0</v>
      </c>
      <c r="N6394" s="25" t="e">
        <v>#N/A</v>
      </c>
      <c r="O6394" s="25" t="e">
        <f>VLOOKUP(A6394,'NFkB target TFs'!$E$10:$E$54,1,FALSE)</f>
        <v>#N/A</v>
      </c>
      <c r="P6394" s="25" t="e">
        <f>VLOOKUP(A6394,'all NFkB targets'!$A$6:$A$571,1,FALSE)</f>
        <v>#N/A</v>
      </c>
    </row>
    <row r="6395" spans="1:16" x14ac:dyDescent="0.25">
      <c r="A6395" s="96" t="s">
        <v>7573</v>
      </c>
      <c r="B6395" s="21" t="s">
        <v>7574</v>
      </c>
      <c r="C6395" s="21"/>
      <c r="D6395" s="22">
        <v>0</v>
      </c>
      <c r="E6395" s="23">
        <v>1.3910803486385058E-2</v>
      </c>
      <c r="F6395" s="23">
        <v>-6.4712776813160025E-2</v>
      </c>
      <c r="G6395" s="23">
        <v>-2.1121388455667096E-2</v>
      </c>
      <c r="H6395" s="23">
        <v>-0.13415232146852743</v>
      </c>
      <c r="I6395" s="25">
        <f t="shared" si="400"/>
        <v>0</v>
      </c>
      <c r="J6395" s="25">
        <f t="shared" si="401"/>
        <v>0</v>
      </c>
      <c r="K6395" s="25">
        <f t="shared" si="402"/>
        <v>0</v>
      </c>
      <c r="L6395" s="25">
        <f t="shared" si="403"/>
        <v>0</v>
      </c>
      <c r="M6395" s="25">
        <v>0</v>
      </c>
      <c r="N6395" s="25" t="e">
        <v>#N/A</v>
      </c>
      <c r="O6395" s="25" t="e">
        <f>VLOOKUP(A6395,'NFkB target TFs'!$E$10:$E$54,1,FALSE)</f>
        <v>#N/A</v>
      </c>
      <c r="P6395" s="25" t="e">
        <f>VLOOKUP(A6395,'all NFkB targets'!$A$6:$A$571,1,FALSE)</f>
        <v>#N/A</v>
      </c>
    </row>
    <row r="6396" spans="1:16" x14ac:dyDescent="0.25">
      <c r="A6396" s="96" t="s">
        <v>7415</v>
      </c>
      <c r="B6396" s="21" t="s">
        <v>7416</v>
      </c>
      <c r="C6396" s="21"/>
      <c r="D6396" s="22">
        <v>0</v>
      </c>
      <c r="E6396" s="23">
        <v>5.5012922217337314E-2</v>
      </c>
      <c r="F6396" s="23">
        <v>0.20132304427190223</v>
      </c>
      <c r="G6396" s="23">
        <v>0.15858133486755721</v>
      </c>
      <c r="H6396" s="23">
        <v>-0.13424478907561957</v>
      </c>
      <c r="I6396" s="25">
        <f t="shared" si="400"/>
        <v>0</v>
      </c>
      <c r="J6396" s="25">
        <f t="shared" si="401"/>
        <v>0</v>
      </c>
      <c r="K6396" s="25">
        <f t="shared" si="402"/>
        <v>0</v>
      </c>
      <c r="L6396" s="25">
        <f t="shared" si="403"/>
        <v>0</v>
      </c>
      <c r="M6396" s="25">
        <v>0</v>
      </c>
      <c r="N6396" s="25" t="e">
        <v>#N/A</v>
      </c>
      <c r="O6396" s="25" t="e">
        <f>VLOOKUP(A6396,'NFkB target TFs'!$E$10:$E$54,1,FALSE)</f>
        <v>#N/A</v>
      </c>
      <c r="P6396" s="25" t="e">
        <f>VLOOKUP(A6396,'all NFkB targets'!$A$6:$A$571,1,FALSE)</f>
        <v>#N/A</v>
      </c>
    </row>
    <row r="6397" spans="1:16" x14ac:dyDescent="0.25">
      <c r="A6397" s="96" t="s">
        <v>2492</v>
      </c>
      <c r="B6397" s="21" t="s">
        <v>2493</v>
      </c>
      <c r="C6397" s="21"/>
      <c r="D6397" s="22">
        <v>0</v>
      </c>
      <c r="E6397" s="23">
        <v>0.18739162313799129</v>
      </c>
      <c r="F6397" s="23">
        <v>-5.4676193125527961E-2</v>
      </c>
      <c r="G6397" s="23">
        <v>0.24964065977259375</v>
      </c>
      <c r="H6397" s="23">
        <v>-0.13425746123387922</v>
      </c>
      <c r="I6397" s="25">
        <f t="shared" si="400"/>
        <v>0</v>
      </c>
      <c r="J6397" s="25">
        <f t="shared" si="401"/>
        <v>0</v>
      </c>
      <c r="K6397" s="25">
        <f t="shared" si="402"/>
        <v>0</v>
      </c>
      <c r="L6397" s="25">
        <f t="shared" si="403"/>
        <v>0</v>
      </c>
      <c r="M6397" s="25">
        <v>0</v>
      </c>
      <c r="N6397" s="25" t="e">
        <v>#N/A</v>
      </c>
      <c r="O6397" s="25" t="e">
        <f>VLOOKUP(A6397,'NFkB target TFs'!$E$10:$E$54,1,FALSE)</f>
        <v>#N/A</v>
      </c>
      <c r="P6397" s="25" t="e">
        <f>VLOOKUP(A6397,'all NFkB targets'!$A$6:$A$571,1,FALSE)</f>
        <v>#N/A</v>
      </c>
    </row>
    <row r="6398" spans="1:16" x14ac:dyDescent="0.25">
      <c r="A6398" s="96" t="s">
        <v>11814</v>
      </c>
      <c r="B6398" s="21" t="s">
        <v>941</v>
      </c>
      <c r="C6398" s="21"/>
      <c r="D6398" s="22">
        <v>0</v>
      </c>
      <c r="E6398" s="23">
        <v>9.061205987485392E-2</v>
      </c>
      <c r="F6398" s="23">
        <v>0.27100294668053926</v>
      </c>
      <c r="G6398" s="23">
        <v>0.24229135068103119</v>
      </c>
      <c r="H6398" s="23">
        <v>-0.13429493388004582</v>
      </c>
      <c r="I6398" s="25">
        <f t="shared" si="400"/>
        <v>0</v>
      </c>
      <c r="J6398" s="25">
        <f t="shared" si="401"/>
        <v>0</v>
      </c>
      <c r="K6398" s="25">
        <f t="shared" si="402"/>
        <v>0</v>
      </c>
      <c r="L6398" s="25">
        <f t="shared" si="403"/>
        <v>0</v>
      </c>
      <c r="M6398" s="25">
        <v>0</v>
      </c>
      <c r="N6398" s="25" t="e">
        <v>#N/A</v>
      </c>
      <c r="O6398" s="25" t="e">
        <f>VLOOKUP(A6398,'NFkB target TFs'!$E$10:$E$54,1,FALSE)</f>
        <v>#N/A</v>
      </c>
      <c r="P6398" s="25" t="e">
        <f>VLOOKUP(A6398,'all NFkB targets'!$A$6:$A$571,1,FALSE)</f>
        <v>#N/A</v>
      </c>
    </row>
    <row r="6399" spans="1:16" x14ac:dyDescent="0.25">
      <c r="A6399" s="96" t="s">
        <v>8912</v>
      </c>
      <c r="B6399" s="21" t="s">
        <v>8913</v>
      </c>
      <c r="C6399" s="21"/>
      <c r="D6399" s="22">
        <v>0</v>
      </c>
      <c r="E6399" s="23">
        <v>0.27402642122406706</v>
      </c>
      <c r="F6399" s="23">
        <v>0.20837682103436075</v>
      </c>
      <c r="G6399" s="23">
        <v>-0.21036119533366249</v>
      </c>
      <c r="H6399" s="23">
        <v>-0.1345536041012618</v>
      </c>
      <c r="I6399" s="25">
        <f t="shared" si="400"/>
        <v>0</v>
      </c>
      <c r="J6399" s="25">
        <f t="shared" si="401"/>
        <v>0</v>
      </c>
      <c r="K6399" s="25">
        <f t="shared" si="402"/>
        <v>0</v>
      </c>
      <c r="L6399" s="25">
        <f t="shared" si="403"/>
        <v>0</v>
      </c>
      <c r="M6399" s="25">
        <v>0</v>
      </c>
      <c r="N6399" s="25" t="e">
        <v>#N/A</v>
      </c>
      <c r="O6399" s="25" t="e">
        <f>VLOOKUP(A6399,'NFkB target TFs'!$E$10:$E$54,1,FALSE)</f>
        <v>#N/A</v>
      </c>
      <c r="P6399" s="25" t="e">
        <f>VLOOKUP(A6399,'all NFkB targets'!$A$6:$A$571,1,FALSE)</f>
        <v>#N/A</v>
      </c>
    </row>
    <row r="6400" spans="1:16" x14ac:dyDescent="0.25">
      <c r="A6400" s="96" t="s">
        <v>11565</v>
      </c>
      <c r="B6400" s="21" t="s">
        <v>11566</v>
      </c>
      <c r="C6400" s="21"/>
      <c r="D6400" s="22">
        <v>0</v>
      </c>
      <c r="E6400" s="23">
        <v>-7.560776810230059E-2</v>
      </c>
      <c r="F6400" s="23">
        <v>1.1512742154028491E-2</v>
      </c>
      <c r="G6400" s="23">
        <v>0.2207788488151643</v>
      </c>
      <c r="H6400" s="23">
        <v>-0.13466577957006559</v>
      </c>
      <c r="I6400" s="25">
        <f t="shared" si="400"/>
        <v>0</v>
      </c>
      <c r="J6400" s="25">
        <f t="shared" si="401"/>
        <v>0</v>
      </c>
      <c r="K6400" s="25">
        <f t="shared" si="402"/>
        <v>0</v>
      </c>
      <c r="L6400" s="25">
        <f t="shared" si="403"/>
        <v>0</v>
      </c>
      <c r="M6400" s="25">
        <v>0</v>
      </c>
      <c r="N6400" s="25" t="e">
        <v>#N/A</v>
      </c>
      <c r="O6400" s="25" t="e">
        <f>VLOOKUP(A6400,'NFkB target TFs'!$E$10:$E$54,1,FALSE)</f>
        <v>#N/A</v>
      </c>
      <c r="P6400" s="25" t="e">
        <f>VLOOKUP(A6400,'all NFkB targets'!$A$6:$A$571,1,FALSE)</f>
        <v>#N/A</v>
      </c>
    </row>
    <row r="6401" spans="1:16" x14ac:dyDescent="0.25">
      <c r="A6401" s="96" t="s">
        <v>1026</v>
      </c>
      <c r="B6401" s="21" t="s">
        <v>1027</v>
      </c>
      <c r="C6401" s="21"/>
      <c r="D6401" s="22">
        <v>0</v>
      </c>
      <c r="E6401" s="23">
        <v>-0.24678760543297787</v>
      </c>
      <c r="F6401" s="23">
        <v>-2.2870540250716945E-2</v>
      </c>
      <c r="G6401" s="23">
        <v>-0.35753004156303531</v>
      </c>
      <c r="H6401" s="23">
        <v>-0.13480716481695593</v>
      </c>
      <c r="I6401" s="25">
        <f t="shared" si="400"/>
        <v>0</v>
      </c>
      <c r="J6401" s="25">
        <f t="shared" si="401"/>
        <v>0</v>
      </c>
      <c r="K6401" s="25">
        <f t="shared" si="402"/>
        <v>0</v>
      </c>
      <c r="L6401" s="25">
        <f t="shared" si="403"/>
        <v>0</v>
      </c>
      <c r="M6401" s="25">
        <v>0</v>
      </c>
      <c r="N6401" s="25" t="e">
        <v>#N/A</v>
      </c>
      <c r="O6401" s="25" t="e">
        <f>VLOOKUP(A6401,'NFkB target TFs'!$E$10:$E$54,1,FALSE)</f>
        <v>#N/A</v>
      </c>
      <c r="P6401" s="25" t="e">
        <f>VLOOKUP(A6401,'all NFkB targets'!$A$6:$A$571,1,FALSE)</f>
        <v>#N/A</v>
      </c>
    </row>
    <row r="6402" spans="1:16" x14ac:dyDescent="0.25">
      <c r="A6402" s="96" t="s">
        <v>1592</v>
      </c>
      <c r="B6402" s="21" t="s">
        <v>1593</v>
      </c>
      <c r="C6402" s="21"/>
      <c r="D6402" s="22">
        <v>0</v>
      </c>
      <c r="E6402" s="23">
        <v>0.53994144091757135</v>
      </c>
      <c r="F6402" s="23">
        <v>-0.23371507295728131</v>
      </c>
      <c r="G6402" s="23">
        <v>-8.9270234006075977E-2</v>
      </c>
      <c r="H6402" s="23">
        <v>-0.13482277025748649</v>
      </c>
      <c r="I6402" s="25">
        <f t="shared" si="400"/>
        <v>0</v>
      </c>
      <c r="J6402" s="25">
        <f t="shared" si="401"/>
        <v>0</v>
      </c>
      <c r="K6402" s="25">
        <f t="shared" si="402"/>
        <v>0</v>
      </c>
      <c r="L6402" s="25">
        <f t="shared" si="403"/>
        <v>0</v>
      </c>
      <c r="M6402" s="25">
        <v>0</v>
      </c>
      <c r="N6402" s="25" t="e">
        <v>#N/A</v>
      </c>
      <c r="O6402" s="25" t="e">
        <f>VLOOKUP(A6402,'NFkB target TFs'!$E$10:$E$54,1,FALSE)</f>
        <v>#N/A</v>
      </c>
      <c r="P6402" s="25" t="e">
        <f>VLOOKUP(A6402,'all NFkB targets'!$A$6:$A$571,1,FALSE)</f>
        <v>#N/A</v>
      </c>
    </row>
    <row r="6403" spans="1:16" x14ac:dyDescent="0.25">
      <c r="A6403" s="96" t="s">
        <v>7553</v>
      </c>
      <c r="B6403" s="21" t="s">
        <v>7554</v>
      </c>
      <c r="C6403" s="21"/>
      <c r="D6403" s="22">
        <v>0</v>
      </c>
      <c r="E6403" s="23">
        <v>0.12017847511272761</v>
      </c>
      <c r="F6403" s="23">
        <v>-0.29708229332369657</v>
      </c>
      <c r="G6403" s="23">
        <v>-0.14626553878428297</v>
      </c>
      <c r="H6403" s="23">
        <v>-0.13482969152410049</v>
      </c>
      <c r="I6403" s="25">
        <f t="shared" si="400"/>
        <v>0</v>
      </c>
      <c r="J6403" s="25">
        <f t="shared" si="401"/>
        <v>0</v>
      </c>
      <c r="K6403" s="25">
        <f t="shared" si="402"/>
        <v>0</v>
      </c>
      <c r="L6403" s="25">
        <f t="shared" si="403"/>
        <v>0</v>
      </c>
      <c r="M6403" s="25">
        <v>0</v>
      </c>
      <c r="N6403" s="25" t="e">
        <v>#N/A</v>
      </c>
      <c r="O6403" s="25" t="e">
        <f>VLOOKUP(A6403,'NFkB target TFs'!$E$10:$E$54,1,FALSE)</f>
        <v>#N/A</v>
      </c>
      <c r="P6403" s="25" t="e">
        <f>VLOOKUP(A6403,'all NFkB targets'!$A$6:$A$571,1,FALSE)</f>
        <v>#N/A</v>
      </c>
    </row>
    <row r="6404" spans="1:16" x14ac:dyDescent="0.25">
      <c r="A6404" s="96" t="s">
        <v>8069</v>
      </c>
      <c r="B6404" s="21" t="s">
        <v>8070</v>
      </c>
      <c r="C6404" s="21"/>
      <c r="D6404" s="22">
        <v>0</v>
      </c>
      <c r="E6404" s="23">
        <v>0.21219224975285431</v>
      </c>
      <c r="F6404" s="23">
        <v>-3.356912906193963E-2</v>
      </c>
      <c r="G6404" s="23">
        <v>-0.35587571079262187</v>
      </c>
      <c r="H6404" s="23">
        <v>-0.13491579126606856</v>
      </c>
      <c r="I6404" s="25">
        <f t="shared" si="400"/>
        <v>0</v>
      </c>
      <c r="J6404" s="25">
        <f t="shared" si="401"/>
        <v>0</v>
      </c>
      <c r="K6404" s="25">
        <f t="shared" si="402"/>
        <v>0</v>
      </c>
      <c r="L6404" s="25">
        <f t="shared" si="403"/>
        <v>0</v>
      </c>
      <c r="M6404" s="25">
        <v>0</v>
      </c>
      <c r="N6404" s="25" t="e">
        <v>#N/A</v>
      </c>
      <c r="O6404" s="25" t="e">
        <f>VLOOKUP(A6404,'NFkB target TFs'!$E$10:$E$54,1,FALSE)</f>
        <v>#N/A</v>
      </c>
      <c r="P6404" s="25" t="e">
        <f>VLOOKUP(A6404,'all NFkB targets'!$A$6:$A$571,1,FALSE)</f>
        <v>#N/A</v>
      </c>
    </row>
    <row r="6405" spans="1:16" x14ac:dyDescent="0.25">
      <c r="A6405" s="96" t="s">
        <v>8657</v>
      </c>
      <c r="B6405" s="21" t="s">
        <v>8658</v>
      </c>
      <c r="C6405" s="21"/>
      <c r="D6405" s="22">
        <v>0</v>
      </c>
      <c r="E6405" s="23">
        <v>7.1686715605530457E-2</v>
      </c>
      <c r="F6405" s="23">
        <v>6.6100820940115546E-2</v>
      </c>
      <c r="G6405" s="23">
        <v>-0.17258623462423775</v>
      </c>
      <c r="H6405" s="23">
        <v>-0.13509486764309458</v>
      </c>
      <c r="I6405" s="25">
        <f t="shared" si="400"/>
        <v>0</v>
      </c>
      <c r="J6405" s="25">
        <f t="shared" si="401"/>
        <v>0</v>
      </c>
      <c r="K6405" s="25">
        <f t="shared" si="402"/>
        <v>0</v>
      </c>
      <c r="L6405" s="25">
        <f t="shared" si="403"/>
        <v>0</v>
      </c>
      <c r="M6405" s="25">
        <v>0</v>
      </c>
      <c r="N6405" s="25" t="e">
        <v>#N/A</v>
      </c>
      <c r="O6405" s="25" t="e">
        <f>VLOOKUP(A6405,'NFkB target TFs'!$E$10:$E$54,1,FALSE)</f>
        <v>#N/A</v>
      </c>
      <c r="P6405" s="25" t="e">
        <f>VLOOKUP(A6405,'all NFkB targets'!$A$6:$A$571,1,FALSE)</f>
        <v>#N/A</v>
      </c>
    </row>
    <row r="6406" spans="1:16" x14ac:dyDescent="0.25">
      <c r="A6406" s="96" t="s">
        <v>8141</v>
      </c>
      <c r="B6406" s="21" t="s">
        <v>8142</v>
      </c>
      <c r="C6406" s="21"/>
      <c r="D6406" s="22">
        <v>0</v>
      </c>
      <c r="E6406" s="23">
        <v>-0.21693551551557261</v>
      </c>
      <c r="F6406" s="23">
        <v>3.1637094873606941E-2</v>
      </c>
      <c r="G6406" s="23">
        <v>0.21420177965002649</v>
      </c>
      <c r="H6406" s="23">
        <v>-0.13517455941477211</v>
      </c>
      <c r="I6406" s="25">
        <f t="shared" si="400"/>
        <v>0</v>
      </c>
      <c r="J6406" s="25">
        <f t="shared" si="401"/>
        <v>0</v>
      </c>
      <c r="K6406" s="25">
        <f t="shared" si="402"/>
        <v>0</v>
      </c>
      <c r="L6406" s="25">
        <f t="shared" si="403"/>
        <v>0</v>
      </c>
      <c r="M6406" s="25">
        <v>0</v>
      </c>
      <c r="N6406" s="25" t="e">
        <v>#N/A</v>
      </c>
      <c r="O6406" s="25" t="e">
        <f>VLOOKUP(A6406,'NFkB target TFs'!$E$10:$E$54,1,FALSE)</f>
        <v>#N/A</v>
      </c>
      <c r="P6406" s="25" t="e">
        <f>VLOOKUP(A6406,'all NFkB targets'!$A$6:$A$571,1,FALSE)</f>
        <v>#N/A</v>
      </c>
    </row>
    <row r="6407" spans="1:16" x14ac:dyDescent="0.25">
      <c r="A6407" s="96" t="s">
        <v>2369</v>
      </c>
      <c r="B6407" s="21" t="s">
        <v>2370</v>
      </c>
      <c r="C6407" s="21"/>
      <c r="D6407" s="22">
        <v>0</v>
      </c>
      <c r="E6407" s="23">
        <v>-0.2712978919789702</v>
      </c>
      <c r="F6407" s="23">
        <v>-0.4169074866318902</v>
      </c>
      <c r="G6407" s="23">
        <v>0.14121766389678958</v>
      </c>
      <c r="H6407" s="23">
        <v>-0.13519659255025082</v>
      </c>
      <c r="I6407" s="25">
        <f t="shared" si="400"/>
        <v>0</v>
      </c>
      <c r="J6407" s="25">
        <f t="shared" si="401"/>
        <v>0</v>
      </c>
      <c r="K6407" s="25">
        <f t="shared" si="402"/>
        <v>0</v>
      </c>
      <c r="L6407" s="25">
        <f t="shared" si="403"/>
        <v>0</v>
      </c>
      <c r="M6407" s="25">
        <v>0</v>
      </c>
      <c r="N6407" s="25" t="e">
        <v>#N/A</v>
      </c>
      <c r="O6407" s="25" t="e">
        <f>VLOOKUP(A6407,'NFkB target TFs'!$E$10:$E$54,1,FALSE)</f>
        <v>#N/A</v>
      </c>
      <c r="P6407" s="25" t="e">
        <f>VLOOKUP(A6407,'all NFkB targets'!$A$6:$A$571,1,FALSE)</f>
        <v>#N/A</v>
      </c>
    </row>
    <row r="6408" spans="1:16" x14ac:dyDescent="0.25">
      <c r="A6408" s="96" t="s">
        <v>11499</v>
      </c>
      <c r="B6408" s="21" t="s">
        <v>11500</v>
      </c>
      <c r="C6408" s="21"/>
      <c r="D6408" s="22">
        <v>0</v>
      </c>
      <c r="E6408" s="23">
        <v>0.25451118649216609</v>
      </c>
      <c r="F6408" s="23">
        <v>-6.7259666615498939E-2</v>
      </c>
      <c r="G6408" s="23">
        <v>9.9594678276424639E-2</v>
      </c>
      <c r="H6408" s="23">
        <v>-0.13523761080540581</v>
      </c>
      <c r="I6408" s="25">
        <f t="shared" si="400"/>
        <v>0</v>
      </c>
      <c r="J6408" s="25">
        <f t="shared" si="401"/>
        <v>0</v>
      </c>
      <c r="K6408" s="25">
        <f t="shared" si="402"/>
        <v>0</v>
      </c>
      <c r="L6408" s="25">
        <f t="shared" si="403"/>
        <v>0</v>
      </c>
      <c r="M6408" s="25">
        <v>0</v>
      </c>
      <c r="N6408" s="25" t="e">
        <v>#N/A</v>
      </c>
      <c r="O6408" s="25" t="e">
        <f>VLOOKUP(A6408,'NFkB target TFs'!$E$10:$E$54,1,FALSE)</f>
        <v>#N/A</v>
      </c>
      <c r="P6408" s="25" t="e">
        <f>VLOOKUP(A6408,'all NFkB targets'!$A$6:$A$571,1,FALSE)</f>
        <v>#N/A</v>
      </c>
    </row>
    <row r="6409" spans="1:16" x14ac:dyDescent="0.25">
      <c r="A6409" s="96" t="s">
        <v>12035</v>
      </c>
      <c r="B6409" s="21" t="s">
        <v>12036</v>
      </c>
      <c r="C6409" s="21"/>
      <c r="D6409" s="22">
        <v>0</v>
      </c>
      <c r="E6409" s="24">
        <v>-0.68638263101663388</v>
      </c>
      <c r="F6409" s="24">
        <v>-0.27560683818122489</v>
      </c>
      <c r="G6409" s="24">
        <v>-0.13473910014908907</v>
      </c>
      <c r="H6409" s="24">
        <v>-0.13524330600943404</v>
      </c>
      <c r="I6409" s="25">
        <f t="shared" si="400"/>
        <v>1</v>
      </c>
      <c r="J6409" s="25">
        <f t="shared" si="401"/>
        <v>0</v>
      </c>
      <c r="K6409" s="25">
        <f t="shared" si="402"/>
        <v>0</v>
      </c>
      <c r="L6409" s="25">
        <f t="shared" si="403"/>
        <v>0</v>
      </c>
      <c r="M6409" s="25">
        <v>1</v>
      </c>
      <c r="N6409" s="25" t="e">
        <v>#N/A</v>
      </c>
      <c r="O6409" s="25" t="e">
        <f>VLOOKUP(A6409,'NFkB target TFs'!$E$10:$E$54,1,FALSE)</f>
        <v>#N/A</v>
      </c>
      <c r="P6409" s="25" t="e">
        <f>VLOOKUP(A6409,'all NFkB targets'!$A$6:$A$571,1,FALSE)</f>
        <v>#N/A</v>
      </c>
    </row>
    <row r="6410" spans="1:16" x14ac:dyDescent="0.25">
      <c r="A6410" s="96" t="s">
        <v>10690</v>
      </c>
      <c r="B6410" s="21" t="s">
        <v>10691</v>
      </c>
      <c r="C6410" s="21"/>
      <c r="D6410" s="22">
        <v>0</v>
      </c>
      <c r="E6410" s="23">
        <v>2.3447074301787291E-2</v>
      </c>
      <c r="F6410" s="23">
        <v>0.26922623954806169</v>
      </c>
      <c r="G6410" s="23">
        <v>-0.37458932920767374</v>
      </c>
      <c r="H6410" s="23">
        <v>-0.13528290567266871</v>
      </c>
      <c r="I6410" s="25">
        <f t="shared" si="400"/>
        <v>0</v>
      </c>
      <c r="J6410" s="25">
        <f t="shared" si="401"/>
        <v>0</v>
      </c>
      <c r="K6410" s="25">
        <f t="shared" si="402"/>
        <v>0</v>
      </c>
      <c r="L6410" s="25">
        <f t="shared" si="403"/>
        <v>0</v>
      </c>
      <c r="M6410" s="25">
        <v>0</v>
      </c>
      <c r="N6410" s="25" t="e">
        <v>#N/A</v>
      </c>
      <c r="O6410" s="25" t="e">
        <f>VLOOKUP(A6410,'NFkB target TFs'!$E$10:$E$54,1,FALSE)</f>
        <v>#N/A</v>
      </c>
      <c r="P6410" s="25" t="e">
        <f>VLOOKUP(A6410,'all NFkB targets'!$A$6:$A$571,1,FALSE)</f>
        <v>#N/A</v>
      </c>
    </row>
    <row r="6411" spans="1:16" x14ac:dyDescent="0.25">
      <c r="A6411" s="96" t="s">
        <v>1957</v>
      </c>
      <c r="B6411" s="21" t="s">
        <v>1958</v>
      </c>
      <c r="C6411" s="21"/>
      <c r="D6411" s="22">
        <v>0</v>
      </c>
      <c r="E6411" s="23">
        <v>7.4359179764071762E-2</v>
      </c>
      <c r="F6411" s="23">
        <v>0.12740746039387021</v>
      </c>
      <c r="G6411" s="23">
        <v>-7.6436588762590768E-2</v>
      </c>
      <c r="H6411" s="23">
        <v>-0.13539593002279562</v>
      </c>
      <c r="I6411" s="25">
        <f t="shared" si="400"/>
        <v>0</v>
      </c>
      <c r="J6411" s="25">
        <f t="shared" si="401"/>
        <v>0</v>
      </c>
      <c r="K6411" s="25">
        <f t="shared" si="402"/>
        <v>0</v>
      </c>
      <c r="L6411" s="25">
        <f t="shared" si="403"/>
        <v>0</v>
      </c>
      <c r="M6411" s="25">
        <v>0</v>
      </c>
      <c r="N6411" s="25" t="e">
        <v>#N/A</v>
      </c>
      <c r="O6411" s="25" t="e">
        <f>VLOOKUP(A6411,'NFkB target TFs'!$E$10:$E$54,1,FALSE)</f>
        <v>#N/A</v>
      </c>
      <c r="P6411" s="25" t="e">
        <f>VLOOKUP(A6411,'all NFkB targets'!$A$6:$A$571,1,FALSE)</f>
        <v>#N/A</v>
      </c>
    </row>
    <row r="6412" spans="1:16" x14ac:dyDescent="0.25">
      <c r="A6412" s="96" t="s">
        <v>12043</v>
      </c>
      <c r="B6412" s="21" t="s">
        <v>12044</v>
      </c>
      <c r="C6412" s="21"/>
      <c r="D6412" s="22">
        <v>0</v>
      </c>
      <c r="E6412" s="28">
        <v>0.69308011757646648</v>
      </c>
      <c r="F6412" s="23">
        <v>5.5579962531496767E-2</v>
      </c>
      <c r="G6412" s="28">
        <v>0.52538360859562916</v>
      </c>
      <c r="H6412" s="24">
        <v>-0.13542671828568281</v>
      </c>
      <c r="I6412" s="25">
        <f t="shared" si="400"/>
        <v>1</v>
      </c>
      <c r="J6412" s="25">
        <f t="shared" si="401"/>
        <v>0</v>
      </c>
      <c r="K6412" s="25">
        <f t="shared" si="402"/>
        <v>0</v>
      </c>
      <c r="L6412" s="25">
        <f t="shared" si="403"/>
        <v>0</v>
      </c>
      <c r="M6412" s="25">
        <v>1</v>
      </c>
      <c r="N6412" s="25" t="e">
        <v>#N/A</v>
      </c>
      <c r="O6412" s="25" t="e">
        <f>VLOOKUP(A6412,'NFkB target TFs'!$E$10:$E$54,1,FALSE)</f>
        <v>#N/A</v>
      </c>
      <c r="P6412" s="25" t="e">
        <f>VLOOKUP(A6412,'all NFkB targets'!$A$6:$A$571,1,FALSE)</f>
        <v>#N/A</v>
      </c>
    </row>
    <row r="6413" spans="1:16" x14ac:dyDescent="0.25">
      <c r="A6413" s="96" t="s">
        <v>9409</v>
      </c>
      <c r="B6413" s="21" t="s">
        <v>9410</v>
      </c>
      <c r="C6413" s="21"/>
      <c r="D6413" s="22">
        <v>0</v>
      </c>
      <c r="E6413" s="23">
        <v>2.1666189580548296E-2</v>
      </c>
      <c r="F6413" s="23">
        <v>0.11457045207372574</v>
      </c>
      <c r="G6413" s="23">
        <v>0.17349593090717871</v>
      </c>
      <c r="H6413" s="23">
        <v>-0.13552900697563264</v>
      </c>
      <c r="I6413" s="25">
        <f t="shared" si="400"/>
        <v>0</v>
      </c>
      <c r="J6413" s="25">
        <f t="shared" si="401"/>
        <v>0</v>
      </c>
      <c r="K6413" s="25">
        <f t="shared" si="402"/>
        <v>0</v>
      </c>
      <c r="L6413" s="25">
        <f t="shared" si="403"/>
        <v>0</v>
      </c>
      <c r="M6413" s="25">
        <v>0</v>
      </c>
      <c r="N6413" s="25" t="e">
        <v>#N/A</v>
      </c>
      <c r="O6413" s="25" t="e">
        <f>VLOOKUP(A6413,'NFkB target TFs'!$E$10:$E$54,1,FALSE)</f>
        <v>#N/A</v>
      </c>
      <c r="P6413" s="25" t="e">
        <f>VLOOKUP(A6413,'all NFkB targets'!$A$6:$A$571,1,FALSE)</f>
        <v>#N/A</v>
      </c>
    </row>
    <row r="6414" spans="1:16" x14ac:dyDescent="0.25">
      <c r="A6414" s="96" t="s">
        <v>920</v>
      </c>
      <c r="B6414" s="21" t="s">
        <v>921</v>
      </c>
      <c r="C6414" s="21"/>
      <c r="D6414" s="22">
        <v>0</v>
      </c>
      <c r="E6414" s="23">
        <v>-6.8333666735318982E-3</v>
      </c>
      <c r="F6414" s="23">
        <v>-0.28157710874319863</v>
      </c>
      <c r="G6414" s="23">
        <v>-0.15671575234654836</v>
      </c>
      <c r="H6414" s="23">
        <v>-0.13570570930531017</v>
      </c>
      <c r="I6414" s="25">
        <f t="shared" si="400"/>
        <v>0</v>
      </c>
      <c r="J6414" s="25">
        <f t="shared" si="401"/>
        <v>0</v>
      </c>
      <c r="K6414" s="25">
        <f t="shared" si="402"/>
        <v>0</v>
      </c>
      <c r="L6414" s="25">
        <f t="shared" si="403"/>
        <v>0</v>
      </c>
      <c r="M6414" s="25">
        <v>0</v>
      </c>
      <c r="N6414" s="25" t="e">
        <v>#N/A</v>
      </c>
      <c r="O6414" s="25" t="e">
        <f>VLOOKUP(A6414,'NFkB target TFs'!$E$10:$E$54,1,FALSE)</f>
        <v>#N/A</v>
      </c>
      <c r="P6414" s="25" t="e">
        <f>VLOOKUP(A6414,'all NFkB targets'!$A$6:$A$571,1,FALSE)</f>
        <v>#N/A</v>
      </c>
    </row>
    <row r="6415" spans="1:16" x14ac:dyDescent="0.25">
      <c r="A6415" s="96" t="s">
        <v>15164</v>
      </c>
      <c r="B6415" s="21" t="s">
        <v>15165</v>
      </c>
      <c r="C6415" s="21"/>
      <c r="D6415" s="22">
        <v>0</v>
      </c>
      <c r="E6415" s="24">
        <v>-1.5900771504367817</v>
      </c>
      <c r="F6415" s="24">
        <v>-2.9219652731195653</v>
      </c>
      <c r="G6415" s="24">
        <v>-2.1216508349322698</v>
      </c>
      <c r="H6415" s="24">
        <v>-0.13573553247761119</v>
      </c>
      <c r="I6415" s="25">
        <f t="shared" si="400"/>
        <v>1</v>
      </c>
      <c r="J6415" s="25">
        <f t="shared" si="401"/>
        <v>1</v>
      </c>
      <c r="K6415" s="25">
        <f t="shared" si="402"/>
        <v>1</v>
      </c>
      <c r="L6415" s="25">
        <f t="shared" si="403"/>
        <v>0</v>
      </c>
      <c r="M6415" s="25">
        <v>1</v>
      </c>
      <c r="N6415" s="25" t="e">
        <v>#N/A</v>
      </c>
      <c r="O6415" s="25" t="e">
        <f>VLOOKUP(A6415,'NFkB target TFs'!$E$10:$E$54,1,FALSE)</f>
        <v>#N/A</v>
      </c>
      <c r="P6415" s="25" t="e">
        <f>VLOOKUP(A6415,'all NFkB targets'!$A$6:$A$571,1,FALSE)</f>
        <v>#N/A</v>
      </c>
    </row>
    <row r="6416" spans="1:16" x14ac:dyDescent="0.25">
      <c r="A6416" s="96" t="s">
        <v>8699</v>
      </c>
      <c r="B6416" s="21" t="s">
        <v>8700</v>
      </c>
      <c r="C6416" s="21"/>
      <c r="D6416" s="22">
        <v>0</v>
      </c>
      <c r="E6416" s="23">
        <v>-1.4229661506881966E-3</v>
      </c>
      <c r="F6416" s="23">
        <v>-2.714794307543841E-2</v>
      </c>
      <c r="G6416" s="23">
        <v>-0.23664599496245572</v>
      </c>
      <c r="H6416" s="23">
        <v>-0.13581900308100819</v>
      </c>
      <c r="I6416" s="25">
        <f t="shared" si="400"/>
        <v>0</v>
      </c>
      <c r="J6416" s="25">
        <f t="shared" si="401"/>
        <v>0</v>
      </c>
      <c r="K6416" s="25">
        <f t="shared" si="402"/>
        <v>0</v>
      </c>
      <c r="L6416" s="25">
        <f t="shared" si="403"/>
        <v>0</v>
      </c>
      <c r="M6416" s="25">
        <v>0</v>
      </c>
      <c r="N6416" s="25" t="e">
        <v>#N/A</v>
      </c>
      <c r="O6416" s="25" t="e">
        <f>VLOOKUP(A6416,'NFkB target TFs'!$E$10:$E$54,1,FALSE)</f>
        <v>#N/A</v>
      </c>
      <c r="P6416" s="25" t="e">
        <f>VLOOKUP(A6416,'all NFkB targets'!$A$6:$A$571,1,FALSE)</f>
        <v>#N/A</v>
      </c>
    </row>
    <row r="6417" spans="1:16" x14ac:dyDescent="0.25">
      <c r="A6417" s="96" t="s">
        <v>8571</v>
      </c>
      <c r="B6417" s="21" t="s">
        <v>8572</v>
      </c>
      <c r="C6417" s="21"/>
      <c r="D6417" s="22">
        <v>0</v>
      </c>
      <c r="E6417" s="23">
        <v>-0.20306460609046653</v>
      </c>
      <c r="F6417" s="23">
        <v>-9.8488414096224899E-2</v>
      </c>
      <c r="G6417" s="23">
        <v>-0.12169140439350513</v>
      </c>
      <c r="H6417" s="23">
        <v>-0.135874402018936</v>
      </c>
      <c r="I6417" s="25">
        <f t="shared" si="400"/>
        <v>0</v>
      </c>
      <c r="J6417" s="25">
        <f t="shared" si="401"/>
        <v>0</v>
      </c>
      <c r="K6417" s="25">
        <f t="shared" si="402"/>
        <v>0</v>
      </c>
      <c r="L6417" s="25">
        <f t="shared" si="403"/>
        <v>0</v>
      </c>
      <c r="M6417" s="25">
        <v>0</v>
      </c>
      <c r="N6417" s="25" t="e">
        <v>#N/A</v>
      </c>
      <c r="O6417" s="25" t="e">
        <f>VLOOKUP(A6417,'NFkB target TFs'!$E$10:$E$54,1,FALSE)</f>
        <v>#N/A</v>
      </c>
      <c r="P6417" s="25" t="e">
        <f>VLOOKUP(A6417,'all NFkB targets'!$A$6:$A$571,1,FALSE)</f>
        <v>#N/A</v>
      </c>
    </row>
    <row r="6418" spans="1:16" x14ac:dyDescent="0.25">
      <c r="A6418" s="96" t="s">
        <v>2870</v>
      </c>
      <c r="B6418" s="21" t="s">
        <v>2871</v>
      </c>
      <c r="C6418" s="21"/>
      <c r="D6418" s="22">
        <v>0</v>
      </c>
      <c r="E6418" s="23">
        <v>0.25779305996377305</v>
      </c>
      <c r="F6418" s="23">
        <v>0.10463399093043903</v>
      </c>
      <c r="G6418" s="23">
        <v>-0.4410196512163535</v>
      </c>
      <c r="H6418" s="23">
        <v>-0.13588708932853072</v>
      </c>
      <c r="I6418" s="25">
        <f t="shared" si="400"/>
        <v>0</v>
      </c>
      <c r="J6418" s="25">
        <f t="shared" si="401"/>
        <v>0</v>
      </c>
      <c r="K6418" s="25">
        <f t="shared" si="402"/>
        <v>0</v>
      </c>
      <c r="L6418" s="25">
        <f t="shared" si="403"/>
        <v>0</v>
      </c>
      <c r="M6418" s="25">
        <v>0</v>
      </c>
      <c r="N6418" s="25" t="e">
        <v>#N/A</v>
      </c>
      <c r="O6418" s="25" t="e">
        <f>VLOOKUP(A6418,'NFkB target TFs'!$E$10:$E$54,1,FALSE)</f>
        <v>#N/A</v>
      </c>
      <c r="P6418" s="25" t="e">
        <f>VLOOKUP(A6418,'all NFkB targets'!$A$6:$A$571,1,FALSE)</f>
        <v>#N/A</v>
      </c>
    </row>
    <row r="6419" spans="1:16" x14ac:dyDescent="0.25">
      <c r="A6419" s="96" t="s">
        <v>9028</v>
      </c>
      <c r="B6419" s="21" t="s">
        <v>9029</v>
      </c>
      <c r="C6419" s="21"/>
      <c r="D6419" s="22">
        <v>0</v>
      </c>
      <c r="E6419" s="23">
        <v>3.5413383606507136E-2</v>
      </c>
      <c r="F6419" s="23">
        <v>0.31049671169963311</v>
      </c>
      <c r="G6419" s="23">
        <v>-3.5693233645616086E-2</v>
      </c>
      <c r="H6419" s="23">
        <v>-0.13591431982616048</v>
      </c>
      <c r="I6419" s="25">
        <f t="shared" si="400"/>
        <v>0</v>
      </c>
      <c r="J6419" s="25">
        <f t="shared" si="401"/>
        <v>0</v>
      </c>
      <c r="K6419" s="25">
        <f t="shared" si="402"/>
        <v>0</v>
      </c>
      <c r="L6419" s="25">
        <f t="shared" si="403"/>
        <v>0</v>
      </c>
      <c r="M6419" s="25">
        <v>0</v>
      </c>
      <c r="N6419" s="25" t="e">
        <v>#N/A</v>
      </c>
      <c r="O6419" s="25" t="e">
        <f>VLOOKUP(A6419,'NFkB target TFs'!$E$10:$E$54,1,FALSE)</f>
        <v>#N/A</v>
      </c>
      <c r="P6419" s="25" t="e">
        <f>VLOOKUP(A6419,'all NFkB targets'!$A$6:$A$571,1,FALSE)</f>
        <v>#N/A</v>
      </c>
    </row>
    <row r="6420" spans="1:16" x14ac:dyDescent="0.25">
      <c r="A6420" s="96" t="s">
        <v>5252</v>
      </c>
      <c r="B6420" s="21" t="s">
        <v>5253</v>
      </c>
      <c r="C6420" s="21"/>
      <c r="D6420" s="22">
        <v>0</v>
      </c>
      <c r="E6420" s="23">
        <v>-0.36482987303144487</v>
      </c>
      <c r="F6420" s="23">
        <v>0.2905122017040061</v>
      </c>
      <c r="G6420" s="23">
        <v>-0.21980589595089872</v>
      </c>
      <c r="H6420" s="23">
        <v>-0.13596539161443202</v>
      </c>
      <c r="I6420" s="25">
        <f t="shared" si="400"/>
        <v>0</v>
      </c>
      <c r="J6420" s="25">
        <f t="shared" si="401"/>
        <v>0</v>
      </c>
      <c r="K6420" s="25">
        <f t="shared" si="402"/>
        <v>0</v>
      </c>
      <c r="L6420" s="25">
        <f t="shared" si="403"/>
        <v>0</v>
      </c>
      <c r="M6420" s="25">
        <v>0</v>
      </c>
      <c r="N6420" s="25" t="e">
        <v>#N/A</v>
      </c>
      <c r="O6420" s="25" t="e">
        <f>VLOOKUP(A6420,'NFkB target TFs'!$E$10:$E$54,1,FALSE)</f>
        <v>#N/A</v>
      </c>
      <c r="P6420" s="25" t="e">
        <f>VLOOKUP(A6420,'all NFkB targets'!$A$6:$A$571,1,FALSE)</f>
        <v>#N/A</v>
      </c>
    </row>
    <row r="6421" spans="1:16" x14ac:dyDescent="0.25">
      <c r="A6421" s="96" t="s">
        <v>3790</v>
      </c>
      <c r="B6421" s="21" t="s">
        <v>3791</v>
      </c>
      <c r="C6421" s="21"/>
      <c r="D6421" s="22">
        <v>0</v>
      </c>
      <c r="E6421" s="23">
        <v>6.3662709049060448E-2</v>
      </c>
      <c r="F6421" s="23">
        <v>2.0777848694060665E-2</v>
      </c>
      <c r="G6421" s="23">
        <v>0.12580335088311453</v>
      </c>
      <c r="H6421" s="23">
        <v>-0.13604069369646499</v>
      </c>
      <c r="I6421" s="25">
        <f t="shared" si="400"/>
        <v>0</v>
      </c>
      <c r="J6421" s="25">
        <f t="shared" si="401"/>
        <v>0</v>
      </c>
      <c r="K6421" s="25">
        <f t="shared" si="402"/>
        <v>0</v>
      </c>
      <c r="L6421" s="25">
        <f t="shared" si="403"/>
        <v>0</v>
      </c>
      <c r="M6421" s="25">
        <v>0</v>
      </c>
      <c r="N6421" s="25" t="e">
        <v>#N/A</v>
      </c>
      <c r="O6421" s="25" t="e">
        <f>VLOOKUP(A6421,'NFkB target TFs'!$E$10:$E$54,1,FALSE)</f>
        <v>#N/A</v>
      </c>
      <c r="P6421" s="25" t="e">
        <f>VLOOKUP(A6421,'all NFkB targets'!$A$6:$A$571,1,FALSE)</f>
        <v>#N/A</v>
      </c>
    </row>
    <row r="6422" spans="1:16" x14ac:dyDescent="0.25">
      <c r="A6422" s="96" t="s">
        <v>6449</v>
      </c>
      <c r="B6422" s="21" t="s">
        <v>941</v>
      </c>
      <c r="C6422" s="21"/>
      <c r="D6422" s="22">
        <v>0</v>
      </c>
      <c r="E6422" s="23">
        <v>-0.1124958860917093</v>
      </c>
      <c r="F6422" s="23">
        <v>0.37185332021904471</v>
      </c>
      <c r="G6422" s="23">
        <v>0.15195691168666686</v>
      </c>
      <c r="H6422" s="23">
        <v>-0.13606310600644372</v>
      </c>
      <c r="I6422" s="25">
        <f t="shared" si="400"/>
        <v>0</v>
      </c>
      <c r="J6422" s="25">
        <f t="shared" si="401"/>
        <v>0</v>
      </c>
      <c r="K6422" s="25">
        <f t="shared" si="402"/>
        <v>0</v>
      </c>
      <c r="L6422" s="25">
        <f t="shared" si="403"/>
        <v>0</v>
      </c>
      <c r="M6422" s="25">
        <v>0</v>
      </c>
      <c r="N6422" s="25" t="e">
        <v>#N/A</v>
      </c>
      <c r="O6422" s="25" t="e">
        <f>VLOOKUP(A6422,'NFkB target TFs'!$E$10:$E$54,1,FALSE)</f>
        <v>#N/A</v>
      </c>
      <c r="P6422" s="25" t="e">
        <f>VLOOKUP(A6422,'all NFkB targets'!$A$6:$A$571,1,FALSE)</f>
        <v>#N/A</v>
      </c>
    </row>
    <row r="6423" spans="1:16" x14ac:dyDescent="0.25">
      <c r="A6423" s="96" t="s">
        <v>9912</v>
      </c>
      <c r="B6423" s="21" t="s">
        <v>9913</v>
      </c>
      <c r="C6423" s="21"/>
      <c r="D6423" s="22">
        <v>0</v>
      </c>
      <c r="E6423" s="23">
        <v>-0.25624524017115458</v>
      </c>
      <c r="F6423" s="23">
        <v>0.11341838679182091</v>
      </c>
      <c r="G6423" s="23">
        <v>4.4344495313702617E-2</v>
      </c>
      <c r="H6423" s="23">
        <v>-0.13607361925165742</v>
      </c>
      <c r="I6423" s="25">
        <f t="shared" si="400"/>
        <v>0</v>
      </c>
      <c r="J6423" s="25">
        <f t="shared" si="401"/>
        <v>0</v>
      </c>
      <c r="K6423" s="25">
        <f t="shared" si="402"/>
        <v>0</v>
      </c>
      <c r="L6423" s="25">
        <f t="shared" si="403"/>
        <v>0</v>
      </c>
      <c r="M6423" s="25">
        <v>0</v>
      </c>
      <c r="N6423" s="25" t="e">
        <v>#N/A</v>
      </c>
      <c r="O6423" s="25" t="e">
        <f>VLOOKUP(A6423,'NFkB target TFs'!$E$10:$E$54,1,FALSE)</f>
        <v>#N/A</v>
      </c>
      <c r="P6423" s="25" t="e">
        <f>VLOOKUP(A6423,'all NFkB targets'!$A$6:$A$571,1,FALSE)</f>
        <v>#N/A</v>
      </c>
    </row>
    <row r="6424" spans="1:16" x14ac:dyDescent="0.25">
      <c r="A6424" s="96" t="s">
        <v>13529</v>
      </c>
      <c r="B6424" s="21" t="s">
        <v>13530</v>
      </c>
      <c r="C6424" s="21"/>
      <c r="D6424" s="22">
        <v>0</v>
      </c>
      <c r="E6424" s="23">
        <v>6.9660877968883358E-2</v>
      </c>
      <c r="F6424" s="28">
        <v>0.39323034759621878</v>
      </c>
      <c r="G6424" s="28">
        <v>0.66570904191225988</v>
      </c>
      <c r="H6424" s="24">
        <v>-0.13635829994989829</v>
      </c>
      <c r="I6424" s="25">
        <f t="shared" si="400"/>
        <v>0</v>
      </c>
      <c r="J6424" s="25">
        <f t="shared" si="401"/>
        <v>0</v>
      </c>
      <c r="K6424" s="25">
        <f t="shared" si="402"/>
        <v>1</v>
      </c>
      <c r="L6424" s="25">
        <f t="shared" si="403"/>
        <v>0</v>
      </c>
      <c r="M6424" s="25">
        <v>1</v>
      </c>
      <c r="N6424" s="25" t="e">
        <v>#N/A</v>
      </c>
      <c r="O6424" s="25" t="e">
        <f>VLOOKUP(A6424,'NFkB target TFs'!$E$10:$E$54,1,FALSE)</f>
        <v>#N/A</v>
      </c>
      <c r="P6424" s="25" t="e">
        <f>VLOOKUP(A6424,'all NFkB targets'!$A$6:$A$571,1,FALSE)</f>
        <v>#N/A</v>
      </c>
    </row>
    <row r="6425" spans="1:16" x14ac:dyDescent="0.25">
      <c r="A6425" s="96" t="s">
        <v>3915</v>
      </c>
      <c r="B6425" s="21" t="s">
        <v>3916</v>
      </c>
      <c r="C6425" s="21"/>
      <c r="D6425" s="22">
        <v>0</v>
      </c>
      <c r="E6425" s="23">
        <v>1.0479181373819545E-2</v>
      </c>
      <c r="F6425" s="23">
        <v>-4.4356639700450569E-2</v>
      </c>
      <c r="G6425" s="23">
        <v>1.083112305608663E-2</v>
      </c>
      <c r="H6425" s="23">
        <v>-0.13645985443347458</v>
      </c>
      <c r="I6425" s="25">
        <f t="shared" si="400"/>
        <v>0</v>
      </c>
      <c r="J6425" s="25">
        <f t="shared" si="401"/>
        <v>0</v>
      </c>
      <c r="K6425" s="25">
        <f t="shared" si="402"/>
        <v>0</v>
      </c>
      <c r="L6425" s="25">
        <f t="shared" si="403"/>
        <v>0</v>
      </c>
      <c r="M6425" s="25">
        <v>0</v>
      </c>
      <c r="N6425" s="25" t="e">
        <v>#N/A</v>
      </c>
      <c r="O6425" s="25" t="e">
        <f>VLOOKUP(A6425,'NFkB target TFs'!$E$10:$E$54,1,FALSE)</f>
        <v>#N/A</v>
      </c>
      <c r="P6425" s="25" t="e">
        <f>VLOOKUP(A6425,'all NFkB targets'!$A$6:$A$571,1,FALSE)</f>
        <v>#N/A</v>
      </c>
    </row>
    <row r="6426" spans="1:16" x14ac:dyDescent="0.25">
      <c r="A6426" s="96" t="s">
        <v>11082</v>
      </c>
      <c r="B6426" s="21" t="s">
        <v>11083</v>
      </c>
      <c r="C6426" s="21"/>
      <c r="D6426" s="22">
        <v>0</v>
      </c>
      <c r="E6426" s="23">
        <v>0.14113188883501951</v>
      </c>
      <c r="F6426" s="23">
        <v>0.40054404141637767</v>
      </c>
      <c r="G6426" s="23">
        <v>0.33518419158962937</v>
      </c>
      <c r="H6426" s="23">
        <v>-0.13656988373702617</v>
      </c>
      <c r="I6426" s="25">
        <f t="shared" si="400"/>
        <v>0</v>
      </c>
      <c r="J6426" s="25">
        <f t="shared" si="401"/>
        <v>0</v>
      </c>
      <c r="K6426" s="25">
        <f t="shared" si="402"/>
        <v>0</v>
      </c>
      <c r="L6426" s="25">
        <f t="shared" si="403"/>
        <v>0</v>
      </c>
      <c r="M6426" s="25">
        <v>0</v>
      </c>
      <c r="N6426" s="25" t="e">
        <v>#N/A</v>
      </c>
      <c r="O6426" s="25" t="e">
        <f>VLOOKUP(A6426,'NFkB target TFs'!$E$10:$E$54,1,FALSE)</f>
        <v>#N/A</v>
      </c>
      <c r="P6426" s="25" t="e">
        <f>VLOOKUP(A6426,'all NFkB targets'!$A$6:$A$571,1,FALSE)</f>
        <v>#N/A</v>
      </c>
    </row>
    <row r="6427" spans="1:16" x14ac:dyDescent="0.25">
      <c r="A6427" s="96" t="s">
        <v>13984</v>
      </c>
      <c r="B6427" s="21" t="s">
        <v>13985</v>
      </c>
      <c r="C6427" s="21"/>
      <c r="D6427" s="22">
        <v>0</v>
      </c>
      <c r="E6427" s="24">
        <v>-0.13646001010633288</v>
      </c>
      <c r="F6427" s="28">
        <v>0.16769575293145775</v>
      </c>
      <c r="G6427" s="28">
        <v>0.58960720348741791</v>
      </c>
      <c r="H6427" s="24">
        <v>-0.13657366491494444</v>
      </c>
      <c r="I6427" s="25">
        <f t="shared" si="400"/>
        <v>0</v>
      </c>
      <c r="J6427" s="25">
        <f t="shared" si="401"/>
        <v>0</v>
      </c>
      <c r="K6427" s="25">
        <f t="shared" si="402"/>
        <v>1</v>
      </c>
      <c r="L6427" s="25">
        <f t="shared" si="403"/>
        <v>0</v>
      </c>
      <c r="M6427" s="25">
        <v>1</v>
      </c>
      <c r="N6427" s="25" t="e">
        <v>#N/A</v>
      </c>
      <c r="O6427" s="25" t="e">
        <f>VLOOKUP(A6427,'NFkB target TFs'!$E$10:$E$54,1,FALSE)</f>
        <v>#N/A</v>
      </c>
      <c r="P6427" s="25" t="e">
        <f>VLOOKUP(A6427,'all NFkB targets'!$A$6:$A$571,1,FALSE)</f>
        <v>#N/A</v>
      </c>
    </row>
    <row r="6428" spans="1:16" x14ac:dyDescent="0.25">
      <c r="A6428" s="96" t="s">
        <v>10538</v>
      </c>
      <c r="B6428" s="21" t="s">
        <v>10539</v>
      </c>
      <c r="C6428" s="21"/>
      <c r="D6428" s="22">
        <v>0</v>
      </c>
      <c r="E6428" s="23">
        <v>-5.9515369239721537E-4</v>
      </c>
      <c r="F6428" s="23">
        <v>-0.36262628426777754</v>
      </c>
      <c r="G6428" s="23">
        <v>-0.2317292810887106</v>
      </c>
      <c r="H6428" s="23">
        <v>-0.136582510997452</v>
      </c>
      <c r="I6428" s="25">
        <f t="shared" si="400"/>
        <v>0</v>
      </c>
      <c r="J6428" s="25">
        <f t="shared" si="401"/>
        <v>0</v>
      </c>
      <c r="K6428" s="25">
        <f t="shared" si="402"/>
        <v>0</v>
      </c>
      <c r="L6428" s="25">
        <f t="shared" si="403"/>
        <v>0</v>
      </c>
      <c r="M6428" s="25">
        <v>0</v>
      </c>
      <c r="N6428" s="25" t="e">
        <v>#N/A</v>
      </c>
      <c r="O6428" s="25" t="e">
        <f>VLOOKUP(A6428,'NFkB target TFs'!$E$10:$E$54,1,FALSE)</f>
        <v>#N/A</v>
      </c>
      <c r="P6428" s="25" t="e">
        <f>VLOOKUP(A6428,'all NFkB targets'!$A$6:$A$571,1,FALSE)</f>
        <v>#N/A</v>
      </c>
    </row>
    <row r="6429" spans="1:16" x14ac:dyDescent="0.25">
      <c r="A6429" s="96" t="s">
        <v>12433</v>
      </c>
      <c r="B6429" s="21" t="s">
        <v>12434</v>
      </c>
      <c r="C6429" s="21"/>
      <c r="D6429" s="22">
        <v>0</v>
      </c>
      <c r="E6429" s="24">
        <v>-0.29216164535380573</v>
      </c>
      <c r="F6429" s="28">
        <v>0.6502099354295805</v>
      </c>
      <c r="G6429" s="23">
        <v>1.7624371599676482E-2</v>
      </c>
      <c r="H6429" s="24">
        <v>-0.1368250997393336</v>
      </c>
      <c r="I6429" s="25">
        <f t="shared" si="400"/>
        <v>0</v>
      </c>
      <c r="J6429" s="25">
        <f t="shared" si="401"/>
        <v>1</v>
      </c>
      <c r="K6429" s="25">
        <f t="shared" si="402"/>
        <v>0</v>
      </c>
      <c r="L6429" s="25">
        <f t="shared" si="403"/>
        <v>0</v>
      </c>
      <c r="M6429" s="25">
        <v>1</v>
      </c>
      <c r="N6429" s="25" t="e">
        <v>#N/A</v>
      </c>
      <c r="O6429" s="25" t="e">
        <f>VLOOKUP(A6429,'NFkB target TFs'!$E$10:$E$54,1,FALSE)</f>
        <v>#N/A</v>
      </c>
      <c r="P6429" s="25" t="e">
        <f>VLOOKUP(A6429,'all NFkB targets'!$A$6:$A$571,1,FALSE)</f>
        <v>#N/A</v>
      </c>
    </row>
    <row r="6430" spans="1:16" x14ac:dyDescent="0.25">
      <c r="A6430" s="96" t="s">
        <v>4686</v>
      </c>
      <c r="B6430" s="21" t="s">
        <v>4687</v>
      </c>
      <c r="C6430" s="21"/>
      <c r="D6430" s="22">
        <v>0</v>
      </c>
      <c r="E6430" s="23">
        <v>-0.20578479129748167</v>
      </c>
      <c r="F6430" s="23">
        <v>4.214060547820106E-2</v>
      </c>
      <c r="G6430" s="23">
        <v>-7.3826836030079959E-2</v>
      </c>
      <c r="H6430" s="23">
        <v>-0.13685992020215332</v>
      </c>
      <c r="I6430" s="25">
        <f t="shared" si="400"/>
        <v>0</v>
      </c>
      <c r="J6430" s="25">
        <f t="shared" si="401"/>
        <v>0</v>
      </c>
      <c r="K6430" s="25">
        <f t="shared" si="402"/>
        <v>0</v>
      </c>
      <c r="L6430" s="25">
        <f t="shared" si="403"/>
        <v>0</v>
      </c>
      <c r="M6430" s="25">
        <v>0</v>
      </c>
      <c r="N6430" s="25" t="e">
        <v>#N/A</v>
      </c>
      <c r="O6430" s="25" t="e">
        <f>VLOOKUP(A6430,'NFkB target TFs'!$E$10:$E$54,1,FALSE)</f>
        <v>#N/A</v>
      </c>
      <c r="P6430" s="25" t="e">
        <f>VLOOKUP(A6430,'all NFkB targets'!$A$6:$A$571,1,FALSE)</f>
        <v>#N/A</v>
      </c>
    </row>
    <row r="6431" spans="1:16" x14ac:dyDescent="0.25">
      <c r="A6431" s="96" t="s">
        <v>14357</v>
      </c>
      <c r="B6431" s="21" t="s">
        <v>14358</v>
      </c>
      <c r="C6431" s="21"/>
      <c r="D6431" s="22">
        <v>0</v>
      </c>
      <c r="E6431" s="28">
        <v>1.7007000807125676</v>
      </c>
      <c r="F6431" s="28">
        <v>0.44779769741437825</v>
      </c>
      <c r="G6431" s="24">
        <v>-0.87444108727524572</v>
      </c>
      <c r="H6431" s="24">
        <v>-0.13691249411186507</v>
      </c>
      <c r="I6431" s="25">
        <f t="shared" si="400"/>
        <v>1</v>
      </c>
      <c r="J6431" s="25">
        <f t="shared" si="401"/>
        <v>0</v>
      </c>
      <c r="K6431" s="25">
        <f t="shared" si="402"/>
        <v>1</v>
      </c>
      <c r="L6431" s="25">
        <f t="shared" si="403"/>
        <v>0</v>
      </c>
      <c r="M6431" s="25">
        <v>1</v>
      </c>
      <c r="N6431" s="25" t="e">
        <v>#N/A</v>
      </c>
      <c r="O6431" s="25" t="e">
        <f>VLOOKUP(A6431,'NFkB target TFs'!$E$10:$E$54,1,FALSE)</f>
        <v>#N/A</v>
      </c>
      <c r="P6431" s="25" t="e">
        <f>VLOOKUP(A6431,'all NFkB targets'!$A$6:$A$571,1,FALSE)</f>
        <v>#N/A</v>
      </c>
    </row>
    <row r="6432" spans="1:16" x14ac:dyDescent="0.25">
      <c r="A6432" s="96" t="s">
        <v>14411</v>
      </c>
      <c r="B6432" s="21" t="s">
        <v>14412</v>
      </c>
      <c r="C6432" s="21"/>
      <c r="D6432" s="22">
        <v>0</v>
      </c>
      <c r="E6432" s="28">
        <v>1.657471299802445</v>
      </c>
      <c r="F6432" s="24">
        <v>-0.43375461496009338</v>
      </c>
      <c r="G6432" s="24">
        <v>-0.6320295365278561</v>
      </c>
      <c r="H6432" s="24">
        <v>-0.13694837872463311</v>
      </c>
      <c r="I6432" s="25">
        <f t="shared" si="400"/>
        <v>1</v>
      </c>
      <c r="J6432" s="25">
        <f t="shared" si="401"/>
        <v>0</v>
      </c>
      <c r="K6432" s="25">
        <f t="shared" si="402"/>
        <v>1</v>
      </c>
      <c r="L6432" s="25">
        <f t="shared" si="403"/>
        <v>0</v>
      </c>
      <c r="M6432" s="25">
        <v>1</v>
      </c>
      <c r="N6432" s="25" t="e">
        <v>#N/A</v>
      </c>
      <c r="O6432" s="25" t="e">
        <f>VLOOKUP(A6432,'NFkB target TFs'!$E$10:$E$54,1,FALSE)</f>
        <v>#N/A</v>
      </c>
      <c r="P6432" s="25" t="e">
        <f>VLOOKUP(A6432,'all NFkB targets'!$A$6:$A$571,1,FALSE)</f>
        <v>#N/A</v>
      </c>
    </row>
    <row r="6433" spans="1:16" x14ac:dyDescent="0.25">
      <c r="A6433" s="96" t="s">
        <v>4644</v>
      </c>
      <c r="B6433" s="21" t="s">
        <v>4645</v>
      </c>
      <c r="C6433" s="21"/>
      <c r="D6433" s="22">
        <v>0</v>
      </c>
      <c r="E6433" s="23">
        <v>-0.30036931352796714</v>
      </c>
      <c r="F6433" s="23">
        <v>0.23480700867457144</v>
      </c>
      <c r="G6433" s="23">
        <v>0.32924592494798116</v>
      </c>
      <c r="H6433" s="23">
        <v>-0.137142635022137</v>
      </c>
      <c r="I6433" s="25">
        <f t="shared" si="400"/>
        <v>0</v>
      </c>
      <c r="J6433" s="25">
        <f t="shared" si="401"/>
        <v>0</v>
      </c>
      <c r="K6433" s="25">
        <f t="shared" si="402"/>
        <v>0</v>
      </c>
      <c r="L6433" s="25">
        <f t="shared" si="403"/>
        <v>0</v>
      </c>
      <c r="M6433" s="25">
        <v>0</v>
      </c>
      <c r="N6433" s="25" t="e">
        <v>#N/A</v>
      </c>
      <c r="O6433" s="25" t="e">
        <f>VLOOKUP(A6433,'NFkB target TFs'!$E$10:$E$54,1,FALSE)</f>
        <v>#N/A</v>
      </c>
      <c r="P6433" s="25" t="e">
        <f>VLOOKUP(A6433,'all NFkB targets'!$A$6:$A$571,1,FALSE)</f>
        <v>#N/A</v>
      </c>
    </row>
    <row r="6434" spans="1:16" x14ac:dyDescent="0.25">
      <c r="A6434" s="96" t="s">
        <v>7347</v>
      </c>
      <c r="B6434" s="21" t="s">
        <v>7348</v>
      </c>
      <c r="C6434" s="21"/>
      <c r="D6434" s="22">
        <v>0</v>
      </c>
      <c r="E6434" s="23">
        <v>8.8890154605749949E-2</v>
      </c>
      <c r="F6434" s="23">
        <v>0.12589329301470001</v>
      </c>
      <c r="G6434" s="23">
        <v>0.27091039792951077</v>
      </c>
      <c r="H6434" s="23">
        <v>-0.1371481553043028</v>
      </c>
      <c r="I6434" s="25">
        <f t="shared" si="400"/>
        <v>0</v>
      </c>
      <c r="J6434" s="25">
        <f t="shared" si="401"/>
        <v>0</v>
      </c>
      <c r="K6434" s="25">
        <f t="shared" si="402"/>
        <v>0</v>
      </c>
      <c r="L6434" s="25">
        <f t="shared" si="403"/>
        <v>0</v>
      </c>
      <c r="M6434" s="25">
        <v>0</v>
      </c>
      <c r="N6434" s="25" t="e">
        <v>#N/A</v>
      </c>
      <c r="O6434" s="25" t="e">
        <f>VLOOKUP(A6434,'NFkB target TFs'!$E$10:$E$54,1,FALSE)</f>
        <v>#N/A</v>
      </c>
      <c r="P6434" s="25" t="e">
        <f>VLOOKUP(A6434,'all NFkB targets'!$A$6:$A$571,1,FALSE)</f>
        <v>#N/A</v>
      </c>
    </row>
    <row r="6435" spans="1:16" x14ac:dyDescent="0.25">
      <c r="A6435" s="96" t="s">
        <v>9415</v>
      </c>
      <c r="B6435" s="21" t="s">
        <v>9416</v>
      </c>
      <c r="C6435" s="21"/>
      <c r="D6435" s="22">
        <v>0</v>
      </c>
      <c r="E6435" s="23">
        <v>-0.41859178644510303</v>
      </c>
      <c r="F6435" s="23">
        <v>-0.17783796152935277</v>
      </c>
      <c r="G6435" s="23">
        <v>-4.8186058726365548E-2</v>
      </c>
      <c r="H6435" s="23">
        <v>-0.13721556877256075</v>
      </c>
      <c r="I6435" s="25">
        <f t="shared" si="400"/>
        <v>0</v>
      </c>
      <c r="J6435" s="25">
        <f t="shared" si="401"/>
        <v>0</v>
      </c>
      <c r="K6435" s="25">
        <f t="shared" si="402"/>
        <v>0</v>
      </c>
      <c r="L6435" s="25">
        <f t="shared" si="403"/>
        <v>0</v>
      </c>
      <c r="M6435" s="25">
        <v>0</v>
      </c>
      <c r="N6435" s="25" t="e">
        <v>#N/A</v>
      </c>
      <c r="O6435" s="25" t="e">
        <f>VLOOKUP(A6435,'NFkB target TFs'!$E$10:$E$54,1,FALSE)</f>
        <v>#N/A</v>
      </c>
      <c r="P6435" s="25" t="e">
        <f>VLOOKUP(A6435,'all NFkB targets'!$A$6:$A$571,1,FALSE)</f>
        <v>#N/A</v>
      </c>
    </row>
    <row r="6436" spans="1:16" x14ac:dyDescent="0.25">
      <c r="A6436" s="96" t="s">
        <v>11773</v>
      </c>
      <c r="B6436" s="21" t="s">
        <v>11774</v>
      </c>
      <c r="C6436" s="21"/>
      <c r="D6436" s="22">
        <v>0</v>
      </c>
      <c r="E6436" s="23">
        <v>0.26597895559885626</v>
      </c>
      <c r="F6436" s="23">
        <v>0.2558313570389556</v>
      </c>
      <c r="G6436" s="23">
        <v>5.5884818041803348E-2</v>
      </c>
      <c r="H6436" s="23">
        <v>-0.13736391976569931</v>
      </c>
      <c r="I6436" s="25">
        <f t="shared" si="400"/>
        <v>0</v>
      </c>
      <c r="J6436" s="25">
        <f t="shared" si="401"/>
        <v>0</v>
      </c>
      <c r="K6436" s="25">
        <f t="shared" si="402"/>
        <v>0</v>
      </c>
      <c r="L6436" s="25">
        <f t="shared" si="403"/>
        <v>0</v>
      </c>
      <c r="M6436" s="25">
        <v>0</v>
      </c>
      <c r="N6436" s="25" t="e">
        <v>#N/A</v>
      </c>
      <c r="O6436" s="25" t="e">
        <f>VLOOKUP(A6436,'NFkB target TFs'!$E$10:$E$54,1,FALSE)</f>
        <v>#N/A</v>
      </c>
      <c r="P6436" s="25" t="e">
        <f>VLOOKUP(A6436,'all NFkB targets'!$A$6:$A$571,1,FALSE)</f>
        <v>#N/A</v>
      </c>
    </row>
    <row r="6437" spans="1:16" x14ac:dyDescent="0.25">
      <c r="A6437" s="96" t="s">
        <v>9019</v>
      </c>
      <c r="B6437" s="21" t="s">
        <v>941</v>
      </c>
      <c r="C6437" s="21"/>
      <c r="D6437" s="22">
        <v>0</v>
      </c>
      <c r="E6437" s="23">
        <v>0.12550167428183906</v>
      </c>
      <c r="F6437" s="23">
        <v>0.39509785528697799</v>
      </c>
      <c r="G6437" s="23">
        <v>8.2271689548764945E-2</v>
      </c>
      <c r="H6437" s="23">
        <v>-0.13803732109432881</v>
      </c>
      <c r="I6437" s="25">
        <f t="shared" si="400"/>
        <v>0</v>
      </c>
      <c r="J6437" s="25">
        <f t="shared" si="401"/>
        <v>0</v>
      </c>
      <c r="K6437" s="25">
        <f t="shared" si="402"/>
        <v>0</v>
      </c>
      <c r="L6437" s="25">
        <f t="shared" si="403"/>
        <v>0</v>
      </c>
      <c r="M6437" s="25">
        <v>0</v>
      </c>
      <c r="N6437" s="25" t="e">
        <v>#N/A</v>
      </c>
      <c r="O6437" s="25" t="e">
        <f>VLOOKUP(A6437,'NFkB target TFs'!$E$10:$E$54,1,FALSE)</f>
        <v>#N/A</v>
      </c>
      <c r="P6437" s="25" t="e">
        <f>VLOOKUP(A6437,'all NFkB targets'!$A$6:$A$571,1,FALSE)</f>
        <v>#N/A</v>
      </c>
    </row>
    <row r="6438" spans="1:16" x14ac:dyDescent="0.25">
      <c r="A6438" s="96" t="s">
        <v>8037</v>
      </c>
      <c r="B6438" s="21" t="s">
        <v>8038</v>
      </c>
      <c r="C6438" s="21"/>
      <c r="D6438" s="22">
        <v>0</v>
      </c>
      <c r="E6438" s="23">
        <v>9.9823416471302287E-2</v>
      </c>
      <c r="F6438" s="23">
        <v>0.11955580286781874</v>
      </c>
      <c r="G6438" s="23">
        <v>5.4882550264733314E-2</v>
      </c>
      <c r="H6438" s="23">
        <v>-0.13808317707701448</v>
      </c>
      <c r="I6438" s="25">
        <f t="shared" si="400"/>
        <v>0</v>
      </c>
      <c r="J6438" s="25">
        <f t="shared" si="401"/>
        <v>0</v>
      </c>
      <c r="K6438" s="25">
        <f t="shared" si="402"/>
        <v>0</v>
      </c>
      <c r="L6438" s="25">
        <f t="shared" si="403"/>
        <v>0</v>
      </c>
      <c r="M6438" s="25">
        <v>0</v>
      </c>
      <c r="N6438" s="25" t="e">
        <v>#N/A</v>
      </c>
      <c r="O6438" s="25" t="e">
        <f>VLOOKUP(A6438,'NFkB target TFs'!$E$10:$E$54,1,FALSE)</f>
        <v>#N/A</v>
      </c>
      <c r="P6438" s="25" t="e">
        <f>VLOOKUP(A6438,'all NFkB targets'!$A$6:$A$571,1,FALSE)</f>
        <v>#N/A</v>
      </c>
    </row>
    <row r="6439" spans="1:16" x14ac:dyDescent="0.25">
      <c r="A6439" s="96" t="s">
        <v>14981</v>
      </c>
      <c r="B6439" s="21" t="s">
        <v>14982</v>
      </c>
      <c r="C6439" s="21"/>
      <c r="D6439" s="22">
        <v>0</v>
      </c>
      <c r="E6439" s="28">
        <v>0.61304178917725183</v>
      </c>
      <c r="F6439" s="28">
        <v>0.65428734035227687</v>
      </c>
      <c r="G6439" s="24">
        <v>-0.63853664096765339</v>
      </c>
      <c r="H6439" s="24">
        <v>-0.1381039405312037</v>
      </c>
      <c r="I6439" s="25">
        <f t="shared" si="400"/>
        <v>1</v>
      </c>
      <c r="J6439" s="25">
        <f t="shared" si="401"/>
        <v>1</v>
      </c>
      <c r="K6439" s="25">
        <f t="shared" si="402"/>
        <v>1</v>
      </c>
      <c r="L6439" s="25">
        <f t="shared" si="403"/>
        <v>0</v>
      </c>
      <c r="M6439" s="25">
        <v>1</v>
      </c>
      <c r="N6439" s="25" t="e">
        <v>#N/A</v>
      </c>
      <c r="O6439" s="25" t="e">
        <f>VLOOKUP(A6439,'NFkB target TFs'!$E$10:$E$54,1,FALSE)</f>
        <v>#N/A</v>
      </c>
      <c r="P6439" s="25" t="e">
        <f>VLOOKUP(A6439,'all NFkB targets'!$A$6:$A$571,1,FALSE)</f>
        <v>#N/A</v>
      </c>
    </row>
    <row r="6440" spans="1:16" x14ac:dyDescent="0.25">
      <c r="A6440" s="96" t="s">
        <v>8059</v>
      </c>
      <c r="B6440" s="21" t="s">
        <v>8060</v>
      </c>
      <c r="C6440" s="21"/>
      <c r="D6440" s="22">
        <v>0</v>
      </c>
      <c r="E6440" s="23">
        <v>0.2646446850867103</v>
      </c>
      <c r="F6440" s="23">
        <v>0.35345648915271261</v>
      </c>
      <c r="G6440" s="23">
        <v>-7.0924750068962594E-2</v>
      </c>
      <c r="H6440" s="23">
        <v>-0.13810562718871811</v>
      </c>
      <c r="I6440" s="25">
        <f t="shared" si="400"/>
        <v>0</v>
      </c>
      <c r="J6440" s="25">
        <f t="shared" si="401"/>
        <v>0</v>
      </c>
      <c r="K6440" s="25">
        <f t="shared" si="402"/>
        <v>0</v>
      </c>
      <c r="L6440" s="25">
        <f t="shared" si="403"/>
        <v>0</v>
      </c>
      <c r="M6440" s="25">
        <v>0</v>
      </c>
      <c r="N6440" s="25" t="e">
        <v>#N/A</v>
      </c>
      <c r="O6440" s="25" t="e">
        <f>VLOOKUP(A6440,'NFkB target TFs'!$E$10:$E$54,1,FALSE)</f>
        <v>#N/A</v>
      </c>
      <c r="P6440" s="25" t="e">
        <f>VLOOKUP(A6440,'all NFkB targets'!$A$6:$A$571,1,FALSE)</f>
        <v>#N/A</v>
      </c>
    </row>
    <row r="6441" spans="1:16" x14ac:dyDescent="0.25">
      <c r="A6441" s="96" t="s">
        <v>12753</v>
      </c>
      <c r="B6441" s="21" t="s">
        <v>12754</v>
      </c>
      <c r="C6441" s="21"/>
      <c r="D6441" s="22">
        <v>0</v>
      </c>
      <c r="E6441" s="28">
        <v>0.48994419541368728</v>
      </c>
      <c r="F6441" s="28">
        <v>0.62313205758334866</v>
      </c>
      <c r="G6441" s="24">
        <v>-0.15094117333270857</v>
      </c>
      <c r="H6441" s="24">
        <v>-0.13817004953720693</v>
      </c>
      <c r="I6441" s="25">
        <f t="shared" si="400"/>
        <v>0</v>
      </c>
      <c r="J6441" s="25">
        <f t="shared" si="401"/>
        <v>1</v>
      </c>
      <c r="K6441" s="25">
        <f t="shared" si="402"/>
        <v>0</v>
      </c>
      <c r="L6441" s="25">
        <f t="shared" si="403"/>
        <v>0</v>
      </c>
      <c r="M6441" s="25">
        <v>1</v>
      </c>
      <c r="N6441" s="25" t="e">
        <v>#N/A</v>
      </c>
      <c r="O6441" s="25" t="e">
        <f>VLOOKUP(A6441,'NFkB target TFs'!$E$10:$E$54,1,FALSE)</f>
        <v>#N/A</v>
      </c>
      <c r="P6441" s="25" t="e">
        <f>VLOOKUP(A6441,'all NFkB targets'!$A$6:$A$571,1,FALSE)</f>
        <v>#N/A</v>
      </c>
    </row>
    <row r="6442" spans="1:16" x14ac:dyDescent="0.25">
      <c r="A6442" s="96" t="s">
        <v>12525</v>
      </c>
      <c r="B6442" s="21" t="s">
        <v>12526</v>
      </c>
      <c r="C6442" s="21"/>
      <c r="D6442" s="22">
        <v>0</v>
      </c>
      <c r="E6442" s="23">
        <v>-8.5409444242309937E-2</v>
      </c>
      <c r="F6442" s="24">
        <v>-0.58881042271506845</v>
      </c>
      <c r="G6442" s="23">
        <v>5.4819140698268431E-3</v>
      </c>
      <c r="H6442" s="24">
        <v>-0.1382574665175888</v>
      </c>
      <c r="I6442" s="25">
        <f t="shared" si="400"/>
        <v>0</v>
      </c>
      <c r="J6442" s="25">
        <f t="shared" si="401"/>
        <v>1</v>
      </c>
      <c r="K6442" s="25">
        <f t="shared" si="402"/>
        <v>0</v>
      </c>
      <c r="L6442" s="25">
        <f t="shared" si="403"/>
        <v>0</v>
      </c>
      <c r="M6442" s="25">
        <v>1</v>
      </c>
      <c r="N6442" s="25" t="e">
        <v>#N/A</v>
      </c>
      <c r="O6442" s="25" t="e">
        <f>VLOOKUP(A6442,'NFkB target TFs'!$E$10:$E$54,1,FALSE)</f>
        <v>#N/A</v>
      </c>
      <c r="P6442" s="25" t="e">
        <f>VLOOKUP(A6442,'all NFkB targets'!$A$6:$A$571,1,FALSE)</f>
        <v>#N/A</v>
      </c>
    </row>
    <row r="6443" spans="1:16" x14ac:dyDescent="0.25">
      <c r="A6443" s="96" t="s">
        <v>5378</v>
      </c>
      <c r="B6443" s="21" t="s">
        <v>5379</v>
      </c>
      <c r="C6443" s="21"/>
      <c r="D6443" s="22">
        <v>0</v>
      </c>
      <c r="E6443" s="23">
        <v>-0.12903165444918493</v>
      </c>
      <c r="F6443" s="23">
        <v>-8.1024143021621448E-3</v>
      </c>
      <c r="G6443" s="23">
        <v>7.2365139019713323E-2</v>
      </c>
      <c r="H6443" s="23">
        <v>-0.13835636669555545</v>
      </c>
      <c r="I6443" s="25">
        <f t="shared" si="400"/>
        <v>0</v>
      </c>
      <c r="J6443" s="25">
        <f t="shared" si="401"/>
        <v>0</v>
      </c>
      <c r="K6443" s="25">
        <f t="shared" si="402"/>
        <v>0</v>
      </c>
      <c r="L6443" s="25">
        <f t="shared" si="403"/>
        <v>0</v>
      </c>
      <c r="M6443" s="25">
        <v>0</v>
      </c>
      <c r="N6443" s="25" t="e">
        <v>#N/A</v>
      </c>
      <c r="O6443" s="25" t="e">
        <f>VLOOKUP(A6443,'NFkB target TFs'!$E$10:$E$54,1,FALSE)</f>
        <v>#N/A</v>
      </c>
      <c r="P6443" s="25" t="e">
        <f>VLOOKUP(A6443,'all NFkB targets'!$A$6:$A$571,1,FALSE)</f>
        <v>#N/A</v>
      </c>
    </row>
    <row r="6444" spans="1:16" x14ac:dyDescent="0.25">
      <c r="A6444" s="96" t="s">
        <v>12232</v>
      </c>
      <c r="B6444" s="21" t="s">
        <v>12233</v>
      </c>
      <c r="C6444" s="21"/>
      <c r="D6444" s="22">
        <v>0</v>
      </c>
      <c r="E6444" s="28">
        <v>0.59456335876650301</v>
      </c>
      <c r="F6444" s="28">
        <v>0.23245227165220303</v>
      </c>
      <c r="G6444" s="24">
        <v>-0.16429459866345769</v>
      </c>
      <c r="H6444" s="24">
        <v>-0.13853572296170105</v>
      </c>
      <c r="I6444" s="25">
        <f t="shared" ref="I6444:I6507" si="404">IF(ABS(E6444)&gt;0.585,1,0)</f>
        <v>1</v>
      </c>
      <c r="J6444" s="25">
        <f t="shared" ref="J6444:J6507" si="405">IF(ABS(F6444)&gt;0.585,1,0)</f>
        <v>0</v>
      </c>
      <c r="K6444" s="25">
        <f t="shared" ref="K6444:K6507" si="406">IF(ABS(G6444)&gt;0.585,1,0)</f>
        <v>0</v>
      </c>
      <c r="L6444" s="25">
        <f t="shared" ref="L6444:L6507" si="407">IF(ABS(H6444)&gt;0.585,1,0)</f>
        <v>0</v>
      </c>
      <c r="M6444" s="25">
        <v>1</v>
      </c>
      <c r="N6444" s="25" t="e">
        <v>#N/A</v>
      </c>
      <c r="O6444" s="25" t="e">
        <f>VLOOKUP(A6444,'NFkB target TFs'!$E$10:$E$54,1,FALSE)</f>
        <v>#N/A</v>
      </c>
      <c r="P6444" s="25" t="e">
        <f>VLOOKUP(A6444,'all NFkB targets'!$A$6:$A$571,1,FALSE)</f>
        <v>#N/A</v>
      </c>
    </row>
    <row r="6445" spans="1:16" x14ac:dyDescent="0.25">
      <c r="A6445" s="96" t="s">
        <v>7283</v>
      </c>
      <c r="B6445" s="21" t="s">
        <v>7284</v>
      </c>
      <c r="C6445" s="21"/>
      <c r="D6445" s="22">
        <v>0</v>
      </c>
      <c r="E6445" s="23">
        <v>-0.17691639166353509</v>
      </c>
      <c r="F6445" s="23">
        <v>-7.5591451111444705E-2</v>
      </c>
      <c r="G6445" s="23">
        <v>-4.5619830328618417E-2</v>
      </c>
      <c r="H6445" s="23">
        <v>-0.13874066518941686</v>
      </c>
      <c r="I6445" s="25">
        <f t="shared" si="404"/>
        <v>0</v>
      </c>
      <c r="J6445" s="25">
        <f t="shared" si="405"/>
        <v>0</v>
      </c>
      <c r="K6445" s="25">
        <f t="shared" si="406"/>
        <v>0</v>
      </c>
      <c r="L6445" s="25">
        <f t="shared" si="407"/>
        <v>0</v>
      </c>
      <c r="M6445" s="25">
        <v>0</v>
      </c>
      <c r="N6445" s="25" t="e">
        <v>#N/A</v>
      </c>
      <c r="O6445" s="25" t="e">
        <f>VLOOKUP(A6445,'NFkB target TFs'!$E$10:$E$54,1,FALSE)</f>
        <v>#N/A</v>
      </c>
      <c r="P6445" s="25" t="e">
        <f>VLOOKUP(A6445,'all NFkB targets'!$A$6:$A$571,1,FALSE)</f>
        <v>#N/A</v>
      </c>
    </row>
    <row r="6446" spans="1:16" x14ac:dyDescent="0.25">
      <c r="A6446" s="96" t="s">
        <v>12155</v>
      </c>
      <c r="B6446" s="21" t="s">
        <v>12156</v>
      </c>
      <c r="C6446" s="21"/>
      <c r="D6446" s="22">
        <v>0</v>
      </c>
      <c r="E6446" s="24">
        <v>-0.61522471656811428</v>
      </c>
      <c r="F6446" s="24">
        <v>-0.28608007718867379</v>
      </c>
      <c r="G6446" s="24">
        <v>-0.46420989979919258</v>
      </c>
      <c r="H6446" s="24">
        <v>-0.13883850750964385</v>
      </c>
      <c r="I6446" s="25">
        <f t="shared" si="404"/>
        <v>1</v>
      </c>
      <c r="J6446" s="25">
        <f t="shared" si="405"/>
        <v>0</v>
      </c>
      <c r="K6446" s="25">
        <f t="shared" si="406"/>
        <v>0</v>
      </c>
      <c r="L6446" s="25">
        <f t="shared" si="407"/>
        <v>0</v>
      </c>
      <c r="M6446" s="25">
        <v>1</v>
      </c>
      <c r="N6446" s="25" t="e">
        <v>#N/A</v>
      </c>
      <c r="O6446" s="25" t="e">
        <f>VLOOKUP(A6446,'NFkB target TFs'!$E$10:$E$54,1,FALSE)</f>
        <v>#N/A</v>
      </c>
      <c r="P6446" s="25" t="e">
        <f>VLOOKUP(A6446,'all NFkB targets'!$A$6:$A$571,1,FALSE)</f>
        <v>#N/A</v>
      </c>
    </row>
    <row r="6447" spans="1:16" x14ac:dyDescent="0.25">
      <c r="A6447" s="96" t="s">
        <v>6333</v>
      </c>
      <c r="B6447" s="21" t="s">
        <v>6334</v>
      </c>
      <c r="C6447" s="21"/>
      <c r="D6447" s="22">
        <v>0</v>
      </c>
      <c r="E6447" s="23">
        <v>0.2154906843881047</v>
      </c>
      <c r="F6447" s="23">
        <v>5.5104855489523825E-2</v>
      </c>
      <c r="G6447" s="23">
        <v>-0.18327813566923501</v>
      </c>
      <c r="H6447" s="23">
        <v>-0.13916912984848101</v>
      </c>
      <c r="I6447" s="25">
        <f t="shared" si="404"/>
        <v>0</v>
      </c>
      <c r="J6447" s="25">
        <f t="shared" si="405"/>
        <v>0</v>
      </c>
      <c r="K6447" s="25">
        <f t="shared" si="406"/>
        <v>0</v>
      </c>
      <c r="L6447" s="25">
        <f t="shared" si="407"/>
        <v>0</v>
      </c>
      <c r="M6447" s="25">
        <v>0</v>
      </c>
      <c r="N6447" s="25" t="e">
        <v>#N/A</v>
      </c>
      <c r="O6447" s="25" t="e">
        <f>VLOOKUP(A6447,'NFkB target TFs'!$E$10:$E$54,1,FALSE)</f>
        <v>#N/A</v>
      </c>
      <c r="P6447" s="25" t="e">
        <f>VLOOKUP(A6447,'all NFkB targets'!$A$6:$A$571,1,FALSE)</f>
        <v>#N/A</v>
      </c>
    </row>
    <row r="6448" spans="1:16" x14ac:dyDescent="0.25">
      <c r="A6448" s="96" t="s">
        <v>2973</v>
      </c>
      <c r="B6448" s="21" t="s">
        <v>2974</v>
      </c>
      <c r="C6448" s="21"/>
      <c r="D6448" s="22">
        <v>0</v>
      </c>
      <c r="E6448" s="23">
        <v>-0.22732159615413436</v>
      </c>
      <c r="F6448" s="23">
        <v>0.15755051351555691</v>
      </c>
      <c r="G6448" s="23">
        <v>0.26736373415764686</v>
      </c>
      <c r="H6448" s="23">
        <v>-0.13932038364193913</v>
      </c>
      <c r="I6448" s="25">
        <f t="shared" si="404"/>
        <v>0</v>
      </c>
      <c r="J6448" s="25">
        <f t="shared" si="405"/>
        <v>0</v>
      </c>
      <c r="K6448" s="25">
        <f t="shared" si="406"/>
        <v>0</v>
      </c>
      <c r="L6448" s="25">
        <f t="shared" si="407"/>
        <v>0</v>
      </c>
      <c r="M6448" s="25">
        <v>0</v>
      </c>
      <c r="N6448" s="25" t="e">
        <v>#N/A</v>
      </c>
      <c r="O6448" s="25" t="e">
        <f>VLOOKUP(A6448,'NFkB target TFs'!$E$10:$E$54,1,FALSE)</f>
        <v>#N/A</v>
      </c>
      <c r="P6448" s="25" t="e">
        <f>VLOOKUP(A6448,'all NFkB targets'!$A$6:$A$571,1,FALSE)</f>
        <v>#N/A</v>
      </c>
    </row>
    <row r="6449" spans="1:16" x14ac:dyDescent="0.25">
      <c r="A6449" s="96" t="s">
        <v>9390</v>
      </c>
      <c r="B6449" s="21" t="s">
        <v>9391</v>
      </c>
      <c r="C6449" s="21"/>
      <c r="D6449" s="22">
        <v>0</v>
      </c>
      <c r="E6449" s="23">
        <v>0.20572886808999694</v>
      </c>
      <c r="F6449" s="23">
        <v>-0.36683699788297008</v>
      </c>
      <c r="G6449" s="23">
        <v>-0.50141246138647766</v>
      </c>
      <c r="H6449" s="23">
        <v>-0.13942230616419871</v>
      </c>
      <c r="I6449" s="25">
        <f t="shared" si="404"/>
        <v>0</v>
      </c>
      <c r="J6449" s="25">
        <f t="shared" si="405"/>
        <v>0</v>
      </c>
      <c r="K6449" s="25">
        <f t="shared" si="406"/>
        <v>0</v>
      </c>
      <c r="L6449" s="25">
        <f t="shared" si="407"/>
        <v>0</v>
      </c>
      <c r="M6449" s="25">
        <v>0</v>
      </c>
      <c r="N6449" s="25" t="e">
        <v>#N/A</v>
      </c>
      <c r="O6449" s="25" t="e">
        <f>VLOOKUP(A6449,'NFkB target TFs'!$E$10:$E$54,1,FALSE)</f>
        <v>#N/A</v>
      </c>
      <c r="P6449" s="25" t="e">
        <f>VLOOKUP(A6449,'all NFkB targets'!$A$6:$A$571,1,FALSE)</f>
        <v>#N/A</v>
      </c>
    </row>
    <row r="6450" spans="1:16" x14ac:dyDescent="0.25">
      <c r="A6450" s="96" t="s">
        <v>5890</v>
      </c>
      <c r="B6450" s="21" t="s">
        <v>5891</v>
      </c>
      <c r="C6450" s="21"/>
      <c r="D6450" s="22">
        <v>0</v>
      </c>
      <c r="E6450" s="23">
        <v>0.19135386550115144</v>
      </c>
      <c r="F6450" s="23">
        <v>0.17021802369190103</v>
      </c>
      <c r="G6450" s="23">
        <v>8.5442409420065542E-4</v>
      </c>
      <c r="H6450" s="23">
        <v>-0.13945486905349466</v>
      </c>
      <c r="I6450" s="25">
        <f t="shared" si="404"/>
        <v>0</v>
      </c>
      <c r="J6450" s="25">
        <f t="shared" si="405"/>
        <v>0</v>
      </c>
      <c r="K6450" s="25">
        <f t="shared" si="406"/>
        <v>0</v>
      </c>
      <c r="L6450" s="25">
        <f t="shared" si="407"/>
        <v>0</v>
      </c>
      <c r="M6450" s="25">
        <v>0</v>
      </c>
      <c r="N6450" s="25" t="e">
        <v>#N/A</v>
      </c>
      <c r="O6450" s="25" t="e">
        <f>VLOOKUP(A6450,'NFkB target TFs'!$E$10:$E$54,1,FALSE)</f>
        <v>#N/A</v>
      </c>
      <c r="P6450" s="25" t="e">
        <f>VLOOKUP(A6450,'all NFkB targets'!$A$6:$A$571,1,FALSE)</f>
        <v>#N/A</v>
      </c>
    </row>
    <row r="6451" spans="1:16" x14ac:dyDescent="0.25">
      <c r="A6451" s="96" t="s">
        <v>1550</v>
      </c>
      <c r="B6451" s="21" t="s">
        <v>1551</v>
      </c>
      <c r="C6451" s="21"/>
      <c r="D6451" s="22">
        <v>0</v>
      </c>
      <c r="E6451" s="23">
        <v>-0.1849326776762506</v>
      </c>
      <c r="F6451" s="23">
        <v>-0.17877079349188116</v>
      </c>
      <c r="G6451" s="23">
        <v>-0.38231264271265752</v>
      </c>
      <c r="H6451" s="23">
        <v>-0.13946866473350875</v>
      </c>
      <c r="I6451" s="25">
        <f t="shared" si="404"/>
        <v>0</v>
      </c>
      <c r="J6451" s="25">
        <f t="shared" si="405"/>
        <v>0</v>
      </c>
      <c r="K6451" s="25">
        <f t="shared" si="406"/>
        <v>0</v>
      </c>
      <c r="L6451" s="25">
        <f t="shared" si="407"/>
        <v>0</v>
      </c>
      <c r="M6451" s="25">
        <v>0</v>
      </c>
      <c r="N6451" s="25" t="e">
        <v>#N/A</v>
      </c>
      <c r="O6451" s="25" t="e">
        <f>VLOOKUP(A6451,'NFkB target TFs'!$E$10:$E$54,1,FALSE)</f>
        <v>#N/A</v>
      </c>
      <c r="P6451" s="25" t="e">
        <f>VLOOKUP(A6451,'all NFkB targets'!$A$6:$A$571,1,FALSE)</f>
        <v>#N/A</v>
      </c>
    </row>
    <row r="6452" spans="1:16" x14ac:dyDescent="0.25">
      <c r="A6452" s="96" t="s">
        <v>5860</v>
      </c>
      <c r="B6452" s="21" t="s">
        <v>5861</v>
      </c>
      <c r="C6452" s="21"/>
      <c r="D6452" s="22">
        <v>0</v>
      </c>
      <c r="E6452" s="23">
        <v>0.38542955239019949</v>
      </c>
      <c r="F6452" s="23">
        <v>6.1756091412930633E-2</v>
      </c>
      <c r="G6452" s="23">
        <v>-0.33649120303566377</v>
      </c>
      <c r="H6452" s="23">
        <v>-0.13948713593030274</v>
      </c>
      <c r="I6452" s="25">
        <f t="shared" si="404"/>
        <v>0</v>
      </c>
      <c r="J6452" s="25">
        <f t="shared" si="405"/>
        <v>0</v>
      </c>
      <c r="K6452" s="25">
        <f t="shared" si="406"/>
        <v>0</v>
      </c>
      <c r="L6452" s="25">
        <f t="shared" si="407"/>
        <v>0</v>
      </c>
      <c r="M6452" s="25">
        <v>0</v>
      </c>
      <c r="N6452" s="25" t="e">
        <v>#N/A</v>
      </c>
      <c r="O6452" s="25" t="e">
        <f>VLOOKUP(A6452,'NFkB target TFs'!$E$10:$E$54,1,FALSE)</f>
        <v>#N/A</v>
      </c>
      <c r="P6452" s="25" t="e">
        <f>VLOOKUP(A6452,'all NFkB targets'!$A$6:$A$571,1,FALSE)</f>
        <v>#N/A</v>
      </c>
    </row>
    <row r="6453" spans="1:16" x14ac:dyDescent="0.25">
      <c r="A6453" s="96" t="s">
        <v>3420</v>
      </c>
      <c r="B6453" s="21" t="s">
        <v>3421</v>
      </c>
      <c r="C6453" s="21"/>
      <c r="D6453" s="22">
        <v>0</v>
      </c>
      <c r="E6453" s="23">
        <v>-0.10852272090134399</v>
      </c>
      <c r="F6453" s="23">
        <v>4.2589079961022833E-2</v>
      </c>
      <c r="G6453" s="23">
        <v>-0.39075446281578641</v>
      </c>
      <c r="H6453" s="23">
        <v>-0.13952720654136075</v>
      </c>
      <c r="I6453" s="25">
        <f t="shared" si="404"/>
        <v>0</v>
      </c>
      <c r="J6453" s="25">
        <f t="shared" si="405"/>
        <v>0</v>
      </c>
      <c r="K6453" s="25">
        <f t="shared" si="406"/>
        <v>0</v>
      </c>
      <c r="L6453" s="25">
        <f t="shared" si="407"/>
        <v>0</v>
      </c>
      <c r="M6453" s="25">
        <v>0</v>
      </c>
      <c r="N6453" s="25" t="e">
        <v>#N/A</v>
      </c>
      <c r="O6453" s="25" t="e">
        <f>VLOOKUP(A6453,'NFkB target TFs'!$E$10:$E$54,1,FALSE)</f>
        <v>#N/A</v>
      </c>
      <c r="P6453" s="25" t="e">
        <f>VLOOKUP(A6453,'all NFkB targets'!$A$6:$A$571,1,FALSE)</f>
        <v>#N/A</v>
      </c>
    </row>
    <row r="6454" spans="1:16" x14ac:dyDescent="0.25">
      <c r="A6454" s="96" t="s">
        <v>1108</v>
      </c>
      <c r="B6454" s="21" t="s">
        <v>1109</v>
      </c>
      <c r="C6454" s="21"/>
      <c r="D6454" s="22">
        <v>0</v>
      </c>
      <c r="E6454" s="23">
        <v>-1.8803348256443864E-2</v>
      </c>
      <c r="F6454" s="23">
        <v>7.5393506319450576E-2</v>
      </c>
      <c r="G6454" s="23">
        <v>0.19089024112467973</v>
      </c>
      <c r="H6454" s="23">
        <v>-0.13959034280154872</v>
      </c>
      <c r="I6454" s="25">
        <f t="shared" si="404"/>
        <v>0</v>
      </c>
      <c r="J6454" s="25">
        <f t="shared" si="405"/>
        <v>0</v>
      </c>
      <c r="K6454" s="25">
        <f t="shared" si="406"/>
        <v>0</v>
      </c>
      <c r="L6454" s="25">
        <f t="shared" si="407"/>
        <v>0</v>
      </c>
      <c r="M6454" s="25">
        <v>0</v>
      </c>
      <c r="N6454" s="25" t="e">
        <v>#N/A</v>
      </c>
      <c r="O6454" s="25" t="e">
        <f>VLOOKUP(A6454,'NFkB target TFs'!$E$10:$E$54,1,FALSE)</f>
        <v>#N/A</v>
      </c>
      <c r="P6454" s="25" t="e">
        <f>VLOOKUP(A6454,'all NFkB targets'!$A$6:$A$571,1,FALSE)</f>
        <v>#N/A</v>
      </c>
    </row>
    <row r="6455" spans="1:16" x14ac:dyDescent="0.25">
      <c r="A6455" s="96" t="s">
        <v>6511</v>
      </c>
      <c r="B6455" s="21" t="s">
        <v>6512</v>
      </c>
      <c r="C6455" s="21"/>
      <c r="D6455" s="22">
        <v>0</v>
      </c>
      <c r="E6455" s="23">
        <v>3.0218129084039581E-2</v>
      </c>
      <c r="F6455" s="23">
        <v>0.11787520882446972</v>
      </c>
      <c r="G6455" s="23">
        <v>6.7846441652703648E-2</v>
      </c>
      <c r="H6455" s="23">
        <v>-0.13968957756617573</v>
      </c>
      <c r="I6455" s="25">
        <f t="shared" si="404"/>
        <v>0</v>
      </c>
      <c r="J6455" s="25">
        <f t="shared" si="405"/>
        <v>0</v>
      </c>
      <c r="K6455" s="25">
        <f t="shared" si="406"/>
        <v>0</v>
      </c>
      <c r="L6455" s="25">
        <f t="shared" si="407"/>
        <v>0</v>
      </c>
      <c r="M6455" s="25">
        <v>0</v>
      </c>
      <c r="N6455" s="25" t="e">
        <v>#N/A</v>
      </c>
      <c r="O6455" s="25" t="e">
        <f>VLOOKUP(A6455,'NFkB target TFs'!$E$10:$E$54,1,FALSE)</f>
        <v>#N/A</v>
      </c>
      <c r="P6455" s="25" t="e">
        <f>VLOOKUP(A6455,'all NFkB targets'!$A$6:$A$571,1,FALSE)</f>
        <v>#N/A</v>
      </c>
    </row>
    <row r="6456" spans="1:16" x14ac:dyDescent="0.25">
      <c r="A6456" s="96" t="s">
        <v>8767</v>
      </c>
      <c r="B6456" s="21" t="s">
        <v>8768</v>
      </c>
      <c r="C6456" s="21"/>
      <c r="D6456" s="22">
        <v>0</v>
      </c>
      <c r="E6456" s="23">
        <v>0.13020227468638465</v>
      </c>
      <c r="F6456" s="23">
        <v>0.38712475355843784</v>
      </c>
      <c r="G6456" s="23">
        <v>4.247685628427136E-3</v>
      </c>
      <c r="H6456" s="23">
        <v>-0.13971405052762534</v>
      </c>
      <c r="I6456" s="25">
        <f t="shared" si="404"/>
        <v>0</v>
      </c>
      <c r="J6456" s="25">
        <f t="shared" si="405"/>
        <v>0</v>
      </c>
      <c r="K6456" s="25">
        <f t="shared" si="406"/>
        <v>0</v>
      </c>
      <c r="L6456" s="25">
        <f t="shared" si="407"/>
        <v>0</v>
      </c>
      <c r="M6456" s="25">
        <v>0</v>
      </c>
      <c r="N6456" s="25" t="e">
        <v>#N/A</v>
      </c>
      <c r="O6456" s="25" t="e">
        <f>VLOOKUP(A6456,'NFkB target TFs'!$E$10:$E$54,1,FALSE)</f>
        <v>#N/A</v>
      </c>
      <c r="P6456" s="25" t="e">
        <f>VLOOKUP(A6456,'all NFkB targets'!$A$6:$A$571,1,FALSE)</f>
        <v>#N/A</v>
      </c>
    </row>
    <row r="6457" spans="1:16" x14ac:dyDescent="0.25">
      <c r="A6457" s="96" t="s">
        <v>6089</v>
      </c>
      <c r="B6457" s="21" t="s">
        <v>6090</v>
      </c>
      <c r="C6457" s="21"/>
      <c r="D6457" s="22">
        <v>0</v>
      </c>
      <c r="E6457" s="23">
        <v>0.25324482109608831</v>
      </c>
      <c r="F6457" s="23">
        <v>5.6244774784200618E-2</v>
      </c>
      <c r="G6457" s="23">
        <v>4.5150039440286713E-2</v>
      </c>
      <c r="H6457" s="23">
        <v>-0.13989194530955051</v>
      </c>
      <c r="I6457" s="25">
        <f t="shared" si="404"/>
        <v>0</v>
      </c>
      <c r="J6457" s="25">
        <f t="shared" si="405"/>
        <v>0</v>
      </c>
      <c r="K6457" s="25">
        <f t="shared" si="406"/>
        <v>0</v>
      </c>
      <c r="L6457" s="25">
        <f t="shared" si="407"/>
        <v>0</v>
      </c>
      <c r="M6457" s="25">
        <v>0</v>
      </c>
      <c r="N6457" s="25" t="e">
        <v>#N/A</v>
      </c>
      <c r="O6457" s="25" t="e">
        <f>VLOOKUP(A6457,'NFkB target TFs'!$E$10:$E$54,1,FALSE)</f>
        <v>#N/A</v>
      </c>
      <c r="P6457" s="25" t="e">
        <f>VLOOKUP(A6457,'all NFkB targets'!$A$6:$A$571,1,FALSE)</f>
        <v>#N/A</v>
      </c>
    </row>
    <row r="6458" spans="1:16" x14ac:dyDescent="0.25">
      <c r="A6458" s="96" t="s">
        <v>3181</v>
      </c>
      <c r="B6458" s="21" t="s">
        <v>3182</v>
      </c>
      <c r="C6458" s="21"/>
      <c r="D6458" s="22">
        <v>0</v>
      </c>
      <c r="E6458" s="23">
        <v>-0.12160457891408767</v>
      </c>
      <c r="F6458" s="23">
        <v>-0.46171301275506677</v>
      </c>
      <c r="G6458" s="23">
        <v>-0.33385112502284608</v>
      </c>
      <c r="H6458" s="23">
        <v>-0.13997107543427123</v>
      </c>
      <c r="I6458" s="25">
        <f t="shared" si="404"/>
        <v>0</v>
      </c>
      <c r="J6458" s="25">
        <f t="shared" si="405"/>
        <v>0</v>
      </c>
      <c r="K6458" s="25">
        <f t="shared" si="406"/>
        <v>0</v>
      </c>
      <c r="L6458" s="25">
        <f t="shared" si="407"/>
        <v>0</v>
      </c>
      <c r="M6458" s="25">
        <v>0</v>
      </c>
      <c r="N6458" s="25" t="e">
        <v>#N/A</v>
      </c>
      <c r="O6458" s="25" t="e">
        <f>VLOOKUP(A6458,'NFkB target TFs'!$E$10:$E$54,1,FALSE)</f>
        <v>#N/A</v>
      </c>
      <c r="P6458" s="25" t="e">
        <f>VLOOKUP(A6458,'all NFkB targets'!$A$6:$A$571,1,FALSE)</f>
        <v>#N/A</v>
      </c>
    </row>
    <row r="6459" spans="1:16" x14ac:dyDescent="0.25">
      <c r="A6459" s="96" t="s">
        <v>5296</v>
      </c>
      <c r="B6459" s="21" t="s">
        <v>5297</v>
      </c>
      <c r="C6459" s="21"/>
      <c r="D6459" s="22">
        <v>0</v>
      </c>
      <c r="E6459" s="23">
        <v>0.11788498342980641</v>
      </c>
      <c r="F6459" s="23">
        <v>0.52963902924191641</v>
      </c>
      <c r="G6459" s="23">
        <v>0.15761405466315159</v>
      </c>
      <c r="H6459" s="23">
        <v>-0.1399808348856981</v>
      </c>
      <c r="I6459" s="25">
        <f t="shared" si="404"/>
        <v>0</v>
      </c>
      <c r="J6459" s="25">
        <f t="shared" si="405"/>
        <v>0</v>
      </c>
      <c r="K6459" s="25">
        <f t="shared" si="406"/>
        <v>0</v>
      </c>
      <c r="L6459" s="25">
        <f t="shared" si="407"/>
        <v>0</v>
      </c>
      <c r="M6459" s="25">
        <v>0</v>
      </c>
      <c r="N6459" s="25" t="e">
        <v>#N/A</v>
      </c>
      <c r="O6459" s="25" t="e">
        <f>VLOOKUP(A6459,'NFkB target TFs'!$E$10:$E$54,1,FALSE)</f>
        <v>#N/A</v>
      </c>
      <c r="P6459" s="25" t="e">
        <f>VLOOKUP(A6459,'all NFkB targets'!$A$6:$A$571,1,FALSE)</f>
        <v>#N/A</v>
      </c>
    </row>
    <row r="6460" spans="1:16" x14ac:dyDescent="0.25">
      <c r="A6460" s="96" t="s">
        <v>6981</v>
      </c>
      <c r="B6460" s="21" t="s">
        <v>6982</v>
      </c>
      <c r="C6460" s="21"/>
      <c r="D6460" s="22">
        <v>0</v>
      </c>
      <c r="E6460" s="23">
        <v>-0.18186398301430556</v>
      </c>
      <c r="F6460" s="23">
        <v>-0.37430719822912162</v>
      </c>
      <c r="G6460" s="23">
        <v>-0.39858974408486464</v>
      </c>
      <c r="H6460" s="23">
        <v>-0.14012902572507899</v>
      </c>
      <c r="I6460" s="25">
        <f t="shared" si="404"/>
        <v>0</v>
      </c>
      <c r="J6460" s="25">
        <f t="shared" si="405"/>
        <v>0</v>
      </c>
      <c r="K6460" s="25">
        <f t="shared" si="406"/>
        <v>0</v>
      </c>
      <c r="L6460" s="25">
        <f t="shared" si="407"/>
        <v>0</v>
      </c>
      <c r="M6460" s="25">
        <v>0</v>
      </c>
      <c r="N6460" s="25" t="e">
        <v>#N/A</v>
      </c>
      <c r="O6460" s="25" t="e">
        <f>VLOOKUP(A6460,'NFkB target TFs'!$E$10:$E$54,1,FALSE)</f>
        <v>#N/A</v>
      </c>
      <c r="P6460" s="25" t="e">
        <f>VLOOKUP(A6460,'all NFkB targets'!$A$6:$A$571,1,FALSE)</f>
        <v>#N/A</v>
      </c>
    </row>
    <row r="6461" spans="1:16" x14ac:dyDescent="0.25">
      <c r="A6461" s="96" t="s">
        <v>1410</v>
      </c>
      <c r="B6461" s="21" t="s">
        <v>1411</v>
      </c>
      <c r="C6461" s="21"/>
      <c r="D6461" s="22">
        <v>0</v>
      </c>
      <c r="E6461" s="23">
        <v>0.33518880696576203</v>
      </c>
      <c r="F6461" s="23">
        <v>0.37677835681937411</v>
      </c>
      <c r="G6461" s="23">
        <v>0.34844246454401356</v>
      </c>
      <c r="H6461" s="23">
        <v>-0.14041117964030952</v>
      </c>
      <c r="I6461" s="25">
        <f t="shared" si="404"/>
        <v>0</v>
      </c>
      <c r="J6461" s="25">
        <f t="shared" si="405"/>
        <v>0</v>
      </c>
      <c r="K6461" s="25">
        <f t="shared" si="406"/>
        <v>0</v>
      </c>
      <c r="L6461" s="25">
        <f t="shared" si="407"/>
        <v>0</v>
      </c>
      <c r="M6461" s="25">
        <v>0</v>
      </c>
      <c r="N6461" s="25" t="e">
        <v>#N/A</v>
      </c>
      <c r="O6461" s="25" t="e">
        <f>VLOOKUP(A6461,'NFkB target TFs'!$E$10:$E$54,1,FALSE)</f>
        <v>#N/A</v>
      </c>
      <c r="P6461" s="25" t="e">
        <f>VLOOKUP(A6461,'all NFkB targets'!$A$6:$A$571,1,FALSE)</f>
        <v>#N/A</v>
      </c>
    </row>
    <row r="6462" spans="1:16" x14ac:dyDescent="0.25">
      <c r="A6462" s="96" t="s">
        <v>1198</v>
      </c>
      <c r="B6462" s="21" t="s">
        <v>1199</v>
      </c>
      <c r="C6462" s="21"/>
      <c r="D6462" s="22">
        <v>0</v>
      </c>
      <c r="E6462" s="23">
        <v>0.128835600274955</v>
      </c>
      <c r="F6462" s="23">
        <v>-5.8234020527722731E-2</v>
      </c>
      <c r="G6462" s="23">
        <v>0.37218255749268914</v>
      </c>
      <c r="H6462" s="23">
        <v>-0.14055412927998681</v>
      </c>
      <c r="I6462" s="25">
        <f t="shared" si="404"/>
        <v>0</v>
      </c>
      <c r="J6462" s="25">
        <f t="shared" si="405"/>
        <v>0</v>
      </c>
      <c r="K6462" s="25">
        <f t="shared" si="406"/>
        <v>0</v>
      </c>
      <c r="L6462" s="25">
        <f t="shared" si="407"/>
        <v>0</v>
      </c>
      <c r="M6462" s="25">
        <v>0</v>
      </c>
      <c r="N6462" s="25" t="e">
        <v>#N/A</v>
      </c>
      <c r="O6462" s="25" t="e">
        <f>VLOOKUP(A6462,'NFkB target TFs'!$E$10:$E$54,1,FALSE)</f>
        <v>#N/A</v>
      </c>
      <c r="P6462" s="25" t="e">
        <f>VLOOKUP(A6462,'all NFkB targets'!$A$6:$A$571,1,FALSE)</f>
        <v>#N/A</v>
      </c>
    </row>
    <row r="6463" spans="1:16" x14ac:dyDescent="0.25">
      <c r="A6463" s="96" t="s">
        <v>13786</v>
      </c>
      <c r="B6463" s="21" t="s">
        <v>13787</v>
      </c>
      <c r="C6463" s="21"/>
      <c r="D6463" s="22">
        <v>0</v>
      </c>
      <c r="E6463" s="28">
        <v>0.21268424834166957</v>
      </c>
      <c r="F6463" s="28">
        <v>0.55031812534999325</v>
      </c>
      <c r="G6463" s="28">
        <v>0.91370015360577983</v>
      </c>
      <c r="H6463" s="24">
        <v>-0.14056222691657239</v>
      </c>
      <c r="I6463" s="25">
        <f t="shared" si="404"/>
        <v>0</v>
      </c>
      <c r="J6463" s="25">
        <f t="shared" si="405"/>
        <v>0</v>
      </c>
      <c r="K6463" s="25">
        <f t="shared" si="406"/>
        <v>1</v>
      </c>
      <c r="L6463" s="25">
        <f t="shared" si="407"/>
        <v>0</v>
      </c>
      <c r="M6463" s="25">
        <v>1</v>
      </c>
      <c r="N6463" s="25" t="e">
        <v>#N/A</v>
      </c>
      <c r="O6463" s="25" t="e">
        <f>VLOOKUP(A6463,'NFkB target TFs'!$E$10:$E$54,1,FALSE)</f>
        <v>#N/A</v>
      </c>
      <c r="P6463" s="25" t="e">
        <f>VLOOKUP(A6463,'all NFkB targets'!$A$6:$A$571,1,FALSE)</f>
        <v>#N/A</v>
      </c>
    </row>
    <row r="6464" spans="1:16" x14ac:dyDescent="0.25">
      <c r="A6464" s="96" t="s">
        <v>4616</v>
      </c>
      <c r="B6464" s="21" t="s">
        <v>4617</v>
      </c>
      <c r="C6464" s="21"/>
      <c r="D6464" s="22">
        <v>0</v>
      </c>
      <c r="E6464" s="23">
        <v>0.24108379775083516</v>
      </c>
      <c r="F6464" s="23">
        <v>2.3087583872584264E-3</v>
      </c>
      <c r="G6464" s="23">
        <v>-2.8088430787629185E-2</v>
      </c>
      <c r="H6464" s="23">
        <v>-0.14057798550378087</v>
      </c>
      <c r="I6464" s="25">
        <f t="shared" si="404"/>
        <v>0</v>
      </c>
      <c r="J6464" s="25">
        <f t="shared" si="405"/>
        <v>0</v>
      </c>
      <c r="K6464" s="25">
        <f t="shared" si="406"/>
        <v>0</v>
      </c>
      <c r="L6464" s="25">
        <f t="shared" si="407"/>
        <v>0</v>
      </c>
      <c r="M6464" s="25">
        <v>0</v>
      </c>
      <c r="N6464" s="25" t="e">
        <v>#N/A</v>
      </c>
      <c r="O6464" s="25" t="e">
        <f>VLOOKUP(A6464,'NFkB target TFs'!$E$10:$E$54,1,FALSE)</f>
        <v>#N/A</v>
      </c>
      <c r="P6464" s="25" t="e">
        <f>VLOOKUP(A6464,'all NFkB targets'!$A$6:$A$571,1,FALSE)</f>
        <v>#N/A</v>
      </c>
    </row>
    <row r="6465" spans="1:16" x14ac:dyDescent="0.25">
      <c r="A6465" s="96" t="s">
        <v>3387</v>
      </c>
      <c r="B6465" s="21" t="s">
        <v>3388</v>
      </c>
      <c r="C6465" s="21"/>
      <c r="D6465" s="22">
        <v>0</v>
      </c>
      <c r="E6465" s="23">
        <v>-6.8634399053185582E-4</v>
      </c>
      <c r="F6465" s="23">
        <v>0.32348743330782059</v>
      </c>
      <c r="G6465" s="23">
        <v>0.34174847288073573</v>
      </c>
      <c r="H6465" s="23">
        <v>-0.14070015552966997</v>
      </c>
      <c r="I6465" s="25">
        <f t="shared" si="404"/>
        <v>0</v>
      </c>
      <c r="J6465" s="25">
        <f t="shared" si="405"/>
        <v>0</v>
      </c>
      <c r="K6465" s="25">
        <f t="shared" si="406"/>
        <v>0</v>
      </c>
      <c r="L6465" s="25">
        <f t="shared" si="407"/>
        <v>0</v>
      </c>
      <c r="M6465" s="25">
        <v>0</v>
      </c>
      <c r="N6465" s="25" t="e">
        <v>#N/A</v>
      </c>
      <c r="O6465" s="25" t="e">
        <f>VLOOKUP(A6465,'NFkB target TFs'!$E$10:$E$54,1,FALSE)</f>
        <v>#N/A</v>
      </c>
      <c r="P6465" s="25" t="e">
        <f>VLOOKUP(A6465,'all NFkB targets'!$A$6:$A$571,1,FALSE)</f>
        <v>#N/A</v>
      </c>
    </row>
    <row r="6466" spans="1:16" x14ac:dyDescent="0.25">
      <c r="A6466" s="96" t="s">
        <v>7953</v>
      </c>
      <c r="B6466" s="21" t="s">
        <v>7954</v>
      </c>
      <c r="C6466" s="21"/>
      <c r="D6466" s="22">
        <v>0</v>
      </c>
      <c r="E6466" s="23">
        <v>-0.28930122503893296</v>
      </c>
      <c r="F6466" s="23">
        <v>-0.19917728023970074</v>
      </c>
      <c r="G6466" s="23">
        <v>0.20017572565012665</v>
      </c>
      <c r="H6466" s="23">
        <v>-0.14072957646054454</v>
      </c>
      <c r="I6466" s="25">
        <f t="shared" si="404"/>
        <v>0</v>
      </c>
      <c r="J6466" s="25">
        <f t="shared" si="405"/>
        <v>0</v>
      </c>
      <c r="K6466" s="25">
        <f t="shared" si="406"/>
        <v>0</v>
      </c>
      <c r="L6466" s="25">
        <f t="shared" si="407"/>
        <v>0</v>
      </c>
      <c r="M6466" s="25">
        <v>0</v>
      </c>
      <c r="N6466" s="25" t="e">
        <v>#N/A</v>
      </c>
      <c r="O6466" s="25" t="e">
        <f>VLOOKUP(A6466,'NFkB target TFs'!$E$10:$E$54,1,FALSE)</f>
        <v>#N/A</v>
      </c>
      <c r="P6466" s="25" t="e">
        <f>VLOOKUP(A6466,'all NFkB targets'!$A$6:$A$571,1,FALSE)</f>
        <v>#N/A</v>
      </c>
    </row>
    <row r="6467" spans="1:16" x14ac:dyDescent="0.25">
      <c r="A6467" s="96" t="s">
        <v>8003</v>
      </c>
      <c r="B6467" s="21" t="s">
        <v>8004</v>
      </c>
      <c r="C6467" s="21"/>
      <c r="D6467" s="22">
        <v>0</v>
      </c>
      <c r="E6467" s="23">
        <v>2.8337801764330799E-2</v>
      </c>
      <c r="F6467" s="23">
        <v>0.14917414164070047</v>
      </c>
      <c r="G6467" s="23">
        <v>4.6104115865630735E-2</v>
      </c>
      <c r="H6467" s="23">
        <v>-0.14095165360527384</v>
      </c>
      <c r="I6467" s="25">
        <f t="shared" si="404"/>
        <v>0</v>
      </c>
      <c r="J6467" s="25">
        <f t="shared" si="405"/>
        <v>0</v>
      </c>
      <c r="K6467" s="25">
        <f t="shared" si="406"/>
        <v>0</v>
      </c>
      <c r="L6467" s="25">
        <f t="shared" si="407"/>
        <v>0</v>
      </c>
      <c r="M6467" s="25">
        <v>0</v>
      </c>
      <c r="N6467" s="25" t="e">
        <v>#N/A</v>
      </c>
      <c r="O6467" s="25" t="e">
        <f>VLOOKUP(A6467,'NFkB target TFs'!$E$10:$E$54,1,FALSE)</f>
        <v>#N/A</v>
      </c>
      <c r="P6467" s="25" t="e">
        <f>VLOOKUP(A6467,'all NFkB targets'!$A$6:$A$571,1,FALSE)</f>
        <v>#N/A</v>
      </c>
    </row>
    <row r="6468" spans="1:16" x14ac:dyDescent="0.25">
      <c r="A6468" s="96" t="s">
        <v>6159</v>
      </c>
      <c r="B6468" s="21" t="s">
        <v>6160</v>
      </c>
      <c r="C6468" s="21"/>
      <c r="D6468" s="22">
        <v>0</v>
      </c>
      <c r="E6468" s="23">
        <v>0.1113095832047073</v>
      </c>
      <c r="F6468" s="23">
        <v>0.4672513863498412</v>
      </c>
      <c r="G6468" s="23">
        <v>0.47287395464503601</v>
      </c>
      <c r="H6468" s="23">
        <v>-0.14097814881616177</v>
      </c>
      <c r="I6468" s="25">
        <f t="shared" si="404"/>
        <v>0</v>
      </c>
      <c r="J6468" s="25">
        <f t="shared" si="405"/>
        <v>0</v>
      </c>
      <c r="K6468" s="25">
        <f t="shared" si="406"/>
        <v>0</v>
      </c>
      <c r="L6468" s="25">
        <f t="shared" si="407"/>
        <v>0</v>
      </c>
      <c r="M6468" s="25">
        <v>0</v>
      </c>
      <c r="N6468" s="25" t="e">
        <v>#N/A</v>
      </c>
      <c r="O6468" s="25" t="e">
        <f>VLOOKUP(A6468,'NFkB target TFs'!$E$10:$E$54,1,FALSE)</f>
        <v>#N/A</v>
      </c>
      <c r="P6468" s="25" t="e">
        <f>VLOOKUP(A6468,'all NFkB targets'!$A$6:$A$571,1,FALSE)</f>
        <v>#N/A</v>
      </c>
    </row>
    <row r="6469" spans="1:16" x14ac:dyDescent="0.25">
      <c r="A6469" s="96" t="s">
        <v>3832</v>
      </c>
      <c r="B6469" s="21" t="s">
        <v>3833</v>
      </c>
      <c r="C6469" s="21"/>
      <c r="D6469" s="22">
        <v>0</v>
      </c>
      <c r="E6469" s="23">
        <v>0.19121571140809082</v>
      </c>
      <c r="F6469" s="23">
        <v>-5.4619646938598755E-2</v>
      </c>
      <c r="G6469" s="23">
        <v>-5.9866291226343231E-2</v>
      </c>
      <c r="H6469" s="23">
        <v>-0.14113698984542231</v>
      </c>
      <c r="I6469" s="25">
        <f t="shared" si="404"/>
        <v>0</v>
      </c>
      <c r="J6469" s="25">
        <f t="shared" si="405"/>
        <v>0</v>
      </c>
      <c r="K6469" s="25">
        <f t="shared" si="406"/>
        <v>0</v>
      </c>
      <c r="L6469" s="25">
        <f t="shared" si="407"/>
        <v>0</v>
      </c>
      <c r="M6469" s="25">
        <v>0</v>
      </c>
      <c r="N6469" s="25" t="e">
        <v>#N/A</v>
      </c>
      <c r="O6469" s="25" t="e">
        <f>VLOOKUP(A6469,'NFkB target TFs'!$E$10:$E$54,1,FALSE)</f>
        <v>#N/A</v>
      </c>
      <c r="P6469" s="25" t="e">
        <f>VLOOKUP(A6469,'all NFkB targets'!$A$6:$A$571,1,FALSE)</f>
        <v>#N/A</v>
      </c>
    </row>
    <row r="6470" spans="1:16" x14ac:dyDescent="0.25">
      <c r="A6470" s="96" t="s">
        <v>5625</v>
      </c>
      <c r="B6470" s="21" t="s">
        <v>5626</v>
      </c>
      <c r="C6470" s="21"/>
      <c r="D6470" s="22">
        <v>0</v>
      </c>
      <c r="E6470" s="23">
        <v>9.4634256104228404E-2</v>
      </c>
      <c r="F6470" s="23">
        <v>-0.20091012376374476</v>
      </c>
      <c r="G6470" s="23">
        <v>-0.10899208397180052</v>
      </c>
      <c r="H6470" s="23">
        <v>-0.1413028287639678</v>
      </c>
      <c r="I6470" s="25">
        <f t="shared" si="404"/>
        <v>0</v>
      </c>
      <c r="J6470" s="25">
        <f t="shared" si="405"/>
        <v>0</v>
      </c>
      <c r="K6470" s="25">
        <f t="shared" si="406"/>
        <v>0</v>
      </c>
      <c r="L6470" s="25">
        <f t="shared" si="407"/>
        <v>0</v>
      </c>
      <c r="M6470" s="25">
        <v>0</v>
      </c>
      <c r="N6470" s="25" t="e">
        <v>#N/A</v>
      </c>
      <c r="O6470" s="25" t="e">
        <f>VLOOKUP(A6470,'NFkB target TFs'!$E$10:$E$54,1,FALSE)</f>
        <v>#N/A</v>
      </c>
      <c r="P6470" s="25" t="e">
        <f>VLOOKUP(A6470,'all NFkB targets'!$A$6:$A$571,1,FALSE)</f>
        <v>#N/A</v>
      </c>
    </row>
    <row r="6471" spans="1:16" x14ac:dyDescent="0.25">
      <c r="A6471" s="96" t="s">
        <v>6233</v>
      </c>
      <c r="B6471" s="21" t="s">
        <v>6234</v>
      </c>
      <c r="C6471" s="21"/>
      <c r="D6471" s="22">
        <v>0</v>
      </c>
      <c r="E6471" s="23">
        <v>-7.7981495707056953E-2</v>
      </c>
      <c r="F6471" s="23">
        <v>7.0518225996755987E-2</v>
      </c>
      <c r="G6471" s="23">
        <v>0.26375276874229631</v>
      </c>
      <c r="H6471" s="23">
        <v>-0.14147730407809184</v>
      </c>
      <c r="I6471" s="25">
        <f t="shared" si="404"/>
        <v>0</v>
      </c>
      <c r="J6471" s="25">
        <f t="shared" si="405"/>
        <v>0</v>
      </c>
      <c r="K6471" s="25">
        <f t="shared" si="406"/>
        <v>0</v>
      </c>
      <c r="L6471" s="25">
        <f t="shared" si="407"/>
        <v>0</v>
      </c>
      <c r="M6471" s="25">
        <v>0</v>
      </c>
      <c r="N6471" s="25" t="e">
        <v>#N/A</v>
      </c>
      <c r="O6471" s="25" t="e">
        <f>VLOOKUP(A6471,'NFkB target TFs'!$E$10:$E$54,1,FALSE)</f>
        <v>#N/A</v>
      </c>
      <c r="P6471" s="25" t="e">
        <f>VLOOKUP(A6471,'all NFkB targets'!$A$6:$A$571,1,FALSE)</f>
        <v>#N/A</v>
      </c>
    </row>
    <row r="6472" spans="1:16" x14ac:dyDescent="0.25">
      <c r="A6472" s="96" t="s">
        <v>12593</v>
      </c>
      <c r="B6472" s="21" t="s">
        <v>12594</v>
      </c>
      <c r="C6472" s="21"/>
      <c r="D6472" s="22">
        <v>0</v>
      </c>
      <c r="E6472" s="28">
        <v>0.5128934229198544</v>
      </c>
      <c r="F6472" s="28">
        <v>0.84314653353202762</v>
      </c>
      <c r="G6472" s="24">
        <v>-0.48174616770070611</v>
      </c>
      <c r="H6472" s="24">
        <v>-0.14164772099771045</v>
      </c>
      <c r="I6472" s="25">
        <f t="shared" si="404"/>
        <v>0</v>
      </c>
      <c r="J6472" s="25">
        <f t="shared" si="405"/>
        <v>1</v>
      </c>
      <c r="K6472" s="25">
        <f t="shared" si="406"/>
        <v>0</v>
      </c>
      <c r="L6472" s="25">
        <f t="shared" si="407"/>
        <v>0</v>
      </c>
      <c r="M6472" s="25">
        <v>1</v>
      </c>
      <c r="N6472" s="25" t="e">
        <v>#N/A</v>
      </c>
      <c r="O6472" s="25" t="e">
        <f>VLOOKUP(A6472,'NFkB target TFs'!$E$10:$E$54,1,FALSE)</f>
        <v>#N/A</v>
      </c>
      <c r="P6472" s="25" t="e">
        <f>VLOOKUP(A6472,'all NFkB targets'!$A$6:$A$571,1,FALSE)</f>
        <v>#N/A</v>
      </c>
    </row>
    <row r="6473" spans="1:16" x14ac:dyDescent="0.25">
      <c r="A6473" s="96" t="s">
        <v>15005</v>
      </c>
      <c r="B6473" s="21" t="s">
        <v>15006</v>
      </c>
      <c r="C6473" s="21"/>
      <c r="D6473" s="22">
        <v>0</v>
      </c>
      <c r="E6473" s="28">
        <v>0.95324950738061309</v>
      </c>
      <c r="F6473" s="28">
        <v>0.6664842301129742</v>
      </c>
      <c r="G6473" s="28">
        <v>1.5258805440122389</v>
      </c>
      <c r="H6473" s="24">
        <v>-0.14170631892021993</v>
      </c>
      <c r="I6473" s="25">
        <f t="shared" si="404"/>
        <v>1</v>
      </c>
      <c r="J6473" s="25">
        <f t="shared" si="405"/>
        <v>1</v>
      </c>
      <c r="K6473" s="25">
        <f t="shared" si="406"/>
        <v>1</v>
      </c>
      <c r="L6473" s="25">
        <f t="shared" si="407"/>
        <v>0</v>
      </c>
      <c r="M6473" s="25">
        <v>1</v>
      </c>
      <c r="N6473" s="25" t="e">
        <v>#N/A</v>
      </c>
      <c r="O6473" s="25" t="e">
        <f>VLOOKUP(A6473,'NFkB target TFs'!$E$10:$E$54,1,FALSE)</f>
        <v>#N/A</v>
      </c>
      <c r="P6473" s="25" t="e">
        <f>VLOOKUP(A6473,'all NFkB targets'!$A$6:$A$571,1,FALSE)</f>
        <v>#N/A</v>
      </c>
    </row>
    <row r="6474" spans="1:16" x14ac:dyDescent="0.25">
      <c r="A6474" s="96" t="s">
        <v>6877</v>
      </c>
      <c r="B6474" s="21" t="s">
        <v>6878</v>
      </c>
      <c r="C6474" s="21"/>
      <c r="D6474" s="22">
        <v>0</v>
      </c>
      <c r="E6474" s="23">
        <v>-0.17222662616755383</v>
      </c>
      <c r="F6474" s="23">
        <v>-8.4861603927700521E-2</v>
      </c>
      <c r="G6474" s="23">
        <v>2.3087672657282544E-2</v>
      </c>
      <c r="H6474" s="23">
        <v>-0.14194916913664837</v>
      </c>
      <c r="I6474" s="25">
        <f t="shared" si="404"/>
        <v>0</v>
      </c>
      <c r="J6474" s="25">
        <f t="shared" si="405"/>
        <v>0</v>
      </c>
      <c r="K6474" s="25">
        <f t="shared" si="406"/>
        <v>0</v>
      </c>
      <c r="L6474" s="25">
        <f t="shared" si="407"/>
        <v>0</v>
      </c>
      <c r="M6474" s="25">
        <v>0</v>
      </c>
      <c r="N6474" s="25" t="e">
        <v>#N/A</v>
      </c>
      <c r="O6474" s="25" t="e">
        <f>VLOOKUP(A6474,'NFkB target TFs'!$E$10:$E$54,1,FALSE)</f>
        <v>#N/A</v>
      </c>
      <c r="P6474" s="25" t="e">
        <f>VLOOKUP(A6474,'all NFkB targets'!$A$6:$A$571,1,FALSE)</f>
        <v>#N/A</v>
      </c>
    </row>
    <row r="6475" spans="1:16" x14ac:dyDescent="0.25">
      <c r="A6475" s="96" t="s">
        <v>483</v>
      </c>
      <c r="B6475" s="21" t="s">
        <v>484</v>
      </c>
      <c r="C6475" s="21"/>
      <c r="D6475" s="22">
        <v>0</v>
      </c>
      <c r="E6475" s="23">
        <v>0.12007853228833279</v>
      </c>
      <c r="F6475" s="23">
        <v>0.22629079589068646</v>
      </c>
      <c r="G6475" s="23">
        <v>0.24587385467561057</v>
      </c>
      <c r="H6475" s="23">
        <v>-0.14202461536093466</v>
      </c>
      <c r="I6475" s="25">
        <f t="shared" si="404"/>
        <v>0</v>
      </c>
      <c r="J6475" s="25">
        <f t="shared" si="405"/>
        <v>0</v>
      </c>
      <c r="K6475" s="25">
        <f t="shared" si="406"/>
        <v>0</v>
      </c>
      <c r="L6475" s="25">
        <f t="shared" si="407"/>
        <v>0</v>
      </c>
      <c r="M6475" s="25">
        <v>0</v>
      </c>
      <c r="N6475" s="25" t="e">
        <v>#N/A</v>
      </c>
      <c r="O6475" s="25" t="e">
        <f>VLOOKUP(A6475,'NFkB target TFs'!$E$10:$E$54,1,FALSE)</f>
        <v>#N/A</v>
      </c>
      <c r="P6475" s="25" t="e">
        <f>VLOOKUP(A6475,'all NFkB targets'!$A$6:$A$571,1,FALSE)</f>
        <v>#N/A</v>
      </c>
    </row>
    <row r="6476" spans="1:16" x14ac:dyDescent="0.25">
      <c r="A6476" s="96" t="s">
        <v>10473</v>
      </c>
      <c r="B6476" s="21" t="s">
        <v>10474</v>
      </c>
      <c r="C6476" s="21"/>
      <c r="D6476" s="30">
        <v>0</v>
      </c>
      <c r="E6476" s="23">
        <v>-0.25032967931202016</v>
      </c>
      <c r="F6476" s="23">
        <v>-0.2996605955677395</v>
      </c>
      <c r="G6476" s="23">
        <v>-0.17237777390389047</v>
      </c>
      <c r="H6476" s="23">
        <v>-0.14215179335832823</v>
      </c>
      <c r="I6476" s="25">
        <f t="shared" si="404"/>
        <v>0</v>
      </c>
      <c r="J6476" s="25">
        <f t="shared" si="405"/>
        <v>0</v>
      </c>
      <c r="K6476" s="25">
        <f t="shared" si="406"/>
        <v>0</v>
      </c>
      <c r="L6476" s="25">
        <f t="shared" si="407"/>
        <v>0</v>
      </c>
      <c r="M6476" s="25">
        <v>0</v>
      </c>
      <c r="N6476" s="25" t="e">
        <v>#N/A</v>
      </c>
      <c r="O6476" s="25" t="e">
        <f>VLOOKUP(A6476,'NFkB target TFs'!$E$10:$E$54,1,FALSE)</f>
        <v>#N/A</v>
      </c>
      <c r="P6476" s="25" t="e">
        <f>VLOOKUP(A6476,'all NFkB targets'!$A$6:$A$571,1,FALSE)</f>
        <v>#N/A</v>
      </c>
    </row>
    <row r="6477" spans="1:16" x14ac:dyDescent="0.25">
      <c r="A6477" s="96" t="s">
        <v>5537</v>
      </c>
      <c r="B6477" s="21" t="s">
        <v>5538</v>
      </c>
      <c r="C6477" s="21"/>
      <c r="D6477" s="22">
        <v>0</v>
      </c>
      <c r="E6477" s="23">
        <v>-0.30535433871135065</v>
      </c>
      <c r="F6477" s="23">
        <v>-6.4010110328174455E-2</v>
      </c>
      <c r="G6477" s="23">
        <v>-0.15367452609280949</v>
      </c>
      <c r="H6477" s="23">
        <v>-0.14216836864359014</v>
      </c>
      <c r="I6477" s="25">
        <f t="shared" si="404"/>
        <v>0</v>
      </c>
      <c r="J6477" s="25">
        <f t="shared" si="405"/>
        <v>0</v>
      </c>
      <c r="K6477" s="25">
        <f t="shared" si="406"/>
        <v>0</v>
      </c>
      <c r="L6477" s="25">
        <f t="shared" si="407"/>
        <v>0</v>
      </c>
      <c r="M6477" s="25">
        <v>0</v>
      </c>
      <c r="N6477" s="25" t="e">
        <v>#N/A</v>
      </c>
      <c r="O6477" s="25" t="e">
        <f>VLOOKUP(A6477,'NFkB target TFs'!$E$10:$E$54,1,FALSE)</f>
        <v>#N/A</v>
      </c>
      <c r="P6477" s="25" t="e">
        <f>VLOOKUP(A6477,'all NFkB targets'!$A$6:$A$571,1,FALSE)</f>
        <v>#N/A</v>
      </c>
    </row>
    <row r="6478" spans="1:16" x14ac:dyDescent="0.25">
      <c r="A6478" s="96" t="s">
        <v>8433</v>
      </c>
      <c r="B6478" s="21" t="s">
        <v>8434</v>
      </c>
      <c r="C6478" s="21"/>
      <c r="D6478" s="30">
        <v>0</v>
      </c>
      <c r="E6478" s="23">
        <v>-0.11160873764042922</v>
      </c>
      <c r="F6478" s="23">
        <v>-0.39217576682686772</v>
      </c>
      <c r="G6478" s="23">
        <v>-0.11411122173096004</v>
      </c>
      <c r="H6478" s="23">
        <v>-0.14218946855701706</v>
      </c>
      <c r="I6478" s="25">
        <f t="shared" si="404"/>
        <v>0</v>
      </c>
      <c r="J6478" s="25">
        <f t="shared" si="405"/>
        <v>0</v>
      </c>
      <c r="K6478" s="25">
        <f t="shared" si="406"/>
        <v>0</v>
      </c>
      <c r="L6478" s="25">
        <f t="shared" si="407"/>
        <v>0</v>
      </c>
      <c r="M6478" s="25">
        <v>0</v>
      </c>
      <c r="N6478" s="25" t="e">
        <v>#N/A</v>
      </c>
      <c r="O6478" s="25" t="e">
        <f>VLOOKUP(A6478,'NFkB target TFs'!$E$10:$E$54,1,FALSE)</f>
        <v>#N/A</v>
      </c>
      <c r="P6478" s="25" t="e">
        <f>VLOOKUP(A6478,'all NFkB targets'!$A$6:$A$571,1,FALSE)</f>
        <v>#N/A</v>
      </c>
    </row>
    <row r="6479" spans="1:16" x14ac:dyDescent="0.25">
      <c r="A6479" s="96" t="s">
        <v>10002</v>
      </c>
      <c r="B6479" s="21" t="s">
        <v>10003</v>
      </c>
      <c r="C6479" s="21"/>
      <c r="D6479" s="22">
        <v>0</v>
      </c>
      <c r="E6479" s="23">
        <v>2.1525641992575395E-2</v>
      </c>
      <c r="F6479" s="23">
        <v>0.28563089676799597</v>
      </c>
      <c r="G6479" s="23">
        <v>-7.6522438380537905E-2</v>
      </c>
      <c r="H6479" s="23">
        <v>-0.14219443938481119</v>
      </c>
      <c r="I6479" s="25">
        <f t="shared" si="404"/>
        <v>0</v>
      </c>
      <c r="J6479" s="25">
        <f t="shared" si="405"/>
        <v>0</v>
      </c>
      <c r="K6479" s="25">
        <f t="shared" si="406"/>
        <v>0</v>
      </c>
      <c r="L6479" s="25">
        <f t="shared" si="407"/>
        <v>0</v>
      </c>
      <c r="M6479" s="25">
        <v>0</v>
      </c>
      <c r="N6479" s="25" t="e">
        <v>#N/A</v>
      </c>
      <c r="O6479" s="25" t="e">
        <f>VLOOKUP(A6479,'NFkB target TFs'!$E$10:$E$54,1,FALSE)</f>
        <v>#N/A</v>
      </c>
      <c r="P6479" s="25" t="e">
        <f>VLOOKUP(A6479,'all NFkB targets'!$A$6:$A$571,1,FALSE)</f>
        <v>#N/A</v>
      </c>
    </row>
    <row r="6480" spans="1:16" x14ac:dyDescent="0.25">
      <c r="A6480" s="96" t="s">
        <v>11434</v>
      </c>
      <c r="B6480" s="21" t="s">
        <v>11435</v>
      </c>
      <c r="C6480" s="21"/>
      <c r="D6480" s="22">
        <v>0</v>
      </c>
      <c r="E6480" s="23">
        <v>-2.9845318318364009E-3</v>
      </c>
      <c r="F6480" s="23">
        <v>0.15302391694502873</v>
      </c>
      <c r="G6480" s="23">
        <v>0.32816004859887654</v>
      </c>
      <c r="H6480" s="23">
        <v>-0.14219909212645362</v>
      </c>
      <c r="I6480" s="25">
        <f t="shared" si="404"/>
        <v>0</v>
      </c>
      <c r="J6480" s="25">
        <f t="shared" si="405"/>
        <v>0</v>
      </c>
      <c r="K6480" s="25">
        <f t="shared" si="406"/>
        <v>0</v>
      </c>
      <c r="L6480" s="25">
        <f t="shared" si="407"/>
        <v>0</v>
      </c>
      <c r="M6480" s="25">
        <v>0</v>
      </c>
      <c r="N6480" s="25" t="e">
        <v>#N/A</v>
      </c>
      <c r="O6480" s="25" t="e">
        <f>VLOOKUP(A6480,'NFkB target TFs'!$E$10:$E$54,1,FALSE)</f>
        <v>#N/A</v>
      </c>
      <c r="P6480" s="25" t="e">
        <f>VLOOKUP(A6480,'all NFkB targets'!$A$6:$A$571,1,FALSE)</f>
        <v>#N/A</v>
      </c>
    </row>
    <row r="6481" spans="1:16" x14ac:dyDescent="0.25">
      <c r="A6481" s="96" t="s">
        <v>13954</v>
      </c>
      <c r="B6481" s="21" t="s">
        <v>13955</v>
      </c>
      <c r="C6481" s="21"/>
      <c r="D6481" s="22">
        <v>0</v>
      </c>
      <c r="E6481" s="28">
        <v>0.48586865335839113</v>
      </c>
      <c r="F6481" s="28">
        <v>0.16918997720528242</v>
      </c>
      <c r="G6481" s="24">
        <v>-0.8607805628087708</v>
      </c>
      <c r="H6481" s="24">
        <v>-0.14229240217275416</v>
      </c>
      <c r="I6481" s="25">
        <f t="shared" si="404"/>
        <v>0</v>
      </c>
      <c r="J6481" s="25">
        <f t="shared" si="405"/>
        <v>0</v>
      </c>
      <c r="K6481" s="25">
        <f t="shared" si="406"/>
        <v>1</v>
      </c>
      <c r="L6481" s="25">
        <f t="shared" si="407"/>
        <v>0</v>
      </c>
      <c r="M6481" s="25">
        <v>1</v>
      </c>
      <c r="N6481" s="25" t="e">
        <v>#N/A</v>
      </c>
      <c r="O6481" s="25" t="e">
        <f>VLOOKUP(A6481,'NFkB target TFs'!$E$10:$E$54,1,FALSE)</f>
        <v>#N/A</v>
      </c>
      <c r="P6481" s="25" t="e">
        <f>VLOOKUP(A6481,'all NFkB targets'!$A$6:$A$571,1,FALSE)</f>
        <v>#N/A</v>
      </c>
    </row>
    <row r="6482" spans="1:16" x14ac:dyDescent="0.25">
      <c r="A6482" s="96" t="s">
        <v>2886</v>
      </c>
      <c r="B6482" s="21" t="s">
        <v>2887</v>
      </c>
      <c r="C6482" s="21"/>
      <c r="D6482" s="22">
        <v>0</v>
      </c>
      <c r="E6482" s="23">
        <v>-7.8153862170931412E-2</v>
      </c>
      <c r="F6482" s="23">
        <v>-0.10680929083487342</v>
      </c>
      <c r="G6482" s="23">
        <v>-6.092820957314584E-2</v>
      </c>
      <c r="H6482" s="23">
        <v>-0.14232431440267171</v>
      </c>
      <c r="I6482" s="25">
        <f t="shared" si="404"/>
        <v>0</v>
      </c>
      <c r="J6482" s="25">
        <f t="shared" si="405"/>
        <v>0</v>
      </c>
      <c r="K6482" s="25">
        <f t="shared" si="406"/>
        <v>0</v>
      </c>
      <c r="L6482" s="25">
        <f t="shared" si="407"/>
        <v>0</v>
      </c>
      <c r="M6482" s="25">
        <v>0</v>
      </c>
      <c r="N6482" s="25" t="e">
        <v>#N/A</v>
      </c>
      <c r="O6482" s="25" t="e">
        <f>VLOOKUP(A6482,'NFkB target TFs'!$E$10:$E$54,1,FALSE)</f>
        <v>#N/A</v>
      </c>
      <c r="P6482" s="25" t="e">
        <f>VLOOKUP(A6482,'all NFkB targets'!$A$6:$A$571,1,FALSE)</f>
        <v>#N/A</v>
      </c>
    </row>
    <row r="6483" spans="1:16" x14ac:dyDescent="0.25">
      <c r="A6483" s="96" t="s">
        <v>8331</v>
      </c>
      <c r="B6483" s="21" t="s">
        <v>8332</v>
      </c>
      <c r="C6483" s="21"/>
      <c r="D6483" s="22">
        <v>0</v>
      </c>
      <c r="E6483" s="23">
        <v>0.20334721605998757</v>
      </c>
      <c r="F6483" s="23">
        <v>0.33336693582589566</v>
      </c>
      <c r="G6483" s="23">
        <v>-0.11290692770918001</v>
      </c>
      <c r="H6483" s="23">
        <v>-0.14243142159410604</v>
      </c>
      <c r="I6483" s="25">
        <f t="shared" si="404"/>
        <v>0</v>
      </c>
      <c r="J6483" s="25">
        <f t="shared" si="405"/>
        <v>0</v>
      </c>
      <c r="K6483" s="25">
        <f t="shared" si="406"/>
        <v>0</v>
      </c>
      <c r="L6483" s="25">
        <f t="shared" si="407"/>
        <v>0</v>
      </c>
      <c r="M6483" s="25">
        <v>0</v>
      </c>
      <c r="N6483" s="25" t="e">
        <v>#N/A</v>
      </c>
      <c r="O6483" s="25" t="e">
        <f>VLOOKUP(A6483,'NFkB target TFs'!$E$10:$E$54,1,FALSE)</f>
        <v>#N/A</v>
      </c>
      <c r="P6483" s="25" t="e">
        <f>VLOOKUP(A6483,'all NFkB targets'!$A$6:$A$571,1,FALSE)</f>
        <v>#N/A</v>
      </c>
    </row>
    <row r="6484" spans="1:16" x14ac:dyDescent="0.25">
      <c r="A6484" s="96" t="s">
        <v>11696</v>
      </c>
      <c r="B6484" s="21" t="s">
        <v>11697</v>
      </c>
      <c r="C6484" s="21"/>
      <c r="D6484" s="22">
        <v>0</v>
      </c>
      <c r="E6484" s="23">
        <v>-0.18289409444496521</v>
      </c>
      <c r="F6484" s="23">
        <v>6.3268978711582241E-2</v>
      </c>
      <c r="G6484" s="23">
        <v>-0.21454572779383441</v>
      </c>
      <c r="H6484" s="23">
        <v>-0.14255980136065199</v>
      </c>
      <c r="I6484" s="25">
        <f t="shared" si="404"/>
        <v>0</v>
      </c>
      <c r="J6484" s="25">
        <f t="shared" si="405"/>
        <v>0</v>
      </c>
      <c r="K6484" s="25">
        <f t="shared" si="406"/>
        <v>0</v>
      </c>
      <c r="L6484" s="25">
        <f t="shared" si="407"/>
        <v>0</v>
      </c>
      <c r="M6484" s="25">
        <v>0</v>
      </c>
      <c r="N6484" s="25" t="e">
        <v>#N/A</v>
      </c>
      <c r="O6484" s="25" t="e">
        <f>VLOOKUP(A6484,'NFkB target TFs'!$E$10:$E$54,1,FALSE)</f>
        <v>#N/A</v>
      </c>
      <c r="P6484" s="25" t="e">
        <f>VLOOKUP(A6484,'all NFkB targets'!$A$6:$A$571,1,FALSE)</f>
        <v>#N/A</v>
      </c>
    </row>
    <row r="6485" spans="1:16" x14ac:dyDescent="0.25">
      <c r="A6485" s="96" t="s">
        <v>8868</v>
      </c>
      <c r="B6485" s="21" t="s">
        <v>8869</v>
      </c>
      <c r="C6485" s="21"/>
      <c r="D6485" s="22">
        <v>0</v>
      </c>
      <c r="E6485" s="23">
        <v>6.407111615954704E-2</v>
      </c>
      <c r="F6485" s="23">
        <v>8.6796561720237225E-2</v>
      </c>
      <c r="G6485" s="23">
        <v>0.17289831775639994</v>
      </c>
      <c r="H6485" s="23">
        <v>-0.14262114278216803</v>
      </c>
      <c r="I6485" s="25">
        <f t="shared" si="404"/>
        <v>0</v>
      </c>
      <c r="J6485" s="25">
        <f t="shared" si="405"/>
        <v>0</v>
      </c>
      <c r="K6485" s="25">
        <f t="shared" si="406"/>
        <v>0</v>
      </c>
      <c r="L6485" s="25">
        <f t="shared" si="407"/>
        <v>0</v>
      </c>
      <c r="M6485" s="25">
        <v>0</v>
      </c>
      <c r="N6485" s="25" t="e">
        <v>#N/A</v>
      </c>
      <c r="O6485" s="25" t="e">
        <f>VLOOKUP(A6485,'NFkB target TFs'!$E$10:$E$54,1,FALSE)</f>
        <v>#N/A</v>
      </c>
      <c r="P6485" s="25" t="e">
        <f>VLOOKUP(A6485,'all NFkB targets'!$A$6:$A$571,1,FALSE)</f>
        <v>#N/A</v>
      </c>
    </row>
    <row r="6486" spans="1:16" x14ac:dyDescent="0.25">
      <c r="A6486" s="96" t="s">
        <v>4899</v>
      </c>
      <c r="B6486" s="21" t="s">
        <v>4900</v>
      </c>
      <c r="C6486" s="21"/>
      <c r="D6486" s="22">
        <v>0</v>
      </c>
      <c r="E6486" s="23">
        <v>0.14287432221852803</v>
      </c>
      <c r="F6486" s="23">
        <v>0.15649749530421808</v>
      </c>
      <c r="G6486" s="23">
        <v>-0.41905914700047142</v>
      </c>
      <c r="H6486" s="23">
        <v>-0.14276459865811236</v>
      </c>
      <c r="I6486" s="25">
        <f t="shared" si="404"/>
        <v>0</v>
      </c>
      <c r="J6486" s="25">
        <f t="shared" si="405"/>
        <v>0</v>
      </c>
      <c r="K6486" s="25">
        <f t="shared" si="406"/>
        <v>0</v>
      </c>
      <c r="L6486" s="25">
        <f t="shared" si="407"/>
        <v>0</v>
      </c>
      <c r="M6486" s="25">
        <v>0</v>
      </c>
      <c r="N6486" s="25" t="e">
        <v>#N/A</v>
      </c>
      <c r="O6486" s="25" t="e">
        <f>VLOOKUP(A6486,'NFkB target TFs'!$E$10:$E$54,1,FALSE)</f>
        <v>#N/A</v>
      </c>
      <c r="P6486" s="25" t="e">
        <f>VLOOKUP(A6486,'all NFkB targets'!$A$6:$A$571,1,FALSE)</f>
        <v>#N/A</v>
      </c>
    </row>
    <row r="6487" spans="1:16" x14ac:dyDescent="0.25">
      <c r="A6487" s="96" t="s">
        <v>7307</v>
      </c>
      <c r="B6487" s="21" t="s">
        <v>7308</v>
      </c>
      <c r="C6487" s="21"/>
      <c r="D6487" s="22">
        <v>0</v>
      </c>
      <c r="E6487" s="23">
        <v>-9.6138792445623983E-2</v>
      </c>
      <c r="F6487" s="23">
        <v>-9.0369300522737311E-2</v>
      </c>
      <c r="G6487" s="23">
        <v>-1.8633454845887092E-3</v>
      </c>
      <c r="H6487" s="23">
        <v>-0.1429089444109824</v>
      </c>
      <c r="I6487" s="25">
        <f t="shared" si="404"/>
        <v>0</v>
      </c>
      <c r="J6487" s="25">
        <f t="shared" si="405"/>
        <v>0</v>
      </c>
      <c r="K6487" s="25">
        <f t="shared" si="406"/>
        <v>0</v>
      </c>
      <c r="L6487" s="25">
        <f t="shared" si="407"/>
        <v>0</v>
      </c>
      <c r="M6487" s="25">
        <v>0</v>
      </c>
      <c r="N6487" s="25" t="e">
        <v>#N/A</v>
      </c>
      <c r="O6487" s="25" t="e">
        <f>VLOOKUP(A6487,'NFkB target TFs'!$E$10:$E$54,1,FALSE)</f>
        <v>#N/A</v>
      </c>
      <c r="P6487" s="25" t="e">
        <f>VLOOKUP(A6487,'all NFkB targets'!$A$6:$A$571,1,FALSE)</f>
        <v>#N/A</v>
      </c>
    </row>
    <row r="6488" spans="1:16" x14ac:dyDescent="0.25">
      <c r="A6488" s="96" t="s">
        <v>10764</v>
      </c>
      <c r="B6488" s="21" t="s">
        <v>10765</v>
      </c>
      <c r="C6488" s="21"/>
      <c r="D6488" s="22">
        <v>0</v>
      </c>
      <c r="E6488" s="23">
        <v>-0.19324457724081592</v>
      </c>
      <c r="F6488" s="23">
        <v>-0.5121525073712655</v>
      </c>
      <c r="G6488" s="23">
        <v>2.9405259420974693E-3</v>
      </c>
      <c r="H6488" s="23">
        <v>-0.14292153542478309</v>
      </c>
      <c r="I6488" s="25">
        <f t="shared" si="404"/>
        <v>0</v>
      </c>
      <c r="J6488" s="25">
        <f t="shared" si="405"/>
        <v>0</v>
      </c>
      <c r="K6488" s="25">
        <f t="shared" si="406"/>
        <v>0</v>
      </c>
      <c r="L6488" s="25">
        <f t="shared" si="407"/>
        <v>0</v>
      </c>
      <c r="M6488" s="25">
        <v>0</v>
      </c>
      <c r="N6488" s="25" t="e">
        <v>#N/A</v>
      </c>
      <c r="O6488" s="25" t="e">
        <f>VLOOKUP(A6488,'NFkB target TFs'!$E$10:$E$54,1,FALSE)</f>
        <v>#N/A</v>
      </c>
      <c r="P6488" s="25" t="e">
        <f>VLOOKUP(A6488,'all NFkB targets'!$A$6:$A$571,1,FALSE)</f>
        <v>#N/A</v>
      </c>
    </row>
    <row r="6489" spans="1:16" x14ac:dyDescent="0.25">
      <c r="A6489" s="96" t="s">
        <v>13061</v>
      </c>
      <c r="B6489" s="21" t="s">
        <v>13062</v>
      </c>
      <c r="C6489" s="21"/>
      <c r="D6489" s="22">
        <v>0</v>
      </c>
      <c r="E6489" s="28">
        <v>0.65197822918444703</v>
      </c>
      <c r="F6489" s="28">
        <v>0.62064894981749386</v>
      </c>
      <c r="G6489" s="28">
        <v>0.43298169878084442</v>
      </c>
      <c r="H6489" s="24">
        <v>-0.14315765791012494</v>
      </c>
      <c r="I6489" s="25">
        <f t="shared" si="404"/>
        <v>1</v>
      </c>
      <c r="J6489" s="25">
        <f t="shared" si="405"/>
        <v>1</v>
      </c>
      <c r="K6489" s="25">
        <f t="shared" si="406"/>
        <v>0</v>
      </c>
      <c r="L6489" s="25">
        <f t="shared" si="407"/>
        <v>0</v>
      </c>
      <c r="M6489" s="25">
        <v>1</v>
      </c>
      <c r="N6489" s="25" t="e">
        <v>#N/A</v>
      </c>
      <c r="O6489" s="25" t="e">
        <f>VLOOKUP(A6489,'NFkB target TFs'!$E$10:$E$54,1,FALSE)</f>
        <v>#N/A</v>
      </c>
      <c r="P6489" s="25" t="e">
        <f>VLOOKUP(A6489,'all NFkB targets'!$A$6:$A$571,1,FALSE)</f>
        <v>#N/A</v>
      </c>
    </row>
    <row r="6490" spans="1:16" x14ac:dyDescent="0.25">
      <c r="A6490" s="96" t="s">
        <v>2526</v>
      </c>
      <c r="B6490" s="21" t="s">
        <v>2527</v>
      </c>
      <c r="C6490" s="21"/>
      <c r="D6490" s="22">
        <v>0</v>
      </c>
      <c r="E6490" s="23">
        <v>-0.10261343247109178</v>
      </c>
      <c r="F6490" s="23">
        <v>-0.25759203493549354</v>
      </c>
      <c r="G6490" s="23">
        <v>-8.8075572132758448E-2</v>
      </c>
      <c r="H6490" s="23">
        <v>-0.14318028222665005</v>
      </c>
      <c r="I6490" s="25">
        <f t="shared" si="404"/>
        <v>0</v>
      </c>
      <c r="J6490" s="25">
        <f t="shared" si="405"/>
        <v>0</v>
      </c>
      <c r="K6490" s="25">
        <f t="shared" si="406"/>
        <v>0</v>
      </c>
      <c r="L6490" s="25">
        <f t="shared" si="407"/>
        <v>0</v>
      </c>
      <c r="M6490" s="25">
        <v>0</v>
      </c>
      <c r="N6490" s="25" t="e">
        <v>#N/A</v>
      </c>
      <c r="O6490" s="25" t="e">
        <f>VLOOKUP(A6490,'NFkB target TFs'!$E$10:$E$54,1,FALSE)</f>
        <v>#N/A</v>
      </c>
      <c r="P6490" s="25" t="e">
        <f>VLOOKUP(A6490,'all NFkB targets'!$A$6:$A$571,1,FALSE)</f>
        <v>#N/A</v>
      </c>
    </row>
    <row r="6491" spans="1:16" x14ac:dyDescent="0.25">
      <c r="A6491" s="96" t="s">
        <v>1680</v>
      </c>
      <c r="B6491" s="21" t="s">
        <v>1681</v>
      </c>
      <c r="C6491" s="21"/>
      <c r="D6491" s="22">
        <v>0</v>
      </c>
      <c r="E6491" s="23">
        <v>6.917142589764172E-2</v>
      </c>
      <c r="F6491" s="23">
        <v>8.9404993270216671E-2</v>
      </c>
      <c r="G6491" s="23">
        <v>8.8655487644798955E-2</v>
      </c>
      <c r="H6491" s="23">
        <v>-0.14329952027035397</v>
      </c>
      <c r="I6491" s="25">
        <f t="shared" si="404"/>
        <v>0</v>
      </c>
      <c r="J6491" s="25">
        <f t="shared" si="405"/>
        <v>0</v>
      </c>
      <c r="K6491" s="25">
        <f t="shared" si="406"/>
        <v>0</v>
      </c>
      <c r="L6491" s="25">
        <f t="shared" si="407"/>
        <v>0</v>
      </c>
      <c r="M6491" s="25">
        <v>0</v>
      </c>
      <c r="N6491" s="25" t="e">
        <v>#N/A</v>
      </c>
      <c r="O6491" s="25" t="e">
        <f>VLOOKUP(A6491,'NFkB target TFs'!$E$10:$E$54,1,FALSE)</f>
        <v>#N/A</v>
      </c>
      <c r="P6491" s="25" t="e">
        <f>VLOOKUP(A6491,'all NFkB targets'!$A$6:$A$571,1,FALSE)</f>
        <v>#N/A</v>
      </c>
    </row>
    <row r="6492" spans="1:16" x14ac:dyDescent="0.25">
      <c r="A6492" s="96" t="s">
        <v>8019</v>
      </c>
      <c r="B6492" s="21" t="s">
        <v>8020</v>
      </c>
      <c r="C6492" s="21"/>
      <c r="D6492" s="22">
        <v>0</v>
      </c>
      <c r="E6492" s="23">
        <v>0.20049820784255609</v>
      </c>
      <c r="F6492" s="23">
        <v>-6.9108824845133671E-2</v>
      </c>
      <c r="G6492" s="23">
        <v>0.29428884418879148</v>
      </c>
      <c r="H6492" s="23">
        <v>-0.14351831756802091</v>
      </c>
      <c r="I6492" s="25">
        <f t="shared" si="404"/>
        <v>0</v>
      </c>
      <c r="J6492" s="25">
        <f t="shared" si="405"/>
        <v>0</v>
      </c>
      <c r="K6492" s="25">
        <f t="shared" si="406"/>
        <v>0</v>
      </c>
      <c r="L6492" s="25">
        <f t="shared" si="407"/>
        <v>0</v>
      </c>
      <c r="M6492" s="25">
        <v>0</v>
      </c>
      <c r="N6492" s="25" t="e">
        <v>#N/A</v>
      </c>
      <c r="O6492" s="25" t="e">
        <f>VLOOKUP(A6492,'NFkB target TFs'!$E$10:$E$54,1,FALSE)</f>
        <v>#N/A</v>
      </c>
      <c r="P6492" s="25" t="e">
        <f>VLOOKUP(A6492,'all NFkB targets'!$A$6:$A$571,1,FALSE)</f>
        <v>#N/A</v>
      </c>
    </row>
    <row r="6493" spans="1:16" x14ac:dyDescent="0.25">
      <c r="A6493" s="96" t="s">
        <v>7590</v>
      </c>
      <c r="B6493" s="21" t="s">
        <v>7591</v>
      </c>
      <c r="C6493" s="21"/>
      <c r="D6493" s="22">
        <v>0</v>
      </c>
      <c r="E6493" s="23">
        <v>-0.15365609559972032</v>
      </c>
      <c r="F6493" s="23">
        <v>0.24563979299306241</v>
      </c>
      <c r="G6493" s="23">
        <v>-2.9150676119896638E-2</v>
      </c>
      <c r="H6493" s="23">
        <v>-0.14357558364426146</v>
      </c>
      <c r="I6493" s="25">
        <f t="shared" si="404"/>
        <v>0</v>
      </c>
      <c r="J6493" s="25">
        <f t="shared" si="405"/>
        <v>0</v>
      </c>
      <c r="K6493" s="25">
        <f t="shared" si="406"/>
        <v>0</v>
      </c>
      <c r="L6493" s="25">
        <f t="shared" si="407"/>
        <v>0</v>
      </c>
      <c r="M6493" s="25">
        <v>0</v>
      </c>
      <c r="N6493" s="25" t="e">
        <v>#N/A</v>
      </c>
      <c r="O6493" s="25" t="e">
        <f>VLOOKUP(A6493,'NFkB target TFs'!$E$10:$E$54,1,FALSE)</f>
        <v>#N/A</v>
      </c>
      <c r="P6493" s="25" t="e">
        <f>VLOOKUP(A6493,'all NFkB targets'!$A$6:$A$571,1,FALSE)</f>
        <v>#N/A</v>
      </c>
    </row>
    <row r="6494" spans="1:16" x14ac:dyDescent="0.25">
      <c r="A6494" s="96" t="s">
        <v>4648</v>
      </c>
      <c r="B6494" s="21" t="s">
        <v>4649</v>
      </c>
      <c r="C6494" s="21"/>
      <c r="D6494" s="22">
        <v>0</v>
      </c>
      <c r="E6494" s="23">
        <v>-0.31706559254894123</v>
      </c>
      <c r="F6494" s="23">
        <v>5.0742847932704151E-2</v>
      </c>
      <c r="G6494" s="23">
        <v>-8.382757123061392E-2</v>
      </c>
      <c r="H6494" s="23">
        <v>-0.14359503508871754</v>
      </c>
      <c r="I6494" s="25">
        <f t="shared" si="404"/>
        <v>0</v>
      </c>
      <c r="J6494" s="25">
        <f t="shared" si="405"/>
        <v>0</v>
      </c>
      <c r="K6494" s="25">
        <f t="shared" si="406"/>
        <v>0</v>
      </c>
      <c r="L6494" s="25">
        <f t="shared" si="407"/>
        <v>0</v>
      </c>
      <c r="M6494" s="25">
        <v>0</v>
      </c>
      <c r="N6494" s="25" t="e">
        <v>#N/A</v>
      </c>
      <c r="O6494" s="25" t="e">
        <f>VLOOKUP(A6494,'NFkB target TFs'!$E$10:$E$54,1,FALSE)</f>
        <v>#N/A</v>
      </c>
      <c r="P6494" s="25" t="e">
        <f>VLOOKUP(A6494,'all NFkB targets'!$A$6:$A$571,1,FALSE)</f>
        <v>#N/A</v>
      </c>
    </row>
    <row r="6495" spans="1:16" x14ac:dyDescent="0.25">
      <c r="A6495" s="96" t="s">
        <v>9875</v>
      </c>
      <c r="B6495" s="21" t="s">
        <v>9876</v>
      </c>
      <c r="C6495" s="21"/>
      <c r="D6495" s="22">
        <v>0</v>
      </c>
      <c r="E6495" s="23">
        <v>8.3583112495566422E-2</v>
      </c>
      <c r="F6495" s="23">
        <v>0.15098243896959057</v>
      </c>
      <c r="G6495" s="23">
        <v>-0.42002829510658568</v>
      </c>
      <c r="H6495" s="23">
        <v>-0.14376086363415497</v>
      </c>
      <c r="I6495" s="25">
        <f t="shared" si="404"/>
        <v>0</v>
      </c>
      <c r="J6495" s="25">
        <f t="shared" si="405"/>
        <v>0</v>
      </c>
      <c r="K6495" s="25">
        <f t="shared" si="406"/>
        <v>0</v>
      </c>
      <c r="L6495" s="25">
        <f t="shared" si="407"/>
        <v>0</v>
      </c>
      <c r="M6495" s="25">
        <v>0</v>
      </c>
      <c r="N6495" s="25" t="e">
        <v>#N/A</v>
      </c>
      <c r="O6495" s="25" t="e">
        <f>VLOOKUP(A6495,'NFkB target TFs'!$E$10:$E$54,1,FALSE)</f>
        <v>#N/A</v>
      </c>
      <c r="P6495" s="25" t="e">
        <f>VLOOKUP(A6495,'all NFkB targets'!$A$6:$A$571,1,FALSE)</f>
        <v>#N/A</v>
      </c>
    </row>
    <row r="6496" spans="1:16" x14ac:dyDescent="0.25">
      <c r="A6496" s="96" t="s">
        <v>1168</v>
      </c>
      <c r="B6496" s="21" t="s">
        <v>1169</v>
      </c>
      <c r="C6496" s="21"/>
      <c r="D6496" s="22">
        <v>0</v>
      </c>
      <c r="E6496" s="23">
        <v>-1.8547299133711476E-2</v>
      </c>
      <c r="F6496" s="23">
        <v>0.19770496457363415</v>
      </c>
      <c r="G6496" s="23">
        <v>0.16783067714490113</v>
      </c>
      <c r="H6496" s="23">
        <v>-0.14395262266842834</v>
      </c>
      <c r="I6496" s="25">
        <f t="shared" si="404"/>
        <v>0</v>
      </c>
      <c r="J6496" s="25">
        <f t="shared" si="405"/>
        <v>0</v>
      </c>
      <c r="K6496" s="25">
        <f t="shared" si="406"/>
        <v>0</v>
      </c>
      <c r="L6496" s="25">
        <f t="shared" si="407"/>
        <v>0</v>
      </c>
      <c r="M6496" s="25">
        <v>0</v>
      </c>
      <c r="N6496" s="25" t="e">
        <v>#N/A</v>
      </c>
      <c r="O6496" s="25" t="e">
        <f>VLOOKUP(A6496,'NFkB target TFs'!$E$10:$E$54,1,FALSE)</f>
        <v>#N/A</v>
      </c>
      <c r="P6496" s="25" t="e">
        <f>VLOOKUP(A6496,'all NFkB targets'!$A$6:$A$571,1,FALSE)</f>
        <v>#N/A</v>
      </c>
    </row>
    <row r="6497" spans="1:16" x14ac:dyDescent="0.25">
      <c r="A6497" s="96" t="s">
        <v>12182</v>
      </c>
      <c r="B6497" s="21" t="s">
        <v>12183</v>
      </c>
      <c r="C6497" s="21"/>
      <c r="D6497" s="22">
        <v>0</v>
      </c>
      <c r="E6497" s="28">
        <v>0.61076399390760105</v>
      </c>
      <c r="F6497" s="24">
        <v>-0.51691589854785502</v>
      </c>
      <c r="G6497" s="24">
        <v>-0.32549169599423999</v>
      </c>
      <c r="H6497" s="24">
        <v>-0.14396064737606387</v>
      </c>
      <c r="I6497" s="25">
        <f t="shared" si="404"/>
        <v>1</v>
      </c>
      <c r="J6497" s="25">
        <f t="shared" si="405"/>
        <v>0</v>
      </c>
      <c r="K6497" s="25">
        <f t="shared" si="406"/>
        <v>0</v>
      </c>
      <c r="L6497" s="25">
        <f t="shared" si="407"/>
        <v>0</v>
      </c>
      <c r="M6497" s="25">
        <v>1</v>
      </c>
      <c r="N6497" s="25" t="e">
        <v>#N/A</v>
      </c>
      <c r="O6497" s="25" t="e">
        <f>VLOOKUP(A6497,'NFkB target TFs'!$E$10:$E$54,1,FALSE)</f>
        <v>#N/A</v>
      </c>
      <c r="P6497" s="25" t="e">
        <f>VLOOKUP(A6497,'all NFkB targets'!$A$6:$A$571,1,FALSE)</f>
        <v>#N/A</v>
      </c>
    </row>
    <row r="6498" spans="1:16" x14ac:dyDescent="0.25">
      <c r="A6498" s="96" t="s">
        <v>12326</v>
      </c>
      <c r="B6498" s="21" t="s">
        <v>12327</v>
      </c>
      <c r="C6498" s="21"/>
      <c r="D6498" s="22">
        <v>0</v>
      </c>
      <c r="E6498" s="24">
        <v>-1.1073068813997307</v>
      </c>
      <c r="F6498" s="23">
        <v>-2.2188918485366051E-2</v>
      </c>
      <c r="G6498" s="23">
        <v>-5.2329830361735531E-2</v>
      </c>
      <c r="H6498" s="24">
        <v>-0.14397429577210138</v>
      </c>
      <c r="I6498" s="25">
        <f t="shared" si="404"/>
        <v>1</v>
      </c>
      <c r="J6498" s="25">
        <f t="shared" si="405"/>
        <v>0</v>
      </c>
      <c r="K6498" s="25">
        <f t="shared" si="406"/>
        <v>0</v>
      </c>
      <c r="L6498" s="25">
        <f t="shared" si="407"/>
        <v>0</v>
      </c>
      <c r="M6498" s="25">
        <v>1</v>
      </c>
      <c r="N6498" s="25" t="e">
        <v>#N/A</v>
      </c>
      <c r="O6498" s="25" t="e">
        <f>VLOOKUP(A6498,'NFkB target TFs'!$E$10:$E$54,1,FALSE)</f>
        <v>#N/A</v>
      </c>
      <c r="P6498" s="25" t="e">
        <f>VLOOKUP(A6498,'all NFkB targets'!$A$6:$A$571,1,FALSE)</f>
        <v>#N/A</v>
      </c>
    </row>
    <row r="6499" spans="1:16" x14ac:dyDescent="0.25">
      <c r="A6499" s="96" t="s">
        <v>11102</v>
      </c>
      <c r="B6499" s="21" t="s">
        <v>11103</v>
      </c>
      <c r="C6499" s="21"/>
      <c r="D6499" s="22">
        <v>0</v>
      </c>
      <c r="E6499" s="23">
        <v>2.632999110769382E-3</v>
      </c>
      <c r="F6499" s="23">
        <v>5.6194539452613358E-2</v>
      </c>
      <c r="G6499" s="23">
        <v>0.47690789595297095</v>
      </c>
      <c r="H6499" s="23">
        <v>-0.14398773800962769</v>
      </c>
      <c r="I6499" s="25">
        <f t="shared" si="404"/>
        <v>0</v>
      </c>
      <c r="J6499" s="25">
        <f t="shared" si="405"/>
        <v>0</v>
      </c>
      <c r="K6499" s="25">
        <f t="shared" si="406"/>
        <v>0</v>
      </c>
      <c r="L6499" s="25">
        <f t="shared" si="407"/>
        <v>0</v>
      </c>
      <c r="M6499" s="25">
        <v>0</v>
      </c>
      <c r="N6499" s="25" t="e">
        <v>#N/A</v>
      </c>
      <c r="O6499" s="25" t="e">
        <f>VLOOKUP(A6499,'NFkB target TFs'!$E$10:$E$54,1,FALSE)</f>
        <v>#N/A</v>
      </c>
      <c r="P6499" s="25" t="e">
        <f>VLOOKUP(A6499,'all NFkB targets'!$A$6:$A$571,1,FALSE)</f>
        <v>#N/A</v>
      </c>
    </row>
    <row r="6500" spans="1:16" x14ac:dyDescent="0.25">
      <c r="A6500" s="96" t="s">
        <v>5615</v>
      </c>
      <c r="B6500" s="21" t="s">
        <v>5616</v>
      </c>
      <c r="C6500" s="21"/>
      <c r="D6500" s="22">
        <v>0</v>
      </c>
      <c r="E6500" s="23">
        <v>0.18296882118422508</v>
      </c>
      <c r="F6500" s="23">
        <v>0.51647618368262016</v>
      </c>
      <c r="G6500" s="23">
        <v>0.145518748737267</v>
      </c>
      <c r="H6500" s="23">
        <v>-0.14399868291900841</v>
      </c>
      <c r="I6500" s="25">
        <f t="shared" si="404"/>
        <v>0</v>
      </c>
      <c r="J6500" s="25">
        <f t="shared" si="405"/>
        <v>0</v>
      </c>
      <c r="K6500" s="25">
        <f t="shared" si="406"/>
        <v>0</v>
      </c>
      <c r="L6500" s="25">
        <f t="shared" si="407"/>
        <v>0</v>
      </c>
      <c r="M6500" s="25">
        <v>0</v>
      </c>
      <c r="N6500" s="25" t="e">
        <v>#N/A</v>
      </c>
      <c r="O6500" s="25" t="e">
        <f>VLOOKUP(A6500,'NFkB target TFs'!$E$10:$E$54,1,FALSE)</f>
        <v>#N/A</v>
      </c>
      <c r="P6500" s="25" t="e">
        <f>VLOOKUP(A6500,'all NFkB targets'!$A$6:$A$571,1,FALSE)</f>
        <v>#N/A</v>
      </c>
    </row>
    <row r="6501" spans="1:16" x14ac:dyDescent="0.25">
      <c r="A6501" s="96" t="s">
        <v>12242</v>
      </c>
      <c r="B6501" s="21" t="s">
        <v>12243</v>
      </c>
      <c r="C6501" s="21"/>
      <c r="D6501" s="22">
        <v>0</v>
      </c>
      <c r="E6501" s="28">
        <v>0.74623904408995767</v>
      </c>
      <c r="F6501" s="28">
        <v>0.33598369010878137</v>
      </c>
      <c r="G6501" s="28">
        <v>0.221754277891829</v>
      </c>
      <c r="H6501" s="24">
        <v>-0.14418756920452672</v>
      </c>
      <c r="I6501" s="25">
        <f t="shared" si="404"/>
        <v>1</v>
      </c>
      <c r="J6501" s="25">
        <f t="shared" si="405"/>
        <v>0</v>
      </c>
      <c r="K6501" s="25">
        <f t="shared" si="406"/>
        <v>0</v>
      </c>
      <c r="L6501" s="25">
        <f t="shared" si="407"/>
        <v>0</v>
      </c>
      <c r="M6501" s="25">
        <v>1</v>
      </c>
      <c r="N6501" s="25" t="e">
        <v>#N/A</v>
      </c>
      <c r="O6501" s="25" t="e">
        <f>VLOOKUP(A6501,'NFkB target TFs'!$E$10:$E$54,1,FALSE)</f>
        <v>#N/A</v>
      </c>
      <c r="P6501" s="25" t="e">
        <f>VLOOKUP(A6501,'all NFkB targets'!$A$6:$A$571,1,FALSE)</f>
        <v>#N/A</v>
      </c>
    </row>
    <row r="6502" spans="1:16" x14ac:dyDescent="0.25">
      <c r="A6502" s="96" t="s">
        <v>5551</v>
      </c>
      <c r="B6502" s="21" t="s">
        <v>5552</v>
      </c>
      <c r="C6502" s="21"/>
      <c r="D6502" s="22">
        <v>0</v>
      </c>
      <c r="E6502" s="23">
        <v>2.2472854528293573E-2</v>
      </c>
      <c r="F6502" s="23">
        <v>0.40305188367816486</v>
      </c>
      <c r="G6502" s="23">
        <v>7.1313997723475964E-2</v>
      </c>
      <c r="H6502" s="23">
        <v>-0.14437545261273255</v>
      </c>
      <c r="I6502" s="25">
        <f t="shared" si="404"/>
        <v>0</v>
      </c>
      <c r="J6502" s="25">
        <f t="shared" si="405"/>
        <v>0</v>
      </c>
      <c r="K6502" s="25">
        <f t="shared" si="406"/>
        <v>0</v>
      </c>
      <c r="L6502" s="25">
        <f t="shared" si="407"/>
        <v>0</v>
      </c>
      <c r="M6502" s="25">
        <v>0</v>
      </c>
      <c r="N6502" s="25" t="e">
        <v>#N/A</v>
      </c>
      <c r="O6502" s="25" t="e">
        <f>VLOOKUP(A6502,'NFkB target TFs'!$E$10:$E$54,1,FALSE)</f>
        <v>#N/A</v>
      </c>
      <c r="P6502" s="25" t="e">
        <f>VLOOKUP(A6502,'all NFkB targets'!$A$6:$A$571,1,FALSE)</f>
        <v>#N/A</v>
      </c>
    </row>
    <row r="6503" spans="1:16" x14ac:dyDescent="0.25">
      <c r="A6503" s="96" t="s">
        <v>4242</v>
      </c>
      <c r="B6503" s="21" t="s">
        <v>4243</v>
      </c>
      <c r="C6503" s="21"/>
      <c r="D6503" s="22">
        <v>0</v>
      </c>
      <c r="E6503" s="23">
        <v>8.9858548801143287E-2</v>
      </c>
      <c r="F6503" s="23">
        <v>-0.11677295937130266</v>
      </c>
      <c r="G6503" s="23">
        <v>-0.1722177706719891</v>
      </c>
      <c r="H6503" s="23">
        <v>-0.14488570407808646</v>
      </c>
      <c r="I6503" s="25">
        <f t="shared" si="404"/>
        <v>0</v>
      </c>
      <c r="J6503" s="25">
        <f t="shared" si="405"/>
        <v>0</v>
      </c>
      <c r="K6503" s="25">
        <f t="shared" si="406"/>
        <v>0</v>
      </c>
      <c r="L6503" s="25">
        <f t="shared" si="407"/>
        <v>0</v>
      </c>
      <c r="M6503" s="25">
        <v>0</v>
      </c>
      <c r="N6503" s="25" t="e">
        <v>#N/A</v>
      </c>
      <c r="O6503" s="25" t="e">
        <f>VLOOKUP(A6503,'NFkB target TFs'!$E$10:$E$54,1,FALSE)</f>
        <v>#N/A</v>
      </c>
      <c r="P6503" s="25" t="e">
        <f>VLOOKUP(A6503,'all NFkB targets'!$A$6:$A$571,1,FALSE)</f>
        <v>#N/A</v>
      </c>
    </row>
    <row r="6504" spans="1:16" x14ac:dyDescent="0.25">
      <c r="A6504" s="96" t="s">
        <v>6280</v>
      </c>
      <c r="B6504" s="21" t="s">
        <v>6281</v>
      </c>
      <c r="C6504" s="21"/>
      <c r="D6504" s="22">
        <v>0</v>
      </c>
      <c r="E6504" s="23">
        <v>-1.9344330817706746E-2</v>
      </c>
      <c r="F6504" s="23">
        <v>3.7623859707483333E-3</v>
      </c>
      <c r="G6504" s="23">
        <v>4.1594661468735097E-2</v>
      </c>
      <c r="H6504" s="23">
        <v>-0.14505710298398106</v>
      </c>
      <c r="I6504" s="25">
        <f t="shared" si="404"/>
        <v>0</v>
      </c>
      <c r="J6504" s="25">
        <f t="shared" si="405"/>
        <v>0</v>
      </c>
      <c r="K6504" s="25">
        <f t="shared" si="406"/>
        <v>0</v>
      </c>
      <c r="L6504" s="25">
        <f t="shared" si="407"/>
        <v>0</v>
      </c>
      <c r="M6504" s="25">
        <v>0</v>
      </c>
      <c r="N6504" s="25" t="e">
        <v>#N/A</v>
      </c>
      <c r="O6504" s="25" t="e">
        <f>VLOOKUP(A6504,'NFkB target TFs'!$E$10:$E$54,1,FALSE)</f>
        <v>#N/A</v>
      </c>
      <c r="P6504" s="25" t="e">
        <f>VLOOKUP(A6504,'all NFkB targets'!$A$6:$A$571,1,FALSE)</f>
        <v>#N/A</v>
      </c>
    </row>
    <row r="6505" spans="1:16" x14ac:dyDescent="0.25">
      <c r="A6505" s="96" t="s">
        <v>4688</v>
      </c>
      <c r="B6505" s="21" t="s">
        <v>4689</v>
      </c>
      <c r="C6505" s="21"/>
      <c r="D6505" s="22">
        <v>0</v>
      </c>
      <c r="E6505" s="23">
        <v>0.2149176289918209</v>
      </c>
      <c r="F6505" s="23">
        <v>0.27326239189566021</v>
      </c>
      <c r="G6505" s="23">
        <v>-0.26319807876390217</v>
      </c>
      <c r="H6505" s="23">
        <v>-0.14505878711044676</v>
      </c>
      <c r="I6505" s="25">
        <f t="shared" si="404"/>
        <v>0</v>
      </c>
      <c r="J6505" s="25">
        <f t="shared" si="405"/>
        <v>0</v>
      </c>
      <c r="K6505" s="25">
        <f t="shared" si="406"/>
        <v>0</v>
      </c>
      <c r="L6505" s="25">
        <f t="shared" si="407"/>
        <v>0</v>
      </c>
      <c r="M6505" s="25">
        <v>0</v>
      </c>
      <c r="N6505" s="25" t="e">
        <v>#N/A</v>
      </c>
      <c r="O6505" s="25" t="e">
        <f>VLOOKUP(A6505,'NFkB target TFs'!$E$10:$E$54,1,FALSE)</f>
        <v>#N/A</v>
      </c>
      <c r="P6505" s="25" t="e">
        <f>VLOOKUP(A6505,'all NFkB targets'!$A$6:$A$571,1,FALSE)</f>
        <v>#N/A</v>
      </c>
    </row>
    <row r="6506" spans="1:16" x14ac:dyDescent="0.25">
      <c r="A6506" s="96" t="s">
        <v>10592</v>
      </c>
      <c r="B6506" s="21" t="s">
        <v>10593</v>
      </c>
      <c r="C6506" s="21"/>
      <c r="D6506" s="22">
        <v>0</v>
      </c>
      <c r="E6506" s="23">
        <v>-0.10321157451140135</v>
      </c>
      <c r="F6506" s="23">
        <v>-5.2497445702244627E-2</v>
      </c>
      <c r="G6506" s="23">
        <v>-0.10849918628396894</v>
      </c>
      <c r="H6506" s="23">
        <v>-0.14531099742498288</v>
      </c>
      <c r="I6506" s="25">
        <f t="shared" si="404"/>
        <v>0</v>
      </c>
      <c r="J6506" s="25">
        <f t="shared" si="405"/>
        <v>0</v>
      </c>
      <c r="K6506" s="25">
        <f t="shared" si="406"/>
        <v>0</v>
      </c>
      <c r="L6506" s="25">
        <f t="shared" si="407"/>
        <v>0</v>
      </c>
      <c r="M6506" s="25">
        <v>0</v>
      </c>
      <c r="N6506" s="25" t="e">
        <v>#N/A</v>
      </c>
      <c r="O6506" s="25" t="e">
        <f>VLOOKUP(A6506,'NFkB target TFs'!$E$10:$E$54,1,FALSE)</f>
        <v>#N/A</v>
      </c>
      <c r="P6506" s="25" t="e">
        <f>VLOOKUP(A6506,'all NFkB targets'!$A$6:$A$571,1,FALSE)</f>
        <v>#N/A</v>
      </c>
    </row>
    <row r="6507" spans="1:16" x14ac:dyDescent="0.25">
      <c r="A6507" s="96" t="s">
        <v>14238</v>
      </c>
      <c r="B6507" s="21" t="s">
        <v>14239</v>
      </c>
      <c r="C6507" s="21"/>
      <c r="D6507" s="22">
        <v>0</v>
      </c>
      <c r="E6507" s="23">
        <v>-9.0534978935020646E-2</v>
      </c>
      <c r="F6507" s="24">
        <v>-0.4589835150917087</v>
      </c>
      <c r="G6507" s="28">
        <v>1.0668119353241852</v>
      </c>
      <c r="H6507" s="24">
        <v>-0.14538392061161248</v>
      </c>
      <c r="I6507" s="25">
        <f t="shared" si="404"/>
        <v>0</v>
      </c>
      <c r="J6507" s="25">
        <f t="shared" si="405"/>
        <v>0</v>
      </c>
      <c r="K6507" s="25">
        <f t="shared" si="406"/>
        <v>1</v>
      </c>
      <c r="L6507" s="25">
        <f t="shared" si="407"/>
        <v>0</v>
      </c>
      <c r="M6507" s="25">
        <v>1</v>
      </c>
      <c r="N6507" s="25" t="e">
        <v>#N/A</v>
      </c>
      <c r="O6507" s="25" t="e">
        <f>VLOOKUP(A6507,'NFkB target TFs'!$E$10:$E$54,1,FALSE)</f>
        <v>#N/A</v>
      </c>
      <c r="P6507" s="25" t="e">
        <f>VLOOKUP(A6507,'all NFkB targets'!$A$6:$A$571,1,FALSE)</f>
        <v>#N/A</v>
      </c>
    </row>
    <row r="6508" spans="1:16" x14ac:dyDescent="0.25">
      <c r="A6508" s="96" t="s">
        <v>7959</v>
      </c>
      <c r="B6508" s="21" t="s">
        <v>7960</v>
      </c>
      <c r="C6508" s="21"/>
      <c r="D6508" s="22">
        <v>0</v>
      </c>
      <c r="E6508" s="23">
        <v>-6.5453061488616043E-2</v>
      </c>
      <c r="F6508" s="23">
        <v>0.10457790888785091</v>
      </c>
      <c r="G6508" s="23">
        <v>5.9797685361940779E-2</v>
      </c>
      <c r="H6508" s="23">
        <v>-0.14539209348685861</v>
      </c>
      <c r="I6508" s="25">
        <f t="shared" ref="I6508:I6571" si="408">IF(ABS(E6508)&gt;0.585,1,0)</f>
        <v>0</v>
      </c>
      <c r="J6508" s="25">
        <f t="shared" ref="J6508:J6571" si="409">IF(ABS(F6508)&gt;0.585,1,0)</f>
        <v>0</v>
      </c>
      <c r="K6508" s="25">
        <f t="shared" ref="K6508:K6571" si="410">IF(ABS(G6508)&gt;0.585,1,0)</f>
        <v>0</v>
      </c>
      <c r="L6508" s="25">
        <f t="shared" ref="L6508:L6571" si="411">IF(ABS(H6508)&gt;0.585,1,0)</f>
        <v>0</v>
      </c>
      <c r="M6508" s="25">
        <v>0</v>
      </c>
      <c r="N6508" s="25" t="e">
        <v>#N/A</v>
      </c>
      <c r="O6508" s="25" t="e">
        <f>VLOOKUP(A6508,'NFkB target TFs'!$E$10:$E$54,1,FALSE)</f>
        <v>#N/A</v>
      </c>
      <c r="P6508" s="25" t="e">
        <f>VLOOKUP(A6508,'all NFkB targets'!$A$6:$A$571,1,FALSE)</f>
        <v>#N/A</v>
      </c>
    </row>
    <row r="6509" spans="1:16" x14ac:dyDescent="0.25">
      <c r="A6509" s="96" t="s">
        <v>321</v>
      </c>
      <c r="B6509" s="21" t="s">
        <v>322</v>
      </c>
      <c r="C6509" s="21"/>
      <c r="D6509" s="22">
        <v>0</v>
      </c>
      <c r="E6509" s="23">
        <v>0.22638799635489418</v>
      </c>
      <c r="F6509" s="23">
        <v>3.8632129060716253E-2</v>
      </c>
      <c r="G6509" s="23">
        <v>-0.49804751954936649</v>
      </c>
      <c r="H6509" s="23">
        <v>-0.14541472214402201</v>
      </c>
      <c r="I6509" s="25">
        <f t="shared" si="408"/>
        <v>0</v>
      </c>
      <c r="J6509" s="25">
        <f t="shared" si="409"/>
        <v>0</v>
      </c>
      <c r="K6509" s="25">
        <f t="shared" si="410"/>
        <v>0</v>
      </c>
      <c r="L6509" s="25">
        <f t="shared" si="411"/>
        <v>0</v>
      </c>
      <c r="M6509" s="25">
        <v>0</v>
      </c>
      <c r="N6509" s="25" t="e">
        <v>#N/A</v>
      </c>
      <c r="O6509" s="25" t="e">
        <f>VLOOKUP(A6509,'NFkB target TFs'!$E$10:$E$54,1,FALSE)</f>
        <v>#N/A</v>
      </c>
      <c r="P6509" s="25" t="e">
        <f>VLOOKUP(A6509,'all NFkB targets'!$A$6:$A$571,1,FALSE)</f>
        <v>#N/A</v>
      </c>
    </row>
    <row r="6510" spans="1:16" x14ac:dyDescent="0.25">
      <c r="A6510" s="96" t="s">
        <v>5050</v>
      </c>
      <c r="B6510" s="21" t="s">
        <v>5051</v>
      </c>
      <c r="C6510" s="21"/>
      <c r="D6510" s="22">
        <v>0</v>
      </c>
      <c r="E6510" s="23">
        <v>-3.1626502418289071E-3</v>
      </c>
      <c r="F6510" s="23">
        <v>-2.2100803858830603E-2</v>
      </c>
      <c r="G6510" s="23">
        <v>-9.3804226450415404E-2</v>
      </c>
      <c r="H6510" s="23">
        <v>-0.14546047920975297</v>
      </c>
      <c r="I6510" s="25">
        <f t="shared" si="408"/>
        <v>0</v>
      </c>
      <c r="J6510" s="25">
        <f t="shared" si="409"/>
        <v>0</v>
      </c>
      <c r="K6510" s="25">
        <f t="shared" si="410"/>
        <v>0</v>
      </c>
      <c r="L6510" s="25">
        <f t="shared" si="411"/>
        <v>0</v>
      </c>
      <c r="M6510" s="25">
        <v>0</v>
      </c>
      <c r="N6510" s="25" t="e">
        <v>#N/A</v>
      </c>
      <c r="O6510" s="25" t="e">
        <f>VLOOKUP(A6510,'NFkB target TFs'!$E$10:$E$54,1,FALSE)</f>
        <v>#N/A</v>
      </c>
      <c r="P6510" s="25" t="e">
        <f>VLOOKUP(A6510,'all NFkB targets'!$A$6:$A$571,1,FALSE)</f>
        <v>#N/A</v>
      </c>
    </row>
    <row r="6511" spans="1:16" x14ac:dyDescent="0.25">
      <c r="A6511" s="96" t="s">
        <v>10596</v>
      </c>
      <c r="B6511" s="21" t="s">
        <v>10597</v>
      </c>
      <c r="C6511" s="21"/>
      <c r="D6511" s="22">
        <v>0</v>
      </c>
      <c r="E6511" s="23">
        <v>8.3655841124266078E-2</v>
      </c>
      <c r="F6511" s="23">
        <v>0.24835460781476459</v>
      </c>
      <c r="G6511" s="23">
        <v>-7.0553279825307846E-2</v>
      </c>
      <c r="H6511" s="23">
        <v>-0.14554666086593571</v>
      </c>
      <c r="I6511" s="25">
        <f t="shared" si="408"/>
        <v>0</v>
      </c>
      <c r="J6511" s="25">
        <f t="shared" si="409"/>
        <v>0</v>
      </c>
      <c r="K6511" s="25">
        <f t="shared" si="410"/>
        <v>0</v>
      </c>
      <c r="L6511" s="25">
        <f t="shared" si="411"/>
        <v>0</v>
      </c>
      <c r="M6511" s="25">
        <v>0</v>
      </c>
      <c r="N6511" s="25" t="e">
        <v>#N/A</v>
      </c>
      <c r="O6511" s="25" t="e">
        <f>VLOOKUP(A6511,'NFkB target TFs'!$E$10:$E$54,1,FALSE)</f>
        <v>#N/A</v>
      </c>
      <c r="P6511" s="25" t="e">
        <f>VLOOKUP(A6511,'all NFkB targets'!$A$6:$A$571,1,FALSE)</f>
        <v>#N/A</v>
      </c>
    </row>
    <row r="6512" spans="1:16" x14ac:dyDescent="0.25">
      <c r="A6512" s="96" t="s">
        <v>1692</v>
      </c>
      <c r="B6512" s="21" t="s">
        <v>1693</v>
      </c>
      <c r="C6512" s="21"/>
      <c r="D6512" s="22">
        <v>0</v>
      </c>
      <c r="E6512" s="23">
        <v>-0.19179185614583558</v>
      </c>
      <c r="F6512" s="23">
        <v>0.23161901013248859</v>
      </c>
      <c r="G6512" s="23">
        <v>-2.7235797177391888E-2</v>
      </c>
      <c r="H6512" s="23">
        <v>-0.14559537084253754</v>
      </c>
      <c r="I6512" s="25">
        <f t="shared" si="408"/>
        <v>0</v>
      </c>
      <c r="J6512" s="25">
        <f t="shared" si="409"/>
        <v>0</v>
      </c>
      <c r="K6512" s="25">
        <f t="shared" si="410"/>
        <v>0</v>
      </c>
      <c r="L6512" s="25">
        <f t="shared" si="411"/>
        <v>0</v>
      </c>
      <c r="M6512" s="25">
        <v>0</v>
      </c>
      <c r="N6512" s="25" t="e">
        <v>#N/A</v>
      </c>
      <c r="O6512" s="25" t="e">
        <f>VLOOKUP(A6512,'NFkB target TFs'!$E$10:$E$54,1,FALSE)</f>
        <v>#N/A</v>
      </c>
      <c r="P6512" s="25" t="e">
        <f>VLOOKUP(A6512,'all NFkB targets'!$A$6:$A$571,1,FALSE)</f>
        <v>#N/A</v>
      </c>
    </row>
    <row r="6513" spans="1:16" x14ac:dyDescent="0.25">
      <c r="A6513" s="96" t="s">
        <v>8864</v>
      </c>
      <c r="B6513" s="21" t="s">
        <v>8865</v>
      </c>
      <c r="C6513" s="21"/>
      <c r="D6513" s="22">
        <v>0</v>
      </c>
      <c r="E6513" s="23">
        <v>1.2764559104896704E-2</v>
      </c>
      <c r="F6513" s="23">
        <v>-0.13889570269532928</v>
      </c>
      <c r="G6513" s="23">
        <v>-0.27292608944810709</v>
      </c>
      <c r="H6513" s="23">
        <v>-0.14563583784213321</v>
      </c>
      <c r="I6513" s="25">
        <f t="shared" si="408"/>
        <v>0</v>
      </c>
      <c r="J6513" s="25">
        <f t="shared" si="409"/>
        <v>0</v>
      </c>
      <c r="K6513" s="25">
        <f t="shared" si="410"/>
        <v>0</v>
      </c>
      <c r="L6513" s="25">
        <f t="shared" si="411"/>
        <v>0</v>
      </c>
      <c r="M6513" s="25">
        <v>0</v>
      </c>
      <c r="N6513" s="25" t="e">
        <v>#N/A</v>
      </c>
      <c r="O6513" s="25" t="e">
        <f>VLOOKUP(A6513,'NFkB target TFs'!$E$10:$E$54,1,FALSE)</f>
        <v>#N/A</v>
      </c>
      <c r="P6513" s="25" t="e">
        <f>VLOOKUP(A6513,'all NFkB targets'!$A$6:$A$571,1,FALSE)</f>
        <v>#N/A</v>
      </c>
    </row>
    <row r="6514" spans="1:16" x14ac:dyDescent="0.25">
      <c r="A6514" s="96" t="s">
        <v>8357</v>
      </c>
      <c r="B6514" s="21" t="s">
        <v>8358</v>
      </c>
      <c r="C6514" s="21"/>
      <c r="D6514" s="22">
        <v>0</v>
      </c>
      <c r="E6514" s="23">
        <v>-0.16565856602694978</v>
      </c>
      <c r="F6514" s="23">
        <v>0.14759914612855446</v>
      </c>
      <c r="G6514" s="23">
        <v>1.1292655592847088E-2</v>
      </c>
      <c r="H6514" s="23">
        <v>-0.14567120084972357</v>
      </c>
      <c r="I6514" s="25">
        <f t="shared" si="408"/>
        <v>0</v>
      </c>
      <c r="J6514" s="25">
        <f t="shared" si="409"/>
        <v>0</v>
      </c>
      <c r="K6514" s="25">
        <f t="shared" si="410"/>
        <v>0</v>
      </c>
      <c r="L6514" s="25">
        <f t="shared" si="411"/>
        <v>0</v>
      </c>
      <c r="M6514" s="25">
        <v>0</v>
      </c>
      <c r="N6514" s="25" t="e">
        <v>#N/A</v>
      </c>
      <c r="O6514" s="25" t="e">
        <f>VLOOKUP(A6514,'NFkB target TFs'!$E$10:$E$54,1,FALSE)</f>
        <v>#N/A</v>
      </c>
      <c r="P6514" s="25" t="e">
        <f>VLOOKUP(A6514,'all NFkB targets'!$A$6:$A$571,1,FALSE)</f>
        <v>#N/A</v>
      </c>
    </row>
    <row r="6515" spans="1:16" x14ac:dyDescent="0.25">
      <c r="A6515" s="96" t="s">
        <v>9495</v>
      </c>
      <c r="B6515" s="21" t="s">
        <v>9496</v>
      </c>
      <c r="C6515" s="21"/>
      <c r="D6515" s="22">
        <v>0</v>
      </c>
      <c r="E6515" s="23">
        <v>0.28523668869741126</v>
      </c>
      <c r="F6515" s="23">
        <v>5.8885318058028338E-2</v>
      </c>
      <c r="G6515" s="23">
        <v>-0.15513026434338914</v>
      </c>
      <c r="H6515" s="23">
        <v>-0.1458947798219703</v>
      </c>
      <c r="I6515" s="25">
        <f t="shared" si="408"/>
        <v>0</v>
      </c>
      <c r="J6515" s="25">
        <f t="shared" si="409"/>
        <v>0</v>
      </c>
      <c r="K6515" s="25">
        <f t="shared" si="410"/>
        <v>0</v>
      </c>
      <c r="L6515" s="25">
        <f t="shared" si="411"/>
        <v>0</v>
      </c>
      <c r="M6515" s="25">
        <v>0</v>
      </c>
      <c r="N6515" s="25" t="e">
        <v>#N/A</v>
      </c>
      <c r="O6515" s="25" t="e">
        <f>VLOOKUP(A6515,'NFkB target TFs'!$E$10:$E$54,1,FALSE)</f>
        <v>#N/A</v>
      </c>
      <c r="P6515" s="25" t="e">
        <f>VLOOKUP(A6515,'all NFkB targets'!$A$6:$A$571,1,FALSE)</f>
        <v>#N/A</v>
      </c>
    </row>
    <row r="6516" spans="1:16" x14ac:dyDescent="0.25">
      <c r="A6516" s="96" t="s">
        <v>6469</v>
      </c>
      <c r="B6516" s="21" t="s">
        <v>941</v>
      </c>
      <c r="C6516" s="21"/>
      <c r="D6516" s="22">
        <v>0</v>
      </c>
      <c r="E6516" s="23">
        <v>0.44627830909263244</v>
      </c>
      <c r="F6516" s="23">
        <v>0.39990173038539006</v>
      </c>
      <c r="G6516" s="23">
        <v>-0.13387868107244025</v>
      </c>
      <c r="H6516" s="23">
        <v>-0.14595873466583717</v>
      </c>
      <c r="I6516" s="25">
        <f t="shared" si="408"/>
        <v>0</v>
      </c>
      <c r="J6516" s="25">
        <f t="shared" si="409"/>
        <v>0</v>
      </c>
      <c r="K6516" s="25">
        <f t="shared" si="410"/>
        <v>0</v>
      </c>
      <c r="L6516" s="25">
        <f t="shared" si="411"/>
        <v>0</v>
      </c>
      <c r="M6516" s="25">
        <v>0</v>
      </c>
      <c r="N6516" s="25" t="e">
        <v>#N/A</v>
      </c>
      <c r="O6516" s="25" t="e">
        <f>VLOOKUP(A6516,'NFkB target TFs'!$E$10:$E$54,1,FALSE)</f>
        <v>#N/A</v>
      </c>
      <c r="P6516" s="25" t="e">
        <f>VLOOKUP(A6516,'all NFkB targets'!$A$6:$A$571,1,FALSE)</f>
        <v>#N/A</v>
      </c>
    </row>
    <row r="6517" spans="1:16" x14ac:dyDescent="0.25">
      <c r="A6517" s="96" t="s">
        <v>2383</v>
      </c>
      <c r="B6517" s="21" t="s">
        <v>2384</v>
      </c>
      <c r="C6517" s="21"/>
      <c r="D6517" s="22">
        <v>0</v>
      </c>
      <c r="E6517" s="23">
        <v>-0.15941289522883731</v>
      </c>
      <c r="F6517" s="23">
        <v>-0.24976851388893023</v>
      </c>
      <c r="G6517" s="23">
        <v>-0.3216039544536704</v>
      </c>
      <c r="H6517" s="23">
        <v>-0.14598743276597814</v>
      </c>
      <c r="I6517" s="25">
        <f t="shared" si="408"/>
        <v>0</v>
      </c>
      <c r="J6517" s="25">
        <f t="shared" si="409"/>
        <v>0</v>
      </c>
      <c r="K6517" s="25">
        <f t="shared" si="410"/>
        <v>0</v>
      </c>
      <c r="L6517" s="25">
        <f t="shared" si="411"/>
        <v>0</v>
      </c>
      <c r="M6517" s="25">
        <v>0</v>
      </c>
      <c r="N6517" s="25" t="e">
        <v>#N/A</v>
      </c>
      <c r="O6517" s="25" t="e">
        <f>VLOOKUP(A6517,'NFkB target TFs'!$E$10:$E$54,1,FALSE)</f>
        <v>#N/A</v>
      </c>
      <c r="P6517" s="25" t="e">
        <f>VLOOKUP(A6517,'all NFkB targets'!$A$6:$A$571,1,FALSE)</f>
        <v>#N/A</v>
      </c>
    </row>
    <row r="6518" spans="1:16" x14ac:dyDescent="0.25">
      <c r="A6518" s="96" t="s">
        <v>2253</v>
      </c>
      <c r="B6518" s="21" t="s">
        <v>2254</v>
      </c>
      <c r="C6518" s="21"/>
      <c r="D6518" s="22">
        <v>0</v>
      </c>
      <c r="E6518" s="23">
        <v>8.9369677869150344E-2</v>
      </c>
      <c r="F6518" s="23">
        <v>-0.18190437043867547</v>
      </c>
      <c r="G6518" s="23">
        <v>-0.50528946975847544</v>
      </c>
      <c r="H6518" s="23">
        <v>-0.1460010951982692</v>
      </c>
      <c r="I6518" s="25">
        <f t="shared" si="408"/>
        <v>0</v>
      </c>
      <c r="J6518" s="25">
        <f t="shared" si="409"/>
        <v>0</v>
      </c>
      <c r="K6518" s="25">
        <f t="shared" si="410"/>
        <v>0</v>
      </c>
      <c r="L6518" s="25">
        <f t="shared" si="411"/>
        <v>0</v>
      </c>
      <c r="M6518" s="25">
        <v>0</v>
      </c>
      <c r="N6518" s="25" t="e">
        <v>#N/A</v>
      </c>
      <c r="O6518" s="25" t="e">
        <f>VLOOKUP(A6518,'NFkB target TFs'!$E$10:$E$54,1,FALSE)</f>
        <v>#N/A</v>
      </c>
      <c r="P6518" s="25" t="e">
        <f>VLOOKUP(A6518,'all NFkB targets'!$A$6:$A$571,1,FALSE)</f>
        <v>#N/A</v>
      </c>
    </row>
    <row r="6519" spans="1:16" x14ac:dyDescent="0.25">
      <c r="A6519" s="96" t="s">
        <v>4488</v>
      </c>
      <c r="B6519" s="21" t="s">
        <v>4489</v>
      </c>
      <c r="C6519" s="21"/>
      <c r="D6519" s="22">
        <v>0</v>
      </c>
      <c r="E6519" s="23">
        <v>-0.51975718395236736</v>
      </c>
      <c r="F6519" s="23">
        <v>-0.49295974338342091</v>
      </c>
      <c r="G6519" s="23">
        <v>-0.541058160479301</v>
      </c>
      <c r="H6519" s="23">
        <v>-0.14604872318185355</v>
      </c>
      <c r="I6519" s="25">
        <f t="shared" si="408"/>
        <v>0</v>
      </c>
      <c r="J6519" s="25">
        <f t="shared" si="409"/>
        <v>0</v>
      </c>
      <c r="K6519" s="25">
        <f t="shared" si="410"/>
        <v>0</v>
      </c>
      <c r="L6519" s="25">
        <f t="shared" si="411"/>
        <v>0</v>
      </c>
      <c r="M6519" s="25">
        <v>0</v>
      </c>
      <c r="N6519" s="25" t="e">
        <v>#N/A</v>
      </c>
      <c r="O6519" s="25" t="e">
        <f>VLOOKUP(A6519,'NFkB target TFs'!$E$10:$E$54,1,FALSE)</f>
        <v>#N/A</v>
      </c>
      <c r="P6519" s="25" t="e">
        <f>VLOOKUP(A6519,'all NFkB targets'!$A$6:$A$571,1,FALSE)</f>
        <v>#N/A</v>
      </c>
    </row>
    <row r="6520" spans="1:16" x14ac:dyDescent="0.25">
      <c r="A6520" s="96" t="s">
        <v>9908</v>
      </c>
      <c r="B6520" s="21" t="s">
        <v>9909</v>
      </c>
      <c r="C6520" s="21"/>
      <c r="D6520" s="22">
        <v>0</v>
      </c>
      <c r="E6520" s="23">
        <v>-6.7114195858537243E-2</v>
      </c>
      <c r="F6520" s="23">
        <v>-3.640931986679119E-2</v>
      </c>
      <c r="G6520" s="23">
        <v>-2.6166661981466242E-2</v>
      </c>
      <c r="H6520" s="23">
        <v>-0.1460897309282734</v>
      </c>
      <c r="I6520" s="25">
        <f t="shared" si="408"/>
        <v>0</v>
      </c>
      <c r="J6520" s="25">
        <f t="shared" si="409"/>
        <v>0</v>
      </c>
      <c r="K6520" s="25">
        <f t="shared" si="410"/>
        <v>0</v>
      </c>
      <c r="L6520" s="25">
        <f t="shared" si="411"/>
        <v>0</v>
      </c>
      <c r="M6520" s="25">
        <v>0</v>
      </c>
      <c r="N6520" s="25" t="e">
        <v>#N/A</v>
      </c>
      <c r="O6520" s="25" t="e">
        <f>VLOOKUP(A6520,'NFkB target TFs'!$E$10:$E$54,1,FALSE)</f>
        <v>#N/A</v>
      </c>
      <c r="P6520" s="25" t="e">
        <f>VLOOKUP(A6520,'all NFkB targets'!$A$6:$A$571,1,FALSE)</f>
        <v>#N/A</v>
      </c>
    </row>
    <row r="6521" spans="1:16" x14ac:dyDescent="0.25">
      <c r="A6521" s="96" t="s">
        <v>11868</v>
      </c>
      <c r="B6521" s="21" t="s">
        <v>941</v>
      </c>
      <c r="C6521" s="21"/>
      <c r="D6521" s="22">
        <v>0</v>
      </c>
      <c r="E6521" s="23">
        <v>8.183565719979688E-2</v>
      </c>
      <c r="F6521" s="23">
        <v>2.4559224785152434E-2</v>
      </c>
      <c r="G6521" s="23">
        <v>-0.1870168318083105</v>
      </c>
      <c r="H6521" s="23">
        <v>-0.14610297339625589</v>
      </c>
      <c r="I6521" s="25">
        <f t="shared" si="408"/>
        <v>0</v>
      </c>
      <c r="J6521" s="25">
        <f t="shared" si="409"/>
        <v>0</v>
      </c>
      <c r="K6521" s="25">
        <f t="shared" si="410"/>
        <v>0</v>
      </c>
      <c r="L6521" s="25">
        <f t="shared" si="411"/>
        <v>0</v>
      </c>
      <c r="M6521" s="25">
        <v>0</v>
      </c>
      <c r="N6521" s="25" t="e">
        <v>#N/A</v>
      </c>
      <c r="O6521" s="25" t="e">
        <f>VLOOKUP(A6521,'NFkB target TFs'!$E$10:$E$54,1,FALSE)</f>
        <v>#N/A</v>
      </c>
      <c r="P6521" s="25" t="e">
        <f>VLOOKUP(A6521,'all NFkB targets'!$A$6:$A$571,1,FALSE)</f>
        <v>#N/A</v>
      </c>
    </row>
    <row r="6522" spans="1:16" x14ac:dyDescent="0.25">
      <c r="A6522" s="96" t="s">
        <v>4371</v>
      </c>
      <c r="B6522" s="21" t="s">
        <v>4372</v>
      </c>
      <c r="C6522" s="21"/>
      <c r="D6522" s="22">
        <v>0</v>
      </c>
      <c r="E6522" s="23">
        <v>0.46603726660004746</v>
      </c>
      <c r="F6522" s="23">
        <v>0.18341029917554239</v>
      </c>
      <c r="G6522" s="23">
        <v>-0.4213994882577331</v>
      </c>
      <c r="H6522" s="23">
        <v>-0.1462211617908018</v>
      </c>
      <c r="I6522" s="25">
        <f t="shared" si="408"/>
        <v>0</v>
      </c>
      <c r="J6522" s="25">
        <f t="shared" si="409"/>
        <v>0</v>
      </c>
      <c r="K6522" s="25">
        <f t="shared" si="410"/>
        <v>0</v>
      </c>
      <c r="L6522" s="25">
        <f t="shared" si="411"/>
        <v>0</v>
      </c>
      <c r="M6522" s="25">
        <v>0</v>
      </c>
      <c r="N6522" s="25" t="e">
        <v>#N/A</v>
      </c>
      <c r="O6522" s="25" t="e">
        <f>VLOOKUP(A6522,'NFkB target TFs'!$E$10:$E$54,1,FALSE)</f>
        <v>#N/A</v>
      </c>
      <c r="P6522" s="25" t="e">
        <f>VLOOKUP(A6522,'all NFkB targets'!$A$6:$A$571,1,FALSE)</f>
        <v>#N/A</v>
      </c>
    </row>
    <row r="6523" spans="1:16" x14ac:dyDescent="0.25">
      <c r="A6523" s="96" t="s">
        <v>5343</v>
      </c>
      <c r="B6523" s="21" t="s">
        <v>5344</v>
      </c>
      <c r="C6523" s="21"/>
      <c r="D6523" s="22">
        <v>0</v>
      </c>
      <c r="E6523" s="23">
        <v>-7.2502011003912251E-2</v>
      </c>
      <c r="F6523" s="23">
        <v>0.20840040754321601</v>
      </c>
      <c r="G6523" s="23">
        <v>-0.26943217703194444</v>
      </c>
      <c r="H6523" s="23">
        <v>-0.1464003665102481</v>
      </c>
      <c r="I6523" s="25">
        <f t="shared" si="408"/>
        <v>0</v>
      </c>
      <c r="J6523" s="25">
        <f t="shared" si="409"/>
        <v>0</v>
      </c>
      <c r="K6523" s="25">
        <f t="shared" si="410"/>
        <v>0</v>
      </c>
      <c r="L6523" s="25">
        <f t="shared" si="411"/>
        <v>0</v>
      </c>
      <c r="M6523" s="25">
        <v>0</v>
      </c>
      <c r="N6523" s="25" t="e">
        <v>#N/A</v>
      </c>
      <c r="O6523" s="25" t="e">
        <f>VLOOKUP(A6523,'NFkB target TFs'!$E$10:$E$54,1,FALSE)</f>
        <v>#N/A</v>
      </c>
      <c r="P6523" s="25" t="e">
        <f>VLOOKUP(A6523,'all NFkB targets'!$A$6:$A$571,1,FALSE)</f>
        <v>#N/A</v>
      </c>
    </row>
    <row r="6524" spans="1:16" x14ac:dyDescent="0.25">
      <c r="A6524" s="96" t="s">
        <v>13543</v>
      </c>
      <c r="B6524" s="21" t="s">
        <v>13544</v>
      </c>
      <c r="C6524" s="21"/>
      <c r="D6524" s="22">
        <v>0</v>
      </c>
      <c r="E6524" s="23">
        <v>0.10573088722046045</v>
      </c>
      <c r="F6524" s="28">
        <v>0.52612103686771972</v>
      </c>
      <c r="G6524" s="28">
        <v>0.79881585673950528</v>
      </c>
      <c r="H6524" s="24">
        <v>-0.14672826803804978</v>
      </c>
      <c r="I6524" s="25">
        <f t="shared" si="408"/>
        <v>0</v>
      </c>
      <c r="J6524" s="25">
        <f t="shared" si="409"/>
        <v>0</v>
      </c>
      <c r="K6524" s="25">
        <f t="shared" si="410"/>
        <v>1</v>
      </c>
      <c r="L6524" s="25">
        <f t="shared" si="411"/>
        <v>0</v>
      </c>
      <c r="M6524" s="25">
        <v>1</v>
      </c>
      <c r="N6524" s="25" t="e">
        <v>#N/A</v>
      </c>
      <c r="O6524" s="25" t="e">
        <f>VLOOKUP(A6524,'NFkB target TFs'!$E$10:$E$54,1,FALSE)</f>
        <v>#N/A</v>
      </c>
      <c r="P6524" s="25" t="e">
        <f>VLOOKUP(A6524,'all NFkB targets'!$A$6:$A$571,1,FALSE)</f>
        <v>#N/A</v>
      </c>
    </row>
    <row r="6525" spans="1:16" x14ac:dyDescent="0.25">
      <c r="A6525" s="96" t="s">
        <v>10874</v>
      </c>
      <c r="B6525" s="21" t="s">
        <v>10875</v>
      </c>
      <c r="C6525" s="21"/>
      <c r="D6525" s="22">
        <v>0</v>
      </c>
      <c r="E6525" s="23">
        <v>0.5746170249877145</v>
      </c>
      <c r="F6525" s="23">
        <v>-0.22296417065669188</v>
      </c>
      <c r="G6525" s="23">
        <v>-5.3365790761572329E-2</v>
      </c>
      <c r="H6525" s="23">
        <v>-0.14697805775966122</v>
      </c>
      <c r="I6525" s="25">
        <f t="shared" si="408"/>
        <v>0</v>
      </c>
      <c r="J6525" s="25">
        <f t="shared" si="409"/>
        <v>0</v>
      </c>
      <c r="K6525" s="25">
        <f t="shared" si="410"/>
        <v>0</v>
      </c>
      <c r="L6525" s="25">
        <f t="shared" si="411"/>
        <v>0</v>
      </c>
      <c r="M6525" s="25">
        <v>0</v>
      </c>
      <c r="N6525" s="25" t="e">
        <v>#N/A</v>
      </c>
      <c r="O6525" s="25" t="e">
        <f>VLOOKUP(A6525,'NFkB target TFs'!$E$10:$E$54,1,FALSE)</f>
        <v>#N/A</v>
      </c>
      <c r="P6525" s="25" t="e">
        <f>VLOOKUP(A6525,'all NFkB targets'!$A$6:$A$571,1,FALSE)</f>
        <v>#N/A</v>
      </c>
    </row>
    <row r="6526" spans="1:16" x14ac:dyDescent="0.25">
      <c r="A6526" s="96" t="s">
        <v>11735</v>
      </c>
      <c r="B6526" s="21" t="s">
        <v>11736</v>
      </c>
      <c r="C6526" s="21"/>
      <c r="D6526" s="22">
        <v>0</v>
      </c>
      <c r="E6526" s="23">
        <v>0.15058905966565597</v>
      </c>
      <c r="F6526" s="23">
        <v>-1.2835843587652501E-2</v>
      </c>
      <c r="G6526" s="23">
        <v>0.26927880896728362</v>
      </c>
      <c r="H6526" s="23">
        <v>-0.1470589073184852</v>
      </c>
      <c r="I6526" s="25">
        <f t="shared" si="408"/>
        <v>0</v>
      </c>
      <c r="J6526" s="25">
        <f t="shared" si="409"/>
        <v>0</v>
      </c>
      <c r="K6526" s="25">
        <f t="shared" si="410"/>
        <v>0</v>
      </c>
      <c r="L6526" s="25">
        <f t="shared" si="411"/>
        <v>0</v>
      </c>
      <c r="M6526" s="25">
        <v>0</v>
      </c>
      <c r="N6526" s="25" t="e">
        <v>#N/A</v>
      </c>
      <c r="O6526" s="25" t="e">
        <f>VLOOKUP(A6526,'NFkB target TFs'!$E$10:$E$54,1,FALSE)</f>
        <v>#N/A</v>
      </c>
      <c r="P6526" s="25" t="e">
        <f>VLOOKUP(A6526,'all NFkB targets'!$A$6:$A$571,1,FALSE)</f>
        <v>#N/A</v>
      </c>
    </row>
    <row r="6527" spans="1:16" x14ac:dyDescent="0.25">
      <c r="A6527" s="96" t="s">
        <v>2520</v>
      </c>
      <c r="B6527" s="21" t="s">
        <v>2521</v>
      </c>
      <c r="C6527" s="21"/>
      <c r="D6527" s="22">
        <v>0</v>
      </c>
      <c r="E6527" s="23">
        <v>0.30295205827156046</v>
      </c>
      <c r="F6527" s="23">
        <v>5.6783223160912714E-2</v>
      </c>
      <c r="G6527" s="23">
        <v>0.51021419168473492</v>
      </c>
      <c r="H6527" s="23">
        <v>-0.1472181549830551</v>
      </c>
      <c r="I6527" s="25">
        <f t="shared" si="408"/>
        <v>0</v>
      </c>
      <c r="J6527" s="25">
        <f t="shared" si="409"/>
        <v>0</v>
      </c>
      <c r="K6527" s="25">
        <f t="shared" si="410"/>
        <v>0</v>
      </c>
      <c r="L6527" s="25">
        <f t="shared" si="411"/>
        <v>0</v>
      </c>
      <c r="M6527" s="25">
        <v>0</v>
      </c>
      <c r="N6527" s="25" t="e">
        <v>#N/A</v>
      </c>
      <c r="O6527" s="25" t="e">
        <f>VLOOKUP(A6527,'NFkB target TFs'!$E$10:$E$54,1,FALSE)</f>
        <v>#N/A</v>
      </c>
      <c r="P6527" s="25" t="e">
        <f>VLOOKUP(A6527,'all NFkB targets'!$A$6:$A$571,1,FALSE)</f>
        <v>#N/A</v>
      </c>
    </row>
    <row r="6528" spans="1:16" x14ac:dyDescent="0.25">
      <c r="A6528" s="96" t="s">
        <v>11156</v>
      </c>
      <c r="B6528" s="21" t="s">
        <v>11157</v>
      </c>
      <c r="C6528" s="21"/>
      <c r="D6528" s="22">
        <v>0</v>
      </c>
      <c r="E6528" s="23">
        <v>-0.17624595621755976</v>
      </c>
      <c r="F6528" s="23">
        <v>-4.6969291368412852E-2</v>
      </c>
      <c r="G6528" s="23">
        <v>-0.35415707901542726</v>
      </c>
      <c r="H6528" s="23">
        <v>-0.14728422288192108</v>
      </c>
      <c r="I6528" s="25">
        <f t="shared" si="408"/>
        <v>0</v>
      </c>
      <c r="J6528" s="25">
        <f t="shared" si="409"/>
        <v>0</v>
      </c>
      <c r="K6528" s="25">
        <f t="shared" si="410"/>
        <v>0</v>
      </c>
      <c r="L6528" s="25">
        <f t="shared" si="411"/>
        <v>0</v>
      </c>
      <c r="M6528" s="25">
        <v>0</v>
      </c>
      <c r="N6528" s="25" t="e">
        <v>#N/A</v>
      </c>
      <c r="O6528" s="25" t="e">
        <f>VLOOKUP(A6528,'NFkB target TFs'!$E$10:$E$54,1,FALSE)</f>
        <v>#N/A</v>
      </c>
      <c r="P6528" s="25" t="e">
        <f>VLOOKUP(A6528,'all NFkB targets'!$A$6:$A$571,1,FALSE)</f>
        <v>#N/A</v>
      </c>
    </row>
    <row r="6529" spans="1:16" x14ac:dyDescent="0.25">
      <c r="A6529" s="96" t="s">
        <v>4646</v>
      </c>
      <c r="B6529" s="21" t="s">
        <v>4647</v>
      </c>
      <c r="C6529" s="21"/>
      <c r="D6529" s="22">
        <v>0</v>
      </c>
      <c r="E6529" s="23">
        <v>-4.9492159717332276E-3</v>
      </c>
      <c r="F6529" s="23">
        <v>-3.9361580560726209E-2</v>
      </c>
      <c r="G6529" s="23">
        <v>-0.10770552328487171</v>
      </c>
      <c r="H6529" s="23">
        <v>-0.14733040501994571</v>
      </c>
      <c r="I6529" s="25">
        <f t="shared" si="408"/>
        <v>0</v>
      </c>
      <c r="J6529" s="25">
        <f t="shared" si="409"/>
        <v>0</v>
      </c>
      <c r="K6529" s="25">
        <f t="shared" si="410"/>
        <v>0</v>
      </c>
      <c r="L6529" s="25">
        <f t="shared" si="411"/>
        <v>0</v>
      </c>
      <c r="M6529" s="25">
        <v>0</v>
      </c>
      <c r="N6529" s="25" t="e">
        <v>#N/A</v>
      </c>
      <c r="O6529" s="25" t="e">
        <f>VLOOKUP(A6529,'NFkB target TFs'!$E$10:$E$54,1,FALSE)</f>
        <v>#N/A</v>
      </c>
      <c r="P6529" s="25" t="e">
        <f>VLOOKUP(A6529,'all NFkB targets'!$A$6:$A$571,1,FALSE)</f>
        <v>#N/A</v>
      </c>
    </row>
    <row r="6530" spans="1:16" x14ac:dyDescent="0.25">
      <c r="A6530" s="96" t="s">
        <v>10483</v>
      </c>
      <c r="B6530" s="21" t="s">
        <v>10484</v>
      </c>
      <c r="C6530" s="21"/>
      <c r="D6530" s="22">
        <v>0</v>
      </c>
      <c r="E6530" s="23">
        <v>-0.24021063387026295</v>
      </c>
      <c r="F6530" s="23">
        <v>-0.21009900125287884</v>
      </c>
      <c r="G6530" s="23">
        <v>-0.12220152868329898</v>
      </c>
      <c r="H6530" s="23">
        <v>-0.14747936142742918</v>
      </c>
      <c r="I6530" s="25">
        <f t="shared" si="408"/>
        <v>0</v>
      </c>
      <c r="J6530" s="25">
        <f t="shared" si="409"/>
        <v>0</v>
      </c>
      <c r="K6530" s="25">
        <f t="shared" si="410"/>
        <v>0</v>
      </c>
      <c r="L6530" s="25">
        <f t="shared" si="411"/>
        <v>0</v>
      </c>
      <c r="M6530" s="25">
        <v>0</v>
      </c>
      <c r="N6530" s="25" t="e">
        <v>#N/A</v>
      </c>
      <c r="O6530" s="25" t="e">
        <f>VLOOKUP(A6530,'NFkB target TFs'!$E$10:$E$54,1,FALSE)</f>
        <v>#N/A</v>
      </c>
      <c r="P6530" s="25" t="e">
        <f>VLOOKUP(A6530,'all NFkB targets'!$A$6:$A$571,1,FALSE)</f>
        <v>#N/A</v>
      </c>
    </row>
    <row r="6531" spans="1:16" x14ac:dyDescent="0.25">
      <c r="A6531" s="96" t="s">
        <v>9652</v>
      </c>
      <c r="B6531" s="21" t="s">
        <v>9653</v>
      </c>
      <c r="C6531" s="21"/>
      <c r="D6531" s="22">
        <v>0</v>
      </c>
      <c r="E6531" s="23">
        <v>0.22397183795694808</v>
      </c>
      <c r="F6531" s="23">
        <v>0.24119267941485761</v>
      </c>
      <c r="G6531" s="23">
        <v>-0.42468970816787893</v>
      </c>
      <c r="H6531" s="23">
        <v>-0.14750281849054697</v>
      </c>
      <c r="I6531" s="25">
        <f t="shared" si="408"/>
        <v>0</v>
      </c>
      <c r="J6531" s="25">
        <f t="shared" si="409"/>
        <v>0</v>
      </c>
      <c r="K6531" s="25">
        <f t="shared" si="410"/>
        <v>0</v>
      </c>
      <c r="L6531" s="25">
        <f t="shared" si="411"/>
        <v>0</v>
      </c>
      <c r="M6531" s="25">
        <v>0</v>
      </c>
      <c r="N6531" s="25" t="e">
        <v>#N/A</v>
      </c>
      <c r="O6531" s="25" t="e">
        <f>VLOOKUP(A6531,'NFkB target TFs'!$E$10:$E$54,1,FALSE)</f>
        <v>#N/A</v>
      </c>
      <c r="P6531" s="25" t="e">
        <f>VLOOKUP(A6531,'all NFkB targets'!$A$6:$A$571,1,FALSE)</f>
        <v>#N/A</v>
      </c>
    </row>
    <row r="6532" spans="1:16" x14ac:dyDescent="0.25">
      <c r="A6532" s="96" t="s">
        <v>12957</v>
      </c>
      <c r="B6532" s="21" t="s">
        <v>12958</v>
      </c>
      <c r="C6532" s="21"/>
      <c r="D6532" s="22">
        <v>0</v>
      </c>
      <c r="E6532" s="24">
        <v>-0.67114045789527066</v>
      </c>
      <c r="F6532" s="28">
        <v>0.64687476639974062</v>
      </c>
      <c r="G6532" s="28">
        <v>0.37609855822732857</v>
      </c>
      <c r="H6532" s="24">
        <v>-0.14756800148175589</v>
      </c>
      <c r="I6532" s="25">
        <f t="shared" si="408"/>
        <v>1</v>
      </c>
      <c r="J6532" s="25">
        <f t="shared" si="409"/>
        <v>1</v>
      </c>
      <c r="K6532" s="25">
        <f t="shared" si="410"/>
        <v>0</v>
      </c>
      <c r="L6532" s="25">
        <f t="shared" si="411"/>
        <v>0</v>
      </c>
      <c r="M6532" s="25">
        <v>1</v>
      </c>
      <c r="N6532" s="25" t="e">
        <v>#N/A</v>
      </c>
      <c r="O6532" s="25" t="e">
        <f>VLOOKUP(A6532,'NFkB target TFs'!$E$10:$E$54,1,FALSE)</f>
        <v>#N/A</v>
      </c>
      <c r="P6532" s="25" t="e">
        <f>VLOOKUP(A6532,'all NFkB targets'!$A$6:$A$571,1,FALSE)</f>
        <v>#N/A</v>
      </c>
    </row>
    <row r="6533" spans="1:16" x14ac:dyDescent="0.25">
      <c r="A6533" s="96" t="s">
        <v>14330</v>
      </c>
      <c r="B6533" s="21" t="s">
        <v>14331</v>
      </c>
      <c r="C6533" s="21"/>
      <c r="D6533" s="22">
        <v>0</v>
      </c>
      <c r="E6533" s="24">
        <v>-1.4678088940252219</v>
      </c>
      <c r="F6533" s="28">
        <v>0.25685070521327141</v>
      </c>
      <c r="G6533" s="24">
        <v>-0.88927500042132224</v>
      </c>
      <c r="H6533" s="24">
        <v>-0.14757874613865024</v>
      </c>
      <c r="I6533" s="25">
        <f t="shared" si="408"/>
        <v>1</v>
      </c>
      <c r="J6533" s="25">
        <f t="shared" si="409"/>
        <v>0</v>
      </c>
      <c r="K6533" s="25">
        <f t="shared" si="410"/>
        <v>1</v>
      </c>
      <c r="L6533" s="25">
        <f t="shared" si="411"/>
        <v>0</v>
      </c>
      <c r="M6533" s="25">
        <v>1</v>
      </c>
      <c r="N6533" s="25" t="e">
        <v>#N/A</v>
      </c>
      <c r="O6533" s="25" t="e">
        <f>VLOOKUP(A6533,'NFkB target TFs'!$E$10:$E$54,1,FALSE)</f>
        <v>#N/A</v>
      </c>
      <c r="P6533" s="25" t="e">
        <f>VLOOKUP(A6533,'all NFkB targets'!$A$6:$A$571,1,FALSE)</f>
        <v>#N/A</v>
      </c>
    </row>
    <row r="6534" spans="1:16" x14ac:dyDescent="0.25">
      <c r="A6534" s="96" t="s">
        <v>4404</v>
      </c>
      <c r="B6534" s="21" t="s">
        <v>4405</v>
      </c>
      <c r="C6534" s="21"/>
      <c r="D6534" s="22">
        <v>0</v>
      </c>
      <c r="E6534" s="23">
        <v>4.7712107750308708E-2</v>
      </c>
      <c r="F6534" s="23">
        <v>0.32162064788760791</v>
      </c>
      <c r="G6534" s="23">
        <v>0.23725434830279721</v>
      </c>
      <c r="H6534" s="23">
        <v>-0.14760483531068833</v>
      </c>
      <c r="I6534" s="25">
        <f t="shared" si="408"/>
        <v>0</v>
      </c>
      <c r="J6534" s="25">
        <f t="shared" si="409"/>
        <v>0</v>
      </c>
      <c r="K6534" s="25">
        <f t="shared" si="410"/>
        <v>0</v>
      </c>
      <c r="L6534" s="25">
        <f t="shared" si="411"/>
        <v>0</v>
      </c>
      <c r="M6534" s="25">
        <v>0</v>
      </c>
      <c r="N6534" s="25" t="e">
        <v>#N/A</v>
      </c>
      <c r="O6534" s="25" t="e">
        <f>VLOOKUP(A6534,'NFkB target TFs'!$E$10:$E$54,1,FALSE)</f>
        <v>#N/A</v>
      </c>
      <c r="P6534" s="25" t="e">
        <f>VLOOKUP(A6534,'all NFkB targets'!$A$6:$A$571,1,FALSE)</f>
        <v>#N/A</v>
      </c>
    </row>
    <row r="6535" spans="1:16" x14ac:dyDescent="0.25">
      <c r="A6535" s="96" t="s">
        <v>5060</v>
      </c>
      <c r="B6535" s="21" t="s">
        <v>5061</v>
      </c>
      <c r="C6535" s="21"/>
      <c r="D6535" s="22">
        <v>0</v>
      </c>
      <c r="E6535" s="23">
        <v>0.18526924038924264</v>
      </c>
      <c r="F6535" s="23">
        <v>-4.3052721725075314E-2</v>
      </c>
      <c r="G6535" s="23">
        <v>-7.3975667084495947E-2</v>
      </c>
      <c r="H6535" s="23">
        <v>-0.14773233653121348</v>
      </c>
      <c r="I6535" s="25">
        <f t="shared" si="408"/>
        <v>0</v>
      </c>
      <c r="J6535" s="25">
        <f t="shared" si="409"/>
        <v>0</v>
      </c>
      <c r="K6535" s="25">
        <f t="shared" si="410"/>
        <v>0</v>
      </c>
      <c r="L6535" s="25">
        <f t="shared" si="411"/>
        <v>0</v>
      </c>
      <c r="M6535" s="25">
        <v>0</v>
      </c>
      <c r="N6535" s="25" t="e">
        <v>#N/A</v>
      </c>
      <c r="O6535" s="25" t="e">
        <f>VLOOKUP(A6535,'NFkB target TFs'!$E$10:$E$54,1,FALSE)</f>
        <v>#N/A</v>
      </c>
      <c r="P6535" s="25" t="e">
        <f>VLOOKUP(A6535,'all NFkB targets'!$A$6:$A$571,1,FALSE)</f>
        <v>#N/A</v>
      </c>
    </row>
    <row r="6536" spans="1:16" x14ac:dyDescent="0.25">
      <c r="A6536" s="96" t="s">
        <v>9927</v>
      </c>
      <c r="B6536" s="21" t="s">
        <v>9928</v>
      </c>
      <c r="C6536" s="21"/>
      <c r="D6536" s="22">
        <v>0</v>
      </c>
      <c r="E6536" s="23">
        <v>0.14808811631800656</v>
      </c>
      <c r="F6536" s="23">
        <v>-0.17051360815781702</v>
      </c>
      <c r="G6536" s="23">
        <v>-0.28232990552544068</v>
      </c>
      <c r="H6536" s="23">
        <v>-0.14780905138647696</v>
      </c>
      <c r="I6536" s="25">
        <f t="shared" si="408"/>
        <v>0</v>
      </c>
      <c r="J6536" s="25">
        <f t="shared" si="409"/>
        <v>0</v>
      </c>
      <c r="K6536" s="25">
        <f t="shared" si="410"/>
        <v>0</v>
      </c>
      <c r="L6536" s="25">
        <f t="shared" si="411"/>
        <v>0</v>
      </c>
      <c r="M6536" s="25">
        <v>0</v>
      </c>
      <c r="N6536" s="25" t="e">
        <v>#N/A</v>
      </c>
      <c r="O6536" s="25" t="e">
        <f>VLOOKUP(A6536,'NFkB target TFs'!$E$10:$E$54,1,FALSE)</f>
        <v>#N/A</v>
      </c>
      <c r="P6536" s="25" t="e">
        <f>VLOOKUP(A6536,'all NFkB targets'!$A$6:$A$571,1,FALSE)</f>
        <v>#N/A</v>
      </c>
    </row>
    <row r="6537" spans="1:16" x14ac:dyDescent="0.25">
      <c r="A6537" s="96" t="s">
        <v>6466</v>
      </c>
      <c r="B6537" s="21" t="s">
        <v>941</v>
      </c>
      <c r="C6537" s="21"/>
      <c r="D6537" s="22">
        <v>0</v>
      </c>
      <c r="E6537" s="23">
        <v>0.10568032732621981</v>
      </c>
      <c r="F6537" s="23">
        <v>4.2879497060397093E-2</v>
      </c>
      <c r="G6537" s="23">
        <v>-0.12442682956798662</v>
      </c>
      <c r="H6537" s="23">
        <v>-0.14814166707382267</v>
      </c>
      <c r="I6537" s="25">
        <f t="shared" si="408"/>
        <v>0</v>
      </c>
      <c r="J6537" s="25">
        <f t="shared" si="409"/>
        <v>0</v>
      </c>
      <c r="K6537" s="25">
        <f t="shared" si="410"/>
        <v>0</v>
      </c>
      <c r="L6537" s="25">
        <f t="shared" si="411"/>
        <v>0</v>
      </c>
      <c r="M6537" s="25">
        <v>0</v>
      </c>
      <c r="N6537" s="25" t="e">
        <v>#N/A</v>
      </c>
      <c r="O6537" s="25" t="e">
        <f>VLOOKUP(A6537,'NFkB target TFs'!$E$10:$E$54,1,FALSE)</f>
        <v>#N/A</v>
      </c>
      <c r="P6537" s="25" t="e">
        <f>VLOOKUP(A6537,'all NFkB targets'!$A$6:$A$571,1,FALSE)</f>
        <v>#N/A</v>
      </c>
    </row>
    <row r="6538" spans="1:16" x14ac:dyDescent="0.25">
      <c r="A6538" s="96" t="s">
        <v>2691</v>
      </c>
      <c r="B6538" s="21" t="s">
        <v>2692</v>
      </c>
      <c r="C6538" s="21"/>
      <c r="D6538" s="22">
        <v>0</v>
      </c>
      <c r="E6538" s="23">
        <v>-0.41688968786739106</v>
      </c>
      <c r="F6538" s="23">
        <v>-0.18828231532602008</v>
      </c>
      <c r="G6538" s="23">
        <v>-0.35603290903954776</v>
      </c>
      <c r="H6538" s="23">
        <v>-0.14816618465022136</v>
      </c>
      <c r="I6538" s="25">
        <f t="shared" si="408"/>
        <v>0</v>
      </c>
      <c r="J6538" s="25">
        <f t="shared" si="409"/>
        <v>0</v>
      </c>
      <c r="K6538" s="25">
        <f t="shared" si="410"/>
        <v>0</v>
      </c>
      <c r="L6538" s="25">
        <f t="shared" si="411"/>
        <v>0</v>
      </c>
      <c r="M6538" s="25">
        <v>0</v>
      </c>
      <c r="N6538" s="25" t="e">
        <v>#N/A</v>
      </c>
      <c r="O6538" s="25" t="e">
        <f>VLOOKUP(A6538,'NFkB target TFs'!$E$10:$E$54,1,FALSE)</f>
        <v>#N/A</v>
      </c>
      <c r="P6538" s="25" t="e">
        <f>VLOOKUP(A6538,'all NFkB targets'!$A$6:$A$571,1,FALSE)</f>
        <v>#N/A</v>
      </c>
    </row>
    <row r="6539" spans="1:16" x14ac:dyDescent="0.25">
      <c r="A6539" s="96" t="s">
        <v>10120</v>
      </c>
      <c r="B6539" s="21" t="s">
        <v>10121</v>
      </c>
      <c r="C6539" s="21"/>
      <c r="D6539" s="22">
        <v>0</v>
      </c>
      <c r="E6539" s="23">
        <v>-0.18253998425164156</v>
      </c>
      <c r="F6539" s="23">
        <v>6.9667151076582251E-2</v>
      </c>
      <c r="G6539" s="23">
        <v>-0.2992335476165669</v>
      </c>
      <c r="H6539" s="23">
        <v>-0.14831105510352624</v>
      </c>
      <c r="I6539" s="25">
        <f t="shared" si="408"/>
        <v>0</v>
      </c>
      <c r="J6539" s="25">
        <f t="shared" si="409"/>
        <v>0</v>
      </c>
      <c r="K6539" s="25">
        <f t="shared" si="410"/>
        <v>0</v>
      </c>
      <c r="L6539" s="25">
        <f t="shared" si="411"/>
        <v>0</v>
      </c>
      <c r="M6539" s="25">
        <v>0</v>
      </c>
      <c r="N6539" s="25" t="e">
        <v>#N/A</v>
      </c>
      <c r="O6539" s="25" t="e">
        <f>VLOOKUP(A6539,'NFkB target TFs'!$E$10:$E$54,1,FALSE)</f>
        <v>#N/A</v>
      </c>
      <c r="P6539" s="25" t="e">
        <f>VLOOKUP(A6539,'all NFkB targets'!$A$6:$A$571,1,FALSE)</f>
        <v>#N/A</v>
      </c>
    </row>
    <row r="6540" spans="1:16" x14ac:dyDescent="0.25">
      <c r="A6540" s="96" t="s">
        <v>7223</v>
      </c>
      <c r="B6540" s="21" t="s">
        <v>7224</v>
      </c>
      <c r="C6540" s="21"/>
      <c r="D6540" s="22">
        <v>0</v>
      </c>
      <c r="E6540" s="23">
        <v>0.17352803526731073</v>
      </c>
      <c r="F6540" s="23">
        <v>-2.1007180652890126E-3</v>
      </c>
      <c r="G6540" s="23">
        <v>-0.13111905134973642</v>
      </c>
      <c r="H6540" s="23">
        <v>-0.14831861486294989</v>
      </c>
      <c r="I6540" s="25">
        <f t="shared" si="408"/>
        <v>0</v>
      </c>
      <c r="J6540" s="25">
        <f t="shared" si="409"/>
        <v>0</v>
      </c>
      <c r="K6540" s="25">
        <f t="shared" si="410"/>
        <v>0</v>
      </c>
      <c r="L6540" s="25">
        <f t="shared" si="411"/>
        <v>0</v>
      </c>
      <c r="M6540" s="25">
        <v>0</v>
      </c>
      <c r="N6540" s="25" t="e">
        <v>#N/A</v>
      </c>
      <c r="O6540" s="25" t="e">
        <f>VLOOKUP(A6540,'NFkB target TFs'!$E$10:$E$54,1,FALSE)</f>
        <v>#N/A</v>
      </c>
      <c r="P6540" s="25" t="e">
        <f>VLOOKUP(A6540,'all NFkB targets'!$A$6:$A$571,1,FALSE)</f>
        <v>#N/A</v>
      </c>
    </row>
    <row r="6541" spans="1:16" x14ac:dyDescent="0.25">
      <c r="A6541" s="96" t="s">
        <v>12186</v>
      </c>
      <c r="B6541" s="21" t="s">
        <v>12187</v>
      </c>
      <c r="C6541" s="21"/>
      <c r="D6541" s="22">
        <v>0</v>
      </c>
      <c r="E6541" s="24">
        <v>-0.59765322265733989</v>
      </c>
      <c r="F6541" s="24">
        <v>-0.12071257011766415</v>
      </c>
      <c r="G6541" s="23">
        <v>9.1802699859345249E-2</v>
      </c>
      <c r="H6541" s="24">
        <v>-0.14834352135020273</v>
      </c>
      <c r="I6541" s="25">
        <f t="shared" si="408"/>
        <v>1</v>
      </c>
      <c r="J6541" s="25">
        <f t="shared" si="409"/>
        <v>0</v>
      </c>
      <c r="K6541" s="25">
        <f t="shared" si="410"/>
        <v>0</v>
      </c>
      <c r="L6541" s="25">
        <f t="shared" si="411"/>
        <v>0</v>
      </c>
      <c r="M6541" s="25">
        <v>1</v>
      </c>
      <c r="N6541" s="25" t="e">
        <v>#N/A</v>
      </c>
      <c r="O6541" s="25" t="e">
        <f>VLOOKUP(A6541,'NFkB target TFs'!$E$10:$E$54,1,FALSE)</f>
        <v>#N/A</v>
      </c>
      <c r="P6541" s="25" t="e">
        <f>VLOOKUP(A6541,'all NFkB targets'!$A$6:$A$571,1,FALSE)</f>
        <v>#N/A</v>
      </c>
    </row>
    <row r="6542" spans="1:16" x14ac:dyDescent="0.25">
      <c r="A6542" s="96" t="s">
        <v>5789</v>
      </c>
      <c r="B6542" s="21" t="s">
        <v>5790</v>
      </c>
      <c r="C6542" s="21"/>
      <c r="D6542" s="22">
        <v>0</v>
      </c>
      <c r="E6542" s="23">
        <v>-0.10153802646206199</v>
      </c>
      <c r="F6542" s="23">
        <v>0.13071844978786212</v>
      </c>
      <c r="G6542" s="23">
        <v>1.415491241370428E-2</v>
      </c>
      <c r="H6542" s="23">
        <v>-0.14834782175151728</v>
      </c>
      <c r="I6542" s="25">
        <f t="shared" si="408"/>
        <v>0</v>
      </c>
      <c r="J6542" s="25">
        <f t="shared" si="409"/>
        <v>0</v>
      </c>
      <c r="K6542" s="25">
        <f t="shared" si="410"/>
        <v>0</v>
      </c>
      <c r="L6542" s="25">
        <f t="shared" si="411"/>
        <v>0</v>
      </c>
      <c r="M6542" s="25">
        <v>0</v>
      </c>
      <c r="N6542" s="25" t="e">
        <v>#N/A</v>
      </c>
      <c r="O6542" s="25" t="e">
        <f>VLOOKUP(A6542,'NFkB target TFs'!$E$10:$E$54,1,FALSE)</f>
        <v>#N/A</v>
      </c>
      <c r="P6542" s="25" t="e">
        <f>VLOOKUP(A6542,'all NFkB targets'!$A$6:$A$571,1,FALSE)</f>
        <v>#N/A</v>
      </c>
    </row>
    <row r="6543" spans="1:16" x14ac:dyDescent="0.25">
      <c r="A6543" s="96" t="s">
        <v>12090</v>
      </c>
      <c r="B6543" s="21" t="s">
        <v>12091</v>
      </c>
      <c r="C6543" s="21"/>
      <c r="D6543" s="22">
        <v>0</v>
      </c>
      <c r="E6543" s="24">
        <v>-0.59274465546296051</v>
      </c>
      <c r="F6543" s="24">
        <v>-0.36445160576305641</v>
      </c>
      <c r="G6543" s="24">
        <v>-0.29233066095326288</v>
      </c>
      <c r="H6543" s="24">
        <v>-0.14842137236942365</v>
      </c>
      <c r="I6543" s="25">
        <f t="shared" si="408"/>
        <v>1</v>
      </c>
      <c r="J6543" s="25">
        <f t="shared" si="409"/>
        <v>0</v>
      </c>
      <c r="K6543" s="25">
        <f t="shared" si="410"/>
        <v>0</v>
      </c>
      <c r="L6543" s="25">
        <f t="shared" si="411"/>
        <v>0</v>
      </c>
      <c r="M6543" s="25">
        <v>1</v>
      </c>
      <c r="N6543" s="25" t="e">
        <v>#N/A</v>
      </c>
      <c r="O6543" s="25" t="e">
        <f>VLOOKUP(A6543,'NFkB target TFs'!$E$10:$E$54,1,FALSE)</f>
        <v>#N/A</v>
      </c>
      <c r="P6543" s="25" t="e">
        <f>VLOOKUP(A6543,'all NFkB targets'!$A$6:$A$571,1,FALSE)</f>
        <v>#N/A</v>
      </c>
    </row>
    <row r="6544" spans="1:16" x14ac:dyDescent="0.25">
      <c r="A6544" s="96" t="s">
        <v>2091</v>
      </c>
      <c r="B6544" s="21" t="s">
        <v>2092</v>
      </c>
      <c r="C6544" s="21"/>
      <c r="D6544" s="22">
        <v>0</v>
      </c>
      <c r="E6544" s="23">
        <v>0.19163187126697612</v>
      </c>
      <c r="F6544" s="23">
        <v>0.14391525185079801</v>
      </c>
      <c r="G6544" s="23">
        <v>-0.39155549213860064</v>
      </c>
      <c r="H6544" s="23">
        <v>-0.14859511349415799</v>
      </c>
      <c r="I6544" s="25">
        <f t="shared" si="408"/>
        <v>0</v>
      </c>
      <c r="J6544" s="25">
        <f t="shared" si="409"/>
        <v>0</v>
      </c>
      <c r="K6544" s="25">
        <f t="shared" si="410"/>
        <v>0</v>
      </c>
      <c r="L6544" s="25">
        <f t="shared" si="411"/>
        <v>0</v>
      </c>
      <c r="M6544" s="25">
        <v>0</v>
      </c>
      <c r="N6544" s="25" t="e">
        <v>#N/A</v>
      </c>
      <c r="O6544" s="25" t="e">
        <f>VLOOKUP(A6544,'NFkB target TFs'!$E$10:$E$54,1,FALSE)</f>
        <v>#N/A</v>
      </c>
      <c r="P6544" s="25" t="e">
        <f>VLOOKUP(A6544,'all NFkB targets'!$A$6:$A$571,1,FALSE)</f>
        <v>#N/A</v>
      </c>
    </row>
    <row r="6545" spans="1:16" x14ac:dyDescent="0.25">
      <c r="A6545" s="96" t="s">
        <v>7686</v>
      </c>
      <c r="B6545" s="21" t="s">
        <v>7687</v>
      </c>
      <c r="C6545" s="21"/>
      <c r="D6545" s="22">
        <v>0</v>
      </c>
      <c r="E6545" s="23">
        <v>3.5600757064906167E-2</v>
      </c>
      <c r="F6545" s="23">
        <v>-0.10391030571893735</v>
      </c>
      <c r="G6545" s="23">
        <v>-0.13388517273592346</v>
      </c>
      <c r="H6545" s="23">
        <v>-0.14861534440976476</v>
      </c>
      <c r="I6545" s="25">
        <f t="shared" si="408"/>
        <v>0</v>
      </c>
      <c r="J6545" s="25">
        <f t="shared" si="409"/>
        <v>0</v>
      </c>
      <c r="K6545" s="25">
        <f t="shared" si="410"/>
        <v>0</v>
      </c>
      <c r="L6545" s="25">
        <f t="shared" si="411"/>
        <v>0</v>
      </c>
      <c r="M6545" s="25">
        <v>0</v>
      </c>
      <c r="N6545" s="25" t="e">
        <v>#N/A</v>
      </c>
      <c r="O6545" s="25" t="e">
        <f>VLOOKUP(A6545,'NFkB target TFs'!$E$10:$E$54,1,FALSE)</f>
        <v>#N/A</v>
      </c>
      <c r="P6545" s="25" t="e">
        <f>VLOOKUP(A6545,'all NFkB targets'!$A$6:$A$571,1,FALSE)</f>
        <v>#N/A</v>
      </c>
    </row>
    <row r="6546" spans="1:16" x14ac:dyDescent="0.25">
      <c r="A6546" s="96" t="s">
        <v>10108</v>
      </c>
      <c r="B6546" s="21" t="s">
        <v>10109</v>
      </c>
      <c r="C6546" s="21"/>
      <c r="D6546" s="22">
        <v>0</v>
      </c>
      <c r="E6546" s="23">
        <v>0.23542007726020192</v>
      </c>
      <c r="F6546" s="23">
        <v>0.24498910092067216</v>
      </c>
      <c r="G6546" s="23">
        <v>0.2802854488848181</v>
      </c>
      <c r="H6546" s="23">
        <v>-0.14882885904722068</v>
      </c>
      <c r="I6546" s="25">
        <f t="shared" si="408"/>
        <v>0</v>
      </c>
      <c r="J6546" s="25">
        <f t="shared" si="409"/>
        <v>0</v>
      </c>
      <c r="K6546" s="25">
        <f t="shared" si="410"/>
        <v>0</v>
      </c>
      <c r="L6546" s="25">
        <f t="shared" si="411"/>
        <v>0</v>
      </c>
      <c r="M6546" s="25">
        <v>0</v>
      </c>
      <c r="N6546" s="25" t="e">
        <v>#N/A</v>
      </c>
      <c r="O6546" s="25" t="e">
        <f>VLOOKUP(A6546,'NFkB target TFs'!$E$10:$E$54,1,FALSE)</f>
        <v>#N/A</v>
      </c>
      <c r="P6546" s="25" t="e">
        <f>VLOOKUP(A6546,'all NFkB targets'!$A$6:$A$571,1,FALSE)</f>
        <v>#N/A</v>
      </c>
    </row>
    <row r="6547" spans="1:16" x14ac:dyDescent="0.25">
      <c r="A6547" s="96" t="s">
        <v>2722</v>
      </c>
      <c r="B6547" s="21" t="s">
        <v>2723</v>
      </c>
      <c r="C6547" s="21"/>
      <c r="D6547" s="22">
        <v>0</v>
      </c>
      <c r="E6547" s="23">
        <v>0.3134549305070945</v>
      </c>
      <c r="F6547" s="23">
        <v>0.21353443662252067</v>
      </c>
      <c r="G6547" s="23">
        <v>0.20586576191152736</v>
      </c>
      <c r="H6547" s="23">
        <v>-0.14890155938628621</v>
      </c>
      <c r="I6547" s="25">
        <f t="shared" si="408"/>
        <v>0</v>
      </c>
      <c r="J6547" s="25">
        <f t="shared" si="409"/>
        <v>0</v>
      </c>
      <c r="K6547" s="25">
        <f t="shared" si="410"/>
        <v>0</v>
      </c>
      <c r="L6547" s="25">
        <f t="shared" si="411"/>
        <v>0</v>
      </c>
      <c r="M6547" s="25">
        <v>0</v>
      </c>
      <c r="N6547" s="25" t="e">
        <v>#N/A</v>
      </c>
      <c r="O6547" s="25" t="e">
        <f>VLOOKUP(A6547,'NFkB target TFs'!$E$10:$E$54,1,FALSE)</f>
        <v>#N/A</v>
      </c>
      <c r="P6547" s="25" t="e">
        <f>VLOOKUP(A6547,'all NFkB targets'!$A$6:$A$571,1,FALSE)</f>
        <v>#N/A</v>
      </c>
    </row>
    <row r="6548" spans="1:16" x14ac:dyDescent="0.25">
      <c r="A6548" s="96" t="s">
        <v>9537</v>
      </c>
      <c r="B6548" s="21" t="s">
        <v>9538</v>
      </c>
      <c r="C6548" s="21"/>
      <c r="D6548" s="22">
        <v>0</v>
      </c>
      <c r="E6548" s="23">
        <v>0.17030295723313255</v>
      </c>
      <c r="F6548" s="23">
        <v>0.21669846203428675</v>
      </c>
      <c r="G6548" s="23">
        <v>0.23632797323734503</v>
      </c>
      <c r="H6548" s="23">
        <v>-0.14914241093257533</v>
      </c>
      <c r="I6548" s="25">
        <f t="shared" si="408"/>
        <v>0</v>
      </c>
      <c r="J6548" s="25">
        <f t="shared" si="409"/>
        <v>0</v>
      </c>
      <c r="K6548" s="25">
        <f t="shared" si="410"/>
        <v>0</v>
      </c>
      <c r="L6548" s="25">
        <f t="shared" si="411"/>
        <v>0</v>
      </c>
      <c r="M6548" s="25">
        <v>0</v>
      </c>
      <c r="N6548" s="25" t="e">
        <v>#N/A</v>
      </c>
      <c r="O6548" s="25" t="e">
        <f>VLOOKUP(A6548,'NFkB target TFs'!$E$10:$E$54,1,FALSE)</f>
        <v>#N/A</v>
      </c>
      <c r="P6548" s="25" t="e">
        <f>VLOOKUP(A6548,'all NFkB targets'!$A$6:$A$571,1,FALSE)</f>
        <v>#N/A</v>
      </c>
    </row>
    <row r="6549" spans="1:16" x14ac:dyDescent="0.25">
      <c r="A6549" s="96" t="s">
        <v>14178</v>
      </c>
      <c r="B6549" s="21" t="s">
        <v>14179</v>
      </c>
      <c r="C6549" s="21"/>
      <c r="D6549" s="22">
        <v>0</v>
      </c>
      <c r="E6549" s="24">
        <v>-0.22919137548386614</v>
      </c>
      <c r="F6549" s="24">
        <v>-0.27327237930723675</v>
      </c>
      <c r="G6549" s="24">
        <v>-0.62281890606834356</v>
      </c>
      <c r="H6549" s="24">
        <v>-0.14915755131843259</v>
      </c>
      <c r="I6549" s="25">
        <f t="shared" si="408"/>
        <v>0</v>
      </c>
      <c r="J6549" s="25">
        <f t="shared" si="409"/>
        <v>0</v>
      </c>
      <c r="K6549" s="25">
        <f t="shared" si="410"/>
        <v>1</v>
      </c>
      <c r="L6549" s="25">
        <f t="shared" si="411"/>
        <v>0</v>
      </c>
      <c r="M6549" s="25">
        <v>1</v>
      </c>
      <c r="N6549" s="25" t="e">
        <v>#N/A</v>
      </c>
      <c r="O6549" s="25" t="e">
        <f>VLOOKUP(A6549,'NFkB target TFs'!$E$10:$E$54,1,FALSE)</f>
        <v>#N/A</v>
      </c>
      <c r="P6549" s="25" t="e">
        <f>VLOOKUP(A6549,'all NFkB targets'!$A$6:$A$571,1,FALSE)</f>
        <v>#N/A</v>
      </c>
    </row>
    <row r="6550" spans="1:16" x14ac:dyDescent="0.25">
      <c r="A6550" s="96" t="s">
        <v>9626</v>
      </c>
      <c r="B6550" s="21" t="s">
        <v>9627</v>
      </c>
      <c r="C6550" s="21"/>
      <c r="D6550" s="22">
        <v>0</v>
      </c>
      <c r="E6550" s="23">
        <v>0.30939426806202586</v>
      </c>
      <c r="F6550" s="23">
        <v>0.38545443648540684</v>
      </c>
      <c r="G6550" s="23">
        <v>0.2151506047412777</v>
      </c>
      <c r="H6550" s="23">
        <v>-0.14926784744133362</v>
      </c>
      <c r="I6550" s="25">
        <f t="shared" si="408"/>
        <v>0</v>
      </c>
      <c r="J6550" s="25">
        <f t="shared" si="409"/>
        <v>0</v>
      </c>
      <c r="K6550" s="25">
        <f t="shared" si="410"/>
        <v>0</v>
      </c>
      <c r="L6550" s="25">
        <f t="shared" si="411"/>
        <v>0</v>
      </c>
      <c r="M6550" s="25">
        <v>0</v>
      </c>
      <c r="N6550" s="25" t="e">
        <v>#N/A</v>
      </c>
      <c r="O6550" s="25" t="e">
        <f>VLOOKUP(A6550,'NFkB target TFs'!$E$10:$E$54,1,FALSE)</f>
        <v>#N/A</v>
      </c>
      <c r="P6550" s="25" t="e">
        <f>VLOOKUP(A6550,'all NFkB targets'!$A$6:$A$571,1,FALSE)</f>
        <v>#N/A</v>
      </c>
    </row>
    <row r="6551" spans="1:16" x14ac:dyDescent="0.25">
      <c r="A6551" s="96" t="s">
        <v>1224</v>
      </c>
      <c r="B6551" s="21" t="s">
        <v>1225</v>
      </c>
      <c r="C6551" s="21"/>
      <c r="D6551" s="22">
        <v>0</v>
      </c>
      <c r="E6551" s="23">
        <v>4.173984243091957E-2</v>
      </c>
      <c r="F6551" s="23">
        <v>9.4710371122949388E-3</v>
      </c>
      <c r="G6551" s="23">
        <v>-0.1286761901277827</v>
      </c>
      <c r="H6551" s="23">
        <v>-0.14932477176861966</v>
      </c>
      <c r="I6551" s="25">
        <f t="shared" si="408"/>
        <v>0</v>
      </c>
      <c r="J6551" s="25">
        <f t="shared" si="409"/>
        <v>0</v>
      </c>
      <c r="K6551" s="25">
        <f t="shared" si="410"/>
        <v>0</v>
      </c>
      <c r="L6551" s="25">
        <f t="shared" si="411"/>
        <v>0</v>
      </c>
      <c r="M6551" s="25">
        <v>0</v>
      </c>
      <c r="N6551" s="25" t="e">
        <v>#N/A</v>
      </c>
      <c r="O6551" s="25" t="e">
        <f>VLOOKUP(A6551,'NFkB target TFs'!$E$10:$E$54,1,FALSE)</f>
        <v>#N/A</v>
      </c>
      <c r="P6551" s="25" t="e">
        <f>VLOOKUP(A6551,'all NFkB targets'!$A$6:$A$571,1,FALSE)</f>
        <v>#N/A</v>
      </c>
    </row>
    <row r="6552" spans="1:16" x14ac:dyDescent="0.25">
      <c r="A6552" s="96" t="s">
        <v>6375</v>
      </c>
      <c r="B6552" s="21" t="s">
        <v>6376</v>
      </c>
      <c r="C6552" s="21"/>
      <c r="D6552" s="22">
        <v>0</v>
      </c>
      <c r="E6552" s="23">
        <v>0.17623483048600005</v>
      </c>
      <c r="F6552" s="23">
        <v>-1.0969824464067275E-2</v>
      </c>
      <c r="G6552" s="23">
        <v>-1.8962310760512271E-2</v>
      </c>
      <c r="H6552" s="23">
        <v>-0.14942706666070216</v>
      </c>
      <c r="I6552" s="25">
        <f t="shared" si="408"/>
        <v>0</v>
      </c>
      <c r="J6552" s="25">
        <f t="shared" si="409"/>
        <v>0</v>
      </c>
      <c r="K6552" s="25">
        <f t="shared" si="410"/>
        <v>0</v>
      </c>
      <c r="L6552" s="25">
        <f t="shared" si="411"/>
        <v>0</v>
      </c>
      <c r="M6552" s="25">
        <v>0</v>
      </c>
      <c r="N6552" s="25" t="e">
        <v>#N/A</v>
      </c>
      <c r="O6552" s="25" t="e">
        <f>VLOOKUP(A6552,'NFkB target TFs'!$E$10:$E$54,1,FALSE)</f>
        <v>#N/A</v>
      </c>
      <c r="P6552" s="25" t="e">
        <f>VLOOKUP(A6552,'all NFkB targets'!$A$6:$A$571,1,FALSE)</f>
        <v>#N/A</v>
      </c>
    </row>
    <row r="6553" spans="1:16" x14ac:dyDescent="0.25">
      <c r="A6553" s="96" t="s">
        <v>890</v>
      </c>
      <c r="B6553" s="21" t="s">
        <v>891</v>
      </c>
      <c r="C6553" s="21"/>
      <c r="D6553" s="22">
        <v>0</v>
      </c>
      <c r="E6553" s="23">
        <v>0.20624980654441363</v>
      </c>
      <c r="F6553" s="23">
        <v>1.4540162681735502E-2</v>
      </c>
      <c r="G6553" s="23">
        <v>3.8735290846207563E-3</v>
      </c>
      <c r="H6553" s="23">
        <v>-0.14954278978113278</v>
      </c>
      <c r="I6553" s="25">
        <f t="shared" si="408"/>
        <v>0</v>
      </c>
      <c r="J6553" s="25">
        <f t="shared" si="409"/>
        <v>0</v>
      </c>
      <c r="K6553" s="25">
        <f t="shared" si="410"/>
        <v>0</v>
      </c>
      <c r="L6553" s="25">
        <f t="shared" si="411"/>
        <v>0</v>
      </c>
      <c r="M6553" s="25">
        <v>0</v>
      </c>
      <c r="N6553" s="25" t="e">
        <v>#N/A</v>
      </c>
      <c r="O6553" s="25" t="e">
        <f>VLOOKUP(A6553,'NFkB target TFs'!$E$10:$E$54,1,FALSE)</f>
        <v>#N/A</v>
      </c>
      <c r="P6553" s="25" t="e">
        <f>VLOOKUP(A6553,'all NFkB targets'!$A$6:$A$571,1,FALSE)</f>
        <v>#N/A</v>
      </c>
    </row>
    <row r="6554" spans="1:16" x14ac:dyDescent="0.25">
      <c r="A6554" s="96" t="s">
        <v>6450</v>
      </c>
      <c r="B6554" s="21" t="s">
        <v>941</v>
      </c>
      <c r="C6554" s="21"/>
      <c r="D6554" s="22">
        <v>0</v>
      </c>
      <c r="E6554" s="23">
        <v>-0.20042390104536395</v>
      </c>
      <c r="F6554" s="23">
        <v>0.31205122604210472</v>
      </c>
      <c r="G6554" s="23">
        <v>-0.48449611294418388</v>
      </c>
      <c r="H6554" s="23">
        <v>-0.14962237649904134</v>
      </c>
      <c r="I6554" s="25">
        <f t="shared" si="408"/>
        <v>0</v>
      </c>
      <c r="J6554" s="25">
        <f t="shared" si="409"/>
        <v>0</v>
      </c>
      <c r="K6554" s="25">
        <f t="shared" si="410"/>
        <v>0</v>
      </c>
      <c r="L6554" s="25">
        <f t="shared" si="411"/>
        <v>0</v>
      </c>
      <c r="M6554" s="25">
        <v>0</v>
      </c>
      <c r="N6554" s="25" t="e">
        <v>#N/A</v>
      </c>
      <c r="O6554" s="25" t="e">
        <f>VLOOKUP(A6554,'NFkB target TFs'!$E$10:$E$54,1,FALSE)</f>
        <v>#N/A</v>
      </c>
      <c r="P6554" s="25" t="e">
        <f>VLOOKUP(A6554,'all NFkB targets'!$A$6:$A$571,1,FALSE)</f>
        <v>#N/A</v>
      </c>
    </row>
    <row r="6555" spans="1:16" x14ac:dyDescent="0.25">
      <c r="A6555" s="96" t="s">
        <v>11956</v>
      </c>
      <c r="B6555" s="21" t="s">
        <v>11957</v>
      </c>
      <c r="C6555" s="21"/>
      <c r="D6555" s="22">
        <v>0</v>
      </c>
      <c r="E6555" s="23">
        <v>2.8553869491267304E-2</v>
      </c>
      <c r="F6555" s="23">
        <v>2.7735465354219044E-2</v>
      </c>
      <c r="G6555" s="23">
        <v>0.13566916876905608</v>
      </c>
      <c r="H6555" s="23">
        <v>-0.14977122770889864</v>
      </c>
      <c r="I6555" s="25">
        <f t="shared" si="408"/>
        <v>0</v>
      </c>
      <c r="J6555" s="25">
        <f t="shared" si="409"/>
        <v>0</v>
      </c>
      <c r="K6555" s="25">
        <f t="shared" si="410"/>
        <v>0</v>
      </c>
      <c r="L6555" s="25">
        <f t="shared" si="411"/>
        <v>0</v>
      </c>
      <c r="M6555" s="25">
        <v>0</v>
      </c>
      <c r="N6555" s="25" t="e">
        <v>#N/A</v>
      </c>
      <c r="O6555" s="25" t="e">
        <f>VLOOKUP(A6555,'NFkB target TFs'!$E$10:$E$54,1,FALSE)</f>
        <v>#N/A</v>
      </c>
      <c r="P6555" s="25" t="e">
        <f>VLOOKUP(A6555,'all NFkB targets'!$A$6:$A$571,1,FALSE)</f>
        <v>#N/A</v>
      </c>
    </row>
    <row r="6556" spans="1:16" x14ac:dyDescent="0.25">
      <c r="A6556" s="96" t="s">
        <v>11629</v>
      </c>
      <c r="B6556" s="21" t="s">
        <v>11630</v>
      </c>
      <c r="C6556" s="21"/>
      <c r="D6556" s="22">
        <v>0</v>
      </c>
      <c r="E6556" s="23">
        <v>8.8335468406081447E-2</v>
      </c>
      <c r="F6556" s="23">
        <v>0.53203089935034653</v>
      </c>
      <c r="G6556" s="23">
        <v>0.12024087369104285</v>
      </c>
      <c r="H6556" s="23">
        <v>-0.14983936730530406</v>
      </c>
      <c r="I6556" s="25">
        <f t="shared" si="408"/>
        <v>0</v>
      </c>
      <c r="J6556" s="25">
        <f t="shared" si="409"/>
        <v>0</v>
      </c>
      <c r="K6556" s="25">
        <f t="shared" si="410"/>
        <v>0</v>
      </c>
      <c r="L6556" s="25">
        <f t="shared" si="411"/>
        <v>0</v>
      </c>
      <c r="M6556" s="25">
        <v>0</v>
      </c>
      <c r="N6556" s="25" t="e">
        <v>#N/A</v>
      </c>
      <c r="O6556" s="25" t="e">
        <f>VLOOKUP(A6556,'NFkB target TFs'!$E$10:$E$54,1,FALSE)</f>
        <v>#N/A</v>
      </c>
      <c r="P6556" s="25" t="e">
        <f>VLOOKUP(A6556,'all NFkB targets'!$A$6:$A$571,1,FALSE)</f>
        <v>#N/A</v>
      </c>
    </row>
    <row r="6557" spans="1:16" x14ac:dyDescent="0.25">
      <c r="A6557" s="96" t="s">
        <v>815</v>
      </c>
      <c r="B6557" s="21" t="s">
        <v>816</v>
      </c>
      <c r="C6557" s="21"/>
      <c r="D6557" s="22">
        <v>0</v>
      </c>
      <c r="E6557" s="23">
        <v>-4.0113892306197836E-2</v>
      </c>
      <c r="F6557" s="23">
        <v>0.46500229175547569</v>
      </c>
      <c r="G6557" s="23">
        <v>0.40550279420216961</v>
      </c>
      <c r="H6557" s="23">
        <v>-0.14990435310566591</v>
      </c>
      <c r="I6557" s="25">
        <f t="shared" si="408"/>
        <v>0</v>
      </c>
      <c r="J6557" s="25">
        <f t="shared" si="409"/>
        <v>0</v>
      </c>
      <c r="K6557" s="25">
        <f t="shared" si="410"/>
        <v>0</v>
      </c>
      <c r="L6557" s="25">
        <f t="shared" si="411"/>
        <v>0</v>
      </c>
      <c r="M6557" s="25">
        <v>0</v>
      </c>
      <c r="N6557" s="25" t="e">
        <v>#N/A</v>
      </c>
      <c r="O6557" s="25" t="e">
        <f>VLOOKUP(A6557,'NFkB target TFs'!$E$10:$E$54,1,FALSE)</f>
        <v>#N/A</v>
      </c>
      <c r="P6557" s="25" t="e">
        <f>VLOOKUP(A6557,'all NFkB targets'!$A$6:$A$571,1,FALSE)</f>
        <v>#N/A</v>
      </c>
    </row>
    <row r="6558" spans="1:16" x14ac:dyDescent="0.25">
      <c r="A6558" s="96" t="s">
        <v>12683</v>
      </c>
      <c r="B6558" s="21" t="s">
        <v>12684</v>
      </c>
      <c r="C6558" s="21"/>
      <c r="D6558" s="22">
        <v>0</v>
      </c>
      <c r="E6558" s="28">
        <v>0.28202508997118625</v>
      </c>
      <c r="F6558" s="24">
        <v>-0.83945454724250801</v>
      </c>
      <c r="G6558" s="23">
        <v>-1.0639479721280052E-3</v>
      </c>
      <c r="H6558" s="24">
        <v>-0.14992895155835947</v>
      </c>
      <c r="I6558" s="25">
        <f t="shared" si="408"/>
        <v>0</v>
      </c>
      <c r="J6558" s="25">
        <f t="shared" si="409"/>
        <v>1</v>
      </c>
      <c r="K6558" s="25">
        <f t="shared" si="410"/>
        <v>0</v>
      </c>
      <c r="L6558" s="25">
        <f t="shared" si="411"/>
        <v>0</v>
      </c>
      <c r="M6558" s="25">
        <v>1</v>
      </c>
      <c r="N6558" s="25" t="e">
        <v>#N/A</v>
      </c>
      <c r="O6558" s="25" t="e">
        <f>VLOOKUP(A6558,'NFkB target TFs'!$E$10:$E$54,1,FALSE)</f>
        <v>#N/A</v>
      </c>
      <c r="P6558" s="25" t="e">
        <f>VLOOKUP(A6558,'all NFkB targets'!$A$6:$A$571,1,FALSE)</f>
        <v>#N/A</v>
      </c>
    </row>
    <row r="6559" spans="1:16" x14ac:dyDescent="0.25">
      <c r="A6559" s="96" t="s">
        <v>571</v>
      </c>
      <c r="B6559" s="21" t="s">
        <v>572</v>
      </c>
      <c r="C6559" s="21"/>
      <c r="D6559" s="22">
        <v>0</v>
      </c>
      <c r="E6559" s="23">
        <v>9.0682861361487649E-2</v>
      </c>
      <c r="F6559" s="23">
        <v>4.2210583844963172E-2</v>
      </c>
      <c r="G6559" s="23">
        <v>-4.4223652992059041E-3</v>
      </c>
      <c r="H6559" s="23">
        <v>-0.15010057448077724</v>
      </c>
      <c r="I6559" s="25">
        <f t="shared" si="408"/>
        <v>0</v>
      </c>
      <c r="J6559" s="25">
        <f t="shared" si="409"/>
        <v>0</v>
      </c>
      <c r="K6559" s="25">
        <f t="shared" si="410"/>
        <v>0</v>
      </c>
      <c r="L6559" s="25">
        <f t="shared" si="411"/>
        <v>0</v>
      </c>
      <c r="M6559" s="25">
        <v>0</v>
      </c>
      <c r="N6559" s="25" t="e">
        <v>#N/A</v>
      </c>
      <c r="O6559" s="25" t="e">
        <f>VLOOKUP(A6559,'NFkB target TFs'!$E$10:$E$54,1,FALSE)</f>
        <v>#N/A</v>
      </c>
      <c r="P6559" s="25" t="e">
        <f>VLOOKUP(A6559,'all NFkB targets'!$A$6:$A$571,1,FALSE)</f>
        <v>#N/A</v>
      </c>
    </row>
    <row r="6560" spans="1:16" x14ac:dyDescent="0.25">
      <c r="A6560" s="96" t="s">
        <v>15170</v>
      </c>
      <c r="B6560" s="21" t="s">
        <v>15171</v>
      </c>
      <c r="C6560" s="21"/>
      <c r="D6560" s="22">
        <v>0</v>
      </c>
      <c r="E6560" s="24">
        <v>-1.0360200625264975</v>
      </c>
      <c r="F6560" s="24">
        <v>-1.5318548886863632</v>
      </c>
      <c r="G6560" s="24">
        <v>-1.0084615787481961</v>
      </c>
      <c r="H6560" s="24">
        <v>-0.15031599866906936</v>
      </c>
      <c r="I6560" s="25">
        <f t="shared" si="408"/>
        <v>1</v>
      </c>
      <c r="J6560" s="25">
        <f t="shared" si="409"/>
        <v>1</v>
      </c>
      <c r="K6560" s="25">
        <f t="shared" si="410"/>
        <v>1</v>
      </c>
      <c r="L6560" s="25">
        <f t="shared" si="411"/>
        <v>0</v>
      </c>
      <c r="M6560" s="25">
        <v>1</v>
      </c>
      <c r="N6560" s="25" t="e">
        <v>#N/A</v>
      </c>
      <c r="O6560" s="25" t="e">
        <f>VLOOKUP(A6560,'NFkB target TFs'!$E$10:$E$54,1,FALSE)</f>
        <v>#N/A</v>
      </c>
      <c r="P6560" s="25" t="e">
        <f>VLOOKUP(A6560,'all NFkB targets'!$A$6:$A$571,1,FALSE)</f>
        <v>#N/A</v>
      </c>
    </row>
    <row r="6561" spans="1:16" x14ac:dyDescent="0.25">
      <c r="A6561" s="96" t="s">
        <v>5387</v>
      </c>
      <c r="B6561" s="21" t="s">
        <v>5388</v>
      </c>
      <c r="C6561" s="21"/>
      <c r="D6561" s="30">
        <v>0</v>
      </c>
      <c r="E6561" s="23">
        <v>-5.9582649086895971E-2</v>
      </c>
      <c r="F6561" s="23">
        <v>-0.26199793375285874</v>
      </c>
      <c r="G6561" s="23">
        <v>-0.16704191202627514</v>
      </c>
      <c r="H6561" s="23">
        <v>-0.15033692536016424</v>
      </c>
      <c r="I6561" s="25">
        <f t="shared" si="408"/>
        <v>0</v>
      </c>
      <c r="J6561" s="25">
        <f t="shared" si="409"/>
        <v>0</v>
      </c>
      <c r="K6561" s="25">
        <f t="shared" si="410"/>
        <v>0</v>
      </c>
      <c r="L6561" s="25">
        <f t="shared" si="411"/>
        <v>0</v>
      </c>
      <c r="M6561" s="25">
        <v>0</v>
      </c>
      <c r="N6561" s="25" t="e">
        <v>#N/A</v>
      </c>
      <c r="O6561" s="25" t="e">
        <f>VLOOKUP(A6561,'NFkB target TFs'!$E$10:$E$54,1,FALSE)</f>
        <v>#N/A</v>
      </c>
      <c r="P6561" s="25" t="e">
        <f>VLOOKUP(A6561,'all NFkB targets'!$A$6:$A$571,1,FALSE)</f>
        <v>#N/A</v>
      </c>
    </row>
    <row r="6562" spans="1:16" x14ac:dyDescent="0.25">
      <c r="A6562" s="96" t="s">
        <v>4524</v>
      </c>
      <c r="B6562" s="21" t="s">
        <v>4525</v>
      </c>
      <c r="C6562" s="21"/>
      <c r="D6562" s="22">
        <v>0</v>
      </c>
      <c r="E6562" s="23">
        <v>0.35863495683524638</v>
      </c>
      <c r="F6562" s="23">
        <v>5.2562061945698228E-2</v>
      </c>
      <c r="G6562" s="23">
        <v>-0.16207218689572836</v>
      </c>
      <c r="H6562" s="23">
        <v>-0.15036344370729837</v>
      </c>
      <c r="I6562" s="25">
        <f t="shared" si="408"/>
        <v>0</v>
      </c>
      <c r="J6562" s="25">
        <f t="shared" si="409"/>
        <v>0</v>
      </c>
      <c r="K6562" s="25">
        <f t="shared" si="410"/>
        <v>0</v>
      </c>
      <c r="L6562" s="25">
        <f t="shared" si="411"/>
        <v>0</v>
      </c>
      <c r="M6562" s="25">
        <v>0</v>
      </c>
      <c r="N6562" s="25" t="e">
        <v>#N/A</v>
      </c>
      <c r="O6562" s="25" t="e">
        <f>VLOOKUP(A6562,'NFkB target TFs'!$E$10:$E$54,1,FALSE)</f>
        <v>#N/A</v>
      </c>
      <c r="P6562" s="25" t="e">
        <f>VLOOKUP(A6562,'all NFkB targets'!$A$6:$A$571,1,FALSE)</f>
        <v>#N/A</v>
      </c>
    </row>
    <row r="6563" spans="1:16" x14ac:dyDescent="0.25">
      <c r="A6563" s="96" t="s">
        <v>5463</v>
      </c>
      <c r="B6563" s="21" t="s">
        <v>5464</v>
      </c>
      <c r="C6563" s="21"/>
      <c r="D6563" s="22">
        <v>0</v>
      </c>
      <c r="E6563" s="23">
        <v>-0.22597238914732082</v>
      </c>
      <c r="F6563" s="23">
        <v>-0.11480425497667358</v>
      </c>
      <c r="G6563" s="23">
        <v>-0.26552854194517156</v>
      </c>
      <c r="H6563" s="23">
        <v>-0.15056341806823575</v>
      </c>
      <c r="I6563" s="25">
        <f t="shared" si="408"/>
        <v>0</v>
      </c>
      <c r="J6563" s="25">
        <f t="shared" si="409"/>
        <v>0</v>
      </c>
      <c r="K6563" s="25">
        <f t="shared" si="410"/>
        <v>0</v>
      </c>
      <c r="L6563" s="25">
        <f t="shared" si="411"/>
        <v>0</v>
      </c>
      <c r="M6563" s="25">
        <v>0</v>
      </c>
      <c r="N6563" s="25" t="e">
        <v>#N/A</v>
      </c>
      <c r="O6563" s="25" t="e">
        <f>VLOOKUP(A6563,'NFkB target TFs'!$E$10:$E$54,1,FALSE)</f>
        <v>#N/A</v>
      </c>
      <c r="P6563" s="25" t="e">
        <f>VLOOKUP(A6563,'all NFkB targets'!$A$6:$A$571,1,FALSE)</f>
        <v>#N/A</v>
      </c>
    </row>
    <row r="6564" spans="1:16" x14ac:dyDescent="0.25">
      <c r="A6564" s="96" t="s">
        <v>1098</v>
      </c>
      <c r="B6564" s="21" t="s">
        <v>1099</v>
      </c>
      <c r="C6564" s="21"/>
      <c r="D6564" s="22">
        <v>0</v>
      </c>
      <c r="E6564" s="23">
        <v>-0.18664239638724583</v>
      </c>
      <c r="F6564" s="23">
        <v>-0.16934309049457752</v>
      </c>
      <c r="G6564" s="23">
        <v>2.9268519944290174E-2</v>
      </c>
      <c r="H6564" s="23">
        <v>-0.1506129956844163</v>
      </c>
      <c r="I6564" s="25">
        <f t="shared" si="408"/>
        <v>0</v>
      </c>
      <c r="J6564" s="25">
        <f t="shared" si="409"/>
        <v>0</v>
      </c>
      <c r="K6564" s="25">
        <f t="shared" si="410"/>
        <v>0</v>
      </c>
      <c r="L6564" s="25">
        <f t="shared" si="411"/>
        <v>0</v>
      </c>
      <c r="M6564" s="25">
        <v>0</v>
      </c>
      <c r="N6564" s="25" t="e">
        <v>#N/A</v>
      </c>
      <c r="O6564" s="25" t="e">
        <f>VLOOKUP(A6564,'NFkB target TFs'!$E$10:$E$54,1,FALSE)</f>
        <v>#N/A</v>
      </c>
      <c r="P6564" s="25" t="e">
        <f>VLOOKUP(A6564,'all NFkB targets'!$A$6:$A$571,1,FALSE)</f>
        <v>#N/A</v>
      </c>
    </row>
    <row r="6565" spans="1:16" x14ac:dyDescent="0.25">
      <c r="A6565" s="96" t="s">
        <v>11684</v>
      </c>
      <c r="B6565" s="21" t="s">
        <v>11685</v>
      </c>
      <c r="C6565" s="21"/>
      <c r="D6565" s="22">
        <v>0</v>
      </c>
      <c r="E6565" s="23">
        <v>-0.24981647055335446</v>
      </c>
      <c r="F6565" s="23">
        <v>-0.1778907114518706</v>
      </c>
      <c r="G6565" s="23">
        <v>-2.4638838638793802E-2</v>
      </c>
      <c r="H6565" s="23">
        <v>-0.15061320378106596</v>
      </c>
      <c r="I6565" s="25">
        <f t="shared" si="408"/>
        <v>0</v>
      </c>
      <c r="J6565" s="25">
        <f t="shared" si="409"/>
        <v>0</v>
      </c>
      <c r="K6565" s="25">
        <f t="shared" si="410"/>
        <v>0</v>
      </c>
      <c r="L6565" s="25">
        <f t="shared" si="411"/>
        <v>0</v>
      </c>
      <c r="M6565" s="25">
        <v>0</v>
      </c>
      <c r="N6565" s="25" t="e">
        <v>#N/A</v>
      </c>
      <c r="O6565" s="25" t="e">
        <f>VLOOKUP(A6565,'NFkB target TFs'!$E$10:$E$54,1,FALSE)</f>
        <v>#N/A</v>
      </c>
      <c r="P6565" s="25" t="e">
        <f>VLOOKUP(A6565,'all NFkB targets'!$A$6:$A$571,1,FALSE)</f>
        <v>#N/A</v>
      </c>
    </row>
    <row r="6566" spans="1:16" x14ac:dyDescent="0.25">
      <c r="A6566" s="96" t="s">
        <v>5757</v>
      </c>
      <c r="B6566" s="21" t="s">
        <v>5758</v>
      </c>
      <c r="C6566" s="21"/>
      <c r="D6566" s="22">
        <v>0</v>
      </c>
      <c r="E6566" s="23">
        <v>-0.32050068288146644</v>
      </c>
      <c r="F6566" s="23">
        <v>0.3543221576866592</v>
      </c>
      <c r="G6566" s="23">
        <v>-8.186926112394316E-2</v>
      </c>
      <c r="H6566" s="23">
        <v>-0.15061819132418849</v>
      </c>
      <c r="I6566" s="25">
        <f t="shared" si="408"/>
        <v>0</v>
      </c>
      <c r="J6566" s="25">
        <f t="shared" si="409"/>
        <v>0</v>
      </c>
      <c r="K6566" s="25">
        <f t="shared" si="410"/>
        <v>0</v>
      </c>
      <c r="L6566" s="25">
        <f t="shared" si="411"/>
        <v>0</v>
      </c>
      <c r="M6566" s="25">
        <v>0</v>
      </c>
      <c r="N6566" s="25" t="e">
        <v>#N/A</v>
      </c>
      <c r="O6566" s="25" t="e">
        <f>VLOOKUP(A6566,'NFkB target TFs'!$E$10:$E$54,1,FALSE)</f>
        <v>#N/A</v>
      </c>
      <c r="P6566" s="25" t="e">
        <f>VLOOKUP(A6566,'all NFkB targets'!$A$6:$A$571,1,FALSE)</f>
        <v>#N/A</v>
      </c>
    </row>
    <row r="6567" spans="1:16" x14ac:dyDescent="0.25">
      <c r="A6567" s="96" t="s">
        <v>9197</v>
      </c>
      <c r="B6567" s="21" t="s">
        <v>9198</v>
      </c>
      <c r="C6567" s="21"/>
      <c r="D6567" s="22">
        <v>0</v>
      </c>
      <c r="E6567" s="23">
        <v>-0.33517183727460681</v>
      </c>
      <c r="F6567" s="23">
        <v>-0.18143431197178694</v>
      </c>
      <c r="G6567" s="23">
        <v>-0.34570600546880192</v>
      </c>
      <c r="H6567" s="23">
        <v>-0.15072576737432636</v>
      </c>
      <c r="I6567" s="25">
        <f t="shared" si="408"/>
        <v>0</v>
      </c>
      <c r="J6567" s="25">
        <f t="shared" si="409"/>
        <v>0</v>
      </c>
      <c r="K6567" s="25">
        <f t="shared" si="410"/>
        <v>0</v>
      </c>
      <c r="L6567" s="25">
        <f t="shared" si="411"/>
        <v>0</v>
      </c>
      <c r="M6567" s="25">
        <v>0</v>
      </c>
      <c r="N6567" s="25" t="e">
        <v>#N/A</v>
      </c>
      <c r="O6567" s="25" t="e">
        <f>VLOOKUP(A6567,'NFkB target TFs'!$E$10:$E$54,1,FALSE)</f>
        <v>#N/A</v>
      </c>
      <c r="P6567" s="25" t="e">
        <f>VLOOKUP(A6567,'all NFkB targets'!$A$6:$A$571,1,FALSE)</f>
        <v>#N/A</v>
      </c>
    </row>
    <row r="6568" spans="1:16" x14ac:dyDescent="0.25">
      <c r="A6568" s="96" t="s">
        <v>15025</v>
      </c>
      <c r="B6568" s="21" t="s">
        <v>15026</v>
      </c>
      <c r="C6568" s="21"/>
      <c r="D6568" s="22">
        <v>0</v>
      </c>
      <c r="E6568" s="24">
        <v>-0.69969968476200894</v>
      </c>
      <c r="F6568" s="28">
        <v>0.84907899551690313</v>
      </c>
      <c r="G6568" s="24">
        <v>-0.66600492672956269</v>
      </c>
      <c r="H6568" s="24">
        <v>-0.15073806757311681</v>
      </c>
      <c r="I6568" s="25">
        <f t="shared" si="408"/>
        <v>1</v>
      </c>
      <c r="J6568" s="25">
        <f t="shared" si="409"/>
        <v>1</v>
      </c>
      <c r="K6568" s="25">
        <f t="shared" si="410"/>
        <v>1</v>
      </c>
      <c r="L6568" s="25">
        <f t="shared" si="411"/>
        <v>0</v>
      </c>
      <c r="M6568" s="25">
        <v>1</v>
      </c>
      <c r="N6568" s="25" t="e">
        <v>#N/A</v>
      </c>
      <c r="O6568" s="25" t="e">
        <f>VLOOKUP(A6568,'NFkB target TFs'!$E$10:$E$54,1,FALSE)</f>
        <v>#N/A</v>
      </c>
      <c r="P6568" s="25" t="e">
        <f>VLOOKUP(A6568,'all NFkB targets'!$A$6:$A$571,1,FALSE)</f>
        <v>#N/A</v>
      </c>
    </row>
    <row r="6569" spans="1:16" x14ac:dyDescent="0.25">
      <c r="A6569" s="96" t="s">
        <v>10518</v>
      </c>
      <c r="B6569" s="21" t="s">
        <v>10519</v>
      </c>
      <c r="C6569" s="21"/>
      <c r="D6569" s="22">
        <v>0</v>
      </c>
      <c r="E6569" s="23">
        <v>-3.742862573343133E-2</v>
      </c>
      <c r="F6569" s="23">
        <v>0.30367207005060382</v>
      </c>
      <c r="G6569" s="23">
        <v>9.9859099015305944E-2</v>
      </c>
      <c r="H6569" s="23">
        <v>-0.15090375538074102</v>
      </c>
      <c r="I6569" s="25">
        <f t="shared" si="408"/>
        <v>0</v>
      </c>
      <c r="J6569" s="25">
        <f t="shared" si="409"/>
        <v>0</v>
      </c>
      <c r="K6569" s="25">
        <f t="shared" si="410"/>
        <v>0</v>
      </c>
      <c r="L6569" s="25">
        <f t="shared" si="411"/>
        <v>0</v>
      </c>
      <c r="M6569" s="25">
        <v>0</v>
      </c>
      <c r="N6569" s="25" t="e">
        <v>#N/A</v>
      </c>
      <c r="O6569" s="25" t="e">
        <f>VLOOKUP(A6569,'NFkB target TFs'!$E$10:$E$54,1,FALSE)</f>
        <v>#N/A</v>
      </c>
      <c r="P6569" s="25" t="e">
        <f>VLOOKUP(A6569,'all NFkB targets'!$A$6:$A$571,1,FALSE)</f>
        <v>#N/A</v>
      </c>
    </row>
    <row r="6570" spans="1:16" x14ac:dyDescent="0.25">
      <c r="A6570" s="96" t="s">
        <v>5357</v>
      </c>
      <c r="B6570" s="21" t="s">
        <v>5358</v>
      </c>
      <c r="C6570" s="21"/>
      <c r="D6570" s="22">
        <v>0</v>
      </c>
      <c r="E6570" s="23">
        <v>4.2579259494846949E-2</v>
      </c>
      <c r="F6570" s="23">
        <v>6.6772552688817585E-2</v>
      </c>
      <c r="G6570" s="23">
        <v>0.28470129943973199</v>
      </c>
      <c r="H6570" s="23">
        <v>-0.15100825357615899</v>
      </c>
      <c r="I6570" s="25">
        <f t="shared" si="408"/>
        <v>0</v>
      </c>
      <c r="J6570" s="25">
        <f t="shared" si="409"/>
        <v>0</v>
      </c>
      <c r="K6570" s="25">
        <f t="shared" si="410"/>
        <v>0</v>
      </c>
      <c r="L6570" s="25">
        <f t="shared" si="411"/>
        <v>0</v>
      </c>
      <c r="M6570" s="25">
        <v>0</v>
      </c>
      <c r="N6570" s="25" t="e">
        <v>#N/A</v>
      </c>
      <c r="O6570" s="25" t="e">
        <f>VLOOKUP(A6570,'NFkB target TFs'!$E$10:$E$54,1,FALSE)</f>
        <v>#N/A</v>
      </c>
      <c r="P6570" s="25" t="e">
        <f>VLOOKUP(A6570,'all NFkB targets'!$A$6:$A$571,1,FALSE)</f>
        <v>#N/A</v>
      </c>
    </row>
    <row r="6571" spans="1:16" x14ac:dyDescent="0.25">
      <c r="A6571" s="96" t="s">
        <v>8561</v>
      </c>
      <c r="B6571" s="21" t="s">
        <v>8562</v>
      </c>
      <c r="C6571" s="21"/>
      <c r="D6571" s="22">
        <v>0</v>
      </c>
      <c r="E6571" s="23">
        <v>-0.12498677683853011</v>
      </c>
      <c r="F6571" s="23">
        <v>0.21148249097533769</v>
      </c>
      <c r="G6571" s="23">
        <v>-0.17048462773520134</v>
      </c>
      <c r="H6571" s="23">
        <v>-0.15102146234045519</v>
      </c>
      <c r="I6571" s="25">
        <f t="shared" si="408"/>
        <v>0</v>
      </c>
      <c r="J6571" s="25">
        <f t="shared" si="409"/>
        <v>0</v>
      </c>
      <c r="K6571" s="25">
        <f t="shared" si="410"/>
        <v>0</v>
      </c>
      <c r="L6571" s="25">
        <f t="shared" si="411"/>
        <v>0</v>
      </c>
      <c r="M6571" s="25">
        <v>0</v>
      </c>
      <c r="N6571" s="25" t="e">
        <v>#N/A</v>
      </c>
      <c r="O6571" s="25" t="e">
        <f>VLOOKUP(A6571,'NFkB target TFs'!$E$10:$E$54,1,FALSE)</f>
        <v>#N/A</v>
      </c>
      <c r="P6571" s="25" t="e">
        <f>VLOOKUP(A6571,'all NFkB targets'!$A$6:$A$571,1,FALSE)</f>
        <v>#N/A</v>
      </c>
    </row>
    <row r="6572" spans="1:16" x14ac:dyDescent="0.25">
      <c r="A6572" s="96" t="s">
        <v>6354</v>
      </c>
      <c r="B6572" s="21" t="s">
        <v>6355</v>
      </c>
      <c r="C6572" s="21"/>
      <c r="D6572" s="22">
        <v>0</v>
      </c>
      <c r="E6572" s="23">
        <v>-3.3243292035812555E-2</v>
      </c>
      <c r="F6572" s="23">
        <v>0.12475785958603781</v>
      </c>
      <c r="G6572" s="23">
        <v>2.8483399145565014E-2</v>
      </c>
      <c r="H6572" s="23">
        <v>-0.15108345180375776</v>
      </c>
      <c r="I6572" s="25">
        <f t="shared" ref="I6572:I6635" si="412">IF(ABS(E6572)&gt;0.585,1,0)</f>
        <v>0</v>
      </c>
      <c r="J6572" s="25">
        <f t="shared" ref="J6572:J6635" si="413">IF(ABS(F6572)&gt;0.585,1,0)</f>
        <v>0</v>
      </c>
      <c r="K6572" s="25">
        <f t="shared" ref="K6572:K6635" si="414">IF(ABS(G6572)&gt;0.585,1,0)</f>
        <v>0</v>
      </c>
      <c r="L6572" s="25">
        <f t="shared" ref="L6572:L6635" si="415">IF(ABS(H6572)&gt;0.585,1,0)</f>
        <v>0</v>
      </c>
      <c r="M6572" s="25">
        <v>0</v>
      </c>
      <c r="N6572" s="25" t="e">
        <v>#N/A</v>
      </c>
      <c r="O6572" s="25" t="e">
        <f>VLOOKUP(A6572,'NFkB target TFs'!$E$10:$E$54,1,FALSE)</f>
        <v>#N/A</v>
      </c>
      <c r="P6572" s="25" t="e">
        <f>VLOOKUP(A6572,'all NFkB targets'!$A$6:$A$571,1,FALSE)</f>
        <v>#N/A</v>
      </c>
    </row>
    <row r="6573" spans="1:16" x14ac:dyDescent="0.25">
      <c r="A6573" s="96" t="s">
        <v>1230</v>
      </c>
      <c r="B6573" s="21" t="s">
        <v>1231</v>
      </c>
      <c r="C6573" s="21"/>
      <c r="D6573" s="22">
        <v>0</v>
      </c>
      <c r="E6573" s="23">
        <v>2.8099328034239889E-2</v>
      </c>
      <c r="F6573" s="23">
        <v>-0.13616032151335528</v>
      </c>
      <c r="G6573" s="23">
        <v>-0.25518326315797396</v>
      </c>
      <c r="H6573" s="23">
        <v>-0.15137860004321496</v>
      </c>
      <c r="I6573" s="25">
        <f t="shared" si="412"/>
        <v>0</v>
      </c>
      <c r="J6573" s="25">
        <f t="shared" si="413"/>
        <v>0</v>
      </c>
      <c r="K6573" s="25">
        <f t="shared" si="414"/>
        <v>0</v>
      </c>
      <c r="L6573" s="25">
        <f t="shared" si="415"/>
        <v>0</v>
      </c>
      <c r="M6573" s="25">
        <v>0</v>
      </c>
      <c r="N6573" s="25" t="e">
        <v>#N/A</v>
      </c>
      <c r="O6573" s="25" t="e">
        <f>VLOOKUP(A6573,'NFkB target TFs'!$E$10:$E$54,1,FALSE)</f>
        <v>#N/A</v>
      </c>
      <c r="P6573" s="25" t="e">
        <f>VLOOKUP(A6573,'all NFkB targets'!$A$6:$A$571,1,FALSE)</f>
        <v>#N/A</v>
      </c>
    </row>
    <row r="6574" spans="1:16" x14ac:dyDescent="0.25">
      <c r="A6574" s="96" t="s">
        <v>721</v>
      </c>
      <c r="B6574" s="21" t="s">
        <v>722</v>
      </c>
      <c r="C6574" s="21"/>
      <c r="D6574" s="22">
        <v>0</v>
      </c>
      <c r="E6574" s="23">
        <v>-0.10683010171675905</v>
      </c>
      <c r="F6574" s="23">
        <v>0.37505095010012068</v>
      </c>
      <c r="G6574" s="23">
        <v>8.3988096485329483E-2</v>
      </c>
      <c r="H6574" s="23">
        <v>-0.15143747956838843</v>
      </c>
      <c r="I6574" s="25">
        <f t="shared" si="412"/>
        <v>0</v>
      </c>
      <c r="J6574" s="25">
        <f t="shared" si="413"/>
        <v>0</v>
      </c>
      <c r="K6574" s="25">
        <f t="shared" si="414"/>
        <v>0</v>
      </c>
      <c r="L6574" s="25">
        <f t="shared" si="415"/>
        <v>0</v>
      </c>
      <c r="M6574" s="25">
        <v>0</v>
      </c>
      <c r="N6574" s="25" t="e">
        <v>#N/A</v>
      </c>
      <c r="O6574" s="25" t="e">
        <f>VLOOKUP(A6574,'NFkB target TFs'!$E$10:$E$54,1,FALSE)</f>
        <v>#N/A</v>
      </c>
      <c r="P6574" s="25" t="e">
        <f>VLOOKUP(A6574,'all NFkB targets'!$A$6:$A$571,1,FALSE)</f>
        <v>#N/A</v>
      </c>
    </row>
    <row r="6575" spans="1:16" x14ac:dyDescent="0.25">
      <c r="A6575" s="96" t="s">
        <v>7144</v>
      </c>
      <c r="B6575" s="21" t="s">
        <v>7145</v>
      </c>
      <c r="C6575" s="21"/>
      <c r="D6575" s="22">
        <v>0</v>
      </c>
      <c r="E6575" s="23">
        <v>-0.20400532237902883</v>
      </c>
      <c r="F6575" s="23">
        <v>-0.2720105264919177</v>
      </c>
      <c r="G6575" s="23">
        <v>0.1138692422016056</v>
      </c>
      <c r="H6575" s="23">
        <v>-0.15152431713886463</v>
      </c>
      <c r="I6575" s="25">
        <f t="shared" si="412"/>
        <v>0</v>
      </c>
      <c r="J6575" s="25">
        <f t="shared" si="413"/>
        <v>0</v>
      </c>
      <c r="K6575" s="25">
        <f t="shared" si="414"/>
        <v>0</v>
      </c>
      <c r="L6575" s="25">
        <f t="shared" si="415"/>
        <v>0</v>
      </c>
      <c r="M6575" s="25">
        <v>0</v>
      </c>
      <c r="N6575" s="25" t="e">
        <v>#N/A</v>
      </c>
      <c r="O6575" s="25" t="e">
        <f>VLOOKUP(A6575,'NFkB target TFs'!$E$10:$E$54,1,FALSE)</f>
        <v>#N/A</v>
      </c>
      <c r="P6575" s="25" t="e">
        <f>VLOOKUP(A6575,'all NFkB targets'!$A$6:$A$571,1,FALSE)</f>
        <v>#N/A</v>
      </c>
    </row>
    <row r="6576" spans="1:16" x14ac:dyDescent="0.25">
      <c r="A6576" s="96" t="s">
        <v>14223</v>
      </c>
      <c r="B6576" s="21" t="s">
        <v>14224</v>
      </c>
      <c r="C6576" s="21"/>
      <c r="D6576" s="22">
        <v>0</v>
      </c>
      <c r="E6576" s="24">
        <v>-0.54549656750677589</v>
      </c>
      <c r="F6576" s="28">
        <v>0.14992012411329828</v>
      </c>
      <c r="G6576" s="24">
        <v>-0.70166330084635697</v>
      </c>
      <c r="H6576" s="24">
        <v>-0.15161193366745238</v>
      </c>
      <c r="I6576" s="25">
        <f t="shared" si="412"/>
        <v>0</v>
      </c>
      <c r="J6576" s="25">
        <f t="shared" si="413"/>
        <v>0</v>
      </c>
      <c r="K6576" s="25">
        <f t="shared" si="414"/>
        <v>1</v>
      </c>
      <c r="L6576" s="25">
        <f t="shared" si="415"/>
        <v>0</v>
      </c>
      <c r="M6576" s="25">
        <v>1</v>
      </c>
      <c r="N6576" s="25" t="e">
        <v>#N/A</v>
      </c>
      <c r="O6576" s="25" t="e">
        <f>VLOOKUP(A6576,'NFkB target TFs'!$E$10:$E$54,1,FALSE)</f>
        <v>#N/A</v>
      </c>
      <c r="P6576" s="25" t="e">
        <f>VLOOKUP(A6576,'all NFkB targets'!$A$6:$A$571,1,FALSE)</f>
        <v>#N/A</v>
      </c>
    </row>
    <row r="6577" spans="1:16" x14ac:dyDescent="0.25">
      <c r="A6577" s="96" t="s">
        <v>3263</v>
      </c>
      <c r="B6577" s="21" t="s">
        <v>3264</v>
      </c>
      <c r="C6577" s="21"/>
      <c r="D6577" s="22">
        <v>0</v>
      </c>
      <c r="E6577" s="23">
        <v>0.32286447368056481</v>
      </c>
      <c r="F6577" s="23">
        <v>0.20105703423497878</v>
      </c>
      <c r="G6577" s="23">
        <v>-0.22715401491144116</v>
      </c>
      <c r="H6577" s="23">
        <v>-0.15168292307290754</v>
      </c>
      <c r="I6577" s="25">
        <f t="shared" si="412"/>
        <v>0</v>
      </c>
      <c r="J6577" s="25">
        <f t="shared" si="413"/>
        <v>0</v>
      </c>
      <c r="K6577" s="25">
        <f t="shared" si="414"/>
        <v>0</v>
      </c>
      <c r="L6577" s="25">
        <f t="shared" si="415"/>
        <v>0</v>
      </c>
      <c r="M6577" s="25">
        <v>0</v>
      </c>
      <c r="N6577" s="25" t="e">
        <v>#N/A</v>
      </c>
      <c r="O6577" s="25" t="e">
        <f>VLOOKUP(A6577,'NFkB target TFs'!$E$10:$E$54,1,FALSE)</f>
        <v>#N/A</v>
      </c>
      <c r="P6577" s="25" t="e">
        <f>VLOOKUP(A6577,'all NFkB targets'!$A$6:$A$571,1,FALSE)</f>
        <v>#N/A</v>
      </c>
    </row>
    <row r="6578" spans="1:16" x14ac:dyDescent="0.25">
      <c r="A6578" s="96" t="s">
        <v>9799</v>
      </c>
      <c r="B6578" s="21" t="s">
        <v>9800</v>
      </c>
      <c r="C6578" s="21"/>
      <c r="D6578" s="22">
        <v>0</v>
      </c>
      <c r="E6578" s="23">
        <v>0.24874953211574533</v>
      </c>
      <c r="F6578" s="23">
        <v>0.35170868119989213</v>
      </c>
      <c r="G6578" s="23">
        <v>8.2215726256171476E-2</v>
      </c>
      <c r="H6578" s="23">
        <v>-0.15171827456149534</v>
      </c>
      <c r="I6578" s="25">
        <f t="shared" si="412"/>
        <v>0</v>
      </c>
      <c r="J6578" s="25">
        <f t="shared" si="413"/>
        <v>0</v>
      </c>
      <c r="K6578" s="25">
        <f t="shared" si="414"/>
        <v>0</v>
      </c>
      <c r="L6578" s="25">
        <f t="shared" si="415"/>
        <v>0</v>
      </c>
      <c r="M6578" s="25">
        <v>0</v>
      </c>
      <c r="N6578" s="25" t="e">
        <v>#N/A</v>
      </c>
      <c r="O6578" s="25" t="e">
        <f>VLOOKUP(A6578,'NFkB target TFs'!$E$10:$E$54,1,FALSE)</f>
        <v>#N/A</v>
      </c>
      <c r="P6578" s="25" t="e">
        <f>VLOOKUP(A6578,'all NFkB targets'!$A$6:$A$571,1,FALSE)</f>
        <v>#N/A</v>
      </c>
    </row>
    <row r="6579" spans="1:16" x14ac:dyDescent="0.25">
      <c r="A6579" s="96" t="s">
        <v>9982</v>
      </c>
      <c r="B6579" s="21" t="s">
        <v>9983</v>
      </c>
      <c r="C6579" s="21"/>
      <c r="D6579" s="22">
        <v>0</v>
      </c>
      <c r="E6579" s="23">
        <v>0.16212595958909795</v>
      </c>
      <c r="F6579" s="23">
        <v>9.7513634893639164E-2</v>
      </c>
      <c r="G6579" s="23">
        <v>-0.14182722209934701</v>
      </c>
      <c r="H6579" s="23">
        <v>-0.15180734675612445</v>
      </c>
      <c r="I6579" s="25">
        <f t="shared" si="412"/>
        <v>0</v>
      </c>
      <c r="J6579" s="25">
        <f t="shared" si="413"/>
        <v>0</v>
      </c>
      <c r="K6579" s="25">
        <f t="shared" si="414"/>
        <v>0</v>
      </c>
      <c r="L6579" s="25">
        <f t="shared" si="415"/>
        <v>0</v>
      </c>
      <c r="M6579" s="25">
        <v>0</v>
      </c>
      <c r="N6579" s="25" t="e">
        <v>#N/A</v>
      </c>
      <c r="O6579" s="25" t="e">
        <f>VLOOKUP(A6579,'NFkB target TFs'!$E$10:$E$54,1,FALSE)</f>
        <v>#N/A</v>
      </c>
      <c r="P6579" s="25" t="e">
        <f>VLOOKUP(A6579,'all NFkB targets'!$A$6:$A$571,1,FALSE)</f>
        <v>#N/A</v>
      </c>
    </row>
    <row r="6580" spans="1:16" x14ac:dyDescent="0.25">
      <c r="A6580" s="96" t="s">
        <v>1959</v>
      </c>
      <c r="B6580" s="21" t="s">
        <v>1960</v>
      </c>
      <c r="C6580" s="21"/>
      <c r="D6580" s="22">
        <v>0</v>
      </c>
      <c r="E6580" s="23">
        <v>-0.23394131664357876</v>
      </c>
      <c r="F6580" s="23">
        <v>0.2651790235066353</v>
      </c>
      <c r="G6580" s="23">
        <v>-0.18400737894655511</v>
      </c>
      <c r="H6580" s="23">
        <v>-0.15225713070049163</v>
      </c>
      <c r="I6580" s="25">
        <f t="shared" si="412"/>
        <v>0</v>
      </c>
      <c r="J6580" s="25">
        <f t="shared" si="413"/>
        <v>0</v>
      </c>
      <c r="K6580" s="25">
        <f t="shared" si="414"/>
        <v>0</v>
      </c>
      <c r="L6580" s="25">
        <f t="shared" si="415"/>
        <v>0</v>
      </c>
      <c r="M6580" s="25">
        <v>0</v>
      </c>
      <c r="N6580" s="25" t="e">
        <v>#N/A</v>
      </c>
      <c r="O6580" s="25" t="e">
        <f>VLOOKUP(A6580,'NFkB target TFs'!$E$10:$E$54,1,FALSE)</f>
        <v>#N/A</v>
      </c>
      <c r="P6580" s="25" t="e">
        <f>VLOOKUP(A6580,'all NFkB targets'!$A$6:$A$571,1,FALSE)</f>
        <v>#N/A</v>
      </c>
    </row>
    <row r="6581" spans="1:16" x14ac:dyDescent="0.25">
      <c r="A6581" s="96" t="s">
        <v>12258</v>
      </c>
      <c r="B6581" s="21" t="s">
        <v>12259</v>
      </c>
      <c r="C6581" s="21"/>
      <c r="D6581" s="22">
        <v>0</v>
      </c>
      <c r="E6581" s="28">
        <v>0.84587507857973754</v>
      </c>
      <c r="F6581" s="28">
        <v>0.33999148405812057</v>
      </c>
      <c r="G6581" s="28">
        <v>0.35256572503336525</v>
      </c>
      <c r="H6581" s="24">
        <v>-0.1524458077421558</v>
      </c>
      <c r="I6581" s="25">
        <f t="shared" si="412"/>
        <v>1</v>
      </c>
      <c r="J6581" s="25">
        <f t="shared" si="413"/>
        <v>0</v>
      </c>
      <c r="K6581" s="25">
        <f t="shared" si="414"/>
        <v>0</v>
      </c>
      <c r="L6581" s="25">
        <f t="shared" si="415"/>
        <v>0</v>
      </c>
      <c r="M6581" s="25">
        <v>1</v>
      </c>
      <c r="N6581" s="25" t="e">
        <v>#N/A</v>
      </c>
      <c r="O6581" s="25" t="e">
        <f>VLOOKUP(A6581,'NFkB target TFs'!$E$10:$E$54,1,FALSE)</f>
        <v>#N/A</v>
      </c>
      <c r="P6581" s="25" t="e">
        <f>VLOOKUP(A6581,'all NFkB targets'!$A$6:$A$571,1,FALSE)</f>
        <v>#N/A</v>
      </c>
    </row>
    <row r="6582" spans="1:16" x14ac:dyDescent="0.25">
      <c r="A6582" s="96" t="s">
        <v>1194</v>
      </c>
      <c r="B6582" s="21" t="s">
        <v>1195</v>
      </c>
      <c r="C6582" s="21"/>
      <c r="D6582" s="22">
        <v>0</v>
      </c>
      <c r="E6582" s="23">
        <v>-5.9789331191455179E-2</v>
      </c>
      <c r="F6582" s="23">
        <v>0.31640520399219257</v>
      </c>
      <c r="G6582" s="23">
        <v>-0.29604151172211168</v>
      </c>
      <c r="H6582" s="23">
        <v>-0.15244917370215605</v>
      </c>
      <c r="I6582" s="25">
        <f t="shared" si="412"/>
        <v>0</v>
      </c>
      <c r="J6582" s="25">
        <f t="shared" si="413"/>
        <v>0</v>
      </c>
      <c r="K6582" s="25">
        <f t="shared" si="414"/>
        <v>0</v>
      </c>
      <c r="L6582" s="25">
        <f t="shared" si="415"/>
        <v>0</v>
      </c>
      <c r="M6582" s="25">
        <v>0</v>
      </c>
      <c r="N6582" s="25" t="e">
        <v>#N/A</v>
      </c>
      <c r="O6582" s="25" t="e">
        <f>VLOOKUP(A6582,'NFkB target TFs'!$E$10:$E$54,1,FALSE)</f>
        <v>#N/A</v>
      </c>
      <c r="P6582" s="25" t="e">
        <f>VLOOKUP(A6582,'all NFkB targets'!$A$6:$A$571,1,FALSE)</f>
        <v>#N/A</v>
      </c>
    </row>
    <row r="6583" spans="1:16" x14ac:dyDescent="0.25">
      <c r="A6583" s="96" t="s">
        <v>3955</v>
      </c>
      <c r="B6583" s="21" t="s">
        <v>3956</v>
      </c>
      <c r="C6583" s="21"/>
      <c r="D6583" s="22">
        <v>0</v>
      </c>
      <c r="E6583" s="23">
        <v>-0.15020413531722032</v>
      </c>
      <c r="F6583" s="23">
        <v>-9.9571655021178318E-2</v>
      </c>
      <c r="G6583" s="23">
        <v>-0.26821320064017801</v>
      </c>
      <c r="H6583" s="23">
        <v>-0.15258357319499496</v>
      </c>
      <c r="I6583" s="25">
        <f t="shared" si="412"/>
        <v>0</v>
      </c>
      <c r="J6583" s="25">
        <f t="shared" si="413"/>
        <v>0</v>
      </c>
      <c r="K6583" s="25">
        <f t="shared" si="414"/>
        <v>0</v>
      </c>
      <c r="L6583" s="25">
        <f t="shared" si="415"/>
        <v>0</v>
      </c>
      <c r="M6583" s="25">
        <v>0</v>
      </c>
      <c r="N6583" s="25" t="e">
        <v>#N/A</v>
      </c>
      <c r="O6583" s="25" t="e">
        <f>VLOOKUP(A6583,'NFkB target TFs'!$E$10:$E$54,1,FALSE)</f>
        <v>#N/A</v>
      </c>
      <c r="P6583" s="25" t="e">
        <f>VLOOKUP(A6583,'all NFkB targets'!$A$6:$A$571,1,FALSE)</f>
        <v>#N/A</v>
      </c>
    </row>
    <row r="6584" spans="1:16" x14ac:dyDescent="0.25">
      <c r="A6584" s="96" t="s">
        <v>1841</v>
      </c>
      <c r="B6584" s="21" t="s">
        <v>1842</v>
      </c>
      <c r="C6584" s="21"/>
      <c r="D6584" s="22">
        <v>0</v>
      </c>
      <c r="E6584" s="23">
        <v>-3.1884865466445214E-2</v>
      </c>
      <c r="F6584" s="23">
        <v>0.12341101345445585</v>
      </c>
      <c r="G6584" s="23">
        <v>5.3471147901529403E-2</v>
      </c>
      <c r="H6584" s="23">
        <v>-0.15261127966069091</v>
      </c>
      <c r="I6584" s="25">
        <f t="shared" si="412"/>
        <v>0</v>
      </c>
      <c r="J6584" s="25">
        <f t="shared" si="413"/>
        <v>0</v>
      </c>
      <c r="K6584" s="25">
        <f t="shared" si="414"/>
        <v>0</v>
      </c>
      <c r="L6584" s="25">
        <f t="shared" si="415"/>
        <v>0</v>
      </c>
      <c r="M6584" s="25">
        <v>0</v>
      </c>
      <c r="N6584" s="25" t="e">
        <v>#N/A</v>
      </c>
      <c r="O6584" s="25" t="e">
        <f>VLOOKUP(A6584,'NFkB target TFs'!$E$10:$E$54,1,FALSE)</f>
        <v>#N/A</v>
      </c>
      <c r="P6584" s="25" t="e">
        <f>VLOOKUP(A6584,'all NFkB targets'!$A$6:$A$571,1,FALSE)</f>
        <v>#N/A</v>
      </c>
    </row>
    <row r="6585" spans="1:16" x14ac:dyDescent="0.25">
      <c r="A6585" s="96" t="s">
        <v>2219</v>
      </c>
      <c r="B6585" s="21" t="s">
        <v>2220</v>
      </c>
      <c r="C6585" s="21"/>
      <c r="D6585" s="22">
        <v>0</v>
      </c>
      <c r="E6585" s="23">
        <v>-1.1288071750083497E-2</v>
      </c>
      <c r="F6585" s="23">
        <v>-0.1678060992581191</v>
      </c>
      <c r="G6585" s="23">
        <v>0.25845714229673822</v>
      </c>
      <c r="H6585" s="23">
        <v>-0.15276709859541263</v>
      </c>
      <c r="I6585" s="25">
        <f t="shared" si="412"/>
        <v>0</v>
      </c>
      <c r="J6585" s="25">
        <f t="shared" si="413"/>
        <v>0</v>
      </c>
      <c r="K6585" s="25">
        <f t="shared" si="414"/>
        <v>0</v>
      </c>
      <c r="L6585" s="25">
        <f t="shared" si="415"/>
        <v>0</v>
      </c>
      <c r="M6585" s="25">
        <v>0</v>
      </c>
      <c r="N6585" s="25" t="e">
        <v>#N/A</v>
      </c>
      <c r="O6585" s="25" t="e">
        <f>VLOOKUP(A6585,'NFkB target TFs'!$E$10:$E$54,1,FALSE)</f>
        <v>#N/A</v>
      </c>
      <c r="P6585" s="25" t="e">
        <f>VLOOKUP(A6585,'all NFkB targets'!$A$6:$A$571,1,FALSE)</f>
        <v>#N/A</v>
      </c>
    </row>
    <row r="6586" spans="1:16" x14ac:dyDescent="0.25">
      <c r="A6586" s="96" t="s">
        <v>13004</v>
      </c>
      <c r="B6586" s="21" t="s">
        <v>13005</v>
      </c>
      <c r="C6586" s="21"/>
      <c r="D6586" s="22">
        <v>0</v>
      </c>
      <c r="E6586" s="24">
        <v>-0.68677440798164335</v>
      </c>
      <c r="F6586" s="24">
        <v>-0.6574711910350457</v>
      </c>
      <c r="G6586" s="23">
        <v>-8.2706608364480322E-2</v>
      </c>
      <c r="H6586" s="24">
        <v>-0.15282685003663421</v>
      </c>
      <c r="I6586" s="25">
        <f t="shared" si="412"/>
        <v>1</v>
      </c>
      <c r="J6586" s="25">
        <f t="shared" si="413"/>
        <v>1</v>
      </c>
      <c r="K6586" s="25">
        <f t="shared" si="414"/>
        <v>0</v>
      </c>
      <c r="L6586" s="25">
        <f t="shared" si="415"/>
        <v>0</v>
      </c>
      <c r="M6586" s="25">
        <v>1</v>
      </c>
      <c r="N6586" s="25" t="e">
        <v>#N/A</v>
      </c>
      <c r="O6586" s="25" t="e">
        <f>VLOOKUP(A6586,'NFkB target TFs'!$E$10:$E$54,1,FALSE)</f>
        <v>#N/A</v>
      </c>
      <c r="P6586" s="25" t="e">
        <f>VLOOKUP(A6586,'all NFkB targets'!$A$6:$A$571,1,FALSE)</f>
        <v>#N/A</v>
      </c>
    </row>
    <row r="6587" spans="1:16" x14ac:dyDescent="0.25">
      <c r="A6587" s="96" t="s">
        <v>3945</v>
      </c>
      <c r="B6587" s="21" t="s">
        <v>3946</v>
      </c>
      <c r="C6587" s="21"/>
      <c r="D6587" s="22">
        <v>0</v>
      </c>
      <c r="E6587" s="23">
        <v>0.2124233852190098</v>
      </c>
      <c r="F6587" s="23">
        <v>-4.0097164246261753E-3</v>
      </c>
      <c r="G6587" s="23">
        <v>8.0005284489629028E-2</v>
      </c>
      <c r="H6587" s="23">
        <v>-0.15316179912739042</v>
      </c>
      <c r="I6587" s="25">
        <f t="shared" si="412"/>
        <v>0</v>
      </c>
      <c r="J6587" s="25">
        <f t="shared" si="413"/>
        <v>0</v>
      </c>
      <c r="K6587" s="25">
        <f t="shared" si="414"/>
        <v>0</v>
      </c>
      <c r="L6587" s="25">
        <f t="shared" si="415"/>
        <v>0</v>
      </c>
      <c r="M6587" s="25">
        <v>0</v>
      </c>
      <c r="N6587" s="25" t="e">
        <v>#N/A</v>
      </c>
      <c r="O6587" s="25" t="e">
        <f>VLOOKUP(A6587,'NFkB target TFs'!$E$10:$E$54,1,FALSE)</f>
        <v>#N/A</v>
      </c>
      <c r="P6587" s="25" t="e">
        <f>VLOOKUP(A6587,'all NFkB targets'!$A$6:$A$571,1,FALSE)</f>
        <v>#N/A</v>
      </c>
    </row>
    <row r="6588" spans="1:16" x14ac:dyDescent="0.25">
      <c r="A6588" s="96" t="s">
        <v>835</v>
      </c>
      <c r="B6588" s="21" t="s">
        <v>836</v>
      </c>
      <c r="C6588" s="21"/>
      <c r="D6588" s="22">
        <v>0</v>
      </c>
      <c r="E6588" s="23">
        <v>-0.4041263083045194</v>
      </c>
      <c r="F6588" s="23">
        <v>-0.21437023932188734</v>
      </c>
      <c r="G6588" s="23">
        <v>-7.1372633458441512E-2</v>
      </c>
      <c r="H6588" s="23">
        <v>-0.15316709441357332</v>
      </c>
      <c r="I6588" s="25">
        <f t="shared" si="412"/>
        <v>0</v>
      </c>
      <c r="J6588" s="25">
        <f t="shared" si="413"/>
        <v>0</v>
      </c>
      <c r="K6588" s="25">
        <f t="shared" si="414"/>
        <v>0</v>
      </c>
      <c r="L6588" s="25">
        <f t="shared" si="415"/>
        <v>0</v>
      </c>
      <c r="M6588" s="25">
        <v>0</v>
      </c>
      <c r="N6588" s="25" t="e">
        <v>#N/A</v>
      </c>
      <c r="O6588" s="25" t="e">
        <f>VLOOKUP(A6588,'NFkB target TFs'!$E$10:$E$54,1,FALSE)</f>
        <v>#N/A</v>
      </c>
      <c r="P6588" s="25" t="e">
        <f>VLOOKUP(A6588,'all NFkB targets'!$A$6:$A$571,1,FALSE)</f>
        <v>#N/A</v>
      </c>
    </row>
    <row r="6589" spans="1:16" x14ac:dyDescent="0.25">
      <c r="A6589" s="96" t="s">
        <v>12126</v>
      </c>
      <c r="B6589" s="21" t="s">
        <v>12127</v>
      </c>
      <c r="C6589" s="21"/>
      <c r="D6589" s="22">
        <v>0</v>
      </c>
      <c r="E6589" s="28">
        <v>0.7092502912709574</v>
      </c>
      <c r="F6589" s="28">
        <v>0.23184991366565247</v>
      </c>
      <c r="G6589" s="23">
        <v>-7.9491102719835435E-2</v>
      </c>
      <c r="H6589" s="24">
        <v>-0.15325303711179536</v>
      </c>
      <c r="I6589" s="25">
        <f t="shared" si="412"/>
        <v>1</v>
      </c>
      <c r="J6589" s="25">
        <f t="shared" si="413"/>
        <v>0</v>
      </c>
      <c r="K6589" s="25">
        <f t="shared" si="414"/>
        <v>0</v>
      </c>
      <c r="L6589" s="25">
        <f t="shared" si="415"/>
        <v>0</v>
      </c>
      <c r="M6589" s="25">
        <v>1</v>
      </c>
      <c r="N6589" s="25" t="e">
        <v>#N/A</v>
      </c>
      <c r="O6589" s="25" t="e">
        <f>VLOOKUP(A6589,'NFkB target TFs'!$E$10:$E$54,1,FALSE)</f>
        <v>#N/A</v>
      </c>
      <c r="P6589" s="25" t="e">
        <f>VLOOKUP(A6589,'all NFkB targets'!$A$6:$A$571,1,FALSE)</f>
        <v>#N/A</v>
      </c>
    </row>
    <row r="6590" spans="1:16" x14ac:dyDescent="0.25">
      <c r="A6590" s="96" t="s">
        <v>11361</v>
      </c>
      <c r="B6590" s="21" t="s">
        <v>11362</v>
      </c>
      <c r="C6590" s="21"/>
      <c r="D6590" s="22">
        <v>0</v>
      </c>
      <c r="E6590" s="23">
        <v>0.27645724828155055</v>
      </c>
      <c r="F6590" s="23">
        <v>0.15582406377885688</v>
      </c>
      <c r="G6590" s="23">
        <v>0.29638404969894505</v>
      </c>
      <c r="H6590" s="23">
        <v>-0.15345683233408716</v>
      </c>
      <c r="I6590" s="25">
        <f t="shared" si="412"/>
        <v>0</v>
      </c>
      <c r="J6590" s="25">
        <f t="shared" si="413"/>
        <v>0</v>
      </c>
      <c r="K6590" s="25">
        <f t="shared" si="414"/>
        <v>0</v>
      </c>
      <c r="L6590" s="25">
        <f t="shared" si="415"/>
        <v>0</v>
      </c>
      <c r="M6590" s="25">
        <v>0</v>
      </c>
      <c r="N6590" s="25" t="e">
        <v>#N/A</v>
      </c>
      <c r="O6590" s="25" t="e">
        <f>VLOOKUP(A6590,'NFkB target TFs'!$E$10:$E$54,1,FALSE)</f>
        <v>#N/A</v>
      </c>
      <c r="P6590" s="25" t="e">
        <f>VLOOKUP(A6590,'all NFkB targets'!$A$6:$A$571,1,FALSE)</f>
        <v>#N/A</v>
      </c>
    </row>
    <row r="6591" spans="1:16" x14ac:dyDescent="0.25">
      <c r="A6591" s="96" t="s">
        <v>6507</v>
      </c>
      <c r="B6591" s="21" t="s">
        <v>6508</v>
      </c>
      <c r="C6591" s="21"/>
      <c r="D6591" s="22">
        <v>0</v>
      </c>
      <c r="E6591" s="23">
        <v>4.0430925314628878E-2</v>
      </c>
      <c r="F6591" s="23">
        <v>3.7006894631183632E-2</v>
      </c>
      <c r="G6591" s="23">
        <v>1.764461519210821E-2</v>
      </c>
      <c r="H6591" s="23">
        <v>-0.15347339410707855</v>
      </c>
      <c r="I6591" s="25">
        <f t="shared" si="412"/>
        <v>0</v>
      </c>
      <c r="J6591" s="25">
        <f t="shared" si="413"/>
        <v>0</v>
      </c>
      <c r="K6591" s="25">
        <f t="shared" si="414"/>
        <v>0</v>
      </c>
      <c r="L6591" s="25">
        <f t="shared" si="415"/>
        <v>0</v>
      </c>
      <c r="M6591" s="25">
        <v>0</v>
      </c>
      <c r="N6591" s="25" t="e">
        <v>#N/A</v>
      </c>
      <c r="O6591" s="25" t="e">
        <f>VLOOKUP(A6591,'NFkB target TFs'!$E$10:$E$54,1,FALSE)</f>
        <v>#N/A</v>
      </c>
      <c r="P6591" s="25" t="e">
        <f>VLOOKUP(A6591,'all NFkB targets'!$A$6:$A$571,1,FALSE)</f>
        <v>#N/A</v>
      </c>
    </row>
    <row r="6592" spans="1:16" x14ac:dyDescent="0.25">
      <c r="A6592" s="96" t="s">
        <v>10140</v>
      </c>
      <c r="B6592" s="21" t="s">
        <v>10141</v>
      </c>
      <c r="C6592" s="21"/>
      <c r="D6592" s="22">
        <v>0</v>
      </c>
      <c r="E6592" s="23">
        <v>0.18951133982359097</v>
      </c>
      <c r="F6592" s="23">
        <v>0.2245179513209298</v>
      </c>
      <c r="G6592" s="23">
        <v>-2.2312331849695739E-2</v>
      </c>
      <c r="H6592" s="23">
        <v>-0.15347444988931305</v>
      </c>
      <c r="I6592" s="25">
        <f t="shared" si="412"/>
        <v>0</v>
      </c>
      <c r="J6592" s="25">
        <f t="shared" si="413"/>
        <v>0</v>
      </c>
      <c r="K6592" s="25">
        <f t="shared" si="414"/>
        <v>0</v>
      </c>
      <c r="L6592" s="25">
        <f t="shared" si="415"/>
        <v>0</v>
      </c>
      <c r="M6592" s="25">
        <v>0</v>
      </c>
      <c r="N6592" s="25" t="e">
        <v>#N/A</v>
      </c>
      <c r="O6592" s="25" t="e">
        <f>VLOOKUP(A6592,'NFkB target TFs'!$E$10:$E$54,1,FALSE)</f>
        <v>#N/A</v>
      </c>
      <c r="P6592" s="25" t="e">
        <f>VLOOKUP(A6592,'all NFkB targets'!$A$6:$A$571,1,FALSE)</f>
        <v>#N/A</v>
      </c>
    </row>
    <row r="6593" spans="1:16" x14ac:dyDescent="0.25">
      <c r="A6593" s="96" t="s">
        <v>5439</v>
      </c>
      <c r="B6593" s="21" t="s">
        <v>5440</v>
      </c>
      <c r="C6593" s="21"/>
      <c r="D6593" s="22">
        <v>0</v>
      </c>
      <c r="E6593" s="23">
        <v>-0.14992951056434262</v>
      </c>
      <c r="F6593" s="23">
        <v>6.7072827627837062E-3</v>
      </c>
      <c r="G6593" s="23">
        <v>-0.33310609905235833</v>
      </c>
      <c r="H6593" s="23">
        <v>-0.15348703224029489</v>
      </c>
      <c r="I6593" s="25">
        <f t="shared" si="412"/>
        <v>0</v>
      </c>
      <c r="J6593" s="25">
        <f t="shared" si="413"/>
        <v>0</v>
      </c>
      <c r="K6593" s="25">
        <f t="shared" si="414"/>
        <v>0</v>
      </c>
      <c r="L6593" s="25">
        <f t="shared" si="415"/>
        <v>0</v>
      </c>
      <c r="M6593" s="25">
        <v>0</v>
      </c>
      <c r="N6593" s="25" t="e">
        <v>#N/A</v>
      </c>
      <c r="O6593" s="25" t="e">
        <f>VLOOKUP(A6593,'NFkB target TFs'!$E$10:$E$54,1,FALSE)</f>
        <v>#N/A</v>
      </c>
      <c r="P6593" s="25" t="e">
        <f>VLOOKUP(A6593,'all NFkB targets'!$A$6:$A$571,1,FALSE)</f>
        <v>#N/A</v>
      </c>
    </row>
    <row r="6594" spans="1:16" x14ac:dyDescent="0.25">
      <c r="A6594" s="96" t="s">
        <v>3251</v>
      </c>
      <c r="B6594" s="21" t="s">
        <v>3252</v>
      </c>
      <c r="C6594" s="21"/>
      <c r="D6594" s="22">
        <v>0</v>
      </c>
      <c r="E6594" s="23">
        <v>-0.1616008283884692</v>
      </c>
      <c r="F6594" s="23">
        <v>0.26132918396764254</v>
      </c>
      <c r="G6594" s="23">
        <v>9.9681104827283151E-2</v>
      </c>
      <c r="H6594" s="23">
        <v>-0.15351234054918347</v>
      </c>
      <c r="I6594" s="25">
        <f t="shared" si="412"/>
        <v>0</v>
      </c>
      <c r="J6594" s="25">
        <f t="shared" si="413"/>
        <v>0</v>
      </c>
      <c r="K6594" s="25">
        <f t="shared" si="414"/>
        <v>0</v>
      </c>
      <c r="L6594" s="25">
        <f t="shared" si="415"/>
        <v>0</v>
      </c>
      <c r="M6594" s="25">
        <v>0</v>
      </c>
      <c r="N6594" s="25" t="e">
        <v>#N/A</v>
      </c>
      <c r="O6594" s="25" t="e">
        <f>VLOOKUP(A6594,'NFkB target TFs'!$E$10:$E$54,1,FALSE)</f>
        <v>#N/A</v>
      </c>
      <c r="P6594" s="25" t="e">
        <f>VLOOKUP(A6594,'all NFkB targets'!$A$6:$A$571,1,FALSE)</f>
        <v>#N/A</v>
      </c>
    </row>
    <row r="6595" spans="1:16" x14ac:dyDescent="0.25">
      <c r="A6595" s="96" t="s">
        <v>9392</v>
      </c>
      <c r="B6595" s="21" t="s">
        <v>9393</v>
      </c>
      <c r="C6595" s="21"/>
      <c r="D6595" s="22">
        <v>0</v>
      </c>
      <c r="E6595" s="23">
        <v>9.0682780966278451E-2</v>
      </c>
      <c r="F6595" s="23">
        <v>3.0626518313247385E-2</v>
      </c>
      <c r="G6595" s="23">
        <v>-0.18685260660018896</v>
      </c>
      <c r="H6595" s="23">
        <v>-0.15359284988755617</v>
      </c>
      <c r="I6595" s="25">
        <f t="shared" si="412"/>
        <v>0</v>
      </c>
      <c r="J6595" s="25">
        <f t="shared" si="413"/>
        <v>0</v>
      </c>
      <c r="K6595" s="25">
        <f t="shared" si="414"/>
        <v>0</v>
      </c>
      <c r="L6595" s="25">
        <f t="shared" si="415"/>
        <v>0</v>
      </c>
      <c r="M6595" s="25">
        <v>0</v>
      </c>
      <c r="N6595" s="25" t="e">
        <v>#N/A</v>
      </c>
      <c r="O6595" s="25" t="e">
        <f>VLOOKUP(A6595,'NFkB target TFs'!$E$10:$E$54,1,FALSE)</f>
        <v>#N/A</v>
      </c>
      <c r="P6595" s="25" t="e">
        <f>VLOOKUP(A6595,'all NFkB targets'!$A$6:$A$571,1,FALSE)</f>
        <v>#N/A</v>
      </c>
    </row>
    <row r="6596" spans="1:16" x14ac:dyDescent="0.25">
      <c r="A6596" s="96" t="s">
        <v>1640</v>
      </c>
      <c r="B6596" s="21" t="s">
        <v>1641</v>
      </c>
      <c r="C6596" s="21"/>
      <c r="D6596" s="22">
        <v>0</v>
      </c>
      <c r="E6596" s="23">
        <v>-4.783406794846401E-2</v>
      </c>
      <c r="F6596" s="23">
        <v>-8.8190040902242958E-2</v>
      </c>
      <c r="G6596" s="23">
        <v>-0.11519561680512101</v>
      </c>
      <c r="H6596" s="23">
        <v>-0.15368348262393619</v>
      </c>
      <c r="I6596" s="25">
        <f t="shared" si="412"/>
        <v>0</v>
      </c>
      <c r="J6596" s="25">
        <f t="shared" si="413"/>
        <v>0</v>
      </c>
      <c r="K6596" s="25">
        <f t="shared" si="414"/>
        <v>0</v>
      </c>
      <c r="L6596" s="25">
        <f t="shared" si="415"/>
        <v>0</v>
      </c>
      <c r="M6596" s="25">
        <v>0</v>
      </c>
      <c r="N6596" s="25" t="e">
        <v>#N/A</v>
      </c>
      <c r="O6596" s="25" t="e">
        <f>VLOOKUP(A6596,'NFkB target TFs'!$E$10:$E$54,1,FALSE)</f>
        <v>#N/A</v>
      </c>
      <c r="P6596" s="25" t="e">
        <f>VLOOKUP(A6596,'all NFkB targets'!$A$6:$A$571,1,FALSE)</f>
        <v>#N/A</v>
      </c>
    </row>
    <row r="6597" spans="1:16" x14ac:dyDescent="0.25">
      <c r="A6597" s="96" t="s">
        <v>5183</v>
      </c>
      <c r="B6597" s="21" t="s">
        <v>5184</v>
      </c>
      <c r="C6597" s="21"/>
      <c r="D6597" s="22">
        <v>0</v>
      </c>
      <c r="E6597" s="23">
        <v>-0.13516611038316143</v>
      </c>
      <c r="F6597" s="23">
        <v>-0.31218238902079842</v>
      </c>
      <c r="G6597" s="23">
        <v>-0.25087053070261428</v>
      </c>
      <c r="H6597" s="23">
        <v>-0.15369102924918909</v>
      </c>
      <c r="I6597" s="25">
        <f t="shared" si="412"/>
        <v>0</v>
      </c>
      <c r="J6597" s="25">
        <f t="shared" si="413"/>
        <v>0</v>
      </c>
      <c r="K6597" s="25">
        <f t="shared" si="414"/>
        <v>0</v>
      </c>
      <c r="L6597" s="25">
        <f t="shared" si="415"/>
        <v>0</v>
      </c>
      <c r="M6597" s="25">
        <v>0</v>
      </c>
      <c r="N6597" s="25" t="e">
        <v>#N/A</v>
      </c>
      <c r="O6597" s="25" t="e">
        <f>VLOOKUP(A6597,'NFkB target TFs'!$E$10:$E$54,1,FALSE)</f>
        <v>#N/A</v>
      </c>
      <c r="P6597" s="25" t="e">
        <f>VLOOKUP(A6597,'all NFkB targets'!$A$6:$A$571,1,FALSE)</f>
        <v>#N/A</v>
      </c>
    </row>
    <row r="6598" spans="1:16" x14ac:dyDescent="0.25">
      <c r="A6598" s="96" t="s">
        <v>4552</v>
      </c>
      <c r="B6598" s="21" t="s">
        <v>4553</v>
      </c>
      <c r="C6598" s="21"/>
      <c r="D6598" s="22">
        <v>0</v>
      </c>
      <c r="E6598" s="23">
        <v>-0.28341344897467224</v>
      </c>
      <c r="F6598" s="23">
        <v>-0.17480592094811842</v>
      </c>
      <c r="G6598" s="23">
        <v>-0.16258072606369356</v>
      </c>
      <c r="H6598" s="23">
        <v>-0.15374902509424951</v>
      </c>
      <c r="I6598" s="25">
        <f t="shared" si="412"/>
        <v>0</v>
      </c>
      <c r="J6598" s="25">
        <f t="shared" si="413"/>
        <v>0</v>
      </c>
      <c r="K6598" s="25">
        <f t="shared" si="414"/>
        <v>0</v>
      </c>
      <c r="L6598" s="25">
        <f t="shared" si="415"/>
        <v>0</v>
      </c>
      <c r="M6598" s="25">
        <v>0</v>
      </c>
      <c r="N6598" s="25" t="e">
        <v>#N/A</v>
      </c>
      <c r="O6598" s="25" t="e">
        <f>VLOOKUP(A6598,'NFkB target TFs'!$E$10:$E$54,1,FALSE)</f>
        <v>#N/A</v>
      </c>
      <c r="P6598" s="25" t="e">
        <f>VLOOKUP(A6598,'all NFkB targets'!$A$6:$A$571,1,FALSE)</f>
        <v>#N/A</v>
      </c>
    </row>
    <row r="6599" spans="1:16" x14ac:dyDescent="0.25">
      <c r="A6599" s="96" t="s">
        <v>12555</v>
      </c>
      <c r="B6599" s="21" t="s">
        <v>12556</v>
      </c>
      <c r="C6599" s="21"/>
      <c r="D6599" s="22">
        <v>0</v>
      </c>
      <c r="E6599" s="24">
        <v>-0.16915040005946869</v>
      </c>
      <c r="F6599" s="28">
        <v>0.65756318390064061</v>
      </c>
      <c r="G6599" s="23">
        <v>-2.6370749701836241E-2</v>
      </c>
      <c r="H6599" s="24">
        <v>-0.15378142477016885</v>
      </c>
      <c r="I6599" s="25">
        <f t="shared" si="412"/>
        <v>0</v>
      </c>
      <c r="J6599" s="25">
        <f t="shared" si="413"/>
        <v>1</v>
      </c>
      <c r="K6599" s="25">
        <f t="shared" si="414"/>
        <v>0</v>
      </c>
      <c r="L6599" s="25">
        <f t="shared" si="415"/>
        <v>0</v>
      </c>
      <c r="M6599" s="25">
        <v>1</v>
      </c>
      <c r="N6599" s="25" t="e">
        <v>#N/A</v>
      </c>
      <c r="O6599" s="25" t="e">
        <f>VLOOKUP(A6599,'NFkB target TFs'!$E$10:$E$54,1,FALSE)</f>
        <v>#N/A</v>
      </c>
      <c r="P6599" s="25" t="e">
        <f>VLOOKUP(A6599,'all NFkB targets'!$A$6:$A$571,1,FALSE)</f>
        <v>#N/A</v>
      </c>
    </row>
    <row r="6600" spans="1:16" x14ac:dyDescent="0.25">
      <c r="A6600" s="96" t="s">
        <v>6724</v>
      </c>
      <c r="B6600" s="21" t="s">
        <v>6725</v>
      </c>
      <c r="C6600" s="21"/>
      <c r="D6600" s="22">
        <v>0</v>
      </c>
      <c r="E6600" s="23">
        <v>-0.17443104093601999</v>
      </c>
      <c r="F6600" s="23">
        <v>2.7461460558387302E-2</v>
      </c>
      <c r="G6600" s="23">
        <v>-0.36286648362380697</v>
      </c>
      <c r="H6600" s="23">
        <v>-0.15398163125961659</v>
      </c>
      <c r="I6600" s="25">
        <f t="shared" si="412"/>
        <v>0</v>
      </c>
      <c r="J6600" s="25">
        <f t="shared" si="413"/>
        <v>0</v>
      </c>
      <c r="K6600" s="25">
        <f t="shared" si="414"/>
        <v>0</v>
      </c>
      <c r="L6600" s="25">
        <f t="shared" si="415"/>
        <v>0</v>
      </c>
      <c r="M6600" s="25">
        <v>0</v>
      </c>
      <c r="N6600" s="25" t="e">
        <v>#N/A</v>
      </c>
      <c r="O6600" s="25" t="e">
        <f>VLOOKUP(A6600,'NFkB target TFs'!$E$10:$E$54,1,FALSE)</f>
        <v>#N/A</v>
      </c>
      <c r="P6600" s="25" t="e">
        <f>VLOOKUP(A6600,'all NFkB targets'!$A$6:$A$571,1,FALSE)</f>
        <v>#N/A</v>
      </c>
    </row>
    <row r="6601" spans="1:16" x14ac:dyDescent="0.25">
      <c r="A6601" s="96" t="s">
        <v>8429</v>
      </c>
      <c r="B6601" s="21" t="s">
        <v>8430</v>
      </c>
      <c r="C6601" s="21"/>
      <c r="D6601" s="22">
        <v>0</v>
      </c>
      <c r="E6601" s="23">
        <v>4.0029634816950528E-3</v>
      </c>
      <c r="F6601" s="23">
        <v>-8.1131968563885354E-2</v>
      </c>
      <c r="G6601" s="23">
        <v>0.19706864624649503</v>
      </c>
      <c r="H6601" s="23">
        <v>-0.15404745211375989</v>
      </c>
      <c r="I6601" s="25">
        <f t="shared" si="412"/>
        <v>0</v>
      </c>
      <c r="J6601" s="25">
        <f t="shared" si="413"/>
        <v>0</v>
      </c>
      <c r="K6601" s="25">
        <f t="shared" si="414"/>
        <v>0</v>
      </c>
      <c r="L6601" s="25">
        <f t="shared" si="415"/>
        <v>0</v>
      </c>
      <c r="M6601" s="25">
        <v>0</v>
      </c>
      <c r="N6601" s="25" t="e">
        <v>#N/A</v>
      </c>
      <c r="O6601" s="25" t="e">
        <f>VLOOKUP(A6601,'NFkB target TFs'!$E$10:$E$54,1,FALSE)</f>
        <v>#N/A</v>
      </c>
      <c r="P6601" s="25" t="e">
        <f>VLOOKUP(A6601,'all NFkB targets'!$A$6:$A$571,1,FALSE)</f>
        <v>#N/A</v>
      </c>
    </row>
    <row r="6602" spans="1:16" x14ac:dyDescent="0.25">
      <c r="A6602" s="96" t="s">
        <v>429</v>
      </c>
      <c r="B6602" s="21" t="s">
        <v>430</v>
      </c>
      <c r="C6602" s="21"/>
      <c r="D6602" s="22">
        <v>0</v>
      </c>
      <c r="E6602" s="23">
        <v>-0.22587192870074763</v>
      </c>
      <c r="F6602" s="23">
        <v>-7.2023927367352608E-2</v>
      </c>
      <c r="G6602" s="23">
        <v>0.29702027951394305</v>
      </c>
      <c r="H6602" s="23">
        <v>-0.15406305840033727</v>
      </c>
      <c r="I6602" s="25">
        <f t="shared" si="412"/>
        <v>0</v>
      </c>
      <c r="J6602" s="25">
        <f t="shared" si="413"/>
        <v>0</v>
      </c>
      <c r="K6602" s="25">
        <f t="shared" si="414"/>
        <v>0</v>
      </c>
      <c r="L6602" s="25">
        <f t="shared" si="415"/>
        <v>0</v>
      </c>
      <c r="M6602" s="25">
        <v>0</v>
      </c>
      <c r="N6602" s="25" t="e">
        <v>#N/A</v>
      </c>
      <c r="O6602" s="25" t="e">
        <f>VLOOKUP(A6602,'NFkB target TFs'!$E$10:$E$54,1,FALSE)</f>
        <v>#N/A</v>
      </c>
      <c r="P6602" s="25" t="e">
        <f>VLOOKUP(A6602,'all NFkB targets'!$A$6:$A$571,1,FALSE)</f>
        <v>#N/A</v>
      </c>
    </row>
    <row r="6603" spans="1:16" x14ac:dyDescent="0.25">
      <c r="A6603" s="96" t="s">
        <v>10179</v>
      </c>
      <c r="B6603" s="21" t="s">
        <v>10180</v>
      </c>
      <c r="C6603" s="21"/>
      <c r="D6603" s="22">
        <v>0</v>
      </c>
      <c r="E6603" s="23">
        <v>0.13578983147459997</v>
      </c>
      <c r="F6603" s="23">
        <v>0.13167904341215336</v>
      </c>
      <c r="G6603" s="23">
        <v>0.16780836664059853</v>
      </c>
      <c r="H6603" s="23">
        <v>-0.15407219421075546</v>
      </c>
      <c r="I6603" s="25">
        <f t="shared" si="412"/>
        <v>0</v>
      </c>
      <c r="J6603" s="25">
        <f t="shared" si="413"/>
        <v>0</v>
      </c>
      <c r="K6603" s="25">
        <f t="shared" si="414"/>
        <v>0</v>
      </c>
      <c r="L6603" s="25">
        <f t="shared" si="415"/>
        <v>0</v>
      </c>
      <c r="M6603" s="25">
        <v>0</v>
      </c>
      <c r="N6603" s="25" t="e">
        <v>#N/A</v>
      </c>
      <c r="O6603" s="25" t="e">
        <f>VLOOKUP(A6603,'NFkB target TFs'!$E$10:$E$54,1,FALSE)</f>
        <v>#N/A</v>
      </c>
      <c r="P6603" s="25" t="e">
        <f>VLOOKUP(A6603,'all NFkB targets'!$A$6:$A$571,1,FALSE)</f>
        <v>#N/A</v>
      </c>
    </row>
    <row r="6604" spans="1:16" x14ac:dyDescent="0.25">
      <c r="A6604" s="96" t="s">
        <v>11353</v>
      </c>
      <c r="B6604" s="21" t="s">
        <v>11354</v>
      </c>
      <c r="C6604" s="21"/>
      <c r="D6604" s="22">
        <v>0</v>
      </c>
      <c r="E6604" s="23">
        <v>-6.7114195858536743E-2</v>
      </c>
      <c r="F6604" s="23">
        <v>6.7968923675995399E-2</v>
      </c>
      <c r="G6604" s="23">
        <v>0.42336034178656401</v>
      </c>
      <c r="H6604" s="23">
        <v>-0.15415411582251953</v>
      </c>
      <c r="I6604" s="25">
        <f t="shared" si="412"/>
        <v>0</v>
      </c>
      <c r="J6604" s="25">
        <f t="shared" si="413"/>
        <v>0</v>
      </c>
      <c r="K6604" s="25">
        <f t="shared" si="414"/>
        <v>0</v>
      </c>
      <c r="L6604" s="25">
        <f t="shared" si="415"/>
        <v>0</v>
      </c>
      <c r="M6604" s="25">
        <v>0</v>
      </c>
      <c r="N6604" s="25" t="e">
        <v>#N/A</v>
      </c>
      <c r="O6604" s="25" t="e">
        <f>VLOOKUP(A6604,'NFkB target TFs'!$E$10:$E$54,1,FALSE)</f>
        <v>#N/A</v>
      </c>
      <c r="P6604" s="25" t="e">
        <f>VLOOKUP(A6604,'all NFkB targets'!$A$6:$A$571,1,FALSE)</f>
        <v>#N/A</v>
      </c>
    </row>
    <row r="6605" spans="1:16" x14ac:dyDescent="0.25">
      <c r="A6605" s="96" t="s">
        <v>9155</v>
      </c>
      <c r="B6605" s="21" t="s">
        <v>9156</v>
      </c>
      <c r="C6605" s="21"/>
      <c r="D6605" s="22">
        <v>0</v>
      </c>
      <c r="E6605" s="23">
        <v>0.34089107566613341</v>
      </c>
      <c r="F6605" s="23">
        <v>6.7742684233054476E-2</v>
      </c>
      <c r="G6605" s="23">
        <v>7.5720084863345624E-2</v>
      </c>
      <c r="H6605" s="23">
        <v>-0.15417269534517625</v>
      </c>
      <c r="I6605" s="25">
        <f t="shared" si="412"/>
        <v>0</v>
      </c>
      <c r="J6605" s="25">
        <f t="shared" si="413"/>
        <v>0</v>
      </c>
      <c r="K6605" s="25">
        <f t="shared" si="414"/>
        <v>0</v>
      </c>
      <c r="L6605" s="25">
        <f t="shared" si="415"/>
        <v>0</v>
      </c>
      <c r="M6605" s="25">
        <v>0</v>
      </c>
      <c r="N6605" s="25" t="e">
        <v>#N/A</v>
      </c>
      <c r="O6605" s="25" t="e">
        <f>VLOOKUP(A6605,'NFkB target TFs'!$E$10:$E$54,1,FALSE)</f>
        <v>#N/A</v>
      </c>
      <c r="P6605" s="25" t="e">
        <f>VLOOKUP(A6605,'all NFkB targets'!$A$6:$A$571,1,FALSE)</f>
        <v>#N/A</v>
      </c>
    </row>
    <row r="6606" spans="1:16" x14ac:dyDescent="0.25">
      <c r="A6606" s="96" t="s">
        <v>8937</v>
      </c>
      <c r="B6606" s="21" t="s">
        <v>941</v>
      </c>
      <c r="C6606" s="21"/>
      <c r="D6606" s="22">
        <v>0</v>
      </c>
      <c r="E6606" s="23">
        <v>0.22924258780264617</v>
      </c>
      <c r="F6606" s="23">
        <v>0.11718353937033923</v>
      </c>
      <c r="G6606" s="23">
        <v>-0.23370224197079642</v>
      </c>
      <c r="H6606" s="23">
        <v>-0.15429752220322288</v>
      </c>
      <c r="I6606" s="25">
        <f t="shared" si="412"/>
        <v>0</v>
      </c>
      <c r="J6606" s="25">
        <f t="shared" si="413"/>
        <v>0</v>
      </c>
      <c r="K6606" s="25">
        <f t="shared" si="414"/>
        <v>0</v>
      </c>
      <c r="L6606" s="25">
        <f t="shared" si="415"/>
        <v>0</v>
      </c>
      <c r="M6606" s="25">
        <v>0</v>
      </c>
      <c r="N6606" s="25" t="e">
        <v>#N/A</v>
      </c>
      <c r="O6606" s="25" t="e">
        <f>VLOOKUP(A6606,'NFkB target TFs'!$E$10:$E$54,1,FALSE)</f>
        <v>#N/A</v>
      </c>
      <c r="P6606" s="25" t="e">
        <f>VLOOKUP(A6606,'all NFkB targets'!$A$6:$A$571,1,FALSE)</f>
        <v>#N/A</v>
      </c>
    </row>
    <row r="6607" spans="1:16" x14ac:dyDescent="0.25">
      <c r="A6607" s="96" t="s">
        <v>831</v>
      </c>
      <c r="B6607" s="21" t="s">
        <v>832</v>
      </c>
      <c r="C6607" s="21"/>
      <c r="D6607" s="22">
        <v>0</v>
      </c>
      <c r="E6607" s="23">
        <v>0.21698458353023278</v>
      </c>
      <c r="F6607" s="23">
        <v>0.22893649913925895</v>
      </c>
      <c r="G6607" s="23">
        <v>0.19056047333030054</v>
      </c>
      <c r="H6607" s="23">
        <v>-0.15435863181882969</v>
      </c>
      <c r="I6607" s="25">
        <f t="shared" si="412"/>
        <v>0</v>
      </c>
      <c r="J6607" s="25">
        <f t="shared" si="413"/>
        <v>0</v>
      </c>
      <c r="K6607" s="25">
        <f t="shared" si="414"/>
        <v>0</v>
      </c>
      <c r="L6607" s="25">
        <f t="shared" si="415"/>
        <v>0</v>
      </c>
      <c r="M6607" s="25">
        <v>0</v>
      </c>
      <c r="N6607" s="25" t="e">
        <v>#N/A</v>
      </c>
      <c r="O6607" s="25" t="e">
        <f>VLOOKUP(A6607,'NFkB target TFs'!$E$10:$E$54,1,FALSE)</f>
        <v>#N/A</v>
      </c>
      <c r="P6607" s="25" t="e">
        <f>VLOOKUP(A6607,'all NFkB targets'!$A$6:$A$571,1,FALSE)</f>
        <v>#N/A</v>
      </c>
    </row>
    <row r="6608" spans="1:16" x14ac:dyDescent="0.25">
      <c r="A6608" s="96" t="s">
        <v>6513</v>
      </c>
      <c r="B6608" s="21" t="s">
        <v>6514</v>
      </c>
      <c r="C6608" s="21"/>
      <c r="D6608" s="22">
        <v>0</v>
      </c>
      <c r="E6608" s="23">
        <v>-0.1222927544081832</v>
      </c>
      <c r="F6608" s="23">
        <v>-0.16580385385879703</v>
      </c>
      <c r="G6608" s="23">
        <v>-0.20125610376813693</v>
      </c>
      <c r="H6608" s="23">
        <v>-0.15455351182582172</v>
      </c>
      <c r="I6608" s="25">
        <f t="shared" si="412"/>
        <v>0</v>
      </c>
      <c r="J6608" s="25">
        <f t="shared" si="413"/>
        <v>0</v>
      </c>
      <c r="K6608" s="25">
        <f t="shared" si="414"/>
        <v>0</v>
      </c>
      <c r="L6608" s="25">
        <f t="shared" si="415"/>
        <v>0</v>
      </c>
      <c r="M6608" s="25">
        <v>0</v>
      </c>
      <c r="N6608" s="25" t="e">
        <v>#N/A</v>
      </c>
      <c r="O6608" s="25" t="e">
        <f>VLOOKUP(A6608,'NFkB target TFs'!$E$10:$E$54,1,FALSE)</f>
        <v>#N/A</v>
      </c>
      <c r="P6608" s="25" t="e">
        <f>VLOOKUP(A6608,'all NFkB targets'!$A$6:$A$571,1,FALSE)</f>
        <v>#N/A</v>
      </c>
    </row>
    <row r="6609" spans="1:16" x14ac:dyDescent="0.25">
      <c r="A6609" s="96" t="s">
        <v>13474</v>
      </c>
      <c r="B6609" s="21" t="s">
        <v>13475</v>
      </c>
      <c r="C6609" s="21"/>
      <c r="D6609" s="22">
        <v>0</v>
      </c>
      <c r="E6609" s="23">
        <v>0.10433665981473553</v>
      </c>
      <c r="F6609" s="28">
        <v>0.20557521311973748</v>
      </c>
      <c r="G6609" s="24">
        <v>-0.73791442355975545</v>
      </c>
      <c r="H6609" s="24">
        <v>-0.15461047691671256</v>
      </c>
      <c r="I6609" s="25">
        <f t="shared" si="412"/>
        <v>0</v>
      </c>
      <c r="J6609" s="25">
        <f t="shared" si="413"/>
        <v>0</v>
      </c>
      <c r="K6609" s="25">
        <f t="shared" si="414"/>
        <v>1</v>
      </c>
      <c r="L6609" s="25">
        <f t="shared" si="415"/>
        <v>0</v>
      </c>
      <c r="M6609" s="25">
        <v>1</v>
      </c>
      <c r="N6609" s="25" t="e">
        <v>#N/A</v>
      </c>
      <c r="O6609" s="25" t="e">
        <f>VLOOKUP(A6609,'NFkB target TFs'!$E$10:$E$54,1,FALSE)</f>
        <v>#N/A</v>
      </c>
      <c r="P6609" s="25" t="e">
        <f>VLOOKUP(A6609,'all NFkB targets'!$A$6:$A$571,1,FALSE)</f>
        <v>#N/A</v>
      </c>
    </row>
    <row r="6610" spans="1:16" x14ac:dyDescent="0.25">
      <c r="A6610" s="96" t="s">
        <v>327</v>
      </c>
      <c r="B6610" s="21" t="s">
        <v>328</v>
      </c>
      <c r="C6610" s="21"/>
      <c r="D6610" s="22">
        <v>0</v>
      </c>
      <c r="E6610" s="23">
        <v>0.28126733128906645</v>
      </c>
      <c r="F6610" s="23">
        <v>-0.15802538728964763</v>
      </c>
      <c r="G6610" s="23">
        <v>0.30608231160124694</v>
      </c>
      <c r="H6610" s="23">
        <v>-0.15461249908271654</v>
      </c>
      <c r="I6610" s="25">
        <f t="shared" si="412"/>
        <v>0</v>
      </c>
      <c r="J6610" s="25">
        <f t="shared" si="413"/>
        <v>0</v>
      </c>
      <c r="K6610" s="25">
        <f t="shared" si="414"/>
        <v>0</v>
      </c>
      <c r="L6610" s="25">
        <f t="shared" si="415"/>
        <v>0</v>
      </c>
      <c r="M6610" s="25">
        <v>0</v>
      </c>
      <c r="N6610" s="25" t="e">
        <v>#N/A</v>
      </c>
      <c r="O6610" s="25" t="e">
        <f>VLOOKUP(A6610,'NFkB target TFs'!$E$10:$E$54,1,FALSE)</f>
        <v>#N/A</v>
      </c>
      <c r="P6610" s="25" t="e">
        <f>VLOOKUP(A6610,'all NFkB targets'!$A$6:$A$571,1,FALSE)</f>
        <v>#N/A</v>
      </c>
    </row>
    <row r="6611" spans="1:16" x14ac:dyDescent="0.25">
      <c r="A6611" s="96" t="s">
        <v>7650</v>
      </c>
      <c r="B6611" s="21" t="s">
        <v>7651</v>
      </c>
      <c r="C6611" s="21"/>
      <c r="D6611" s="22">
        <v>0</v>
      </c>
      <c r="E6611" s="23">
        <v>0.44016286869578486</v>
      </c>
      <c r="F6611" s="23">
        <v>0.3329350859206282</v>
      </c>
      <c r="G6611" s="23">
        <v>-0.53072002409074281</v>
      </c>
      <c r="H6611" s="23">
        <v>-0.15461996682451423</v>
      </c>
      <c r="I6611" s="25">
        <f t="shared" si="412"/>
        <v>0</v>
      </c>
      <c r="J6611" s="25">
        <f t="shared" si="413"/>
        <v>0</v>
      </c>
      <c r="K6611" s="25">
        <f t="shared" si="414"/>
        <v>0</v>
      </c>
      <c r="L6611" s="25">
        <f t="shared" si="415"/>
        <v>0</v>
      </c>
      <c r="M6611" s="25">
        <v>0</v>
      </c>
      <c r="N6611" s="25" t="e">
        <v>#N/A</v>
      </c>
      <c r="O6611" s="25" t="e">
        <f>VLOOKUP(A6611,'NFkB target TFs'!$E$10:$E$54,1,FALSE)</f>
        <v>#N/A</v>
      </c>
      <c r="P6611" s="25" t="e">
        <f>VLOOKUP(A6611,'all NFkB targets'!$A$6:$A$571,1,FALSE)</f>
        <v>#N/A</v>
      </c>
    </row>
    <row r="6612" spans="1:16" x14ac:dyDescent="0.25">
      <c r="A6612" s="96" t="s">
        <v>11960</v>
      </c>
      <c r="B6612" s="21" t="s">
        <v>11961</v>
      </c>
      <c r="C6612" s="21"/>
      <c r="D6612" s="22">
        <v>0</v>
      </c>
      <c r="E6612" s="23">
        <v>2.1101081769473246E-2</v>
      </c>
      <c r="F6612" s="23">
        <v>0.11573096261993372</v>
      </c>
      <c r="G6612" s="23">
        <v>-3.3442166141608694E-4</v>
      </c>
      <c r="H6612" s="23">
        <v>-0.1546695215330848</v>
      </c>
      <c r="I6612" s="25">
        <f t="shared" si="412"/>
        <v>0</v>
      </c>
      <c r="J6612" s="25">
        <f t="shared" si="413"/>
        <v>0</v>
      </c>
      <c r="K6612" s="25">
        <f t="shared" si="414"/>
        <v>0</v>
      </c>
      <c r="L6612" s="25">
        <f t="shared" si="415"/>
        <v>0</v>
      </c>
      <c r="M6612" s="25">
        <v>0</v>
      </c>
      <c r="N6612" s="25" t="e">
        <v>#N/A</v>
      </c>
      <c r="O6612" s="25" t="e">
        <f>VLOOKUP(A6612,'NFkB target TFs'!$E$10:$E$54,1,FALSE)</f>
        <v>#N/A</v>
      </c>
      <c r="P6612" s="25" t="e">
        <f>VLOOKUP(A6612,'all NFkB targets'!$A$6:$A$571,1,FALSE)</f>
        <v>#N/A</v>
      </c>
    </row>
    <row r="6613" spans="1:16" x14ac:dyDescent="0.25">
      <c r="A6613" s="96" t="s">
        <v>741</v>
      </c>
      <c r="B6613" s="21" t="s">
        <v>742</v>
      </c>
      <c r="C6613" s="21"/>
      <c r="D6613" s="22">
        <v>0</v>
      </c>
      <c r="E6613" s="23">
        <v>-0.11348811598683681</v>
      </c>
      <c r="F6613" s="23">
        <v>-9.9823416471302329E-2</v>
      </c>
      <c r="G6613" s="23">
        <v>-4.0366090195195242E-2</v>
      </c>
      <c r="H6613" s="23">
        <v>-0.15475615844001187</v>
      </c>
      <c r="I6613" s="25">
        <f t="shared" si="412"/>
        <v>0</v>
      </c>
      <c r="J6613" s="25">
        <f t="shared" si="413"/>
        <v>0</v>
      </c>
      <c r="K6613" s="25">
        <f t="shared" si="414"/>
        <v>0</v>
      </c>
      <c r="L6613" s="25">
        <f t="shared" si="415"/>
        <v>0</v>
      </c>
      <c r="M6613" s="25">
        <v>0</v>
      </c>
      <c r="N6613" s="25" t="e">
        <v>#N/A</v>
      </c>
      <c r="O6613" s="25" t="e">
        <f>VLOOKUP(A6613,'NFkB target TFs'!$E$10:$E$54,1,FALSE)</f>
        <v>#N/A</v>
      </c>
      <c r="P6613" s="25" t="e">
        <f>VLOOKUP(A6613,'all NFkB targets'!$A$6:$A$571,1,FALSE)</f>
        <v>#N/A</v>
      </c>
    </row>
    <row r="6614" spans="1:16" x14ac:dyDescent="0.25">
      <c r="A6614" s="96" t="s">
        <v>9465</v>
      </c>
      <c r="B6614" s="21" t="s">
        <v>9466</v>
      </c>
      <c r="C6614" s="21"/>
      <c r="D6614" s="22">
        <v>0</v>
      </c>
      <c r="E6614" s="23">
        <v>0.31334321986956193</v>
      </c>
      <c r="F6614" s="23">
        <v>-0.37942561546424741</v>
      </c>
      <c r="G6614" s="23">
        <v>-8.3276948253214342E-2</v>
      </c>
      <c r="H6614" s="23">
        <v>-0.15482955074029134</v>
      </c>
      <c r="I6614" s="25">
        <f t="shared" si="412"/>
        <v>0</v>
      </c>
      <c r="J6614" s="25">
        <f t="shared" si="413"/>
        <v>0</v>
      </c>
      <c r="K6614" s="25">
        <f t="shared" si="414"/>
        <v>0</v>
      </c>
      <c r="L6614" s="25">
        <f t="shared" si="415"/>
        <v>0</v>
      </c>
      <c r="M6614" s="25">
        <v>0</v>
      </c>
      <c r="N6614" s="25" t="e">
        <v>#N/A</v>
      </c>
      <c r="O6614" s="25" t="e">
        <f>VLOOKUP(A6614,'NFkB target TFs'!$E$10:$E$54,1,FALSE)</f>
        <v>#N/A</v>
      </c>
      <c r="P6614" s="25" t="e">
        <f>VLOOKUP(A6614,'all NFkB targets'!$A$6:$A$571,1,FALSE)</f>
        <v>#N/A</v>
      </c>
    </row>
    <row r="6615" spans="1:16" x14ac:dyDescent="0.25">
      <c r="A6615" s="96" t="s">
        <v>8277</v>
      </c>
      <c r="B6615" s="21" t="s">
        <v>8278</v>
      </c>
      <c r="C6615" s="21"/>
      <c r="D6615" s="22">
        <v>0</v>
      </c>
      <c r="E6615" s="23">
        <v>-0.2355313078166468</v>
      </c>
      <c r="F6615" s="23">
        <v>-5.5767175774338387E-3</v>
      </c>
      <c r="G6615" s="23">
        <v>0.28650952259682916</v>
      </c>
      <c r="H6615" s="23">
        <v>-0.15505063481834916</v>
      </c>
      <c r="I6615" s="25">
        <f t="shared" si="412"/>
        <v>0</v>
      </c>
      <c r="J6615" s="25">
        <f t="shared" si="413"/>
        <v>0</v>
      </c>
      <c r="K6615" s="25">
        <f t="shared" si="414"/>
        <v>0</v>
      </c>
      <c r="L6615" s="25">
        <f t="shared" si="415"/>
        <v>0</v>
      </c>
      <c r="M6615" s="25">
        <v>0</v>
      </c>
      <c r="N6615" s="25" t="e">
        <v>#N/A</v>
      </c>
      <c r="O6615" s="25" t="e">
        <f>VLOOKUP(A6615,'NFkB target TFs'!$E$10:$E$54,1,FALSE)</f>
        <v>#N/A</v>
      </c>
      <c r="P6615" s="25" t="e">
        <f>VLOOKUP(A6615,'all NFkB targets'!$A$6:$A$571,1,FALSE)</f>
        <v>#N/A</v>
      </c>
    </row>
    <row r="6616" spans="1:16" x14ac:dyDescent="0.25">
      <c r="A6616" s="96" t="s">
        <v>8017</v>
      </c>
      <c r="B6616" s="21" t="s">
        <v>8018</v>
      </c>
      <c r="C6616" s="21"/>
      <c r="D6616" s="22">
        <v>0</v>
      </c>
      <c r="E6616" s="23">
        <v>-1.2887684082129225E-2</v>
      </c>
      <c r="F6616" s="23">
        <v>-8.349237156482333E-3</v>
      </c>
      <c r="G6616" s="23">
        <v>9.5445753146438231E-2</v>
      </c>
      <c r="H6616" s="23">
        <v>-0.15508475868454175</v>
      </c>
      <c r="I6616" s="25">
        <f t="shared" si="412"/>
        <v>0</v>
      </c>
      <c r="J6616" s="25">
        <f t="shared" si="413"/>
        <v>0</v>
      </c>
      <c r="K6616" s="25">
        <f t="shared" si="414"/>
        <v>0</v>
      </c>
      <c r="L6616" s="25">
        <f t="shared" si="415"/>
        <v>0</v>
      </c>
      <c r="M6616" s="25">
        <v>0</v>
      </c>
      <c r="N6616" s="25" t="e">
        <v>#N/A</v>
      </c>
      <c r="O6616" s="25" t="e">
        <f>VLOOKUP(A6616,'NFkB target TFs'!$E$10:$E$54,1,FALSE)</f>
        <v>#N/A</v>
      </c>
      <c r="P6616" s="25" t="e">
        <f>VLOOKUP(A6616,'all NFkB targets'!$A$6:$A$571,1,FALSE)</f>
        <v>#N/A</v>
      </c>
    </row>
    <row r="6617" spans="1:16" x14ac:dyDescent="0.25">
      <c r="A6617" s="96" t="s">
        <v>10070</v>
      </c>
      <c r="B6617" s="21" t="s">
        <v>10071</v>
      </c>
      <c r="C6617" s="21"/>
      <c r="D6617" s="22">
        <v>0</v>
      </c>
      <c r="E6617" s="23">
        <v>-0.10347789387253255</v>
      </c>
      <c r="F6617" s="23">
        <v>0.34049884258114205</v>
      </c>
      <c r="G6617" s="23">
        <v>0.33221569928919908</v>
      </c>
      <c r="H6617" s="23">
        <v>-0.15513562686098156</v>
      </c>
      <c r="I6617" s="25">
        <f t="shared" si="412"/>
        <v>0</v>
      </c>
      <c r="J6617" s="25">
        <f t="shared" si="413"/>
        <v>0</v>
      </c>
      <c r="K6617" s="25">
        <f t="shared" si="414"/>
        <v>0</v>
      </c>
      <c r="L6617" s="25">
        <f t="shared" si="415"/>
        <v>0</v>
      </c>
      <c r="M6617" s="25">
        <v>0</v>
      </c>
      <c r="N6617" s="25" t="e">
        <v>#N/A</v>
      </c>
      <c r="O6617" s="25" t="e">
        <f>VLOOKUP(A6617,'NFkB target TFs'!$E$10:$E$54,1,FALSE)</f>
        <v>#N/A</v>
      </c>
      <c r="P6617" s="25" t="e">
        <f>VLOOKUP(A6617,'all NFkB targets'!$A$6:$A$571,1,FALSE)</f>
        <v>#N/A</v>
      </c>
    </row>
    <row r="6618" spans="1:16" x14ac:dyDescent="0.25">
      <c r="A6618" s="96" t="s">
        <v>3746</v>
      </c>
      <c r="B6618" s="21" t="s">
        <v>3747</v>
      </c>
      <c r="C6618" s="21"/>
      <c r="D6618" s="22">
        <v>0</v>
      </c>
      <c r="E6618" s="23">
        <v>7.8800792265425454E-2</v>
      </c>
      <c r="F6618" s="23">
        <v>0.53132989077453519</v>
      </c>
      <c r="G6618" s="23">
        <v>0.41280417805746961</v>
      </c>
      <c r="H6618" s="23">
        <v>-0.15571659957811643</v>
      </c>
      <c r="I6618" s="25">
        <f t="shared" si="412"/>
        <v>0</v>
      </c>
      <c r="J6618" s="25">
        <f t="shared" si="413"/>
        <v>0</v>
      </c>
      <c r="K6618" s="25">
        <f t="shared" si="414"/>
        <v>0</v>
      </c>
      <c r="L6618" s="25">
        <f t="shared" si="415"/>
        <v>0</v>
      </c>
      <c r="M6618" s="25">
        <v>0</v>
      </c>
      <c r="N6618" s="25" t="e">
        <v>#N/A</v>
      </c>
      <c r="O6618" s="25" t="e">
        <f>VLOOKUP(A6618,'NFkB target TFs'!$E$10:$E$54,1,FALSE)</f>
        <v>#N/A</v>
      </c>
      <c r="P6618" s="25" t="e">
        <f>VLOOKUP(A6618,'all NFkB targets'!$A$6:$A$571,1,FALSE)</f>
        <v>#N/A</v>
      </c>
    </row>
    <row r="6619" spans="1:16" x14ac:dyDescent="0.25">
      <c r="A6619" s="96" t="s">
        <v>2832</v>
      </c>
      <c r="B6619" s="21" t="s">
        <v>2833</v>
      </c>
      <c r="C6619" s="21"/>
      <c r="D6619" s="22">
        <v>0</v>
      </c>
      <c r="E6619" s="23">
        <v>2.4472278308395025E-2</v>
      </c>
      <c r="F6619" s="23">
        <v>7.3681114510513665E-2</v>
      </c>
      <c r="G6619" s="23">
        <v>-0.2248162333642709</v>
      </c>
      <c r="H6619" s="23">
        <v>-0.15599016477037381</v>
      </c>
      <c r="I6619" s="25">
        <f t="shared" si="412"/>
        <v>0</v>
      </c>
      <c r="J6619" s="25">
        <f t="shared" si="413"/>
        <v>0</v>
      </c>
      <c r="K6619" s="25">
        <f t="shared" si="414"/>
        <v>0</v>
      </c>
      <c r="L6619" s="25">
        <f t="shared" si="415"/>
        <v>0</v>
      </c>
      <c r="M6619" s="25">
        <v>0</v>
      </c>
      <c r="N6619" s="25" t="e">
        <v>#N/A</v>
      </c>
      <c r="O6619" s="25" t="e">
        <f>VLOOKUP(A6619,'NFkB target TFs'!$E$10:$E$54,1,FALSE)</f>
        <v>#N/A</v>
      </c>
      <c r="P6619" s="25" t="e">
        <f>VLOOKUP(A6619,'all NFkB targets'!$A$6:$A$571,1,FALSE)</f>
        <v>#N/A</v>
      </c>
    </row>
    <row r="6620" spans="1:16" x14ac:dyDescent="0.25">
      <c r="A6620" s="96" t="s">
        <v>565</v>
      </c>
      <c r="B6620" s="21" t="s">
        <v>566</v>
      </c>
      <c r="C6620" s="21"/>
      <c r="D6620" s="22">
        <v>0</v>
      </c>
      <c r="E6620" s="23">
        <v>1.3958026468879588E-2</v>
      </c>
      <c r="F6620" s="23">
        <v>1.6573866046432961E-2</v>
      </c>
      <c r="G6620" s="23">
        <v>0.37143467545913234</v>
      </c>
      <c r="H6620" s="23">
        <v>-0.15604405296568358</v>
      </c>
      <c r="I6620" s="25">
        <f t="shared" si="412"/>
        <v>0</v>
      </c>
      <c r="J6620" s="25">
        <f t="shared" si="413"/>
        <v>0</v>
      </c>
      <c r="K6620" s="25">
        <f t="shared" si="414"/>
        <v>0</v>
      </c>
      <c r="L6620" s="25">
        <f t="shared" si="415"/>
        <v>0</v>
      </c>
      <c r="M6620" s="25">
        <v>0</v>
      </c>
      <c r="N6620" s="25" t="e">
        <v>#N/A</v>
      </c>
      <c r="O6620" s="25" t="e">
        <f>VLOOKUP(A6620,'NFkB target TFs'!$E$10:$E$54,1,FALSE)</f>
        <v>#N/A</v>
      </c>
      <c r="P6620" s="25" t="e">
        <f>VLOOKUP(A6620,'all NFkB targets'!$A$6:$A$571,1,FALSE)</f>
        <v>#N/A</v>
      </c>
    </row>
    <row r="6621" spans="1:16" x14ac:dyDescent="0.25">
      <c r="A6621" s="96" t="s">
        <v>7575</v>
      </c>
      <c r="B6621" s="21" t="s">
        <v>941</v>
      </c>
      <c r="C6621" s="21"/>
      <c r="D6621" s="22">
        <v>0</v>
      </c>
      <c r="E6621" s="23">
        <v>-5.5379741752256843E-2</v>
      </c>
      <c r="F6621" s="23">
        <v>7.1955231192772667E-2</v>
      </c>
      <c r="G6621" s="23">
        <v>9.5484654967754184E-2</v>
      </c>
      <c r="H6621" s="23">
        <v>-0.15620491861823171</v>
      </c>
      <c r="I6621" s="25">
        <f t="shared" si="412"/>
        <v>0</v>
      </c>
      <c r="J6621" s="25">
        <f t="shared" si="413"/>
        <v>0</v>
      </c>
      <c r="K6621" s="25">
        <f t="shared" si="414"/>
        <v>0</v>
      </c>
      <c r="L6621" s="25">
        <f t="shared" si="415"/>
        <v>0</v>
      </c>
      <c r="M6621" s="25">
        <v>0</v>
      </c>
      <c r="N6621" s="25" t="e">
        <v>#N/A</v>
      </c>
      <c r="O6621" s="25" t="e">
        <f>VLOOKUP(A6621,'NFkB target TFs'!$E$10:$E$54,1,FALSE)</f>
        <v>#N/A</v>
      </c>
      <c r="P6621" s="25" t="e">
        <f>VLOOKUP(A6621,'all NFkB targets'!$A$6:$A$571,1,FALSE)</f>
        <v>#N/A</v>
      </c>
    </row>
    <row r="6622" spans="1:16" x14ac:dyDescent="0.25">
      <c r="A6622" s="96" t="s">
        <v>2333</v>
      </c>
      <c r="B6622" s="21" t="s">
        <v>2334</v>
      </c>
      <c r="C6622" s="21"/>
      <c r="D6622" s="22">
        <v>0</v>
      </c>
      <c r="E6622" s="23">
        <v>-2.8758992981424095E-2</v>
      </c>
      <c r="F6622" s="23">
        <v>5.5954430976714459E-2</v>
      </c>
      <c r="G6622" s="23">
        <v>-0.16173096829188302</v>
      </c>
      <c r="H6622" s="23">
        <v>-0.1562278089222108</v>
      </c>
      <c r="I6622" s="25">
        <f t="shared" si="412"/>
        <v>0</v>
      </c>
      <c r="J6622" s="25">
        <f t="shared" si="413"/>
        <v>0</v>
      </c>
      <c r="K6622" s="25">
        <f t="shared" si="414"/>
        <v>0</v>
      </c>
      <c r="L6622" s="25">
        <f t="shared" si="415"/>
        <v>0</v>
      </c>
      <c r="M6622" s="25">
        <v>0</v>
      </c>
      <c r="N6622" s="25" t="e">
        <v>#N/A</v>
      </c>
      <c r="O6622" s="25" t="e">
        <f>VLOOKUP(A6622,'NFkB target TFs'!$E$10:$E$54,1,FALSE)</f>
        <v>#N/A</v>
      </c>
      <c r="P6622" s="25" t="e">
        <f>VLOOKUP(A6622,'all NFkB targets'!$A$6:$A$571,1,FALSE)</f>
        <v>#N/A</v>
      </c>
    </row>
    <row r="6623" spans="1:16" x14ac:dyDescent="0.25">
      <c r="A6623" s="96" t="s">
        <v>6730</v>
      </c>
      <c r="B6623" s="21" t="s">
        <v>6731</v>
      </c>
      <c r="C6623" s="21"/>
      <c r="D6623" s="22">
        <v>0</v>
      </c>
      <c r="E6623" s="23">
        <v>0.40821754957569528</v>
      </c>
      <c r="F6623" s="23">
        <v>8.0819839526615228E-2</v>
      </c>
      <c r="G6623" s="23">
        <v>-0.38039824891741164</v>
      </c>
      <c r="H6623" s="23">
        <v>-0.15626751479985143</v>
      </c>
      <c r="I6623" s="25">
        <f t="shared" si="412"/>
        <v>0</v>
      </c>
      <c r="J6623" s="25">
        <f t="shared" si="413"/>
        <v>0</v>
      </c>
      <c r="K6623" s="25">
        <f t="shared" si="414"/>
        <v>0</v>
      </c>
      <c r="L6623" s="25">
        <f t="shared" si="415"/>
        <v>0</v>
      </c>
      <c r="M6623" s="25">
        <v>0</v>
      </c>
      <c r="N6623" s="25" t="e">
        <v>#N/A</v>
      </c>
      <c r="O6623" s="25" t="e">
        <f>VLOOKUP(A6623,'NFkB target TFs'!$E$10:$E$54,1,FALSE)</f>
        <v>#N/A</v>
      </c>
      <c r="P6623" s="25" t="e">
        <f>VLOOKUP(A6623,'all NFkB targets'!$A$6:$A$571,1,FALSE)</f>
        <v>#N/A</v>
      </c>
    </row>
    <row r="6624" spans="1:16" x14ac:dyDescent="0.25">
      <c r="A6624" s="96" t="s">
        <v>6201</v>
      </c>
      <c r="B6624" s="21" t="s">
        <v>6202</v>
      </c>
      <c r="C6624" s="21"/>
      <c r="D6624" s="22">
        <v>0</v>
      </c>
      <c r="E6624" s="23">
        <v>-0.16453200450044708</v>
      </c>
      <c r="F6624" s="23">
        <v>0.13790967867560711</v>
      </c>
      <c r="G6624" s="23">
        <v>-1.8365931079322037E-2</v>
      </c>
      <c r="H6624" s="23">
        <v>-0.15640652879406569</v>
      </c>
      <c r="I6624" s="25">
        <f t="shared" si="412"/>
        <v>0</v>
      </c>
      <c r="J6624" s="25">
        <f t="shared" si="413"/>
        <v>0</v>
      </c>
      <c r="K6624" s="25">
        <f t="shared" si="414"/>
        <v>0</v>
      </c>
      <c r="L6624" s="25">
        <f t="shared" si="415"/>
        <v>0</v>
      </c>
      <c r="M6624" s="25">
        <v>0</v>
      </c>
      <c r="N6624" s="25" t="e">
        <v>#N/A</v>
      </c>
      <c r="O6624" s="25" t="e">
        <f>VLOOKUP(A6624,'NFkB target TFs'!$E$10:$E$54,1,FALSE)</f>
        <v>#N/A</v>
      </c>
      <c r="P6624" s="25" t="e">
        <f>VLOOKUP(A6624,'all NFkB targets'!$A$6:$A$571,1,FALSE)</f>
        <v>#N/A</v>
      </c>
    </row>
    <row r="6625" spans="1:16" x14ac:dyDescent="0.25">
      <c r="A6625" s="96" t="s">
        <v>10038</v>
      </c>
      <c r="B6625" s="21" t="s">
        <v>10039</v>
      </c>
      <c r="C6625" s="21"/>
      <c r="D6625" s="22">
        <v>0</v>
      </c>
      <c r="E6625" s="23">
        <v>6.6408278620147379E-2</v>
      </c>
      <c r="F6625" s="23">
        <v>-0.16885852448901265</v>
      </c>
      <c r="G6625" s="23">
        <v>-0.14695793228595461</v>
      </c>
      <c r="H6625" s="23">
        <v>-0.15658485367158675</v>
      </c>
      <c r="I6625" s="25">
        <f t="shared" si="412"/>
        <v>0</v>
      </c>
      <c r="J6625" s="25">
        <f t="shared" si="413"/>
        <v>0</v>
      </c>
      <c r="K6625" s="25">
        <f t="shared" si="414"/>
        <v>0</v>
      </c>
      <c r="L6625" s="25">
        <f t="shared" si="415"/>
        <v>0</v>
      </c>
      <c r="M6625" s="25">
        <v>0</v>
      </c>
      <c r="N6625" s="25" t="e">
        <v>#N/A</v>
      </c>
      <c r="O6625" s="25" t="e">
        <f>VLOOKUP(A6625,'NFkB target TFs'!$E$10:$E$54,1,FALSE)</f>
        <v>#N/A</v>
      </c>
      <c r="P6625" s="25" t="e">
        <f>VLOOKUP(A6625,'all NFkB targets'!$A$6:$A$571,1,FALSE)</f>
        <v>#N/A</v>
      </c>
    </row>
    <row r="6626" spans="1:16" x14ac:dyDescent="0.25">
      <c r="A6626" s="96" t="s">
        <v>9863</v>
      </c>
      <c r="B6626" s="21" t="s">
        <v>9864</v>
      </c>
      <c r="C6626" s="21"/>
      <c r="D6626" s="22">
        <v>0</v>
      </c>
      <c r="E6626" s="23">
        <v>0.23381269278947001</v>
      </c>
      <c r="F6626" s="23">
        <v>0.57254069546202746</v>
      </c>
      <c r="G6626" s="23">
        <v>0.51918459269939199</v>
      </c>
      <c r="H6626" s="23">
        <v>-0.15669942063469117</v>
      </c>
      <c r="I6626" s="25">
        <f t="shared" si="412"/>
        <v>0</v>
      </c>
      <c r="J6626" s="25">
        <f t="shared" si="413"/>
        <v>0</v>
      </c>
      <c r="K6626" s="25">
        <f t="shared" si="414"/>
        <v>0</v>
      </c>
      <c r="L6626" s="25">
        <f t="shared" si="415"/>
        <v>0</v>
      </c>
      <c r="M6626" s="25">
        <v>0</v>
      </c>
      <c r="N6626" s="25" t="e">
        <v>#N/A</v>
      </c>
      <c r="O6626" s="25" t="e">
        <f>VLOOKUP(A6626,'NFkB target TFs'!$E$10:$E$54,1,FALSE)</f>
        <v>#N/A</v>
      </c>
      <c r="P6626" s="25" t="e">
        <f>VLOOKUP(A6626,'all NFkB targets'!$A$6:$A$571,1,FALSE)</f>
        <v>#N/A</v>
      </c>
    </row>
    <row r="6627" spans="1:16" x14ac:dyDescent="0.25">
      <c r="A6627" s="96" t="s">
        <v>6074</v>
      </c>
      <c r="B6627" s="21" t="s">
        <v>6075</v>
      </c>
      <c r="C6627" s="21"/>
      <c r="D6627" s="22">
        <v>0</v>
      </c>
      <c r="E6627" s="23">
        <v>-7.2124817740069389E-2</v>
      </c>
      <c r="F6627" s="23">
        <v>-0.11483281741756834</v>
      </c>
      <c r="G6627" s="23">
        <v>-6.2796957891336574E-2</v>
      </c>
      <c r="H6627" s="23">
        <v>-0.15671191769442974</v>
      </c>
      <c r="I6627" s="25">
        <f t="shared" si="412"/>
        <v>0</v>
      </c>
      <c r="J6627" s="25">
        <f t="shared" si="413"/>
        <v>0</v>
      </c>
      <c r="K6627" s="25">
        <f t="shared" si="414"/>
        <v>0</v>
      </c>
      <c r="L6627" s="25">
        <f t="shared" si="415"/>
        <v>0</v>
      </c>
      <c r="M6627" s="25">
        <v>0</v>
      </c>
      <c r="N6627" s="25" t="e">
        <v>#N/A</v>
      </c>
      <c r="O6627" s="25" t="e">
        <f>VLOOKUP(A6627,'NFkB target TFs'!$E$10:$E$54,1,FALSE)</f>
        <v>#N/A</v>
      </c>
      <c r="P6627" s="25" t="e">
        <f>VLOOKUP(A6627,'all NFkB targets'!$A$6:$A$571,1,FALSE)</f>
        <v>#N/A</v>
      </c>
    </row>
    <row r="6628" spans="1:16" x14ac:dyDescent="0.25">
      <c r="A6628" s="96" t="s">
        <v>6780</v>
      </c>
      <c r="B6628" s="21" t="s">
        <v>6781</v>
      </c>
      <c r="C6628" s="21"/>
      <c r="D6628" s="22">
        <v>0</v>
      </c>
      <c r="E6628" s="23">
        <v>6.1570007900527361E-3</v>
      </c>
      <c r="F6628" s="23">
        <v>0.21520588074317895</v>
      </c>
      <c r="G6628" s="23">
        <v>6.8117577172348953E-2</v>
      </c>
      <c r="H6628" s="23">
        <v>-0.15676411813957222</v>
      </c>
      <c r="I6628" s="25">
        <f t="shared" si="412"/>
        <v>0</v>
      </c>
      <c r="J6628" s="25">
        <f t="shared" si="413"/>
        <v>0</v>
      </c>
      <c r="K6628" s="25">
        <f t="shared" si="414"/>
        <v>0</v>
      </c>
      <c r="L6628" s="25">
        <f t="shared" si="415"/>
        <v>0</v>
      </c>
      <c r="M6628" s="25">
        <v>0</v>
      </c>
      <c r="N6628" s="25" t="e">
        <v>#N/A</v>
      </c>
      <c r="O6628" s="25" t="e">
        <f>VLOOKUP(A6628,'NFkB target TFs'!$E$10:$E$54,1,FALSE)</f>
        <v>#N/A</v>
      </c>
      <c r="P6628" s="25" t="e">
        <f>VLOOKUP(A6628,'all NFkB targets'!$A$6:$A$571,1,FALSE)</f>
        <v>#N/A</v>
      </c>
    </row>
    <row r="6629" spans="1:16" x14ac:dyDescent="0.25">
      <c r="A6629" s="96" t="s">
        <v>11972</v>
      </c>
      <c r="B6629" s="21" t="s">
        <v>11973</v>
      </c>
      <c r="C6629" s="21"/>
      <c r="D6629" s="22">
        <v>0</v>
      </c>
      <c r="E6629" s="23">
        <v>-0.11265338594315634</v>
      </c>
      <c r="F6629" s="23">
        <v>-0.15994578059853401</v>
      </c>
      <c r="G6629" s="23">
        <v>-1.8478325176012327E-3</v>
      </c>
      <c r="H6629" s="23">
        <v>-0.15677784375361076</v>
      </c>
      <c r="I6629" s="25">
        <f t="shared" si="412"/>
        <v>0</v>
      </c>
      <c r="J6629" s="25">
        <f t="shared" si="413"/>
        <v>0</v>
      </c>
      <c r="K6629" s="25">
        <f t="shared" si="414"/>
        <v>0</v>
      </c>
      <c r="L6629" s="25">
        <f t="shared" si="415"/>
        <v>0</v>
      </c>
      <c r="M6629" s="25">
        <v>0</v>
      </c>
      <c r="N6629" s="25" t="e">
        <v>#N/A</v>
      </c>
      <c r="O6629" s="25" t="e">
        <f>VLOOKUP(A6629,'NFkB target TFs'!$E$10:$E$54,1,FALSE)</f>
        <v>#N/A</v>
      </c>
      <c r="P6629" s="25" t="e">
        <f>VLOOKUP(A6629,'all NFkB targets'!$A$6:$A$571,1,FALSE)</f>
        <v>#N/A</v>
      </c>
    </row>
    <row r="6630" spans="1:16" x14ac:dyDescent="0.25">
      <c r="A6630" s="96" t="s">
        <v>5288</v>
      </c>
      <c r="B6630" s="21" t="s">
        <v>5289</v>
      </c>
      <c r="C6630" s="21"/>
      <c r="D6630" s="22">
        <v>0</v>
      </c>
      <c r="E6630" s="23">
        <v>-0.15518861635790929</v>
      </c>
      <c r="F6630" s="23">
        <v>-0.22760768967238668</v>
      </c>
      <c r="G6630" s="23">
        <v>-0.47108843856358673</v>
      </c>
      <c r="H6630" s="23">
        <v>-0.15688182799660053</v>
      </c>
      <c r="I6630" s="25">
        <f t="shared" si="412"/>
        <v>0</v>
      </c>
      <c r="J6630" s="25">
        <f t="shared" si="413"/>
        <v>0</v>
      </c>
      <c r="K6630" s="25">
        <f t="shared" si="414"/>
        <v>0</v>
      </c>
      <c r="L6630" s="25">
        <f t="shared" si="415"/>
        <v>0</v>
      </c>
      <c r="M6630" s="25">
        <v>0</v>
      </c>
      <c r="N6630" s="25" t="e">
        <v>#N/A</v>
      </c>
      <c r="O6630" s="25" t="e">
        <f>VLOOKUP(A6630,'NFkB target TFs'!$E$10:$E$54,1,FALSE)</f>
        <v>#N/A</v>
      </c>
      <c r="P6630" s="25" t="e">
        <f>VLOOKUP(A6630,'all NFkB targets'!$A$6:$A$571,1,FALSE)</f>
        <v>#N/A</v>
      </c>
    </row>
    <row r="6631" spans="1:16" x14ac:dyDescent="0.25">
      <c r="A6631" s="96" t="s">
        <v>6275</v>
      </c>
      <c r="B6631" s="21" t="s">
        <v>941</v>
      </c>
      <c r="C6631" s="21"/>
      <c r="D6631" s="22">
        <v>0</v>
      </c>
      <c r="E6631" s="23">
        <v>-0.17597148475826607</v>
      </c>
      <c r="F6631" s="23">
        <v>-0.30090153864175218</v>
      </c>
      <c r="G6631" s="23">
        <v>0.17398734333693444</v>
      </c>
      <c r="H6631" s="23">
        <v>-0.15689427878774539</v>
      </c>
      <c r="I6631" s="25">
        <f t="shared" si="412"/>
        <v>0</v>
      </c>
      <c r="J6631" s="25">
        <f t="shared" si="413"/>
        <v>0</v>
      </c>
      <c r="K6631" s="25">
        <f t="shared" si="414"/>
        <v>0</v>
      </c>
      <c r="L6631" s="25">
        <f t="shared" si="415"/>
        <v>0</v>
      </c>
      <c r="M6631" s="25">
        <v>0</v>
      </c>
      <c r="N6631" s="25" t="e">
        <v>#N/A</v>
      </c>
      <c r="O6631" s="25" t="e">
        <f>VLOOKUP(A6631,'NFkB target TFs'!$E$10:$E$54,1,FALSE)</f>
        <v>#N/A</v>
      </c>
      <c r="P6631" s="25" t="e">
        <f>VLOOKUP(A6631,'all NFkB targets'!$A$6:$A$571,1,FALSE)</f>
        <v>#N/A</v>
      </c>
    </row>
    <row r="6632" spans="1:16" x14ac:dyDescent="0.25">
      <c r="A6632" s="96" t="s">
        <v>5858</v>
      </c>
      <c r="B6632" s="21" t="s">
        <v>5859</v>
      </c>
      <c r="C6632" s="21"/>
      <c r="D6632" s="22">
        <v>0</v>
      </c>
      <c r="E6632" s="23">
        <v>-0.18459288841504148</v>
      </c>
      <c r="F6632" s="23">
        <v>-0.21136871999316875</v>
      </c>
      <c r="G6632" s="23">
        <v>-0.24863038202042431</v>
      </c>
      <c r="H6632" s="23">
        <v>-0.15742639384758628</v>
      </c>
      <c r="I6632" s="25">
        <f t="shared" si="412"/>
        <v>0</v>
      </c>
      <c r="J6632" s="25">
        <f t="shared" si="413"/>
        <v>0</v>
      </c>
      <c r="K6632" s="25">
        <f t="shared" si="414"/>
        <v>0</v>
      </c>
      <c r="L6632" s="25">
        <f t="shared" si="415"/>
        <v>0</v>
      </c>
      <c r="M6632" s="25">
        <v>0</v>
      </c>
      <c r="N6632" s="25" t="e">
        <v>#N/A</v>
      </c>
      <c r="O6632" s="25" t="e">
        <f>VLOOKUP(A6632,'NFkB target TFs'!$E$10:$E$54,1,FALSE)</f>
        <v>#N/A</v>
      </c>
      <c r="P6632" s="25" t="e">
        <f>VLOOKUP(A6632,'all NFkB targets'!$A$6:$A$571,1,FALSE)</f>
        <v>#N/A</v>
      </c>
    </row>
    <row r="6633" spans="1:16" x14ac:dyDescent="0.25">
      <c r="A6633" s="96" t="s">
        <v>11235</v>
      </c>
      <c r="B6633" s="21" t="s">
        <v>11236</v>
      </c>
      <c r="C6633" s="21"/>
      <c r="D6633" s="22">
        <v>0</v>
      </c>
      <c r="E6633" s="23">
        <v>0.31566982364578711</v>
      </c>
      <c r="F6633" s="23">
        <v>0.21305143624755654</v>
      </c>
      <c r="G6633" s="23">
        <v>-0.11952714873838056</v>
      </c>
      <c r="H6633" s="23">
        <v>-0.15744842707689002</v>
      </c>
      <c r="I6633" s="25">
        <f t="shared" si="412"/>
        <v>0</v>
      </c>
      <c r="J6633" s="25">
        <f t="shared" si="413"/>
        <v>0</v>
      </c>
      <c r="K6633" s="25">
        <f t="shared" si="414"/>
        <v>0</v>
      </c>
      <c r="L6633" s="25">
        <f t="shared" si="415"/>
        <v>0</v>
      </c>
      <c r="M6633" s="25">
        <v>0</v>
      </c>
      <c r="N6633" s="25" t="e">
        <v>#N/A</v>
      </c>
      <c r="O6633" s="25" t="e">
        <f>VLOOKUP(A6633,'NFkB target TFs'!$E$10:$E$54,1,FALSE)</f>
        <v>#N/A</v>
      </c>
      <c r="P6633" s="25" t="e">
        <f>VLOOKUP(A6633,'all NFkB targets'!$A$6:$A$571,1,FALSE)</f>
        <v>#N/A</v>
      </c>
    </row>
    <row r="6634" spans="1:16" x14ac:dyDescent="0.25">
      <c r="A6634" s="96" t="s">
        <v>10465</v>
      </c>
      <c r="B6634" s="21" t="s">
        <v>10466</v>
      </c>
      <c r="C6634" s="21"/>
      <c r="D6634" s="22">
        <v>0</v>
      </c>
      <c r="E6634" s="23">
        <v>-0.27699533266654025</v>
      </c>
      <c r="F6634" s="23">
        <v>8.0170348683983358E-2</v>
      </c>
      <c r="G6634" s="23">
        <v>-6.3094600582488961E-2</v>
      </c>
      <c r="H6634" s="23">
        <v>-0.1574609674483182</v>
      </c>
      <c r="I6634" s="25">
        <f t="shared" si="412"/>
        <v>0</v>
      </c>
      <c r="J6634" s="25">
        <f t="shared" si="413"/>
        <v>0</v>
      </c>
      <c r="K6634" s="25">
        <f t="shared" si="414"/>
        <v>0</v>
      </c>
      <c r="L6634" s="25">
        <f t="shared" si="415"/>
        <v>0</v>
      </c>
      <c r="M6634" s="25">
        <v>0</v>
      </c>
      <c r="N6634" s="25" t="e">
        <v>#N/A</v>
      </c>
      <c r="O6634" s="25" t="e">
        <f>VLOOKUP(A6634,'NFkB target TFs'!$E$10:$E$54,1,FALSE)</f>
        <v>#N/A</v>
      </c>
      <c r="P6634" s="25" t="e">
        <f>VLOOKUP(A6634,'all NFkB targets'!$A$6:$A$571,1,FALSE)</f>
        <v>#N/A</v>
      </c>
    </row>
    <row r="6635" spans="1:16" x14ac:dyDescent="0.25">
      <c r="A6635" s="96" t="s">
        <v>315</v>
      </c>
      <c r="B6635" s="21" t="s">
        <v>316</v>
      </c>
      <c r="C6635" s="21"/>
      <c r="D6635" s="22">
        <v>0</v>
      </c>
      <c r="E6635" s="23">
        <v>8.5554670799188048E-2</v>
      </c>
      <c r="F6635" s="23">
        <v>3.0213326896428156E-2</v>
      </c>
      <c r="G6635" s="23">
        <v>0.36675318490509745</v>
      </c>
      <c r="H6635" s="23">
        <v>-0.15749535342480953</v>
      </c>
      <c r="I6635" s="25">
        <f t="shared" si="412"/>
        <v>0</v>
      </c>
      <c r="J6635" s="25">
        <f t="shared" si="413"/>
        <v>0</v>
      </c>
      <c r="K6635" s="25">
        <f t="shared" si="414"/>
        <v>0</v>
      </c>
      <c r="L6635" s="25">
        <f t="shared" si="415"/>
        <v>0</v>
      </c>
      <c r="M6635" s="25">
        <v>0</v>
      </c>
      <c r="N6635" s="25" t="e">
        <v>#N/A</v>
      </c>
      <c r="O6635" s="25" t="e">
        <f>VLOOKUP(A6635,'NFkB target TFs'!$E$10:$E$54,1,FALSE)</f>
        <v>#N/A</v>
      </c>
      <c r="P6635" s="25" t="e">
        <f>VLOOKUP(A6635,'all NFkB targets'!$A$6:$A$571,1,FALSE)</f>
        <v>#N/A</v>
      </c>
    </row>
    <row r="6636" spans="1:16" x14ac:dyDescent="0.25">
      <c r="A6636" s="96" t="s">
        <v>6081</v>
      </c>
      <c r="B6636" s="21" t="s">
        <v>6082</v>
      </c>
      <c r="C6636" s="21"/>
      <c r="D6636" s="22">
        <v>0</v>
      </c>
      <c r="E6636" s="23">
        <v>0.11018849358814815</v>
      </c>
      <c r="F6636" s="23">
        <v>0.16903372369361058</v>
      </c>
      <c r="G6636" s="23">
        <v>-0.34009958186904249</v>
      </c>
      <c r="H6636" s="23">
        <v>-0.15751474102327567</v>
      </c>
      <c r="I6636" s="25">
        <f t="shared" ref="I6636:I6699" si="416">IF(ABS(E6636)&gt;0.585,1,0)</f>
        <v>0</v>
      </c>
      <c r="J6636" s="25">
        <f t="shared" ref="J6636:J6699" si="417">IF(ABS(F6636)&gt;0.585,1,0)</f>
        <v>0</v>
      </c>
      <c r="K6636" s="25">
        <f t="shared" ref="K6636:K6699" si="418">IF(ABS(G6636)&gt;0.585,1,0)</f>
        <v>0</v>
      </c>
      <c r="L6636" s="25">
        <f t="shared" ref="L6636:L6699" si="419">IF(ABS(H6636)&gt;0.585,1,0)</f>
        <v>0</v>
      </c>
      <c r="M6636" s="25">
        <v>0</v>
      </c>
      <c r="N6636" s="25" t="e">
        <v>#N/A</v>
      </c>
      <c r="O6636" s="25" t="e">
        <f>VLOOKUP(A6636,'NFkB target TFs'!$E$10:$E$54,1,FALSE)</f>
        <v>#N/A</v>
      </c>
      <c r="P6636" s="25" t="e">
        <f>VLOOKUP(A6636,'all NFkB targets'!$A$6:$A$571,1,FALSE)</f>
        <v>#N/A</v>
      </c>
    </row>
    <row r="6637" spans="1:16" x14ac:dyDescent="0.25">
      <c r="A6637" s="96" t="s">
        <v>11668</v>
      </c>
      <c r="B6637" s="21" t="s">
        <v>11669</v>
      </c>
      <c r="C6637" s="21"/>
      <c r="D6637" s="22">
        <v>0</v>
      </c>
      <c r="E6637" s="23">
        <v>-0.30677034957672622</v>
      </c>
      <c r="F6637" s="23">
        <v>0.47533800954665811</v>
      </c>
      <c r="G6637" s="23">
        <v>0.18121395805830062</v>
      </c>
      <c r="H6637" s="23">
        <v>-0.15751592036333195</v>
      </c>
      <c r="I6637" s="25">
        <f t="shared" si="416"/>
        <v>0</v>
      </c>
      <c r="J6637" s="25">
        <f t="shared" si="417"/>
        <v>0</v>
      </c>
      <c r="K6637" s="25">
        <f t="shared" si="418"/>
        <v>0</v>
      </c>
      <c r="L6637" s="25">
        <f t="shared" si="419"/>
        <v>0</v>
      </c>
      <c r="M6637" s="25">
        <v>0</v>
      </c>
      <c r="N6637" s="25" t="e">
        <v>#N/A</v>
      </c>
      <c r="O6637" s="25" t="e">
        <f>VLOOKUP(A6637,'NFkB target TFs'!$E$10:$E$54,1,FALSE)</f>
        <v>#N/A</v>
      </c>
      <c r="P6637" s="25" t="e">
        <f>VLOOKUP(A6637,'all NFkB targets'!$A$6:$A$571,1,FALSE)</f>
        <v>#N/A</v>
      </c>
    </row>
    <row r="6638" spans="1:16" x14ac:dyDescent="0.25">
      <c r="A6638" s="96" t="s">
        <v>12659</v>
      </c>
      <c r="B6638" s="21" t="s">
        <v>12660</v>
      </c>
      <c r="C6638" s="21"/>
      <c r="D6638" s="22">
        <v>0</v>
      </c>
      <c r="E6638" s="24">
        <v>-0.16123692041656942</v>
      </c>
      <c r="F6638" s="28">
        <v>0.68086761822297126</v>
      </c>
      <c r="G6638" s="23">
        <v>5.3214221676894215E-3</v>
      </c>
      <c r="H6638" s="24">
        <v>-0.1575355180764921</v>
      </c>
      <c r="I6638" s="25">
        <f t="shared" si="416"/>
        <v>0</v>
      </c>
      <c r="J6638" s="25">
        <f t="shared" si="417"/>
        <v>1</v>
      </c>
      <c r="K6638" s="25">
        <f t="shared" si="418"/>
        <v>0</v>
      </c>
      <c r="L6638" s="25">
        <f t="shared" si="419"/>
        <v>0</v>
      </c>
      <c r="M6638" s="25">
        <v>1</v>
      </c>
      <c r="N6638" s="25" t="e">
        <v>#N/A</v>
      </c>
      <c r="O6638" s="25" t="e">
        <f>VLOOKUP(A6638,'NFkB target TFs'!$E$10:$E$54,1,FALSE)</f>
        <v>#N/A</v>
      </c>
      <c r="P6638" s="25" t="e">
        <f>VLOOKUP(A6638,'all NFkB targets'!$A$6:$A$571,1,FALSE)</f>
        <v>#N/A</v>
      </c>
    </row>
    <row r="6639" spans="1:16" x14ac:dyDescent="0.25">
      <c r="A6639" s="96" t="s">
        <v>11793</v>
      </c>
      <c r="B6639" s="21" t="s">
        <v>11794</v>
      </c>
      <c r="C6639" s="21"/>
      <c r="D6639" s="22">
        <v>0</v>
      </c>
      <c r="E6639" s="23">
        <v>-4.8676333971543348E-2</v>
      </c>
      <c r="F6639" s="23">
        <v>0.24396732693032999</v>
      </c>
      <c r="G6639" s="23">
        <v>-0.12102517270294555</v>
      </c>
      <c r="H6639" s="23">
        <v>-0.15768882059588413</v>
      </c>
      <c r="I6639" s="25">
        <f t="shared" si="416"/>
        <v>0</v>
      </c>
      <c r="J6639" s="25">
        <f t="shared" si="417"/>
        <v>0</v>
      </c>
      <c r="K6639" s="25">
        <f t="shared" si="418"/>
        <v>0</v>
      </c>
      <c r="L6639" s="25">
        <f t="shared" si="419"/>
        <v>0</v>
      </c>
      <c r="M6639" s="25">
        <v>0</v>
      </c>
      <c r="N6639" s="25" t="e">
        <v>#N/A</v>
      </c>
      <c r="O6639" s="25" t="e">
        <f>VLOOKUP(A6639,'NFkB target TFs'!$E$10:$E$54,1,FALSE)</f>
        <v>#N/A</v>
      </c>
      <c r="P6639" s="25" t="e">
        <f>VLOOKUP(A6639,'all NFkB targets'!$A$6:$A$571,1,FALSE)</f>
        <v>#N/A</v>
      </c>
    </row>
    <row r="6640" spans="1:16" x14ac:dyDescent="0.25">
      <c r="A6640" s="96" t="s">
        <v>3587</v>
      </c>
      <c r="B6640" s="21" t="s">
        <v>3588</v>
      </c>
      <c r="C6640" s="21"/>
      <c r="D6640" s="22">
        <v>0</v>
      </c>
      <c r="E6640" s="23">
        <v>-0.17520190558724885</v>
      </c>
      <c r="F6640" s="23">
        <v>0.31281052702260603</v>
      </c>
      <c r="G6640" s="23">
        <v>3.0209700701232974E-2</v>
      </c>
      <c r="H6640" s="23">
        <v>-0.15774651311037352</v>
      </c>
      <c r="I6640" s="25">
        <f t="shared" si="416"/>
        <v>0</v>
      </c>
      <c r="J6640" s="25">
        <f t="shared" si="417"/>
        <v>0</v>
      </c>
      <c r="K6640" s="25">
        <f t="shared" si="418"/>
        <v>0</v>
      </c>
      <c r="L6640" s="25">
        <f t="shared" si="419"/>
        <v>0</v>
      </c>
      <c r="M6640" s="25">
        <v>0</v>
      </c>
      <c r="N6640" s="25" t="e">
        <v>#N/A</v>
      </c>
      <c r="O6640" s="25" t="e">
        <f>VLOOKUP(A6640,'NFkB target TFs'!$E$10:$E$54,1,FALSE)</f>
        <v>#N/A</v>
      </c>
      <c r="P6640" s="25" t="e">
        <f>VLOOKUP(A6640,'all NFkB targets'!$A$6:$A$571,1,FALSE)</f>
        <v>#N/A</v>
      </c>
    </row>
    <row r="6641" spans="1:16" x14ac:dyDescent="0.25">
      <c r="A6641" s="96" t="s">
        <v>2435</v>
      </c>
      <c r="B6641" s="21" t="s">
        <v>941</v>
      </c>
      <c r="C6641" s="21"/>
      <c r="D6641" s="22">
        <v>0</v>
      </c>
      <c r="E6641" s="23">
        <v>0.16776689327490371</v>
      </c>
      <c r="F6641" s="23">
        <v>-0.18108624418190711</v>
      </c>
      <c r="G6641" s="23">
        <v>0.18833703855619247</v>
      </c>
      <c r="H6641" s="23">
        <v>-0.15780392442648244</v>
      </c>
      <c r="I6641" s="25">
        <f t="shared" si="416"/>
        <v>0</v>
      </c>
      <c r="J6641" s="25">
        <f t="shared" si="417"/>
        <v>0</v>
      </c>
      <c r="K6641" s="25">
        <f t="shared" si="418"/>
        <v>0</v>
      </c>
      <c r="L6641" s="25">
        <f t="shared" si="419"/>
        <v>0</v>
      </c>
      <c r="M6641" s="25">
        <v>0</v>
      </c>
      <c r="N6641" s="25" t="e">
        <v>#N/A</v>
      </c>
      <c r="O6641" s="25" t="e">
        <f>VLOOKUP(A6641,'NFkB target TFs'!$E$10:$E$54,1,FALSE)</f>
        <v>#N/A</v>
      </c>
      <c r="P6641" s="25" t="e">
        <f>VLOOKUP(A6641,'all NFkB targets'!$A$6:$A$571,1,FALSE)</f>
        <v>#N/A</v>
      </c>
    </row>
    <row r="6642" spans="1:16" x14ac:dyDescent="0.25">
      <c r="A6642" s="96" t="s">
        <v>9459</v>
      </c>
      <c r="B6642" s="21" t="s">
        <v>9460</v>
      </c>
      <c r="C6642" s="21"/>
      <c r="D6642" s="22">
        <v>0</v>
      </c>
      <c r="E6642" s="23">
        <v>-0.23101992590987017</v>
      </c>
      <c r="F6642" s="23">
        <v>-0.10360953724786522</v>
      </c>
      <c r="G6642" s="23">
        <v>-0.31476837339785374</v>
      </c>
      <c r="H6642" s="23">
        <v>-0.15783657866306564</v>
      </c>
      <c r="I6642" s="25">
        <f t="shared" si="416"/>
        <v>0</v>
      </c>
      <c r="J6642" s="25">
        <f t="shared" si="417"/>
        <v>0</v>
      </c>
      <c r="K6642" s="25">
        <f t="shared" si="418"/>
        <v>0</v>
      </c>
      <c r="L6642" s="25">
        <f t="shared" si="419"/>
        <v>0</v>
      </c>
      <c r="M6642" s="25">
        <v>0</v>
      </c>
      <c r="N6642" s="25" t="e">
        <v>#N/A</v>
      </c>
      <c r="O6642" s="25" t="e">
        <f>VLOOKUP(A6642,'NFkB target TFs'!$E$10:$E$54,1,FALSE)</f>
        <v>#N/A</v>
      </c>
      <c r="P6642" s="25" t="e">
        <f>VLOOKUP(A6642,'all NFkB targets'!$A$6:$A$571,1,FALSE)</f>
        <v>#N/A</v>
      </c>
    </row>
    <row r="6643" spans="1:16" x14ac:dyDescent="0.25">
      <c r="A6643" s="96" t="s">
        <v>9175</v>
      </c>
      <c r="B6643" s="21" t="s">
        <v>9176</v>
      </c>
      <c r="C6643" s="21"/>
      <c r="D6643" s="22">
        <v>0</v>
      </c>
      <c r="E6643" s="23">
        <v>-1.9466281777794244E-2</v>
      </c>
      <c r="F6643" s="23">
        <v>0.27246998584340515</v>
      </c>
      <c r="G6643" s="23">
        <v>0.10969911847851276</v>
      </c>
      <c r="H6643" s="23">
        <v>-0.15792388508089319</v>
      </c>
      <c r="I6643" s="25">
        <f t="shared" si="416"/>
        <v>0</v>
      </c>
      <c r="J6643" s="25">
        <f t="shared" si="417"/>
        <v>0</v>
      </c>
      <c r="K6643" s="25">
        <f t="shared" si="418"/>
        <v>0</v>
      </c>
      <c r="L6643" s="25">
        <f t="shared" si="419"/>
        <v>0</v>
      </c>
      <c r="M6643" s="25">
        <v>0</v>
      </c>
      <c r="N6643" s="25" t="e">
        <v>#N/A</v>
      </c>
      <c r="O6643" s="25" t="e">
        <f>VLOOKUP(A6643,'NFkB target TFs'!$E$10:$E$54,1,FALSE)</f>
        <v>#N/A</v>
      </c>
      <c r="P6643" s="25" t="e">
        <f>VLOOKUP(A6643,'all NFkB targets'!$A$6:$A$571,1,FALSE)</f>
        <v>#N/A</v>
      </c>
    </row>
    <row r="6644" spans="1:16" x14ac:dyDescent="0.25">
      <c r="A6644" s="96" t="s">
        <v>2394</v>
      </c>
      <c r="B6644" s="21" t="s">
        <v>941</v>
      </c>
      <c r="C6644" s="21"/>
      <c r="D6644" s="22">
        <v>0</v>
      </c>
      <c r="E6644" s="23">
        <v>2.3995815898853006E-2</v>
      </c>
      <c r="F6644" s="23">
        <v>0.16583984622374021</v>
      </c>
      <c r="G6644" s="23">
        <v>0.23006746262769409</v>
      </c>
      <c r="H6644" s="23">
        <v>-0.1579812032224874</v>
      </c>
      <c r="I6644" s="25">
        <f t="shared" si="416"/>
        <v>0</v>
      </c>
      <c r="J6644" s="25">
        <f t="shared" si="417"/>
        <v>0</v>
      </c>
      <c r="K6644" s="25">
        <f t="shared" si="418"/>
        <v>0</v>
      </c>
      <c r="L6644" s="25">
        <f t="shared" si="419"/>
        <v>0</v>
      </c>
      <c r="M6644" s="25">
        <v>0</v>
      </c>
      <c r="N6644" s="25" t="e">
        <v>#N/A</v>
      </c>
      <c r="O6644" s="25" t="e">
        <f>VLOOKUP(A6644,'NFkB target TFs'!$E$10:$E$54,1,FALSE)</f>
        <v>#N/A</v>
      </c>
      <c r="P6644" s="25" t="e">
        <f>VLOOKUP(A6644,'all NFkB targets'!$A$6:$A$571,1,FALSE)</f>
        <v>#N/A</v>
      </c>
    </row>
    <row r="6645" spans="1:16" x14ac:dyDescent="0.25">
      <c r="A6645" s="96" t="s">
        <v>10241</v>
      </c>
      <c r="B6645" s="21" t="s">
        <v>10242</v>
      </c>
      <c r="C6645" s="21"/>
      <c r="D6645" s="22">
        <v>0</v>
      </c>
      <c r="E6645" s="23">
        <v>-3.1021755513144154E-2</v>
      </c>
      <c r="F6645" s="23">
        <v>0.32046571437753929</v>
      </c>
      <c r="G6645" s="23">
        <v>0.20078399405771868</v>
      </c>
      <c r="H6645" s="23">
        <v>-0.158175366110229</v>
      </c>
      <c r="I6645" s="25">
        <f t="shared" si="416"/>
        <v>0</v>
      </c>
      <c r="J6645" s="25">
        <f t="shared" si="417"/>
        <v>0</v>
      </c>
      <c r="K6645" s="25">
        <f t="shared" si="418"/>
        <v>0</v>
      </c>
      <c r="L6645" s="25">
        <f t="shared" si="419"/>
        <v>0</v>
      </c>
      <c r="M6645" s="25">
        <v>0</v>
      </c>
      <c r="N6645" s="25" t="e">
        <v>#N/A</v>
      </c>
      <c r="O6645" s="25" t="e">
        <f>VLOOKUP(A6645,'NFkB target TFs'!$E$10:$E$54,1,FALSE)</f>
        <v>#N/A</v>
      </c>
      <c r="P6645" s="25" t="e">
        <f>VLOOKUP(A6645,'all NFkB targets'!$A$6:$A$571,1,FALSE)</f>
        <v>#N/A</v>
      </c>
    </row>
    <row r="6646" spans="1:16" x14ac:dyDescent="0.25">
      <c r="A6646" s="96" t="s">
        <v>7031</v>
      </c>
      <c r="B6646" s="21" t="s">
        <v>7032</v>
      </c>
      <c r="C6646" s="21"/>
      <c r="D6646" s="22">
        <v>0</v>
      </c>
      <c r="E6646" s="23">
        <v>-9.5310663435061393E-2</v>
      </c>
      <c r="F6646" s="23">
        <v>-0.24402230667423949</v>
      </c>
      <c r="G6646" s="23">
        <v>-0.26840575928836935</v>
      </c>
      <c r="H6646" s="23">
        <v>-0.15820579483674269</v>
      </c>
      <c r="I6646" s="25">
        <f t="shared" si="416"/>
        <v>0</v>
      </c>
      <c r="J6646" s="25">
        <f t="shared" si="417"/>
        <v>0</v>
      </c>
      <c r="K6646" s="25">
        <f t="shared" si="418"/>
        <v>0</v>
      </c>
      <c r="L6646" s="25">
        <f t="shared" si="419"/>
        <v>0</v>
      </c>
      <c r="M6646" s="25">
        <v>0</v>
      </c>
      <c r="N6646" s="25" t="e">
        <v>#N/A</v>
      </c>
      <c r="O6646" s="25" t="e">
        <f>VLOOKUP(A6646,'NFkB target TFs'!$E$10:$E$54,1,FALSE)</f>
        <v>#N/A</v>
      </c>
      <c r="P6646" s="25" t="e">
        <f>VLOOKUP(A6646,'all NFkB targets'!$A$6:$A$571,1,FALSE)</f>
        <v>#N/A</v>
      </c>
    </row>
    <row r="6647" spans="1:16" x14ac:dyDescent="0.25">
      <c r="A6647" s="96" t="s">
        <v>7784</v>
      </c>
      <c r="B6647" s="21" t="s">
        <v>7785</v>
      </c>
      <c r="C6647" s="21"/>
      <c r="D6647" s="22">
        <v>0</v>
      </c>
      <c r="E6647" s="23">
        <v>-0.17148730052051844</v>
      </c>
      <c r="F6647" s="23">
        <v>0.15444110845852377</v>
      </c>
      <c r="G6647" s="23">
        <v>0.25563449395754195</v>
      </c>
      <c r="H6647" s="23">
        <v>-0.15833028201503099</v>
      </c>
      <c r="I6647" s="25">
        <f t="shared" si="416"/>
        <v>0</v>
      </c>
      <c r="J6647" s="25">
        <f t="shared" si="417"/>
        <v>0</v>
      </c>
      <c r="K6647" s="25">
        <f t="shared" si="418"/>
        <v>0</v>
      </c>
      <c r="L6647" s="25">
        <f t="shared" si="419"/>
        <v>0</v>
      </c>
      <c r="M6647" s="25">
        <v>0</v>
      </c>
      <c r="N6647" s="25" t="e">
        <v>#N/A</v>
      </c>
      <c r="O6647" s="25" t="e">
        <f>VLOOKUP(A6647,'NFkB target TFs'!$E$10:$E$54,1,FALSE)</f>
        <v>#N/A</v>
      </c>
      <c r="P6647" s="25" t="e">
        <f>VLOOKUP(A6647,'all NFkB targets'!$A$6:$A$571,1,FALSE)</f>
        <v>#N/A</v>
      </c>
    </row>
    <row r="6648" spans="1:16" x14ac:dyDescent="0.25">
      <c r="A6648" s="96" t="s">
        <v>283</v>
      </c>
      <c r="B6648" s="21" t="s">
        <v>284</v>
      </c>
      <c r="C6648" s="21"/>
      <c r="D6648" s="22">
        <v>0</v>
      </c>
      <c r="E6648" s="23">
        <v>-7.8036213923622338E-2</v>
      </c>
      <c r="F6648" s="23">
        <v>-0.15442672473850741</v>
      </c>
      <c r="G6648" s="23">
        <v>-8.9904068608335237E-3</v>
      </c>
      <c r="H6648" s="23">
        <v>-0.15839389244297811</v>
      </c>
      <c r="I6648" s="25">
        <f t="shared" si="416"/>
        <v>0</v>
      </c>
      <c r="J6648" s="25">
        <f t="shared" si="417"/>
        <v>0</v>
      </c>
      <c r="K6648" s="25">
        <f t="shared" si="418"/>
        <v>0</v>
      </c>
      <c r="L6648" s="25">
        <f t="shared" si="419"/>
        <v>0</v>
      </c>
      <c r="M6648" s="25">
        <v>0</v>
      </c>
      <c r="N6648" s="25" t="e">
        <v>#N/A</v>
      </c>
      <c r="O6648" s="25" t="e">
        <f>VLOOKUP(A6648,'NFkB target TFs'!$E$10:$E$54,1,FALSE)</f>
        <v>#N/A</v>
      </c>
      <c r="P6648" s="25" t="e">
        <f>VLOOKUP(A6648,'all NFkB targets'!$A$6:$A$571,1,FALSE)</f>
        <v>#N/A</v>
      </c>
    </row>
    <row r="6649" spans="1:16" x14ac:dyDescent="0.25">
      <c r="A6649" s="96" t="s">
        <v>5910</v>
      </c>
      <c r="B6649" s="21" t="s">
        <v>5911</v>
      </c>
      <c r="C6649" s="21"/>
      <c r="D6649" s="22">
        <v>0</v>
      </c>
      <c r="E6649" s="23">
        <v>2.1818888453012986E-2</v>
      </c>
      <c r="F6649" s="23">
        <v>0.15769978587228956</v>
      </c>
      <c r="G6649" s="23">
        <v>0.10408915983774851</v>
      </c>
      <c r="H6649" s="23">
        <v>-0.15863243072771224</v>
      </c>
      <c r="I6649" s="25">
        <f t="shared" si="416"/>
        <v>0</v>
      </c>
      <c r="J6649" s="25">
        <f t="shared" si="417"/>
        <v>0</v>
      </c>
      <c r="K6649" s="25">
        <f t="shared" si="418"/>
        <v>0</v>
      </c>
      <c r="L6649" s="25">
        <f t="shared" si="419"/>
        <v>0</v>
      </c>
      <c r="M6649" s="25">
        <v>0</v>
      </c>
      <c r="N6649" s="25" t="e">
        <v>#N/A</v>
      </c>
      <c r="O6649" s="25" t="e">
        <f>VLOOKUP(A6649,'NFkB target TFs'!$E$10:$E$54,1,FALSE)</f>
        <v>#N/A</v>
      </c>
      <c r="P6649" s="25" t="e">
        <f>VLOOKUP(A6649,'all NFkB targets'!$A$6:$A$571,1,FALSE)</f>
        <v>#N/A</v>
      </c>
    </row>
    <row r="6650" spans="1:16" x14ac:dyDescent="0.25">
      <c r="A6650" s="96" t="s">
        <v>8850</v>
      </c>
      <c r="B6650" s="21" t="s">
        <v>8851</v>
      </c>
      <c r="C6650" s="21"/>
      <c r="D6650" s="22">
        <v>0</v>
      </c>
      <c r="E6650" s="23">
        <v>1.5172290509862093E-3</v>
      </c>
      <c r="F6650" s="23">
        <v>8.01499126074499E-2</v>
      </c>
      <c r="G6650" s="23">
        <v>0.19547493873024077</v>
      </c>
      <c r="H6650" s="23">
        <v>-0.15877187823879088</v>
      </c>
      <c r="I6650" s="25">
        <f t="shared" si="416"/>
        <v>0</v>
      </c>
      <c r="J6650" s="25">
        <f t="shared" si="417"/>
        <v>0</v>
      </c>
      <c r="K6650" s="25">
        <f t="shared" si="418"/>
        <v>0</v>
      </c>
      <c r="L6650" s="25">
        <f t="shared" si="419"/>
        <v>0</v>
      </c>
      <c r="M6650" s="25">
        <v>0</v>
      </c>
      <c r="N6650" s="25" t="e">
        <v>#N/A</v>
      </c>
      <c r="O6650" s="25" t="e">
        <f>VLOOKUP(A6650,'NFkB target TFs'!$E$10:$E$54,1,FALSE)</f>
        <v>#N/A</v>
      </c>
      <c r="P6650" s="25" t="e">
        <f>VLOOKUP(A6650,'all NFkB targets'!$A$6:$A$571,1,FALSE)</f>
        <v>#N/A</v>
      </c>
    </row>
    <row r="6651" spans="1:16" x14ac:dyDescent="0.25">
      <c r="A6651" s="96" t="s">
        <v>11042</v>
      </c>
      <c r="B6651" s="21" t="s">
        <v>11043</v>
      </c>
      <c r="C6651" s="21"/>
      <c r="D6651" s="22">
        <v>0</v>
      </c>
      <c r="E6651" s="23">
        <v>-6.3782094679832008E-2</v>
      </c>
      <c r="F6651" s="23">
        <v>3.5099239781726894E-3</v>
      </c>
      <c r="G6651" s="23">
        <v>0.18832050654964477</v>
      </c>
      <c r="H6651" s="23">
        <v>-0.15878737565658865</v>
      </c>
      <c r="I6651" s="25">
        <f t="shared" si="416"/>
        <v>0</v>
      </c>
      <c r="J6651" s="25">
        <f t="shared" si="417"/>
        <v>0</v>
      </c>
      <c r="K6651" s="25">
        <f t="shared" si="418"/>
        <v>0</v>
      </c>
      <c r="L6651" s="25">
        <f t="shared" si="419"/>
        <v>0</v>
      </c>
      <c r="M6651" s="25">
        <v>0</v>
      </c>
      <c r="N6651" s="25" t="e">
        <v>#N/A</v>
      </c>
      <c r="O6651" s="25" t="e">
        <f>VLOOKUP(A6651,'NFkB target TFs'!$E$10:$E$54,1,FALSE)</f>
        <v>#N/A</v>
      </c>
      <c r="P6651" s="25" t="e">
        <f>VLOOKUP(A6651,'all NFkB targets'!$A$6:$A$571,1,FALSE)</f>
        <v>#N/A</v>
      </c>
    </row>
    <row r="6652" spans="1:16" x14ac:dyDescent="0.25">
      <c r="A6652" s="96" t="s">
        <v>4206</v>
      </c>
      <c r="B6652" s="21" t="s">
        <v>4207</v>
      </c>
      <c r="C6652" s="21"/>
      <c r="D6652" s="22">
        <v>0</v>
      </c>
      <c r="E6652" s="23">
        <v>-0.19991307840643502</v>
      </c>
      <c r="F6652" s="23">
        <v>2.9139337165247959E-2</v>
      </c>
      <c r="G6652" s="23">
        <v>0.35414870959065969</v>
      </c>
      <c r="H6652" s="23">
        <v>-0.15888615588416335</v>
      </c>
      <c r="I6652" s="25">
        <f t="shared" si="416"/>
        <v>0</v>
      </c>
      <c r="J6652" s="25">
        <f t="shared" si="417"/>
        <v>0</v>
      </c>
      <c r="K6652" s="25">
        <f t="shared" si="418"/>
        <v>0</v>
      </c>
      <c r="L6652" s="25">
        <f t="shared" si="419"/>
        <v>0</v>
      </c>
      <c r="M6652" s="25">
        <v>0</v>
      </c>
      <c r="N6652" s="25" t="e">
        <v>#N/A</v>
      </c>
      <c r="O6652" s="25" t="e">
        <f>VLOOKUP(A6652,'NFkB target TFs'!$E$10:$E$54,1,FALSE)</f>
        <v>#N/A</v>
      </c>
      <c r="P6652" s="25" t="e">
        <f>VLOOKUP(A6652,'all NFkB targets'!$A$6:$A$571,1,FALSE)</f>
        <v>#N/A</v>
      </c>
    </row>
    <row r="6653" spans="1:16" x14ac:dyDescent="0.25">
      <c r="A6653" s="96" t="s">
        <v>1853</v>
      </c>
      <c r="B6653" s="21" t="s">
        <v>1854</v>
      </c>
      <c r="C6653" s="21"/>
      <c r="D6653" s="22">
        <v>0</v>
      </c>
      <c r="E6653" s="23">
        <v>0.43270579677363757</v>
      </c>
      <c r="F6653" s="23">
        <v>-0.16492085129543907</v>
      </c>
      <c r="G6653" s="23">
        <v>6.7807333870822536E-2</v>
      </c>
      <c r="H6653" s="23">
        <v>-0.1589574615908253</v>
      </c>
      <c r="I6653" s="25">
        <f t="shared" si="416"/>
        <v>0</v>
      </c>
      <c r="J6653" s="25">
        <f t="shared" si="417"/>
        <v>0</v>
      </c>
      <c r="K6653" s="25">
        <f t="shared" si="418"/>
        <v>0</v>
      </c>
      <c r="L6653" s="25">
        <f t="shared" si="419"/>
        <v>0</v>
      </c>
      <c r="M6653" s="25">
        <v>0</v>
      </c>
      <c r="N6653" s="25" t="e">
        <v>#N/A</v>
      </c>
      <c r="O6653" s="25" t="e">
        <f>VLOOKUP(A6653,'NFkB target TFs'!$E$10:$E$54,1,FALSE)</f>
        <v>#N/A</v>
      </c>
      <c r="P6653" s="25" t="e">
        <f>VLOOKUP(A6653,'all NFkB targets'!$A$6:$A$571,1,FALSE)</f>
        <v>#N/A</v>
      </c>
    </row>
    <row r="6654" spans="1:16" x14ac:dyDescent="0.25">
      <c r="A6654" s="96" t="s">
        <v>1786</v>
      </c>
      <c r="B6654" s="21" t="s">
        <v>1787</v>
      </c>
      <c r="C6654" s="21"/>
      <c r="D6654" s="22">
        <v>0</v>
      </c>
      <c r="E6654" s="23">
        <v>-7.5436044080403525E-2</v>
      </c>
      <c r="F6654" s="23">
        <v>1.1294053615034898E-2</v>
      </c>
      <c r="G6654" s="23">
        <v>6.3719769375483681E-2</v>
      </c>
      <c r="H6654" s="23">
        <v>-0.15925004524359443</v>
      </c>
      <c r="I6654" s="25">
        <f t="shared" si="416"/>
        <v>0</v>
      </c>
      <c r="J6654" s="25">
        <f t="shared" si="417"/>
        <v>0</v>
      </c>
      <c r="K6654" s="25">
        <f t="shared" si="418"/>
        <v>0</v>
      </c>
      <c r="L6654" s="25">
        <f t="shared" si="419"/>
        <v>0</v>
      </c>
      <c r="M6654" s="25">
        <v>0</v>
      </c>
      <c r="N6654" s="25" t="e">
        <v>#N/A</v>
      </c>
      <c r="O6654" s="25" t="e">
        <f>VLOOKUP(A6654,'NFkB target TFs'!$E$10:$E$54,1,FALSE)</f>
        <v>#N/A</v>
      </c>
      <c r="P6654" s="25" t="e">
        <f>VLOOKUP(A6654,'all NFkB targets'!$A$6:$A$571,1,FALSE)</f>
        <v>#N/A</v>
      </c>
    </row>
    <row r="6655" spans="1:16" x14ac:dyDescent="0.25">
      <c r="A6655" s="96" t="s">
        <v>10582</v>
      </c>
      <c r="B6655" s="21" t="s">
        <v>10583</v>
      </c>
      <c r="C6655" s="21"/>
      <c r="D6655" s="22">
        <v>0</v>
      </c>
      <c r="E6655" s="23">
        <v>0.26619386318866861</v>
      </c>
      <c r="F6655" s="23">
        <v>0.24310008986496853</v>
      </c>
      <c r="G6655" s="23">
        <v>0.21844772007972915</v>
      </c>
      <c r="H6655" s="23">
        <v>-0.15930004739902975</v>
      </c>
      <c r="I6655" s="25">
        <f t="shared" si="416"/>
        <v>0</v>
      </c>
      <c r="J6655" s="25">
        <f t="shared" si="417"/>
        <v>0</v>
      </c>
      <c r="K6655" s="25">
        <f t="shared" si="418"/>
        <v>0</v>
      </c>
      <c r="L6655" s="25">
        <f t="shared" si="419"/>
        <v>0</v>
      </c>
      <c r="M6655" s="25">
        <v>0</v>
      </c>
      <c r="N6655" s="25" t="e">
        <v>#N/A</v>
      </c>
      <c r="O6655" s="25" t="e">
        <f>VLOOKUP(A6655,'NFkB target TFs'!$E$10:$E$54,1,FALSE)</f>
        <v>#N/A</v>
      </c>
      <c r="P6655" s="25" t="e">
        <f>VLOOKUP(A6655,'all NFkB targets'!$A$6:$A$571,1,FALSE)</f>
        <v>#N/A</v>
      </c>
    </row>
    <row r="6656" spans="1:16" x14ac:dyDescent="0.25">
      <c r="A6656" s="96" t="s">
        <v>6989</v>
      </c>
      <c r="B6656" s="21" t="s">
        <v>6990</v>
      </c>
      <c r="C6656" s="21"/>
      <c r="D6656" s="22">
        <v>0</v>
      </c>
      <c r="E6656" s="23">
        <v>0.41951989214318003</v>
      </c>
      <c r="F6656" s="23">
        <v>-0.26170053698953588</v>
      </c>
      <c r="G6656" s="23">
        <v>-0.40039797342080952</v>
      </c>
      <c r="H6656" s="23">
        <v>-0.15935985350921184</v>
      </c>
      <c r="I6656" s="25">
        <f t="shared" si="416"/>
        <v>0</v>
      </c>
      <c r="J6656" s="25">
        <f t="shared" si="417"/>
        <v>0</v>
      </c>
      <c r="K6656" s="25">
        <f t="shared" si="418"/>
        <v>0</v>
      </c>
      <c r="L6656" s="25">
        <f t="shared" si="419"/>
        <v>0</v>
      </c>
      <c r="M6656" s="25">
        <v>0</v>
      </c>
      <c r="N6656" s="25" t="e">
        <v>#N/A</v>
      </c>
      <c r="O6656" s="25" t="e">
        <f>VLOOKUP(A6656,'NFkB target TFs'!$E$10:$E$54,1,FALSE)</f>
        <v>#N/A</v>
      </c>
      <c r="P6656" s="25" t="e">
        <f>VLOOKUP(A6656,'all NFkB targets'!$A$6:$A$571,1,FALSE)</f>
        <v>#N/A</v>
      </c>
    </row>
    <row r="6657" spans="1:16" x14ac:dyDescent="0.25">
      <c r="A6657" s="96" t="s">
        <v>5337</v>
      </c>
      <c r="B6657" s="21" t="s">
        <v>5338</v>
      </c>
      <c r="C6657" s="21"/>
      <c r="D6657" s="22">
        <v>0</v>
      </c>
      <c r="E6657" s="23">
        <v>7.3759491652452783E-2</v>
      </c>
      <c r="F6657" s="23">
        <v>-9.3429056327673482E-2</v>
      </c>
      <c r="G6657" s="23">
        <v>-0.1285389952175181</v>
      </c>
      <c r="H6657" s="23">
        <v>-0.15943857832151201</v>
      </c>
      <c r="I6657" s="25">
        <f t="shared" si="416"/>
        <v>0</v>
      </c>
      <c r="J6657" s="25">
        <f t="shared" si="417"/>
        <v>0</v>
      </c>
      <c r="K6657" s="25">
        <f t="shared" si="418"/>
        <v>0</v>
      </c>
      <c r="L6657" s="25">
        <f t="shared" si="419"/>
        <v>0</v>
      </c>
      <c r="M6657" s="25">
        <v>0</v>
      </c>
      <c r="N6657" s="25" t="e">
        <v>#N/A</v>
      </c>
      <c r="O6657" s="25" t="e">
        <f>VLOOKUP(A6657,'NFkB target TFs'!$E$10:$E$54,1,FALSE)</f>
        <v>#N/A</v>
      </c>
      <c r="P6657" s="25" t="e">
        <f>VLOOKUP(A6657,'all NFkB targets'!$A$6:$A$571,1,FALSE)</f>
        <v>#N/A</v>
      </c>
    </row>
    <row r="6658" spans="1:16" x14ac:dyDescent="0.25">
      <c r="A6658" s="96" t="s">
        <v>3205</v>
      </c>
      <c r="B6658" s="21" t="s">
        <v>3206</v>
      </c>
      <c r="C6658" s="21"/>
      <c r="D6658" s="22">
        <v>0</v>
      </c>
      <c r="E6658" s="23">
        <v>0.33750391765431609</v>
      </c>
      <c r="F6658" s="23">
        <v>-5.7667066956286948E-2</v>
      </c>
      <c r="G6658" s="23">
        <v>-0.50394727060830813</v>
      </c>
      <c r="H6658" s="23">
        <v>-0.15953882664068852</v>
      </c>
      <c r="I6658" s="25">
        <f t="shared" si="416"/>
        <v>0</v>
      </c>
      <c r="J6658" s="25">
        <f t="shared" si="417"/>
        <v>0</v>
      </c>
      <c r="K6658" s="25">
        <f t="shared" si="418"/>
        <v>0</v>
      </c>
      <c r="L6658" s="25">
        <f t="shared" si="419"/>
        <v>0</v>
      </c>
      <c r="M6658" s="25">
        <v>0</v>
      </c>
      <c r="N6658" s="25" t="e">
        <v>#N/A</v>
      </c>
      <c r="O6658" s="25" t="e">
        <f>VLOOKUP(A6658,'NFkB target TFs'!$E$10:$E$54,1,FALSE)</f>
        <v>#N/A</v>
      </c>
      <c r="P6658" s="25" t="e">
        <f>VLOOKUP(A6658,'all NFkB targets'!$A$6:$A$571,1,FALSE)</f>
        <v>#N/A</v>
      </c>
    </row>
    <row r="6659" spans="1:16" x14ac:dyDescent="0.25">
      <c r="A6659" s="96" t="s">
        <v>7541</v>
      </c>
      <c r="B6659" s="21" t="s">
        <v>7542</v>
      </c>
      <c r="C6659" s="21"/>
      <c r="D6659" s="22">
        <v>0</v>
      </c>
      <c r="E6659" s="23">
        <v>7.1287376274032435E-2</v>
      </c>
      <c r="F6659" s="23">
        <v>-0.35279496687773954</v>
      </c>
      <c r="G6659" s="23">
        <v>-0.2612180156843581</v>
      </c>
      <c r="H6659" s="23">
        <v>-0.15958375364082067</v>
      </c>
      <c r="I6659" s="25">
        <f t="shared" si="416"/>
        <v>0</v>
      </c>
      <c r="J6659" s="25">
        <f t="shared" si="417"/>
        <v>0</v>
      </c>
      <c r="K6659" s="25">
        <f t="shared" si="418"/>
        <v>0</v>
      </c>
      <c r="L6659" s="25">
        <f t="shared" si="419"/>
        <v>0</v>
      </c>
      <c r="M6659" s="25">
        <v>0</v>
      </c>
      <c r="N6659" s="25" t="e">
        <v>#N/A</v>
      </c>
      <c r="O6659" s="25" t="e">
        <f>VLOOKUP(A6659,'NFkB target TFs'!$E$10:$E$54,1,FALSE)</f>
        <v>#N/A</v>
      </c>
      <c r="P6659" s="25" t="e">
        <f>VLOOKUP(A6659,'all NFkB targets'!$A$6:$A$571,1,FALSE)</f>
        <v>#N/A</v>
      </c>
    </row>
    <row r="6660" spans="1:16" x14ac:dyDescent="0.25">
      <c r="A6660" s="96" t="s">
        <v>1815</v>
      </c>
      <c r="B6660" s="21" t="s">
        <v>1816</v>
      </c>
      <c r="C6660" s="21"/>
      <c r="D6660" s="22">
        <v>0</v>
      </c>
      <c r="E6660" s="23">
        <v>-0.42027143364662034</v>
      </c>
      <c r="F6660" s="23">
        <v>-6.7167165037434695E-2</v>
      </c>
      <c r="G6660" s="23">
        <v>0.27212300643386372</v>
      </c>
      <c r="H6660" s="23">
        <v>-0.15958948351762034</v>
      </c>
      <c r="I6660" s="25">
        <f t="shared" si="416"/>
        <v>0</v>
      </c>
      <c r="J6660" s="25">
        <f t="shared" si="417"/>
        <v>0</v>
      </c>
      <c r="K6660" s="25">
        <f t="shared" si="418"/>
        <v>0</v>
      </c>
      <c r="L6660" s="25">
        <f t="shared" si="419"/>
        <v>0</v>
      </c>
      <c r="M6660" s="25">
        <v>0</v>
      </c>
      <c r="N6660" s="25" t="e">
        <v>#N/A</v>
      </c>
      <c r="O6660" s="25" t="e">
        <f>VLOOKUP(A6660,'NFkB target TFs'!$E$10:$E$54,1,FALSE)</f>
        <v>#N/A</v>
      </c>
      <c r="P6660" s="25" t="e">
        <f>VLOOKUP(A6660,'all NFkB targets'!$A$6:$A$571,1,FALSE)</f>
        <v>#N/A</v>
      </c>
    </row>
    <row r="6661" spans="1:16" x14ac:dyDescent="0.25">
      <c r="A6661" s="96" t="s">
        <v>1414</v>
      </c>
      <c r="B6661" s="21" t="s">
        <v>1415</v>
      </c>
      <c r="C6661" s="21"/>
      <c r="D6661" s="22">
        <v>0</v>
      </c>
      <c r="E6661" s="23">
        <v>3.251151129848006E-2</v>
      </c>
      <c r="F6661" s="23">
        <v>0.11559892378170249</v>
      </c>
      <c r="G6661" s="23">
        <v>0.19104259409767588</v>
      </c>
      <c r="H6661" s="23">
        <v>-0.15969596045862644</v>
      </c>
      <c r="I6661" s="25">
        <f t="shared" si="416"/>
        <v>0</v>
      </c>
      <c r="J6661" s="25">
        <f t="shared" si="417"/>
        <v>0</v>
      </c>
      <c r="K6661" s="25">
        <f t="shared" si="418"/>
        <v>0</v>
      </c>
      <c r="L6661" s="25">
        <f t="shared" si="419"/>
        <v>0</v>
      </c>
      <c r="M6661" s="25">
        <v>0</v>
      </c>
      <c r="N6661" s="25" t="e">
        <v>#N/A</v>
      </c>
      <c r="O6661" s="25" t="e">
        <f>VLOOKUP(A6661,'NFkB target TFs'!$E$10:$E$54,1,FALSE)</f>
        <v>#N/A</v>
      </c>
      <c r="P6661" s="25" t="e">
        <f>VLOOKUP(A6661,'all NFkB targets'!$A$6:$A$571,1,FALSE)</f>
        <v>#N/A</v>
      </c>
    </row>
    <row r="6662" spans="1:16" x14ac:dyDescent="0.25">
      <c r="A6662" s="96" t="s">
        <v>7162</v>
      </c>
      <c r="B6662" s="21" t="s">
        <v>7163</v>
      </c>
      <c r="C6662" s="21"/>
      <c r="D6662" s="22">
        <v>0</v>
      </c>
      <c r="E6662" s="23">
        <v>0.26889358801100061</v>
      </c>
      <c r="F6662" s="23">
        <v>-0.14722023650942562</v>
      </c>
      <c r="G6662" s="23">
        <v>8.2462160191972972E-2</v>
      </c>
      <c r="H6662" s="23">
        <v>-0.15971555287007308</v>
      </c>
      <c r="I6662" s="25">
        <f t="shared" si="416"/>
        <v>0</v>
      </c>
      <c r="J6662" s="25">
        <f t="shared" si="417"/>
        <v>0</v>
      </c>
      <c r="K6662" s="25">
        <f t="shared" si="418"/>
        <v>0</v>
      </c>
      <c r="L6662" s="25">
        <f t="shared" si="419"/>
        <v>0</v>
      </c>
      <c r="M6662" s="25">
        <v>0</v>
      </c>
      <c r="N6662" s="25" t="e">
        <v>#N/A</v>
      </c>
      <c r="O6662" s="25" t="e">
        <f>VLOOKUP(A6662,'NFkB target TFs'!$E$10:$E$54,1,FALSE)</f>
        <v>#N/A</v>
      </c>
      <c r="P6662" s="25" t="e">
        <f>VLOOKUP(A6662,'all NFkB targets'!$A$6:$A$571,1,FALSE)</f>
        <v>#N/A</v>
      </c>
    </row>
    <row r="6663" spans="1:16" x14ac:dyDescent="0.25">
      <c r="A6663" s="96" t="s">
        <v>2089</v>
      </c>
      <c r="B6663" s="21" t="s">
        <v>2090</v>
      </c>
      <c r="C6663" s="21"/>
      <c r="D6663" s="22">
        <v>0</v>
      </c>
      <c r="E6663" s="23">
        <v>0.45138086487221646</v>
      </c>
      <c r="F6663" s="23">
        <v>7.5649074151126219E-2</v>
      </c>
      <c r="G6663" s="23">
        <v>-0.19393391529398987</v>
      </c>
      <c r="H6663" s="23">
        <v>-0.15980508419030789</v>
      </c>
      <c r="I6663" s="25">
        <f t="shared" si="416"/>
        <v>0</v>
      </c>
      <c r="J6663" s="25">
        <f t="shared" si="417"/>
        <v>0</v>
      </c>
      <c r="K6663" s="25">
        <f t="shared" si="418"/>
        <v>0</v>
      </c>
      <c r="L6663" s="25">
        <f t="shared" si="419"/>
        <v>0</v>
      </c>
      <c r="M6663" s="25">
        <v>0</v>
      </c>
      <c r="N6663" s="25" t="e">
        <v>#N/A</v>
      </c>
      <c r="O6663" s="25" t="e">
        <f>VLOOKUP(A6663,'NFkB target TFs'!$E$10:$E$54,1,FALSE)</f>
        <v>#N/A</v>
      </c>
      <c r="P6663" s="25" t="e">
        <f>VLOOKUP(A6663,'all NFkB targets'!$A$6:$A$571,1,FALSE)</f>
        <v>#N/A</v>
      </c>
    </row>
    <row r="6664" spans="1:16" x14ac:dyDescent="0.25">
      <c r="A6664" s="96" t="s">
        <v>1825</v>
      </c>
      <c r="B6664" s="21" t="s">
        <v>1826</v>
      </c>
      <c r="C6664" s="21"/>
      <c r="D6664" s="22">
        <v>0</v>
      </c>
      <c r="E6664" s="23">
        <v>0.14291844581030452</v>
      </c>
      <c r="F6664" s="23">
        <v>-8.6033745188136973E-2</v>
      </c>
      <c r="G6664" s="23">
        <v>0.17397410609545724</v>
      </c>
      <c r="H6664" s="23">
        <v>-0.15982768154189128</v>
      </c>
      <c r="I6664" s="25">
        <f t="shared" si="416"/>
        <v>0</v>
      </c>
      <c r="J6664" s="25">
        <f t="shared" si="417"/>
        <v>0</v>
      </c>
      <c r="K6664" s="25">
        <f t="shared" si="418"/>
        <v>0</v>
      </c>
      <c r="L6664" s="25">
        <f t="shared" si="419"/>
        <v>0</v>
      </c>
      <c r="M6664" s="25">
        <v>0</v>
      </c>
      <c r="N6664" s="25" t="e">
        <v>#N/A</v>
      </c>
      <c r="O6664" s="25" t="e">
        <f>VLOOKUP(A6664,'NFkB target TFs'!$E$10:$E$54,1,FALSE)</f>
        <v>#N/A</v>
      </c>
      <c r="P6664" s="25" t="e">
        <f>VLOOKUP(A6664,'all NFkB targets'!$A$6:$A$571,1,FALSE)</f>
        <v>#N/A</v>
      </c>
    </row>
    <row r="6665" spans="1:16" x14ac:dyDescent="0.25">
      <c r="A6665" s="96" t="s">
        <v>8675</v>
      </c>
      <c r="B6665" s="21" t="s">
        <v>8676</v>
      </c>
      <c r="C6665" s="21"/>
      <c r="D6665" s="22">
        <v>0</v>
      </c>
      <c r="E6665" s="23">
        <v>0.12395363318907161</v>
      </c>
      <c r="F6665" s="23">
        <v>0.22248180323095895</v>
      </c>
      <c r="G6665" s="23">
        <v>-0.20795998672376376</v>
      </c>
      <c r="H6665" s="23">
        <v>-0.16004796325373474</v>
      </c>
      <c r="I6665" s="25">
        <f t="shared" si="416"/>
        <v>0</v>
      </c>
      <c r="J6665" s="25">
        <f t="shared" si="417"/>
        <v>0</v>
      </c>
      <c r="K6665" s="25">
        <f t="shared" si="418"/>
        <v>0</v>
      </c>
      <c r="L6665" s="25">
        <f t="shared" si="419"/>
        <v>0</v>
      </c>
      <c r="M6665" s="25">
        <v>0</v>
      </c>
      <c r="N6665" s="25" t="e">
        <v>#N/A</v>
      </c>
      <c r="O6665" s="25" t="e">
        <f>VLOOKUP(A6665,'NFkB target TFs'!$E$10:$E$54,1,FALSE)</f>
        <v>#N/A</v>
      </c>
      <c r="P6665" s="25" t="e">
        <f>VLOOKUP(A6665,'all NFkB targets'!$A$6:$A$571,1,FALSE)</f>
        <v>#N/A</v>
      </c>
    </row>
    <row r="6666" spans="1:16" x14ac:dyDescent="0.25">
      <c r="A6666" s="96" t="s">
        <v>11391</v>
      </c>
      <c r="B6666" s="21" t="s">
        <v>11392</v>
      </c>
      <c r="C6666" s="21"/>
      <c r="D6666" s="22">
        <v>0</v>
      </c>
      <c r="E6666" s="23">
        <v>6.3398227873461221E-2</v>
      </c>
      <c r="F6666" s="23">
        <v>0.4278656861756947</v>
      </c>
      <c r="G6666" s="23">
        <v>-3.6344503048717257E-4</v>
      </c>
      <c r="H6666" s="23">
        <v>-0.16036595048688754</v>
      </c>
      <c r="I6666" s="25">
        <f t="shared" si="416"/>
        <v>0</v>
      </c>
      <c r="J6666" s="25">
        <f t="shared" si="417"/>
        <v>0</v>
      </c>
      <c r="K6666" s="25">
        <f t="shared" si="418"/>
        <v>0</v>
      </c>
      <c r="L6666" s="25">
        <f t="shared" si="419"/>
        <v>0</v>
      </c>
      <c r="M6666" s="25">
        <v>0</v>
      </c>
      <c r="N6666" s="25" t="e">
        <v>#N/A</v>
      </c>
      <c r="O6666" s="25" t="e">
        <f>VLOOKUP(A6666,'NFkB target TFs'!$E$10:$E$54,1,FALSE)</f>
        <v>#N/A</v>
      </c>
      <c r="P6666" s="25" t="e">
        <f>VLOOKUP(A6666,'all NFkB targets'!$A$6:$A$571,1,FALSE)</f>
        <v>#N/A</v>
      </c>
    </row>
    <row r="6667" spans="1:16" x14ac:dyDescent="0.25">
      <c r="A6667" s="96" t="s">
        <v>10253</v>
      </c>
      <c r="B6667" s="21" t="s">
        <v>10254</v>
      </c>
      <c r="C6667" s="21"/>
      <c r="D6667" s="22">
        <v>0</v>
      </c>
      <c r="E6667" s="23">
        <v>-8.7866671857813952E-2</v>
      </c>
      <c r="F6667" s="23">
        <v>-6.355668873927435E-2</v>
      </c>
      <c r="G6667" s="23">
        <v>-6.2432996925470712E-2</v>
      </c>
      <c r="H6667" s="23">
        <v>-0.16037292577123549</v>
      </c>
      <c r="I6667" s="25">
        <f t="shared" si="416"/>
        <v>0</v>
      </c>
      <c r="J6667" s="25">
        <f t="shared" si="417"/>
        <v>0</v>
      </c>
      <c r="K6667" s="25">
        <f t="shared" si="418"/>
        <v>0</v>
      </c>
      <c r="L6667" s="25">
        <f t="shared" si="419"/>
        <v>0</v>
      </c>
      <c r="M6667" s="25">
        <v>0</v>
      </c>
      <c r="N6667" s="25" t="e">
        <v>#N/A</v>
      </c>
      <c r="O6667" s="25" t="e">
        <f>VLOOKUP(A6667,'NFkB target TFs'!$E$10:$E$54,1,FALSE)</f>
        <v>#N/A</v>
      </c>
      <c r="P6667" s="25" t="e">
        <f>VLOOKUP(A6667,'all NFkB targets'!$A$6:$A$571,1,FALSE)</f>
        <v>#N/A</v>
      </c>
    </row>
    <row r="6668" spans="1:16" x14ac:dyDescent="0.25">
      <c r="A6668" s="96" t="s">
        <v>11672</v>
      </c>
      <c r="B6668" s="21" t="s">
        <v>11673</v>
      </c>
      <c r="C6668" s="21"/>
      <c r="D6668" s="22">
        <v>0</v>
      </c>
      <c r="E6668" s="23">
        <v>0.21952094591379109</v>
      </c>
      <c r="F6668" s="23">
        <v>-0.12983743764258179</v>
      </c>
      <c r="G6668" s="23">
        <v>5.301079135841575E-2</v>
      </c>
      <c r="H6668" s="23">
        <v>-0.16041885795191285</v>
      </c>
      <c r="I6668" s="25">
        <f t="shared" si="416"/>
        <v>0</v>
      </c>
      <c r="J6668" s="25">
        <f t="shared" si="417"/>
        <v>0</v>
      </c>
      <c r="K6668" s="25">
        <f t="shared" si="418"/>
        <v>0</v>
      </c>
      <c r="L6668" s="25">
        <f t="shared" si="419"/>
        <v>0</v>
      </c>
      <c r="M6668" s="25">
        <v>0</v>
      </c>
      <c r="N6668" s="25" t="e">
        <v>#N/A</v>
      </c>
      <c r="O6668" s="25" t="e">
        <f>VLOOKUP(A6668,'NFkB target TFs'!$E$10:$E$54,1,FALSE)</f>
        <v>#N/A</v>
      </c>
      <c r="P6668" s="25" t="e">
        <f>VLOOKUP(A6668,'all NFkB targets'!$A$6:$A$571,1,FALSE)</f>
        <v>#N/A</v>
      </c>
    </row>
    <row r="6669" spans="1:16" x14ac:dyDescent="0.25">
      <c r="A6669" s="96" t="s">
        <v>11448</v>
      </c>
      <c r="B6669" s="21" t="s">
        <v>11449</v>
      </c>
      <c r="C6669" s="21"/>
      <c r="D6669" s="22">
        <v>0</v>
      </c>
      <c r="E6669" s="23">
        <v>4.1376942897611436E-2</v>
      </c>
      <c r="F6669" s="23">
        <v>0.22063418698707554</v>
      </c>
      <c r="G6669" s="23">
        <v>0.43081981407194764</v>
      </c>
      <c r="H6669" s="23">
        <v>-0.1605737647896831</v>
      </c>
      <c r="I6669" s="25">
        <f t="shared" si="416"/>
        <v>0</v>
      </c>
      <c r="J6669" s="25">
        <f t="shared" si="417"/>
        <v>0</v>
      </c>
      <c r="K6669" s="25">
        <f t="shared" si="418"/>
        <v>0</v>
      </c>
      <c r="L6669" s="25">
        <f t="shared" si="419"/>
        <v>0</v>
      </c>
      <c r="M6669" s="25">
        <v>0</v>
      </c>
      <c r="N6669" s="25" t="e">
        <v>#N/A</v>
      </c>
      <c r="O6669" s="25" t="e">
        <f>VLOOKUP(A6669,'NFkB target TFs'!$E$10:$E$54,1,FALSE)</f>
        <v>#N/A</v>
      </c>
      <c r="P6669" s="25" t="e">
        <f>VLOOKUP(A6669,'all NFkB targets'!$A$6:$A$571,1,FALSE)</f>
        <v>#N/A</v>
      </c>
    </row>
    <row r="6670" spans="1:16" x14ac:dyDescent="0.25">
      <c r="A6670" s="96" t="s">
        <v>12201</v>
      </c>
      <c r="B6670" s="21" t="s">
        <v>12202</v>
      </c>
      <c r="C6670" s="21"/>
      <c r="D6670" s="22">
        <v>0</v>
      </c>
      <c r="E6670" s="28">
        <v>0.59804825974081588</v>
      </c>
      <c r="F6670" s="23">
        <v>-7.7406755829210402E-2</v>
      </c>
      <c r="G6670" s="23">
        <v>7.5868310639911923E-2</v>
      </c>
      <c r="H6670" s="24">
        <v>-0.16060194281415588</v>
      </c>
      <c r="I6670" s="25">
        <f t="shared" si="416"/>
        <v>1</v>
      </c>
      <c r="J6670" s="25">
        <f t="shared" si="417"/>
        <v>0</v>
      </c>
      <c r="K6670" s="25">
        <f t="shared" si="418"/>
        <v>0</v>
      </c>
      <c r="L6670" s="25">
        <f t="shared" si="419"/>
        <v>0</v>
      </c>
      <c r="M6670" s="25">
        <v>1</v>
      </c>
      <c r="N6670" s="25" t="e">
        <v>#N/A</v>
      </c>
      <c r="O6670" s="25" t="e">
        <f>VLOOKUP(A6670,'NFkB target TFs'!$E$10:$E$54,1,FALSE)</f>
        <v>#N/A</v>
      </c>
      <c r="P6670" s="25" t="e">
        <f>VLOOKUP(A6670,'all NFkB targets'!$A$6:$A$571,1,FALSE)</f>
        <v>#N/A</v>
      </c>
    </row>
    <row r="6671" spans="1:16" x14ac:dyDescent="0.25">
      <c r="A6671" s="96" t="s">
        <v>10858</v>
      </c>
      <c r="B6671" s="21" t="s">
        <v>10859</v>
      </c>
      <c r="C6671" s="21"/>
      <c r="D6671" s="22">
        <v>0</v>
      </c>
      <c r="E6671" s="23">
        <v>0.19074119595316172</v>
      </c>
      <c r="F6671" s="23">
        <v>0.35013826673097975</v>
      </c>
      <c r="G6671" s="23">
        <v>0.10593675574442311</v>
      </c>
      <c r="H6671" s="23">
        <v>-0.16067854064499806</v>
      </c>
      <c r="I6671" s="25">
        <f t="shared" si="416"/>
        <v>0</v>
      </c>
      <c r="J6671" s="25">
        <f t="shared" si="417"/>
        <v>0</v>
      </c>
      <c r="K6671" s="25">
        <f t="shared" si="418"/>
        <v>0</v>
      </c>
      <c r="L6671" s="25">
        <f t="shared" si="419"/>
        <v>0</v>
      </c>
      <c r="M6671" s="25">
        <v>0</v>
      </c>
      <c r="N6671" s="25" t="e">
        <v>#N/A</v>
      </c>
      <c r="O6671" s="25" t="e">
        <f>VLOOKUP(A6671,'NFkB target TFs'!$E$10:$E$54,1,FALSE)</f>
        <v>#N/A</v>
      </c>
      <c r="P6671" s="25" t="e">
        <f>VLOOKUP(A6671,'all NFkB targets'!$A$6:$A$571,1,FALSE)</f>
        <v>#N/A</v>
      </c>
    </row>
    <row r="6672" spans="1:16" x14ac:dyDescent="0.25">
      <c r="A6672" s="96" t="s">
        <v>10736</v>
      </c>
      <c r="B6672" s="21" t="s">
        <v>10737</v>
      </c>
      <c r="C6672" s="21"/>
      <c r="D6672" s="22">
        <v>0</v>
      </c>
      <c r="E6672" s="23">
        <v>-8.7652906302324696E-2</v>
      </c>
      <c r="F6672" s="23">
        <v>0.15229334493800978</v>
      </c>
      <c r="G6672" s="23">
        <v>-0.19159757440498587</v>
      </c>
      <c r="H6672" s="23">
        <v>-0.16076085672811194</v>
      </c>
      <c r="I6672" s="25">
        <f t="shared" si="416"/>
        <v>0</v>
      </c>
      <c r="J6672" s="25">
        <f t="shared" si="417"/>
        <v>0</v>
      </c>
      <c r="K6672" s="25">
        <f t="shared" si="418"/>
        <v>0</v>
      </c>
      <c r="L6672" s="25">
        <f t="shared" si="419"/>
        <v>0</v>
      </c>
      <c r="M6672" s="25">
        <v>0</v>
      </c>
      <c r="N6672" s="25" t="e">
        <v>#N/A</v>
      </c>
      <c r="O6672" s="25" t="e">
        <f>VLOOKUP(A6672,'NFkB target TFs'!$E$10:$E$54,1,FALSE)</f>
        <v>#N/A</v>
      </c>
      <c r="P6672" s="25" t="e">
        <f>VLOOKUP(A6672,'all NFkB targets'!$A$6:$A$571,1,FALSE)</f>
        <v>#N/A</v>
      </c>
    </row>
    <row r="6673" spans="1:16" x14ac:dyDescent="0.25">
      <c r="A6673" s="96" t="s">
        <v>3770</v>
      </c>
      <c r="B6673" s="21" t="s">
        <v>3771</v>
      </c>
      <c r="C6673" s="21"/>
      <c r="D6673" s="22">
        <v>0</v>
      </c>
      <c r="E6673" s="23">
        <v>-1.5098887001987533E-2</v>
      </c>
      <c r="F6673" s="23">
        <v>0.29203679919104125</v>
      </c>
      <c r="G6673" s="23">
        <v>0.22606715642706215</v>
      </c>
      <c r="H6673" s="23">
        <v>-0.16077046075921494</v>
      </c>
      <c r="I6673" s="25">
        <f t="shared" si="416"/>
        <v>0</v>
      </c>
      <c r="J6673" s="25">
        <f t="shared" si="417"/>
        <v>0</v>
      </c>
      <c r="K6673" s="25">
        <f t="shared" si="418"/>
        <v>0</v>
      </c>
      <c r="L6673" s="25">
        <f t="shared" si="419"/>
        <v>0</v>
      </c>
      <c r="M6673" s="25">
        <v>0</v>
      </c>
      <c r="N6673" s="25" t="e">
        <v>#N/A</v>
      </c>
      <c r="O6673" s="25" t="e">
        <f>VLOOKUP(A6673,'NFkB target TFs'!$E$10:$E$54,1,FALSE)</f>
        <v>#N/A</v>
      </c>
      <c r="P6673" s="25" t="e">
        <f>VLOOKUP(A6673,'all NFkB targets'!$A$6:$A$571,1,FALSE)</f>
        <v>#N/A</v>
      </c>
    </row>
    <row r="6674" spans="1:16" x14ac:dyDescent="0.25">
      <c r="A6674" s="96" t="s">
        <v>2969</v>
      </c>
      <c r="B6674" s="21" t="s">
        <v>2970</v>
      </c>
      <c r="C6674" s="21"/>
      <c r="D6674" s="22">
        <v>0</v>
      </c>
      <c r="E6674" s="23">
        <v>1.5649059883285438E-2</v>
      </c>
      <c r="F6674" s="23">
        <v>0.17778199391538774</v>
      </c>
      <c r="G6674" s="23">
        <v>-4.4968335489231286E-2</v>
      </c>
      <c r="H6674" s="23">
        <v>-0.16078360938007499</v>
      </c>
      <c r="I6674" s="25">
        <f t="shared" si="416"/>
        <v>0</v>
      </c>
      <c r="J6674" s="25">
        <f t="shared" si="417"/>
        <v>0</v>
      </c>
      <c r="K6674" s="25">
        <f t="shared" si="418"/>
        <v>0</v>
      </c>
      <c r="L6674" s="25">
        <f t="shared" si="419"/>
        <v>0</v>
      </c>
      <c r="M6674" s="25">
        <v>0</v>
      </c>
      <c r="N6674" s="25" t="e">
        <v>#N/A</v>
      </c>
      <c r="O6674" s="25" t="e">
        <f>VLOOKUP(A6674,'NFkB target TFs'!$E$10:$E$54,1,FALSE)</f>
        <v>#N/A</v>
      </c>
      <c r="P6674" s="25" t="e">
        <f>VLOOKUP(A6674,'all NFkB targets'!$A$6:$A$571,1,FALSE)</f>
        <v>#N/A</v>
      </c>
    </row>
    <row r="6675" spans="1:16" x14ac:dyDescent="0.25">
      <c r="A6675" s="96" t="s">
        <v>6705</v>
      </c>
      <c r="B6675" s="21" t="s">
        <v>6706</v>
      </c>
      <c r="C6675" s="21"/>
      <c r="D6675" s="22">
        <v>0</v>
      </c>
      <c r="E6675" s="23">
        <v>7.2422523235866731E-2</v>
      </c>
      <c r="F6675" s="23">
        <v>6.4151296426701596E-3</v>
      </c>
      <c r="G6675" s="23">
        <v>-0.14892352178385621</v>
      </c>
      <c r="H6675" s="23">
        <v>-0.16091490277879567</v>
      </c>
      <c r="I6675" s="25">
        <f t="shared" si="416"/>
        <v>0</v>
      </c>
      <c r="J6675" s="25">
        <f t="shared" si="417"/>
        <v>0</v>
      </c>
      <c r="K6675" s="25">
        <f t="shared" si="418"/>
        <v>0</v>
      </c>
      <c r="L6675" s="25">
        <f t="shared" si="419"/>
        <v>0</v>
      </c>
      <c r="M6675" s="25">
        <v>0</v>
      </c>
      <c r="N6675" s="25" t="e">
        <v>#N/A</v>
      </c>
      <c r="O6675" s="25" t="e">
        <f>VLOOKUP(A6675,'NFkB target TFs'!$E$10:$E$54,1,FALSE)</f>
        <v>#N/A</v>
      </c>
      <c r="P6675" s="25" t="e">
        <f>VLOOKUP(A6675,'all NFkB targets'!$A$6:$A$571,1,FALSE)</f>
        <v>#N/A</v>
      </c>
    </row>
    <row r="6676" spans="1:16" x14ac:dyDescent="0.25">
      <c r="A6676" s="96" t="s">
        <v>9811</v>
      </c>
      <c r="B6676" s="21" t="s">
        <v>9812</v>
      </c>
      <c r="C6676" s="21"/>
      <c r="D6676" s="22">
        <v>0</v>
      </c>
      <c r="E6676" s="23">
        <v>2.9605126773349526E-2</v>
      </c>
      <c r="F6676" s="23">
        <v>0.26541933749249352</v>
      </c>
      <c r="G6676" s="23">
        <v>0.3067075223948188</v>
      </c>
      <c r="H6676" s="23">
        <v>-0.16093861544518279</v>
      </c>
      <c r="I6676" s="25">
        <f t="shared" si="416"/>
        <v>0</v>
      </c>
      <c r="J6676" s="25">
        <f t="shared" si="417"/>
        <v>0</v>
      </c>
      <c r="K6676" s="25">
        <f t="shared" si="418"/>
        <v>0</v>
      </c>
      <c r="L6676" s="25">
        <f t="shared" si="419"/>
        <v>0</v>
      </c>
      <c r="M6676" s="25">
        <v>0</v>
      </c>
      <c r="N6676" s="25" t="e">
        <v>#N/A</v>
      </c>
      <c r="O6676" s="25" t="e">
        <f>VLOOKUP(A6676,'NFkB target TFs'!$E$10:$E$54,1,FALSE)</f>
        <v>#N/A</v>
      </c>
      <c r="P6676" s="25" t="e">
        <f>VLOOKUP(A6676,'all NFkB targets'!$A$6:$A$571,1,FALSE)</f>
        <v>#N/A</v>
      </c>
    </row>
    <row r="6677" spans="1:16" x14ac:dyDescent="0.25">
      <c r="A6677" s="96" t="s">
        <v>3919</v>
      </c>
      <c r="B6677" s="21" t="s">
        <v>3920</v>
      </c>
      <c r="C6677" s="21"/>
      <c r="D6677" s="22">
        <v>0</v>
      </c>
      <c r="E6677" s="23">
        <v>0.25660005282794818</v>
      </c>
      <c r="F6677" s="23">
        <v>3.6076279637128325E-2</v>
      </c>
      <c r="G6677" s="23">
        <v>0.27799773482503815</v>
      </c>
      <c r="H6677" s="23">
        <v>-0.16098357080619108</v>
      </c>
      <c r="I6677" s="25">
        <f t="shared" si="416"/>
        <v>0</v>
      </c>
      <c r="J6677" s="25">
        <f t="shared" si="417"/>
        <v>0</v>
      </c>
      <c r="K6677" s="25">
        <f t="shared" si="418"/>
        <v>0</v>
      </c>
      <c r="L6677" s="25">
        <f t="shared" si="419"/>
        <v>0</v>
      </c>
      <c r="M6677" s="25">
        <v>0</v>
      </c>
      <c r="N6677" s="25" t="e">
        <v>#N/A</v>
      </c>
      <c r="O6677" s="25" t="e">
        <f>VLOOKUP(A6677,'NFkB target TFs'!$E$10:$E$54,1,FALSE)</f>
        <v>#N/A</v>
      </c>
      <c r="P6677" s="25" t="e">
        <f>VLOOKUP(A6677,'all NFkB targets'!$A$6:$A$571,1,FALSE)</f>
        <v>#N/A</v>
      </c>
    </row>
    <row r="6678" spans="1:16" x14ac:dyDescent="0.25">
      <c r="A6678" s="96" t="s">
        <v>9735</v>
      </c>
      <c r="B6678" s="21" t="s">
        <v>9736</v>
      </c>
      <c r="C6678" s="21"/>
      <c r="D6678" s="22">
        <v>0</v>
      </c>
      <c r="E6678" s="23">
        <v>-0.1589003263206451</v>
      </c>
      <c r="F6678" s="23">
        <v>-0.31640014840771397</v>
      </c>
      <c r="G6678" s="23">
        <v>-4.7683643341607254E-2</v>
      </c>
      <c r="H6678" s="23">
        <v>-0.16103791390726205</v>
      </c>
      <c r="I6678" s="25">
        <f t="shared" si="416"/>
        <v>0</v>
      </c>
      <c r="J6678" s="25">
        <f t="shared" si="417"/>
        <v>0</v>
      </c>
      <c r="K6678" s="25">
        <f t="shared" si="418"/>
        <v>0</v>
      </c>
      <c r="L6678" s="25">
        <f t="shared" si="419"/>
        <v>0</v>
      </c>
      <c r="M6678" s="25">
        <v>0</v>
      </c>
      <c r="N6678" s="25" t="e">
        <v>#N/A</v>
      </c>
      <c r="O6678" s="25" t="e">
        <f>VLOOKUP(A6678,'NFkB target TFs'!$E$10:$E$54,1,FALSE)</f>
        <v>#N/A</v>
      </c>
      <c r="P6678" s="25" t="e">
        <f>VLOOKUP(A6678,'all NFkB targets'!$A$6:$A$571,1,FALSE)</f>
        <v>#N/A</v>
      </c>
    </row>
    <row r="6679" spans="1:16" x14ac:dyDescent="0.25">
      <c r="A6679" s="96" t="s">
        <v>9501</v>
      </c>
      <c r="B6679" s="21" t="s">
        <v>9502</v>
      </c>
      <c r="C6679" s="21"/>
      <c r="D6679" s="22">
        <v>0</v>
      </c>
      <c r="E6679" s="23">
        <v>-4.0775964154523947E-2</v>
      </c>
      <c r="F6679" s="23">
        <v>0.20602656962468946</v>
      </c>
      <c r="G6679" s="23">
        <v>-0.14473353087803756</v>
      </c>
      <c r="H6679" s="23">
        <v>-0.16143370996718423</v>
      </c>
      <c r="I6679" s="25">
        <f t="shared" si="416"/>
        <v>0</v>
      </c>
      <c r="J6679" s="25">
        <f t="shared" si="417"/>
        <v>0</v>
      </c>
      <c r="K6679" s="25">
        <f t="shared" si="418"/>
        <v>0</v>
      </c>
      <c r="L6679" s="25">
        <f t="shared" si="419"/>
        <v>0</v>
      </c>
      <c r="M6679" s="25">
        <v>0</v>
      </c>
      <c r="N6679" s="25" t="e">
        <v>#N/A</v>
      </c>
      <c r="O6679" s="25" t="e">
        <f>VLOOKUP(A6679,'NFkB target TFs'!$E$10:$E$54,1,FALSE)</f>
        <v>#N/A</v>
      </c>
      <c r="P6679" s="25" t="e">
        <f>VLOOKUP(A6679,'all NFkB targets'!$A$6:$A$571,1,FALSE)</f>
        <v>#N/A</v>
      </c>
    </row>
    <row r="6680" spans="1:16" x14ac:dyDescent="0.25">
      <c r="A6680" s="96" t="s">
        <v>1184</v>
      </c>
      <c r="B6680" s="21" t="s">
        <v>1185</v>
      </c>
      <c r="C6680" s="21"/>
      <c r="D6680" s="22">
        <v>0</v>
      </c>
      <c r="E6680" s="23">
        <v>7.2731436219512752E-2</v>
      </c>
      <c r="F6680" s="23">
        <v>0.25430674607419562</v>
      </c>
      <c r="G6680" s="23">
        <v>0.27989413908700389</v>
      </c>
      <c r="H6680" s="23">
        <v>-0.16153373118317205</v>
      </c>
      <c r="I6680" s="25">
        <f t="shared" si="416"/>
        <v>0</v>
      </c>
      <c r="J6680" s="25">
        <f t="shared" si="417"/>
        <v>0</v>
      </c>
      <c r="K6680" s="25">
        <f t="shared" si="418"/>
        <v>0</v>
      </c>
      <c r="L6680" s="25">
        <f t="shared" si="419"/>
        <v>0</v>
      </c>
      <c r="M6680" s="25">
        <v>0</v>
      </c>
      <c r="N6680" s="25" t="e">
        <v>#N/A</v>
      </c>
      <c r="O6680" s="25" t="e">
        <f>VLOOKUP(A6680,'NFkB target TFs'!$E$10:$E$54,1,FALSE)</f>
        <v>#N/A</v>
      </c>
      <c r="P6680" s="25" t="e">
        <f>VLOOKUP(A6680,'all NFkB targets'!$A$6:$A$571,1,FALSE)</f>
        <v>#N/A</v>
      </c>
    </row>
    <row r="6681" spans="1:16" x14ac:dyDescent="0.25">
      <c r="A6681" s="96" t="s">
        <v>1879</v>
      </c>
      <c r="B6681" s="21" t="s">
        <v>1880</v>
      </c>
      <c r="C6681" s="21"/>
      <c r="D6681" s="22">
        <v>0</v>
      </c>
      <c r="E6681" s="23">
        <v>-0.20056311233161472</v>
      </c>
      <c r="F6681" s="23">
        <v>0.14738052518232692</v>
      </c>
      <c r="G6681" s="23">
        <v>0.5432906055180402</v>
      </c>
      <c r="H6681" s="23">
        <v>-0.1615838440717399</v>
      </c>
      <c r="I6681" s="25">
        <f t="shared" si="416"/>
        <v>0</v>
      </c>
      <c r="J6681" s="25">
        <f t="shared" si="417"/>
        <v>0</v>
      </c>
      <c r="K6681" s="25">
        <f t="shared" si="418"/>
        <v>0</v>
      </c>
      <c r="L6681" s="25">
        <f t="shared" si="419"/>
        <v>0</v>
      </c>
      <c r="M6681" s="25">
        <v>0</v>
      </c>
      <c r="N6681" s="25" t="e">
        <v>#N/A</v>
      </c>
      <c r="O6681" s="25" t="e">
        <f>VLOOKUP(A6681,'NFkB target TFs'!$E$10:$E$54,1,FALSE)</f>
        <v>#N/A</v>
      </c>
      <c r="P6681" s="25" t="e">
        <f>VLOOKUP(A6681,'all NFkB targets'!$A$6:$A$571,1,FALSE)</f>
        <v>#N/A</v>
      </c>
    </row>
    <row r="6682" spans="1:16" x14ac:dyDescent="0.25">
      <c r="A6682" s="96" t="s">
        <v>12478</v>
      </c>
      <c r="B6682" s="21" t="s">
        <v>941</v>
      </c>
      <c r="C6682" s="21"/>
      <c r="D6682" s="22">
        <v>0</v>
      </c>
      <c r="E6682" s="23">
        <v>0.10825660154989014</v>
      </c>
      <c r="F6682" s="28">
        <v>1.2167656784750776</v>
      </c>
      <c r="G6682" s="24">
        <v>-0.21879971587600996</v>
      </c>
      <c r="H6682" s="24">
        <v>-0.16158530813096092</v>
      </c>
      <c r="I6682" s="25">
        <f t="shared" si="416"/>
        <v>0</v>
      </c>
      <c r="J6682" s="25">
        <f t="shared" si="417"/>
        <v>1</v>
      </c>
      <c r="K6682" s="25">
        <f t="shared" si="418"/>
        <v>0</v>
      </c>
      <c r="L6682" s="25">
        <f t="shared" si="419"/>
        <v>0</v>
      </c>
      <c r="M6682" s="25">
        <v>1</v>
      </c>
      <c r="N6682" s="25" t="e">
        <v>#N/A</v>
      </c>
      <c r="O6682" s="25" t="e">
        <f>VLOOKUP(A6682,'NFkB target TFs'!$E$10:$E$54,1,FALSE)</f>
        <v>#N/A</v>
      </c>
      <c r="P6682" s="25" t="e">
        <f>VLOOKUP(A6682,'all NFkB targets'!$A$6:$A$571,1,FALSE)</f>
        <v>#N/A</v>
      </c>
    </row>
    <row r="6683" spans="1:16" x14ac:dyDescent="0.25">
      <c r="A6683" s="96" t="s">
        <v>4078</v>
      </c>
      <c r="B6683" s="21" t="s">
        <v>4079</v>
      </c>
      <c r="C6683" s="21"/>
      <c r="D6683" s="22">
        <v>0</v>
      </c>
      <c r="E6683" s="23">
        <v>-0.12911337792532349</v>
      </c>
      <c r="F6683" s="23">
        <v>3.9911345209985565E-2</v>
      </c>
      <c r="G6683" s="23">
        <v>-0.10187333388226244</v>
      </c>
      <c r="H6683" s="23">
        <v>-0.16161774675446139</v>
      </c>
      <c r="I6683" s="25">
        <f t="shared" si="416"/>
        <v>0</v>
      </c>
      <c r="J6683" s="25">
        <f t="shared" si="417"/>
        <v>0</v>
      </c>
      <c r="K6683" s="25">
        <f t="shared" si="418"/>
        <v>0</v>
      </c>
      <c r="L6683" s="25">
        <f t="shared" si="419"/>
        <v>0</v>
      </c>
      <c r="M6683" s="25">
        <v>0</v>
      </c>
      <c r="N6683" s="25" t="e">
        <v>#N/A</v>
      </c>
      <c r="O6683" s="25" t="e">
        <f>VLOOKUP(A6683,'NFkB target TFs'!$E$10:$E$54,1,FALSE)</f>
        <v>#N/A</v>
      </c>
      <c r="P6683" s="25" t="e">
        <f>VLOOKUP(A6683,'all NFkB targets'!$A$6:$A$571,1,FALSE)</f>
        <v>#N/A</v>
      </c>
    </row>
    <row r="6684" spans="1:16" x14ac:dyDescent="0.25">
      <c r="A6684" s="96" t="s">
        <v>2502</v>
      </c>
      <c r="B6684" s="21" t="s">
        <v>941</v>
      </c>
      <c r="C6684" s="21"/>
      <c r="D6684" s="22">
        <v>0</v>
      </c>
      <c r="E6684" s="23">
        <v>-0.36758152948021</v>
      </c>
      <c r="F6684" s="23">
        <v>-0.1664414869247397</v>
      </c>
      <c r="G6684" s="23">
        <v>0.22333640817958189</v>
      </c>
      <c r="H6684" s="23">
        <v>-0.16172526919669655</v>
      </c>
      <c r="I6684" s="25">
        <f t="shared" si="416"/>
        <v>0</v>
      </c>
      <c r="J6684" s="25">
        <f t="shared" si="417"/>
        <v>0</v>
      </c>
      <c r="K6684" s="25">
        <f t="shared" si="418"/>
        <v>0</v>
      </c>
      <c r="L6684" s="25">
        <f t="shared" si="419"/>
        <v>0</v>
      </c>
      <c r="M6684" s="25">
        <v>0</v>
      </c>
      <c r="N6684" s="25" t="e">
        <v>#N/A</v>
      </c>
      <c r="O6684" s="25" t="e">
        <f>VLOOKUP(A6684,'NFkB target TFs'!$E$10:$E$54,1,FALSE)</f>
        <v>#N/A</v>
      </c>
      <c r="P6684" s="25" t="e">
        <f>VLOOKUP(A6684,'all NFkB targets'!$A$6:$A$571,1,FALSE)</f>
        <v>#N/A</v>
      </c>
    </row>
    <row r="6685" spans="1:16" x14ac:dyDescent="0.25">
      <c r="A6685" s="96" t="s">
        <v>1895</v>
      </c>
      <c r="B6685" s="21" t="s">
        <v>1896</v>
      </c>
      <c r="C6685" s="21"/>
      <c r="D6685" s="22">
        <v>0</v>
      </c>
      <c r="E6685" s="23">
        <v>0.21364964289125205</v>
      </c>
      <c r="F6685" s="23">
        <v>6.7341245329566396E-2</v>
      </c>
      <c r="G6685" s="23">
        <v>0.30425706856030682</v>
      </c>
      <c r="H6685" s="23">
        <v>-0.16179618593879075</v>
      </c>
      <c r="I6685" s="25">
        <f t="shared" si="416"/>
        <v>0</v>
      </c>
      <c r="J6685" s="25">
        <f t="shared" si="417"/>
        <v>0</v>
      </c>
      <c r="K6685" s="25">
        <f t="shared" si="418"/>
        <v>0</v>
      </c>
      <c r="L6685" s="25">
        <f t="shared" si="419"/>
        <v>0</v>
      </c>
      <c r="M6685" s="25">
        <v>0</v>
      </c>
      <c r="N6685" s="25" t="e">
        <v>#N/A</v>
      </c>
      <c r="O6685" s="25" t="e">
        <f>VLOOKUP(A6685,'NFkB target TFs'!$E$10:$E$54,1,FALSE)</f>
        <v>#N/A</v>
      </c>
      <c r="P6685" s="25" t="e">
        <f>VLOOKUP(A6685,'all NFkB targets'!$A$6:$A$571,1,FALSE)</f>
        <v>#N/A</v>
      </c>
    </row>
    <row r="6686" spans="1:16" x14ac:dyDescent="0.25">
      <c r="A6686" s="96" t="s">
        <v>4859</v>
      </c>
      <c r="B6686" s="21" t="s">
        <v>4860</v>
      </c>
      <c r="C6686" s="21"/>
      <c r="D6686" s="22">
        <v>0</v>
      </c>
      <c r="E6686" s="23">
        <v>-0.18169772505989332</v>
      </c>
      <c r="F6686" s="23">
        <v>0.30441787036466567</v>
      </c>
      <c r="G6686" s="23">
        <v>1.411206401358465E-2</v>
      </c>
      <c r="H6686" s="23">
        <v>-0.1617963474880581</v>
      </c>
      <c r="I6686" s="25">
        <f t="shared" si="416"/>
        <v>0</v>
      </c>
      <c r="J6686" s="25">
        <f t="shared" si="417"/>
        <v>0</v>
      </c>
      <c r="K6686" s="25">
        <f t="shared" si="418"/>
        <v>0</v>
      </c>
      <c r="L6686" s="25">
        <f t="shared" si="419"/>
        <v>0</v>
      </c>
      <c r="M6686" s="25">
        <v>0</v>
      </c>
      <c r="N6686" s="25" t="e">
        <v>#N/A</v>
      </c>
      <c r="O6686" s="25" t="e">
        <f>VLOOKUP(A6686,'NFkB target TFs'!$E$10:$E$54,1,FALSE)</f>
        <v>#N/A</v>
      </c>
      <c r="P6686" s="25" t="e">
        <f>VLOOKUP(A6686,'all NFkB targets'!$A$6:$A$571,1,FALSE)</f>
        <v>#N/A</v>
      </c>
    </row>
    <row r="6687" spans="1:16" x14ac:dyDescent="0.25">
      <c r="A6687" s="96" t="s">
        <v>685</v>
      </c>
      <c r="B6687" s="21" t="s">
        <v>686</v>
      </c>
      <c r="C6687" s="21"/>
      <c r="D6687" s="22">
        <v>0</v>
      </c>
      <c r="E6687" s="23">
        <v>2.8520542352474167E-2</v>
      </c>
      <c r="F6687" s="23">
        <v>-0.12213108125066501</v>
      </c>
      <c r="G6687" s="23">
        <v>-4.9596492822538724E-2</v>
      </c>
      <c r="H6687" s="23">
        <v>-0.16203265239304104</v>
      </c>
      <c r="I6687" s="25">
        <f t="shared" si="416"/>
        <v>0</v>
      </c>
      <c r="J6687" s="25">
        <f t="shared" si="417"/>
        <v>0</v>
      </c>
      <c r="K6687" s="25">
        <f t="shared" si="418"/>
        <v>0</v>
      </c>
      <c r="L6687" s="25">
        <f t="shared" si="419"/>
        <v>0</v>
      </c>
      <c r="M6687" s="25">
        <v>0</v>
      </c>
      <c r="N6687" s="25" t="e">
        <v>#N/A</v>
      </c>
      <c r="O6687" s="25" t="e">
        <f>VLOOKUP(A6687,'NFkB target TFs'!$E$10:$E$54,1,FALSE)</f>
        <v>#N/A</v>
      </c>
      <c r="P6687" s="25" t="e">
        <f>VLOOKUP(A6687,'all NFkB targets'!$A$6:$A$571,1,FALSE)</f>
        <v>#N/A</v>
      </c>
    </row>
    <row r="6688" spans="1:16" x14ac:dyDescent="0.25">
      <c r="A6688" s="96" t="s">
        <v>14003</v>
      </c>
      <c r="B6688" s="21" t="s">
        <v>14004</v>
      </c>
      <c r="C6688" s="21"/>
      <c r="D6688" s="22">
        <v>0</v>
      </c>
      <c r="E6688" s="23">
        <v>1.7592221061033746E-2</v>
      </c>
      <c r="F6688" s="24">
        <v>-0.17789462657707375</v>
      </c>
      <c r="G6688" s="24">
        <v>-0.7441177943366708</v>
      </c>
      <c r="H6688" s="24">
        <v>-0.16208998607982403</v>
      </c>
      <c r="I6688" s="25">
        <f t="shared" si="416"/>
        <v>0</v>
      </c>
      <c r="J6688" s="25">
        <f t="shared" si="417"/>
        <v>0</v>
      </c>
      <c r="K6688" s="25">
        <f t="shared" si="418"/>
        <v>1</v>
      </c>
      <c r="L6688" s="25">
        <f t="shared" si="419"/>
        <v>0</v>
      </c>
      <c r="M6688" s="25">
        <v>1</v>
      </c>
      <c r="N6688" s="25" t="e">
        <v>#N/A</v>
      </c>
      <c r="O6688" s="25" t="e">
        <f>VLOOKUP(A6688,'NFkB target TFs'!$E$10:$E$54,1,FALSE)</f>
        <v>#N/A</v>
      </c>
      <c r="P6688" s="25" t="e">
        <f>VLOOKUP(A6688,'all NFkB targets'!$A$6:$A$571,1,FALSE)</f>
        <v>#N/A</v>
      </c>
    </row>
    <row r="6689" spans="1:16" x14ac:dyDescent="0.25">
      <c r="A6689" s="96" t="s">
        <v>604</v>
      </c>
      <c r="B6689" s="21" t="s">
        <v>605</v>
      </c>
      <c r="C6689" s="21"/>
      <c r="D6689" s="22">
        <v>0</v>
      </c>
      <c r="E6689" s="23">
        <v>-4.5468918747047074E-2</v>
      </c>
      <c r="F6689" s="23">
        <v>0.2173721638447727</v>
      </c>
      <c r="G6689" s="23">
        <v>0.24825077264641551</v>
      </c>
      <c r="H6689" s="23">
        <v>-0.16228653093132273</v>
      </c>
      <c r="I6689" s="25">
        <f t="shared" si="416"/>
        <v>0</v>
      </c>
      <c r="J6689" s="25">
        <f t="shared" si="417"/>
        <v>0</v>
      </c>
      <c r="K6689" s="25">
        <f t="shared" si="418"/>
        <v>0</v>
      </c>
      <c r="L6689" s="25">
        <f t="shared" si="419"/>
        <v>0</v>
      </c>
      <c r="M6689" s="25">
        <v>0</v>
      </c>
      <c r="N6689" s="25" t="e">
        <v>#N/A</v>
      </c>
      <c r="O6689" s="25" t="e">
        <f>VLOOKUP(A6689,'NFkB target TFs'!$E$10:$E$54,1,FALSE)</f>
        <v>#N/A</v>
      </c>
      <c r="P6689" s="25" t="e">
        <f>VLOOKUP(A6689,'all NFkB targets'!$A$6:$A$571,1,FALSE)</f>
        <v>#N/A</v>
      </c>
    </row>
    <row r="6690" spans="1:16" x14ac:dyDescent="0.25">
      <c r="A6690" s="96" t="s">
        <v>14278</v>
      </c>
      <c r="B6690" s="21" t="s">
        <v>941</v>
      </c>
      <c r="C6690" s="21"/>
      <c r="D6690" s="22">
        <v>0</v>
      </c>
      <c r="E6690" s="28">
        <v>0.90545436349299957</v>
      </c>
      <c r="F6690" s="28">
        <v>0.51314029708347819</v>
      </c>
      <c r="G6690" s="28">
        <v>0.81751217130774789</v>
      </c>
      <c r="H6690" s="24">
        <v>-0.16246665729414161</v>
      </c>
      <c r="I6690" s="25">
        <f t="shared" si="416"/>
        <v>1</v>
      </c>
      <c r="J6690" s="25">
        <f t="shared" si="417"/>
        <v>0</v>
      </c>
      <c r="K6690" s="25">
        <f t="shared" si="418"/>
        <v>1</v>
      </c>
      <c r="L6690" s="25">
        <f t="shared" si="419"/>
        <v>0</v>
      </c>
      <c r="M6690" s="25">
        <v>1</v>
      </c>
      <c r="N6690" s="25" t="e">
        <v>#N/A</v>
      </c>
      <c r="O6690" s="25" t="e">
        <f>VLOOKUP(A6690,'NFkB target TFs'!$E$10:$E$54,1,FALSE)</f>
        <v>#N/A</v>
      </c>
      <c r="P6690" s="25" t="e">
        <f>VLOOKUP(A6690,'all NFkB targets'!$A$6:$A$571,1,FALSE)</f>
        <v>#N/A</v>
      </c>
    </row>
    <row r="6691" spans="1:16" x14ac:dyDescent="0.25">
      <c r="A6691" s="96" t="s">
        <v>10030</v>
      </c>
      <c r="B6691" s="21" t="s">
        <v>10031</v>
      </c>
      <c r="C6691" s="21"/>
      <c r="D6691" s="22">
        <v>0</v>
      </c>
      <c r="E6691" s="23">
        <v>-0.30998769620428462</v>
      </c>
      <c r="F6691" s="23">
        <v>0.17080219225225896</v>
      </c>
      <c r="G6691" s="23">
        <v>-1.8340227710494088E-2</v>
      </c>
      <c r="H6691" s="23">
        <v>-0.16258884443259117</v>
      </c>
      <c r="I6691" s="25">
        <f t="shared" si="416"/>
        <v>0</v>
      </c>
      <c r="J6691" s="25">
        <f t="shared" si="417"/>
        <v>0</v>
      </c>
      <c r="K6691" s="25">
        <f t="shared" si="418"/>
        <v>0</v>
      </c>
      <c r="L6691" s="25">
        <f t="shared" si="419"/>
        <v>0</v>
      </c>
      <c r="M6691" s="25">
        <v>0</v>
      </c>
      <c r="N6691" s="25" t="e">
        <v>#N/A</v>
      </c>
      <c r="O6691" s="25" t="e">
        <f>VLOOKUP(A6691,'NFkB target TFs'!$E$10:$E$54,1,FALSE)</f>
        <v>#N/A</v>
      </c>
      <c r="P6691" s="25" t="e">
        <f>VLOOKUP(A6691,'all NFkB targets'!$A$6:$A$571,1,FALSE)</f>
        <v>#N/A</v>
      </c>
    </row>
    <row r="6692" spans="1:16" x14ac:dyDescent="0.25">
      <c r="A6692" s="96" t="s">
        <v>2614</v>
      </c>
      <c r="B6692" s="21" t="s">
        <v>2615</v>
      </c>
      <c r="C6692" s="21"/>
      <c r="D6692" s="22">
        <v>0</v>
      </c>
      <c r="E6692" s="23">
        <v>0.29705736044109321</v>
      </c>
      <c r="F6692" s="23">
        <v>0.2806395711482646</v>
      </c>
      <c r="G6692" s="23">
        <v>0.48777325618019651</v>
      </c>
      <c r="H6692" s="23">
        <v>-0.16267361548781314</v>
      </c>
      <c r="I6692" s="25">
        <f t="shared" si="416"/>
        <v>0</v>
      </c>
      <c r="J6692" s="25">
        <f t="shared" si="417"/>
        <v>0</v>
      </c>
      <c r="K6692" s="25">
        <f t="shared" si="418"/>
        <v>0</v>
      </c>
      <c r="L6692" s="25">
        <f t="shared" si="419"/>
        <v>0</v>
      </c>
      <c r="M6692" s="25">
        <v>0</v>
      </c>
      <c r="N6692" s="25" t="e">
        <v>#N/A</v>
      </c>
      <c r="O6692" s="25" t="e">
        <f>VLOOKUP(A6692,'NFkB target TFs'!$E$10:$E$54,1,FALSE)</f>
        <v>#N/A</v>
      </c>
      <c r="P6692" s="25" t="e">
        <f>VLOOKUP(A6692,'all NFkB targets'!$A$6:$A$571,1,FALSE)</f>
        <v>#N/A</v>
      </c>
    </row>
    <row r="6693" spans="1:16" x14ac:dyDescent="0.25">
      <c r="A6693" s="96" t="s">
        <v>4426</v>
      </c>
      <c r="B6693" s="21" t="s">
        <v>4427</v>
      </c>
      <c r="C6693" s="21"/>
      <c r="D6693" s="22">
        <v>0</v>
      </c>
      <c r="E6693" s="23">
        <v>0.16824373445226096</v>
      </c>
      <c r="F6693" s="23">
        <v>0.18403194763768776</v>
      </c>
      <c r="G6693" s="23">
        <v>0.21297720944046908</v>
      </c>
      <c r="H6693" s="23">
        <v>-0.162728335916731</v>
      </c>
      <c r="I6693" s="25">
        <f t="shared" si="416"/>
        <v>0</v>
      </c>
      <c r="J6693" s="25">
        <f t="shared" si="417"/>
        <v>0</v>
      </c>
      <c r="K6693" s="25">
        <f t="shared" si="418"/>
        <v>0</v>
      </c>
      <c r="L6693" s="25">
        <f t="shared" si="419"/>
        <v>0</v>
      </c>
      <c r="M6693" s="25">
        <v>0</v>
      </c>
      <c r="N6693" s="25" t="e">
        <v>#N/A</v>
      </c>
      <c r="O6693" s="25" t="e">
        <f>VLOOKUP(A6693,'NFkB target TFs'!$E$10:$E$54,1,FALSE)</f>
        <v>#N/A</v>
      </c>
      <c r="P6693" s="25" t="e">
        <f>VLOOKUP(A6693,'all NFkB targets'!$A$6:$A$571,1,FALSE)</f>
        <v>#N/A</v>
      </c>
    </row>
    <row r="6694" spans="1:16" x14ac:dyDescent="0.25">
      <c r="A6694" s="96" t="s">
        <v>4780</v>
      </c>
      <c r="B6694" s="21" t="s">
        <v>4781</v>
      </c>
      <c r="C6694" s="21"/>
      <c r="D6694" s="22">
        <v>0</v>
      </c>
      <c r="E6694" s="23">
        <v>-6.5379665994188221E-2</v>
      </c>
      <c r="F6694" s="23">
        <v>-1.4097289326402088E-2</v>
      </c>
      <c r="G6694" s="23">
        <v>0.15500660632981395</v>
      </c>
      <c r="H6694" s="23">
        <v>-0.16280754543061787</v>
      </c>
      <c r="I6694" s="25">
        <f t="shared" si="416"/>
        <v>0</v>
      </c>
      <c r="J6694" s="25">
        <f t="shared" si="417"/>
        <v>0</v>
      </c>
      <c r="K6694" s="25">
        <f t="shared" si="418"/>
        <v>0</v>
      </c>
      <c r="L6694" s="25">
        <f t="shared" si="419"/>
        <v>0</v>
      </c>
      <c r="M6694" s="25">
        <v>0</v>
      </c>
      <c r="N6694" s="25" t="e">
        <v>#N/A</v>
      </c>
      <c r="O6694" s="25" t="e">
        <f>VLOOKUP(A6694,'NFkB target TFs'!$E$10:$E$54,1,FALSE)</f>
        <v>#N/A</v>
      </c>
      <c r="P6694" s="25" t="e">
        <f>VLOOKUP(A6694,'all NFkB targets'!$A$6:$A$571,1,FALSE)</f>
        <v>#N/A</v>
      </c>
    </row>
    <row r="6695" spans="1:16" x14ac:dyDescent="0.25">
      <c r="A6695" s="96" t="s">
        <v>2987</v>
      </c>
      <c r="B6695" s="21" t="s">
        <v>2988</v>
      </c>
      <c r="C6695" s="21"/>
      <c r="D6695" s="22">
        <v>0</v>
      </c>
      <c r="E6695" s="23">
        <v>-3.8631633363897968E-3</v>
      </c>
      <c r="F6695" s="23">
        <v>-6.8451787191492836E-2</v>
      </c>
      <c r="G6695" s="23">
        <v>-0.21463352173900618</v>
      </c>
      <c r="H6695" s="23">
        <v>-0.16304335855838864</v>
      </c>
      <c r="I6695" s="25">
        <f t="shared" si="416"/>
        <v>0</v>
      </c>
      <c r="J6695" s="25">
        <f t="shared" si="417"/>
        <v>0</v>
      </c>
      <c r="K6695" s="25">
        <f t="shared" si="418"/>
        <v>0</v>
      </c>
      <c r="L6695" s="25">
        <f t="shared" si="419"/>
        <v>0</v>
      </c>
      <c r="M6695" s="25">
        <v>0</v>
      </c>
      <c r="N6695" s="25" t="e">
        <v>#N/A</v>
      </c>
      <c r="O6695" s="25" t="e">
        <f>VLOOKUP(A6695,'NFkB target TFs'!$E$10:$E$54,1,FALSE)</f>
        <v>#N/A</v>
      </c>
      <c r="P6695" s="25" t="e">
        <f>VLOOKUP(A6695,'all NFkB targets'!$A$6:$A$571,1,FALSE)</f>
        <v>#N/A</v>
      </c>
    </row>
    <row r="6696" spans="1:16" x14ac:dyDescent="0.25">
      <c r="A6696" s="96" t="s">
        <v>14957</v>
      </c>
      <c r="B6696" s="21" t="s">
        <v>14958</v>
      </c>
      <c r="C6696" s="21"/>
      <c r="D6696" s="22">
        <v>0</v>
      </c>
      <c r="E6696" s="24">
        <v>-0.66745416131526059</v>
      </c>
      <c r="F6696" s="24">
        <v>-0.76343343007140041</v>
      </c>
      <c r="G6696" s="24">
        <v>-0.89736655574357949</v>
      </c>
      <c r="H6696" s="24">
        <v>-0.16306755721385158</v>
      </c>
      <c r="I6696" s="25">
        <f t="shared" si="416"/>
        <v>1</v>
      </c>
      <c r="J6696" s="25">
        <f t="shared" si="417"/>
        <v>1</v>
      </c>
      <c r="K6696" s="25">
        <f t="shared" si="418"/>
        <v>1</v>
      </c>
      <c r="L6696" s="25">
        <f t="shared" si="419"/>
        <v>0</v>
      </c>
      <c r="M6696" s="25">
        <v>1</v>
      </c>
      <c r="N6696" s="25" t="e">
        <v>#N/A</v>
      </c>
      <c r="O6696" s="25" t="e">
        <f>VLOOKUP(A6696,'NFkB target TFs'!$E$10:$E$54,1,FALSE)</f>
        <v>#N/A</v>
      </c>
      <c r="P6696" s="25" t="e">
        <f>VLOOKUP(A6696,'all NFkB targets'!$A$6:$A$571,1,FALSE)</f>
        <v>#N/A</v>
      </c>
    </row>
    <row r="6697" spans="1:16" x14ac:dyDescent="0.25">
      <c r="A6697" s="96" t="s">
        <v>1092</v>
      </c>
      <c r="B6697" s="21" t="s">
        <v>1093</v>
      </c>
      <c r="C6697" s="21"/>
      <c r="D6697" s="22">
        <v>0</v>
      </c>
      <c r="E6697" s="23">
        <v>-0.4240857905190954</v>
      </c>
      <c r="F6697" s="23">
        <v>0.18041074390193529</v>
      </c>
      <c r="G6697" s="23">
        <v>-0.50079100159446743</v>
      </c>
      <c r="H6697" s="23">
        <v>-0.16325515583964964</v>
      </c>
      <c r="I6697" s="25">
        <f t="shared" si="416"/>
        <v>0</v>
      </c>
      <c r="J6697" s="25">
        <f t="shared" si="417"/>
        <v>0</v>
      </c>
      <c r="K6697" s="25">
        <f t="shared" si="418"/>
        <v>0</v>
      </c>
      <c r="L6697" s="25">
        <f t="shared" si="419"/>
        <v>0</v>
      </c>
      <c r="M6697" s="25">
        <v>0</v>
      </c>
      <c r="N6697" s="25" t="e">
        <v>#N/A</v>
      </c>
      <c r="O6697" s="25" t="e">
        <f>VLOOKUP(A6697,'NFkB target TFs'!$E$10:$E$54,1,FALSE)</f>
        <v>#N/A</v>
      </c>
      <c r="P6697" s="25" t="e">
        <f>VLOOKUP(A6697,'all NFkB targets'!$A$6:$A$571,1,FALSE)</f>
        <v>#N/A</v>
      </c>
    </row>
    <row r="6698" spans="1:16" x14ac:dyDescent="0.25">
      <c r="A6698" s="96" t="s">
        <v>3267</v>
      </c>
      <c r="B6698" s="21" t="s">
        <v>3268</v>
      </c>
      <c r="C6698" s="21"/>
      <c r="D6698" s="22">
        <v>0</v>
      </c>
      <c r="E6698" s="23">
        <v>0.58066101369355549</v>
      </c>
      <c r="F6698" s="23">
        <v>-0.31720427895402908</v>
      </c>
      <c r="G6698" s="23">
        <v>-0.51762798878202942</v>
      </c>
      <c r="H6698" s="23">
        <v>-0.1633124599224279</v>
      </c>
      <c r="I6698" s="25">
        <f t="shared" si="416"/>
        <v>0</v>
      </c>
      <c r="J6698" s="25">
        <f t="shared" si="417"/>
        <v>0</v>
      </c>
      <c r="K6698" s="25">
        <f t="shared" si="418"/>
        <v>0</v>
      </c>
      <c r="L6698" s="25">
        <f t="shared" si="419"/>
        <v>0</v>
      </c>
      <c r="M6698" s="25">
        <v>0</v>
      </c>
      <c r="N6698" s="25" t="e">
        <v>#N/A</v>
      </c>
      <c r="O6698" s="25" t="e">
        <f>VLOOKUP(A6698,'NFkB target TFs'!$E$10:$E$54,1,FALSE)</f>
        <v>#N/A</v>
      </c>
      <c r="P6698" s="25" t="e">
        <f>VLOOKUP(A6698,'all NFkB targets'!$A$6:$A$571,1,FALSE)</f>
        <v>#N/A</v>
      </c>
    </row>
    <row r="6699" spans="1:16" x14ac:dyDescent="0.25">
      <c r="A6699" s="96" t="s">
        <v>1472</v>
      </c>
      <c r="B6699" s="21" t="s">
        <v>1473</v>
      </c>
      <c r="C6699" s="21"/>
      <c r="D6699" s="22">
        <v>0</v>
      </c>
      <c r="E6699" s="23">
        <v>0.23812784773640447</v>
      </c>
      <c r="F6699" s="23">
        <v>0.53625606700956174</v>
      </c>
      <c r="G6699" s="23">
        <v>0.38362083550541604</v>
      </c>
      <c r="H6699" s="23">
        <v>-0.16356421992661824</v>
      </c>
      <c r="I6699" s="25">
        <f t="shared" si="416"/>
        <v>0</v>
      </c>
      <c r="J6699" s="25">
        <f t="shared" si="417"/>
        <v>0</v>
      </c>
      <c r="K6699" s="25">
        <f t="shared" si="418"/>
        <v>0</v>
      </c>
      <c r="L6699" s="25">
        <f t="shared" si="419"/>
        <v>0</v>
      </c>
      <c r="M6699" s="25">
        <v>0</v>
      </c>
      <c r="N6699" s="25" t="e">
        <v>#N/A</v>
      </c>
      <c r="O6699" s="25" t="e">
        <f>VLOOKUP(A6699,'NFkB target TFs'!$E$10:$E$54,1,FALSE)</f>
        <v>#N/A</v>
      </c>
      <c r="P6699" s="25" t="e">
        <f>VLOOKUP(A6699,'all NFkB targets'!$A$6:$A$571,1,FALSE)</f>
        <v>#N/A</v>
      </c>
    </row>
    <row r="6700" spans="1:16" x14ac:dyDescent="0.25">
      <c r="A6700" s="96" t="s">
        <v>11535</v>
      </c>
      <c r="B6700" s="21" t="s">
        <v>11536</v>
      </c>
      <c r="C6700" s="21"/>
      <c r="D6700" s="22">
        <v>0</v>
      </c>
      <c r="E6700" s="23">
        <v>-0.14522222159769396</v>
      </c>
      <c r="F6700" s="23">
        <v>0.21168625215953576</v>
      </c>
      <c r="G6700" s="23">
        <v>-0.30138530557607707</v>
      </c>
      <c r="H6700" s="23">
        <v>-0.16357194517760715</v>
      </c>
      <c r="I6700" s="25">
        <f t="shared" ref="I6700:I6763" si="420">IF(ABS(E6700)&gt;0.585,1,0)</f>
        <v>0</v>
      </c>
      <c r="J6700" s="25">
        <f t="shared" ref="J6700:J6763" si="421">IF(ABS(F6700)&gt;0.585,1,0)</f>
        <v>0</v>
      </c>
      <c r="K6700" s="25">
        <f t="shared" ref="K6700:K6763" si="422">IF(ABS(G6700)&gt;0.585,1,0)</f>
        <v>0</v>
      </c>
      <c r="L6700" s="25">
        <f t="shared" ref="L6700:L6763" si="423">IF(ABS(H6700)&gt;0.585,1,0)</f>
        <v>0</v>
      </c>
      <c r="M6700" s="25">
        <v>0</v>
      </c>
      <c r="N6700" s="25" t="e">
        <v>#N/A</v>
      </c>
      <c r="O6700" s="25" t="e">
        <f>VLOOKUP(A6700,'NFkB target TFs'!$E$10:$E$54,1,FALSE)</f>
        <v>#N/A</v>
      </c>
      <c r="P6700" s="25" t="e">
        <f>VLOOKUP(A6700,'all NFkB targets'!$A$6:$A$571,1,FALSE)</f>
        <v>#N/A</v>
      </c>
    </row>
    <row r="6701" spans="1:16" x14ac:dyDescent="0.25">
      <c r="A6701" s="96" t="s">
        <v>1660</v>
      </c>
      <c r="B6701" s="21" t="s">
        <v>1661</v>
      </c>
      <c r="C6701" s="21"/>
      <c r="D6701" s="22">
        <v>0</v>
      </c>
      <c r="E6701" s="23">
        <v>0.36522331239163203</v>
      </c>
      <c r="F6701" s="23">
        <v>0.5113617362301931</v>
      </c>
      <c r="G6701" s="23">
        <v>-0.27031055203194193</v>
      </c>
      <c r="H6701" s="23">
        <v>-0.16377411764149041</v>
      </c>
      <c r="I6701" s="25">
        <f t="shared" si="420"/>
        <v>0</v>
      </c>
      <c r="J6701" s="25">
        <f t="shared" si="421"/>
        <v>0</v>
      </c>
      <c r="K6701" s="25">
        <f t="shared" si="422"/>
        <v>0</v>
      </c>
      <c r="L6701" s="25">
        <f t="shared" si="423"/>
        <v>0</v>
      </c>
      <c r="M6701" s="25">
        <v>0</v>
      </c>
      <c r="N6701" s="25" t="e">
        <v>#N/A</v>
      </c>
      <c r="O6701" s="25" t="e">
        <f>VLOOKUP(A6701,'NFkB target TFs'!$E$10:$E$54,1,FALSE)</f>
        <v>#N/A</v>
      </c>
      <c r="P6701" s="25" t="e">
        <f>VLOOKUP(A6701,'all NFkB targets'!$A$6:$A$571,1,FALSE)</f>
        <v>#N/A</v>
      </c>
    </row>
    <row r="6702" spans="1:16" x14ac:dyDescent="0.25">
      <c r="A6702" s="96" t="s">
        <v>10235</v>
      </c>
      <c r="B6702" s="21" t="s">
        <v>10236</v>
      </c>
      <c r="C6702" s="21"/>
      <c r="D6702" s="22">
        <v>0</v>
      </c>
      <c r="E6702" s="23">
        <v>-0.41503749927884381</v>
      </c>
      <c r="F6702" s="23">
        <v>1.3252406713914948E-2</v>
      </c>
      <c r="G6702" s="23">
        <v>-6.1207005230780737E-2</v>
      </c>
      <c r="H6702" s="23">
        <v>-0.16387842599136662</v>
      </c>
      <c r="I6702" s="25">
        <f t="shared" si="420"/>
        <v>0</v>
      </c>
      <c r="J6702" s="25">
        <f t="shared" si="421"/>
        <v>0</v>
      </c>
      <c r="K6702" s="25">
        <f t="shared" si="422"/>
        <v>0</v>
      </c>
      <c r="L6702" s="25">
        <f t="shared" si="423"/>
        <v>0</v>
      </c>
      <c r="M6702" s="25">
        <v>0</v>
      </c>
      <c r="N6702" s="25" t="e">
        <v>#N/A</v>
      </c>
      <c r="O6702" s="25" t="e">
        <f>VLOOKUP(A6702,'NFkB target TFs'!$E$10:$E$54,1,FALSE)</f>
        <v>#N/A</v>
      </c>
      <c r="P6702" s="25" t="e">
        <f>VLOOKUP(A6702,'all NFkB targets'!$A$6:$A$571,1,FALSE)</f>
        <v>#N/A</v>
      </c>
    </row>
    <row r="6703" spans="1:16" x14ac:dyDescent="0.25">
      <c r="A6703" s="96" t="s">
        <v>11799</v>
      </c>
      <c r="B6703" s="21" t="s">
        <v>941</v>
      </c>
      <c r="C6703" s="21"/>
      <c r="D6703" s="22">
        <v>0</v>
      </c>
      <c r="E6703" s="23">
        <v>-0.13390317962397588</v>
      </c>
      <c r="F6703" s="23">
        <v>0.11669030249799633</v>
      </c>
      <c r="G6703" s="23">
        <v>-9.6167999975793811E-2</v>
      </c>
      <c r="H6703" s="23">
        <v>-0.16387964615952283</v>
      </c>
      <c r="I6703" s="25">
        <f t="shared" si="420"/>
        <v>0</v>
      </c>
      <c r="J6703" s="25">
        <f t="shared" si="421"/>
        <v>0</v>
      </c>
      <c r="K6703" s="25">
        <f t="shared" si="422"/>
        <v>0</v>
      </c>
      <c r="L6703" s="25">
        <f t="shared" si="423"/>
        <v>0</v>
      </c>
      <c r="M6703" s="25">
        <v>0</v>
      </c>
      <c r="N6703" s="25" t="e">
        <v>#N/A</v>
      </c>
      <c r="O6703" s="25" t="e">
        <f>VLOOKUP(A6703,'NFkB target TFs'!$E$10:$E$54,1,FALSE)</f>
        <v>#N/A</v>
      </c>
      <c r="P6703" s="25" t="e">
        <f>VLOOKUP(A6703,'all NFkB targets'!$A$6:$A$571,1,FALSE)</f>
        <v>#N/A</v>
      </c>
    </row>
    <row r="6704" spans="1:16" x14ac:dyDescent="0.25">
      <c r="A6704" s="96" t="s">
        <v>7511</v>
      </c>
      <c r="B6704" s="21" t="s">
        <v>7512</v>
      </c>
      <c r="C6704" s="21"/>
      <c r="D6704" s="22">
        <v>0</v>
      </c>
      <c r="E6704" s="23">
        <v>-3.1056434279225337E-3</v>
      </c>
      <c r="F6704" s="23">
        <v>-3.9954108389310669E-2</v>
      </c>
      <c r="G6704" s="23">
        <v>0.23639376834885248</v>
      </c>
      <c r="H6704" s="23">
        <v>-0.16392659448605923</v>
      </c>
      <c r="I6704" s="25">
        <f t="shared" si="420"/>
        <v>0</v>
      </c>
      <c r="J6704" s="25">
        <f t="shared" si="421"/>
        <v>0</v>
      </c>
      <c r="K6704" s="25">
        <f t="shared" si="422"/>
        <v>0</v>
      </c>
      <c r="L6704" s="25">
        <f t="shared" si="423"/>
        <v>0</v>
      </c>
      <c r="M6704" s="25">
        <v>0</v>
      </c>
      <c r="N6704" s="25" t="e">
        <v>#N/A</v>
      </c>
      <c r="O6704" s="25" t="e">
        <f>VLOOKUP(A6704,'NFkB target TFs'!$E$10:$E$54,1,FALSE)</f>
        <v>#N/A</v>
      </c>
      <c r="P6704" s="25" t="e">
        <f>VLOOKUP(A6704,'all NFkB targets'!$A$6:$A$571,1,FALSE)</f>
        <v>#N/A</v>
      </c>
    </row>
    <row r="6705" spans="1:16" x14ac:dyDescent="0.25">
      <c r="A6705" s="96" t="s">
        <v>14303</v>
      </c>
      <c r="B6705" s="21" t="s">
        <v>14304</v>
      </c>
      <c r="C6705" s="21"/>
      <c r="D6705" s="22">
        <v>0</v>
      </c>
      <c r="E6705" s="24">
        <v>-1.2032598403497157</v>
      </c>
      <c r="F6705" s="28">
        <v>0.37596793460025141</v>
      </c>
      <c r="G6705" s="24">
        <v>-0.7917988372276048</v>
      </c>
      <c r="H6705" s="24">
        <v>-0.16402060083804706</v>
      </c>
      <c r="I6705" s="25">
        <f t="shared" si="420"/>
        <v>1</v>
      </c>
      <c r="J6705" s="25">
        <f t="shared" si="421"/>
        <v>0</v>
      </c>
      <c r="K6705" s="25">
        <f t="shared" si="422"/>
        <v>1</v>
      </c>
      <c r="L6705" s="25">
        <f t="shared" si="423"/>
        <v>0</v>
      </c>
      <c r="M6705" s="25">
        <v>1</v>
      </c>
      <c r="N6705" s="25" t="e">
        <v>#N/A</v>
      </c>
      <c r="O6705" s="25" t="e">
        <f>VLOOKUP(A6705,'NFkB target TFs'!$E$10:$E$54,1,FALSE)</f>
        <v>#N/A</v>
      </c>
      <c r="P6705" s="25" t="e">
        <f>VLOOKUP(A6705,'all NFkB targets'!$A$6:$A$571,1,FALSE)</f>
        <v>#N/A</v>
      </c>
    </row>
    <row r="6706" spans="1:16" x14ac:dyDescent="0.25">
      <c r="A6706" s="96" t="s">
        <v>3315</v>
      </c>
      <c r="B6706" s="21" t="s">
        <v>3316</v>
      </c>
      <c r="C6706" s="21"/>
      <c r="D6706" s="22">
        <v>0</v>
      </c>
      <c r="E6706" s="23">
        <v>0.12328863474763617</v>
      </c>
      <c r="F6706" s="23">
        <v>-0.40039316062661706</v>
      </c>
      <c r="G6706" s="23">
        <v>0.13080351071741964</v>
      </c>
      <c r="H6706" s="23">
        <v>-0.16403924231727596</v>
      </c>
      <c r="I6706" s="25">
        <f t="shared" si="420"/>
        <v>0</v>
      </c>
      <c r="J6706" s="25">
        <f t="shared" si="421"/>
        <v>0</v>
      </c>
      <c r="K6706" s="25">
        <f t="shared" si="422"/>
        <v>0</v>
      </c>
      <c r="L6706" s="25">
        <f t="shared" si="423"/>
        <v>0</v>
      </c>
      <c r="M6706" s="25">
        <v>0</v>
      </c>
      <c r="N6706" s="25" t="e">
        <v>#N/A</v>
      </c>
      <c r="O6706" s="25" t="e">
        <f>VLOOKUP(A6706,'NFkB target TFs'!$E$10:$E$54,1,FALSE)</f>
        <v>#N/A</v>
      </c>
      <c r="P6706" s="25" t="e">
        <f>VLOOKUP(A6706,'all NFkB targets'!$A$6:$A$571,1,FALSE)</f>
        <v>#N/A</v>
      </c>
    </row>
    <row r="6707" spans="1:16" x14ac:dyDescent="0.25">
      <c r="A6707" s="96" t="s">
        <v>14073</v>
      </c>
      <c r="B6707" s="21" t="s">
        <v>14074</v>
      </c>
      <c r="C6707" s="21"/>
      <c r="D6707" s="22">
        <v>0</v>
      </c>
      <c r="E6707" s="24">
        <v>-0.12639199601477039</v>
      </c>
      <c r="F6707" s="23">
        <v>-1.0815994015501838E-2</v>
      </c>
      <c r="G6707" s="24">
        <v>-0.74230598313862184</v>
      </c>
      <c r="H6707" s="24">
        <v>-0.16418012389947928</v>
      </c>
      <c r="I6707" s="25">
        <f t="shared" si="420"/>
        <v>0</v>
      </c>
      <c r="J6707" s="25">
        <f t="shared" si="421"/>
        <v>0</v>
      </c>
      <c r="K6707" s="25">
        <f t="shared" si="422"/>
        <v>1</v>
      </c>
      <c r="L6707" s="25">
        <f t="shared" si="423"/>
        <v>0</v>
      </c>
      <c r="M6707" s="25">
        <v>1</v>
      </c>
      <c r="N6707" s="25" t="e">
        <v>#N/A</v>
      </c>
      <c r="O6707" s="25" t="e">
        <f>VLOOKUP(A6707,'NFkB target TFs'!$E$10:$E$54,1,FALSE)</f>
        <v>#N/A</v>
      </c>
      <c r="P6707" s="25" t="e">
        <f>VLOOKUP(A6707,'all NFkB targets'!$A$6:$A$571,1,FALSE)</f>
        <v>#N/A</v>
      </c>
    </row>
    <row r="6708" spans="1:16" x14ac:dyDescent="0.25">
      <c r="A6708" s="96" t="s">
        <v>12240</v>
      </c>
      <c r="B6708" s="21" t="s">
        <v>12241</v>
      </c>
      <c r="C6708" s="21"/>
      <c r="D6708" s="22">
        <v>0</v>
      </c>
      <c r="E6708" s="28">
        <v>0.79811805825126403</v>
      </c>
      <c r="F6708" s="28">
        <v>0.17255859481708002</v>
      </c>
      <c r="G6708" s="23">
        <v>-2.9642877505125287E-2</v>
      </c>
      <c r="H6708" s="24">
        <v>-0.16423685728121928</v>
      </c>
      <c r="I6708" s="25">
        <f t="shared" si="420"/>
        <v>1</v>
      </c>
      <c r="J6708" s="25">
        <f t="shared" si="421"/>
        <v>0</v>
      </c>
      <c r="K6708" s="25">
        <f t="shared" si="422"/>
        <v>0</v>
      </c>
      <c r="L6708" s="25">
        <f t="shared" si="423"/>
        <v>0</v>
      </c>
      <c r="M6708" s="25">
        <v>1</v>
      </c>
      <c r="N6708" s="25" t="e">
        <v>#N/A</v>
      </c>
      <c r="O6708" s="25" t="e">
        <f>VLOOKUP(A6708,'NFkB target TFs'!$E$10:$E$54,1,FALSE)</f>
        <v>#N/A</v>
      </c>
      <c r="P6708" s="25" t="e">
        <f>VLOOKUP(A6708,'all NFkB targets'!$A$6:$A$571,1,FALSE)</f>
        <v>#N/A</v>
      </c>
    </row>
    <row r="6709" spans="1:16" x14ac:dyDescent="0.25">
      <c r="A6709" s="96" t="s">
        <v>10072</v>
      </c>
      <c r="B6709" s="21" t="s">
        <v>10073</v>
      </c>
      <c r="C6709" s="21"/>
      <c r="D6709" s="22">
        <v>0</v>
      </c>
      <c r="E6709" s="23">
        <v>-5.8703634266975654E-2</v>
      </c>
      <c r="F6709" s="23">
        <v>-0.54972810709512365</v>
      </c>
      <c r="G6709" s="23">
        <v>-0.26788958150383968</v>
      </c>
      <c r="H6709" s="23">
        <v>-0.16427032172864961</v>
      </c>
      <c r="I6709" s="25">
        <f t="shared" si="420"/>
        <v>0</v>
      </c>
      <c r="J6709" s="25">
        <f t="shared" si="421"/>
        <v>0</v>
      </c>
      <c r="K6709" s="25">
        <f t="shared" si="422"/>
        <v>0</v>
      </c>
      <c r="L6709" s="25">
        <f t="shared" si="423"/>
        <v>0</v>
      </c>
      <c r="M6709" s="25">
        <v>0</v>
      </c>
      <c r="N6709" s="25" t="e">
        <v>#N/A</v>
      </c>
      <c r="O6709" s="25" t="e">
        <f>VLOOKUP(A6709,'NFkB target TFs'!$E$10:$E$54,1,FALSE)</f>
        <v>#N/A</v>
      </c>
      <c r="P6709" s="25" t="e">
        <f>VLOOKUP(A6709,'all NFkB targets'!$A$6:$A$571,1,FALSE)</f>
        <v>#N/A</v>
      </c>
    </row>
    <row r="6710" spans="1:16" x14ac:dyDescent="0.25">
      <c r="A6710" s="96" t="s">
        <v>3700</v>
      </c>
      <c r="B6710" s="21" t="s">
        <v>3701</v>
      </c>
      <c r="C6710" s="21"/>
      <c r="D6710" s="22">
        <v>0</v>
      </c>
      <c r="E6710" s="23">
        <v>-9.4509281563372141E-2</v>
      </c>
      <c r="F6710" s="23">
        <v>1.9559558612940986E-3</v>
      </c>
      <c r="G6710" s="23">
        <v>-0.26830336908421998</v>
      </c>
      <c r="H6710" s="23">
        <v>-0.16437998005289439</v>
      </c>
      <c r="I6710" s="25">
        <f t="shared" si="420"/>
        <v>0</v>
      </c>
      <c r="J6710" s="25">
        <f t="shared" si="421"/>
        <v>0</v>
      </c>
      <c r="K6710" s="25">
        <f t="shared" si="422"/>
        <v>0</v>
      </c>
      <c r="L6710" s="25">
        <f t="shared" si="423"/>
        <v>0</v>
      </c>
      <c r="M6710" s="25">
        <v>0</v>
      </c>
      <c r="N6710" s="25" t="e">
        <v>#N/A</v>
      </c>
      <c r="O6710" s="25" t="e">
        <f>VLOOKUP(A6710,'NFkB target TFs'!$E$10:$E$54,1,FALSE)</f>
        <v>#N/A</v>
      </c>
      <c r="P6710" s="25" t="e">
        <f>VLOOKUP(A6710,'all NFkB targets'!$A$6:$A$571,1,FALSE)</f>
        <v>#N/A</v>
      </c>
    </row>
    <row r="6711" spans="1:16" x14ac:dyDescent="0.25">
      <c r="A6711" s="96" t="s">
        <v>34</v>
      </c>
      <c r="B6711" s="21" t="s">
        <v>14332</v>
      </c>
      <c r="C6711" s="21"/>
      <c r="D6711" s="22">
        <v>0</v>
      </c>
      <c r="E6711" s="28">
        <v>0.77688513796118164</v>
      </c>
      <c r="F6711" s="28">
        <v>0.3938699569159948</v>
      </c>
      <c r="G6711" s="28">
        <v>0.62598875878146998</v>
      </c>
      <c r="H6711" s="24">
        <v>-0.16448303492728819</v>
      </c>
      <c r="I6711" s="25">
        <f t="shared" si="420"/>
        <v>1</v>
      </c>
      <c r="J6711" s="25">
        <f t="shared" si="421"/>
        <v>0</v>
      </c>
      <c r="K6711" s="25">
        <f t="shared" si="422"/>
        <v>1</v>
      </c>
      <c r="L6711" s="25">
        <f t="shared" si="423"/>
        <v>0</v>
      </c>
      <c r="M6711" s="25">
        <v>1</v>
      </c>
      <c r="N6711" s="33" t="s">
        <v>34</v>
      </c>
      <c r="O6711" s="25" t="e">
        <f>VLOOKUP(A6711,'NFkB target TFs'!$E$10:$E$54,1,FALSE)</f>
        <v>#N/A</v>
      </c>
      <c r="P6711" s="25" t="e">
        <f>VLOOKUP(A6711,'all NFkB targets'!$A$6:$A$571,1,FALSE)</f>
        <v>#N/A</v>
      </c>
    </row>
    <row r="6712" spans="1:16" x14ac:dyDescent="0.25">
      <c r="A6712" s="96" t="s">
        <v>4584</v>
      </c>
      <c r="B6712" s="21" t="s">
        <v>4585</v>
      </c>
      <c r="C6712" s="21"/>
      <c r="D6712" s="22">
        <v>0</v>
      </c>
      <c r="E6712" s="23">
        <v>3.4620740941292134E-3</v>
      </c>
      <c r="F6712" s="23">
        <v>0.18284405125575595</v>
      </c>
      <c r="G6712" s="23">
        <v>-0.1753916743623517</v>
      </c>
      <c r="H6712" s="23">
        <v>-0.16458934133564629</v>
      </c>
      <c r="I6712" s="25">
        <f t="shared" si="420"/>
        <v>0</v>
      </c>
      <c r="J6712" s="25">
        <f t="shared" si="421"/>
        <v>0</v>
      </c>
      <c r="K6712" s="25">
        <f t="shared" si="422"/>
        <v>0</v>
      </c>
      <c r="L6712" s="25">
        <f t="shared" si="423"/>
        <v>0</v>
      </c>
      <c r="M6712" s="25">
        <v>0</v>
      </c>
      <c r="N6712" s="25" t="e">
        <v>#N/A</v>
      </c>
      <c r="O6712" s="25" t="e">
        <f>VLOOKUP(A6712,'NFkB target TFs'!$E$10:$E$54,1,FALSE)</f>
        <v>#N/A</v>
      </c>
      <c r="P6712" s="25" t="e">
        <f>VLOOKUP(A6712,'all NFkB targets'!$A$6:$A$571,1,FALSE)</f>
        <v>#N/A</v>
      </c>
    </row>
    <row r="6713" spans="1:16" x14ac:dyDescent="0.25">
      <c r="A6713" s="96" t="s">
        <v>12417</v>
      </c>
      <c r="B6713" s="21" t="s">
        <v>12418</v>
      </c>
      <c r="C6713" s="21"/>
      <c r="D6713" s="22">
        <v>0</v>
      </c>
      <c r="E6713" s="23">
        <v>-4.7291406901954448E-3</v>
      </c>
      <c r="F6713" s="28">
        <v>1.1321403389828417</v>
      </c>
      <c r="G6713" s="28">
        <v>0.18730602909343519</v>
      </c>
      <c r="H6713" s="24">
        <v>-0.16461840884646417</v>
      </c>
      <c r="I6713" s="25">
        <f t="shared" si="420"/>
        <v>0</v>
      </c>
      <c r="J6713" s="25">
        <f t="shared" si="421"/>
        <v>1</v>
      </c>
      <c r="K6713" s="25">
        <f t="shared" si="422"/>
        <v>0</v>
      </c>
      <c r="L6713" s="25">
        <f t="shared" si="423"/>
        <v>0</v>
      </c>
      <c r="M6713" s="25">
        <v>1</v>
      </c>
      <c r="N6713" s="25" t="e">
        <v>#N/A</v>
      </c>
      <c r="O6713" s="25" t="e">
        <f>VLOOKUP(A6713,'NFkB target TFs'!$E$10:$E$54,1,FALSE)</f>
        <v>#N/A</v>
      </c>
      <c r="P6713" s="25" t="e">
        <f>VLOOKUP(A6713,'all NFkB targets'!$A$6:$A$571,1,FALSE)</f>
        <v>#N/A</v>
      </c>
    </row>
    <row r="6714" spans="1:16" x14ac:dyDescent="0.25">
      <c r="A6714" s="96" t="s">
        <v>10868</v>
      </c>
      <c r="B6714" s="21" t="s">
        <v>10869</v>
      </c>
      <c r="C6714" s="21"/>
      <c r="D6714" s="22">
        <v>0</v>
      </c>
      <c r="E6714" s="23">
        <v>0.26246340578816868</v>
      </c>
      <c r="F6714" s="23">
        <v>0.19376076513811841</v>
      </c>
      <c r="G6714" s="23">
        <v>-0.16678247306862179</v>
      </c>
      <c r="H6714" s="23">
        <v>-0.16465468877554715</v>
      </c>
      <c r="I6714" s="25">
        <f t="shared" si="420"/>
        <v>0</v>
      </c>
      <c r="J6714" s="25">
        <f t="shared" si="421"/>
        <v>0</v>
      </c>
      <c r="K6714" s="25">
        <f t="shared" si="422"/>
        <v>0</v>
      </c>
      <c r="L6714" s="25">
        <f t="shared" si="423"/>
        <v>0</v>
      </c>
      <c r="M6714" s="25">
        <v>0</v>
      </c>
      <c r="N6714" s="25" t="e">
        <v>#N/A</v>
      </c>
      <c r="O6714" s="25" t="e">
        <f>VLOOKUP(A6714,'NFkB target TFs'!$E$10:$E$54,1,FALSE)</f>
        <v>#N/A</v>
      </c>
      <c r="P6714" s="25" t="e">
        <f>VLOOKUP(A6714,'all NFkB targets'!$A$6:$A$571,1,FALSE)</f>
        <v>#N/A</v>
      </c>
    </row>
    <row r="6715" spans="1:16" x14ac:dyDescent="0.25">
      <c r="A6715" s="96" t="s">
        <v>8618</v>
      </c>
      <c r="B6715" s="21" t="s">
        <v>8619</v>
      </c>
      <c r="C6715" s="21"/>
      <c r="D6715" s="22">
        <v>0</v>
      </c>
      <c r="E6715" s="23">
        <v>2.6198947786003804E-2</v>
      </c>
      <c r="F6715" s="23">
        <v>0.41855403941236946</v>
      </c>
      <c r="G6715" s="23">
        <v>0.19607868785555349</v>
      </c>
      <c r="H6715" s="23">
        <v>-0.16468997705540425</v>
      </c>
      <c r="I6715" s="25">
        <f t="shared" si="420"/>
        <v>0</v>
      </c>
      <c r="J6715" s="25">
        <f t="shared" si="421"/>
        <v>0</v>
      </c>
      <c r="K6715" s="25">
        <f t="shared" si="422"/>
        <v>0</v>
      </c>
      <c r="L6715" s="25">
        <f t="shared" si="423"/>
        <v>0</v>
      </c>
      <c r="M6715" s="25">
        <v>0</v>
      </c>
      <c r="N6715" s="25" t="e">
        <v>#N/A</v>
      </c>
      <c r="O6715" s="25" t="e">
        <f>VLOOKUP(A6715,'NFkB target TFs'!$E$10:$E$54,1,FALSE)</f>
        <v>#N/A</v>
      </c>
      <c r="P6715" s="25" t="e">
        <f>VLOOKUP(A6715,'all NFkB targets'!$A$6:$A$571,1,FALSE)</f>
        <v>#N/A</v>
      </c>
    </row>
    <row r="6716" spans="1:16" x14ac:dyDescent="0.25">
      <c r="A6716" s="96" t="s">
        <v>1070</v>
      </c>
      <c r="B6716" s="21" t="s">
        <v>1071</v>
      </c>
      <c r="C6716" s="21"/>
      <c r="D6716" s="22">
        <v>0</v>
      </c>
      <c r="E6716" s="23">
        <v>4.2620946566426607E-2</v>
      </c>
      <c r="F6716" s="23">
        <v>0.20821569907411569</v>
      </c>
      <c r="G6716" s="23">
        <v>-4.7170860112963946E-2</v>
      </c>
      <c r="H6716" s="23">
        <v>-0.16470455966125258</v>
      </c>
      <c r="I6716" s="25">
        <f t="shared" si="420"/>
        <v>0</v>
      </c>
      <c r="J6716" s="25">
        <f t="shared" si="421"/>
        <v>0</v>
      </c>
      <c r="K6716" s="25">
        <f t="shared" si="422"/>
        <v>0</v>
      </c>
      <c r="L6716" s="25">
        <f t="shared" si="423"/>
        <v>0</v>
      </c>
      <c r="M6716" s="25">
        <v>0</v>
      </c>
      <c r="N6716" s="25" t="e">
        <v>#N/A</v>
      </c>
      <c r="O6716" s="25" t="e">
        <f>VLOOKUP(A6716,'NFkB target TFs'!$E$10:$E$54,1,FALSE)</f>
        <v>#N/A</v>
      </c>
      <c r="P6716" s="25" t="e">
        <f>VLOOKUP(A6716,'all NFkB targets'!$A$6:$A$571,1,FALSE)</f>
        <v>#N/A</v>
      </c>
    </row>
    <row r="6717" spans="1:16" x14ac:dyDescent="0.25">
      <c r="A6717" s="96" t="s">
        <v>1524</v>
      </c>
      <c r="B6717" s="21" t="s">
        <v>1525</v>
      </c>
      <c r="C6717" s="21"/>
      <c r="D6717" s="22">
        <v>0</v>
      </c>
      <c r="E6717" s="23">
        <v>-7.1898871360509667E-2</v>
      </c>
      <c r="F6717" s="23">
        <v>-2.075953633892735E-2</v>
      </c>
      <c r="G6717" s="23">
        <v>5.5742014542459271E-2</v>
      </c>
      <c r="H6717" s="23">
        <v>-0.16494620047469641</v>
      </c>
      <c r="I6717" s="25">
        <f t="shared" si="420"/>
        <v>0</v>
      </c>
      <c r="J6717" s="25">
        <f t="shared" si="421"/>
        <v>0</v>
      </c>
      <c r="K6717" s="25">
        <f t="shared" si="422"/>
        <v>0</v>
      </c>
      <c r="L6717" s="25">
        <f t="shared" si="423"/>
        <v>0</v>
      </c>
      <c r="M6717" s="25">
        <v>0</v>
      </c>
      <c r="N6717" s="25" t="e">
        <v>#N/A</v>
      </c>
      <c r="O6717" s="25" t="e">
        <f>VLOOKUP(A6717,'NFkB target TFs'!$E$10:$E$54,1,FALSE)</f>
        <v>#N/A</v>
      </c>
      <c r="P6717" s="25" t="e">
        <f>VLOOKUP(A6717,'all NFkB targets'!$A$6:$A$571,1,FALSE)</f>
        <v>#N/A</v>
      </c>
    </row>
    <row r="6718" spans="1:16" x14ac:dyDescent="0.25">
      <c r="A6718" s="96" t="s">
        <v>8733</v>
      </c>
      <c r="B6718" s="21" t="s">
        <v>8734</v>
      </c>
      <c r="C6718" s="21"/>
      <c r="D6718" s="22">
        <v>0</v>
      </c>
      <c r="E6718" s="23">
        <v>-0.10377321710462932</v>
      </c>
      <c r="F6718" s="23">
        <v>1.9065801729526363E-2</v>
      </c>
      <c r="G6718" s="23">
        <v>4.1532083898955109E-2</v>
      </c>
      <c r="H6718" s="23">
        <v>-0.16512054736580004</v>
      </c>
      <c r="I6718" s="25">
        <f t="shared" si="420"/>
        <v>0</v>
      </c>
      <c r="J6718" s="25">
        <f t="shared" si="421"/>
        <v>0</v>
      </c>
      <c r="K6718" s="25">
        <f t="shared" si="422"/>
        <v>0</v>
      </c>
      <c r="L6718" s="25">
        <f t="shared" si="423"/>
        <v>0</v>
      </c>
      <c r="M6718" s="25">
        <v>0</v>
      </c>
      <c r="N6718" s="25" t="e">
        <v>#N/A</v>
      </c>
      <c r="O6718" s="25" t="e">
        <f>VLOOKUP(A6718,'NFkB target TFs'!$E$10:$E$54,1,FALSE)</f>
        <v>#N/A</v>
      </c>
      <c r="P6718" s="25" t="e">
        <f>VLOOKUP(A6718,'all NFkB targets'!$A$6:$A$571,1,FALSE)</f>
        <v>#N/A</v>
      </c>
    </row>
    <row r="6719" spans="1:16" x14ac:dyDescent="0.25">
      <c r="A6719" s="96" t="s">
        <v>4784</v>
      </c>
      <c r="B6719" s="21" t="s">
        <v>4785</v>
      </c>
      <c r="C6719" s="21"/>
      <c r="D6719" s="22">
        <v>0</v>
      </c>
      <c r="E6719" s="23">
        <v>3.9567704850532646E-2</v>
      </c>
      <c r="F6719" s="23">
        <v>-9.5125045712565456E-2</v>
      </c>
      <c r="G6719" s="23">
        <v>-0.29970590041502831</v>
      </c>
      <c r="H6719" s="23">
        <v>-0.16527885013491009</v>
      </c>
      <c r="I6719" s="25">
        <f t="shared" si="420"/>
        <v>0</v>
      </c>
      <c r="J6719" s="25">
        <f t="shared" si="421"/>
        <v>0</v>
      </c>
      <c r="K6719" s="25">
        <f t="shared" si="422"/>
        <v>0</v>
      </c>
      <c r="L6719" s="25">
        <f t="shared" si="423"/>
        <v>0</v>
      </c>
      <c r="M6719" s="25">
        <v>0</v>
      </c>
      <c r="N6719" s="25" t="e">
        <v>#N/A</v>
      </c>
      <c r="O6719" s="25" t="e">
        <f>VLOOKUP(A6719,'NFkB target TFs'!$E$10:$E$54,1,FALSE)</f>
        <v>#N/A</v>
      </c>
      <c r="P6719" s="25" t="e">
        <f>VLOOKUP(A6719,'all NFkB targets'!$A$6:$A$571,1,FALSE)</f>
        <v>#N/A</v>
      </c>
    </row>
    <row r="6720" spans="1:16" x14ac:dyDescent="0.25">
      <c r="A6720" s="96" t="s">
        <v>4274</v>
      </c>
      <c r="B6720" s="21" t="s">
        <v>4275</v>
      </c>
      <c r="C6720" s="21"/>
      <c r="D6720" s="22">
        <v>0</v>
      </c>
      <c r="E6720" s="23">
        <v>-0.49089825944895304</v>
      </c>
      <c r="F6720" s="23">
        <v>-0.53912727142278716</v>
      </c>
      <c r="G6720" s="23">
        <v>-0.11069661918671184</v>
      </c>
      <c r="H6720" s="23">
        <v>-0.16530764697016082</v>
      </c>
      <c r="I6720" s="25">
        <f t="shared" si="420"/>
        <v>0</v>
      </c>
      <c r="J6720" s="25">
        <f t="shared" si="421"/>
        <v>0</v>
      </c>
      <c r="K6720" s="25">
        <f t="shared" si="422"/>
        <v>0</v>
      </c>
      <c r="L6720" s="25">
        <f t="shared" si="423"/>
        <v>0</v>
      </c>
      <c r="M6720" s="25">
        <v>0</v>
      </c>
      <c r="N6720" s="25" t="e">
        <v>#N/A</v>
      </c>
      <c r="O6720" s="25" t="e">
        <f>VLOOKUP(A6720,'NFkB target TFs'!$E$10:$E$54,1,FALSE)</f>
        <v>#N/A</v>
      </c>
      <c r="P6720" s="25" t="e">
        <f>VLOOKUP(A6720,'all NFkB targets'!$A$6:$A$571,1,FALSE)</f>
        <v>#N/A</v>
      </c>
    </row>
    <row r="6721" spans="1:16" x14ac:dyDescent="0.25">
      <c r="A6721" s="96" t="s">
        <v>958</v>
      </c>
      <c r="B6721" s="21" t="s">
        <v>959</v>
      </c>
      <c r="C6721" s="21"/>
      <c r="D6721" s="22">
        <v>0</v>
      </c>
      <c r="E6721" s="23">
        <v>-0.16000059778687922</v>
      </c>
      <c r="F6721" s="23">
        <v>-0.28905335285970701</v>
      </c>
      <c r="G6721" s="23">
        <v>0.18683123611350297</v>
      </c>
      <c r="H6721" s="23">
        <v>-0.16546090005619105</v>
      </c>
      <c r="I6721" s="25">
        <f t="shared" si="420"/>
        <v>0</v>
      </c>
      <c r="J6721" s="25">
        <f t="shared" si="421"/>
        <v>0</v>
      </c>
      <c r="K6721" s="25">
        <f t="shared" si="422"/>
        <v>0</v>
      </c>
      <c r="L6721" s="25">
        <f t="shared" si="423"/>
        <v>0</v>
      </c>
      <c r="M6721" s="25">
        <v>0</v>
      </c>
      <c r="N6721" s="25" t="e">
        <v>#N/A</v>
      </c>
      <c r="O6721" s="25" t="e">
        <f>VLOOKUP(A6721,'NFkB target TFs'!$E$10:$E$54,1,FALSE)</f>
        <v>#N/A</v>
      </c>
      <c r="P6721" s="25" t="e">
        <f>VLOOKUP(A6721,'all NFkB targets'!$A$6:$A$571,1,FALSE)</f>
        <v>#N/A</v>
      </c>
    </row>
    <row r="6722" spans="1:16" x14ac:dyDescent="0.25">
      <c r="A6722" s="96" t="s">
        <v>857</v>
      </c>
      <c r="B6722" s="21" t="s">
        <v>858</v>
      </c>
      <c r="C6722" s="21"/>
      <c r="D6722" s="22">
        <v>0</v>
      </c>
      <c r="E6722" s="23">
        <v>-0.17271052456680142</v>
      </c>
      <c r="F6722" s="23">
        <v>6.8832564648412392E-3</v>
      </c>
      <c r="G6722" s="23">
        <v>-0.17584983539941759</v>
      </c>
      <c r="H6722" s="23">
        <v>-0.16547206139849363</v>
      </c>
      <c r="I6722" s="25">
        <f t="shared" si="420"/>
        <v>0</v>
      </c>
      <c r="J6722" s="25">
        <f t="shared" si="421"/>
        <v>0</v>
      </c>
      <c r="K6722" s="25">
        <f t="shared" si="422"/>
        <v>0</v>
      </c>
      <c r="L6722" s="25">
        <f t="shared" si="423"/>
        <v>0</v>
      </c>
      <c r="M6722" s="25">
        <v>0</v>
      </c>
      <c r="N6722" s="25" t="e">
        <v>#N/A</v>
      </c>
      <c r="O6722" s="25" t="e">
        <f>VLOOKUP(A6722,'NFkB target TFs'!$E$10:$E$54,1,FALSE)</f>
        <v>#N/A</v>
      </c>
      <c r="P6722" s="25" t="e">
        <f>VLOOKUP(A6722,'all NFkB targets'!$A$6:$A$571,1,FALSE)</f>
        <v>#N/A</v>
      </c>
    </row>
    <row r="6723" spans="1:16" x14ac:dyDescent="0.25">
      <c r="A6723" s="96" t="s">
        <v>1817</v>
      </c>
      <c r="B6723" s="21" t="s">
        <v>1818</v>
      </c>
      <c r="C6723" s="21"/>
      <c r="D6723" s="22">
        <v>0</v>
      </c>
      <c r="E6723" s="23">
        <v>-1.7825030347432845E-2</v>
      </c>
      <c r="F6723" s="23">
        <v>0.16615898056072345</v>
      </c>
      <c r="G6723" s="23">
        <v>0.2015967886653536</v>
      </c>
      <c r="H6723" s="23">
        <v>-0.16553229696008917</v>
      </c>
      <c r="I6723" s="25">
        <f t="shared" si="420"/>
        <v>0</v>
      </c>
      <c r="J6723" s="25">
        <f t="shared" si="421"/>
        <v>0</v>
      </c>
      <c r="K6723" s="25">
        <f t="shared" si="422"/>
        <v>0</v>
      </c>
      <c r="L6723" s="25">
        <f t="shared" si="423"/>
        <v>0</v>
      </c>
      <c r="M6723" s="25">
        <v>0</v>
      </c>
      <c r="N6723" s="25" t="e">
        <v>#N/A</v>
      </c>
      <c r="O6723" s="25" t="e">
        <f>VLOOKUP(A6723,'NFkB target TFs'!$E$10:$E$54,1,FALSE)</f>
        <v>#N/A</v>
      </c>
      <c r="P6723" s="25" t="e">
        <f>VLOOKUP(A6723,'all NFkB targets'!$A$6:$A$571,1,FALSE)</f>
        <v>#N/A</v>
      </c>
    </row>
    <row r="6724" spans="1:16" x14ac:dyDescent="0.25">
      <c r="A6724" s="96" t="s">
        <v>6125</v>
      </c>
      <c r="B6724" s="21" t="s">
        <v>6126</v>
      </c>
      <c r="C6724" s="21"/>
      <c r="D6724" s="22">
        <v>0</v>
      </c>
      <c r="E6724" s="23">
        <v>-0.14985745347381421</v>
      </c>
      <c r="F6724" s="23">
        <v>9.2649287965674273E-2</v>
      </c>
      <c r="G6724" s="23">
        <v>0.16005645722244488</v>
      </c>
      <c r="H6724" s="23">
        <v>-0.16565398976895152</v>
      </c>
      <c r="I6724" s="25">
        <f t="shared" si="420"/>
        <v>0</v>
      </c>
      <c r="J6724" s="25">
        <f t="shared" si="421"/>
        <v>0</v>
      </c>
      <c r="K6724" s="25">
        <f t="shared" si="422"/>
        <v>0</v>
      </c>
      <c r="L6724" s="25">
        <f t="shared" si="423"/>
        <v>0</v>
      </c>
      <c r="M6724" s="25">
        <v>0</v>
      </c>
      <c r="N6724" s="25" t="e">
        <v>#N/A</v>
      </c>
      <c r="O6724" s="25" t="e">
        <f>VLOOKUP(A6724,'NFkB target TFs'!$E$10:$E$54,1,FALSE)</f>
        <v>#N/A</v>
      </c>
      <c r="P6724" s="25" t="e">
        <f>VLOOKUP(A6724,'all NFkB targets'!$A$6:$A$571,1,FALSE)</f>
        <v>#N/A</v>
      </c>
    </row>
    <row r="6725" spans="1:16" x14ac:dyDescent="0.25">
      <c r="A6725" s="96" t="s">
        <v>813</v>
      </c>
      <c r="B6725" s="21" t="s">
        <v>814</v>
      </c>
      <c r="C6725" s="21"/>
      <c r="D6725" s="22">
        <v>0</v>
      </c>
      <c r="E6725" s="23">
        <v>-0.20023927909789757</v>
      </c>
      <c r="F6725" s="23">
        <v>-0.19216794670858178</v>
      </c>
      <c r="G6725" s="23">
        <v>0.33219585490213827</v>
      </c>
      <c r="H6725" s="23">
        <v>-0.16570788485438936</v>
      </c>
      <c r="I6725" s="25">
        <f t="shared" si="420"/>
        <v>0</v>
      </c>
      <c r="J6725" s="25">
        <f t="shared" si="421"/>
        <v>0</v>
      </c>
      <c r="K6725" s="25">
        <f t="shared" si="422"/>
        <v>0</v>
      </c>
      <c r="L6725" s="25">
        <f t="shared" si="423"/>
        <v>0</v>
      </c>
      <c r="M6725" s="25">
        <v>0</v>
      </c>
      <c r="N6725" s="25" t="e">
        <v>#N/A</v>
      </c>
      <c r="O6725" s="25" t="e">
        <f>VLOOKUP(A6725,'NFkB target TFs'!$E$10:$E$54,1,FALSE)</f>
        <v>#N/A</v>
      </c>
      <c r="P6725" s="25" t="e">
        <f>VLOOKUP(A6725,'all NFkB targets'!$A$6:$A$571,1,FALSE)</f>
        <v>#N/A</v>
      </c>
    </row>
    <row r="6726" spans="1:16" x14ac:dyDescent="0.25">
      <c r="A6726" s="96" t="s">
        <v>8612</v>
      </c>
      <c r="B6726" s="21" t="s">
        <v>8613</v>
      </c>
      <c r="C6726" s="21"/>
      <c r="D6726" s="22">
        <v>0</v>
      </c>
      <c r="E6726" s="23">
        <v>0.13722801352444028</v>
      </c>
      <c r="F6726" s="23">
        <v>-2.946880067754586E-2</v>
      </c>
      <c r="G6726" s="23">
        <v>-0.19676924671665552</v>
      </c>
      <c r="H6726" s="23">
        <v>-0.16571331975187562</v>
      </c>
      <c r="I6726" s="25">
        <f t="shared" si="420"/>
        <v>0</v>
      </c>
      <c r="J6726" s="25">
        <f t="shared" si="421"/>
        <v>0</v>
      </c>
      <c r="K6726" s="25">
        <f t="shared" si="422"/>
        <v>0</v>
      </c>
      <c r="L6726" s="25">
        <f t="shared" si="423"/>
        <v>0</v>
      </c>
      <c r="M6726" s="25">
        <v>0</v>
      </c>
      <c r="N6726" s="25" t="e">
        <v>#N/A</v>
      </c>
      <c r="O6726" s="25" t="e">
        <f>VLOOKUP(A6726,'NFkB target TFs'!$E$10:$E$54,1,FALSE)</f>
        <v>#N/A</v>
      </c>
      <c r="P6726" s="25" t="e">
        <f>VLOOKUP(A6726,'all NFkB targets'!$A$6:$A$571,1,FALSE)</f>
        <v>#N/A</v>
      </c>
    </row>
    <row r="6727" spans="1:16" x14ac:dyDescent="0.25">
      <c r="A6727" s="96" t="s">
        <v>4047</v>
      </c>
      <c r="B6727" s="21" t="s">
        <v>4048</v>
      </c>
      <c r="C6727" s="21"/>
      <c r="D6727" s="22">
        <v>0</v>
      </c>
      <c r="E6727" s="23">
        <v>-0.12095661306974509</v>
      </c>
      <c r="F6727" s="23">
        <v>-3.6850617941965945E-2</v>
      </c>
      <c r="G6727" s="23">
        <v>-0.21438290771982979</v>
      </c>
      <c r="H6727" s="23">
        <v>-0.1658209164995553</v>
      </c>
      <c r="I6727" s="25">
        <f t="shared" si="420"/>
        <v>0</v>
      </c>
      <c r="J6727" s="25">
        <f t="shared" si="421"/>
        <v>0</v>
      </c>
      <c r="K6727" s="25">
        <f t="shared" si="422"/>
        <v>0</v>
      </c>
      <c r="L6727" s="25">
        <f t="shared" si="423"/>
        <v>0</v>
      </c>
      <c r="M6727" s="25">
        <v>0</v>
      </c>
      <c r="N6727" s="25" t="e">
        <v>#N/A</v>
      </c>
      <c r="O6727" s="25" t="e">
        <f>VLOOKUP(A6727,'NFkB target TFs'!$E$10:$E$54,1,FALSE)</f>
        <v>#N/A</v>
      </c>
      <c r="P6727" s="25" t="e">
        <f>VLOOKUP(A6727,'all NFkB targets'!$A$6:$A$571,1,FALSE)</f>
        <v>#N/A</v>
      </c>
    </row>
    <row r="6728" spans="1:16" x14ac:dyDescent="0.25">
      <c r="A6728" s="96" t="s">
        <v>12587</v>
      </c>
      <c r="B6728" s="21" t="s">
        <v>12588</v>
      </c>
      <c r="C6728" s="21"/>
      <c r="D6728" s="22">
        <v>0</v>
      </c>
      <c r="E6728" s="23">
        <v>0.11250938901506941</v>
      </c>
      <c r="F6728" s="28">
        <v>0.58922138216347297</v>
      </c>
      <c r="G6728" s="28">
        <v>0.36183503326182398</v>
      </c>
      <c r="H6728" s="24">
        <v>-0.16590067175334838</v>
      </c>
      <c r="I6728" s="25">
        <f t="shared" si="420"/>
        <v>0</v>
      </c>
      <c r="J6728" s="25">
        <f t="shared" si="421"/>
        <v>1</v>
      </c>
      <c r="K6728" s="25">
        <f t="shared" si="422"/>
        <v>0</v>
      </c>
      <c r="L6728" s="25">
        <f t="shared" si="423"/>
        <v>0</v>
      </c>
      <c r="M6728" s="25">
        <v>1</v>
      </c>
      <c r="N6728" s="25" t="e">
        <v>#N/A</v>
      </c>
      <c r="O6728" s="25" t="e">
        <f>VLOOKUP(A6728,'NFkB target TFs'!$E$10:$E$54,1,FALSE)</f>
        <v>#N/A</v>
      </c>
      <c r="P6728" s="25" t="e">
        <f>VLOOKUP(A6728,'all NFkB targets'!$A$6:$A$571,1,FALSE)</f>
        <v>#N/A</v>
      </c>
    </row>
    <row r="6729" spans="1:16" x14ac:dyDescent="0.25">
      <c r="A6729" s="96" t="s">
        <v>8769</v>
      </c>
      <c r="B6729" s="21" t="s">
        <v>8770</v>
      </c>
      <c r="C6729" s="21"/>
      <c r="D6729" s="22">
        <v>0</v>
      </c>
      <c r="E6729" s="23">
        <v>-0.17847698572925563</v>
      </c>
      <c r="F6729" s="23">
        <v>0.17280026654552461</v>
      </c>
      <c r="G6729" s="23">
        <v>0.18529148856414757</v>
      </c>
      <c r="H6729" s="23">
        <v>-0.16591979055363842</v>
      </c>
      <c r="I6729" s="25">
        <f t="shared" si="420"/>
        <v>0</v>
      </c>
      <c r="J6729" s="25">
        <f t="shared" si="421"/>
        <v>0</v>
      </c>
      <c r="K6729" s="25">
        <f t="shared" si="422"/>
        <v>0</v>
      </c>
      <c r="L6729" s="25">
        <f t="shared" si="423"/>
        <v>0</v>
      </c>
      <c r="M6729" s="25">
        <v>0</v>
      </c>
      <c r="N6729" s="25" t="e">
        <v>#N/A</v>
      </c>
      <c r="O6729" s="25" t="e">
        <f>VLOOKUP(A6729,'NFkB target TFs'!$E$10:$E$54,1,FALSE)</f>
        <v>#N/A</v>
      </c>
      <c r="P6729" s="25" t="e">
        <f>VLOOKUP(A6729,'all NFkB targets'!$A$6:$A$571,1,FALSE)</f>
        <v>#N/A</v>
      </c>
    </row>
    <row r="6730" spans="1:16" x14ac:dyDescent="0.25">
      <c r="A6730" s="96" t="s">
        <v>9831</v>
      </c>
      <c r="B6730" s="21" t="s">
        <v>9832</v>
      </c>
      <c r="C6730" s="21"/>
      <c r="D6730" s="22">
        <v>0</v>
      </c>
      <c r="E6730" s="23">
        <v>-0.42823297274046507</v>
      </c>
      <c r="F6730" s="23">
        <v>7.2891634763008153E-2</v>
      </c>
      <c r="G6730" s="23">
        <v>2.1226891623884678E-2</v>
      </c>
      <c r="H6730" s="23">
        <v>-0.16603173218312983</v>
      </c>
      <c r="I6730" s="25">
        <f t="shared" si="420"/>
        <v>0</v>
      </c>
      <c r="J6730" s="25">
        <f t="shared" si="421"/>
        <v>0</v>
      </c>
      <c r="K6730" s="25">
        <f t="shared" si="422"/>
        <v>0</v>
      </c>
      <c r="L6730" s="25">
        <f t="shared" si="423"/>
        <v>0</v>
      </c>
      <c r="M6730" s="25">
        <v>0</v>
      </c>
      <c r="N6730" s="25" t="e">
        <v>#N/A</v>
      </c>
      <c r="O6730" s="25" t="e">
        <f>VLOOKUP(A6730,'NFkB target TFs'!$E$10:$E$54,1,FALSE)</f>
        <v>#N/A</v>
      </c>
      <c r="P6730" s="25" t="e">
        <f>VLOOKUP(A6730,'all NFkB targets'!$A$6:$A$571,1,FALSE)</f>
        <v>#N/A</v>
      </c>
    </row>
    <row r="6731" spans="1:16" x14ac:dyDescent="0.25">
      <c r="A6731" s="96" t="s">
        <v>3862</v>
      </c>
      <c r="B6731" s="21" t="s">
        <v>941</v>
      </c>
      <c r="C6731" s="21"/>
      <c r="D6731" s="22">
        <v>0</v>
      </c>
      <c r="E6731" s="23">
        <v>0.56723745361536237</v>
      </c>
      <c r="F6731" s="23">
        <v>0.17319271527622346</v>
      </c>
      <c r="G6731" s="23">
        <v>0.40514621056488115</v>
      </c>
      <c r="H6731" s="23">
        <v>-0.1661150529942973</v>
      </c>
      <c r="I6731" s="25">
        <f t="shared" si="420"/>
        <v>0</v>
      </c>
      <c r="J6731" s="25">
        <f t="shared" si="421"/>
        <v>0</v>
      </c>
      <c r="K6731" s="25">
        <f t="shared" si="422"/>
        <v>0</v>
      </c>
      <c r="L6731" s="25">
        <f t="shared" si="423"/>
        <v>0</v>
      </c>
      <c r="M6731" s="25">
        <v>0</v>
      </c>
      <c r="N6731" s="25" t="e">
        <v>#N/A</v>
      </c>
      <c r="O6731" s="25" t="e">
        <f>VLOOKUP(A6731,'NFkB target TFs'!$E$10:$E$54,1,FALSE)</f>
        <v>#N/A</v>
      </c>
      <c r="P6731" s="25" t="e">
        <f>VLOOKUP(A6731,'all NFkB targets'!$A$6:$A$571,1,FALSE)</f>
        <v>#N/A</v>
      </c>
    </row>
    <row r="6732" spans="1:16" x14ac:dyDescent="0.25">
      <c r="A6732" s="96" t="s">
        <v>6004</v>
      </c>
      <c r="B6732" s="21" t="s">
        <v>6005</v>
      </c>
      <c r="C6732" s="21"/>
      <c r="D6732" s="22">
        <v>0</v>
      </c>
      <c r="E6732" s="23">
        <v>-9.8598277525745279E-2</v>
      </c>
      <c r="F6732" s="23">
        <v>-0.33251964748049784</v>
      </c>
      <c r="G6732" s="23">
        <v>-0.10804124022627809</v>
      </c>
      <c r="H6732" s="23">
        <v>-0.16621864718247373</v>
      </c>
      <c r="I6732" s="25">
        <f t="shared" si="420"/>
        <v>0</v>
      </c>
      <c r="J6732" s="25">
        <f t="shared" si="421"/>
        <v>0</v>
      </c>
      <c r="K6732" s="25">
        <f t="shared" si="422"/>
        <v>0</v>
      </c>
      <c r="L6732" s="25">
        <f t="shared" si="423"/>
        <v>0</v>
      </c>
      <c r="M6732" s="25">
        <v>0</v>
      </c>
      <c r="N6732" s="25" t="e">
        <v>#N/A</v>
      </c>
      <c r="O6732" s="25" t="e">
        <f>VLOOKUP(A6732,'NFkB target TFs'!$E$10:$E$54,1,FALSE)</f>
        <v>#N/A</v>
      </c>
      <c r="P6732" s="25" t="e">
        <f>VLOOKUP(A6732,'all NFkB targets'!$A$6:$A$571,1,FALSE)</f>
        <v>#N/A</v>
      </c>
    </row>
    <row r="6733" spans="1:16" x14ac:dyDescent="0.25">
      <c r="A6733" s="96" t="s">
        <v>4490</v>
      </c>
      <c r="B6733" s="21" t="s">
        <v>4491</v>
      </c>
      <c r="C6733" s="21"/>
      <c r="D6733" s="22">
        <v>0</v>
      </c>
      <c r="E6733" s="23">
        <v>0.32962880523890087</v>
      </c>
      <c r="F6733" s="23">
        <v>0.17376823190505269</v>
      </c>
      <c r="G6733" s="23">
        <v>0.22000576377574599</v>
      </c>
      <c r="H6733" s="23">
        <v>-0.16624625475541854</v>
      </c>
      <c r="I6733" s="25">
        <f t="shared" si="420"/>
        <v>0</v>
      </c>
      <c r="J6733" s="25">
        <f t="shared" si="421"/>
        <v>0</v>
      </c>
      <c r="K6733" s="25">
        <f t="shared" si="422"/>
        <v>0</v>
      </c>
      <c r="L6733" s="25">
        <f t="shared" si="423"/>
        <v>0</v>
      </c>
      <c r="M6733" s="25">
        <v>0</v>
      </c>
      <c r="N6733" s="25" t="e">
        <v>#N/A</v>
      </c>
      <c r="O6733" s="25" t="e">
        <f>VLOOKUP(A6733,'NFkB target TFs'!$E$10:$E$54,1,FALSE)</f>
        <v>#N/A</v>
      </c>
      <c r="P6733" s="25" t="e">
        <f>VLOOKUP(A6733,'all NFkB targets'!$A$6:$A$571,1,FALSE)</f>
        <v>#N/A</v>
      </c>
    </row>
    <row r="6734" spans="1:16" x14ac:dyDescent="0.25">
      <c r="A6734" s="96" t="s">
        <v>9690</v>
      </c>
      <c r="B6734" s="21" t="s">
        <v>9691</v>
      </c>
      <c r="C6734" s="21"/>
      <c r="D6734" s="22">
        <v>0</v>
      </c>
      <c r="E6734" s="23">
        <v>3.986637958119206E-2</v>
      </c>
      <c r="F6734" s="23">
        <v>0.35720771992997141</v>
      </c>
      <c r="G6734" s="23">
        <v>0.40602866957170708</v>
      </c>
      <c r="H6734" s="23">
        <v>-0.16626367730577143</v>
      </c>
      <c r="I6734" s="25">
        <f t="shared" si="420"/>
        <v>0</v>
      </c>
      <c r="J6734" s="25">
        <f t="shared" si="421"/>
        <v>0</v>
      </c>
      <c r="K6734" s="25">
        <f t="shared" si="422"/>
        <v>0</v>
      </c>
      <c r="L6734" s="25">
        <f t="shared" si="423"/>
        <v>0</v>
      </c>
      <c r="M6734" s="25">
        <v>0</v>
      </c>
      <c r="N6734" s="25" t="e">
        <v>#N/A</v>
      </c>
      <c r="O6734" s="25" t="e">
        <f>VLOOKUP(A6734,'NFkB target TFs'!$E$10:$E$54,1,FALSE)</f>
        <v>#N/A</v>
      </c>
      <c r="P6734" s="25" t="e">
        <f>VLOOKUP(A6734,'all NFkB targets'!$A$6:$A$571,1,FALSE)</f>
        <v>#N/A</v>
      </c>
    </row>
    <row r="6735" spans="1:16" x14ac:dyDescent="0.25">
      <c r="A6735" s="96" t="s">
        <v>12799</v>
      </c>
      <c r="B6735" s="21" t="s">
        <v>12800</v>
      </c>
      <c r="C6735" s="21"/>
      <c r="D6735" s="22">
        <v>0</v>
      </c>
      <c r="E6735" s="28">
        <v>0.14836502300280646</v>
      </c>
      <c r="F6735" s="28">
        <v>0.89238763612640626</v>
      </c>
      <c r="G6735" s="28">
        <v>0.52615544403732828</v>
      </c>
      <c r="H6735" s="24">
        <v>-0.16633089221703767</v>
      </c>
      <c r="I6735" s="25">
        <f t="shared" si="420"/>
        <v>0</v>
      </c>
      <c r="J6735" s="25">
        <f t="shared" si="421"/>
        <v>1</v>
      </c>
      <c r="K6735" s="25">
        <f t="shared" si="422"/>
        <v>0</v>
      </c>
      <c r="L6735" s="25">
        <f t="shared" si="423"/>
        <v>0</v>
      </c>
      <c r="M6735" s="25">
        <v>1</v>
      </c>
      <c r="N6735" s="25" t="e">
        <v>#N/A</v>
      </c>
      <c r="O6735" s="25" t="e">
        <f>VLOOKUP(A6735,'NFkB target TFs'!$E$10:$E$54,1,FALSE)</f>
        <v>#N/A</v>
      </c>
      <c r="P6735" s="25" t="e">
        <f>VLOOKUP(A6735,'all NFkB targets'!$A$6:$A$571,1,FALSE)</f>
        <v>#N/A</v>
      </c>
    </row>
    <row r="6736" spans="1:16" x14ac:dyDescent="0.25">
      <c r="A6736" s="96" t="s">
        <v>12094</v>
      </c>
      <c r="B6736" s="21" t="s">
        <v>12095</v>
      </c>
      <c r="C6736" s="21"/>
      <c r="D6736" s="22">
        <v>0</v>
      </c>
      <c r="E6736" s="24">
        <v>-1.515997034185278</v>
      </c>
      <c r="F6736" s="23">
        <v>8.6678788844944357E-2</v>
      </c>
      <c r="G6736" s="23">
        <v>3.2425195638392697E-2</v>
      </c>
      <c r="H6736" s="24">
        <v>-0.1663910202936231</v>
      </c>
      <c r="I6736" s="25">
        <f t="shared" si="420"/>
        <v>1</v>
      </c>
      <c r="J6736" s="25">
        <f t="shared" si="421"/>
        <v>0</v>
      </c>
      <c r="K6736" s="25">
        <f t="shared" si="422"/>
        <v>0</v>
      </c>
      <c r="L6736" s="25">
        <f t="shared" si="423"/>
        <v>0</v>
      </c>
      <c r="M6736" s="25">
        <v>1</v>
      </c>
      <c r="N6736" s="25" t="e">
        <v>#N/A</v>
      </c>
      <c r="O6736" s="25" t="e">
        <f>VLOOKUP(A6736,'NFkB target TFs'!$E$10:$E$54,1,FALSE)</f>
        <v>#N/A</v>
      </c>
      <c r="P6736" s="25" t="e">
        <f>VLOOKUP(A6736,'all NFkB targets'!$A$6:$A$571,1,FALSE)</f>
        <v>#N/A</v>
      </c>
    </row>
    <row r="6737" spans="1:16" x14ac:dyDescent="0.25">
      <c r="A6737" s="96" t="s">
        <v>2472</v>
      </c>
      <c r="B6737" s="21" t="s">
        <v>2473</v>
      </c>
      <c r="C6737" s="21"/>
      <c r="D6737" s="22">
        <v>0</v>
      </c>
      <c r="E6737" s="23">
        <v>-0.10324294798263765</v>
      </c>
      <c r="F6737" s="23">
        <v>-0.11887224849860081</v>
      </c>
      <c r="G6737" s="23">
        <v>-9.2422048089009265E-2</v>
      </c>
      <c r="H6737" s="23">
        <v>-0.16645799775094691</v>
      </c>
      <c r="I6737" s="25">
        <f t="shared" si="420"/>
        <v>0</v>
      </c>
      <c r="J6737" s="25">
        <f t="shared" si="421"/>
        <v>0</v>
      </c>
      <c r="K6737" s="25">
        <f t="shared" si="422"/>
        <v>0</v>
      </c>
      <c r="L6737" s="25">
        <f t="shared" si="423"/>
        <v>0</v>
      </c>
      <c r="M6737" s="25">
        <v>0</v>
      </c>
      <c r="N6737" s="25" t="e">
        <v>#N/A</v>
      </c>
      <c r="O6737" s="25" t="e">
        <f>VLOOKUP(A6737,'NFkB target TFs'!$E$10:$E$54,1,FALSE)</f>
        <v>#N/A</v>
      </c>
      <c r="P6737" s="25" t="e">
        <f>VLOOKUP(A6737,'all NFkB targets'!$A$6:$A$571,1,FALSE)</f>
        <v>#N/A</v>
      </c>
    </row>
    <row r="6738" spans="1:16" x14ac:dyDescent="0.25">
      <c r="A6738" s="96" t="s">
        <v>4694</v>
      </c>
      <c r="B6738" s="21" t="s">
        <v>4695</v>
      </c>
      <c r="C6738" s="21"/>
      <c r="D6738" s="22">
        <v>0</v>
      </c>
      <c r="E6738" s="23">
        <v>-0.35571814770293786</v>
      </c>
      <c r="F6738" s="23">
        <v>0.11435445184356469</v>
      </c>
      <c r="G6738" s="23">
        <v>-0.20011103652912032</v>
      </c>
      <c r="H6738" s="23">
        <v>-0.16671349643310712</v>
      </c>
      <c r="I6738" s="25">
        <f t="shared" si="420"/>
        <v>0</v>
      </c>
      <c r="J6738" s="25">
        <f t="shared" si="421"/>
        <v>0</v>
      </c>
      <c r="K6738" s="25">
        <f t="shared" si="422"/>
        <v>0</v>
      </c>
      <c r="L6738" s="25">
        <f t="shared" si="423"/>
        <v>0</v>
      </c>
      <c r="M6738" s="25">
        <v>0</v>
      </c>
      <c r="N6738" s="25" t="e">
        <v>#N/A</v>
      </c>
      <c r="O6738" s="25" t="e">
        <f>VLOOKUP(A6738,'NFkB target TFs'!$E$10:$E$54,1,FALSE)</f>
        <v>#N/A</v>
      </c>
      <c r="P6738" s="25" t="e">
        <f>VLOOKUP(A6738,'all NFkB targets'!$A$6:$A$571,1,FALSE)</f>
        <v>#N/A</v>
      </c>
    </row>
    <row r="6739" spans="1:16" x14ac:dyDescent="0.25">
      <c r="A6739" s="96" t="s">
        <v>1094</v>
      </c>
      <c r="B6739" s="21" t="s">
        <v>1095</v>
      </c>
      <c r="C6739" s="21"/>
      <c r="D6739" s="22">
        <v>0</v>
      </c>
      <c r="E6739" s="23">
        <v>0.29395054475674248</v>
      </c>
      <c r="F6739" s="23">
        <v>0.20853882750484573</v>
      </c>
      <c r="G6739" s="23">
        <v>-3.8699401878727245E-2</v>
      </c>
      <c r="H6739" s="23">
        <v>-0.16679563584958909</v>
      </c>
      <c r="I6739" s="25">
        <f t="shared" si="420"/>
        <v>0</v>
      </c>
      <c r="J6739" s="25">
        <f t="shared" si="421"/>
        <v>0</v>
      </c>
      <c r="K6739" s="25">
        <f t="shared" si="422"/>
        <v>0</v>
      </c>
      <c r="L6739" s="25">
        <f t="shared" si="423"/>
        <v>0</v>
      </c>
      <c r="M6739" s="25">
        <v>0</v>
      </c>
      <c r="N6739" s="25" t="e">
        <v>#N/A</v>
      </c>
      <c r="O6739" s="25" t="e">
        <f>VLOOKUP(A6739,'NFkB target TFs'!$E$10:$E$54,1,FALSE)</f>
        <v>#N/A</v>
      </c>
      <c r="P6739" s="25" t="e">
        <f>VLOOKUP(A6739,'all NFkB targets'!$A$6:$A$571,1,FALSE)</f>
        <v>#N/A</v>
      </c>
    </row>
    <row r="6740" spans="1:16" x14ac:dyDescent="0.25">
      <c r="A6740" s="96" t="s">
        <v>9034</v>
      </c>
      <c r="B6740" s="21" t="s">
        <v>9035</v>
      </c>
      <c r="C6740" s="21"/>
      <c r="D6740" s="22">
        <v>0</v>
      </c>
      <c r="E6740" s="23">
        <v>0.28508565092801585</v>
      </c>
      <c r="F6740" s="23">
        <v>-0.39689015256858434</v>
      </c>
      <c r="G6740" s="23">
        <v>-4.0095405577798428E-2</v>
      </c>
      <c r="H6740" s="23">
        <v>-0.16682943102898537</v>
      </c>
      <c r="I6740" s="25">
        <f t="shared" si="420"/>
        <v>0</v>
      </c>
      <c r="J6740" s="25">
        <f t="shared" si="421"/>
        <v>0</v>
      </c>
      <c r="K6740" s="25">
        <f t="shared" si="422"/>
        <v>0</v>
      </c>
      <c r="L6740" s="25">
        <f t="shared" si="423"/>
        <v>0</v>
      </c>
      <c r="M6740" s="25">
        <v>0</v>
      </c>
      <c r="N6740" s="25" t="e">
        <v>#N/A</v>
      </c>
      <c r="O6740" s="25" t="e">
        <f>VLOOKUP(A6740,'NFkB target TFs'!$E$10:$E$54,1,FALSE)</f>
        <v>#N/A</v>
      </c>
      <c r="P6740" s="25" t="e">
        <f>VLOOKUP(A6740,'all NFkB targets'!$A$6:$A$571,1,FALSE)</f>
        <v>#N/A</v>
      </c>
    </row>
    <row r="6741" spans="1:16" x14ac:dyDescent="0.25">
      <c r="A6741" s="96" t="s">
        <v>2432</v>
      </c>
      <c r="B6741" s="21" t="s">
        <v>941</v>
      </c>
      <c r="C6741" s="21"/>
      <c r="D6741" s="22">
        <v>0</v>
      </c>
      <c r="E6741" s="23">
        <v>0.4143597841173105</v>
      </c>
      <c r="F6741" s="23">
        <v>0.26477083243090066</v>
      </c>
      <c r="G6741" s="23">
        <v>-0.26462942538917367</v>
      </c>
      <c r="H6741" s="23">
        <v>-0.16684699165346242</v>
      </c>
      <c r="I6741" s="25">
        <f t="shared" si="420"/>
        <v>0</v>
      </c>
      <c r="J6741" s="25">
        <f t="shared" si="421"/>
        <v>0</v>
      </c>
      <c r="K6741" s="25">
        <f t="shared" si="422"/>
        <v>0</v>
      </c>
      <c r="L6741" s="25">
        <f t="shared" si="423"/>
        <v>0</v>
      </c>
      <c r="M6741" s="25">
        <v>0</v>
      </c>
      <c r="N6741" s="25" t="e">
        <v>#N/A</v>
      </c>
      <c r="O6741" s="25" t="e">
        <f>VLOOKUP(A6741,'NFkB target TFs'!$E$10:$E$54,1,FALSE)</f>
        <v>#N/A</v>
      </c>
      <c r="P6741" s="25" t="e">
        <f>VLOOKUP(A6741,'all NFkB targets'!$A$6:$A$571,1,FALSE)</f>
        <v>#N/A</v>
      </c>
    </row>
    <row r="6742" spans="1:16" x14ac:dyDescent="0.25">
      <c r="A6742" s="96" t="s">
        <v>10720</v>
      </c>
      <c r="B6742" s="21" t="s">
        <v>10721</v>
      </c>
      <c r="C6742" s="21"/>
      <c r="D6742" s="22">
        <v>0</v>
      </c>
      <c r="E6742" s="23">
        <v>-0.48672972416224702</v>
      </c>
      <c r="F6742" s="23">
        <v>-0.25734004673268751</v>
      </c>
      <c r="G6742" s="23">
        <v>-0.44035452605874154</v>
      </c>
      <c r="H6742" s="23">
        <v>-0.16689744276960899</v>
      </c>
      <c r="I6742" s="25">
        <f t="shared" si="420"/>
        <v>0</v>
      </c>
      <c r="J6742" s="25">
        <f t="shared" si="421"/>
        <v>0</v>
      </c>
      <c r="K6742" s="25">
        <f t="shared" si="422"/>
        <v>0</v>
      </c>
      <c r="L6742" s="25">
        <f t="shared" si="423"/>
        <v>0</v>
      </c>
      <c r="M6742" s="25">
        <v>0</v>
      </c>
      <c r="N6742" s="25" t="e">
        <v>#N/A</v>
      </c>
      <c r="O6742" s="25" t="e">
        <f>VLOOKUP(A6742,'NFkB target TFs'!$E$10:$E$54,1,FALSE)</f>
        <v>#N/A</v>
      </c>
      <c r="P6742" s="25" t="e">
        <f>VLOOKUP(A6742,'all NFkB targets'!$A$6:$A$571,1,FALSE)</f>
        <v>#N/A</v>
      </c>
    </row>
    <row r="6743" spans="1:16" x14ac:dyDescent="0.25">
      <c r="A6743" s="96" t="s">
        <v>1474</v>
      </c>
      <c r="B6743" s="21" t="s">
        <v>1475</v>
      </c>
      <c r="C6743" s="21"/>
      <c r="D6743" s="22">
        <v>0</v>
      </c>
      <c r="E6743" s="23">
        <v>7.7405961753789415E-2</v>
      </c>
      <c r="F6743" s="23">
        <v>0.51623958368888689</v>
      </c>
      <c r="G6743" s="23">
        <v>0.47369449035718503</v>
      </c>
      <c r="H6743" s="23">
        <v>-0.16690702077105241</v>
      </c>
      <c r="I6743" s="25">
        <f t="shared" si="420"/>
        <v>0</v>
      </c>
      <c r="J6743" s="25">
        <f t="shared" si="421"/>
        <v>0</v>
      </c>
      <c r="K6743" s="25">
        <f t="shared" si="422"/>
        <v>0</v>
      </c>
      <c r="L6743" s="25">
        <f t="shared" si="423"/>
        <v>0</v>
      </c>
      <c r="M6743" s="25">
        <v>0</v>
      </c>
      <c r="N6743" s="25" t="e">
        <v>#N/A</v>
      </c>
      <c r="O6743" s="25" t="e">
        <f>VLOOKUP(A6743,'NFkB target TFs'!$E$10:$E$54,1,FALSE)</f>
        <v>#N/A</v>
      </c>
      <c r="P6743" s="25" t="e">
        <f>VLOOKUP(A6743,'all NFkB targets'!$A$6:$A$571,1,FALSE)</f>
        <v>#N/A</v>
      </c>
    </row>
    <row r="6744" spans="1:16" x14ac:dyDescent="0.25">
      <c r="A6744" s="96" t="s">
        <v>3889</v>
      </c>
      <c r="B6744" s="21" t="s">
        <v>3890</v>
      </c>
      <c r="C6744" s="21"/>
      <c r="D6744" s="22">
        <v>0</v>
      </c>
      <c r="E6744" s="23">
        <v>-0.23202820680995054</v>
      </c>
      <c r="F6744" s="23">
        <v>-0.14045559696281662</v>
      </c>
      <c r="G6744" s="23">
        <v>-3.371870947810094E-2</v>
      </c>
      <c r="H6744" s="23">
        <v>-0.1669698462447872</v>
      </c>
      <c r="I6744" s="25">
        <f t="shared" si="420"/>
        <v>0</v>
      </c>
      <c r="J6744" s="25">
        <f t="shared" si="421"/>
        <v>0</v>
      </c>
      <c r="K6744" s="25">
        <f t="shared" si="422"/>
        <v>0</v>
      </c>
      <c r="L6744" s="25">
        <f t="shared" si="423"/>
        <v>0</v>
      </c>
      <c r="M6744" s="25">
        <v>0</v>
      </c>
      <c r="N6744" s="25" t="e">
        <v>#N/A</v>
      </c>
      <c r="O6744" s="25" t="e">
        <f>VLOOKUP(A6744,'NFkB target TFs'!$E$10:$E$54,1,FALSE)</f>
        <v>#N/A</v>
      </c>
      <c r="P6744" s="25" t="e">
        <f>VLOOKUP(A6744,'all NFkB targets'!$A$6:$A$571,1,FALSE)</f>
        <v>#N/A</v>
      </c>
    </row>
    <row r="6745" spans="1:16" x14ac:dyDescent="0.25">
      <c r="A6745" s="96" t="s">
        <v>2269</v>
      </c>
      <c r="B6745" s="21" t="s">
        <v>2270</v>
      </c>
      <c r="C6745" s="21"/>
      <c r="D6745" s="22">
        <v>0</v>
      </c>
      <c r="E6745" s="23">
        <v>0.25365521959327153</v>
      </c>
      <c r="F6745" s="23">
        <v>-0.13874539175900513</v>
      </c>
      <c r="G6745" s="23">
        <v>0.13867568345685446</v>
      </c>
      <c r="H6745" s="23">
        <v>-0.16701936729882508</v>
      </c>
      <c r="I6745" s="25">
        <f t="shared" si="420"/>
        <v>0</v>
      </c>
      <c r="J6745" s="25">
        <f t="shared" si="421"/>
        <v>0</v>
      </c>
      <c r="K6745" s="25">
        <f t="shared" si="422"/>
        <v>0</v>
      </c>
      <c r="L6745" s="25">
        <f t="shared" si="423"/>
        <v>0</v>
      </c>
      <c r="M6745" s="25">
        <v>0</v>
      </c>
      <c r="N6745" s="25" t="e">
        <v>#N/A</v>
      </c>
      <c r="O6745" s="25" t="e">
        <f>VLOOKUP(A6745,'NFkB target TFs'!$E$10:$E$54,1,FALSE)</f>
        <v>#N/A</v>
      </c>
      <c r="P6745" s="25" t="e">
        <f>VLOOKUP(A6745,'all NFkB targets'!$A$6:$A$571,1,FALSE)</f>
        <v>#N/A</v>
      </c>
    </row>
    <row r="6746" spans="1:16" x14ac:dyDescent="0.25">
      <c r="A6746" s="96" t="s">
        <v>3281</v>
      </c>
      <c r="B6746" s="21" t="s">
        <v>3282</v>
      </c>
      <c r="C6746" s="21"/>
      <c r="D6746" s="22">
        <v>0</v>
      </c>
      <c r="E6746" s="23">
        <v>-0.30058627248162534</v>
      </c>
      <c r="F6746" s="23">
        <v>-0.32205847264181281</v>
      </c>
      <c r="G6746" s="23">
        <v>-0.24921590108872368</v>
      </c>
      <c r="H6746" s="23">
        <v>-0.16728470154098907</v>
      </c>
      <c r="I6746" s="25">
        <f t="shared" si="420"/>
        <v>0</v>
      </c>
      <c r="J6746" s="25">
        <f t="shared" si="421"/>
        <v>0</v>
      </c>
      <c r="K6746" s="25">
        <f t="shared" si="422"/>
        <v>0</v>
      </c>
      <c r="L6746" s="25">
        <f t="shared" si="423"/>
        <v>0</v>
      </c>
      <c r="M6746" s="25">
        <v>0</v>
      </c>
      <c r="N6746" s="25" t="e">
        <v>#N/A</v>
      </c>
      <c r="O6746" s="25" t="e">
        <f>VLOOKUP(A6746,'NFkB target TFs'!$E$10:$E$54,1,FALSE)</f>
        <v>#N/A</v>
      </c>
      <c r="P6746" s="25" t="e">
        <f>VLOOKUP(A6746,'all NFkB targets'!$A$6:$A$571,1,FALSE)</f>
        <v>#N/A</v>
      </c>
    </row>
    <row r="6747" spans="1:16" x14ac:dyDescent="0.25">
      <c r="A6747" s="96" t="s">
        <v>2941</v>
      </c>
      <c r="B6747" s="21" t="s">
        <v>2942</v>
      </c>
      <c r="C6747" s="21"/>
      <c r="D6747" s="22">
        <v>0</v>
      </c>
      <c r="E6747" s="23">
        <v>0.27426790562236597</v>
      </c>
      <c r="F6747" s="23">
        <v>0.1152803207054539</v>
      </c>
      <c r="G6747" s="23">
        <v>-0.22561992836684383</v>
      </c>
      <c r="H6747" s="23">
        <v>-0.16729654079773046</v>
      </c>
      <c r="I6747" s="25">
        <f t="shared" si="420"/>
        <v>0</v>
      </c>
      <c r="J6747" s="25">
        <f t="shared" si="421"/>
        <v>0</v>
      </c>
      <c r="K6747" s="25">
        <f t="shared" si="422"/>
        <v>0</v>
      </c>
      <c r="L6747" s="25">
        <f t="shared" si="423"/>
        <v>0</v>
      </c>
      <c r="M6747" s="25">
        <v>0</v>
      </c>
      <c r="N6747" s="25" t="e">
        <v>#N/A</v>
      </c>
      <c r="O6747" s="25" t="e">
        <f>VLOOKUP(A6747,'NFkB target TFs'!$E$10:$E$54,1,FALSE)</f>
        <v>#N/A</v>
      </c>
      <c r="P6747" s="25" t="e">
        <f>VLOOKUP(A6747,'all NFkB targets'!$A$6:$A$571,1,FALSE)</f>
        <v>#N/A</v>
      </c>
    </row>
    <row r="6748" spans="1:16" x14ac:dyDescent="0.25">
      <c r="A6748" s="96" t="s">
        <v>13659</v>
      </c>
      <c r="B6748" s="21" t="s">
        <v>13660</v>
      </c>
      <c r="C6748" s="21"/>
      <c r="D6748" s="22">
        <v>0</v>
      </c>
      <c r="E6748" s="28">
        <v>0.4568778411037176</v>
      </c>
      <c r="F6748" s="24">
        <v>-0.41719458846896901</v>
      </c>
      <c r="G6748" s="24">
        <v>-1.1418482827952785</v>
      </c>
      <c r="H6748" s="24">
        <v>-0.1673426773494959</v>
      </c>
      <c r="I6748" s="25">
        <f t="shared" si="420"/>
        <v>0</v>
      </c>
      <c r="J6748" s="25">
        <f t="shared" si="421"/>
        <v>0</v>
      </c>
      <c r="K6748" s="25">
        <f t="shared" si="422"/>
        <v>1</v>
      </c>
      <c r="L6748" s="25">
        <f t="shared" si="423"/>
        <v>0</v>
      </c>
      <c r="M6748" s="25">
        <v>1</v>
      </c>
      <c r="N6748" s="25" t="e">
        <v>#N/A</v>
      </c>
      <c r="O6748" s="25" t="e">
        <f>VLOOKUP(A6748,'NFkB target TFs'!$E$10:$E$54,1,FALSE)</f>
        <v>#N/A</v>
      </c>
      <c r="P6748" s="25" t="e">
        <f>VLOOKUP(A6748,'all NFkB targets'!$A$6:$A$571,1,FALSE)</f>
        <v>#N/A</v>
      </c>
    </row>
    <row r="6749" spans="1:16" x14ac:dyDescent="0.25">
      <c r="A6749" s="96" t="s">
        <v>6356</v>
      </c>
      <c r="B6749" s="21" t="s">
        <v>6357</v>
      </c>
      <c r="C6749" s="21"/>
      <c r="D6749" s="22">
        <v>0</v>
      </c>
      <c r="E6749" s="23">
        <v>0.24158168775251912</v>
      </c>
      <c r="F6749" s="23">
        <v>0.22186025790699479</v>
      </c>
      <c r="G6749" s="23">
        <v>-3.7758490883475417E-2</v>
      </c>
      <c r="H6749" s="23">
        <v>-0.16740218871418039</v>
      </c>
      <c r="I6749" s="25">
        <f t="shared" si="420"/>
        <v>0</v>
      </c>
      <c r="J6749" s="25">
        <f t="shared" si="421"/>
        <v>0</v>
      </c>
      <c r="K6749" s="25">
        <f t="shared" si="422"/>
        <v>0</v>
      </c>
      <c r="L6749" s="25">
        <f t="shared" si="423"/>
        <v>0</v>
      </c>
      <c r="M6749" s="25">
        <v>0</v>
      </c>
      <c r="N6749" s="25" t="e">
        <v>#N/A</v>
      </c>
      <c r="O6749" s="25" t="e">
        <f>VLOOKUP(A6749,'NFkB target TFs'!$E$10:$E$54,1,FALSE)</f>
        <v>#N/A</v>
      </c>
      <c r="P6749" s="25" t="e">
        <f>VLOOKUP(A6749,'all NFkB targets'!$A$6:$A$571,1,FALSE)</f>
        <v>#N/A</v>
      </c>
    </row>
    <row r="6750" spans="1:16" x14ac:dyDescent="0.25">
      <c r="A6750" s="96" t="s">
        <v>11892</v>
      </c>
      <c r="B6750" s="21" t="s">
        <v>941</v>
      </c>
      <c r="C6750" s="21"/>
      <c r="D6750" s="22">
        <v>0</v>
      </c>
      <c r="E6750" s="23">
        <v>0.14519530713859982</v>
      </c>
      <c r="F6750" s="23">
        <v>0.17846685957259653</v>
      </c>
      <c r="G6750" s="23">
        <v>0.13750352374993502</v>
      </c>
      <c r="H6750" s="23">
        <v>-0.16754022203143507</v>
      </c>
      <c r="I6750" s="25">
        <f t="shared" si="420"/>
        <v>0</v>
      </c>
      <c r="J6750" s="25">
        <f t="shared" si="421"/>
        <v>0</v>
      </c>
      <c r="K6750" s="25">
        <f t="shared" si="422"/>
        <v>0</v>
      </c>
      <c r="L6750" s="25">
        <f t="shared" si="423"/>
        <v>0</v>
      </c>
      <c r="M6750" s="25">
        <v>0</v>
      </c>
      <c r="N6750" s="25" t="e">
        <v>#N/A</v>
      </c>
      <c r="O6750" s="25" t="e">
        <f>VLOOKUP(A6750,'NFkB target TFs'!$E$10:$E$54,1,FALSE)</f>
        <v>#N/A</v>
      </c>
      <c r="P6750" s="25" t="e">
        <f>VLOOKUP(A6750,'all NFkB targets'!$A$6:$A$571,1,FALSE)</f>
        <v>#N/A</v>
      </c>
    </row>
    <row r="6751" spans="1:16" x14ac:dyDescent="0.25">
      <c r="A6751" s="96" t="s">
        <v>4412</v>
      </c>
      <c r="B6751" s="21" t="s">
        <v>4413</v>
      </c>
      <c r="C6751" s="21"/>
      <c r="D6751" s="22">
        <v>0</v>
      </c>
      <c r="E6751" s="23">
        <v>0.22147521815526874</v>
      </c>
      <c r="F6751" s="23">
        <v>4.572370119858013E-2</v>
      </c>
      <c r="G6751" s="23">
        <v>4.8054148402491607E-2</v>
      </c>
      <c r="H6751" s="23">
        <v>-0.16756060564870592</v>
      </c>
      <c r="I6751" s="25">
        <f t="shared" si="420"/>
        <v>0</v>
      </c>
      <c r="J6751" s="25">
        <f t="shared" si="421"/>
        <v>0</v>
      </c>
      <c r="K6751" s="25">
        <f t="shared" si="422"/>
        <v>0</v>
      </c>
      <c r="L6751" s="25">
        <f t="shared" si="423"/>
        <v>0</v>
      </c>
      <c r="M6751" s="25">
        <v>0</v>
      </c>
      <c r="N6751" s="25" t="e">
        <v>#N/A</v>
      </c>
      <c r="O6751" s="25" t="e">
        <f>VLOOKUP(A6751,'NFkB target TFs'!$E$10:$E$54,1,FALSE)</f>
        <v>#N/A</v>
      </c>
      <c r="P6751" s="25" t="e">
        <f>VLOOKUP(A6751,'all NFkB targets'!$A$6:$A$571,1,FALSE)</f>
        <v>#N/A</v>
      </c>
    </row>
    <row r="6752" spans="1:16" x14ac:dyDescent="0.25">
      <c r="A6752" s="96" t="s">
        <v>10102</v>
      </c>
      <c r="B6752" s="21" t="s">
        <v>10103</v>
      </c>
      <c r="C6752" s="21"/>
      <c r="D6752" s="22">
        <v>0</v>
      </c>
      <c r="E6752" s="23">
        <v>1.187892237461317E-3</v>
      </c>
      <c r="F6752" s="23">
        <v>0.12165945268960426</v>
      </c>
      <c r="G6752" s="23">
        <v>-0.26354836915981716</v>
      </c>
      <c r="H6752" s="23">
        <v>-0.16757693140799604</v>
      </c>
      <c r="I6752" s="25">
        <f t="shared" si="420"/>
        <v>0</v>
      </c>
      <c r="J6752" s="25">
        <f t="shared" si="421"/>
        <v>0</v>
      </c>
      <c r="K6752" s="25">
        <f t="shared" si="422"/>
        <v>0</v>
      </c>
      <c r="L6752" s="25">
        <f t="shared" si="423"/>
        <v>0</v>
      </c>
      <c r="M6752" s="25">
        <v>0</v>
      </c>
      <c r="N6752" s="25" t="e">
        <v>#N/A</v>
      </c>
      <c r="O6752" s="25" t="e">
        <f>VLOOKUP(A6752,'NFkB target TFs'!$E$10:$E$54,1,FALSE)</f>
        <v>#N/A</v>
      </c>
      <c r="P6752" s="25" t="e">
        <f>VLOOKUP(A6752,'all NFkB targets'!$A$6:$A$571,1,FALSE)</f>
        <v>#N/A</v>
      </c>
    </row>
    <row r="6753" spans="1:16" x14ac:dyDescent="0.25">
      <c r="A6753" s="96" t="s">
        <v>2345</v>
      </c>
      <c r="B6753" s="21" t="s">
        <v>2346</v>
      </c>
      <c r="C6753" s="21"/>
      <c r="D6753" s="22">
        <v>0</v>
      </c>
      <c r="E6753" s="23">
        <v>0.24188859696224538</v>
      </c>
      <c r="F6753" s="23">
        <v>0.35202259186198459</v>
      </c>
      <c r="G6753" s="23">
        <v>0.22405056835695089</v>
      </c>
      <c r="H6753" s="23">
        <v>-0.16759533320430681</v>
      </c>
      <c r="I6753" s="25">
        <f t="shared" si="420"/>
        <v>0</v>
      </c>
      <c r="J6753" s="25">
        <f t="shared" si="421"/>
        <v>0</v>
      </c>
      <c r="K6753" s="25">
        <f t="shared" si="422"/>
        <v>0</v>
      </c>
      <c r="L6753" s="25">
        <f t="shared" si="423"/>
        <v>0</v>
      </c>
      <c r="M6753" s="25">
        <v>0</v>
      </c>
      <c r="N6753" s="25" t="e">
        <v>#N/A</v>
      </c>
      <c r="O6753" s="25" t="e">
        <f>VLOOKUP(A6753,'NFkB target TFs'!$E$10:$E$54,1,FALSE)</f>
        <v>#N/A</v>
      </c>
      <c r="P6753" s="25" t="e">
        <f>VLOOKUP(A6753,'all NFkB targets'!$A$6:$A$571,1,FALSE)</f>
        <v>#N/A</v>
      </c>
    </row>
    <row r="6754" spans="1:16" x14ac:dyDescent="0.25">
      <c r="A6754" s="96" t="s">
        <v>990</v>
      </c>
      <c r="B6754" s="21" t="s">
        <v>991</v>
      </c>
      <c r="C6754" s="21"/>
      <c r="D6754" s="22">
        <v>0</v>
      </c>
      <c r="E6754" s="23">
        <v>0.26512791773401989</v>
      </c>
      <c r="F6754" s="23">
        <v>-0.13170336425824769</v>
      </c>
      <c r="G6754" s="23">
        <v>-0.23510347308600152</v>
      </c>
      <c r="H6754" s="23">
        <v>-0.16768194415362767</v>
      </c>
      <c r="I6754" s="25">
        <f t="shared" si="420"/>
        <v>0</v>
      </c>
      <c r="J6754" s="25">
        <f t="shared" si="421"/>
        <v>0</v>
      </c>
      <c r="K6754" s="25">
        <f t="shared" si="422"/>
        <v>0</v>
      </c>
      <c r="L6754" s="25">
        <f t="shared" si="423"/>
        <v>0</v>
      </c>
      <c r="M6754" s="25">
        <v>0</v>
      </c>
      <c r="N6754" s="25" t="e">
        <v>#N/A</v>
      </c>
      <c r="O6754" s="25" t="e">
        <f>VLOOKUP(A6754,'NFkB target TFs'!$E$10:$E$54,1,FALSE)</f>
        <v>#N/A</v>
      </c>
      <c r="P6754" s="25" t="e">
        <f>VLOOKUP(A6754,'all NFkB targets'!$A$6:$A$571,1,FALSE)</f>
        <v>#N/A</v>
      </c>
    </row>
    <row r="6755" spans="1:16" x14ac:dyDescent="0.25">
      <c r="A6755" s="96" t="s">
        <v>10032</v>
      </c>
      <c r="B6755" s="21" t="s">
        <v>10033</v>
      </c>
      <c r="C6755" s="21"/>
      <c r="D6755" s="22">
        <v>0</v>
      </c>
      <c r="E6755" s="23">
        <v>0.24239528168021862</v>
      </c>
      <c r="F6755" s="23">
        <v>-0.11261565134121625</v>
      </c>
      <c r="G6755" s="23">
        <v>-0.18364507969144422</v>
      </c>
      <c r="H6755" s="23">
        <v>-0.1679685854747042</v>
      </c>
      <c r="I6755" s="25">
        <f t="shared" si="420"/>
        <v>0</v>
      </c>
      <c r="J6755" s="25">
        <f t="shared" si="421"/>
        <v>0</v>
      </c>
      <c r="K6755" s="25">
        <f t="shared" si="422"/>
        <v>0</v>
      </c>
      <c r="L6755" s="25">
        <f t="shared" si="423"/>
        <v>0</v>
      </c>
      <c r="M6755" s="25">
        <v>0</v>
      </c>
      <c r="N6755" s="25" t="e">
        <v>#N/A</v>
      </c>
      <c r="O6755" s="25" t="e">
        <f>VLOOKUP(A6755,'NFkB target TFs'!$E$10:$E$54,1,FALSE)</f>
        <v>#N/A</v>
      </c>
      <c r="P6755" s="25" t="e">
        <f>VLOOKUP(A6755,'all NFkB targets'!$A$6:$A$571,1,FALSE)</f>
        <v>#N/A</v>
      </c>
    </row>
    <row r="6756" spans="1:16" x14ac:dyDescent="0.25">
      <c r="A6756" s="96" t="s">
        <v>4264</v>
      </c>
      <c r="B6756" s="21" t="s">
        <v>4265</v>
      </c>
      <c r="C6756" s="21"/>
      <c r="D6756" s="22">
        <v>0</v>
      </c>
      <c r="E6756" s="23">
        <v>7.6296219976665539E-2</v>
      </c>
      <c r="F6756" s="23">
        <v>-2.0474559906165535E-2</v>
      </c>
      <c r="G6756" s="23">
        <v>-0.14850321390053797</v>
      </c>
      <c r="H6756" s="23">
        <v>-0.168106574343791</v>
      </c>
      <c r="I6756" s="25">
        <f t="shared" si="420"/>
        <v>0</v>
      </c>
      <c r="J6756" s="25">
        <f t="shared" si="421"/>
        <v>0</v>
      </c>
      <c r="K6756" s="25">
        <f t="shared" si="422"/>
        <v>0</v>
      </c>
      <c r="L6756" s="25">
        <f t="shared" si="423"/>
        <v>0</v>
      </c>
      <c r="M6756" s="25">
        <v>0</v>
      </c>
      <c r="N6756" s="25" t="e">
        <v>#N/A</v>
      </c>
      <c r="O6756" s="25" t="e">
        <f>VLOOKUP(A6756,'NFkB target TFs'!$E$10:$E$54,1,FALSE)</f>
        <v>#N/A</v>
      </c>
      <c r="P6756" s="25" t="e">
        <f>VLOOKUP(A6756,'all NFkB targets'!$A$6:$A$571,1,FALSE)</f>
        <v>#N/A</v>
      </c>
    </row>
    <row r="6757" spans="1:16" x14ac:dyDescent="0.25">
      <c r="A6757" s="96" t="s">
        <v>5335</v>
      </c>
      <c r="B6757" s="21" t="s">
        <v>5336</v>
      </c>
      <c r="C6757" s="21"/>
      <c r="D6757" s="22">
        <v>0</v>
      </c>
      <c r="E6757" s="23">
        <v>0.1184496251926911</v>
      </c>
      <c r="F6757" s="23">
        <v>-0.42843414399462343</v>
      </c>
      <c r="G6757" s="23">
        <v>-0.21059175770179384</v>
      </c>
      <c r="H6757" s="23">
        <v>-0.16819340908453728</v>
      </c>
      <c r="I6757" s="25">
        <f t="shared" si="420"/>
        <v>0</v>
      </c>
      <c r="J6757" s="25">
        <f t="shared" si="421"/>
        <v>0</v>
      </c>
      <c r="K6757" s="25">
        <f t="shared" si="422"/>
        <v>0</v>
      </c>
      <c r="L6757" s="25">
        <f t="shared" si="423"/>
        <v>0</v>
      </c>
      <c r="M6757" s="25">
        <v>0</v>
      </c>
      <c r="N6757" s="25" t="e">
        <v>#N/A</v>
      </c>
      <c r="O6757" s="25" t="e">
        <f>VLOOKUP(A6757,'NFkB target TFs'!$E$10:$E$54,1,FALSE)</f>
        <v>#N/A</v>
      </c>
      <c r="P6757" s="25" t="e">
        <f>VLOOKUP(A6757,'all NFkB targets'!$A$6:$A$571,1,FALSE)</f>
        <v>#N/A</v>
      </c>
    </row>
    <row r="6758" spans="1:16" x14ac:dyDescent="0.25">
      <c r="A6758" s="96" t="s">
        <v>12217</v>
      </c>
      <c r="B6758" s="21" t="s">
        <v>12218</v>
      </c>
      <c r="C6758" s="21"/>
      <c r="D6758" s="22">
        <v>0</v>
      </c>
      <c r="E6758" s="24">
        <v>-1.4310070531085681</v>
      </c>
      <c r="F6758" s="28">
        <v>0.1245412169559334</v>
      </c>
      <c r="G6758" s="23">
        <v>0.10367955847538264</v>
      </c>
      <c r="H6758" s="24">
        <v>-0.16819459245767213</v>
      </c>
      <c r="I6758" s="25">
        <f t="shared" si="420"/>
        <v>1</v>
      </c>
      <c r="J6758" s="25">
        <f t="shared" si="421"/>
        <v>0</v>
      </c>
      <c r="K6758" s="25">
        <f t="shared" si="422"/>
        <v>0</v>
      </c>
      <c r="L6758" s="25">
        <f t="shared" si="423"/>
        <v>0</v>
      </c>
      <c r="M6758" s="25">
        <v>1</v>
      </c>
      <c r="N6758" s="25" t="e">
        <v>#N/A</v>
      </c>
      <c r="O6758" s="25" t="e">
        <f>VLOOKUP(A6758,'NFkB target TFs'!$E$10:$E$54,1,FALSE)</f>
        <v>#N/A</v>
      </c>
      <c r="P6758" s="25" t="e">
        <f>VLOOKUP(A6758,'all NFkB targets'!$A$6:$A$571,1,FALSE)</f>
        <v>#N/A</v>
      </c>
    </row>
    <row r="6759" spans="1:16" x14ac:dyDescent="0.25">
      <c r="A6759" s="96" t="s">
        <v>2353</v>
      </c>
      <c r="B6759" s="21" t="s">
        <v>2354</v>
      </c>
      <c r="C6759" s="21"/>
      <c r="D6759" s="22">
        <v>0</v>
      </c>
      <c r="E6759" s="23">
        <v>-0.12073549698980578</v>
      </c>
      <c r="F6759" s="23">
        <v>0.12606707683418822</v>
      </c>
      <c r="G6759" s="23">
        <v>-0.40957563525200202</v>
      </c>
      <c r="H6759" s="23">
        <v>-0.16822131563913909</v>
      </c>
      <c r="I6759" s="25">
        <f t="shared" si="420"/>
        <v>0</v>
      </c>
      <c r="J6759" s="25">
        <f t="shared" si="421"/>
        <v>0</v>
      </c>
      <c r="K6759" s="25">
        <f t="shared" si="422"/>
        <v>0</v>
      </c>
      <c r="L6759" s="25">
        <f t="shared" si="423"/>
        <v>0</v>
      </c>
      <c r="M6759" s="25">
        <v>0</v>
      </c>
      <c r="N6759" s="25" t="e">
        <v>#N/A</v>
      </c>
      <c r="O6759" s="25" t="e">
        <f>VLOOKUP(A6759,'NFkB target TFs'!$E$10:$E$54,1,FALSE)</f>
        <v>#N/A</v>
      </c>
      <c r="P6759" s="25" t="e">
        <f>VLOOKUP(A6759,'all NFkB targets'!$A$6:$A$571,1,FALSE)</f>
        <v>#N/A</v>
      </c>
    </row>
    <row r="6760" spans="1:16" x14ac:dyDescent="0.25">
      <c r="A6760" s="96" t="s">
        <v>9060</v>
      </c>
      <c r="B6760" s="21" t="s">
        <v>9061</v>
      </c>
      <c r="C6760" s="21"/>
      <c r="D6760" s="22">
        <v>0</v>
      </c>
      <c r="E6760" s="23">
        <v>5.2776373656356922E-2</v>
      </c>
      <c r="F6760" s="23">
        <v>0.19460714794284845</v>
      </c>
      <c r="G6760" s="23">
        <v>0.29220526690221477</v>
      </c>
      <c r="H6760" s="23">
        <v>-0.16850701343928143</v>
      </c>
      <c r="I6760" s="25">
        <f t="shared" si="420"/>
        <v>0</v>
      </c>
      <c r="J6760" s="25">
        <f t="shared" si="421"/>
        <v>0</v>
      </c>
      <c r="K6760" s="25">
        <f t="shared" si="422"/>
        <v>0</v>
      </c>
      <c r="L6760" s="25">
        <f t="shared" si="423"/>
        <v>0</v>
      </c>
      <c r="M6760" s="25">
        <v>0</v>
      </c>
      <c r="N6760" s="25" t="e">
        <v>#N/A</v>
      </c>
      <c r="O6760" s="25" t="e">
        <f>VLOOKUP(A6760,'NFkB target TFs'!$E$10:$E$54,1,FALSE)</f>
        <v>#N/A</v>
      </c>
      <c r="P6760" s="25" t="e">
        <f>VLOOKUP(A6760,'all NFkB targets'!$A$6:$A$571,1,FALSE)</f>
        <v>#N/A</v>
      </c>
    </row>
    <row r="6761" spans="1:16" x14ac:dyDescent="0.25">
      <c r="A6761" s="96" t="s">
        <v>2597</v>
      </c>
      <c r="B6761" s="21" t="s">
        <v>2598</v>
      </c>
      <c r="C6761" s="21"/>
      <c r="D6761" s="22">
        <v>0</v>
      </c>
      <c r="E6761" s="23">
        <v>0.19660016799542981</v>
      </c>
      <c r="F6761" s="23">
        <v>4.3159580287916145E-2</v>
      </c>
      <c r="G6761" s="23">
        <v>3.8404928037284397E-3</v>
      </c>
      <c r="H6761" s="23">
        <v>-0.16866068003338425</v>
      </c>
      <c r="I6761" s="25">
        <f t="shared" si="420"/>
        <v>0</v>
      </c>
      <c r="J6761" s="25">
        <f t="shared" si="421"/>
        <v>0</v>
      </c>
      <c r="K6761" s="25">
        <f t="shared" si="422"/>
        <v>0</v>
      </c>
      <c r="L6761" s="25">
        <f t="shared" si="423"/>
        <v>0</v>
      </c>
      <c r="M6761" s="25">
        <v>0</v>
      </c>
      <c r="N6761" s="25" t="e">
        <v>#N/A</v>
      </c>
      <c r="O6761" s="25" t="e">
        <f>VLOOKUP(A6761,'NFkB target TFs'!$E$10:$E$54,1,FALSE)</f>
        <v>#N/A</v>
      </c>
      <c r="P6761" s="25" t="e">
        <f>VLOOKUP(A6761,'all NFkB targets'!$A$6:$A$571,1,FALSE)</f>
        <v>#N/A</v>
      </c>
    </row>
    <row r="6762" spans="1:16" x14ac:dyDescent="0.25">
      <c r="A6762" s="96" t="s">
        <v>6020</v>
      </c>
      <c r="B6762" s="21" t="s">
        <v>6021</v>
      </c>
      <c r="C6762" s="21"/>
      <c r="D6762" s="22">
        <v>0</v>
      </c>
      <c r="E6762" s="23">
        <v>2.5705395062244523E-3</v>
      </c>
      <c r="F6762" s="23">
        <v>-0.29195058624423675</v>
      </c>
      <c r="G6762" s="23">
        <v>-4.4697295014650439E-2</v>
      </c>
      <c r="H6762" s="23">
        <v>-0.16875764959788789</v>
      </c>
      <c r="I6762" s="25">
        <f t="shared" si="420"/>
        <v>0</v>
      </c>
      <c r="J6762" s="25">
        <f t="shared" si="421"/>
        <v>0</v>
      </c>
      <c r="K6762" s="25">
        <f t="shared" si="422"/>
        <v>0</v>
      </c>
      <c r="L6762" s="25">
        <f t="shared" si="423"/>
        <v>0</v>
      </c>
      <c r="M6762" s="25">
        <v>0</v>
      </c>
      <c r="N6762" s="25" t="e">
        <v>#N/A</v>
      </c>
      <c r="O6762" s="25" t="e">
        <f>VLOOKUP(A6762,'NFkB target TFs'!$E$10:$E$54,1,FALSE)</f>
        <v>#N/A</v>
      </c>
      <c r="P6762" s="25" t="e">
        <f>VLOOKUP(A6762,'all NFkB targets'!$A$6:$A$571,1,FALSE)</f>
        <v>#N/A</v>
      </c>
    </row>
    <row r="6763" spans="1:16" x14ac:dyDescent="0.25">
      <c r="A6763" s="96" t="s">
        <v>745</v>
      </c>
      <c r="B6763" s="21" t="s">
        <v>746</v>
      </c>
      <c r="C6763" s="21"/>
      <c r="D6763" s="22">
        <v>0</v>
      </c>
      <c r="E6763" s="23">
        <v>5.4378207931075437E-2</v>
      </c>
      <c r="F6763" s="23">
        <v>1.0714336709801582E-2</v>
      </c>
      <c r="G6763" s="23">
        <v>0.43187580340283827</v>
      </c>
      <c r="H6763" s="23">
        <v>-0.16883039056244817</v>
      </c>
      <c r="I6763" s="25">
        <f t="shared" si="420"/>
        <v>0</v>
      </c>
      <c r="J6763" s="25">
        <f t="shared" si="421"/>
        <v>0</v>
      </c>
      <c r="K6763" s="25">
        <f t="shared" si="422"/>
        <v>0</v>
      </c>
      <c r="L6763" s="25">
        <f t="shared" si="423"/>
        <v>0</v>
      </c>
      <c r="M6763" s="25">
        <v>0</v>
      </c>
      <c r="N6763" s="25" t="e">
        <v>#N/A</v>
      </c>
      <c r="O6763" s="25" t="e">
        <f>VLOOKUP(A6763,'NFkB target TFs'!$E$10:$E$54,1,FALSE)</f>
        <v>#N/A</v>
      </c>
      <c r="P6763" s="25" t="e">
        <f>VLOOKUP(A6763,'all NFkB targets'!$A$6:$A$571,1,FALSE)</f>
        <v>#N/A</v>
      </c>
    </row>
    <row r="6764" spans="1:16" x14ac:dyDescent="0.25">
      <c r="A6764" s="96" t="s">
        <v>10461</v>
      </c>
      <c r="B6764" s="21" t="s">
        <v>10462</v>
      </c>
      <c r="C6764" s="21"/>
      <c r="D6764" s="22">
        <v>0</v>
      </c>
      <c r="E6764" s="23">
        <v>-0.27717665167794586</v>
      </c>
      <c r="F6764" s="23">
        <v>0.32010135073094104</v>
      </c>
      <c r="G6764" s="23">
        <v>-6.5807776580050423E-2</v>
      </c>
      <c r="H6764" s="23">
        <v>-0.16893167364812323</v>
      </c>
      <c r="I6764" s="25">
        <f t="shared" ref="I6764:I6827" si="424">IF(ABS(E6764)&gt;0.585,1,0)</f>
        <v>0</v>
      </c>
      <c r="J6764" s="25">
        <f t="shared" ref="J6764:J6827" si="425">IF(ABS(F6764)&gt;0.585,1,0)</f>
        <v>0</v>
      </c>
      <c r="K6764" s="25">
        <f t="shared" ref="K6764:K6827" si="426">IF(ABS(G6764)&gt;0.585,1,0)</f>
        <v>0</v>
      </c>
      <c r="L6764" s="25">
        <f t="shared" ref="L6764:L6827" si="427">IF(ABS(H6764)&gt;0.585,1,0)</f>
        <v>0</v>
      </c>
      <c r="M6764" s="25">
        <v>0</v>
      </c>
      <c r="N6764" s="25" t="e">
        <v>#N/A</v>
      </c>
      <c r="O6764" s="25" t="e">
        <f>VLOOKUP(A6764,'NFkB target TFs'!$E$10:$E$54,1,FALSE)</f>
        <v>#N/A</v>
      </c>
      <c r="P6764" s="25" t="e">
        <f>VLOOKUP(A6764,'all NFkB targets'!$A$6:$A$571,1,FALSE)</f>
        <v>#N/A</v>
      </c>
    </row>
    <row r="6765" spans="1:16" x14ac:dyDescent="0.25">
      <c r="A6765" s="96" t="s">
        <v>5591</v>
      </c>
      <c r="B6765" s="21" t="s">
        <v>5592</v>
      </c>
      <c r="C6765" s="21"/>
      <c r="D6765" s="22">
        <v>0</v>
      </c>
      <c r="E6765" s="23">
        <v>5.7122538050905808E-2</v>
      </c>
      <c r="F6765" s="23">
        <v>-9.2218179978289336E-2</v>
      </c>
      <c r="G6765" s="23">
        <v>-0.51480567036027713</v>
      </c>
      <c r="H6765" s="23">
        <v>-0.16927917075361182</v>
      </c>
      <c r="I6765" s="25">
        <f t="shared" si="424"/>
        <v>0</v>
      </c>
      <c r="J6765" s="25">
        <f t="shared" si="425"/>
        <v>0</v>
      </c>
      <c r="K6765" s="25">
        <f t="shared" si="426"/>
        <v>0</v>
      </c>
      <c r="L6765" s="25">
        <f t="shared" si="427"/>
        <v>0</v>
      </c>
      <c r="M6765" s="25">
        <v>0</v>
      </c>
      <c r="N6765" s="25" t="e">
        <v>#N/A</v>
      </c>
      <c r="O6765" s="25" t="e">
        <f>VLOOKUP(A6765,'NFkB target TFs'!$E$10:$E$54,1,FALSE)</f>
        <v>#N/A</v>
      </c>
      <c r="P6765" s="25" t="e">
        <f>VLOOKUP(A6765,'all NFkB targets'!$A$6:$A$571,1,FALSE)</f>
        <v>#N/A</v>
      </c>
    </row>
    <row r="6766" spans="1:16" x14ac:dyDescent="0.25">
      <c r="A6766" s="96" t="s">
        <v>7602</v>
      </c>
      <c r="B6766" s="21" t="s">
        <v>7603</v>
      </c>
      <c r="C6766" s="21"/>
      <c r="D6766" s="22">
        <v>0</v>
      </c>
      <c r="E6766" s="23">
        <v>0.18070192259811516</v>
      </c>
      <c r="F6766" s="23">
        <v>7.8808005580111432E-2</v>
      </c>
      <c r="G6766" s="23">
        <v>-1.2990456251220514E-2</v>
      </c>
      <c r="H6766" s="23">
        <v>-0.16957520928879602</v>
      </c>
      <c r="I6766" s="25">
        <f t="shared" si="424"/>
        <v>0</v>
      </c>
      <c r="J6766" s="25">
        <f t="shared" si="425"/>
        <v>0</v>
      </c>
      <c r="K6766" s="25">
        <f t="shared" si="426"/>
        <v>0</v>
      </c>
      <c r="L6766" s="25">
        <f t="shared" si="427"/>
        <v>0</v>
      </c>
      <c r="M6766" s="25">
        <v>0</v>
      </c>
      <c r="N6766" s="25" t="e">
        <v>#N/A</v>
      </c>
      <c r="O6766" s="25" t="e">
        <f>VLOOKUP(A6766,'NFkB target TFs'!$E$10:$E$54,1,FALSE)</f>
        <v>#N/A</v>
      </c>
      <c r="P6766" s="25" t="e">
        <f>VLOOKUP(A6766,'all NFkB targets'!$A$6:$A$571,1,FALSE)</f>
        <v>#N/A</v>
      </c>
    </row>
    <row r="6767" spans="1:16" x14ac:dyDescent="0.25">
      <c r="A6767" s="96" t="s">
        <v>8193</v>
      </c>
      <c r="B6767" s="21" t="s">
        <v>8194</v>
      </c>
      <c r="C6767" s="21"/>
      <c r="D6767" s="22">
        <v>0</v>
      </c>
      <c r="E6767" s="23">
        <v>-0.24283601956431683</v>
      </c>
      <c r="F6767" s="23">
        <v>-0.25187183220305398</v>
      </c>
      <c r="G6767" s="23">
        <v>-3.4111167226862749E-2</v>
      </c>
      <c r="H6767" s="23">
        <v>-0.1695955507302824</v>
      </c>
      <c r="I6767" s="25">
        <f t="shared" si="424"/>
        <v>0</v>
      </c>
      <c r="J6767" s="25">
        <f t="shared" si="425"/>
        <v>0</v>
      </c>
      <c r="K6767" s="25">
        <f t="shared" si="426"/>
        <v>0</v>
      </c>
      <c r="L6767" s="25">
        <f t="shared" si="427"/>
        <v>0</v>
      </c>
      <c r="M6767" s="25">
        <v>0</v>
      </c>
      <c r="N6767" s="25" t="e">
        <v>#N/A</v>
      </c>
      <c r="O6767" s="25" t="e">
        <f>VLOOKUP(A6767,'NFkB target TFs'!$E$10:$E$54,1,FALSE)</f>
        <v>#N/A</v>
      </c>
      <c r="P6767" s="25" t="e">
        <f>VLOOKUP(A6767,'all NFkB targets'!$A$6:$A$571,1,FALSE)</f>
        <v>#N/A</v>
      </c>
    </row>
    <row r="6768" spans="1:16" x14ac:dyDescent="0.25">
      <c r="A6768" s="96" t="s">
        <v>10144</v>
      </c>
      <c r="B6768" s="21" t="s">
        <v>10145</v>
      </c>
      <c r="C6768" s="21"/>
      <c r="D6768" s="22">
        <v>0</v>
      </c>
      <c r="E6768" s="23">
        <v>-5.6921726611688379E-2</v>
      </c>
      <c r="F6768" s="23">
        <v>0.33739489623313301</v>
      </c>
      <c r="G6768" s="23">
        <v>0.21486549971123806</v>
      </c>
      <c r="H6768" s="23">
        <v>-0.16974366806346811</v>
      </c>
      <c r="I6768" s="25">
        <f t="shared" si="424"/>
        <v>0</v>
      </c>
      <c r="J6768" s="25">
        <f t="shared" si="425"/>
        <v>0</v>
      </c>
      <c r="K6768" s="25">
        <f t="shared" si="426"/>
        <v>0</v>
      </c>
      <c r="L6768" s="25">
        <f t="shared" si="427"/>
        <v>0</v>
      </c>
      <c r="M6768" s="25">
        <v>0</v>
      </c>
      <c r="N6768" s="25" t="e">
        <v>#N/A</v>
      </c>
      <c r="O6768" s="25" t="e">
        <f>VLOOKUP(A6768,'NFkB target TFs'!$E$10:$E$54,1,FALSE)</f>
        <v>#N/A</v>
      </c>
      <c r="P6768" s="25" t="e">
        <f>VLOOKUP(A6768,'all NFkB targets'!$A$6:$A$571,1,FALSE)</f>
        <v>#N/A</v>
      </c>
    </row>
    <row r="6769" spans="1:16" x14ac:dyDescent="0.25">
      <c r="A6769" s="96" t="s">
        <v>6670</v>
      </c>
      <c r="B6769" s="21" t="s">
        <v>6671</v>
      </c>
      <c r="C6769" s="21"/>
      <c r="D6769" s="22">
        <v>0</v>
      </c>
      <c r="E6769" s="23">
        <v>0.22064538063343342</v>
      </c>
      <c r="F6769" s="23">
        <v>1.974566644902272E-2</v>
      </c>
      <c r="G6769" s="23">
        <v>-3.0365373079343654E-2</v>
      </c>
      <c r="H6769" s="23">
        <v>-0.16991845737396319</v>
      </c>
      <c r="I6769" s="25">
        <f t="shared" si="424"/>
        <v>0</v>
      </c>
      <c r="J6769" s="25">
        <f t="shared" si="425"/>
        <v>0</v>
      </c>
      <c r="K6769" s="25">
        <f t="shared" si="426"/>
        <v>0</v>
      </c>
      <c r="L6769" s="25">
        <f t="shared" si="427"/>
        <v>0</v>
      </c>
      <c r="M6769" s="25">
        <v>0</v>
      </c>
      <c r="N6769" s="25" t="e">
        <v>#N/A</v>
      </c>
      <c r="O6769" s="25" t="e">
        <f>VLOOKUP(A6769,'NFkB target TFs'!$E$10:$E$54,1,FALSE)</f>
        <v>#N/A</v>
      </c>
      <c r="P6769" s="25" t="e">
        <f>VLOOKUP(A6769,'all NFkB targets'!$A$6:$A$571,1,FALSE)</f>
        <v>#N/A</v>
      </c>
    </row>
    <row r="6770" spans="1:16" x14ac:dyDescent="0.25">
      <c r="A6770" s="96" t="s">
        <v>8267</v>
      </c>
      <c r="B6770" s="21" t="s">
        <v>8268</v>
      </c>
      <c r="C6770" s="21"/>
      <c r="D6770" s="22">
        <v>0</v>
      </c>
      <c r="E6770" s="23">
        <v>-0.13557567893085945</v>
      </c>
      <c r="F6770" s="23">
        <v>0.16953440727928482</v>
      </c>
      <c r="G6770" s="23">
        <v>-0.11286643354551229</v>
      </c>
      <c r="H6770" s="23">
        <v>-0.17001471132074208</v>
      </c>
      <c r="I6770" s="25">
        <f t="shared" si="424"/>
        <v>0</v>
      </c>
      <c r="J6770" s="25">
        <f t="shared" si="425"/>
        <v>0</v>
      </c>
      <c r="K6770" s="25">
        <f t="shared" si="426"/>
        <v>0</v>
      </c>
      <c r="L6770" s="25">
        <f t="shared" si="427"/>
        <v>0</v>
      </c>
      <c r="M6770" s="25">
        <v>0</v>
      </c>
      <c r="N6770" s="25" t="e">
        <v>#N/A</v>
      </c>
      <c r="O6770" s="25" t="e">
        <f>VLOOKUP(A6770,'NFkB target TFs'!$E$10:$E$54,1,FALSE)</f>
        <v>#N/A</v>
      </c>
      <c r="P6770" s="25" t="e">
        <f>VLOOKUP(A6770,'all NFkB targets'!$A$6:$A$571,1,FALSE)</f>
        <v>#N/A</v>
      </c>
    </row>
    <row r="6771" spans="1:16" x14ac:dyDescent="0.25">
      <c r="A6771" s="96" t="s">
        <v>5058</v>
      </c>
      <c r="B6771" s="21" t="s">
        <v>5059</v>
      </c>
      <c r="C6771" s="21"/>
      <c r="D6771" s="22">
        <v>0</v>
      </c>
      <c r="E6771" s="23">
        <v>-0.26310593438141183</v>
      </c>
      <c r="F6771" s="23">
        <v>-0.43509163714193988</v>
      </c>
      <c r="G6771" s="23">
        <v>-0.39486739964441475</v>
      </c>
      <c r="H6771" s="23">
        <v>-0.1700379989000472</v>
      </c>
      <c r="I6771" s="25">
        <f t="shared" si="424"/>
        <v>0</v>
      </c>
      <c r="J6771" s="25">
        <f t="shared" si="425"/>
        <v>0</v>
      </c>
      <c r="K6771" s="25">
        <f t="shared" si="426"/>
        <v>0</v>
      </c>
      <c r="L6771" s="25">
        <f t="shared" si="427"/>
        <v>0</v>
      </c>
      <c r="M6771" s="25">
        <v>0</v>
      </c>
      <c r="N6771" s="25" t="e">
        <v>#N/A</v>
      </c>
      <c r="O6771" s="25" t="e">
        <f>VLOOKUP(A6771,'NFkB target TFs'!$E$10:$E$54,1,FALSE)</f>
        <v>#N/A</v>
      </c>
      <c r="P6771" s="25" t="e">
        <f>VLOOKUP(A6771,'all NFkB targets'!$A$6:$A$571,1,FALSE)</f>
        <v>#N/A</v>
      </c>
    </row>
    <row r="6772" spans="1:16" x14ac:dyDescent="0.25">
      <c r="A6772" s="96" t="s">
        <v>3071</v>
      </c>
      <c r="B6772" s="21" t="s">
        <v>3072</v>
      </c>
      <c r="C6772" s="21"/>
      <c r="D6772" s="22">
        <v>0</v>
      </c>
      <c r="E6772" s="23">
        <v>0.18218876744365409</v>
      </c>
      <c r="F6772" s="23">
        <v>0.1188961926610102</v>
      </c>
      <c r="G6772" s="23">
        <v>0.47189120769114495</v>
      </c>
      <c r="H6772" s="23">
        <v>-0.17010139595576684</v>
      </c>
      <c r="I6772" s="25">
        <f t="shared" si="424"/>
        <v>0</v>
      </c>
      <c r="J6772" s="25">
        <f t="shared" si="425"/>
        <v>0</v>
      </c>
      <c r="K6772" s="25">
        <f t="shared" si="426"/>
        <v>0</v>
      </c>
      <c r="L6772" s="25">
        <f t="shared" si="427"/>
        <v>0</v>
      </c>
      <c r="M6772" s="25">
        <v>0</v>
      </c>
      <c r="N6772" s="25" t="e">
        <v>#N/A</v>
      </c>
      <c r="O6772" s="25" t="e">
        <f>VLOOKUP(A6772,'NFkB target TFs'!$E$10:$E$54,1,FALSE)</f>
        <v>#N/A</v>
      </c>
      <c r="P6772" s="25" t="e">
        <f>VLOOKUP(A6772,'all NFkB targets'!$A$6:$A$571,1,FALSE)</f>
        <v>#N/A</v>
      </c>
    </row>
    <row r="6773" spans="1:16" x14ac:dyDescent="0.25">
      <c r="A6773" s="96" t="s">
        <v>5878</v>
      </c>
      <c r="B6773" s="21" t="s">
        <v>5879</v>
      </c>
      <c r="C6773" s="21"/>
      <c r="D6773" s="22">
        <v>0</v>
      </c>
      <c r="E6773" s="23">
        <v>0.46909160372422437</v>
      </c>
      <c r="F6773" s="23">
        <v>7.6053322542411192E-2</v>
      </c>
      <c r="G6773" s="23">
        <v>5.5047550350423954E-2</v>
      </c>
      <c r="H6773" s="23">
        <v>-0.1701530960355751</v>
      </c>
      <c r="I6773" s="25">
        <f t="shared" si="424"/>
        <v>0</v>
      </c>
      <c r="J6773" s="25">
        <f t="shared" si="425"/>
        <v>0</v>
      </c>
      <c r="K6773" s="25">
        <f t="shared" si="426"/>
        <v>0</v>
      </c>
      <c r="L6773" s="25">
        <f t="shared" si="427"/>
        <v>0</v>
      </c>
      <c r="M6773" s="25">
        <v>0</v>
      </c>
      <c r="N6773" s="25" t="e">
        <v>#N/A</v>
      </c>
      <c r="O6773" s="25" t="e">
        <f>VLOOKUP(A6773,'NFkB target TFs'!$E$10:$E$54,1,FALSE)</f>
        <v>#N/A</v>
      </c>
      <c r="P6773" s="25" t="e">
        <f>VLOOKUP(A6773,'all NFkB targets'!$A$6:$A$571,1,FALSE)</f>
        <v>#N/A</v>
      </c>
    </row>
    <row r="6774" spans="1:16" x14ac:dyDescent="0.25">
      <c r="A6774" s="96" t="s">
        <v>10064</v>
      </c>
      <c r="B6774" s="21" t="s">
        <v>10065</v>
      </c>
      <c r="C6774" s="21"/>
      <c r="D6774" s="22">
        <v>0</v>
      </c>
      <c r="E6774" s="23">
        <v>-5.8716756179589706E-2</v>
      </c>
      <c r="F6774" s="23">
        <v>-5.2275915939399183E-2</v>
      </c>
      <c r="G6774" s="23">
        <v>0.14059023724598296</v>
      </c>
      <c r="H6774" s="23">
        <v>-0.17023625169687939</v>
      </c>
      <c r="I6774" s="25">
        <f t="shared" si="424"/>
        <v>0</v>
      </c>
      <c r="J6774" s="25">
        <f t="shared" si="425"/>
        <v>0</v>
      </c>
      <c r="K6774" s="25">
        <f t="shared" si="426"/>
        <v>0</v>
      </c>
      <c r="L6774" s="25">
        <f t="shared" si="427"/>
        <v>0</v>
      </c>
      <c r="M6774" s="25">
        <v>0</v>
      </c>
      <c r="N6774" s="25" t="e">
        <v>#N/A</v>
      </c>
      <c r="O6774" s="25" t="e">
        <f>VLOOKUP(A6774,'NFkB target TFs'!$E$10:$E$54,1,FALSE)</f>
        <v>#N/A</v>
      </c>
      <c r="P6774" s="25" t="e">
        <f>VLOOKUP(A6774,'all NFkB targets'!$A$6:$A$571,1,FALSE)</f>
        <v>#N/A</v>
      </c>
    </row>
    <row r="6775" spans="1:16" x14ac:dyDescent="0.25">
      <c r="A6775" s="96" t="s">
        <v>10136</v>
      </c>
      <c r="B6775" s="21" t="s">
        <v>10137</v>
      </c>
      <c r="C6775" s="21"/>
      <c r="D6775" s="22">
        <v>0</v>
      </c>
      <c r="E6775" s="23">
        <v>-0.35588774630259018</v>
      </c>
      <c r="F6775" s="23">
        <v>0.11331430225902953</v>
      </c>
      <c r="G6775" s="23">
        <v>8.3594626572584138E-2</v>
      </c>
      <c r="H6775" s="23">
        <v>-0.17026571675802715</v>
      </c>
      <c r="I6775" s="25">
        <f t="shared" si="424"/>
        <v>0</v>
      </c>
      <c r="J6775" s="25">
        <f t="shared" si="425"/>
        <v>0</v>
      </c>
      <c r="K6775" s="25">
        <f t="shared" si="426"/>
        <v>0</v>
      </c>
      <c r="L6775" s="25">
        <f t="shared" si="427"/>
        <v>0</v>
      </c>
      <c r="M6775" s="25">
        <v>0</v>
      </c>
      <c r="N6775" s="25" t="e">
        <v>#N/A</v>
      </c>
      <c r="O6775" s="25" t="e">
        <f>VLOOKUP(A6775,'NFkB target TFs'!$E$10:$E$54,1,FALSE)</f>
        <v>#N/A</v>
      </c>
      <c r="P6775" s="25" t="e">
        <f>VLOOKUP(A6775,'all NFkB targets'!$A$6:$A$571,1,FALSE)</f>
        <v>#N/A</v>
      </c>
    </row>
    <row r="6776" spans="1:16" x14ac:dyDescent="0.25">
      <c r="A6776" s="96" t="s">
        <v>11680</v>
      </c>
      <c r="B6776" s="21" t="s">
        <v>11681</v>
      </c>
      <c r="C6776" s="21"/>
      <c r="D6776" s="22">
        <v>0</v>
      </c>
      <c r="E6776" s="23">
        <v>-0.11490604154673238</v>
      </c>
      <c r="F6776" s="23">
        <v>0.1225275438613715</v>
      </c>
      <c r="G6776" s="23">
        <v>-0.19509840973208997</v>
      </c>
      <c r="H6776" s="23">
        <v>-0.17026795660619382</v>
      </c>
      <c r="I6776" s="25">
        <f t="shared" si="424"/>
        <v>0</v>
      </c>
      <c r="J6776" s="25">
        <f t="shared" si="425"/>
        <v>0</v>
      </c>
      <c r="K6776" s="25">
        <f t="shared" si="426"/>
        <v>0</v>
      </c>
      <c r="L6776" s="25">
        <f t="shared" si="427"/>
        <v>0</v>
      </c>
      <c r="M6776" s="25">
        <v>0</v>
      </c>
      <c r="N6776" s="25" t="e">
        <v>#N/A</v>
      </c>
      <c r="O6776" s="25" t="e">
        <f>VLOOKUP(A6776,'NFkB target TFs'!$E$10:$E$54,1,FALSE)</f>
        <v>#N/A</v>
      </c>
      <c r="P6776" s="25" t="e">
        <f>VLOOKUP(A6776,'all NFkB targets'!$A$6:$A$571,1,FALSE)</f>
        <v>#N/A</v>
      </c>
    </row>
    <row r="6777" spans="1:16" x14ac:dyDescent="0.25">
      <c r="A6777" s="96" t="s">
        <v>11100</v>
      </c>
      <c r="B6777" s="21" t="s">
        <v>11101</v>
      </c>
      <c r="C6777" s="21"/>
      <c r="D6777" s="22">
        <v>0</v>
      </c>
      <c r="E6777" s="23">
        <v>4.0021846333022408E-2</v>
      </c>
      <c r="F6777" s="23">
        <v>0.11838264060518963</v>
      </c>
      <c r="G6777" s="23">
        <v>-0.22502808325404899</v>
      </c>
      <c r="H6777" s="23">
        <v>-0.17027817751273838</v>
      </c>
      <c r="I6777" s="25">
        <f t="shared" si="424"/>
        <v>0</v>
      </c>
      <c r="J6777" s="25">
        <f t="shared" si="425"/>
        <v>0</v>
      </c>
      <c r="K6777" s="25">
        <f t="shared" si="426"/>
        <v>0</v>
      </c>
      <c r="L6777" s="25">
        <f t="shared" si="427"/>
        <v>0</v>
      </c>
      <c r="M6777" s="25">
        <v>0</v>
      </c>
      <c r="N6777" s="25" t="e">
        <v>#N/A</v>
      </c>
      <c r="O6777" s="25" t="e">
        <f>VLOOKUP(A6777,'NFkB target TFs'!$E$10:$E$54,1,FALSE)</f>
        <v>#N/A</v>
      </c>
      <c r="P6777" s="25" t="e">
        <f>VLOOKUP(A6777,'all NFkB targets'!$A$6:$A$571,1,FALSE)</f>
        <v>#N/A</v>
      </c>
    </row>
    <row r="6778" spans="1:16" x14ac:dyDescent="0.25">
      <c r="A6778" s="96" t="s">
        <v>5509</v>
      </c>
      <c r="B6778" s="21" t="s">
        <v>5510</v>
      </c>
      <c r="C6778" s="21"/>
      <c r="D6778" s="22">
        <v>0</v>
      </c>
      <c r="E6778" s="23">
        <v>-0.24325527471474517</v>
      </c>
      <c r="F6778" s="23">
        <v>-0.12791627749401327</v>
      </c>
      <c r="G6778" s="23">
        <v>2.7460269972283697E-2</v>
      </c>
      <c r="H6778" s="23">
        <v>-0.17029144893941742</v>
      </c>
      <c r="I6778" s="25">
        <f t="shared" si="424"/>
        <v>0</v>
      </c>
      <c r="J6778" s="25">
        <f t="shared" si="425"/>
        <v>0</v>
      </c>
      <c r="K6778" s="25">
        <f t="shared" si="426"/>
        <v>0</v>
      </c>
      <c r="L6778" s="25">
        <f t="shared" si="427"/>
        <v>0</v>
      </c>
      <c r="M6778" s="25">
        <v>0</v>
      </c>
      <c r="N6778" s="25" t="e">
        <v>#N/A</v>
      </c>
      <c r="O6778" s="25" t="e">
        <f>VLOOKUP(A6778,'NFkB target TFs'!$E$10:$E$54,1,FALSE)</f>
        <v>#N/A</v>
      </c>
      <c r="P6778" s="25" t="e">
        <f>VLOOKUP(A6778,'all NFkB targets'!$A$6:$A$571,1,FALSE)</f>
        <v>#N/A</v>
      </c>
    </row>
    <row r="6779" spans="1:16" x14ac:dyDescent="0.25">
      <c r="A6779" s="96" t="s">
        <v>3406</v>
      </c>
      <c r="B6779" s="21" t="s">
        <v>3407</v>
      </c>
      <c r="C6779" s="21"/>
      <c r="D6779" s="22">
        <v>0</v>
      </c>
      <c r="E6779" s="23">
        <v>-0.32362956083393563</v>
      </c>
      <c r="F6779" s="23">
        <v>-0.51595030468025027</v>
      </c>
      <c r="G6779" s="23">
        <v>-0.25567712570270595</v>
      </c>
      <c r="H6779" s="23">
        <v>-0.17035026470038572</v>
      </c>
      <c r="I6779" s="25">
        <f t="shared" si="424"/>
        <v>0</v>
      </c>
      <c r="J6779" s="25">
        <f t="shared" si="425"/>
        <v>0</v>
      </c>
      <c r="K6779" s="25">
        <f t="shared" si="426"/>
        <v>0</v>
      </c>
      <c r="L6779" s="25">
        <f t="shared" si="427"/>
        <v>0</v>
      </c>
      <c r="M6779" s="25">
        <v>0</v>
      </c>
      <c r="N6779" s="25" t="e">
        <v>#N/A</v>
      </c>
      <c r="O6779" s="25" t="e">
        <f>VLOOKUP(A6779,'NFkB target TFs'!$E$10:$E$54,1,FALSE)</f>
        <v>#N/A</v>
      </c>
      <c r="P6779" s="25" t="e">
        <f>VLOOKUP(A6779,'all NFkB targets'!$A$6:$A$571,1,FALSE)</f>
        <v>#N/A</v>
      </c>
    </row>
    <row r="6780" spans="1:16" x14ac:dyDescent="0.25">
      <c r="A6780" s="96" t="s">
        <v>6424</v>
      </c>
      <c r="B6780" s="21" t="s">
        <v>941</v>
      </c>
      <c r="C6780" s="21"/>
      <c r="D6780" s="22">
        <v>0</v>
      </c>
      <c r="E6780" s="23">
        <v>0.20762686334635855</v>
      </c>
      <c r="F6780" s="23">
        <v>2.2026306329998538E-2</v>
      </c>
      <c r="G6780" s="23">
        <v>-0.18342722492933988</v>
      </c>
      <c r="H6780" s="23">
        <v>-0.17070314444054258</v>
      </c>
      <c r="I6780" s="25">
        <f t="shared" si="424"/>
        <v>0</v>
      </c>
      <c r="J6780" s="25">
        <f t="shared" si="425"/>
        <v>0</v>
      </c>
      <c r="K6780" s="25">
        <f t="shared" si="426"/>
        <v>0</v>
      </c>
      <c r="L6780" s="25">
        <f t="shared" si="427"/>
        <v>0</v>
      </c>
      <c r="M6780" s="25">
        <v>0</v>
      </c>
      <c r="N6780" s="25" t="e">
        <v>#N/A</v>
      </c>
      <c r="O6780" s="25" t="e">
        <f>VLOOKUP(A6780,'NFkB target TFs'!$E$10:$E$54,1,FALSE)</f>
        <v>#N/A</v>
      </c>
      <c r="P6780" s="25" t="e">
        <f>VLOOKUP(A6780,'all NFkB targets'!$A$6:$A$571,1,FALSE)</f>
        <v>#N/A</v>
      </c>
    </row>
    <row r="6781" spans="1:16" x14ac:dyDescent="0.25">
      <c r="A6781" s="96" t="s">
        <v>1416</v>
      </c>
      <c r="B6781" s="21" t="s">
        <v>1417</v>
      </c>
      <c r="C6781" s="21"/>
      <c r="D6781" s="22">
        <v>0</v>
      </c>
      <c r="E6781" s="23">
        <v>-9.360975948330099E-3</v>
      </c>
      <c r="F6781" s="23">
        <v>-0.33905519356620073</v>
      </c>
      <c r="G6781" s="23">
        <v>-0.35836062137184266</v>
      </c>
      <c r="H6781" s="23">
        <v>-0.17079642172245679</v>
      </c>
      <c r="I6781" s="25">
        <f t="shared" si="424"/>
        <v>0</v>
      </c>
      <c r="J6781" s="25">
        <f t="shared" si="425"/>
        <v>0</v>
      </c>
      <c r="K6781" s="25">
        <f t="shared" si="426"/>
        <v>0</v>
      </c>
      <c r="L6781" s="25">
        <f t="shared" si="427"/>
        <v>0</v>
      </c>
      <c r="M6781" s="25">
        <v>0</v>
      </c>
      <c r="N6781" s="25" t="e">
        <v>#N/A</v>
      </c>
      <c r="O6781" s="25" t="e">
        <f>VLOOKUP(A6781,'NFkB target TFs'!$E$10:$E$54,1,FALSE)</f>
        <v>#N/A</v>
      </c>
      <c r="P6781" s="25" t="e">
        <f>VLOOKUP(A6781,'all NFkB targets'!$A$6:$A$571,1,FALSE)</f>
        <v>#N/A</v>
      </c>
    </row>
    <row r="6782" spans="1:16" x14ac:dyDescent="0.25">
      <c r="A6782" s="96" t="s">
        <v>2499</v>
      </c>
      <c r="B6782" s="21" t="s">
        <v>941</v>
      </c>
      <c r="C6782" s="21"/>
      <c r="D6782" s="22">
        <v>0</v>
      </c>
      <c r="E6782" s="23">
        <v>0.4732588309168293</v>
      </c>
      <c r="F6782" s="23">
        <v>0.51655498153614232</v>
      </c>
      <c r="G6782" s="23">
        <v>2.2895114846802251E-2</v>
      </c>
      <c r="H6782" s="23">
        <v>-0.17092778696988137</v>
      </c>
      <c r="I6782" s="25">
        <f t="shared" si="424"/>
        <v>0</v>
      </c>
      <c r="J6782" s="25">
        <f t="shared" si="425"/>
        <v>0</v>
      </c>
      <c r="K6782" s="25">
        <f t="shared" si="426"/>
        <v>0</v>
      </c>
      <c r="L6782" s="25">
        <f t="shared" si="427"/>
        <v>0</v>
      </c>
      <c r="M6782" s="25">
        <v>0</v>
      </c>
      <c r="N6782" s="25" t="e">
        <v>#N/A</v>
      </c>
      <c r="O6782" s="25" t="e">
        <f>VLOOKUP(A6782,'NFkB target TFs'!$E$10:$E$54,1,FALSE)</f>
        <v>#N/A</v>
      </c>
      <c r="P6782" s="25" t="e">
        <f>VLOOKUP(A6782,'all NFkB targets'!$A$6:$A$571,1,FALSE)</f>
        <v>#N/A</v>
      </c>
    </row>
    <row r="6783" spans="1:16" x14ac:dyDescent="0.25">
      <c r="A6783" s="96" t="s">
        <v>10098</v>
      </c>
      <c r="B6783" s="21" t="s">
        <v>10099</v>
      </c>
      <c r="C6783" s="21"/>
      <c r="D6783" s="22">
        <v>0</v>
      </c>
      <c r="E6783" s="23">
        <v>-4.7848864075437383E-2</v>
      </c>
      <c r="F6783" s="23">
        <v>9.7733430916928848E-2</v>
      </c>
      <c r="G6783" s="23">
        <v>8.5683834485387175E-2</v>
      </c>
      <c r="H6783" s="23">
        <v>-0.17095916741066208</v>
      </c>
      <c r="I6783" s="25">
        <f t="shared" si="424"/>
        <v>0</v>
      </c>
      <c r="J6783" s="25">
        <f t="shared" si="425"/>
        <v>0</v>
      </c>
      <c r="K6783" s="25">
        <f t="shared" si="426"/>
        <v>0</v>
      </c>
      <c r="L6783" s="25">
        <f t="shared" si="427"/>
        <v>0</v>
      </c>
      <c r="M6783" s="25">
        <v>0</v>
      </c>
      <c r="N6783" s="25" t="e">
        <v>#N/A</v>
      </c>
      <c r="O6783" s="25" t="e">
        <f>VLOOKUP(A6783,'NFkB target TFs'!$E$10:$E$54,1,FALSE)</f>
        <v>#N/A</v>
      </c>
      <c r="P6783" s="25" t="e">
        <f>VLOOKUP(A6783,'all NFkB targets'!$A$6:$A$571,1,FALSE)</f>
        <v>#N/A</v>
      </c>
    </row>
    <row r="6784" spans="1:16" x14ac:dyDescent="0.25">
      <c r="A6784" s="96" t="s">
        <v>2758</v>
      </c>
      <c r="B6784" s="21" t="s">
        <v>2759</v>
      </c>
      <c r="C6784" s="21"/>
      <c r="D6784" s="22">
        <v>0</v>
      </c>
      <c r="E6784" s="23">
        <v>-2.7487053347802237E-3</v>
      </c>
      <c r="F6784" s="23">
        <v>9.5420228806192456E-2</v>
      </c>
      <c r="G6784" s="23">
        <v>0.10562024414242145</v>
      </c>
      <c r="H6784" s="23">
        <v>-0.17101269641059327</v>
      </c>
      <c r="I6784" s="25">
        <f t="shared" si="424"/>
        <v>0</v>
      </c>
      <c r="J6784" s="25">
        <f t="shared" si="425"/>
        <v>0</v>
      </c>
      <c r="K6784" s="25">
        <f t="shared" si="426"/>
        <v>0</v>
      </c>
      <c r="L6784" s="25">
        <f t="shared" si="427"/>
        <v>0</v>
      </c>
      <c r="M6784" s="25">
        <v>0</v>
      </c>
      <c r="N6784" s="25" t="e">
        <v>#N/A</v>
      </c>
      <c r="O6784" s="25" t="e">
        <f>VLOOKUP(A6784,'NFkB target TFs'!$E$10:$E$54,1,FALSE)</f>
        <v>#N/A</v>
      </c>
      <c r="P6784" s="25" t="e">
        <f>VLOOKUP(A6784,'all NFkB targets'!$A$6:$A$571,1,FALSE)</f>
        <v>#N/A</v>
      </c>
    </row>
    <row r="6785" spans="1:16" x14ac:dyDescent="0.25">
      <c r="A6785" s="96" t="s">
        <v>10334</v>
      </c>
      <c r="B6785" s="21" t="s">
        <v>10335</v>
      </c>
      <c r="C6785" s="21"/>
      <c r="D6785" s="22">
        <v>0</v>
      </c>
      <c r="E6785" s="23">
        <v>-0.26892849552100023</v>
      </c>
      <c r="F6785" s="23">
        <v>-0.30542617228109914</v>
      </c>
      <c r="G6785" s="23">
        <v>-7.1644975312012693E-2</v>
      </c>
      <c r="H6785" s="23">
        <v>-0.17125335811319409</v>
      </c>
      <c r="I6785" s="25">
        <f t="shared" si="424"/>
        <v>0</v>
      </c>
      <c r="J6785" s="25">
        <f t="shared" si="425"/>
        <v>0</v>
      </c>
      <c r="K6785" s="25">
        <f t="shared" si="426"/>
        <v>0</v>
      </c>
      <c r="L6785" s="25">
        <f t="shared" si="427"/>
        <v>0</v>
      </c>
      <c r="M6785" s="25">
        <v>0</v>
      </c>
      <c r="N6785" s="25" t="e">
        <v>#N/A</v>
      </c>
      <c r="O6785" s="25" t="e">
        <f>VLOOKUP(A6785,'NFkB target TFs'!$E$10:$E$54,1,FALSE)</f>
        <v>#N/A</v>
      </c>
      <c r="P6785" s="25" t="e">
        <f>VLOOKUP(A6785,'all NFkB targets'!$A$6:$A$571,1,FALSE)</f>
        <v>#N/A</v>
      </c>
    </row>
    <row r="6786" spans="1:16" x14ac:dyDescent="0.25">
      <c r="A6786" s="96" t="s">
        <v>13510</v>
      </c>
      <c r="B6786" s="21" t="s">
        <v>941</v>
      </c>
      <c r="C6786" s="21"/>
      <c r="D6786" s="22">
        <v>0</v>
      </c>
      <c r="E6786" s="24">
        <v>-0.57660260112901252</v>
      </c>
      <c r="F6786" s="23">
        <v>-8.9212558103502163E-2</v>
      </c>
      <c r="G6786" s="24">
        <v>-0.84195025366672671</v>
      </c>
      <c r="H6786" s="24">
        <v>-0.17128381831160439</v>
      </c>
      <c r="I6786" s="25">
        <f t="shared" si="424"/>
        <v>0</v>
      </c>
      <c r="J6786" s="25">
        <f t="shared" si="425"/>
        <v>0</v>
      </c>
      <c r="K6786" s="25">
        <f t="shared" si="426"/>
        <v>1</v>
      </c>
      <c r="L6786" s="25">
        <f t="shared" si="427"/>
        <v>0</v>
      </c>
      <c r="M6786" s="25">
        <v>1</v>
      </c>
      <c r="N6786" s="25" t="e">
        <v>#N/A</v>
      </c>
      <c r="O6786" s="25" t="e">
        <f>VLOOKUP(A6786,'NFkB target TFs'!$E$10:$E$54,1,FALSE)</f>
        <v>#N/A</v>
      </c>
      <c r="P6786" s="25" t="e">
        <f>VLOOKUP(A6786,'all NFkB targets'!$A$6:$A$571,1,FALSE)</f>
        <v>#N/A</v>
      </c>
    </row>
    <row r="6787" spans="1:16" x14ac:dyDescent="0.25">
      <c r="A6787" s="96" t="s">
        <v>2603</v>
      </c>
      <c r="B6787" s="21" t="s">
        <v>2604</v>
      </c>
      <c r="C6787" s="21"/>
      <c r="D6787" s="22">
        <v>0</v>
      </c>
      <c r="E6787" s="23">
        <v>-0.13321424130578863</v>
      </c>
      <c r="F6787" s="23">
        <v>0.4230234832777745</v>
      </c>
      <c r="G6787" s="23">
        <v>-0.37079534816699949</v>
      </c>
      <c r="H6787" s="23">
        <v>-0.17137196112305397</v>
      </c>
      <c r="I6787" s="25">
        <f t="shared" si="424"/>
        <v>0</v>
      </c>
      <c r="J6787" s="25">
        <f t="shared" si="425"/>
        <v>0</v>
      </c>
      <c r="K6787" s="25">
        <f t="shared" si="426"/>
        <v>0</v>
      </c>
      <c r="L6787" s="25">
        <f t="shared" si="427"/>
        <v>0</v>
      </c>
      <c r="M6787" s="25">
        <v>0</v>
      </c>
      <c r="N6787" s="25" t="e">
        <v>#N/A</v>
      </c>
      <c r="O6787" s="25" t="e">
        <f>VLOOKUP(A6787,'NFkB target TFs'!$E$10:$E$54,1,FALSE)</f>
        <v>#N/A</v>
      </c>
      <c r="P6787" s="25" t="e">
        <f>VLOOKUP(A6787,'all NFkB targets'!$A$6:$A$571,1,FALSE)</f>
        <v>#N/A</v>
      </c>
    </row>
    <row r="6788" spans="1:16" x14ac:dyDescent="0.25">
      <c r="A6788" s="96" t="s">
        <v>4160</v>
      </c>
      <c r="B6788" s="21" t="s">
        <v>4161</v>
      </c>
      <c r="C6788" s="21"/>
      <c r="D6788" s="22">
        <v>0</v>
      </c>
      <c r="E6788" s="23">
        <v>-0.18703796773188816</v>
      </c>
      <c r="F6788" s="23">
        <v>-0.24152255518988641</v>
      </c>
      <c r="G6788" s="23">
        <v>0.20781700725140648</v>
      </c>
      <c r="H6788" s="23">
        <v>-0.17151410219927857</v>
      </c>
      <c r="I6788" s="25">
        <f t="shared" si="424"/>
        <v>0</v>
      </c>
      <c r="J6788" s="25">
        <f t="shared" si="425"/>
        <v>0</v>
      </c>
      <c r="K6788" s="25">
        <f t="shared" si="426"/>
        <v>0</v>
      </c>
      <c r="L6788" s="25">
        <f t="shared" si="427"/>
        <v>0</v>
      </c>
      <c r="M6788" s="25">
        <v>0</v>
      </c>
      <c r="N6788" s="25" t="e">
        <v>#N/A</v>
      </c>
      <c r="O6788" s="25" t="e">
        <f>VLOOKUP(A6788,'NFkB target TFs'!$E$10:$E$54,1,FALSE)</f>
        <v>#N/A</v>
      </c>
      <c r="P6788" s="25" t="e">
        <f>VLOOKUP(A6788,'all NFkB targets'!$A$6:$A$571,1,FALSE)</f>
        <v>#N/A</v>
      </c>
    </row>
    <row r="6789" spans="1:16" x14ac:dyDescent="0.25">
      <c r="A6789" s="96" t="s">
        <v>12248</v>
      </c>
      <c r="B6789" s="21" t="s">
        <v>12249</v>
      </c>
      <c r="C6789" s="21"/>
      <c r="D6789" s="22">
        <v>0</v>
      </c>
      <c r="E6789" s="24">
        <v>-0.75407171086288161</v>
      </c>
      <c r="F6789" s="24">
        <v>-0.17136536660057594</v>
      </c>
      <c r="G6789" s="24">
        <v>-0.41488446877847318</v>
      </c>
      <c r="H6789" s="24">
        <v>-0.17152420868306811</v>
      </c>
      <c r="I6789" s="25">
        <f t="shared" si="424"/>
        <v>1</v>
      </c>
      <c r="J6789" s="25">
        <f t="shared" si="425"/>
        <v>0</v>
      </c>
      <c r="K6789" s="25">
        <f t="shared" si="426"/>
        <v>0</v>
      </c>
      <c r="L6789" s="25">
        <f t="shared" si="427"/>
        <v>0</v>
      </c>
      <c r="M6789" s="25">
        <v>1</v>
      </c>
      <c r="N6789" s="25" t="e">
        <v>#N/A</v>
      </c>
      <c r="O6789" s="25" t="e">
        <f>VLOOKUP(A6789,'NFkB target TFs'!$E$10:$E$54,1,FALSE)</f>
        <v>#N/A</v>
      </c>
      <c r="P6789" s="25" t="e">
        <f>VLOOKUP(A6789,'all NFkB targets'!$A$6:$A$571,1,FALSE)</f>
        <v>#N/A</v>
      </c>
    </row>
    <row r="6790" spans="1:16" x14ac:dyDescent="0.25">
      <c r="A6790" s="96" t="s">
        <v>4136</v>
      </c>
      <c r="B6790" s="21" t="s">
        <v>4137</v>
      </c>
      <c r="C6790" s="21"/>
      <c r="D6790" s="22">
        <v>0</v>
      </c>
      <c r="E6790" s="23">
        <v>0.20518622704692752</v>
      </c>
      <c r="F6790" s="23">
        <v>-0.20772155467465178</v>
      </c>
      <c r="G6790" s="23">
        <v>0.10679937765643885</v>
      </c>
      <c r="H6790" s="23">
        <v>-0.17152953005099902</v>
      </c>
      <c r="I6790" s="25">
        <f t="shared" si="424"/>
        <v>0</v>
      </c>
      <c r="J6790" s="25">
        <f t="shared" si="425"/>
        <v>0</v>
      </c>
      <c r="K6790" s="25">
        <f t="shared" si="426"/>
        <v>0</v>
      </c>
      <c r="L6790" s="25">
        <f t="shared" si="427"/>
        <v>0</v>
      </c>
      <c r="M6790" s="25">
        <v>0</v>
      </c>
      <c r="N6790" s="25" t="e">
        <v>#N/A</v>
      </c>
      <c r="O6790" s="25" t="e">
        <f>VLOOKUP(A6790,'NFkB target TFs'!$E$10:$E$54,1,FALSE)</f>
        <v>#N/A</v>
      </c>
      <c r="P6790" s="25" t="e">
        <f>VLOOKUP(A6790,'all NFkB targets'!$A$6:$A$571,1,FALSE)</f>
        <v>#N/A</v>
      </c>
    </row>
    <row r="6791" spans="1:16" x14ac:dyDescent="0.25">
      <c r="A6791" s="96" t="s">
        <v>11829</v>
      </c>
      <c r="B6791" s="21" t="s">
        <v>941</v>
      </c>
      <c r="C6791" s="21"/>
      <c r="D6791" s="22">
        <v>0</v>
      </c>
      <c r="E6791" s="23">
        <v>0.32051990049455398</v>
      </c>
      <c r="F6791" s="23">
        <v>0.10581566801668764</v>
      </c>
      <c r="G6791" s="23">
        <v>9.488611453406225E-3</v>
      </c>
      <c r="H6791" s="23">
        <v>-0.17153794497628522</v>
      </c>
      <c r="I6791" s="25">
        <f t="shared" si="424"/>
        <v>0</v>
      </c>
      <c r="J6791" s="25">
        <f t="shared" si="425"/>
        <v>0</v>
      </c>
      <c r="K6791" s="25">
        <f t="shared" si="426"/>
        <v>0</v>
      </c>
      <c r="L6791" s="25">
        <f t="shared" si="427"/>
        <v>0</v>
      </c>
      <c r="M6791" s="25">
        <v>0</v>
      </c>
      <c r="N6791" s="25" t="e">
        <v>#N/A</v>
      </c>
      <c r="O6791" s="25" t="e">
        <f>VLOOKUP(A6791,'NFkB target TFs'!$E$10:$E$54,1,FALSE)</f>
        <v>#N/A</v>
      </c>
      <c r="P6791" s="25" t="e">
        <f>VLOOKUP(A6791,'all NFkB targets'!$A$6:$A$571,1,FALSE)</f>
        <v>#N/A</v>
      </c>
    </row>
    <row r="6792" spans="1:16" x14ac:dyDescent="0.25">
      <c r="A6792" s="96" t="s">
        <v>6964</v>
      </c>
      <c r="B6792" s="21" t="s">
        <v>6965</v>
      </c>
      <c r="C6792" s="21"/>
      <c r="D6792" s="22">
        <v>0</v>
      </c>
      <c r="E6792" s="23">
        <v>-0.20184332206511282</v>
      </c>
      <c r="F6792" s="23">
        <v>-0.28821143842838837</v>
      </c>
      <c r="G6792" s="23">
        <v>-0.12738181074426161</v>
      </c>
      <c r="H6792" s="23">
        <v>-0.17154150963157852</v>
      </c>
      <c r="I6792" s="25">
        <f t="shared" si="424"/>
        <v>0</v>
      </c>
      <c r="J6792" s="25">
        <f t="shared" si="425"/>
        <v>0</v>
      </c>
      <c r="K6792" s="25">
        <f t="shared" si="426"/>
        <v>0</v>
      </c>
      <c r="L6792" s="25">
        <f t="shared" si="427"/>
        <v>0</v>
      </c>
      <c r="M6792" s="25">
        <v>0</v>
      </c>
      <c r="N6792" s="25" t="e">
        <v>#N/A</v>
      </c>
      <c r="O6792" s="25" t="e">
        <f>VLOOKUP(A6792,'NFkB target TFs'!$E$10:$E$54,1,FALSE)</f>
        <v>#N/A</v>
      </c>
      <c r="P6792" s="25" t="e">
        <f>VLOOKUP(A6792,'all NFkB targets'!$A$6:$A$571,1,FALSE)</f>
        <v>#N/A</v>
      </c>
    </row>
    <row r="6793" spans="1:16" x14ac:dyDescent="0.25">
      <c r="A6793" s="96" t="s">
        <v>9616</v>
      </c>
      <c r="B6793" s="21" t="s">
        <v>9617</v>
      </c>
      <c r="C6793" s="21"/>
      <c r="D6793" s="22">
        <v>0</v>
      </c>
      <c r="E6793" s="23">
        <v>-0.44370311881559793</v>
      </c>
      <c r="F6793" s="23">
        <v>-0.13690364163515861</v>
      </c>
      <c r="G6793" s="23">
        <v>0.11095636913837567</v>
      </c>
      <c r="H6793" s="23">
        <v>-0.17160416967715336</v>
      </c>
      <c r="I6793" s="25">
        <f t="shared" si="424"/>
        <v>0</v>
      </c>
      <c r="J6793" s="25">
        <f t="shared" si="425"/>
        <v>0</v>
      </c>
      <c r="K6793" s="25">
        <f t="shared" si="426"/>
        <v>0</v>
      </c>
      <c r="L6793" s="25">
        <f t="shared" si="427"/>
        <v>0</v>
      </c>
      <c r="M6793" s="25">
        <v>0</v>
      </c>
      <c r="N6793" s="25" t="e">
        <v>#N/A</v>
      </c>
      <c r="O6793" s="25" t="e">
        <f>VLOOKUP(A6793,'NFkB target TFs'!$E$10:$E$54,1,FALSE)</f>
        <v>#N/A</v>
      </c>
      <c r="P6793" s="25" t="e">
        <f>VLOOKUP(A6793,'all NFkB targets'!$A$6:$A$571,1,FALSE)</f>
        <v>#N/A</v>
      </c>
    </row>
    <row r="6794" spans="1:16" x14ac:dyDescent="0.25">
      <c r="A6794" s="96" t="s">
        <v>6307</v>
      </c>
      <c r="B6794" s="21" t="s">
        <v>6308</v>
      </c>
      <c r="C6794" s="21"/>
      <c r="D6794" s="22">
        <v>0</v>
      </c>
      <c r="E6794" s="23">
        <v>-0.2249641242356116</v>
      </c>
      <c r="F6794" s="23">
        <v>0.46200420659169134</v>
      </c>
      <c r="G6794" s="23">
        <v>-8.2780781029846859E-2</v>
      </c>
      <c r="H6794" s="23">
        <v>-0.17161846870794673</v>
      </c>
      <c r="I6794" s="25">
        <f t="shared" si="424"/>
        <v>0</v>
      </c>
      <c r="J6794" s="25">
        <f t="shared" si="425"/>
        <v>0</v>
      </c>
      <c r="K6794" s="25">
        <f t="shared" si="426"/>
        <v>0</v>
      </c>
      <c r="L6794" s="25">
        <f t="shared" si="427"/>
        <v>0</v>
      </c>
      <c r="M6794" s="25">
        <v>0</v>
      </c>
      <c r="N6794" s="25" t="e">
        <v>#N/A</v>
      </c>
      <c r="O6794" s="25" t="e">
        <f>VLOOKUP(A6794,'NFkB target TFs'!$E$10:$E$54,1,FALSE)</f>
        <v>#N/A</v>
      </c>
      <c r="P6794" s="25" t="e">
        <f>VLOOKUP(A6794,'all NFkB targets'!$A$6:$A$571,1,FALSE)</f>
        <v>#N/A</v>
      </c>
    </row>
    <row r="6795" spans="1:16" x14ac:dyDescent="0.25">
      <c r="A6795" s="96" t="s">
        <v>10177</v>
      </c>
      <c r="B6795" s="21" t="s">
        <v>10178</v>
      </c>
      <c r="C6795" s="21"/>
      <c r="D6795" s="22">
        <v>0</v>
      </c>
      <c r="E6795" s="23">
        <v>5.2533519202858606E-2</v>
      </c>
      <c r="F6795" s="23">
        <v>9.494375661301277E-2</v>
      </c>
      <c r="G6795" s="23">
        <v>-1.6611343699209462E-3</v>
      </c>
      <c r="H6795" s="23">
        <v>-0.1716435402712824</v>
      </c>
      <c r="I6795" s="25">
        <f t="shared" si="424"/>
        <v>0</v>
      </c>
      <c r="J6795" s="25">
        <f t="shared" si="425"/>
        <v>0</v>
      </c>
      <c r="K6795" s="25">
        <f t="shared" si="426"/>
        <v>0</v>
      </c>
      <c r="L6795" s="25">
        <f t="shared" si="427"/>
        <v>0</v>
      </c>
      <c r="M6795" s="25">
        <v>0</v>
      </c>
      <c r="N6795" s="25" t="e">
        <v>#N/A</v>
      </c>
      <c r="O6795" s="25" t="e">
        <f>VLOOKUP(A6795,'NFkB target TFs'!$E$10:$E$54,1,FALSE)</f>
        <v>#N/A</v>
      </c>
      <c r="P6795" s="25" t="e">
        <f>VLOOKUP(A6795,'all NFkB targets'!$A$6:$A$571,1,FALSE)</f>
        <v>#N/A</v>
      </c>
    </row>
    <row r="6796" spans="1:16" x14ac:dyDescent="0.25">
      <c r="A6796" s="96" t="s">
        <v>8982</v>
      </c>
      <c r="B6796" s="21" t="s">
        <v>941</v>
      </c>
      <c r="C6796" s="21"/>
      <c r="D6796" s="22">
        <v>0</v>
      </c>
      <c r="E6796" s="23">
        <v>-4.0762349160611468E-3</v>
      </c>
      <c r="F6796" s="23">
        <v>0.44069395987076182</v>
      </c>
      <c r="G6796" s="23">
        <v>-0.57488891449921897</v>
      </c>
      <c r="H6796" s="23">
        <v>-0.17176014063011466</v>
      </c>
      <c r="I6796" s="25">
        <f t="shared" si="424"/>
        <v>0</v>
      </c>
      <c r="J6796" s="25">
        <f t="shared" si="425"/>
        <v>0</v>
      </c>
      <c r="K6796" s="25">
        <f t="shared" si="426"/>
        <v>0</v>
      </c>
      <c r="L6796" s="25">
        <f t="shared" si="427"/>
        <v>0</v>
      </c>
      <c r="M6796" s="25">
        <v>0</v>
      </c>
      <c r="N6796" s="25" t="e">
        <v>#N/A</v>
      </c>
      <c r="O6796" s="25" t="e">
        <f>VLOOKUP(A6796,'NFkB target TFs'!$E$10:$E$54,1,FALSE)</f>
        <v>#N/A</v>
      </c>
      <c r="P6796" s="25" t="e">
        <f>VLOOKUP(A6796,'all NFkB targets'!$A$6:$A$571,1,FALSE)</f>
        <v>#N/A</v>
      </c>
    </row>
    <row r="6797" spans="1:16" x14ac:dyDescent="0.25">
      <c r="A6797" s="96" t="s">
        <v>8125</v>
      </c>
      <c r="B6797" s="21" t="s">
        <v>8126</v>
      </c>
      <c r="C6797" s="21"/>
      <c r="D6797" s="22">
        <v>0</v>
      </c>
      <c r="E6797" s="23">
        <v>-8.8964310016630521E-2</v>
      </c>
      <c r="F6797" s="23">
        <v>0.19421237308935618</v>
      </c>
      <c r="G6797" s="23">
        <v>0.2252749298695691</v>
      </c>
      <c r="H6797" s="23">
        <v>-0.17178156925847071</v>
      </c>
      <c r="I6797" s="25">
        <f t="shared" si="424"/>
        <v>0</v>
      </c>
      <c r="J6797" s="25">
        <f t="shared" si="425"/>
        <v>0</v>
      </c>
      <c r="K6797" s="25">
        <f t="shared" si="426"/>
        <v>0</v>
      </c>
      <c r="L6797" s="25">
        <f t="shared" si="427"/>
        <v>0</v>
      </c>
      <c r="M6797" s="25">
        <v>0</v>
      </c>
      <c r="N6797" s="25" t="e">
        <v>#N/A</v>
      </c>
      <c r="O6797" s="25" t="e">
        <f>VLOOKUP(A6797,'NFkB target TFs'!$E$10:$E$54,1,FALSE)</f>
        <v>#N/A</v>
      </c>
      <c r="P6797" s="25" t="e">
        <f>VLOOKUP(A6797,'all NFkB targets'!$A$6:$A$571,1,FALSE)</f>
        <v>#N/A</v>
      </c>
    </row>
    <row r="6798" spans="1:16" x14ac:dyDescent="0.25">
      <c r="A6798" s="96" t="s">
        <v>636</v>
      </c>
      <c r="B6798" s="21" t="s">
        <v>637</v>
      </c>
      <c r="C6798" s="21"/>
      <c r="D6798" s="22">
        <v>0</v>
      </c>
      <c r="E6798" s="23">
        <v>0.14650501117760037</v>
      </c>
      <c r="F6798" s="23">
        <v>0.2375371852052417</v>
      </c>
      <c r="G6798" s="23">
        <v>0.22848855089553072</v>
      </c>
      <c r="H6798" s="23">
        <v>-0.17205785855127878</v>
      </c>
      <c r="I6798" s="25">
        <f t="shared" si="424"/>
        <v>0</v>
      </c>
      <c r="J6798" s="25">
        <f t="shared" si="425"/>
        <v>0</v>
      </c>
      <c r="K6798" s="25">
        <f t="shared" si="426"/>
        <v>0</v>
      </c>
      <c r="L6798" s="25">
        <f t="shared" si="427"/>
        <v>0</v>
      </c>
      <c r="M6798" s="25">
        <v>0</v>
      </c>
      <c r="N6798" s="25" t="e">
        <v>#N/A</v>
      </c>
      <c r="O6798" s="25" t="e">
        <f>VLOOKUP(A6798,'NFkB target TFs'!$E$10:$E$54,1,FALSE)</f>
        <v>#N/A</v>
      </c>
      <c r="P6798" s="25" t="e">
        <f>VLOOKUP(A6798,'all NFkB targets'!$A$6:$A$571,1,FALSE)</f>
        <v>#N/A</v>
      </c>
    </row>
    <row r="6799" spans="1:16" x14ac:dyDescent="0.25">
      <c r="A6799" s="96" t="s">
        <v>14355</v>
      </c>
      <c r="B6799" s="21" t="s">
        <v>14356</v>
      </c>
      <c r="C6799" s="21"/>
      <c r="D6799" s="22">
        <v>0</v>
      </c>
      <c r="E6799" s="28">
        <v>1.2385634394298393</v>
      </c>
      <c r="F6799" s="28">
        <v>0.11737692283601604</v>
      </c>
      <c r="G6799" s="28">
        <v>1.8698285013869733</v>
      </c>
      <c r="H6799" s="24">
        <v>-0.17207304703603332</v>
      </c>
      <c r="I6799" s="25">
        <f t="shared" si="424"/>
        <v>1</v>
      </c>
      <c r="J6799" s="25">
        <f t="shared" si="425"/>
        <v>0</v>
      </c>
      <c r="K6799" s="25">
        <f t="shared" si="426"/>
        <v>1</v>
      </c>
      <c r="L6799" s="25">
        <f t="shared" si="427"/>
        <v>0</v>
      </c>
      <c r="M6799" s="25">
        <v>1</v>
      </c>
      <c r="N6799" s="25" t="e">
        <v>#N/A</v>
      </c>
      <c r="O6799" s="25" t="e">
        <f>VLOOKUP(A6799,'NFkB target TFs'!$E$10:$E$54,1,FALSE)</f>
        <v>#N/A</v>
      </c>
      <c r="P6799" s="25" t="e">
        <f>VLOOKUP(A6799,'all NFkB targets'!$A$6:$A$571,1,FALSE)</f>
        <v>#N/A</v>
      </c>
    </row>
    <row r="6800" spans="1:16" x14ac:dyDescent="0.25">
      <c r="A6800" s="96" t="s">
        <v>3171</v>
      </c>
      <c r="B6800" s="21" t="s">
        <v>3172</v>
      </c>
      <c r="C6800" s="21"/>
      <c r="D6800" s="22">
        <v>0</v>
      </c>
      <c r="E6800" s="23">
        <v>4.4195898457491667E-2</v>
      </c>
      <c r="F6800" s="23">
        <v>-0.25283691704706979</v>
      </c>
      <c r="G6800" s="23">
        <v>-0.10249117937951577</v>
      </c>
      <c r="H6800" s="23">
        <v>-0.17210830756553047</v>
      </c>
      <c r="I6800" s="25">
        <f t="shared" si="424"/>
        <v>0</v>
      </c>
      <c r="J6800" s="25">
        <f t="shared" si="425"/>
        <v>0</v>
      </c>
      <c r="K6800" s="25">
        <f t="shared" si="426"/>
        <v>0</v>
      </c>
      <c r="L6800" s="25">
        <f t="shared" si="427"/>
        <v>0</v>
      </c>
      <c r="M6800" s="25">
        <v>0</v>
      </c>
      <c r="N6800" s="25" t="e">
        <v>#N/A</v>
      </c>
      <c r="O6800" s="25" t="e">
        <f>VLOOKUP(A6800,'NFkB target TFs'!$E$10:$E$54,1,FALSE)</f>
        <v>#N/A</v>
      </c>
      <c r="P6800" s="25" t="e">
        <f>VLOOKUP(A6800,'all NFkB targets'!$A$6:$A$571,1,FALSE)</f>
        <v>#N/A</v>
      </c>
    </row>
    <row r="6801" spans="1:16" x14ac:dyDescent="0.25">
      <c r="A6801" s="96" t="s">
        <v>6427</v>
      </c>
      <c r="B6801" s="21" t="s">
        <v>941</v>
      </c>
      <c r="C6801" s="21"/>
      <c r="D6801" s="22">
        <v>0</v>
      </c>
      <c r="E6801" s="23">
        <v>0.10707722256353361</v>
      </c>
      <c r="F6801" s="23">
        <v>1.2349007850834025E-2</v>
      </c>
      <c r="G6801" s="23">
        <v>-2.0954857116585748E-2</v>
      </c>
      <c r="H6801" s="23">
        <v>-0.17228165095469014</v>
      </c>
      <c r="I6801" s="25">
        <f t="shared" si="424"/>
        <v>0</v>
      </c>
      <c r="J6801" s="25">
        <f t="shared" si="425"/>
        <v>0</v>
      </c>
      <c r="K6801" s="25">
        <f t="shared" si="426"/>
        <v>0</v>
      </c>
      <c r="L6801" s="25">
        <f t="shared" si="427"/>
        <v>0</v>
      </c>
      <c r="M6801" s="25">
        <v>0</v>
      </c>
      <c r="N6801" s="25" t="e">
        <v>#N/A</v>
      </c>
      <c r="O6801" s="25" t="e">
        <f>VLOOKUP(A6801,'NFkB target TFs'!$E$10:$E$54,1,FALSE)</f>
        <v>#N/A</v>
      </c>
      <c r="P6801" s="25" t="e">
        <f>VLOOKUP(A6801,'all NFkB targets'!$A$6:$A$571,1,FALSE)</f>
        <v>#N/A</v>
      </c>
    </row>
    <row r="6802" spans="1:16" x14ac:dyDescent="0.25">
      <c r="A6802" s="96" t="s">
        <v>1100</v>
      </c>
      <c r="B6802" s="21" t="s">
        <v>1101</v>
      </c>
      <c r="C6802" s="21"/>
      <c r="D6802" s="22">
        <v>0</v>
      </c>
      <c r="E6802" s="23">
        <v>-0.25138855667349164</v>
      </c>
      <c r="F6802" s="23">
        <v>0.18216190333526755</v>
      </c>
      <c r="G6802" s="23">
        <v>0.47844870648134913</v>
      </c>
      <c r="H6802" s="23">
        <v>-0.17236337431342599</v>
      </c>
      <c r="I6802" s="25">
        <f t="shared" si="424"/>
        <v>0</v>
      </c>
      <c r="J6802" s="25">
        <f t="shared" si="425"/>
        <v>0</v>
      </c>
      <c r="K6802" s="25">
        <f t="shared" si="426"/>
        <v>0</v>
      </c>
      <c r="L6802" s="25">
        <f t="shared" si="427"/>
        <v>0</v>
      </c>
      <c r="M6802" s="25">
        <v>0</v>
      </c>
      <c r="N6802" s="25" t="e">
        <v>#N/A</v>
      </c>
      <c r="O6802" s="25" t="e">
        <f>VLOOKUP(A6802,'NFkB target TFs'!$E$10:$E$54,1,FALSE)</f>
        <v>#N/A</v>
      </c>
      <c r="P6802" s="25" t="e">
        <f>VLOOKUP(A6802,'all NFkB targets'!$A$6:$A$571,1,FALSE)</f>
        <v>#N/A</v>
      </c>
    </row>
    <row r="6803" spans="1:16" x14ac:dyDescent="0.25">
      <c r="A6803" s="96" t="s">
        <v>3796</v>
      </c>
      <c r="B6803" s="21" t="s">
        <v>3797</v>
      </c>
      <c r="C6803" s="21"/>
      <c r="D6803" s="22">
        <v>0</v>
      </c>
      <c r="E6803" s="23">
        <v>8.9364173016134876E-2</v>
      </c>
      <c r="F6803" s="23">
        <v>-5.898627548778259E-3</v>
      </c>
      <c r="G6803" s="23">
        <v>-0.16906891804835772</v>
      </c>
      <c r="H6803" s="23">
        <v>-0.1727659977340876</v>
      </c>
      <c r="I6803" s="25">
        <f t="shared" si="424"/>
        <v>0</v>
      </c>
      <c r="J6803" s="25">
        <f t="shared" si="425"/>
        <v>0</v>
      </c>
      <c r="K6803" s="25">
        <f t="shared" si="426"/>
        <v>0</v>
      </c>
      <c r="L6803" s="25">
        <f t="shared" si="427"/>
        <v>0</v>
      </c>
      <c r="M6803" s="25">
        <v>0</v>
      </c>
      <c r="N6803" s="25" t="e">
        <v>#N/A</v>
      </c>
      <c r="O6803" s="25" t="e">
        <f>VLOOKUP(A6803,'NFkB target TFs'!$E$10:$E$54,1,FALSE)</f>
        <v>#N/A</v>
      </c>
      <c r="P6803" s="25" t="e">
        <f>VLOOKUP(A6803,'all NFkB targets'!$A$6:$A$571,1,FALSE)</f>
        <v>#N/A</v>
      </c>
    </row>
    <row r="6804" spans="1:16" x14ac:dyDescent="0.25">
      <c r="A6804" s="96" t="s">
        <v>3961</v>
      </c>
      <c r="B6804" s="21" t="s">
        <v>3962</v>
      </c>
      <c r="C6804" s="21"/>
      <c r="D6804" s="22">
        <v>0</v>
      </c>
      <c r="E6804" s="23">
        <v>0.12566199843295989</v>
      </c>
      <c r="F6804" s="23">
        <v>-0.10457086401931431</v>
      </c>
      <c r="G6804" s="23">
        <v>2.4541913158220192E-2</v>
      </c>
      <c r="H6804" s="23">
        <v>-0.17281563790019272</v>
      </c>
      <c r="I6804" s="25">
        <f t="shared" si="424"/>
        <v>0</v>
      </c>
      <c r="J6804" s="25">
        <f t="shared" si="425"/>
        <v>0</v>
      </c>
      <c r="K6804" s="25">
        <f t="shared" si="426"/>
        <v>0</v>
      </c>
      <c r="L6804" s="25">
        <f t="shared" si="427"/>
        <v>0</v>
      </c>
      <c r="M6804" s="25">
        <v>0</v>
      </c>
      <c r="N6804" s="25" t="e">
        <v>#N/A</v>
      </c>
      <c r="O6804" s="25" t="e">
        <f>VLOOKUP(A6804,'NFkB target TFs'!$E$10:$E$54,1,FALSE)</f>
        <v>#N/A</v>
      </c>
      <c r="P6804" s="25" t="e">
        <f>VLOOKUP(A6804,'all NFkB targets'!$A$6:$A$571,1,FALSE)</f>
        <v>#N/A</v>
      </c>
    </row>
    <row r="6805" spans="1:16" x14ac:dyDescent="0.25">
      <c r="A6805" s="96" t="s">
        <v>3185</v>
      </c>
      <c r="B6805" s="21" t="s">
        <v>3186</v>
      </c>
      <c r="C6805" s="21"/>
      <c r="D6805" s="22">
        <v>0</v>
      </c>
      <c r="E6805" s="23">
        <v>-6.4168606673996043E-2</v>
      </c>
      <c r="F6805" s="23">
        <v>-0.18266058376372196</v>
      </c>
      <c r="G6805" s="23">
        <v>-8.8093170755505254E-2</v>
      </c>
      <c r="H6805" s="23">
        <v>-0.17287942743889631</v>
      </c>
      <c r="I6805" s="25">
        <f t="shared" si="424"/>
        <v>0</v>
      </c>
      <c r="J6805" s="25">
        <f t="shared" si="425"/>
        <v>0</v>
      </c>
      <c r="K6805" s="25">
        <f t="shared" si="426"/>
        <v>0</v>
      </c>
      <c r="L6805" s="25">
        <f t="shared" si="427"/>
        <v>0</v>
      </c>
      <c r="M6805" s="25">
        <v>0</v>
      </c>
      <c r="N6805" s="25" t="e">
        <v>#N/A</v>
      </c>
      <c r="O6805" s="25" t="e">
        <f>VLOOKUP(A6805,'NFkB target TFs'!$E$10:$E$54,1,FALSE)</f>
        <v>#N/A</v>
      </c>
      <c r="P6805" s="25" t="e">
        <f>VLOOKUP(A6805,'all NFkB targets'!$A$6:$A$571,1,FALSE)</f>
        <v>#N/A</v>
      </c>
    </row>
    <row r="6806" spans="1:16" x14ac:dyDescent="0.25">
      <c r="A6806" s="96" t="s">
        <v>361</v>
      </c>
      <c r="B6806" s="21" t="s">
        <v>362</v>
      </c>
      <c r="C6806" s="21"/>
      <c r="D6806" s="22">
        <v>0</v>
      </c>
      <c r="E6806" s="23">
        <v>6.9794995953546587E-2</v>
      </c>
      <c r="F6806" s="23">
        <v>0.15589223817247508</v>
      </c>
      <c r="G6806" s="23">
        <v>0.14116643218482314</v>
      </c>
      <c r="H6806" s="23">
        <v>-0.17295781849529032</v>
      </c>
      <c r="I6806" s="25">
        <f t="shared" si="424"/>
        <v>0</v>
      </c>
      <c r="J6806" s="25">
        <f t="shared" si="425"/>
        <v>0</v>
      </c>
      <c r="K6806" s="25">
        <f t="shared" si="426"/>
        <v>0</v>
      </c>
      <c r="L6806" s="25">
        <f t="shared" si="427"/>
        <v>0</v>
      </c>
      <c r="M6806" s="25">
        <v>0</v>
      </c>
      <c r="N6806" s="25" t="e">
        <v>#N/A</v>
      </c>
      <c r="O6806" s="25" t="e">
        <f>VLOOKUP(A6806,'NFkB target TFs'!$E$10:$E$54,1,FALSE)</f>
        <v>#N/A</v>
      </c>
      <c r="P6806" s="25" t="e">
        <f>VLOOKUP(A6806,'all NFkB targets'!$A$6:$A$571,1,FALSE)</f>
        <v>#N/A</v>
      </c>
    </row>
    <row r="6807" spans="1:16" x14ac:dyDescent="0.25">
      <c r="A6807" s="96" t="s">
        <v>11907</v>
      </c>
      <c r="B6807" s="21" t="s">
        <v>11908</v>
      </c>
      <c r="C6807" s="21"/>
      <c r="D6807" s="22">
        <v>0</v>
      </c>
      <c r="E6807" s="23">
        <v>-0.33532618494042127</v>
      </c>
      <c r="F6807" s="23">
        <v>-7.6173960973688198E-2</v>
      </c>
      <c r="G6807" s="23">
        <v>-7.2565242396503693E-2</v>
      </c>
      <c r="H6807" s="23">
        <v>-0.17299448604016435</v>
      </c>
      <c r="I6807" s="25">
        <f t="shared" si="424"/>
        <v>0</v>
      </c>
      <c r="J6807" s="25">
        <f t="shared" si="425"/>
        <v>0</v>
      </c>
      <c r="K6807" s="25">
        <f t="shared" si="426"/>
        <v>0</v>
      </c>
      <c r="L6807" s="25">
        <f t="shared" si="427"/>
        <v>0</v>
      </c>
      <c r="M6807" s="25">
        <v>0</v>
      </c>
      <c r="N6807" s="25" t="e">
        <v>#N/A</v>
      </c>
      <c r="O6807" s="25" t="e">
        <f>VLOOKUP(A6807,'NFkB target TFs'!$E$10:$E$54,1,FALSE)</f>
        <v>#N/A</v>
      </c>
      <c r="P6807" s="25" t="e">
        <f>VLOOKUP(A6807,'all NFkB targets'!$A$6:$A$571,1,FALSE)</f>
        <v>#N/A</v>
      </c>
    </row>
    <row r="6808" spans="1:16" x14ac:dyDescent="0.25">
      <c r="A6808" s="96" t="s">
        <v>6606</v>
      </c>
      <c r="B6808" s="21" t="s">
        <v>6607</v>
      </c>
      <c r="C6808" s="21"/>
      <c r="D6808" s="22">
        <v>0</v>
      </c>
      <c r="E6808" s="23">
        <v>0.12123885724598515</v>
      </c>
      <c r="F6808" s="23">
        <v>-2.2452991907384954E-2</v>
      </c>
      <c r="G6808" s="23">
        <v>-0.443741174767324</v>
      </c>
      <c r="H6808" s="23">
        <v>-0.17318555483817805</v>
      </c>
      <c r="I6808" s="25">
        <f t="shared" si="424"/>
        <v>0</v>
      </c>
      <c r="J6808" s="25">
        <f t="shared" si="425"/>
        <v>0</v>
      </c>
      <c r="K6808" s="25">
        <f t="shared" si="426"/>
        <v>0</v>
      </c>
      <c r="L6808" s="25">
        <f t="shared" si="427"/>
        <v>0</v>
      </c>
      <c r="M6808" s="25">
        <v>0</v>
      </c>
      <c r="N6808" s="25" t="e">
        <v>#N/A</v>
      </c>
      <c r="O6808" s="25" t="e">
        <f>VLOOKUP(A6808,'NFkB target TFs'!$E$10:$E$54,1,FALSE)</f>
        <v>#N/A</v>
      </c>
      <c r="P6808" s="25" t="e">
        <f>VLOOKUP(A6808,'all NFkB targets'!$A$6:$A$571,1,FALSE)</f>
        <v>#N/A</v>
      </c>
    </row>
    <row r="6809" spans="1:16" x14ac:dyDescent="0.25">
      <c r="A6809" s="96" t="s">
        <v>5807</v>
      </c>
      <c r="B6809" s="21" t="s">
        <v>5808</v>
      </c>
      <c r="C6809" s="21"/>
      <c r="D6809" s="22">
        <v>0</v>
      </c>
      <c r="E6809" s="23">
        <v>2.5251028532673685E-2</v>
      </c>
      <c r="F6809" s="23">
        <v>-1.5759880927501947E-2</v>
      </c>
      <c r="G6809" s="23">
        <v>-0.10260878032942507</v>
      </c>
      <c r="H6809" s="23">
        <v>-0.17339429868137368</v>
      </c>
      <c r="I6809" s="25">
        <f t="shared" si="424"/>
        <v>0</v>
      </c>
      <c r="J6809" s="25">
        <f t="shared" si="425"/>
        <v>0</v>
      </c>
      <c r="K6809" s="25">
        <f t="shared" si="426"/>
        <v>0</v>
      </c>
      <c r="L6809" s="25">
        <f t="shared" si="427"/>
        <v>0</v>
      </c>
      <c r="M6809" s="25">
        <v>0</v>
      </c>
      <c r="N6809" s="25" t="e">
        <v>#N/A</v>
      </c>
      <c r="O6809" s="25" t="e">
        <f>VLOOKUP(A6809,'NFkB target TFs'!$E$10:$E$54,1,FALSE)</f>
        <v>#N/A</v>
      </c>
      <c r="P6809" s="25" t="e">
        <f>VLOOKUP(A6809,'all NFkB targets'!$A$6:$A$571,1,FALSE)</f>
        <v>#N/A</v>
      </c>
    </row>
    <row r="6810" spans="1:16" x14ac:dyDescent="0.25">
      <c r="A6810" s="96" t="s">
        <v>9861</v>
      </c>
      <c r="B6810" s="21" t="s">
        <v>9862</v>
      </c>
      <c r="C6810" s="21"/>
      <c r="D6810" s="22">
        <v>0</v>
      </c>
      <c r="E6810" s="23">
        <v>-0.21872008316539904</v>
      </c>
      <c r="F6810" s="23">
        <v>0.13084137406158658</v>
      </c>
      <c r="G6810" s="23">
        <v>-0.19081646152545692</v>
      </c>
      <c r="H6810" s="23">
        <v>-0.17339587864932027</v>
      </c>
      <c r="I6810" s="25">
        <f t="shared" si="424"/>
        <v>0</v>
      </c>
      <c r="J6810" s="25">
        <f t="shared" si="425"/>
        <v>0</v>
      </c>
      <c r="K6810" s="25">
        <f t="shared" si="426"/>
        <v>0</v>
      </c>
      <c r="L6810" s="25">
        <f t="shared" si="427"/>
        <v>0</v>
      </c>
      <c r="M6810" s="25">
        <v>0</v>
      </c>
      <c r="N6810" s="25" t="e">
        <v>#N/A</v>
      </c>
      <c r="O6810" s="25" t="e">
        <f>VLOOKUP(A6810,'NFkB target TFs'!$E$10:$E$54,1,FALSE)</f>
        <v>#N/A</v>
      </c>
      <c r="P6810" s="25" t="e">
        <f>VLOOKUP(A6810,'all NFkB targets'!$A$6:$A$571,1,FALSE)</f>
        <v>#N/A</v>
      </c>
    </row>
    <row r="6811" spans="1:16" x14ac:dyDescent="0.25">
      <c r="A6811" s="96" t="s">
        <v>11787</v>
      </c>
      <c r="B6811" s="21" t="s">
        <v>11788</v>
      </c>
      <c r="C6811" s="21"/>
      <c r="D6811" s="22">
        <v>0</v>
      </c>
      <c r="E6811" s="23">
        <v>4.2751359475999146E-2</v>
      </c>
      <c r="F6811" s="23">
        <v>0.18970133141362974</v>
      </c>
      <c r="G6811" s="23">
        <v>-0.21945377227472962</v>
      </c>
      <c r="H6811" s="23">
        <v>-0.17354746222760151</v>
      </c>
      <c r="I6811" s="25">
        <f t="shared" si="424"/>
        <v>0</v>
      </c>
      <c r="J6811" s="25">
        <f t="shared" si="425"/>
        <v>0</v>
      </c>
      <c r="K6811" s="25">
        <f t="shared" si="426"/>
        <v>0</v>
      </c>
      <c r="L6811" s="25">
        <f t="shared" si="427"/>
        <v>0</v>
      </c>
      <c r="M6811" s="25">
        <v>0</v>
      </c>
      <c r="N6811" s="25" t="e">
        <v>#N/A</v>
      </c>
      <c r="O6811" s="25" t="e">
        <f>VLOOKUP(A6811,'NFkB target TFs'!$E$10:$E$54,1,FALSE)</f>
        <v>#N/A</v>
      </c>
      <c r="P6811" s="25" t="e">
        <f>VLOOKUP(A6811,'all NFkB targets'!$A$6:$A$571,1,FALSE)</f>
        <v>#N/A</v>
      </c>
    </row>
    <row r="6812" spans="1:16" x14ac:dyDescent="0.25">
      <c r="A6812" s="96" t="s">
        <v>1570</v>
      </c>
      <c r="B6812" s="21" t="s">
        <v>1571</v>
      </c>
      <c r="C6812" s="21"/>
      <c r="D6812" s="22">
        <v>0</v>
      </c>
      <c r="E6812" s="23">
        <v>7.8257329757788069E-2</v>
      </c>
      <c r="F6812" s="23">
        <v>0.18069287231755063</v>
      </c>
      <c r="G6812" s="23">
        <v>4.5718411572564871E-2</v>
      </c>
      <c r="H6812" s="23">
        <v>-0.1740320185074645</v>
      </c>
      <c r="I6812" s="25">
        <f t="shared" si="424"/>
        <v>0</v>
      </c>
      <c r="J6812" s="25">
        <f t="shared" si="425"/>
        <v>0</v>
      </c>
      <c r="K6812" s="25">
        <f t="shared" si="426"/>
        <v>0</v>
      </c>
      <c r="L6812" s="25">
        <f t="shared" si="427"/>
        <v>0</v>
      </c>
      <c r="M6812" s="25">
        <v>0</v>
      </c>
      <c r="N6812" s="25" t="e">
        <v>#N/A</v>
      </c>
      <c r="O6812" s="25" t="e">
        <f>VLOOKUP(A6812,'NFkB target TFs'!$E$10:$E$54,1,FALSE)</f>
        <v>#N/A</v>
      </c>
      <c r="P6812" s="25" t="e">
        <f>VLOOKUP(A6812,'all NFkB targets'!$A$6:$A$571,1,FALSE)</f>
        <v>#N/A</v>
      </c>
    </row>
    <row r="6813" spans="1:16" x14ac:dyDescent="0.25">
      <c r="A6813" s="96" t="s">
        <v>5589</v>
      </c>
      <c r="B6813" s="21" t="s">
        <v>5590</v>
      </c>
      <c r="C6813" s="21"/>
      <c r="D6813" s="22">
        <v>0</v>
      </c>
      <c r="E6813" s="23">
        <v>1.3727581354776785E-2</v>
      </c>
      <c r="F6813" s="23">
        <v>0.10931071899904865</v>
      </c>
      <c r="G6813" s="23">
        <v>9.2091807523824926E-2</v>
      </c>
      <c r="H6813" s="23">
        <v>-0.17407536042779603</v>
      </c>
      <c r="I6813" s="25">
        <f t="shared" si="424"/>
        <v>0</v>
      </c>
      <c r="J6813" s="25">
        <f t="shared" si="425"/>
        <v>0</v>
      </c>
      <c r="K6813" s="25">
        <f t="shared" si="426"/>
        <v>0</v>
      </c>
      <c r="L6813" s="25">
        <f t="shared" si="427"/>
        <v>0</v>
      </c>
      <c r="M6813" s="25">
        <v>0</v>
      </c>
      <c r="N6813" s="25" t="e">
        <v>#N/A</v>
      </c>
      <c r="O6813" s="25" t="e">
        <f>VLOOKUP(A6813,'NFkB target TFs'!$E$10:$E$54,1,FALSE)</f>
        <v>#N/A</v>
      </c>
      <c r="P6813" s="25" t="e">
        <f>VLOOKUP(A6813,'all NFkB targets'!$A$6:$A$571,1,FALSE)</f>
        <v>#N/A</v>
      </c>
    </row>
    <row r="6814" spans="1:16" x14ac:dyDescent="0.25">
      <c r="A6814" s="96" t="s">
        <v>1528</v>
      </c>
      <c r="B6814" s="21" t="s">
        <v>1529</v>
      </c>
      <c r="C6814" s="21"/>
      <c r="D6814" s="22">
        <v>0</v>
      </c>
      <c r="E6814" s="23">
        <v>-0.52988042561760684</v>
      </c>
      <c r="F6814" s="23">
        <v>2.3398578944144786E-2</v>
      </c>
      <c r="G6814" s="23">
        <v>1.3709590409781763E-2</v>
      </c>
      <c r="H6814" s="23">
        <v>-0.17426321056350599</v>
      </c>
      <c r="I6814" s="25">
        <f t="shared" si="424"/>
        <v>0</v>
      </c>
      <c r="J6814" s="25">
        <f t="shared" si="425"/>
        <v>0</v>
      </c>
      <c r="K6814" s="25">
        <f t="shared" si="426"/>
        <v>0</v>
      </c>
      <c r="L6814" s="25">
        <f t="shared" si="427"/>
        <v>0</v>
      </c>
      <c r="M6814" s="25">
        <v>0</v>
      </c>
      <c r="N6814" s="25" t="e">
        <v>#N/A</v>
      </c>
      <c r="O6814" s="25" t="e">
        <f>VLOOKUP(A6814,'NFkB target TFs'!$E$10:$E$54,1,FALSE)</f>
        <v>#N/A</v>
      </c>
      <c r="P6814" s="25" t="e">
        <f>VLOOKUP(A6814,'all NFkB targets'!$A$6:$A$571,1,FALSE)</f>
        <v>#N/A</v>
      </c>
    </row>
    <row r="6815" spans="1:16" x14ac:dyDescent="0.25">
      <c r="A6815" s="96" t="s">
        <v>2872</v>
      </c>
      <c r="B6815" s="21" t="s">
        <v>2873</v>
      </c>
      <c r="C6815" s="21"/>
      <c r="D6815" s="22">
        <v>0</v>
      </c>
      <c r="E6815" s="23">
        <v>0.37966993675473576</v>
      </c>
      <c r="F6815" s="23">
        <v>0.25067165107356382</v>
      </c>
      <c r="G6815" s="23">
        <v>0.15491512099374857</v>
      </c>
      <c r="H6815" s="23">
        <v>-0.17438103497099192</v>
      </c>
      <c r="I6815" s="25">
        <f t="shared" si="424"/>
        <v>0</v>
      </c>
      <c r="J6815" s="25">
        <f t="shared" si="425"/>
        <v>0</v>
      </c>
      <c r="K6815" s="25">
        <f t="shared" si="426"/>
        <v>0</v>
      </c>
      <c r="L6815" s="25">
        <f t="shared" si="427"/>
        <v>0</v>
      </c>
      <c r="M6815" s="25">
        <v>0</v>
      </c>
      <c r="N6815" s="25" t="e">
        <v>#N/A</v>
      </c>
      <c r="O6815" s="25" t="e">
        <f>VLOOKUP(A6815,'NFkB target TFs'!$E$10:$E$54,1,FALSE)</f>
        <v>#N/A</v>
      </c>
      <c r="P6815" s="25" t="e">
        <f>VLOOKUP(A6815,'all NFkB targets'!$A$6:$A$571,1,FALSE)</f>
        <v>#N/A</v>
      </c>
    </row>
    <row r="6816" spans="1:16" x14ac:dyDescent="0.25">
      <c r="A6816" s="96" t="s">
        <v>2983</v>
      </c>
      <c r="B6816" s="21" t="s">
        <v>2984</v>
      </c>
      <c r="C6816" s="21"/>
      <c r="D6816" s="22">
        <v>0</v>
      </c>
      <c r="E6816" s="23">
        <v>-1.3333094217940234E-2</v>
      </c>
      <c r="F6816" s="23">
        <v>0.1530206081282714</v>
      </c>
      <c r="G6816" s="23">
        <v>-4.247687641122818E-2</v>
      </c>
      <c r="H6816" s="23">
        <v>-0.17443493438218122</v>
      </c>
      <c r="I6816" s="25">
        <f t="shared" si="424"/>
        <v>0</v>
      </c>
      <c r="J6816" s="25">
        <f t="shared" si="425"/>
        <v>0</v>
      </c>
      <c r="K6816" s="25">
        <f t="shared" si="426"/>
        <v>0</v>
      </c>
      <c r="L6816" s="25">
        <f t="shared" si="427"/>
        <v>0</v>
      </c>
      <c r="M6816" s="25">
        <v>0</v>
      </c>
      <c r="N6816" s="25" t="e">
        <v>#N/A</v>
      </c>
      <c r="O6816" s="25" t="e">
        <f>VLOOKUP(A6816,'NFkB target TFs'!$E$10:$E$54,1,FALSE)</f>
        <v>#N/A</v>
      </c>
      <c r="P6816" s="25" t="e">
        <f>VLOOKUP(A6816,'all NFkB targets'!$A$6:$A$571,1,FALSE)</f>
        <v>#N/A</v>
      </c>
    </row>
    <row r="6817" spans="1:16" x14ac:dyDescent="0.25">
      <c r="A6817" s="96" t="s">
        <v>6912</v>
      </c>
      <c r="B6817" s="21" t="s">
        <v>6913</v>
      </c>
      <c r="C6817" s="21"/>
      <c r="D6817" s="22">
        <v>0</v>
      </c>
      <c r="E6817" s="23">
        <v>4.1244259518892906E-2</v>
      </c>
      <c r="F6817" s="23">
        <v>0.1818312541416843</v>
      </c>
      <c r="G6817" s="23">
        <v>-7.2236876767838118E-2</v>
      </c>
      <c r="H6817" s="23">
        <v>-0.17446407214875609</v>
      </c>
      <c r="I6817" s="25">
        <f t="shared" si="424"/>
        <v>0</v>
      </c>
      <c r="J6817" s="25">
        <f t="shared" si="425"/>
        <v>0</v>
      </c>
      <c r="K6817" s="25">
        <f t="shared" si="426"/>
        <v>0</v>
      </c>
      <c r="L6817" s="25">
        <f t="shared" si="427"/>
        <v>0</v>
      </c>
      <c r="M6817" s="25">
        <v>0</v>
      </c>
      <c r="N6817" s="25" t="e">
        <v>#N/A</v>
      </c>
      <c r="O6817" s="25" t="e">
        <f>VLOOKUP(A6817,'NFkB target TFs'!$E$10:$E$54,1,FALSE)</f>
        <v>#N/A</v>
      </c>
      <c r="P6817" s="25" t="e">
        <f>VLOOKUP(A6817,'all NFkB targets'!$A$6:$A$571,1,FALSE)</f>
        <v>#N/A</v>
      </c>
    </row>
    <row r="6818" spans="1:16" x14ac:dyDescent="0.25">
      <c r="A6818" s="96" t="s">
        <v>2373</v>
      </c>
      <c r="B6818" s="21" t="s">
        <v>2374</v>
      </c>
      <c r="C6818" s="21"/>
      <c r="D6818" s="22">
        <v>0</v>
      </c>
      <c r="E6818" s="23">
        <v>0.19841192389513365</v>
      </c>
      <c r="F6818" s="23">
        <v>0.44276747724825005</v>
      </c>
      <c r="G6818" s="23">
        <v>7.997706804051001E-2</v>
      </c>
      <c r="H6818" s="23">
        <v>-0.17453912444438963</v>
      </c>
      <c r="I6818" s="25">
        <f t="shared" si="424"/>
        <v>0</v>
      </c>
      <c r="J6818" s="25">
        <f t="shared" si="425"/>
        <v>0</v>
      </c>
      <c r="K6818" s="25">
        <f t="shared" si="426"/>
        <v>0</v>
      </c>
      <c r="L6818" s="25">
        <f t="shared" si="427"/>
        <v>0</v>
      </c>
      <c r="M6818" s="25">
        <v>0</v>
      </c>
      <c r="N6818" s="25" t="e">
        <v>#N/A</v>
      </c>
      <c r="O6818" s="25" t="e">
        <f>VLOOKUP(A6818,'NFkB target TFs'!$E$10:$E$54,1,FALSE)</f>
        <v>#N/A</v>
      </c>
      <c r="P6818" s="25" t="e">
        <f>VLOOKUP(A6818,'all NFkB targets'!$A$6:$A$571,1,FALSE)</f>
        <v>#N/A</v>
      </c>
    </row>
    <row r="6819" spans="1:16" x14ac:dyDescent="0.25">
      <c r="A6819" s="96" t="s">
        <v>5852</v>
      </c>
      <c r="B6819" s="21" t="s">
        <v>5853</v>
      </c>
      <c r="C6819" s="21"/>
      <c r="D6819" s="22">
        <v>0</v>
      </c>
      <c r="E6819" s="23">
        <v>-0.15160235277120768</v>
      </c>
      <c r="F6819" s="23">
        <v>-4.3386694080552728E-2</v>
      </c>
      <c r="G6819" s="23">
        <v>-0.42710606043646232</v>
      </c>
      <c r="H6819" s="23">
        <v>-0.17457027078833692</v>
      </c>
      <c r="I6819" s="25">
        <f t="shared" si="424"/>
        <v>0</v>
      </c>
      <c r="J6819" s="25">
        <f t="shared" si="425"/>
        <v>0</v>
      </c>
      <c r="K6819" s="25">
        <f t="shared" si="426"/>
        <v>0</v>
      </c>
      <c r="L6819" s="25">
        <f t="shared" si="427"/>
        <v>0</v>
      </c>
      <c r="M6819" s="25">
        <v>0</v>
      </c>
      <c r="N6819" s="25" t="e">
        <v>#N/A</v>
      </c>
      <c r="O6819" s="25" t="e">
        <f>VLOOKUP(A6819,'NFkB target TFs'!$E$10:$E$54,1,FALSE)</f>
        <v>#N/A</v>
      </c>
      <c r="P6819" s="25" t="e">
        <f>VLOOKUP(A6819,'all NFkB targets'!$A$6:$A$571,1,FALSE)</f>
        <v>#N/A</v>
      </c>
    </row>
    <row r="6820" spans="1:16" x14ac:dyDescent="0.25">
      <c r="A6820" s="96" t="s">
        <v>3684</v>
      </c>
      <c r="B6820" s="21" t="s">
        <v>3685</v>
      </c>
      <c r="C6820" s="21"/>
      <c r="D6820" s="22">
        <v>0</v>
      </c>
      <c r="E6820" s="23">
        <v>-0.1307762302431445</v>
      </c>
      <c r="F6820" s="23">
        <v>0.18742307540332659</v>
      </c>
      <c r="G6820" s="23">
        <v>-0.36178103666698802</v>
      </c>
      <c r="H6820" s="23">
        <v>-0.174597337377846</v>
      </c>
      <c r="I6820" s="25">
        <f t="shared" si="424"/>
        <v>0</v>
      </c>
      <c r="J6820" s="25">
        <f t="shared" si="425"/>
        <v>0</v>
      </c>
      <c r="K6820" s="25">
        <f t="shared" si="426"/>
        <v>0</v>
      </c>
      <c r="L6820" s="25">
        <f t="shared" si="427"/>
        <v>0</v>
      </c>
      <c r="M6820" s="25">
        <v>0</v>
      </c>
      <c r="N6820" s="25" t="e">
        <v>#N/A</v>
      </c>
      <c r="O6820" s="25" t="e">
        <f>VLOOKUP(A6820,'NFkB target TFs'!$E$10:$E$54,1,FALSE)</f>
        <v>#N/A</v>
      </c>
      <c r="P6820" s="25" t="e">
        <f>VLOOKUP(A6820,'all NFkB targets'!$A$6:$A$571,1,FALSE)</f>
        <v>#N/A</v>
      </c>
    </row>
    <row r="6821" spans="1:16" x14ac:dyDescent="0.25">
      <c r="A6821" s="96" t="s">
        <v>5187</v>
      </c>
      <c r="B6821" s="21" t="s">
        <v>5188</v>
      </c>
      <c r="C6821" s="21"/>
      <c r="D6821" s="22">
        <v>0</v>
      </c>
      <c r="E6821" s="23">
        <v>5.9541770065587437E-3</v>
      </c>
      <c r="F6821" s="23">
        <v>0.18639406378021811</v>
      </c>
      <c r="G6821" s="23">
        <v>-5.1158778687891121E-2</v>
      </c>
      <c r="H6821" s="23">
        <v>-0.17481862463678735</v>
      </c>
      <c r="I6821" s="25">
        <f t="shared" si="424"/>
        <v>0</v>
      </c>
      <c r="J6821" s="25">
        <f t="shared" si="425"/>
        <v>0</v>
      </c>
      <c r="K6821" s="25">
        <f t="shared" si="426"/>
        <v>0</v>
      </c>
      <c r="L6821" s="25">
        <f t="shared" si="427"/>
        <v>0</v>
      </c>
      <c r="M6821" s="25">
        <v>0</v>
      </c>
      <c r="N6821" s="25" t="e">
        <v>#N/A</v>
      </c>
      <c r="O6821" s="25" t="e">
        <f>VLOOKUP(A6821,'NFkB target TFs'!$E$10:$E$54,1,FALSE)</f>
        <v>#N/A</v>
      </c>
      <c r="P6821" s="25" t="e">
        <f>VLOOKUP(A6821,'all NFkB targets'!$A$6:$A$571,1,FALSE)</f>
        <v>#N/A</v>
      </c>
    </row>
    <row r="6822" spans="1:16" x14ac:dyDescent="0.25">
      <c r="A6822" s="96" t="s">
        <v>1891</v>
      </c>
      <c r="B6822" s="21" t="s">
        <v>1892</v>
      </c>
      <c r="C6822" s="21"/>
      <c r="D6822" s="22">
        <v>0</v>
      </c>
      <c r="E6822" s="23">
        <v>-9.0932428888117148E-3</v>
      </c>
      <c r="F6822" s="23">
        <v>-0.12136477185380228</v>
      </c>
      <c r="G6822" s="23">
        <v>-0.3435372564867149</v>
      </c>
      <c r="H6822" s="23">
        <v>-0.17514245039089743</v>
      </c>
      <c r="I6822" s="25">
        <f t="shared" si="424"/>
        <v>0</v>
      </c>
      <c r="J6822" s="25">
        <f t="shared" si="425"/>
        <v>0</v>
      </c>
      <c r="K6822" s="25">
        <f t="shared" si="426"/>
        <v>0</v>
      </c>
      <c r="L6822" s="25">
        <f t="shared" si="427"/>
        <v>0</v>
      </c>
      <c r="M6822" s="25">
        <v>0</v>
      </c>
      <c r="N6822" s="25" t="e">
        <v>#N/A</v>
      </c>
      <c r="O6822" s="25" t="e">
        <f>VLOOKUP(A6822,'NFkB target TFs'!$E$10:$E$54,1,FALSE)</f>
        <v>#N/A</v>
      </c>
      <c r="P6822" s="25" t="e">
        <f>VLOOKUP(A6822,'all NFkB targets'!$A$6:$A$571,1,FALSE)</f>
        <v>#N/A</v>
      </c>
    </row>
    <row r="6823" spans="1:16" x14ac:dyDescent="0.25">
      <c r="A6823" s="96" t="s">
        <v>10790</v>
      </c>
      <c r="B6823" s="21" t="s">
        <v>10791</v>
      </c>
      <c r="C6823" s="21"/>
      <c r="D6823" s="22">
        <v>0</v>
      </c>
      <c r="E6823" s="23">
        <v>0.27976141365712431</v>
      </c>
      <c r="F6823" s="23">
        <v>-5.843098167639079E-2</v>
      </c>
      <c r="G6823" s="23">
        <v>9.6397715115809163E-2</v>
      </c>
      <c r="H6823" s="23">
        <v>-0.17518687950827813</v>
      </c>
      <c r="I6823" s="25">
        <f t="shared" si="424"/>
        <v>0</v>
      </c>
      <c r="J6823" s="25">
        <f t="shared" si="425"/>
        <v>0</v>
      </c>
      <c r="K6823" s="25">
        <f t="shared" si="426"/>
        <v>0</v>
      </c>
      <c r="L6823" s="25">
        <f t="shared" si="427"/>
        <v>0</v>
      </c>
      <c r="M6823" s="25">
        <v>0</v>
      </c>
      <c r="N6823" s="25" t="e">
        <v>#N/A</v>
      </c>
      <c r="O6823" s="25" t="e">
        <f>VLOOKUP(A6823,'NFkB target TFs'!$E$10:$E$54,1,FALSE)</f>
        <v>#N/A</v>
      </c>
      <c r="P6823" s="25" t="e">
        <f>VLOOKUP(A6823,'all NFkB targets'!$A$6:$A$571,1,FALSE)</f>
        <v>#N/A</v>
      </c>
    </row>
    <row r="6824" spans="1:16" x14ac:dyDescent="0.25">
      <c r="A6824" s="96" t="s">
        <v>11004</v>
      </c>
      <c r="B6824" s="21" t="s">
        <v>11005</v>
      </c>
      <c r="C6824" s="21"/>
      <c r="D6824" s="22">
        <v>0</v>
      </c>
      <c r="E6824" s="23">
        <v>5.8993291110024229E-2</v>
      </c>
      <c r="F6824" s="23">
        <v>0.17863010767840107</v>
      </c>
      <c r="G6824" s="23">
        <v>-0.49376632404009574</v>
      </c>
      <c r="H6824" s="23">
        <v>-0.17519195793979861</v>
      </c>
      <c r="I6824" s="25">
        <f t="shared" si="424"/>
        <v>0</v>
      </c>
      <c r="J6824" s="25">
        <f t="shared" si="425"/>
        <v>0</v>
      </c>
      <c r="K6824" s="25">
        <f t="shared" si="426"/>
        <v>0</v>
      </c>
      <c r="L6824" s="25">
        <f t="shared" si="427"/>
        <v>0</v>
      </c>
      <c r="M6824" s="25">
        <v>0</v>
      </c>
      <c r="N6824" s="25" t="e">
        <v>#N/A</v>
      </c>
      <c r="O6824" s="25" t="e">
        <f>VLOOKUP(A6824,'NFkB target TFs'!$E$10:$E$54,1,FALSE)</f>
        <v>#N/A</v>
      </c>
      <c r="P6824" s="25" t="e">
        <f>VLOOKUP(A6824,'all NFkB targets'!$A$6:$A$571,1,FALSE)</f>
        <v>#N/A</v>
      </c>
    </row>
    <row r="6825" spans="1:16" x14ac:dyDescent="0.25">
      <c r="A6825" s="96" t="s">
        <v>10467</v>
      </c>
      <c r="B6825" s="21" t="s">
        <v>10468</v>
      </c>
      <c r="C6825" s="21"/>
      <c r="D6825" s="22">
        <v>0</v>
      </c>
      <c r="E6825" s="23">
        <v>-2.4383516671513471E-2</v>
      </c>
      <c r="F6825" s="23">
        <v>0.1093369419260028</v>
      </c>
      <c r="G6825" s="23">
        <v>-0.14989388979321025</v>
      </c>
      <c r="H6825" s="23">
        <v>-0.1752408933328064</v>
      </c>
      <c r="I6825" s="25">
        <f t="shared" si="424"/>
        <v>0</v>
      </c>
      <c r="J6825" s="25">
        <f t="shared" si="425"/>
        <v>0</v>
      </c>
      <c r="K6825" s="25">
        <f t="shared" si="426"/>
        <v>0</v>
      </c>
      <c r="L6825" s="25">
        <f t="shared" si="427"/>
        <v>0</v>
      </c>
      <c r="M6825" s="25">
        <v>0</v>
      </c>
      <c r="N6825" s="25" t="e">
        <v>#N/A</v>
      </c>
      <c r="O6825" s="25" t="e">
        <f>VLOOKUP(A6825,'NFkB target TFs'!$E$10:$E$54,1,FALSE)</f>
        <v>#N/A</v>
      </c>
      <c r="P6825" s="25" t="e">
        <f>VLOOKUP(A6825,'all NFkB targets'!$A$6:$A$571,1,FALSE)</f>
        <v>#N/A</v>
      </c>
    </row>
    <row r="6826" spans="1:16" x14ac:dyDescent="0.25">
      <c r="A6826" s="96" t="s">
        <v>8634</v>
      </c>
      <c r="B6826" s="21" t="s">
        <v>8635</v>
      </c>
      <c r="C6826" s="21"/>
      <c r="D6826" s="22">
        <v>0</v>
      </c>
      <c r="E6826" s="23">
        <v>0.3263751998522077</v>
      </c>
      <c r="F6826" s="23">
        <v>-0.19014649889558982</v>
      </c>
      <c r="G6826" s="23">
        <v>-0.1523074976193578</v>
      </c>
      <c r="H6826" s="23">
        <v>-0.1753583079484996</v>
      </c>
      <c r="I6826" s="25">
        <f t="shared" si="424"/>
        <v>0</v>
      </c>
      <c r="J6826" s="25">
        <f t="shared" si="425"/>
        <v>0</v>
      </c>
      <c r="K6826" s="25">
        <f t="shared" si="426"/>
        <v>0</v>
      </c>
      <c r="L6826" s="25">
        <f t="shared" si="427"/>
        <v>0</v>
      </c>
      <c r="M6826" s="25">
        <v>0</v>
      </c>
      <c r="N6826" s="25" t="e">
        <v>#N/A</v>
      </c>
      <c r="O6826" s="25" t="e">
        <f>VLOOKUP(A6826,'NFkB target TFs'!$E$10:$E$54,1,FALSE)</f>
        <v>#N/A</v>
      </c>
      <c r="P6826" s="25" t="e">
        <f>VLOOKUP(A6826,'all NFkB targets'!$A$6:$A$571,1,FALSE)</f>
        <v>#N/A</v>
      </c>
    </row>
    <row r="6827" spans="1:16" x14ac:dyDescent="0.25">
      <c r="A6827" s="96" t="s">
        <v>6259</v>
      </c>
      <c r="B6827" s="21" t="s">
        <v>6260</v>
      </c>
      <c r="C6827" s="21"/>
      <c r="D6827" s="22">
        <v>0</v>
      </c>
      <c r="E6827" s="23">
        <v>0.12091766070585716</v>
      </c>
      <c r="F6827" s="23">
        <v>-2.5064794269183278E-2</v>
      </c>
      <c r="G6827" s="23">
        <v>8.8155935934995627E-2</v>
      </c>
      <c r="H6827" s="23">
        <v>-0.17546339573470493</v>
      </c>
      <c r="I6827" s="25">
        <f t="shared" si="424"/>
        <v>0</v>
      </c>
      <c r="J6827" s="25">
        <f t="shared" si="425"/>
        <v>0</v>
      </c>
      <c r="K6827" s="25">
        <f t="shared" si="426"/>
        <v>0</v>
      </c>
      <c r="L6827" s="25">
        <f t="shared" si="427"/>
        <v>0</v>
      </c>
      <c r="M6827" s="25">
        <v>0</v>
      </c>
      <c r="N6827" s="25" t="e">
        <v>#N/A</v>
      </c>
      <c r="O6827" s="25" t="e">
        <f>VLOOKUP(A6827,'NFkB target TFs'!$E$10:$E$54,1,FALSE)</f>
        <v>#N/A</v>
      </c>
      <c r="P6827" s="25" t="e">
        <f>VLOOKUP(A6827,'all NFkB targets'!$A$6:$A$571,1,FALSE)</f>
        <v>#N/A</v>
      </c>
    </row>
    <row r="6828" spans="1:16" x14ac:dyDescent="0.25">
      <c r="A6828" s="96" t="s">
        <v>7632</v>
      </c>
      <c r="B6828" s="21" t="s">
        <v>7633</v>
      </c>
      <c r="C6828" s="21"/>
      <c r="D6828" s="22">
        <v>0</v>
      </c>
      <c r="E6828" s="23">
        <v>0.32663905425123546</v>
      </c>
      <c r="F6828" s="23">
        <v>-0.35978318318453956</v>
      </c>
      <c r="G6828" s="23">
        <v>-0.48982886175473589</v>
      </c>
      <c r="H6828" s="23">
        <v>-0.17546416240974236</v>
      </c>
      <c r="I6828" s="25">
        <f t="shared" ref="I6828:I6891" si="428">IF(ABS(E6828)&gt;0.585,1,0)</f>
        <v>0</v>
      </c>
      <c r="J6828" s="25">
        <f t="shared" ref="J6828:J6891" si="429">IF(ABS(F6828)&gt;0.585,1,0)</f>
        <v>0</v>
      </c>
      <c r="K6828" s="25">
        <f t="shared" ref="K6828:K6891" si="430">IF(ABS(G6828)&gt;0.585,1,0)</f>
        <v>0</v>
      </c>
      <c r="L6828" s="25">
        <f t="shared" ref="L6828:L6891" si="431">IF(ABS(H6828)&gt;0.585,1,0)</f>
        <v>0</v>
      </c>
      <c r="M6828" s="25">
        <v>0</v>
      </c>
      <c r="N6828" s="25" t="e">
        <v>#N/A</v>
      </c>
      <c r="O6828" s="25" t="e">
        <f>VLOOKUP(A6828,'NFkB target TFs'!$E$10:$E$54,1,FALSE)</f>
        <v>#N/A</v>
      </c>
      <c r="P6828" s="25" t="e">
        <f>VLOOKUP(A6828,'all NFkB targets'!$A$6:$A$571,1,FALSE)</f>
        <v>#N/A</v>
      </c>
    </row>
    <row r="6829" spans="1:16" x14ac:dyDescent="0.25">
      <c r="A6829" s="96" t="s">
        <v>5119</v>
      </c>
      <c r="B6829" s="21" t="s">
        <v>5120</v>
      </c>
      <c r="C6829" s="21"/>
      <c r="D6829" s="22">
        <v>0</v>
      </c>
      <c r="E6829" s="23">
        <v>9.7714219332720717E-2</v>
      </c>
      <c r="F6829" s="23">
        <v>5.0060972284924461E-2</v>
      </c>
      <c r="G6829" s="23">
        <v>-0.15567344413808623</v>
      </c>
      <c r="H6829" s="23">
        <v>-0.17546833797773728</v>
      </c>
      <c r="I6829" s="25">
        <f t="shared" si="428"/>
        <v>0</v>
      </c>
      <c r="J6829" s="25">
        <f t="shared" si="429"/>
        <v>0</v>
      </c>
      <c r="K6829" s="25">
        <f t="shared" si="430"/>
        <v>0</v>
      </c>
      <c r="L6829" s="25">
        <f t="shared" si="431"/>
        <v>0</v>
      </c>
      <c r="M6829" s="25">
        <v>0</v>
      </c>
      <c r="N6829" s="25" t="e">
        <v>#N/A</v>
      </c>
      <c r="O6829" s="25" t="e">
        <f>VLOOKUP(A6829,'NFkB target TFs'!$E$10:$E$54,1,FALSE)</f>
        <v>#N/A</v>
      </c>
      <c r="P6829" s="25" t="e">
        <f>VLOOKUP(A6829,'all NFkB targets'!$A$6:$A$571,1,FALSE)</f>
        <v>#N/A</v>
      </c>
    </row>
    <row r="6830" spans="1:16" x14ac:dyDescent="0.25">
      <c r="A6830" s="96" t="s">
        <v>6707</v>
      </c>
      <c r="B6830" s="21" t="s">
        <v>6708</v>
      </c>
      <c r="C6830" s="21"/>
      <c r="D6830" s="22">
        <v>0</v>
      </c>
      <c r="E6830" s="23">
        <v>0.11011585241887313</v>
      </c>
      <c r="F6830" s="23">
        <v>-0.13560530122561426</v>
      </c>
      <c r="G6830" s="23">
        <v>-2.7949298543749741E-2</v>
      </c>
      <c r="H6830" s="23">
        <v>-0.17551318951786465</v>
      </c>
      <c r="I6830" s="25">
        <f t="shared" si="428"/>
        <v>0</v>
      </c>
      <c r="J6830" s="25">
        <f t="shared" si="429"/>
        <v>0</v>
      </c>
      <c r="K6830" s="25">
        <f t="shared" si="430"/>
        <v>0</v>
      </c>
      <c r="L6830" s="25">
        <f t="shared" si="431"/>
        <v>0</v>
      </c>
      <c r="M6830" s="25">
        <v>0</v>
      </c>
      <c r="N6830" s="25" t="e">
        <v>#N/A</v>
      </c>
      <c r="O6830" s="25" t="e">
        <f>VLOOKUP(A6830,'NFkB target TFs'!$E$10:$E$54,1,FALSE)</f>
        <v>#N/A</v>
      </c>
      <c r="P6830" s="25" t="e">
        <f>VLOOKUP(A6830,'all NFkB targets'!$A$6:$A$571,1,FALSE)</f>
        <v>#N/A</v>
      </c>
    </row>
    <row r="6831" spans="1:16" x14ac:dyDescent="0.25">
      <c r="A6831" s="96" t="s">
        <v>8205</v>
      </c>
      <c r="B6831" s="21" t="s">
        <v>8206</v>
      </c>
      <c r="C6831" s="21"/>
      <c r="D6831" s="22">
        <v>0</v>
      </c>
      <c r="E6831" s="23">
        <v>0.29422814796133478</v>
      </c>
      <c r="F6831" s="23">
        <v>-8.966554557770394E-3</v>
      </c>
      <c r="G6831" s="23">
        <v>-0.30249062383000408</v>
      </c>
      <c r="H6831" s="23">
        <v>-0.17552439697583982</v>
      </c>
      <c r="I6831" s="25">
        <f t="shared" si="428"/>
        <v>0</v>
      </c>
      <c r="J6831" s="25">
        <f t="shared" si="429"/>
        <v>0</v>
      </c>
      <c r="K6831" s="25">
        <f t="shared" si="430"/>
        <v>0</v>
      </c>
      <c r="L6831" s="25">
        <f t="shared" si="431"/>
        <v>0</v>
      </c>
      <c r="M6831" s="25">
        <v>0</v>
      </c>
      <c r="N6831" s="25" t="e">
        <v>#N/A</v>
      </c>
      <c r="O6831" s="25" t="e">
        <f>VLOOKUP(A6831,'NFkB target TFs'!$E$10:$E$54,1,FALSE)</f>
        <v>#N/A</v>
      </c>
      <c r="P6831" s="25" t="e">
        <f>VLOOKUP(A6831,'all NFkB targets'!$A$6:$A$571,1,FALSE)</f>
        <v>#N/A</v>
      </c>
    </row>
    <row r="6832" spans="1:16" x14ac:dyDescent="0.25">
      <c r="A6832" s="96" t="s">
        <v>14381</v>
      </c>
      <c r="B6832" s="21" t="s">
        <v>14382</v>
      </c>
      <c r="C6832" s="21"/>
      <c r="D6832" s="22">
        <v>0</v>
      </c>
      <c r="E6832" s="24">
        <v>-0.85439467775310074</v>
      </c>
      <c r="F6832" s="24">
        <v>-0.35467137341893096</v>
      </c>
      <c r="G6832" s="24">
        <v>-0.73955493684314444</v>
      </c>
      <c r="H6832" s="24">
        <v>-0.17564560779940611</v>
      </c>
      <c r="I6832" s="25">
        <f t="shared" si="428"/>
        <v>1</v>
      </c>
      <c r="J6832" s="25">
        <f t="shared" si="429"/>
        <v>0</v>
      </c>
      <c r="K6832" s="25">
        <f t="shared" si="430"/>
        <v>1</v>
      </c>
      <c r="L6832" s="25">
        <f t="shared" si="431"/>
        <v>0</v>
      </c>
      <c r="M6832" s="25">
        <v>1</v>
      </c>
      <c r="N6832" s="25" t="e">
        <v>#N/A</v>
      </c>
      <c r="O6832" s="25" t="e">
        <f>VLOOKUP(A6832,'NFkB target TFs'!$E$10:$E$54,1,FALSE)</f>
        <v>#N/A</v>
      </c>
      <c r="P6832" s="25" t="e">
        <f>VLOOKUP(A6832,'all NFkB targets'!$A$6:$A$571,1,FALSE)</f>
        <v>#N/A</v>
      </c>
    </row>
    <row r="6833" spans="1:16" x14ac:dyDescent="0.25">
      <c r="A6833" s="96" t="s">
        <v>8151</v>
      </c>
      <c r="B6833" s="21" t="s">
        <v>8152</v>
      </c>
      <c r="C6833" s="21"/>
      <c r="D6833" s="22">
        <v>0</v>
      </c>
      <c r="E6833" s="23">
        <v>-1.9033504746332502E-2</v>
      </c>
      <c r="F6833" s="23">
        <v>0.25629832696942445</v>
      </c>
      <c r="G6833" s="23">
        <v>0.29218342107198253</v>
      </c>
      <c r="H6833" s="23">
        <v>-0.17573924707855007</v>
      </c>
      <c r="I6833" s="25">
        <f t="shared" si="428"/>
        <v>0</v>
      </c>
      <c r="J6833" s="25">
        <f t="shared" si="429"/>
        <v>0</v>
      </c>
      <c r="K6833" s="25">
        <f t="shared" si="430"/>
        <v>0</v>
      </c>
      <c r="L6833" s="25">
        <f t="shared" si="431"/>
        <v>0</v>
      </c>
      <c r="M6833" s="25">
        <v>0</v>
      </c>
      <c r="N6833" s="25" t="e">
        <v>#N/A</v>
      </c>
      <c r="O6833" s="25" t="e">
        <f>VLOOKUP(A6833,'NFkB target TFs'!$E$10:$E$54,1,FALSE)</f>
        <v>#N/A</v>
      </c>
      <c r="P6833" s="25" t="e">
        <f>VLOOKUP(A6833,'all NFkB targets'!$A$6:$A$571,1,FALSE)</f>
        <v>#N/A</v>
      </c>
    </row>
    <row r="6834" spans="1:16" x14ac:dyDescent="0.25">
      <c r="A6834" s="96" t="s">
        <v>8719</v>
      </c>
      <c r="B6834" s="21" t="s">
        <v>8720</v>
      </c>
      <c r="C6834" s="21"/>
      <c r="D6834" s="22">
        <v>0</v>
      </c>
      <c r="E6834" s="23">
        <v>-0.28106889890950493</v>
      </c>
      <c r="F6834" s="23">
        <v>-2.8964424549500122E-2</v>
      </c>
      <c r="G6834" s="23">
        <v>1.6703352778352755E-2</v>
      </c>
      <c r="H6834" s="23">
        <v>-0.17603288497363692</v>
      </c>
      <c r="I6834" s="25">
        <f t="shared" si="428"/>
        <v>0</v>
      </c>
      <c r="J6834" s="25">
        <f t="shared" si="429"/>
        <v>0</v>
      </c>
      <c r="K6834" s="25">
        <f t="shared" si="430"/>
        <v>0</v>
      </c>
      <c r="L6834" s="25">
        <f t="shared" si="431"/>
        <v>0</v>
      </c>
      <c r="M6834" s="25">
        <v>0</v>
      </c>
      <c r="N6834" s="25" t="e">
        <v>#N/A</v>
      </c>
      <c r="O6834" s="25" t="e">
        <f>VLOOKUP(A6834,'NFkB target TFs'!$E$10:$E$54,1,FALSE)</f>
        <v>#N/A</v>
      </c>
      <c r="P6834" s="25" t="e">
        <f>VLOOKUP(A6834,'all NFkB targets'!$A$6:$A$571,1,FALSE)</f>
        <v>#N/A</v>
      </c>
    </row>
    <row r="6835" spans="1:16" x14ac:dyDescent="0.25">
      <c r="A6835" s="96" t="s">
        <v>1610</v>
      </c>
      <c r="B6835" s="21" t="s">
        <v>1611</v>
      </c>
      <c r="C6835" s="21"/>
      <c r="D6835" s="22">
        <v>0</v>
      </c>
      <c r="E6835" s="23">
        <v>-1.9598700290411539E-2</v>
      </c>
      <c r="F6835" s="23">
        <v>3.0751664253565902E-2</v>
      </c>
      <c r="G6835" s="23">
        <v>-0.26163952778060928</v>
      </c>
      <c r="H6835" s="23">
        <v>-0.1761752040724244</v>
      </c>
      <c r="I6835" s="25">
        <f t="shared" si="428"/>
        <v>0</v>
      </c>
      <c r="J6835" s="25">
        <f t="shared" si="429"/>
        <v>0</v>
      </c>
      <c r="K6835" s="25">
        <f t="shared" si="430"/>
        <v>0</v>
      </c>
      <c r="L6835" s="25">
        <f t="shared" si="431"/>
        <v>0</v>
      </c>
      <c r="M6835" s="25">
        <v>0</v>
      </c>
      <c r="N6835" s="25" t="e">
        <v>#N/A</v>
      </c>
      <c r="O6835" s="25" t="e">
        <f>VLOOKUP(A6835,'NFkB target TFs'!$E$10:$E$54,1,FALSE)</f>
        <v>#N/A</v>
      </c>
      <c r="P6835" s="25" t="e">
        <f>VLOOKUP(A6835,'all NFkB targets'!$A$6:$A$571,1,FALSE)</f>
        <v>#N/A</v>
      </c>
    </row>
    <row r="6836" spans="1:16" x14ac:dyDescent="0.25">
      <c r="A6836" s="96" t="s">
        <v>9527</v>
      </c>
      <c r="B6836" s="21" t="s">
        <v>9528</v>
      </c>
      <c r="C6836" s="21"/>
      <c r="D6836" s="22">
        <v>0</v>
      </c>
      <c r="E6836" s="23">
        <v>-9.8016749107798534E-2</v>
      </c>
      <c r="F6836" s="23">
        <v>-3.263194992068514E-2</v>
      </c>
      <c r="G6836" s="23">
        <v>-0.28361815196288587</v>
      </c>
      <c r="H6836" s="23">
        <v>-0.17619216120821421</v>
      </c>
      <c r="I6836" s="25">
        <f t="shared" si="428"/>
        <v>0</v>
      </c>
      <c r="J6836" s="25">
        <f t="shared" si="429"/>
        <v>0</v>
      </c>
      <c r="K6836" s="25">
        <f t="shared" si="430"/>
        <v>0</v>
      </c>
      <c r="L6836" s="25">
        <f t="shared" si="431"/>
        <v>0</v>
      </c>
      <c r="M6836" s="25">
        <v>0</v>
      </c>
      <c r="N6836" s="25" t="e">
        <v>#N/A</v>
      </c>
      <c r="O6836" s="25" t="e">
        <f>VLOOKUP(A6836,'NFkB target TFs'!$E$10:$E$54,1,FALSE)</f>
        <v>#N/A</v>
      </c>
      <c r="P6836" s="25" t="e">
        <f>VLOOKUP(A6836,'all NFkB targets'!$A$6:$A$571,1,FALSE)</f>
        <v>#N/A</v>
      </c>
    </row>
    <row r="6837" spans="1:16" x14ac:dyDescent="0.25">
      <c r="A6837" s="96" t="s">
        <v>2009</v>
      </c>
      <c r="B6837" s="21" t="s">
        <v>2010</v>
      </c>
      <c r="C6837" s="21"/>
      <c r="D6837" s="22">
        <v>0</v>
      </c>
      <c r="E6837" s="23">
        <v>-5.0137930147682815E-2</v>
      </c>
      <c r="F6837" s="23">
        <v>-0.11619900318249685</v>
      </c>
      <c r="G6837" s="23">
        <v>-0.13156391674600687</v>
      </c>
      <c r="H6837" s="23">
        <v>-0.17619703691272617</v>
      </c>
      <c r="I6837" s="25">
        <f t="shared" si="428"/>
        <v>0</v>
      </c>
      <c r="J6837" s="25">
        <f t="shared" si="429"/>
        <v>0</v>
      </c>
      <c r="K6837" s="25">
        <f t="shared" si="430"/>
        <v>0</v>
      </c>
      <c r="L6837" s="25">
        <f t="shared" si="431"/>
        <v>0</v>
      </c>
      <c r="M6837" s="25">
        <v>0</v>
      </c>
      <c r="N6837" s="25" t="e">
        <v>#N/A</v>
      </c>
      <c r="O6837" s="25" t="e">
        <f>VLOOKUP(A6837,'NFkB target TFs'!$E$10:$E$54,1,FALSE)</f>
        <v>#N/A</v>
      </c>
      <c r="P6837" s="25" t="e">
        <f>VLOOKUP(A6837,'all NFkB targets'!$A$6:$A$571,1,FALSE)</f>
        <v>#N/A</v>
      </c>
    </row>
    <row r="6838" spans="1:16" x14ac:dyDescent="0.25">
      <c r="A6838" s="96" t="s">
        <v>3830</v>
      </c>
      <c r="B6838" s="21" t="s">
        <v>3831</v>
      </c>
      <c r="C6838" s="21"/>
      <c r="D6838" s="22">
        <v>0</v>
      </c>
      <c r="E6838" s="23">
        <v>-0.16612210777901551</v>
      </c>
      <c r="F6838" s="23">
        <v>-0.21893067835179639</v>
      </c>
      <c r="G6838" s="23">
        <v>0.15063119545238429</v>
      </c>
      <c r="H6838" s="23">
        <v>-0.17621606492778075</v>
      </c>
      <c r="I6838" s="25">
        <f t="shared" si="428"/>
        <v>0</v>
      </c>
      <c r="J6838" s="25">
        <f t="shared" si="429"/>
        <v>0</v>
      </c>
      <c r="K6838" s="25">
        <f t="shared" si="430"/>
        <v>0</v>
      </c>
      <c r="L6838" s="25">
        <f t="shared" si="431"/>
        <v>0</v>
      </c>
      <c r="M6838" s="25">
        <v>0</v>
      </c>
      <c r="N6838" s="25" t="e">
        <v>#N/A</v>
      </c>
      <c r="O6838" s="25" t="e">
        <f>VLOOKUP(A6838,'NFkB target TFs'!$E$10:$E$54,1,FALSE)</f>
        <v>#N/A</v>
      </c>
      <c r="P6838" s="25" t="e">
        <f>VLOOKUP(A6838,'all NFkB targets'!$A$6:$A$571,1,FALSE)</f>
        <v>#N/A</v>
      </c>
    </row>
    <row r="6839" spans="1:16" x14ac:dyDescent="0.25">
      <c r="A6839" s="96" t="s">
        <v>11662</v>
      </c>
      <c r="B6839" s="21" t="s">
        <v>11663</v>
      </c>
      <c r="C6839" s="21"/>
      <c r="D6839" s="22">
        <v>0</v>
      </c>
      <c r="E6839" s="23">
        <v>0.15044156602678535</v>
      </c>
      <c r="F6839" s="23">
        <v>0.24422921660839803</v>
      </c>
      <c r="G6839" s="23">
        <v>0.10142031789585734</v>
      </c>
      <c r="H6839" s="23">
        <v>-0.17621819671267991</v>
      </c>
      <c r="I6839" s="25">
        <f t="shared" si="428"/>
        <v>0</v>
      </c>
      <c r="J6839" s="25">
        <f t="shared" si="429"/>
        <v>0</v>
      </c>
      <c r="K6839" s="25">
        <f t="shared" si="430"/>
        <v>0</v>
      </c>
      <c r="L6839" s="25">
        <f t="shared" si="431"/>
        <v>0</v>
      </c>
      <c r="M6839" s="25">
        <v>0</v>
      </c>
      <c r="N6839" s="25" t="e">
        <v>#N/A</v>
      </c>
      <c r="O6839" s="25" t="e">
        <f>VLOOKUP(A6839,'NFkB target TFs'!$E$10:$E$54,1,FALSE)</f>
        <v>#N/A</v>
      </c>
      <c r="P6839" s="25" t="e">
        <f>VLOOKUP(A6839,'all NFkB targets'!$A$6:$A$571,1,FALSE)</f>
        <v>#N/A</v>
      </c>
    </row>
    <row r="6840" spans="1:16" x14ac:dyDescent="0.25">
      <c r="A6840" s="96" t="s">
        <v>10938</v>
      </c>
      <c r="B6840" s="21" t="s">
        <v>10939</v>
      </c>
      <c r="C6840" s="21"/>
      <c r="D6840" s="22">
        <v>0</v>
      </c>
      <c r="E6840" s="23">
        <v>0.30229878893538886</v>
      </c>
      <c r="F6840" s="23">
        <v>0.23832741077769945</v>
      </c>
      <c r="G6840" s="23">
        <v>-0.23950911116856419</v>
      </c>
      <c r="H6840" s="23">
        <v>-0.17623712190521157</v>
      </c>
      <c r="I6840" s="25">
        <f t="shared" si="428"/>
        <v>0</v>
      </c>
      <c r="J6840" s="25">
        <f t="shared" si="429"/>
        <v>0</v>
      </c>
      <c r="K6840" s="25">
        <f t="shared" si="430"/>
        <v>0</v>
      </c>
      <c r="L6840" s="25">
        <f t="shared" si="431"/>
        <v>0</v>
      </c>
      <c r="M6840" s="25">
        <v>0</v>
      </c>
      <c r="N6840" s="25" t="e">
        <v>#N/A</v>
      </c>
      <c r="O6840" s="25" t="e">
        <f>VLOOKUP(A6840,'NFkB target TFs'!$E$10:$E$54,1,FALSE)</f>
        <v>#N/A</v>
      </c>
      <c r="P6840" s="25" t="e">
        <f>VLOOKUP(A6840,'all NFkB targets'!$A$6:$A$571,1,FALSE)</f>
        <v>#N/A</v>
      </c>
    </row>
    <row r="6841" spans="1:16" x14ac:dyDescent="0.25">
      <c r="A6841" s="96" t="s">
        <v>5928</v>
      </c>
      <c r="B6841" s="21" t="s">
        <v>5929</v>
      </c>
      <c r="C6841" s="21"/>
      <c r="D6841" s="22">
        <v>0</v>
      </c>
      <c r="E6841" s="23">
        <v>0.22390047217122991</v>
      </c>
      <c r="F6841" s="23">
        <v>0.11642050259037788</v>
      </c>
      <c r="G6841" s="23">
        <v>-1.8618854513092983E-3</v>
      </c>
      <c r="H6841" s="23">
        <v>-0.17641389462186741</v>
      </c>
      <c r="I6841" s="25">
        <f t="shared" si="428"/>
        <v>0</v>
      </c>
      <c r="J6841" s="25">
        <f t="shared" si="429"/>
        <v>0</v>
      </c>
      <c r="K6841" s="25">
        <f t="shared" si="430"/>
        <v>0</v>
      </c>
      <c r="L6841" s="25">
        <f t="shared" si="431"/>
        <v>0</v>
      </c>
      <c r="M6841" s="25">
        <v>0</v>
      </c>
      <c r="N6841" s="25" t="e">
        <v>#N/A</v>
      </c>
      <c r="O6841" s="25" t="e">
        <f>VLOOKUP(A6841,'NFkB target TFs'!$E$10:$E$54,1,FALSE)</f>
        <v>#N/A</v>
      </c>
      <c r="P6841" s="25" t="e">
        <f>VLOOKUP(A6841,'all NFkB targets'!$A$6:$A$571,1,FALSE)</f>
        <v>#N/A</v>
      </c>
    </row>
    <row r="6842" spans="1:16" x14ac:dyDescent="0.25">
      <c r="A6842" s="96" t="s">
        <v>6754</v>
      </c>
      <c r="B6842" s="21" t="s">
        <v>6755</v>
      </c>
      <c r="C6842" s="21"/>
      <c r="D6842" s="22">
        <v>0</v>
      </c>
      <c r="E6842" s="23">
        <v>0.42136196469174308</v>
      </c>
      <c r="F6842" s="23">
        <v>-0.19751767131293113</v>
      </c>
      <c r="G6842" s="23">
        <v>-0.46982275814875191</v>
      </c>
      <c r="H6842" s="23">
        <v>-0.17647603310974469</v>
      </c>
      <c r="I6842" s="25">
        <f t="shared" si="428"/>
        <v>0</v>
      </c>
      <c r="J6842" s="25">
        <f t="shared" si="429"/>
        <v>0</v>
      </c>
      <c r="K6842" s="25">
        <f t="shared" si="430"/>
        <v>0</v>
      </c>
      <c r="L6842" s="25">
        <f t="shared" si="431"/>
        <v>0</v>
      </c>
      <c r="M6842" s="25">
        <v>0</v>
      </c>
      <c r="N6842" s="25" t="e">
        <v>#N/A</v>
      </c>
      <c r="O6842" s="25" t="e">
        <f>VLOOKUP(A6842,'NFkB target TFs'!$E$10:$E$54,1,FALSE)</f>
        <v>#N/A</v>
      </c>
      <c r="P6842" s="25" t="e">
        <f>VLOOKUP(A6842,'all NFkB targets'!$A$6:$A$571,1,FALSE)</f>
        <v>#N/A</v>
      </c>
    </row>
    <row r="6843" spans="1:16" x14ac:dyDescent="0.25">
      <c r="A6843" s="96" t="s">
        <v>4240</v>
      </c>
      <c r="B6843" s="21" t="s">
        <v>941</v>
      </c>
      <c r="C6843" s="21"/>
      <c r="D6843" s="22">
        <v>0</v>
      </c>
      <c r="E6843" s="23">
        <v>0.42924386029791683</v>
      </c>
      <c r="F6843" s="23">
        <v>0.25483764755141874</v>
      </c>
      <c r="G6843" s="23">
        <v>-0.4180206721667028</v>
      </c>
      <c r="H6843" s="23">
        <v>-0.17656151176435708</v>
      </c>
      <c r="I6843" s="25">
        <f t="shared" si="428"/>
        <v>0</v>
      </c>
      <c r="J6843" s="25">
        <f t="shared" si="429"/>
        <v>0</v>
      </c>
      <c r="K6843" s="25">
        <f t="shared" si="430"/>
        <v>0</v>
      </c>
      <c r="L6843" s="25">
        <f t="shared" si="431"/>
        <v>0</v>
      </c>
      <c r="M6843" s="25">
        <v>0</v>
      </c>
      <c r="N6843" s="25" t="e">
        <v>#N/A</v>
      </c>
      <c r="O6843" s="25" t="e">
        <f>VLOOKUP(A6843,'NFkB target TFs'!$E$10:$E$54,1,FALSE)</f>
        <v>#N/A</v>
      </c>
      <c r="P6843" s="25" t="e">
        <f>VLOOKUP(A6843,'all NFkB targets'!$A$6:$A$571,1,FALSE)</f>
        <v>#N/A</v>
      </c>
    </row>
    <row r="6844" spans="1:16" x14ac:dyDescent="0.25">
      <c r="A6844" s="96" t="s">
        <v>8149</v>
      </c>
      <c r="B6844" s="21" t="s">
        <v>8150</v>
      </c>
      <c r="C6844" s="21"/>
      <c r="D6844" s="22">
        <v>0</v>
      </c>
      <c r="E6844" s="23">
        <v>0.44867401373343824</v>
      </c>
      <c r="F6844" s="23">
        <v>0.16049788761050562</v>
      </c>
      <c r="G6844" s="23">
        <v>-0.50793210898620478</v>
      </c>
      <c r="H6844" s="23">
        <v>-0.17658494156809998</v>
      </c>
      <c r="I6844" s="25">
        <f t="shared" si="428"/>
        <v>0</v>
      </c>
      <c r="J6844" s="25">
        <f t="shared" si="429"/>
        <v>0</v>
      </c>
      <c r="K6844" s="25">
        <f t="shared" si="430"/>
        <v>0</v>
      </c>
      <c r="L6844" s="25">
        <f t="shared" si="431"/>
        <v>0</v>
      </c>
      <c r="M6844" s="25">
        <v>0</v>
      </c>
      <c r="N6844" s="25" t="e">
        <v>#N/A</v>
      </c>
      <c r="O6844" s="25" t="e">
        <f>VLOOKUP(A6844,'NFkB target TFs'!$E$10:$E$54,1,FALSE)</f>
        <v>#N/A</v>
      </c>
      <c r="P6844" s="25" t="e">
        <f>VLOOKUP(A6844,'all NFkB targets'!$A$6:$A$571,1,FALSE)</f>
        <v>#N/A</v>
      </c>
    </row>
    <row r="6845" spans="1:16" x14ac:dyDescent="0.25">
      <c r="A6845" s="96" t="s">
        <v>3223</v>
      </c>
      <c r="B6845" s="21" t="s">
        <v>3224</v>
      </c>
      <c r="C6845" s="21"/>
      <c r="D6845" s="22">
        <v>0</v>
      </c>
      <c r="E6845" s="23">
        <v>-0.3097980211880611</v>
      </c>
      <c r="F6845" s="23">
        <v>-7.6876831133244436E-2</v>
      </c>
      <c r="G6845" s="23">
        <v>2.983261157817722E-2</v>
      </c>
      <c r="H6845" s="23">
        <v>-0.17690636725957065</v>
      </c>
      <c r="I6845" s="25">
        <f t="shared" si="428"/>
        <v>0</v>
      </c>
      <c r="J6845" s="25">
        <f t="shared" si="429"/>
        <v>0</v>
      </c>
      <c r="K6845" s="25">
        <f t="shared" si="430"/>
        <v>0</v>
      </c>
      <c r="L6845" s="25">
        <f t="shared" si="431"/>
        <v>0</v>
      </c>
      <c r="M6845" s="25">
        <v>0</v>
      </c>
      <c r="N6845" s="25" t="e">
        <v>#N/A</v>
      </c>
      <c r="O6845" s="25" t="e">
        <f>VLOOKUP(A6845,'NFkB target TFs'!$E$10:$E$54,1,FALSE)</f>
        <v>#N/A</v>
      </c>
      <c r="P6845" s="25" t="e">
        <f>VLOOKUP(A6845,'all NFkB targets'!$A$6:$A$571,1,FALSE)</f>
        <v>#N/A</v>
      </c>
    </row>
    <row r="6846" spans="1:16" x14ac:dyDescent="0.25">
      <c r="A6846" s="96" t="s">
        <v>3123</v>
      </c>
      <c r="B6846" s="21" t="s">
        <v>3124</v>
      </c>
      <c r="C6846" s="21"/>
      <c r="D6846" s="22">
        <v>0</v>
      </c>
      <c r="E6846" s="23">
        <v>-0.27600380564083987</v>
      </c>
      <c r="F6846" s="23">
        <v>0.20325126872586893</v>
      </c>
      <c r="G6846" s="23">
        <v>0.25681049651910942</v>
      </c>
      <c r="H6846" s="23">
        <v>-0.17696185356520852</v>
      </c>
      <c r="I6846" s="25">
        <f t="shared" si="428"/>
        <v>0</v>
      </c>
      <c r="J6846" s="25">
        <f t="shared" si="429"/>
        <v>0</v>
      </c>
      <c r="K6846" s="25">
        <f t="shared" si="430"/>
        <v>0</v>
      </c>
      <c r="L6846" s="25">
        <f t="shared" si="431"/>
        <v>0</v>
      </c>
      <c r="M6846" s="25">
        <v>0</v>
      </c>
      <c r="N6846" s="25" t="e">
        <v>#N/A</v>
      </c>
      <c r="O6846" s="25" t="e">
        <f>VLOOKUP(A6846,'NFkB target TFs'!$E$10:$E$54,1,FALSE)</f>
        <v>#N/A</v>
      </c>
      <c r="P6846" s="25" t="e">
        <f>VLOOKUP(A6846,'all NFkB targets'!$A$6:$A$571,1,FALSE)</f>
        <v>#N/A</v>
      </c>
    </row>
    <row r="6847" spans="1:16" x14ac:dyDescent="0.25">
      <c r="A6847" s="96" t="s">
        <v>11492</v>
      </c>
      <c r="B6847" s="21" t="s">
        <v>11493</v>
      </c>
      <c r="C6847" s="21"/>
      <c r="D6847" s="22">
        <v>0</v>
      </c>
      <c r="E6847" s="23">
        <v>-0.23559530525592262</v>
      </c>
      <c r="F6847" s="23">
        <v>8.9179243421400656E-2</v>
      </c>
      <c r="G6847" s="23">
        <v>-0.57552606204236456</v>
      </c>
      <c r="H6847" s="23">
        <v>-0.17702205596252743</v>
      </c>
      <c r="I6847" s="25">
        <f t="shared" si="428"/>
        <v>0</v>
      </c>
      <c r="J6847" s="25">
        <f t="shared" si="429"/>
        <v>0</v>
      </c>
      <c r="K6847" s="25">
        <f t="shared" si="430"/>
        <v>0</v>
      </c>
      <c r="L6847" s="25">
        <f t="shared" si="431"/>
        <v>0</v>
      </c>
      <c r="M6847" s="25">
        <v>0</v>
      </c>
      <c r="N6847" s="25" t="e">
        <v>#N/A</v>
      </c>
      <c r="O6847" s="25" t="e">
        <f>VLOOKUP(A6847,'NFkB target TFs'!$E$10:$E$54,1,FALSE)</f>
        <v>#N/A</v>
      </c>
      <c r="P6847" s="25" t="e">
        <f>VLOOKUP(A6847,'all NFkB targets'!$A$6:$A$571,1,FALSE)</f>
        <v>#N/A</v>
      </c>
    </row>
    <row r="6848" spans="1:16" x14ac:dyDescent="0.25">
      <c r="A6848" s="96" t="s">
        <v>1979</v>
      </c>
      <c r="B6848" s="21" t="s">
        <v>1980</v>
      </c>
      <c r="C6848" s="21"/>
      <c r="D6848" s="22">
        <v>0</v>
      </c>
      <c r="E6848" s="23">
        <v>0.18233150225937989</v>
      </c>
      <c r="F6848" s="23">
        <v>9.4052977213233482E-2</v>
      </c>
      <c r="G6848" s="23">
        <v>0.19599271616391095</v>
      </c>
      <c r="H6848" s="23">
        <v>-0.17703697358795314</v>
      </c>
      <c r="I6848" s="25">
        <f t="shared" si="428"/>
        <v>0</v>
      </c>
      <c r="J6848" s="25">
        <f t="shared" si="429"/>
        <v>0</v>
      </c>
      <c r="K6848" s="25">
        <f t="shared" si="430"/>
        <v>0</v>
      </c>
      <c r="L6848" s="25">
        <f t="shared" si="431"/>
        <v>0</v>
      </c>
      <c r="M6848" s="25">
        <v>0</v>
      </c>
      <c r="N6848" s="25" t="e">
        <v>#N/A</v>
      </c>
      <c r="O6848" s="25" t="e">
        <f>VLOOKUP(A6848,'NFkB target TFs'!$E$10:$E$54,1,FALSE)</f>
        <v>#N/A</v>
      </c>
      <c r="P6848" s="25" t="e">
        <f>VLOOKUP(A6848,'all NFkB targets'!$A$6:$A$571,1,FALSE)</f>
        <v>#N/A</v>
      </c>
    </row>
    <row r="6849" spans="1:16" x14ac:dyDescent="0.25">
      <c r="A6849" s="96" t="s">
        <v>6713</v>
      </c>
      <c r="B6849" s="21" t="s">
        <v>6714</v>
      </c>
      <c r="C6849" s="21"/>
      <c r="D6849" s="22">
        <v>0</v>
      </c>
      <c r="E6849" s="23">
        <v>-0.31685710533994055</v>
      </c>
      <c r="F6849" s="23">
        <v>-0.17698164117262402</v>
      </c>
      <c r="G6849" s="23">
        <v>-0.42967074018546836</v>
      </c>
      <c r="H6849" s="23">
        <v>-0.17705686270420853</v>
      </c>
      <c r="I6849" s="25">
        <f t="shared" si="428"/>
        <v>0</v>
      </c>
      <c r="J6849" s="25">
        <f t="shared" si="429"/>
        <v>0</v>
      </c>
      <c r="K6849" s="25">
        <f t="shared" si="430"/>
        <v>0</v>
      </c>
      <c r="L6849" s="25">
        <f t="shared" si="431"/>
        <v>0</v>
      </c>
      <c r="M6849" s="25">
        <v>0</v>
      </c>
      <c r="N6849" s="25" t="e">
        <v>#N/A</v>
      </c>
      <c r="O6849" s="25" t="e">
        <f>VLOOKUP(A6849,'NFkB target TFs'!$E$10:$E$54,1,FALSE)</f>
        <v>#N/A</v>
      </c>
      <c r="P6849" s="25" t="e">
        <f>VLOOKUP(A6849,'all NFkB targets'!$A$6:$A$571,1,FALSE)</f>
        <v>#N/A</v>
      </c>
    </row>
    <row r="6850" spans="1:16" x14ac:dyDescent="0.25">
      <c r="A6850" s="96" t="s">
        <v>4530</v>
      </c>
      <c r="B6850" s="21" t="s">
        <v>4531</v>
      </c>
      <c r="C6850" s="21"/>
      <c r="D6850" s="22">
        <v>0</v>
      </c>
      <c r="E6850" s="23">
        <v>-4.8212025167845382E-2</v>
      </c>
      <c r="F6850" s="23">
        <v>0.35336538848855481</v>
      </c>
      <c r="G6850" s="23">
        <v>8.8362607428617082E-2</v>
      </c>
      <c r="H6850" s="23">
        <v>-0.17721156890752587</v>
      </c>
      <c r="I6850" s="25">
        <f t="shared" si="428"/>
        <v>0</v>
      </c>
      <c r="J6850" s="25">
        <f t="shared" si="429"/>
        <v>0</v>
      </c>
      <c r="K6850" s="25">
        <f t="shared" si="430"/>
        <v>0</v>
      </c>
      <c r="L6850" s="25">
        <f t="shared" si="431"/>
        <v>0</v>
      </c>
      <c r="M6850" s="25">
        <v>0</v>
      </c>
      <c r="N6850" s="25" t="e">
        <v>#N/A</v>
      </c>
      <c r="O6850" s="25" t="e">
        <f>VLOOKUP(A6850,'NFkB target TFs'!$E$10:$E$54,1,FALSE)</f>
        <v>#N/A</v>
      </c>
      <c r="P6850" s="25" t="e">
        <f>VLOOKUP(A6850,'all NFkB targets'!$A$6:$A$571,1,FALSE)</f>
        <v>#N/A</v>
      </c>
    </row>
    <row r="6851" spans="1:16" x14ac:dyDescent="0.25">
      <c r="A6851" s="96" t="s">
        <v>5866</v>
      </c>
      <c r="B6851" s="21" t="s">
        <v>5867</v>
      </c>
      <c r="C6851" s="21"/>
      <c r="D6851" s="22">
        <v>0</v>
      </c>
      <c r="E6851" s="23">
        <v>0.28685124768265091</v>
      </c>
      <c r="F6851" s="23">
        <v>0.11266250275149389</v>
      </c>
      <c r="G6851" s="23">
        <v>0.31144661101903981</v>
      </c>
      <c r="H6851" s="23">
        <v>-0.17727513717857013</v>
      </c>
      <c r="I6851" s="25">
        <f t="shared" si="428"/>
        <v>0</v>
      </c>
      <c r="J6851" s="25">
        <f t="shared" si="429"/>
        <v>0</v>
      </c>
      <c r="K6851" s="25">
        <f t="shared" si="430"/>
        <v>0</v>
      </c>
      <c r="L6851" s="25">
        <f t="shared" si="431"/>
        <v>0</v>
      </c>
      <c r="M6851" s="25">
        <v>0</v>
      </c>
      <c r="N6851" s="25" t="e">
        <v>#N/A</v>
      </c>
      <c r="O6851" s="25" t="e">
        <f>VLOOKUP(A6851,'NFkB target TFs'!$E$10:$E$54,1,FALSE)</f>
        <v>#N/A</v>
      </c>
      <c r="P6851" s="25" t="e">
        <f>VLOOKUP(A6851,'all NFkB targets'!$A$6:$A$571,1,FALSE)</f>
        <v>#N/A</v>
      </c>
    </row>
    <row r="6852" spans="1:16" x14ac:dyDescent="0.25">
      <c r="A6852" s="96" t="s">
        <v>3802</v>
      </c>
      <c r="B6852" s="21" t="s">
        <v>3803</v>
      </c>
      <c r="C6852" s="21"/>
      <c r="D6852" s="22">
        <v>0</v>
      </c>
      <c r="E6852" s="23">
        <v>0.16621797992936072</v>
      </c>
      <c r="F6852" s="23">
        <v>-8.2110745290402382E-2</v>
      </c>
      <c r="G6852" s="23">
        <v>-0.20554325816468058</v>
      </c>
      <c r="H6852" s="23">
        <v>-0.17732857423968415</v>
      </c>
      <c r="I6852" s="25">
        <f t="shared" si="428"/>
        <v>0</v>
      </c>
      <c r="J6852" s="25">
        <f t="shared" si="429"/>
        <v>0</v>
      </c>
      <c r="K6852" s="25">
        <f t="shared" si="430"/>
        <v>0</v>
      </c>
      <c r="L6852" s="25">
        <f t="shared" si="431"/>
        <v>0</v>
      </c>
      <c r="M6852" s="25">
        <v>0</v>
      </c>
      <c r="N6852" s="25" t="e">
        <v>#N/A</v>
      </c>
      <c r="O6852" s="25" t="e">
        <f>VLOOKUP(A6852,'NFkB target TFs'!$E$10:$E$54,1,FALSE)</f>
        <v>#N/A</v>
      </c>
      <c r="P6852" s="25" t="e">
        <f>VLOOKUP(A6852,'all NFkB targets'!$A$6:$A$571,1,FALSE)</f>
        <v>#N/A</v>
      </c>
    </row>
    <row r="6853" spans="1:16" x14ac:dyDescent="0.25">
      <c r="A6853" s="96" t="s">
        <v>4244</v>
      </c>
      <c r="B6853" s="21" t="s">
        <v>4245</v>
      </c>
      <c r="C6853" s="21"/>
      <c r="D6853" s="22">
        <v>0</v>
      </c>
      <c r="E6853" s="23">
        <v>0.14293954397133607</v>
      </c>
      <c r="F6853" s="23">
        <v>-0.21125186373124774</v>
      </c>
      <c r="G6853" s="23">
        <v>0.1784680468579587</v>
      </c>
      <c r="H6853" s="23">
        <v>-0.17733576308493645</v>
      </c>
      <c r="I6853" s="25">
        <f t="shared" si="428"/>
        <v>0</v>
      </c>
      <c r="J6853" s="25">
        <f t="shared" si="429"/>
        <v>0</v>
      </c>
      <c r="K6853" s="25">
        <f t="shared" si="430"/>
        <v>0</v>
      </c>
      <c r="L6853" s="25">
        <f t="shared" si="431"/>
        <v>0</v>
      </c>
      <c r="M6853" s="25">
        <v>0</v>
      </c>
      <c r="N6853" s="25" t="e">
        <v>#N/A</v>
      </c>
      <c r="O6853" s="25" t="e">
        <f>VLOOKUP(A6853,'NFkB target TFs'!$E$10:$E$54,1,FALSE)</f>
        <v>#N/A</v>
      </c>
      <c r="P6853" s="25" t="e">
        <f>VLOOKUP(A6853,'all NFkB targets'!$A$6:$A$571,1,FALSE)</f>
        <v>#N/A</v>
      </c>
    </row>
    <row r="6854" spans="1:16" x14ac:dyDescent="0.25">
      <c r="A6854" s="96" t="s">
        <v>5443</v>
      </c>
      <c r="B6854" s="21" t="s">
        <v>5444</v>
      </c>
      <c r="C6854" s="21"/>
      <c r="D6854" s="22">
        <v>0</v>
      </c>
      <c r="E6854" s="23">
        <v>-0.25926965949956532</v>
      </c>
      <c r="F6854" s="23">
        <v>-0.25333049622731613</v>
      </c>
      <c r="G6854" s="23">
        <v>-0.3311597971987027</v>
      </c>
      <c r="H6854" s="23">
        <v>-0.1774016022902738</v>
      </c>
      <c r="I6854" s="25">
        <f t="shared" si="428"/>
        <v>0</v>
      </c>
      <c r="J6854" s="25">
        <f t="shared" si="429"/>
        <v>0</v>
      </c>
      <c r="K6854" s="25">
        <f t="shared" si="430"/>
        <v>0</v>
      </c>
      <c r="L6854" s="25">
        <f t="shared" si="431"/>
        <v>0</v>
      </c>
      <c r="M6854" s="25">
        <v>0</v>
      </c>
      <c r="N6854" s="25" t="e">
        <v>#N/A</v>
      </c>
      <c r="O6854" s="25" t="e">
        <f>VLOOKUP(A6854,'NFkB target TFs'!$E$10:$E$54,1,FALSE)</f>
        <v>#N/A</v>
      </c>
      <c r="P6854" s="25" t="e">
        <f>VLOOKUP(A6854,'all NFkB targets'!$A$6:$A$571,1,FALSE)</f>
        <v>#N/A</v>
      </c>
    </row>
    <row r="6855" spans="1:16" x14ac:dyDescent="0.25">
      <c r="A6855" s="96" t="s">
        <v>12860</v>
      </c>
      <c r="B6855" s="21" t="s">
        <v>12861</v>
      </c>
      <c r="C6855" s="21"/>
      <c r="D6855" s="22">
        <v>0</v>
      </c>
      <c r="E6855" s="28">
        <v>0.26356282408453979</v>
      </c>
      <c r="F6855" s="28">
        <v>0.79492821184774287</v>
      </c>
      <c r="G6855" s="28">
        <v>0.13693564535610869</v>
      </c>
      <c r="H6855" s="24">
        <v>-0.1774427646394037</v>
      </c>
      <c r="I6855" s="25">
        <f t="shared" si="428"/>
        <v>0</v>
      </c>
      <c r="J6855" s="25">
        <f t="shared" si="429"/>
        <v>1</v>
      </c>
      <c r="K6855" s="25">
        <f t="shared" si="430"/>
        <v>0</v>
      </c>
      <c r="L6855" s="25">
        <f t="shared" si="431"/>
        <v>0</v>
      </c>
      <c r="M6855" s="25">
        <v>1</v>
      </c>
      <c r="N6855" s="25" t="e">
        <v>#N/A</v>
      </c>
      <c r="O6855" s="25" t="e">
        <f>VLOOKUP(A6855,'NFkB target TFs'!$E$10:$E$54,1,FALSE)</f>
        <v>#N/A</v>
      </c>
      <c r="P6855" s="25" t="e">
        <f>VLOOKUP(A6855,'all NFkB targets'!$A$6:$A$571,1,FALSE)</f>
        <v>#N/A</v>
      </c>
    </row>
    <row r="6856" spans="1:16" x14ac:dyDescent="0.25">
      <c r="A6856" s="96" t="s">
        <v>3670</v>
      </c>
      <c r="B6856" s="21" t="s">
        <v>3671</v>
      </c>
      <c r="C6856" s="21"/>
      <c r="D6856" s="22">
        <v>0</v>
      </c>
      <c r="E6856" s="23">
        <v>-7.3982066244873898E-2</v>
      </c>
      <c r="F6856" s="23">
        <v>0.34376672370028033</v>
      </c>
      <c r="G6856" s="23">
        <v>0.26817126410015951</v>
      </c>
      <c r="H6856" s="23">
        <v>-0.17763865311264296</v>
      </c>
      <c r="I6856" s="25">
        <f t="shared" si="428"/>
        <v>0</v>
      </c>
      <c r="J6856" s="25">
        <f t="shared" si="429"/>
        <v>0</v>
      </c>
      <c r="K6856" s="25">
        <f t="shared" si="430"/>
        <v>0</v>
      </c>
      <c r="L6856" s="25">
        <f t="shared" si="431"/>
        <v>0</v>
      </c>
      <c r="M6856" s="25">
        <v>0</v>
      </c>
      <c r="N6856" s="25" t="e">
        <v>#N/A</v>
      </c>
      <c r="O6856" s="25" t="e">
        <f>VLOOKUP(A6856,'NFkB target TFs'!$E$10:$E$54,1,FALSE)</f>
        <v>#N/A</v>
      </c>
      <c r="P6856" s="25" t="e">
        <f>VLOOKUP(A6856,'all NFkB targets'!$A$6:$A$571,1,FALSE)</f>
        <v>#N/A</v>
      </c>
    </row>
    <row r="6857" spans="1:16" x14ac:dyDescent="0.25">
      <c r="A6857" s="96" t="s">
        <v>10185</v>
      </c>
      <c r="B6857" s="21" t="s">
        <v>10186</v>
      </c>
      <c r="C6857" s="21"/>
      <c r="D6857" s="22">
        <v>0</v>
      </c>
      <c r="E6857" s="23">
        <v>-6.05155719959675E-2</v>
      </c>
      <c r="F6857" s="23">
        <v>-0.18771366974479944</v>
      </c>
      <c r="G6857" s="23">
        <v>-0.10711284445022305</v>
      </c>
      <c r="H6857" s="23">
        <v>-0.17764507441876179</v>
      </c>
      <c r="I6857" s="25">
        <f t="shared" si="428"/>
        <v>0</v>
      </c>
      <c r="J6857" s="25">
        <f t="shared" si="429"/>
        <v>0</v>
      </c>
      <c r="K6857" s="25">
        <f t="shared" si="430"/>
        <v>0</v>
      </c>
      <c r="L6857" s="25">
        <f t="shared" si="431"/>
        <v>0</v>
      </c>
      <c r="M6857" s="25">
        <v>0</v>
      </c>
      <c r="N6857" s="25" t="e">
        <v>#N/A</v>
      </c>
      <c r="O6857" s="25" t="e">
        <f>VLOOKUP(A6857,'NFkB target TFs'!$E$10:$E$54,1,FALSE)</f>
        <v>#N/A</v>
      </c>
      <c r="P6857" s="25" t="e">
        <f>VLOOKUP(A6857,'all NFkB targets'!$A$6:$A$571,1,FALSE)</f>
        <v>#N/A</v>
      </c>
    </row>
    <row r="6858" spans="1:16" x14ac:dyDescent="0.25">
      <c r="A6858" s="96" t="s">
        <v>6087</v>
      </c>
      <c r="B6858" s="21" t="s">
        <v>6088</v>
      </c>
      <c r="C6858" s="21"/>
      <c r="D6858" s="22">
        <v>0</v>
      </c>
      <c r="E6858" s="23">
        <v>-7.1541298956443386E-2</v>
      </c>
      <c r="F6858" s="23">
        <v>1.5595366293062535E-2</v>
      </c>
      <c r="G6858" s="23">
        <v>-0.13213108568154242</v>
      </c>
      <c r="H6858" s="23">
        <v>-0.17786840052156208</v>
      </c>
      <c r="I6858" s="25">
        <f t="shared" si="428"/>
        <v>0</v>
      </c>
      <c r="J6858" s="25">
        <f t="shared" si="429"/>
        <v>0</v>
      </c>
      <c r="K6858" s="25">
        <f t="shared" si="430"/>
        <v>0</v>
      </c>
      <c r="L6858" s="25">
        <f t="shared" si="431"/>
        <v>0</v>
      </c>
      <c r="M6858" s="25">
        <v>0</v>
      </c>
      <c r="N6858" s="25" t="e">
        <v>#N/A</v>
      </c>
      <c r="O6858" s="25" t="e">
        <f>VLOOKUP(A6858,'NFkB target TFs'!$E$10:$E$54,1,FALSE)</f>
        <v>#N/A</v>
      </c>
      <c r="P6858" s="25" t="e">
        <f>VLOOKUP(A6858,'all NFkB targets'!$A$6:$A$571,1,FALSE)</f>
        <v>#N/A</v>
      </c>
    </row>
    <row r="6859" spans="1:16" x14ac:dyDescent="0.25">
      <c r="A6859" s="96" t="s">
        <v>6638</v>
      </c>
      <c r="B6859" s="21" t="s">
        <v>6639</v>
      </c>
      <c r="C6859" s="21"/>
      <c r="D6859" s="22">
        <v>0</v>
      </c>
      <c r="E6859" s="23">
        <v>-0.10188138857696089</v>
      </c>
      <c r="F6859" s="23">
        <v>8.2629355925093212E-2</v>
      </c>
      <c r="G6859" s="23">
        <v>-9.4872901224897527E-2</v>
      </c>
      <c r="H6859" s="23">
        <v>-0.17790150915370612</v>
      </c>
      <c r="I6859" s="25">
        <f t="shared" si="428"/>
        <v>0</v>
      </c>
      <c r="J6859" s="25">
        <f t="shared" si="429"/>
        <v>0</v>
      </c>
      <c r="K6859" s="25">
        <f t="shared" si="430"/>
        <v>0</v>
      </c>
      <c r="L6859" s="25">
        <f t="shared" si="431"/>
        <v>0</v>
      </c>
      <c r="M6859" s="25">
        <v>0</v>
      </c>
      <c r="N6859" s="25" t="e">
        <v>#N/A</v>
      </c>
      <c r="O6859" s="25" t="e">
        <f>VLOOKUP(A6859,'NFkB target TFs'!$E$10:$E$54,1,FALSE)</f>
        <v>#N/A</v>
      </c>
      <c r="P6859" s="25" t="e">
        <f>VLOOKUP(A6859,'all NFkB targets'!$A$6:$A$571,1,FALSE)</f>
        <v>#N/A</v>
      </c>
    </row>
    <row r="6860" spans="1:16" x14ac:dyDescent="0.25">
      <c r="A6860" s="96" t="s">
        <v>12024</v>
      </c>
      <c r="B6860" s="21" t="s">
        <v>12025</v>
      </c>
      <c r="C6860" s="21"/>
      <c r="D6860" s="22">
        <v>0</v>
      </c>
      <c r="E6860" s="24">
        <v>-0.86525058788676246</v>
      </c>
      <c r="F6860" s="23">
        <v>2.4538361546497082E-2</v>
      </c>
      <c r="G6860" s="28">
        <v>0.2113666617213926</v>
      </c>
      <c r="H6860" s="24">
        <v>-0.17809816293603584</v>
      </c>
      <c r="I6860" s="25">
        <f t="shared" si="428"/>
        <v>1</v>
      </c>
      <c r="J6860" s="25">
        <f t="shared" si="429"/>
        <v>0</v>
      </c>
      <c r="K6860" s="25">
        <f t="shared" si="430"/>
        <v>0</v>
      </c>
      <c r="L6860" s="25">
        <f t="shared" si="431"/>
        <v>0</v>
      </c>
      <c r="M6860" s="25">
        <v>1</v>
      </c>
      <c r="N6860" s="25" t="e">
        <v>#N/A</v>
      </c>
      <c r="O6860" s="25" t="e">
        <f>VLOOKUP(A6860,'NFkB target TFs'!$E$10:$E$54,1,FALSE)</f>
        <v>#N/A</v>
      </c>
      <c r="P6860" s="25" t="e">
        <f>VLOOKUP(A6860,'all NFkB targets'!$A$6:$A$571,1,FALSE)</f>
        <v>#N/A</v>
      </c>
    </row>
    <row r="6861" spans="1:16" x14ac:dyDescent="0.25">
      <c r="A6861" s="96" t="s">
        <v>5960</v>
      </c>
      <c r="B6861" s="21" t="s">
        <v>5961</v>
      </c>
      <c r="C6861" s="21"/>
      <c r="D6861" s="22">
        <v>0</v>
      </c>
      <c r="E6861" s="23">
        <v>-0.18828579812803337</v>
      </c>
      <c r="F6861" s="23">
        <v>-5.0029767503693069E-2</v>
      </c>
      <c r="G6861" s="23">
        <v>-0.15134554322753946</v>
      </c>
      <c r="H6861" s="23">
        <v>-0.17813521704106564</v>
      </c>
      <c r="I6861" s="25">
        <f t="shared" si="428"/>
        <v>0</v>
      </c>
      <c r="J6861" s="25">
        <f t="shared" si="429"/>
        <v>0</v>
      </c>
      <c r="K6861" s="25">
        <f t="shared" si="430"/>
        <v>0</v>
      </c>
      <c r="L6861" s="25">
        <f t="shared" si="431"/>
        <v>0</v>
      </c>
      <c r="M6861" s="25">
        <v>0</v>
      </c>
      <c r="N6861" s="25" t="e">
        <v>#N/A</v>
      </c>
      <c r="O6861" s="25" t="e">
        <f>VLOOKUP(A6861,'NFkB target TFs'!$E$10:$E$54,1,FALSE)</f>
        <v>#N/A</v>
      </c>
      <c r="P6861" s="25" t="e">
        <f>VLOOKUP(A6861,'all NFkB targets'!$A$6:$A$571,1,FALSE)</f>
        <v>#N/A</v>
      </c>
    </row>
    <row r="6862" spans="1:16" x14ac:dyDescent="0.25">
      <c r="A6862" s="96" t="s">
        <v>11152</v>
      </c>
      <c r="B6862" s="21" t="s">
        <v>11153</v>
      </c>
      <c r="C6862" s="21"/>
      <c r="D6862" s="22">
        <v>0</v>
      </c>
      <c r="E6862" s="23">
        <v>-4.9478775952710552E-2</v>
      </c>
      <c r="F6862" s="23">
        <v>0.39681710286903743</v>
      </c>
      <c r="G6862" s="23">
        <v>-0.38505235031600582</v>
      </c>
      <c r="H6862" s="23">
        <v>-0.17870414368518597</v>
      </c>
      <c r="I6862" s="25">
        <f t="shared" si="428"/>
        <v>0</v>
      </c>
      <c r="J6862" s="25">
        <f t="shared" si="429"/>
        <v>0</v>
      </c>
      <c r="K6862" s="25">
        <f t="shared" si="430"/>
        <v>0</v>
      </c>
      <c r="L6862" s="25">
        <f t="shared" si="431"/>
        <v>0</v>
      </c>
      <c r="M6862" s="25">
        <v>0</v>
      </c>
      <c r="N6862" s="25" t="e">
        <v>#N/A</v>
      </c>
      <c r="O6862" s="25" t="e">
        <f>VLOOKUP(A6862,'NFkB target TFs'!$E$10:$E$54,1,FALSE)</f>
        <v>#N/A</v>
      </c>
      <c r="P6862" s="25" t="e">
        <f>VLOOKUP(A6862,'all NFkB targets'!$A$6:$A$571,1,FALSE)</f>
        <v>#N/A</v>
      </c>
    </row>
    <row r="6863" spans="1:16" x14ac:dyDescent="0.25">
      <c r="A6863" s="96" t="s">
        <v>12715</v>
      </c>
      <c r="B6863" s="21" t="s">
        <v>941</v>
      </c>
      <c r="C6863" s="21"/>
      <c r="D6863" s="22">
        <v>0</v>
      </c>
      <c r="E6863" s="23">
        <v>2.7447941980830916E-2</v>
      </c>
      <c r="F6863" s="24">
        <v>-0.73009960344078551</v>
      </c>
      <c r="G6863" s="24">
        <v>-0.20957005422657912</v>
      </c>
      <c r="H6863" s="24">
        <v>-0.1787384973451478</v>
      </c>
      <c r="I6863" s="25">
        <f t="shared" si="428"/>
        <v>0</v>
      </c>
      <c r="J6863" s="25">
        <f t="shared" si="429"/>
        <v>1</v>
      </c>
      <c r="K6863" s="25">
        <f t="shared" si="430"/>
        <v>0</v>
      </c>
      <c r="L6863" s="25">
        <f t="shared" si="431"/>
        <v>0</v>
      </c>
      <c r="M6863" s="25">
        <v>1</v>
      </c>
      <c r="N6863" s="25" t="e">
        <v>#N/A</v>
      </c>
      <c r="O6863" s="25" t="e">
        <f>VLOOKUP(A6863,'NFkB target TFs'!$E$10:$E$54,1,FALSE)</f>
        <v>#N/A</v>
      </c>
      <c r="P6863" s="25" t="e">
        <f>VLOOKUP(A6863,'all NFkB targets'!$A$6:$A$571,1,FALSE)</f>
        <v>#N/A</v>
      </c>
    </row>
    <row r="6864" spans="1:16" x14ac:dyDescent="0.25">
      <c r="A6864" s="96" t="s">
        <v>10944</v>
      </c>
      <c r="B6864" s="21" t="s">
        <v>10945</v>
      </c>
      <c r="C6864" s="21"/>
      <c r="D6864" s="22">
        <v>0</v>
      </c>
      <c r="E6864" s="23">
        <v>7.2323971695182301E-2</v>
      </c>
      <c r="F6864" s="23">
        <v>-3.5527405749428566E-2</v>
      </c>
      <c r="G6864" s="23">
        <v>2.0319984379595892E-2</v>
      </c>
      <c r="H6864" s="23">
        <v>-0.17879764716786159</v>
      </c>
      <c r="I6864" s="25">
        <f t="shared" si="428"/>
        <v>0</v>
      </c>
      <c r="J6864" s="25">
        <f t="shared" si="429"/>
        <v>0</v>
      </c>
      <c r="K6864" s="25">
        <f t="shared" si="430"/>
        <v>0</v>
      </c>
      <c r="L6864" s="25">
        <f t="shared" si="431"/>
        <v>0</v>
      </c>
      <c r="M6864" s="25">
        <v>0</v>
      </c>
      <c r="N6864" s="25" t="e">
        <v>#N/A</v>
      </c>
      <c r="O6864" s="25" t="e">
        <f>VLOOKUP(A6864,'NFkB target TFs'!$E$10:$E$54,1,FALSE)</f>
        <v>#N/A</v>
      </c>
      <c r="P6864" s="25" t="e">
        <f>VLOOKUP(A6864,'all NFkB targets'!$A$6:$A$571,1,FALSE)</f>
        <v>#N/A</v>
      </c>
    </row>
    <row r="6865" spans="1:16" x14ac:dyDescent="0.25">
      <c r="A6865" s="96" t="s">
        <v>5254</v>
      </c>
      <c r="B6865" s="21" t="s">
        <v>5255</v>
      </c>
      <c r="C6865" s="21"/>
      <c r="D6865" s="22">
        <v>0</v>
      </c>
      <c r="E6865" s="23">
        <v>-0.12900258249158278</v>
      </c>
      <c r="F6865" s="23">
        <v>3.1241910344505353E-2</v>
      </c>
      <c r="G6865" s="23">
        <v>-7.3400610042264544E-2</v>
      </c>
      <c r="H6865" s="23">
        <v>-0.17895870676242798</v>
      </c>
      <c r="I6865" s="25">
        <f t="shared" si="428"/>
        <v>0</v>
      </c>
      <c r="J6865" s="25">
        <f t="shared" si="429"/>
        <v>0</v>
      </c>
      <c r="K6865" s="25">
        <f t="shared" si="430"/>
        <v>0</v>
      </c>
      <c r="L6865" s="25">
        <f t="shared" si="431"/>
        <v>0</v>
      </c>
      <c r="M6865" s="25">
        <v>0</v>
      </c>
      <c r="N6865" s="25" t="e">
        <v>#N/A</v>
      </c>
      <c r="O6865" s="25" t="e">
        <f>VLOOKUP(A6865,'NFkB target TFs'!$E$10:$E$54,1,FALSE)</f>
        <v>#N/A</v>
      </c>
      <c r="P6865" s="25" t="e">
        <f>VLOOKUP(A6865,'all NFkB targets'!$A$6:$A$571,1,FALSE)</f>
        <v>#N/A</v>
      </c>
    </row>
    <row r="6866" spans="1:16" x14ac:dyDescent="0.25">
      <c r="A6866" s="96" t="s">
        <v>6225</v>
      </c>
      <c r="B6866" s="21" t="s">
        <v>6226</v>
      </c>
      <c r="C6866" s="21"/>
      <c r="D6866" s="22">
        <v>0</v>
      </c>
      <c r="E6866" s="23">
        <v>1.7808398336954294E-2</v>
      </c>
      <c r="F6866" s="23">
        <v>2.1933064383449889E-2</v>
      </c>
      <c r="G6866" s="23">
        <v>5.2291406346563089E-2</v>
      </c>
      <c r="H6866" s="23">
        <v>-0.17912607031674918</v>
      </c>
      <c r="I6866" s="25">
        <f t="shared" si="428"/>
        <v>0</v>
      </c>
      <c r="J6866" s="25">
        <f t="shared" si="429"/>
        <v>0</v>
      </c>
      <c r="K6866" s="25">
        <f t="shared" si="430"/>
        <v>0</v>
      </c>
      <c r="L6866" s="25">
        <f t="shared" si="431"/>
        <v>0</v>
      </c>
      <c r="M6866" s="25">
        <v>0</v>
      </c>
      <c r="N6866" s="25" t="e">
        <v>#N/A</v>
      </c>
      <c r="O6866" s="25" t="e">
        <f>VLOOKUP(A6866,'NFkB target TFs'!$E$10:$E$54,1,FALSE)</f>
        <v>#N/A</v>
      </c>
      <c r="P6866" s="25" t="e">
        <f>VLOOKUP(A6866,'all NFkB targets'!$A$6:$A$571,1,FALSE)</f>
        <v>#N/A</v>
      </c>
    </row>
    <row r="6867" spans="1:16" x14ac:dyDescent="0.25">
      <c r="A6867" s="96" t="s">
        <v>3646</v>
      </c>
      <c r="B6867" s="21" t="s">
        <v>3647</v>
      </c>
      <c r="C6867" s="21"/>
      <c r="D6867" s="22">
        <v>0</v>
      </c>
      <c r="E6867" s="23">
        <v>0.29764800194504976</v>
      </c>
      <c r="F6867" s="23">
        <v>-5.2675888259720298E-2</v>
      </c>
      <c r="G6867" s="23">
        <v>-0.1966795324859244</v>
      </c>
      <c r="H6867" s="23">
        <v>-0.17922137987429895</v>
      </c>
      <c r="I6867" s="25">
        <f t="shared" si="428"/>
        <v>0</v>
      </c>
      <c r="J6867" s="25">
        <f t="shared" si="429"/>
        <v>0</v>
      </c>
      <c r="K6867" s="25">
        <f t="shared" si="430"/>
        <v>0</v>
      </c>
      <c r="L6867" s="25">
        <f t="shared" si="431"/>
        <v>0</v>
      </c>
      <c r="M6867" s="25">
        <v>0</v>
      </c>
      <c r="N6867" s="25" t="e">
        <v>#N/A</v>
      </c>
      <c r="O6867" s="25" t="e">
        <f>VLOOKUP(A6867,'NFkB target TFs'!$E$10:$E$54,1,FALSE)</f>
        <v>#N/A</v>
      </c>
      <c r="P6867" s="25" t="e">
        <f>VLOOKUP(A6867,'all NFkB targets'!$A$6:$A$571,1,FALSE)</f>
        <v>#N/A</v>
      </c>
    </row>
    <row r="6868" spans="1:16" x14ac:dyDescent="0.25">
      <c r="A6868" s="96" t="s">
        <v>12712</v>
      </c>
      <c r="B6868" s="21" t="s">
        <v>12713</v>
      </c>
      <c r="C6868" s="21"/>
      <c r="D6868" s="22">
        <v>0</v>
      </c>
      <c r="E6868" s="24">
        <v>-0.20322051776801348</v>
      </c>
      <c r="F6868" s="24">
        <v>-1.1089300945504239</v>
      </c>
      <c r="G6868" s="24">
        <v>-0.38568314079914634</v>
      </c>
      <c r="H6868" s="24">
        <v>-0.17926338501557848</v>
      </c>
      <c r="I6868" s="25">
        <f t="shared" si="428"/>
        <v>0</v>
      </c>
      <c r="J6868" s="25">
        <f t="shared" si="429"/>
        <v>1</v>
      </c>
      <c r="K6868" s="25">
        <f t="shared" si="430"/>
        <v>0</v>
      </c>
      <c r="L6868" s="25">
        <f t="shared" si="431"/>
        <v>0</v>
      </c>
      <c r="M6868" s="25">
        <v>1</v>
      </c>
      <c r="N6868" s="25" t="e">
        <v>#N/A</v>
      </c>
      <c r="O6868" s="25" t="e">
        <f>VLOOKUP(A6868,'NFkB target TFs'!$E$10:$E$54,1,FALSE)</f>
        <v>#N/A</v>
      </c>
      <c r="P6868" s="25" t="e">
        <f>VLOOKUP(A6868,'all NFkB targets'!$A$6:$A$571,1,FALSE)</f>
        <v>#N/A</v>
      </c>
    </row>
    <row r="6869" spans="1:16" x14ac:dyDescent="0.25">
      <c r="A6869" s="96" t="s">
        <v>7618</v>
      </c>
      <c r="B6869" s="21" t="s">
        <v>7619</v>
      </c>
      <c r="C6869" s="21"/>
      <c r="D6869" s="22">
        <v>0</v>
      </c>
      <c r="E6869" s="23">
        <v>-0.14349533937538794</v>
      </c>
      <c r="F6869" s="23">
        <v>0.12862939897256845</v>
      </c>
      <c r="G6869" s="23">
        <v>-0.25838376156421233</v>
      </c>
      <c r="H6869" s="23">
        <v>-0.179380609119629</v>
      </c>
      <c r="I6869" s="25">
        <f t="shared" si="428"/>
        <v>0</v>
      </c>
      <c r="J6869" s="25">
        <f t="shared" si="429"/>
        <v>0</v>
      </c>
      <c r="K6869" s="25">
        <f t="shared" si="430"/>
        <v>0</v>
      </c>
      <c r="L6869" s="25">
        <f t="shared" si="431"/>
        <v>0</v>
      </c>
      <c r="M6869" s="25">
        <v>0</v>
      </c>
      <c r="N6869" s="25" t="e">
        <v>#N/A</v>
      </c>
      <c r="O6869" s="25" t="e">
        <f>VLOOKUP(A6869,'NFkB target TFs'!$E$10:$E$54,1,FALSE)</f>
        <v>#N/A</v>
      </c>
      <c r="P6869" s="25" t="e">
        <f>VLOOKUP(A6869,'all NFkB targets'!$A$6:$A$571,1,FALSE)</f>
        <v>#N/A</v>
      </c>
    </row>
    <row r="6870" spans="1:16" x14ac:dyDescent="0.25">
      <c r="A6870" s="96" t="s">
        <v>5599</v>
      </c>
      <c r="B6870" s="21" t="s">
        <v>5600</v>
      </c>
      <c r="C6870" s="21"/>
      <c r="D6870" s="22">
        <v>0</v>
      </c>
      <c r="E6870" s="23">
        <v>-3.7314344258711447E-2</v>
      </c>
      <c r="F6870" s="23">
        <v>-2.2163775378809997E-2</v>
      </c>
      <c r="G6870" s="23">
        <v>-0.54476149203170343</v>
      </c>
      <c r="H6870" s="23">
        <v>-0.1796789951931842</v>
      </c>
      <c r="I6870" s="25">
        <f t="shared" si="428"/>
        <v>0</v>
      </c>
      <c r="J6870" s="25">
        <f t="shared" si="429"/>
        <v>0</v>
      </c>
      <c r="K6870" s="25">
        <f t="shared" si="430"/>
        <v>0</v>
      </c>
      <c r="L6870" s="25">
        <f t="shared" si="431"/>
        <v>0</v>
      </c>
      <c r="M6870" s="25">
        <v>0</v>
      </c>
      <c r="N6870" s="25" t="e">
        <v>#N/A</v>
      </c>
      <c r="O6870" s="25" t="e">
        <f>VLOOKUP(A6870,'NFkB target TFs'!$E$10:$E$54,1,FALSE)</f>
        <v>#N/A</v>
      </c>
      <c r="P6870" s="25" t="e">
        <f>VLOOKUP(A6870,'all NFkB targets'!$A$6:$A$571,1,FALSE)</f>
        <v>#N/A</v>
      </c>
    </row>
    <row r="6871" spans="1:16" x14ac:dyDescent="0.25">
      <c r="A6871" s="96" t="s">
        <v>6271</v>
      </c>
      <c r="B6871" s="21" t="s">
        <v>6272</v>
      </c>
      <c r="C6871" s="21"/>
      <c r="D6871" s="22">
        <v>0</v>
      </c>
      <c r="E6871" s="23">
        <v>-6.6783887525316679E-2</v>
      </c>
      <c r="F6871" s="23">
        <v>0.17240584632615619</v>
      </c>
      <c r="G6871" s="23">
        <v>-0.18670456757394921</v>
      </c>
      <c r="H6871" s="23">
        <v>-0.17971897772085413</v>
      </c>
      <c r="I6871" s="25">
        <f t="shared" si="428"/>
        <v>0</v>
      </c>
      <c r="J6871" s="25">
        <f t="shared" si="429"/>
        <v>0</v>
      </c>
      <c r="K6871" s="25">
        <f t="shared" si="430"/>
        <v>0</v>
      </c>
      <c r="L6871" s="25">
        <f t="shared" si="431"/>
        <v>0</v>
      </c>
      <c r="M6871" s="25">
        <v>0</v>
      </c>
      <c r="N6871" s="25" t="e">
        <v>#N/A</v>
      </c>
      <c r="O6871" s="25" t="e">
        <f>VLOOKUP(A6871,'NFkB target TFs'!$E$10:$E$54,1,FALSE)</f>
        <v>#N/A</v>
      </c>
      <c r="P6871" s="25" t="e">
        <f>VLOOKUP(A6871,'all NFkB targets'!$A$6:$A$571,1,FALSE)</f>
        <v>#N/A</v>
      </c>
    </row>
    <row r="6872" spans="1:16" x14ac:dyDescent="0.25">
      <c r="A6872" s="96" t="s">
        <v>11319</v>
      </c>
      <c r="B6872" s="21" t="s">
        <v>11320</v>
      </c>
      <c r="C6872" s="21"/>
      <c r="D6872" s="22">
        <v>0</v>
      </c>
      <c r="E6872" s="23">
        <v>-0.13856742801754163</v>
      </c>
      <c r="F6872" s="23">
        <v>0.26063947948824068</v>
      </c>
      <c r="G6872" s="23">
        <v>0.25875092163878127</v>
      </c>
      <c r="H6872" s="23">
        <v>-0.17976158303091694</v>
      </c>
      <c r="I6872" s="25">
        <f t="shared" si="428"/>
        <v>0</v>
      </c>
      <c r="J6872" s="25">
        <f t="shared" si="429"/>
        <v>0</v>
      </c>
      <c r="K6872" s="25">
        <f t="shared" si="430"/>
        <v>0</v>
      </c>
      <c r="L6872" s="25">
        <f t="shared" si="431"/>
        <v>0</v>
      </c>
      <c r="M6872" s="25">
        <v>0</v>
      </c>
      <c r="N6872" s="25" t="e">
        <v>#N/A</v>
      </c>
      <c r="O6872" s="25" t="e">
        <f>VLOOKUP(A6872,'NFkB target TFs'!$E$10:$E$54,1,FALSE)</f>
        <v>#N/A</v>
      </c>
      <c r="P6872" s="25" t="e">
        <f>VLOOKUP(A6872,'all NFkB targets'!$A$6:$A$571,1,FALSE)</f>
        <v>#N/A</v>
      </c>
    </row>
    <row r="6873" spans="1:16" x14ac:dyDescent="0.25">
      <c r="A6873" s="96" t="s">
        <v>9015</v>
      </c>
      <c r="B6873" s="21" t="s">
        <v>941</v>
      </c>
      <c r="C6873" s="21"/>
      <c r="D6873" s="22">
        <v>0</v>
      </c>
      <c r="E6873" s="23">
        <v>0.32285462182235403</v>
      </c>
      <c r="F6873" s="23">
        <v>0.43205860602687074</v>
      </c>
      <c r="G6873" s="23">
        <v>9.6917690904777545E-2</v>
      </c>
      <c r="H6873" s="23">
        <v>-0.17980973687410312</v>
      </c>
      <c r="I6873" s="25">
        <f t="shared" si="428"/>
        <v>0</v>
      </c>
      <c r="J6873" s="25">
        <f t="shared" si="429"/>
        <v>0</v>
      </c>
      <c r="K6873" s="25">
        <f t="shared" si="430"/>
        <v>0</v>
      </c>
      <c r="L6873" s="25">
        <f t="shared" si="431"/>
        <v>0</v>
      </c>
      <c r="M6873" s="25">
        <v>0</v>
      </c>
      <c r="N6873" s="25" t="e">
        <v>#N/A</v>
      </c>
      <c r="O6873" s="25" t="e">
        <f>VLOOKUP(A6873,'NFkB target TFs'!$E$10:$E$54,1,FALSE)</f>
        <v>#N/A</v>
      </c>
      <c r="P6873" s="25" t="e">
        <f>VLOOKUP(A6873,'all NFkB targets'!$A$6:$A$571,1,FALSE)</f>
        <v>#N/A</v>
      </c>
    </row>
    <row r="6874" spans="1:16" x14ac:dyDescent="0.25">
      <c r="A6874" s="96" t="s">
        <v>12374</v>
      </c>
      <c r="B6874" s="21" t="s">
        <v>12375</v>
      </c>
      <c r="C6874" s="21"/>
      <c r="D6874" s="22">
        <v>0</v>
      </c>
      <c r="E6874" s="24">
        <v>-0.67713640629618455</v>
      </c>
      <c r="F6874" s="28">
        <v>0.19689343587130748</v>
      </c>
      <c r="G6874" s="28">
        <v>0.12297305195270455</v>
      </c>
      <c r="H6874" s="24">
        <v>-0.17992815543693938</v>
      </c>
      <c r="I6874" s="25">
        <f t="shared" si="428"/>
        <v>1</v>
      </c>
      <c r="J6874" s="25">
        <f t="shared" si="429"/>
        <v>0</v>
      </c>
      <c r="K6874" s="25">
        <f t="shared" si="430"/>
        <v>0</v>
      </c>
      <c r="L6874" s="25">
        <f t="shared" si="431"/>
        <v>0</v>
      </c>
      <c r="M6874" s="25">
        <v>1</v>
      </c>
      <c r="N6874" s="25" t="e">
        <v>#N/A</v>
      </c>
      <c r="O6874" s="25" t="e">
        <f>VLOOKUP(A6874,'NFkB target TFs'!$E$10:$E$54,1,FALSE)</f>
        <v>#N/A</v>
      </c>
      <c r="P6874" s="25" t="e">
        <f>VLOOKUP(A6874,'all NFkB targets'!$A$6:$A$571,1,FALSE)</f>
        <v>#N/A</v>
      </c>
    </row>
    <row r="6875" spans="1:16" x14ac:dyDescent="0.25">
      <c r="A6875" s="96" t="s">
        <v>4152</v>
      </c>
      <c r="B6875" s="21" t="s">
        <v>4153</v>
      </c>
      <c r="C6875" s="21"/>
      <c r="D6875" s="22">
        <v>0</v>
      </c>
      <c r="E6875" s="23">
        <v>0.14896430978202638</v>
      </c>
      <c r="F6875" s="23">
        <v>2.6266919846768318E-2</v>
      </c>
      <c r="G6875" s="23">
        <v>-0.2311505019670006</v>
      </c>
      <c r="H6875" s="23">
        <v>-0.18004657185013187</v>
      </c>
      <c r="I6875" s="25">
        <f t="shared" si="428"/>
        <v>0</v>
      </c>
      <c r="J6875" s="25">
        <f t="shared" si="429"/>
        <v>0</v>
      </c>
      <c r="K6875" s="25">
        <f t="shared" si="430"/>
        <v>0</v>
      </c>
      <c r="L6875" s="25">
        <f t="shared" si="431"/>
        <v>0</v>
      </c>
      <c r="M6875" s="25">
        <v>0</v>
      </c>
      <c r="N6875" s="25" t="e">
        <v>#N/A</v>
      </c>
      <c r="O6875" s="25" t="e">
        <f>VLOOKUP(A6875,'NFkB target TFs'!$E$10:$E$54,1,FALSE)</f>
        <v>#N/A</v>
      </c>
      <c r="P6875" s="25" t="e">
        <f>VLOOKUP(A6875,'all NFkB targets'!$A$6:$A$571,1,FALSE)</f>
        <v>#N/A</v>
      </c>
    </row>
    <row r="6876" spans="1:16" x14ac:dyDescent="0.25">
      <c r="A6876" s="96" t="s">
        <v>10056</v>
      </c>
      <c r="B6876" s="21" t="s">
        <v>10057</v>
      </c>
      <c r="C6876" s="21"/>
      <c r="D6876" s="22">
        <v>0</v>
      </c>
      <c r="E6876" s="23">
        <v>-0.3919018765940317</v>
      </c>
      <c r="F6876" s="23">
        <v>-0.41572294651392067</v>
      </c>
      <c r="G6876" s="23">
        <v>-7.4723319464412102E-2</v>
      </c>
      <c r="H6876" s="23">
        <v>-0.18014030255200292</v>
      </c>
      <c r="I6876" s="25">
        <f t="shared" si="428"/>
        <v>0</v>
      </c>
      <c r="J6876" s="25">
        <f t="shared" si="429"/>
        <v>0</v>
      </c>
      <c r="K6876" s="25">
        <f t="shared" si="430"/>
        <v>0</v>
      </c>
      <c r="L6876" s="25">
        <f t="shared" si="431"/>
        <v>0</v>
      </c>
      <c r="M6876" s="25">
        <v>0</v>
      </c>
      <c r="N6876" s="25" t="e">
        <v>#N/A</v>
      </c>
      <c r="O6876" s="25" t="e">
        <f>VLOOKUP(A6876,'NFkB target TFs'!$E$10:$E$54,1,FALSE)</f>
        <v>#N/A</v>
      </c>
      <c r="P6876" s="25" t="e">
        <f>VLOOKUP(A6876,'all NFkB targets'!$A$6:$A$571,1,FALSE)</f>
        <v>#N/A</v>
      </c>
    </row>
    <row r="6877" spans="1:16" x14ac:dyDescent="0.25">
      <c r="A6877" s="96" t="s">
        <v>4857</v>
      </c>
      <c r="B6877" s="21" t="s">
        <v>4858</v>
      </c>
      <c r="C6877" s="21"/>
      <c r="D6877" s="22">
        <v>0</v>
      </c>
      <c r="E6877" s="23">
        <v>0.53260797924717485</v>
      </c>
      <c r="F6877" s="23">
        <v>0.34367862380792669</v>
      </c>
      <c r="G6877" s="23">
        <v>-5.2977637675722979E-2</v>
      </c>
      <c r="H6877" s="23">
        <v>-0.1801582483732917</v>
      </c>
      <c r="I6877" s="25">
        <f t="shared" si="428"/>
        <v>0</v>
      </c>
      <c r="J6877" s="25">
        <f t="shared" si="429"/>
        <v>0</v>
      </c>
      <c r="K6877" s="25">
        <f t="shared" si="430"/>
        <v>0</v>
      </c>
      <c r="L6877" s="25">
        <f t="shared" si="431"/>
        <v>0</v>
      </c>
      <c r="M6877" s="25">
        <v>0</v>
      </c>
      <c r="N6877" s="25" t="e">
        <v>#N/A</v>
      </c>
      <c r="O6877" s="25" t="e">
        <f>VLOOKUP(A6877,'NFkB target TFs'!$E$10:$E$54,1,FALSE)</f>
        <v>#N/A</v>
      </c>
      <c r="P6877" s="25" t="e">
        <f>VLOOKUP(A6877,'all NFkB targets'!$A$6:$A$571,1,FALSE)</f>
        <v>#N/A</v>
      </c>
    </row>
    <row r="6878" spans="1:16" x14ac:dyDescent="0.25">
      <c r="A6878" s="96" t="s">
        <v>507</v>
      </c>
      <c r="B6878" s="21" t="s">
        <v>508</v>
      </c>
      <c r="C6878" s="21"/>
      <c r="D6878" s="22">
        <v>0</v>
      </c>
      <c r="E6878" s="23">
        <v>-3.726472971080004E-2</v>
      </c>
      <c r="F6878" s="23">
        <v>2.2309592405868228E-2</v>
      </c>
      <c r="G6878" s="23">
        <v>-9.107423632595682E-2</v>
      </c>
      <c r="H6878" s="23">
        <v>-0.18035192657817797</v>
      </c>
      <c r="I6878" s="25">
        <f t="shared" si="428"/>
        <v>0</v>
      </c>
      <c r="J6878" s="25">
        <f t="shared" si="429"/>
        <v>0</v>
      </c>
      <c r="K6878" s="25">
        <f t="shared" si="430"/>
        <v>0</v>
      </c>
      <c r="L6878" s="25">
        <f t="shared" si="431"/>
        <v>0</v>
      </c>
      <c r="M6878" s="25">
        <v>0</v>
      </c>
      <c r="N6878" s="25" t="e">
        <v>#N/A</v>
      </c>
      <c r="O6878" s="25" t="e">
        <f>VLOOKUP(A6878,'NFkB target TFs'!$E$10:$E$54,1,FALSE)</f>
        <v>#N/A</v>
      </c>
      <c r="P6878" s="25" t="e">
        <f>VLOOKUP(A6878,'all NFkB targets'!$A$6:$A$571,1,FALSE)</f>
        <v>#N/A</v>
      </c>
    </row>
    <row r="6879" spans="1:16" x14ac:dyDescent="0.25">
      <c r="A6879" s="96" t="s">
        <v>2255</v>
      </c>
      <c r="B6879" s="21" t="s">
        <v>2256</v>
      </c>
      <c r="C6879" s="21"/>
      <c r="D6879" s="22">
        <v>0</v>
      </c>
      <c r="E6879" s="23">
        <v>0.11466619260854947</v>
      </c>
      <c r="F6879" s="23">
        <v>-6.3734952123067554E-2</v>
      </c>
      <c r="G6879" s="23">
        <v>8.0352886455255651E-2</v>
      </c>
      <c r="H6879" s="23">
        <v>-0.1804919446521927</v>
      </c>
      <c r="I6879" s="25">
        <f t="shared" si="428"/>
        <v>0</v>
      </c>
      <c r="J6879" s="25">
        <f t="shared" si="429"/>
        <v>0</v>
      </c>
      <c r="K6879" s="25">
        <f t="shared" si="430"/>
        <v>0</v>
      </c>
      <c r="L6879" s="25">
        <f t="shared" si="431"/>
        <v>0</v>
      </c>
      <c r="M6879" s="25">
        <v>0</v>
      </c>
      <c r="N6879" s="25" t="e">
        <v>#N/A</v>
      </c>
      <c r="O6879" s="25" t="e">
        <f>VLOOKUP(A6879,'NFkB target TFs'!$E$10:$E$54,1,FALSE)</f>
        <v>#N/A</v>
      </c>
      <c r="P6879" s="25" t="e">
        <f>VLOOKUP(A6879,'all NFkB targets'!$A$6:$A$571,1,FALSE)</f>
        <v>#N/A</v>
      </c>
    </row>
    <row r="6880" spans="1:16" x14ac:dyDescent="0.25">
      <c r="A6880" s="96" t="s">
        <v>6111</v>
      </c>
      <c r="B6880" s="21" t="s">
        <v>6112</v>
      </c>
      <c r="C6880" s="21"/>
      <c r="D6880" s="22">
        <v>0</v>
      </c>
      <c r="E6880" s="23">
        <v>-0.20846105144684532</v>
      </c>
      <c r="F6880" s="23">
        <v>0.19464290816386848</v>
      </c>
      <c r="G6880" s="23">
        <v>-0.43617203118176484</v>
      </c>
      <c r="H6880" s="23">
        <v>-0.18062981659208177</v>
      </c>
      <c r="I6880" s="25">
        <f t="shared" si="428"/>
        <v>0</v>
      </c>
      <c r="J6880" s="25">
        <f t="shared" si="429"/>
        <v>0</v>
      </c>
      <c r="K6880" s="25">
        <f t="shared" si="430"/>
        <v>0</v>
      </c>
      <c r="L6880" s="25">
        <f t="shared" si="431"/>
        <v>0</v>
      </c>
      <c r="M6880" s="25">
        <v>0</v>
      </c>
      <c r="N6880" s="25" t="e">
        <v>#N/A</v>
      </c>
      <c r="O6880" s="25" t="e">
        <f>VLOOKUP(A6880,'NFkB target TFs'!$E$10:$E$54,1,FALSE)</f>
        <v>#N/A</v>
      </c>
      <c r="P6880" s="25" t="e">
        <f>VLOOKUP(A6880,'all NFkB targets'!$A$6:$A$571,1,FALSE)</f>
        <v>#N/A</v>
      </c>
    </row>
    <row r="6881" spans="1:16" x14ac:dyDescent="0.25">
      <c r="A6881" s="96" t="s">
        <v>5088</v>
      </c>
      <c r="B6881" s="21" t="s">
        <v>5089</v>
      </c>
      <c r="C6881" s="21"/>
      <c r="D6881" s="22">
        <v>0</v>
      </c>
      <c r="E6881" s="23">
        <v>-0.18315903771125391</v>
      </c>
      <c r="F6881" s="23">
        <v>-0.11060667657788327</v>
      </c>
      <c r="G6881" s="23">
        <v>-1.5365528097134525E-4</v>
      </c>
      <c r="H6881" s="23">
        <v>-0.1815740007784864</v>
      </c>
      <c r="I6881" s="25">
        <f t="shared" si="428"/>
        <v>0</v>
      </c>
      <c r="J6881" s="25">
        <f t="shared" si="429"/>
        <v>0</v>
      </c>
      <c r="K6881" s="25">
        <f t="shared" si="430"/>
        <v>0</v>
      </c>
      <c r="L6881" s="25">
        <f t="shared" si="431"/>
        <v>0</v>
      </c>
      <c r="M6881" s="25">
        <v>0</v>
      </c>
      <c r="N6881" s="25" t="e">
        <v>#N/A</v>
      </c>
      <c r="O6881" s="25" t="e">
        <f>VLOOKUP(A6881,'NFkB target TFs'!$E$10:$E$54,1,FALSE)</f>
        <v>#N/A</v>
      </c>
      <c r="P6881" s="25" t="e">
        <f>VLOOKUP(A6881,'all NFkB targets'!$A$6:$A$571,1,FALSE)</f>
        <v>#N/A</v>
      </c>
    </row>
    <row r="6882" spans="1:16" x14ac:dyDescent="0.25">
      <c r="A6882" s="96" t="s">
        <v>6444</v>
      </c>
      <c r="B6882" s="21" t="s">
        <v>941</v>
      </c>
      <c r="C6882" s="21"/>
      <c r="D6882" s="22">
        <v>0</v>
      </c>
      <c r="E6882" s="23">
        <v>-0.23542965924617687</v>
      </c>
      <c r="F6882" s="23">
        <v>-0.22491885824202268</v>
      </c>
      <c r="G6882" s="23">
        <v>-0.23519126381038666</v>
      </c>
      <c r="H6882" s="23">
        <v>-0.18158661989952221</v>
      </c>
      <c r="I6882" s="25">
        <f t="shared" si="428"/>
        <v>0</v>
      </c>
      <c r="J6882" s="25">
        <f t="shared" si="429"/>
        <v>0</v>
      </c>
      <c r="K6882" s="25">
        <f t="shared" si="430"/>
        <v>0</v>
      </c>
      <c r="L6882" s="25">
        <f t="shared" si="431"/>
        <v>0</v>
      </c>
      <c r="M6882" s="25">
        <v>0</v>
      </c>
      <c r="N6882" s="25" t="e">
        <v>#N/A</v>
      </c>
      <c r="O6882" s="25" t="e">
        <f>VLOOKUP(A6882,'NFkB target TFs'!$E$10:$E$54,1,FALSE)</f>
        <v>#N/A</v>
      </c>
      <c r="P6882" s="25" t="e">
        <f>VLOOKUP(A6882,'all NFkB targets'!$A$6:$A$571,1,FALSE)</f>
        <v>#N/A</v>
      </c>
    </row>
    <row r="6883" spans="1:16" x14ac:dyDescent="0.25">
      <c r="A6883" s="96" t="s">
        <v>4840</v>
      </c>
      <c r="B6883" s="21" t="s">
        <v>4841</v>
      </c>
      <c r="C6883" s="21"/>
      <c r="D6883" s="22">
        <v>0</v>
      </c>
      <c r="E6883" s="23">
        <v>0.25931856370586404</v>
      </c>
      <c r="F6883" s="23">
        <v>0.24475124537577142</v>
      </c>
      <c r="G6883" s="23">
        <v>8.0690736203596278E-2</v>
      </c>
      <c r="H6883" s="23">
        <v>-0.18171031885723352</v>
      </c>
      <c r="I6883" s="25">
        <f t="shared" si="428"/>
        <v>0</v>
      </c>
      <c r="J6883" s="25">
        <f t="shared" si="429"/>
        <v>0</v>
      </c>
      <c r="K6883" s="25">
        <f t="shared" si="430"/>
        <v>0</v>
      </c>
      <c r="L6883" s="25">
        <f t="shared" si="431"/>
        <v>0</v>
      </c>
      <c r="M6883" s="25">
        <v>0</v>
      </c>
      <c r="N6883" s="25" t="e">
        <v>#N/A</v>
      </c>
      <c r="O6883" s="25" t="e">
        <f>VLOOKUP(A6883,'NFkB target TFs'!$E$10:$E$54,1,FALSE)</f>
        <v>#N/A</v>
      </c>
      <c r="P6883" s="25" t="e">
        <f>VLOOKUP(A6883,'all NFkB targets'!$A$6:$A$571,1,FALSE)</f>
        <v>#N/A</v>
      </c>
    </row>
    <row r="6884" spans="1:16" x14ac:dyDescent="0.25">
      <c r="A6884" s="96" t="s">
        <v>13334</v>
      </c>
      <c r="B6884" s="21" t="s">
        <v>941</v>
      </c>
      <c r="C6884" s="21"/>
      <c r="D6884" s="22">
        <v>0</v>
      </c>
      <c r="E6884" s="28">
        <v>0.15498591902462858</v>
      </c>
      <c r="F6884" s="28">
        <v>0.50452602124119794</v>
      </c>
      <c r="G6884" s="28">
        <v>1.0802563914164125</v>
      </c>
      <c r="H6884" s="24">
        <v>-0.18173712294283201</v>
      </c>
      <c r="I6884" s="25">
        <f t="shared" si="428"/>
        <v>0</v>
      </c>
      <c r="J6884" s="25">
        <f t="shared" si="429"/>
        <v>0</v>
      </c>
      <c r="K6884" s="25">
        <f t="shared" si="430"/>
        <v>1</v>
      </c>
      <c r="L6884" s="25">
        <f t="shared" si="431"/>
        <v>0</v>
      </c>
      <c r="M6884" s="25">
        <v>1</v>
      </c>
      <c r="N6884" s="25" t="e">
        <v>#N/A</v>
      </c>
      <c r="O6884" s="25" t="e">
        <f>VLOOKUP(A6884,'NFkB target TFs'!$E$10:$E$54,1,FALSE)</f>
        <v>#N/A</v>
      </c>
      <c r="P6884" s="25" t="e">
        <f>VLOOKUP(A6884,'all NFkB targets'!$A$6:$A$571,1,FALSE)</f>
        <v>#N/A</v>
      </c>
    </row>
    <row r="6885" spans="1:16" x14ac:dyDescent="0.25">
      <c r="A6885" s="96" t="s">
        <v>12739</v>
      </c>
      <c r="B6885" s="21" t="s">
        <v>12740</v>
      </c>
      <c r="C6885" s="21"/>
      <c r="D6885" s="22">
        <v>0</v>
      </c>
      <c r="E6885" s="23">
        <v>-5.8038251045872636E-3</v>
      </c>
      <c r="F6885" s="24">
        <v>-0.67243572290224152</v>
      </c>
      <c r="G6885" s="23">
        <v>4.2461842019416871E-2</v>
      </c>
      <c r="H6885" s="24">
        <v>-0.18189864194932573</v>
      </c>
      <c r="I6885" s="25">
        <f t="shared" si="428"/>
        <v>0</v>
      </c>
      <c r="J6885" s="25">
        <f t="shared" si="429"/>
        <v>1</v>
      </c>
      <c r="K6885" s="25">
        <f t="shared" si="430"/>
        <v>0</v>
      </c>
      <c r="L6885" s="25">
        <f t="shared" si="431"/>
        <v>0</v>
      </c>
      <c r="M6885" s="25">
        <v>1</v>
      </c>
      <c r="N6885" s="25" t="e">
        <v>#N/A</v>
      </c>
      <c r="O6885" s="25" t="e">
        <f>VLOOKUP(A6885,'NFkB target TFs'!$E$10:$E$54,1,FALSE)</f>
        <v>#N/A</v>
      </c>
      <c r="P6885" s="25" t="e">
        <f>VLOOKUP(A6885,'all NFkB targets'!$A$6:$A$571,1,FALSE)</f>
        <v>#N/A</v>
      </c>
    </row>
    <row r="6886" spans="1:16" x14ac:dyDescent="0.25">
      <c r="A6886" s="96" t="s">
        <v>11064</v>
      </c>
      <c r="B6886" s="21" t="s">
        <v>11065</v>
      </c>
      <c r="C6886" s="21"/>
      <c r="D6886" s="22">
        <v>0</v>
      </c>
      <c r="E6886" s="23">
        <v>-0.27681143735925207</v>
      </c>
      <c r="F6886" s="23">
        <v>0.29402022604798927</v>
      </c>
      <c r="G6886" s="23">
        <v>-2.1352561072274467E-2</v>
      </c>
      <c r="H6886" s="23">
        <v>-0.18192281247752848</v>
      </c>
      <c r="I6886" s="25">
        <f t="shared" si="428"/>
        <v>0</v>
      </c>
      <c r="J6886" s="25">
        <f t="shared" si="429"/>
        <v>0</v>
      </c>
      <c r="K6886" s="25">
        <f t="shared" si="430"/>
        <v>0</v>
      </c>
      <c r="L6886" s="25">
        <f t="shared" si="431"/>
        <v>0</v>
      </c>
      <c r="M6886" s="25">
        <v>0</v>
      </c>
      <c r="N6886" s="25" t="e">
        <v>#N/A</v>
      </c>
      <c r="O6886" s="25" t="e">
        <f>VLOOKUP(A6886,'NFkB target TFs'!$E$10:$E$54,1,FALSE)</f>
        <v>#N/A</v>
      </c>
      <c r="P6886" s="25" t="e">
        <f>VLOOKUP(A6886,'all NFkB targets'!$A$6:$A$571,1,FALSE)</f>
        <v>#N/A</v>
      </c>
    </row>
    <row r="6887" spans="1:16" x14ac:dyDescent="0.25">
      <c r="A6887" s="96" t="s">
        <v>5697</v>
      </c>
      <c r="B6887" s="21" t="s">
        <v>5698</v>
      </c>
      <c r="C6887" s="21"/>
      <c r="D6887" s="22">
        <v>0</v>
      </c>
      <c r="E6887" s="23">
        <v>-3.1020945613580816E-2</v>
      </c>
      <c r="F6887" s="23">
        <v>-8.2711382081105206E-2</v>
      </c>
      <c r="G6887" s="23">
        <v>7.007884300002383E-2</v>
      </c>
      <c r="H6887" s="23">
        <v>-0.18192826165359127</v>
      </c>
      <c r="I6887" s="25">
        <f t="shared" si="428"/>
        <v>0</v>
      </c>
      <c r="J6887" s="25">
        <f t="shared" si="429"/>
        <v>0</v>
      </c>
      <c r="K6887" s="25">
        <f t="shared" si="430"/>
        <v>0</v>
      </c>
      <c r="L6887" s="25">
        <f t="shared" si="431"/>
        <v>0</v>
      </c>
      <c r="M6887" s="25">
        <v>0</v>
      </c>
      <c r="N6887" s="25" t="e">
        <v>#N/A</v>
      </c>
      <c r="O6887" s="25" t="e">
        <f>VLOOKUP(A6887,'NFkB target TFs'!$E$10:$E$54,1,FALSE)</f>
        <v>#N/A</v>
      </c>
      <c r="P6887" s="25" t="e">
        <f>VLOOKUP(A6887,'all NFkB targets'!$A$6:$A$571,1,FALSE)</f>
        <v>#N/A</v>
      </c>
    </row>
    <row r="6888" spans="1:16" x14ac:dyDescent="0.25">
      <c r="A6888" s="96" t="s">
        <v>10020</v>
      </c>
      <c r="B6888" s="21" t="s">
        <v>10021</v>
      </c>
      <c r="C6888" s="21"/>
      <c r="D6888" s="22">
        <v>0</v>
      </c>
      <c r="E6888" s="23">
        <v>-2.0856957045903103E-2</v>
      </c>
      <c r="F6888" s="23">
        <v>-0.23315434602943771</v>
      </c>
      <c r="G6888" s="23">
        <v>-0.1230179093966401</v>
      </c>
      <c r="H6888" s="23">
        <v>-0.18201239343592737</v>
      </c>
      <c r="I6888" s="25">
        <f t="shared" si="428"/>
        <v>0</v>
      </c>
      <c r="J6888" s="25">
        <f t="shared" si="429"/>
        <v>0</v>
      </c>
      <c r="K6888" s="25">
        <f t="shared" si="430"/>
        <v>0</v>
      </c>
      <c r="L6888" s="25">
        <f t="shared" si="431"/>
        <v>0</v>
      </c>
      <c r="M6888" s="25">
        <v>0</v>
      </c>
      <c r="N6888" s="25" t="e">
        <v>#N/A</v>
      </c>
      <c r="O6888" s="25" t="e">
        <f>VLOOKUP(A6888,'NFkB target TFs'!$E$10:$E$54,1,FALSE)</f>
        <v>#N/A</v>
      </c>
      <c r="P6888" s="25" t="e">
        <f>VLOOKUP(A6888,'all NFkB targets'!$A$6:$A$571,1,FALSE)</f>
        <v>#N/A</v>
      </c>
    </row>
    <row r="6889" spans="1:16" x14ac:dyDescent="0.25">
      <c r="A6889" s="96" t="s">
        <v>4190</v>
      </c>
      <c r="B6889" s="21" t="s">
        <v>4191</v>
      </c>
      <c r="C6889" s="21"/>
      <c r="D6889" s="22">
        <v>0</v>
      </c>
      <c r="E6889" s="23">
        <v>0.16611543315880042</v>
      </c>
      <c r="F6889" s="23">
        <v>-0.55692352633100195</v>
      </c>
      <c r="G6889" s="23">
        <v>-0.13753425856734103</v>
      </c>
      <c r="H6889" s="23">
        <v>-0.18204169992314531</v>
      </c>
      <c r="I6889" s="25">
        <f t="shared" si="428"/>
        <v>0</v>
      </c>
      <c r="J6889" s="25">
        <f t="shared" si="429"/>
        <v>0</v>
      </c>
      <c r="K6889" s="25">
        <f t="shared" si="430"/>
        <v>0</v>
      </c>
      <c r="L6889" s="25">
        <f t="shared" si="431"/>
        <v>0</v>
      </c>
      <c r="M6889" s="25">
        <v>0</v>
      </c>
      <c r="N6889" s="25" t="e">
        <v>#N/A</v>
      </c>
      <c r="O6889" s="25" t="e">
        <f>VLOOKUP(A6889,'NFkB target TFs'!$E$10:$E$54,1,FALSE)</f>
        <v>#N/A</v>
      </c>
      <c r="P6889" s="25" t="e">
        <f>VLOOKUP(A6889,'all NFkB targets'!$A$6:$A$571,1,FALSE)</f>
        <v>#N/A</v>
      </c>
    </row>
    <row r="6890" spans="1:16" x14ac:dyDescent="0.25">
      <c r="A6890" s="96" t="s">
        <v>9660</v>
      </c>
      <c r="B6890" s="21" t="s">
        <v>9661</v>
      </c>
      <c r="C6890" s="21"/>
      <c r="D6890" s="22">
        <v>0</v>
      </c>
      <c r="E6890" s="23">
        <v>1.3006992385611236E-2</v>
      </c>
      <c r="F6890" s="23">
        <v>-0.47629780463188925</v>
      </c>
      <c r="G6890" s="23">
        <v>-7.7444955223230347E-2</v>
      </c>
      <c r="H6890" s="23">
        <v>-0.18209852537095228</v>
      </c>
      <c r="I6890" s="25">
        <f t="shared" si="428"/>
        <v>0</v>
      </c>
      <c r="J6890" s="25">
        <f t="shared" si="429"/>
        <v>0</v>
      </c>
      <c r="K6890" s="25">
        <f t="shared" si="430"/>
        <v>0</v>
      </c>
      <c r="L6890" s="25">
        <f t="shared" si="431"/>
        <v>0</v>
      </c>
      <c r="M6890" s="25">
        <v>0</v>
      </c>
      <c r="N6890" s="25" t="e">
        <v>#N/A</v>
      </c>
      <c r="O6890" s="25" t="e">
        <f>VLOOKUP(A6890,'NFkB target TFs'!$E$10:$E$54,1,FALSE)</f>
        <v>#N/A</v>
      </c>
      <c r="P6890" s="25" t="e">
        <f>VLOOKUP(A6890,'all NFkB targets'!$A$6:$A$571,1,FALSE)</f>
        <v>#N/A</v>
      </c>
    </row>
    <row r="6891" spans="1:16" x14ac:dyDescent="0.25">
      <c r="A6891" s="96" t="s">
        <v>11062</v>
      </c>
      <c r="B6891" s="21" t="s">
        <v>11063</v>
      </c>
      <c r="C6891" s="21"/>
      <c r="D6891" s="22">
        <v>0</v>
      </c>
      <c r="E6891" s="23">
        <v>4.0532652146045942E-2</v>
      </c>
      <c r="F6891" s="23">
        <v>0.19594852198422399</v>
      </c>
      <c r="G6891" s="23">
        <v>0.13690782970238075</v>
      </c>
      <c r="H6891" s="23">
        <v>-0.18217659528712041</v>
      </c>
      <c r="I6891" s="25">
        <f t="shared" si="428"/>
        <v>0</v>
      </c>
      <c r="J6891" s="25">
        <f t="shared" si="429"/>
        <v>0</v>
      </c>
      <c r="K6891" s="25">
        <f t="shared" si="430"/>
        <v>0</v>
      </c>
      <c r="L6891" s="25">
        <f t="shared" si="431"/>
        <v>0</v>
      </c>
      <c r="M6891" s="25">
        <v>0</v>
      </c>
      <c r="N6891" s="25" t="e">
        <v>#N/A</v>
      </c>
      <c r="O6891" s="25" t="e">
        <f>VLOOKUP(A6891,'NFkB target TFs'!$E$10:$E$54,1,FALSE)</f>
        <v>#N/A</v>
      </c>
      <c r="P6891" s="25" t="e">
        <f>VLOOKUP(A6891,'all NFkB targets'!$A$6:$A$571,1,FALSE)</f>
        <v>#N/A</v>
      </c>
    </row>
    <row r="6892" spans="1:16" x14ac:dyDescent="0.25">
      <c r="A6892" s="96" t="s">
        <v>6137</v>
      </c>
      <c r="B6892" s="21" t="s">
        <v>6138</v>
      </c>
      <c r="C6892" s="21"/>
      <c r="D6892" s="22">
        <v>0</v>
      </c>
      <c r="E6892" s="23">
        <v>7.4237146999917139E-2</v>
      </c>
      <c r="F6892" s="23">
        <v>0.15702116821167506</v>
      </c>
      <c r="G6892" s="23">
        <v>0.1808532262719599</v>
      </c>
      <c r="H6892" s="23">
        <v>-0.18221250556765631</v>
      </c>
      <c r="I6892" s="25">
        <f t="shared" ref="I6892:I6955" si="432">IF(ABS(E6892)&gt;0.585,1,0)</f>
        <v>0</v>
      </c>
      <c r="J6892" s="25">
        <f t="shared" ref="J6892:J6955" si="433">IF(ABS(F6892)&gt;0.585,1,0)</f>
        <v>0</v>
      </c>
      <c r="K6892" s="25">
        <f t="shared" ref="K6892:K6955" si="434">IF(ABS(G6892)&gt;0.585,1,0)</f>
        <v>0</v>
      </c>
      <c r="L6892" s="25">
        <f t="shared" ref="L6892:L6955" si="435">IF(ABS(H6892)&gt;0.585,1,0)</f>
        <v>0</v>
      </c>
      <c r="M6892" s="25">
        <v>0</v>
      </c>
      <c r="N6892" s="25" t="e">
        <v>#N/A</v>
      </c>
      <c r="O6892" s="25" t="e">
        <f>VLOOKUP(A6892,'NFkB target TFs'!$E$10:$E$54,1,FALSE)</f>
        <v>#N/A</v>
      </c>
      <c r="P6892" s="25" t="e">
        <f>VLOOKUP(A6892,'all NFkB targets'!$A$6:$A$571,1,FALSE)</f>
        <v>#N/A</v>
      </c>
    </row>
    <row r="6893" spans="1:16" x14ac:dyDescent="0.25">
      <c r="A6893" s="96" t="s">
        <v>3436</v>
      </c>
      <c r="B6893" s="21" t="s">
        <v>3437</v>
      </c>
      <c r="C6893" s="21"/>
      <c r="D6893" s="22">
        <v>0</v>
      </c>
      <c r="E6893" s="23">
        <v>-1.4304267807597771E-2</v>
      </c>
      <c r="F6893" s="23">
        <v>-0.11531452507867636</v>
      </c>
      <c r="G6893" s="23">
        <v>-0.24013306775932647</v>
      </c>
      <c r="H6893" s="23">
        <v>-0.18226050080519929</v>
      </c>
      <c r="I6893" s="25">
        <f t="shared" si="432"/>
        <v>0</v>
      </c>
      <c r="J6893" s="25">
        <f t="shared" si="433"/>
        <v>0</v>
      </c>
      <c r="K6893" s="25">
        <f t="shared" si="434"/>
        <v>0</v>
      </c>
      <c r="L6893" s="25">
        <f t="shared" si="435"/>
        <v>0</v>
      </c>
      <c r="M6893" s="25">
        <v>0</v>
      </c>
      <c r="N6893" s="25" t="e">
        <v>#N/A</v>
      </c>
      <c r="O6893" s="25" t="e">
        <f>VLOOKUP(A6893,'NFkB target TFs'!$E$10:$E$54,1,FALSE)</f>
        <v>#N/A</v>
      </c>
      <c r="P6893" s="25" t="e">
        <f>VLOOKUP(A6893,'all NFkB targets'!$A$6:$A$571,1,FALSE)</f>
        <v>#N/A</v>
      </c>
    </row>
    <row r="6894" spans="1:16" x14ac:dyDescent="0.25">
      <c r="A6894" s="96" t="s">
        <v>15162</v>
      </c>
      <c r="B6894" s="21" t="s">
        <v>15163</v>
      </c>
      <c r="C6894" s="21"/>
      <c r="D6894" s="22">
        <v>0</v>
      </c>
      <c r="E6894" s="24">
        <v>-2.0867727216290053</v>
      </c>
      <c r="F6894" s="24">
        <v>-2.9408265734948054</v>
      </c>
      <c r="G6894" s="24">
        <v>-0.93511046925597685</v>
      </c>
      <c r="H6894" s="24">
        <v>-0.18229412874661319</v>
      </c>
      <c r="I6894" s="25">
        <f t="shared" si="432"/>
        <v>1</v>
      </c>
      <c r="J6894" s="25">
        <f t="shared" si="433"/>
        <v>1</v>
      </c>
      <c r="K6894" s="25">
        <f t="shared" si="434"/>
        <v>1</v>
      </c>
      <c r="L6894" s="25">
        <f t="shared" si="435"/>
        <v>0</v>
      </c>
      <c r="M6894" s="25">
        <v>1</v>
      </c>
      <c r="N6894" s="25" t="e">
        <v>#N/A</v>
      </c>
      <c r="O6894" s="25" t="e">
        <f>VLOOKUP(A6894,'NFkB target TFs'!$E$10:$E$54,1,FALSE)</f>
        <v>#N/A</v>
      </c>
      <c r="P6894" s="25" t="e">
        <f>VLOOKUP(A6894,'all NFkB targets'!$A$6:$A$571,1,FALSE)</f>
        <v>#N/A</v>
      </c>
    </row>
    <row r="6895" spans="1:16" x14ac:dyDescent="0.25">
      <c r="A6895" s="96" t="s">
        <v>271</v>
      </c>
      <c r="B6895" s="21" t="s">
        <v>272</v>
      </c>
      <c r="C6895" s="21"/>
      <c r="D6895" s="22">
        <v>0</v>
      </c>
      <c r="E6895" s="23">
        <v>-0.2203654216308138</v>
      </c>
      <c r="F6895" s="23">
        <v>-0.40526819128774333</v>
      </c>
      <c r="G6895" s="23">
        <v>-0.14331574757260243</v>
      </c>
      <c r="H6895" s="23">
        <v>-0.182328651847531</v>
      </c>
      <c r="I6895" s="25">
        <f t="shared" si="432"/>
        <v>0</v>
      </c>
      <c r="J6895" s="25">
        <f t="shared" si="433"/>
        <v>0</v>
      </c>
      <c r="K6895" s="25">
        <f t="shared" si="434"/>
        <v>0</v>
      </c>
      <c r="L6895" s="25">
        <f t="shared" si="435"/>
        <v>0</v>
      </c>
      <c r="M6895" s="25">
        <v>0</v>
      </c>
      <c r="N6895" s="25" t="e">
        <v>#N/A</v>
      </c>
      <c r="O6895" s="25" t="e">
        <f>VLOOKUP(A6895,'NFkB target TFs'!$E$10:$E$54,1,FALSE)</f>
        <v>#N/A</v>
      </c>
      <c r="P6895" s="25" t="e">
        <f>VLOOKUP(A6895,'all NFkB targets'!$A$6:$A$571,1,FALSE)</f>
        <v>#N/A</v>
      </c>
    </row>
    <row r="6896" spans="1:16" x14ac:dyDescent="0.25">
      <c r="A6896" s="96" t="s">
        <v>6078</v>
      </c>
      <c r="B6896" s="21" t="s">
        <v>6079</v>
      </c>
      <c r="C6896" s="21"/>
      <c r="D6896" s="22">
        <v>0</v>
      </c>
      <c r="E6896" s="23">
        <v>6.0197920272182515E-2</v>
      </c>
      <c r="F6896" s="23">
        <v>-0.17181407347777494</v>
      </c>
      <c r="G6896" s="23">
        <v>-0.30392393015272839</v>
      </c>
      <c r="H6896" s="23">
        <v>-0.1823306881161221</v>
      </c>
      <c r="I6896" s="25">
        <f t="shared" si="432"/>
        <v>0</v>
      </c>
      <c r="J6896" s="25">
        <f t="shared" si="433"/>
        <v>0</v>
      </c>
      <c r="K6896" s="25">
        <f t="shared" si="434"/>
        <v>0</v>
      </c>
      <c r="L6896" s="25">
        <f t="shared" si="435"/>
        <v>0</v>
      </c>
      <c r="M6896" s="25">
        <v>0</v>
      </c>
      <c r="N6896" s="25" t="e">
        <v>#N/A</v>
      </c>
      <c r="O6896" s="25" t="e">
        <f>VLOOKUP(A6896,'NFkB target TFs'!$E$10:$E$54,1,FALSE)</f>
        <v>#N/A</v>
      </c>
      <c r="P6896" s="25" t="e">
        <f>VLOOKUP(A6896,'all NFkB targets'!$A$6:$A$571,1,FALSE)</f>
        <v>#N/A</v>
      </c>
    </row>
    <row r="6897" spans="1:16" x14ac:dyDescent="0.25">
      <c r="A6897" s="96" t="s">
        <v>12153</v>
      </c>
      <c r="B6897" s="21" t="s">
        <v>12154</v>
      </c>
      <c r="C6897" s="21"/>
      <c r="D6897" s="22">
        <v>0</v>
      </c>
      <c r="E6897" s="24">
        <v>-0.88728151623756379</v>
      </c>
      <c r="F6897" s="24">
        <v>-0.43505528925332926</v>
      </c>
      <c r="G6897" s="24">
        <v>-0.12151913243163312</v>
      </c>
      <c r="H6897" s="24">
        <v>-0.18248636710902583</v>
      </c>
      <c r="I6897" s="25">
        <f t="shared" si="432"/>
        <v>1</v>
      </c>
      <c r="J6897" s="25">
        <f t="shared" si="433"/>
        <v>0</v>
      </c>
      <c r="K6897" s="25">
        <f t="shared" si="434"/>
        <v>0</v>
      </c>
      <c r="L6897" s="25">
        <f t="shared" si="435"/>
        <v>0</v>
      </c>
      <c r="M6897" s="25">
        <v>1</v>
      </c>
      <c r="N6897" s="25" t="e">
        <v>#N/A</v>
      </c>
      <c r="O6897" s="25" t="e">
        <f>VLOOKUP(A6897,'NFkB target TFs'!$E$10:$E$54,1,FALSE)</f>
        <v>#N/A</v>
      </c>
      <c r="P6897" s="25" t="e">
        <f>VLOOKUP(A6897,'all NFkB targets'!$A$6:$A$571,1,FALSE)</f>
        <v>#N/A</v>
      </c>
    </row>
    <row r="6898" spans="1:16" x14ac:dyDescent="0.25">
      <c r="A6898" s="96" t="s">
        <v>2900</v>
      </c>
      <c r="B6898" s="21" t="s">
        <v>2901</v>
      </c>
      <c r="C6898" s="21"/>
      <c r="D6898" s="22">
        <v>0</v>
      </c>
      <c r="E6898" s="23">
        <v>-2.6805195513965787E-2</v>
      </c>
      <c r="F6898" s="23">
        <v>0.14835927931006401</v>
      </c>
      <c r="G6898" s="23">
        <v>-9.3211492452203837E-2</v>
      </c>
      <c r="H6898" s="23">
        <v>-0.18257088882384978</v>
      </c>
      <c r="I6898" s="25">
        <f t="shared" si="432"/>
        <v>0</v>
      </c>
      <c r="J6898" s="25">
        <f t="shared" si="433"/>
        <v>0</v>
      </c>
      <c r="K6898" s="25">
        <f t="shared" si="434"/>
        <v>0</v>
      </c>
      <c r="L6898" s="25">
        <f t="shared" si="435"/>
        <v>0</v>
      </c>
      <c r="M6898" s="25">
        <v>0</v>
      </c>
      <c r="N6898" s="25" t="e">
        <v>#N/A</v>
      </c>
      <c r="O6898" s="25" t="e">
        <f>VLOOKUP(A6898,'NFkB target TFs'!$E$10:$E$54,1,FALSE)</f>
        <v>#N/A</v>
      </c>
      <c r="P6898" s="25" t="e">
        <f>VLOOKUP(A6898,'all NFkB targets'!$A$6:$A$571,1,FALSE)</f>
        <v>#N/A</v>
      </c>
    </row>
    <row r="6899" spans="1:16" x14ac:dyDescent="0.25">
      <c r="A6899" s="96" t="s">
        <v>2979</v>
      </c>
      <c r="B6899" s="21" t="s">
        <v>2980</v>
      </c>
      <c r="C6899" s="21"/>
      <c r="D6899" s="22">
        <v>0</v>
      </c>
      <c r="E6899" s="23">
        <v>-9.4722255359782334E-2</v>
      </c>
      <c r="F6899" s="23">
        <v>9.4682769121676308E-2</v>
      </c>
      <c r="G6899" s="23">
        <v>0.12750971009444809</v>
      </c>
      <c r="H6899" s="23">
        <v>-0.18263223252503824</v>
      </c>
      <c r="I6899" s="25">
        <f t="shared" si="432"/>
        <v>0</v>
      </c>
      <c r="J6899" s="25">
        <f t="shared" si="433"/>
        <v>0</v>
      </c>
      <c r="K6899" s="25">
        <f t="shared" si="434"/>
        <v>0</v>
      </c>
      <c r="L6899" s="25">
        <f t="shared" si="435"/>
        <v>0</v>
      </c>
      <c r="M6899" s="25">
        <v>0</v>
      </c>
      <c r="N6899" s="25" t="e">
        <v>#N/A</v>
      </c>
      <c r="O6899" s="25" t="e">
        <f>VLOOKUP(A6899,'NFkB target TFs'!$E$10:$E$54,1,FALSE)</f>
        <v>#N/A</v>
      </c>
      <c r="P6899" s="25" t="e">
        <f>VLOOKUP(A6899,'all NFkB targets'!$A$6:$A$571,1,FALSE)</f>
        <v>#N/A</v>
      </c>
    </row>
    <row r="6900" spans="1:16" x14ac:dyDescent="0.25">
      <c r="A6900" s="96" t="s">
        <v>8711</v>
      </c>
      <c r="B6900" s="21" t="s">
        <v>8712</v>
      </c>
      <c r="C6900" s="21"/>
      <c r="D6900" s="22">
        <v>0</v>
      </c>
      <c r="E6900" s="23">
        <v>-0.12903915074088615</v>
      </c>
      <c r="F6900" s="23">
        <v>-0.32608131420971265</v>
      </c>
      <c r="G6900" s="23">
        <v>-0.56617535364627491</v>
      </c>
      <c r="H6900" s="23">
        <v>-0.18286304764958697</v>
      </c>
      <c r="I6900" s="25">
        <f t="shared" si="432"/>
        <v>0</v>
      </c>
      <c r="J6900" s="25">
        <f t="shared" si="433"/>
        <v>0</v>
      </c>
      <c r="K6900" s="25">
        <f t="shared" si="434"/>
        <v>0</v>
      </c>
      <c r="L6900" s="25">
        <f t="shared" si="435"/>
        <v>0</v>
      </c>
      <c r="M6900" s="25">
        <v>0</v>
      </c>
      <c r="N6900" s="25" t="e">
        <v>#N/A</v>
      </c>
      <c r="O6900" s="25" t="e">
        <f>VLOOKUP(A6900,'NFkB target TFs'!$E$10:$E$54,1,FALSE)</f>
        <v>#N/A</v>
      </c>
      <c r="P6900" s="25" t="e">
        <f>VLOOKUP(A6900,'all NFkB targets'!$A$6:$A$571,1,FALSE)</f>
        <v>#N/A</v>
      </c>
    </row>
    <row r="6901" spans="1:16" x14ac:dyDescent="0.25">
      <c r="A6901" s="96" t="s">
        <v>15172</v>
      </c>
      <c r="B6901" s="21" t="s">
        <v>15173</v>
      </c>
      <c r="C6901" s="21"/>
      <c r="D6901" s="22">
        <v>0</v>
      </c>
      <c r="E6901" s="24">
        <v>-3.5728614082656187</v>
      </c>
      <c r="F6901" s="24">
        <v>-3.664857935549708</v>
      </c>
      <c r="G6901" s="24">
        <v>-4.3129105342113778</v>
      </c>
      <c r="H6901" s="24">
        <v>-0.18310948144671355</v>
      </c>
      <c r="I6901" s="25">
        <f t="shared" si="432"/>
        <v>1</v>
      </c>
      <c r="J6901" s="25">
        <f t="shared" si="433"/>
        <v>1</v>
      </c>
      <c r="K6901" s="25">
        <f t="shared" si="434"/>
        <v>1</v>
      </c>
      <c r="L6901" s="25">
        <f t="shared" si="435"/>
        <v>0</v>
      </c>
      <c r="M6901" s="25">
        <v>1</v>
      </c>
      <c r="N6901" s="25" t="e">
        <v>#N/A</v>
      </c>
      <c r="O6901" s="25" t="e">
        <f>VLOOKUP(A6901,'NFkB target TFs'!$E$10:$E$54,1,FALSE)</f>
        <v>#N/A</v>
      </c>
      <c r="P6901" s="25" t="e">
        <f>VLOOKUP(A6901,'all NFkB targets'!$A$6:$A$571,1,FALSE)</f>
        <v>#N/A</v>
      </c>
    </row>
    <row r="6902" spans="1:16" x14ac:dyDescent="0.25">
      <c r="A6902" s="96" t="s">
        <v>11293</v>
      </c>
      <c r="B6902" s="21" t="s">
        <v>11294</v>
      </c>
      <c r="C6902" s="21"/>
      <c r="D6902" s="22">
        <v>0</v>
      </c>
      <c r="E6902" s="23">
        <v>2.0033166741406819E-2</v>
      </c>
      <c r="F6902" s="23">
        <v>-0.10049540540268907</v>
      </c>
      <c r="G6902" s="23">
        <v>9.9652415340983791E-2</v>
      </c>
      <c r="H6902" s="23">
        <v>-0.18313443264010076</v>
      </c>
      <c r="I6902" s="25">
        <f t="shared" si="432"/>
        <v>0</v>
      </c>
      <c r="J6902" s="25">
        <f t="shared" si="433"/>
        <v>0</v>
      </c>
      <c r="K6902" s="25">
        <f t="shared" si="434"/>
        <v>0</v>
      </c>
      <c r="L6902" s="25">
        <f t="shared" si="435"/>
        <v>0</v>
      </c>
      <c r="M6902" s="25">
        <v>0</v>
      </c>
      <c r="N6902" s="25" t="e">
        <v>#N/A</v>
      </c>
      <c r="O6902" s="25" t="e">
        <f>VLOOKUP(A6902,'NFkB target TFs'!$E$10:$E$54,1,FALSE)</f>
        <v>#N/A</v>
      </c>
      <c r="P6902" s="25" t="e">
        <f>VLOOKUP(A6902,'all NFkB targets'!$A$6:$A$571,1,FALSE)</f>
        <v>#N/A</v>
      </c>
    </row>
    <row r="6903" spans="1:16" x14ac:dyDescent="0.25">
      <c r="A6903" s="96" t="s">
        <v>13016</v>
      </c>
      <c r="B6903" s="21" t="s">
        <v>13017</v>
      </c>
      <c r="C6903" s="21"/>
      <c r="D6903" s="22">
        <v>0</v>
      </c>
      <c r="E6903" s="28">
        <v>1.2813665842453372</v>
      </c>
      <c r="F6903" s="28">
        <v>0.70641433627819827</v>
      </c>
      <c r="G6903" s="28">
        <v>0.32442728700316087</v>
      </c>
      <c r="H6903" s="24">
        <v>-0.18316836997267366</v>
      </c>
      <c r="I6903" s="25">
        <f t="shared" si="432"/>
        <v>1</v>
      </c>
      <c r="J6903" s="25">
        <f t="shared" si="433"/>
        <v>1</v>
      </c>
      <c r="K6903" s="25">
        <f t="shared" si="434"/>
        <v>0</v>
      </c>
      <c r="L6903" s="25">
        <f t="shared" si="435"/>
        <v>0</v>
      </c>
      <c r="M6903" s="25">
        <v>1</v>
      </c>
      <c r="N6903" s="25" t="e">
        <v>#N/A</v>
      </c>
      <c r="O6903" s="25" t="e">
        <f>VLOOKUP(A6903,'NFkB target TFs'!$E$10:$E$54,1,FALSE)</f>
        <v>#N/A</v>
      </c>
      <c r="P6903" s="25" t="e">
        <f>VLOOKUP(A6903,'all NFkB targets'!$A$6:$A$571,1,FALSE)</f>
        <v>#N/A</v>
      </c>
    </row>
    <row r="6904" spans="1:16" x14ac:dyDescent="0.25">
      <c r="A6904" s="96" t="s">
        <v>1572</v>
      </c>
      <c r="B6904" s="21" t="s">
        <v>1573</v>
      </c>
      <c r="C6904" s="21"/>
      <c r="D6904" s="22">
        <v>0</v>
      </c>
      <c r="E6904" s="23">
        <v>-0.22055227746438072</v>
      </c>
      <c r="F6904" s="23">
        <v>-2.3934164502231056E-2</v>
      </c>
      <c r="G6904" s="23">
        <v>-2.849442284939472E-2</v>
      </c>
      <c r="H6904" s="23">
        <v>-0.18338034000778353</v>
      </c>
      <c r="I6904" s="25">
        <f t="shared" si="432"/>
        <v>0</v>
      </c>
      <c r="J6904" s="25">
        <f t="shared" si="433"/>
        <v>0</v>
      </c>
      <c r="K6904" s="25">
        <f t="shared" si="434"/>
        <v>0</v>
      </c>
      <c r="L6904" s="25">
        <f t="shared" si="435"/>
        <v>0</v>
      </c>
      <c r="M6904" s="25">
        <v>0</v>
      </c>
      <c r="N6904" s="25" t="e">
        <v>#N/A</v>
      </c>
      <c r="O6904" s="25" t="e">
        <f>VLOOKUP(A6904,'NFkB target TFs'!$E$10:$E$54,1,FALSE)</f>
        <v>#N/A</v>
      </c>
      <c r="P6904" s="25" t="e">
        <f>VLOOKUP(A6904,'all NFkB targets'!$A$6:$A$571,1,FALSE)</f>
        <v>#N/A</v>
      </c>
    </row>
    <row r="6905" spans="1:16" x14ac:dyDescent="0.25">
      <c r="A6905" s="96" t="s">
        <v>12873</v>
      </c>
      <c r="B6905" s="21" t="s">
        <v>12874</v>
      </c>
      <c r="C6905" s="21"/>
      <c r="D6905" s="22">
        <v>0</v>
      </c>
      <c r="E6905" s="28">
        <v>0.14760797948713963</v>
      </c>
      <c r="F6905" s="24">
        <v>-0.66876063904528216</v>
      </c>
      <c r="G6905" s="24">
        <v>-0.26307000639742723</v>
      </c>
      <c r="H6905" s="24">
        <v>-0.18367525496102269</v>
      </c>
      <c r="I6905" s="25">
        <f t="shared" si="432"/>
        <v>0</v>
      </c>
      <c r="J6905" s="25">
        <f t="shared" si="433"/>
        <v>1</v>
      </c>
      <c r="K6905" s="25">
        <f t="shared" si="434"/>
        <v>0</v>
      </c>
      <c r="L6905" s="25">
        <f t="shared" si="435"/>
        <v>0</v>
      </c>
      <c r="M6905" s="25">
        <v>1</v>
      </c>
      <c r="N6905" s="25" t="e">
        <v>#N/A</v>
      </c>
      <c r="O6905" s="25" t="e">
        <f>VLOOKUP(A6905,'NFkB target TFs'!$E$10:$E$54,1,FALSE)</f>
        <v>#N/A</v>
      </c>
      <c r="P6905" s="25" t="e">
        <f>VLOOKUP(A6905,'all NFkB targets'!$A$6:$A$571,1,FALSE)</f>
        <v>#N/A</v>
      </c>
    </row>
    <row r="6906" spans="1:16" x14ac:dyDescent="0.25">
      <c r="A6906" s="96" t="s">
        <v>4094</v>
      </c>
      <c r="B6906" s="21" t="s">
        <v>4095</v>
      </c>
      <c r="C6906" s="21"/>
      <c r="D6906" s="22">
        <v>0</v>
      </c>
      <c r="E6906" s="23">
        <v>-0.22757988295212231</v>
      </c>
      <c r="F6906" s="23">
        <v>3.2029523407174597E-2</v>
      </c>
      <c r="G6906" s="23">
        <v>1.7522827247593065E-2</v>
      </c>
      <c r="H6906" s="23">
        <v>-0.18384146315481273</v>
      </c>
      <c r="I6906" s="25">
        <f t="shared" si="432"/>
        <v>0</v>
      </c>
      <c r="J6906" s="25">
        <f t="shared" si="433"/>
        <v>0</v>
      </c>
      <c r="K6906" s="25">
        <f t="shared" si="434"/>
        <v>0</v>
      </c>
      <c r="L6906" s="25">
        <f t="shared" si="435"/>
        <v>0</v>
      </c>
      <c r="M6906" s="25">
        <v>0</v>
      </c>
      <c r="N6906" s="25" t="e">
        <v>#N/A</v>
      </c>
      <c r="O6906" s="25" t="e">
        <f>VLOOKUP(A6906,'NFkB target TFs'!$E$10:$E$54,1,FALSE)</f>
        <v>#N/A</v>
      </c>
      <c r="P6906" s="25" t="e">
        <f>VLOOKUP(A6906,'all NFkB targets'!$A$6:$A$571,1,FALSE)</f>
        <v>#N/A</v>
      </c>
    </row>
    <row r="6907" spans="1:16" x14ac:dyDescent="0.25">
      <c r="A6907" s="96" t="s">
        <v>14210</v>
      </c>
      <c r="B6907" s="21" t="s">
        <v>941</v>
      </c>
      <c r="C6907" s="21"/>
      <c r="D6907" s="22">
        <v>0</v>
      </c>
      <c r="E6907" s="23">
        <v>0.10579751935459844</v>
      </c>
      <c r="F6907" s="23">
        <v>9.3620596990599769E-2</v>
      </c>
      <c r="G6907" s="24">
        <v>-1.0513759604376465</v>
      </c>
      <c r="H6907" s="24">
        <v>-0.18398684703193702</v>
      </c>
      <c r="I6907" s="25">
        <f t="shared" si="432"/>
        <v>0</v>
      </c>
      <c r="J6907" s="25">
        <f t="shared" si="433"/>
        <v>0</v>
      </c>
      <c r="K6907" s="25">
        <f t="shared" si="434"/>
        <v>1</v>
      </c>
      <c r="L6907" s="25">
        <f t="shared" si="435"/>
        <v>0</v>
      </c>
      <c r="M6907" s="25">
        <v>1</v>
      </c>
      <c r="N6907" s="25" t="e">
        <v>#N/A</v>
      </c>
      <c r="O6907" s="25" t="e">
        <f>VLOOKUP(A6907,'NFkB target TFs'!$E$10:$E$54,1,FALSE)</f>
        <v>#N/A</v>
      </c>
      <c r="P6907" s="25" t="e">
        <f>VLOOKUP(A6907,'all NFkB targets'!$A$6:$A$571,1,FALSE)</f>
        <v>#N/A</v>
      </c>
    </row>
    <row r="6908" spans="1:16" x14ac:dyDescent="0.25">
      <c r="A6908" s="96" t="s">
        <v>6455</v>
      </c>
      <c r="B6908" s="21" t="s">
        <v>941</v>
      </c>
      <c r="C6908" s="21"/>
      <c r="D6908" s="22">
        <v>0</v>
      </c>
      <c r="E6908" s="23">
        <v>-0.1347067260626835</v>
      </c>
      <c r="F6908" s="23">
        <v>0.21486023290596118</v>
      </c>
      <c r="G6908" s="23">
        <v>-7.3089030510221226E-2</v>
      </c>
      <c r="H6908" s="23">
        <v>-0.1840672265722014</v>
      </c>
      <c r="I6908" s="25">
        <f t="shared" si="432"/>
        <v>0</v>
      </c>
      <c r="J6908" s="25">
        <f t="shared" si="433"/>
        <v>0</v>
      </c>
      <c r="K6908" s="25">
        <f t="shared" si="434"/>
        <v>0</v>
      </c>
      <c r="L6908" s="25">
        <f t="shared" si="435"/>
        <v>0</v>
      </c>
      <c r="M6908" s="25">
        <v>0</v>
      </c>
      <c r="N6908" s="25" t="e">
        <v>#N/A</v>
      </c>
      <c r="O6908" s="25" t="e">
        <f>VLOOKUP(A6908,'NFkB target TFs'!$E$10:$E$54,1,FALSE)</f>
        <v>#N/A</v>
      </c>
      <c r="P6908" s="25" t="e">
        <f>VLOOKUP(A6908,'all NFkB targets'!$A$6:$A$571,1,FALSE)</f>
        <v>#N/A</v>
      </c>
    </row>
    <row r="6909" spans="1:16" x14ac:dyDescent="0.25">
      <c r="A6909" s="96" t="s">
        <v>10674</v>
      </c>
      <c r="B6909" s="21" t="s">
        <v>10675</v>
      </c>
      <c r="C6909" s="21"/>
      <c r="D6909" s="22">
        <v>0</v>
      </c>
      <c r="E6909" s="23">
        <v>0.144321070254122</v>
      </c>
      <c r="F6909" s="23">
        <v>-7.7906671605253181E-3</v>
      </c>
      <c r="G6909" s="23">
        <v>8.6622798463938722E-2</v>
      </c>
      <c r="H6909" s="23">
        <v>-0.18421184031388912</v>
      </c>
      <c r="I6909" s="25">
        <f t="shared" si="432"/>
        <v>0</v>
      </c>
      <c r="J6909" s="25">
        <f t="shared" si="433"/>
        <v>0</v>
      </c>
      <c r="K6909" s="25">
        <f t="shared" si="434"/>
        <v>0</v>
      </c>
      <c r="L6909" s="25">
        <f t="shared" si="435"/>
        <v>0</v>
      </c>
      <c r="M6909" s="25">
        <v>0</v>
      </c>
      <c r="N6909" s="25" t="e">
        <v>#N/A</v>
      </c>
      <c r="O6909" s="25" t="e">
        <f>VLOOKUP(A6909,'NFkB target TFs'!$E$10:$E$54,1,FALSE)</f>
        <v>#N/A</v>
      </c>
      <c r="P6909" s="25" t="e">
        <f>VLOOKUP(A6909,'all NFkB targets'!$A$6:$A$571,1,FALSE)</f>
        <v>#N/A</v>
      </c>
    </row>
    <row r="6910" spans="1:16" x14ac:dyDescent="0.25">
      <c r="A6910" s="96" t="s">
        <v>1618</v>
      </c>
      <c r="B6910" s="21" t="s">
        <v>1619</v>
      </c>
      <c r="C6910" s="21"/>
      <c r="D6910" s="22">
        <v>0</v>
      </c>
      <c r="E6910" s="23">
        <v>0.23626346223227757</v>
      </c>
      <c r="F6910" s="23">
        <v>-0.24898384846067026</v>
      </c>
      <c r="G6910" s="23">
        <v>-0.53082188905792083</v>
      </c>
      <c r="H6910" s="23">
        <v>-0.18429052976714363</v>
      </c>
      <c r="I6910" s="25">
        <f t="shared" si="432"/>
        <v>0</v>
      </c>
      <c r="J6910" s="25">
        <f t="shared" si="433"/>
        <v>0</v>
      </c>
      <c r="K6910" s="25">
        <f t="shared" si="434"/>
        <v>0</v>
      </c>
      <c r="L6910" s="25">
        <f t="shared" si="435"/>
        <v>0</v>
      </c>
      <c r="M6910" s="25">
        <v>0</v>
      </c>
      <c r="N6910" s="25" t="e">
        <v>#N/A</v>
      </c>
      <c r="O6910" s="25" t="e">
        <f>VLOOKUP(A6910,'NFkB target TFs'!$E$10:$E$54,1,FALSE)</f>
        <v>#N/A</v>
      </c>
      <c r="P6910" s="25" t="e">
        <f>VLOOKUP(A6910,'all NFkB targets'!$A$6:$A$571,1,FALSE)</f>
        <v>#N/A</v>
      </c>
    </row>
    <row r="6911" spans="1:16" x14ac:dyDescent="0.25">
      <c r="A6911" s="96" t="s">
        <v>172</v>
      </c>
      <c r="B6911" s="21" t="s">
        <v>173</v>
      </c>
      <c r="C6911" s="21"/>
      <c r="D6911" s="22">
        <v>0</v>
      </c>
      <c r="E6911" s="23">
        <v>0.36002788482225467</v>
      </c>
      <c r="F6911" s="23">
        <v>0.21458871444771158</v>
      </c>
      <c r="G6911" s="23">
        <v>-0.15194482510194582</v>
      </c>
      <c r="H6911" s="23">
        <v>-0.18469973442064819</v>
      </c>
      <c r="I6911" s="25">
        <f t="shared" si="432"/>
        <v>0</v>
      </c>
      <c r="J6911" s="25">
        <f t="shared" si="433"/>
        <v>0</v>
      </c>
      <c r="K6911" s="25">
        <f t="shared" si="434"/>
        <v>0</v>
      </c>
      <c r="L6911" s="25">
        <f t="shared" si="435"/>
        <v>0</v>
      </c>
      <c r="M6911" s="25">
        <v>0</v>
      </c>
      <c r="N6911" s="25" t="e">
        <v>#N/A</v>
      </c>
      <c r="O6911" s="25" t="e">
        <f>VLOOKUP(A6911,'NFkB target TFs'!$E$10:$E$54,1,FALSE)</f>
        <v>#N/A</v>
      </c>
      <c r="P6911" s="25" t="str">
        <f>VLOOKUP(A6911,'all NFkB targets'!$A$6:$A$571,1,FALSE)</f>
        <v>IRF2</v>
      </c>
    </row>
    <row r="6912" spans="1:16" x14ac:dyDescent="0.25">
      <c r="A6912" s="96" t="s">
        <v>11660</v>
      </c>
      <c r="B6912" s="21" t="s">
        <v>11661</v>
      </c>
      <c r="C6912" s="21"/>
      <c r="D6912" s="22">
        <v>0</v>
      </c>
      <c r="E6912" s="23">
        <v>0.12272317109538763</v>
      </c>
      <c r="F6912" s="23">
        <v>0.16630013762355822</v>
      </c>
      <c r="G6912" s="23">
        <v>-0.22804226046718779</v>
      </c>
      <c r="H6912" s="23">
        <v>-0.18485834193923331</v>
      </c>
      <c r="I6912" s="25">
        <f t="shared" si="432"/>
        <v>0</v>
      </c>
      <c r="J6912" s="25">
        <f t="shared" si="433"/>
        <v>0</v>
      </c>
      <c r="K6912" s="25">
        <f t="shared" si="434"/>
        <v>0</v>
      </c>
      <c r="L6912" s="25">
        <f t="shared" si="435"/>
        <v>0</v>
      </c>
      <c r="M6912" s="25">
        <v>0</v>
      </c>
      <c r="N6912" s="25" t="e">
        <v>#N/A</v>
      </c>
      <c r="O6912" s="25" t="e">
        <f>VLOOKUP(A6912,'NFkB target TFs'!$E$10:$E$54,1,FALSE)</f>
        <v>#N/A</v>
      </c>
      <c r="P6912" s="25" t="e">
        <f>VLOOKUP(A6912,'all NFkB targets'!$A$6:$A$571,1,FALSE)</f>
        <v>#N/A</v>
      </c>
    </row>
    <row r="6913" spans="1:16" x14ac:dyDescent="0.25">
      <c r="A6913" s="96" t="s">
        <v>11096</v>
      </c>
      <c r="B6913" s="21" t="s">
        <v>11097</v>
      </c>
      <c r="C6913" s="21"/>
      <c r="D6913" s="22">
        <v>0</v>
      </c>
      <c r="E6913" s="23">
        <v>-4.4807153999114099E-2</v>
      </c>
      <c r="F6913" s="23">
        <v>6.5039648698471952E-2</v>
      </c>
      <c r="G6913" s="23">
        <v>0.33874506541975163</v>
      </c>
      <c r="H6913" s="23">
        <v>-0.18495475232084618</v>
      </c>
      <c r="I6913" s="25">
        <f t="shared" si="432"/>
        <v>0</v>
      </c>
      <c r="J6913" s="25">
        <f t="shared" si="433"/>
        <v>0</v>
      </c>
      <c r="K6913" s="25">
        <f t="shared" si="434"/>
        <v>0</v>
      </c>
      <c r="L6913" s="25">
        <f t="shared" si="435"/>
        <v>0</v>
      </c>
      <c r="M6913" s="25">
        <v>0</v>
      </c>
      <c r="N6913" s="25" t="e">
        <v>#N/A</v>
      </c>
      <c r="O6913" s="25" t="e">
        <f>VLOOKUP(A6913,'NFkB target TFs'!$E$10:$E$54,1,FALSE)</f>
        <v>#N/A</v>
      </c>
      <c r="P6913" s="25" t="e">
        <f>VLOOKUP(A6913,'all NFkB targets'!$A$6:$A$571,1,FALSE)</f>
        <v>#N/A</v>
      </c>
    </row>
    <row r="6914" spans="1:16" x14ac:dyDescent="0.25">
      <c r="A6914" s="96" t="s">
        <v>7814</v>
      </c>
      <c r="B6914" s="21" t="s">
        <v>7815</v>
      </c>
      <c r="C6914" s="21"/>
      <c r="D6914" s="22">
        <v>0</v>
      </c>
      <c r="E6914" s="23">
        <v>9.1824944796889268E-2</v>
      </c>
      <c r="F6914" s="23">
        <v>6.739581094218236E-2</v>
      </c>
      <c r="G6914" s="23">
        <v>0.22697029388324014</v>
      </c>
      <c r="H6914" s="23">
        <v>-0.18496599268439173</v>
      </c>
      <c r="I6914" s="25">
        <f t="shared" si="432"/>
        <v>0</v>
      </c>
      <c r="J6914" s="25">
        <f t="shared" si="433"/>
        <v>0</v>
      </c>
      <c r="K6914" s="25">
        <f t="shared" si="434"/>
        <v>0</v>
      </c>
      <c r="L6914" s="25">
        <f t="shared" si="435"/>
        <v>0</v>
      </c>
      <c r="M6914" s="25">
        <v>0</v>
      </c>
      <c r="N6914" s="25" t="e">
        <v>#N/A</v>
      </c>
      <c r="O6914" s="25" t="e">
        <f>VLOOKUP(A6914,'NFkB target TFs'!$E$10:$E$54,1,FALSE)</f>
        <v>#N/A</v>
      </c>
      <c r="P6914" s="25" t="e">
        <f>VLOOKUP(A6914,'all NFkB targets'!$A$6:$A$571,1,FALSE)</f>
        <v>#N/A</v>
      </c>
    </row>
    <row r="6915" spans="1:16" x14ac:dyDescent="0.25">
      <c r="A6915" s="96" t="s">
        <v>12221</v>
      </c>
      <c r="B6915" s="21" t="s">
        <v>12222</v>
      </c>
      <c r="C6915" s="21"/>
      <c r="D6915" s="22">
        <v>0</v>
      </c>
      <c r="E6915" s="24">
        <v>-0.59066998719757846</v>
      </c>
      <c r="F6915" s="23">
        <v>-8.0149726555262132E-4</v>
      </c>
      <c r="G6915" s="28">
        <v>0.18730707967054883</v>
      </c>
      <c r="H6915" s="24">
        <v>-0.18525242569415504</v>
      </c>
      <c r="I6915" s="25">
        <f t="shared" si="432"/>
        <v>1</v>
      </c>
      <c r="J6915" s="25">
        <f t="shared" si="433"/>
        <v>0</v>
      </c>
      <c r="K6915" s="25">
        <f t="shared" si="434"/>
        <v>0</v>
      </c>
      <c r="L6915" s="25">
        <f t="shared" si="435"/>
        <v>0</v>
      </c>
      <c r="M6915" s="25">
        <v>1</v>
      </c>
      <c r="N6915" s="25" t="e">
        <v>#N/A</v>
      </c>
      <c r="O6915" s="25" t="e">
        <f>VLOOKUP(A6915,'NFkB target TFs'!$E$10:$E$54,1,FALSE)</f>
        <v>#N/A</v>
      </c>
      <c r="P6915" s="25" t="e">
        <f>VLOOKUP(A6915,'all NFkB targets'!$A$6:$A$571,1,FALSE)</f>
        <v>#N/A</v>
      </c>
    </row>
    <row r="6916" spans="1:16" x14ac:dyDescent="0.25">
      <c r="A6916" s="96" t="s">
        <v>9779</v>
      </c>
      <c r="B6916" s="21" t="s">
        <v>9780</v>
      </c>
      <c r="C6916" s="21"/>
      <c r="D6916" s="22">
        <v>0</v>
      </c>
      <c r="E6916" s="23">
        <v>-0.29413937820185476</v>
      </c>
      <c r="F6916" s="23">
        <v>-7.1739060223166354E-2</v>
      </c>
      <c r="G6916" s="23">
        <v>3.7349514942978217E-2</v>
      </c>
      <c r="H6916" s="23">
        <v>-0.18529811056822812</v>
      </c>
      <c r="I6916" s="25">
        <f t="shared" si="432"/>
        <v>0</v>
      </c>
      <c r="J6916" s="25">
        <f t="shared" si="433"/>
        <v>0</v>
      </c>
      <c r="K6916" s="25">
        <f t="shared" si="434"/>
        <v>0</v>
      </c>
      <c r="L6916" s="25">
        <f t="shared" si="435"/>
        <v>0</v>
      </c>
      <c r="M6916" s="25">
        <v>0</v>
      </c>
      <c r="N6916" s="25" t="e">
        <v>#N/A</v>
      </c>
      <c r="O6916" s="25" t="e">
        <f>VLOOKUP(A6916,'NFkB target TFs'!$E$10:$E$54,1,FALSE)</f>
        <v>#N/A</v>
      </c>
      <c r="P6916" s="25" t="e">
        <f>VLOOKUP(A6916,'all NFkB targets'!$A$6:$A$571,1,FALSE)</f>
        <v>#N/A</v>
      </c>
    </row>
    <row r="6917" spans="1:16" x14ac:dyDescent="0.25">
      <c r="A6917" s="96" t="s">
        <v>14067</v>
      </c>
      <c r="B6917" s="21" t="s">
        <v>14068</v>
      </c>
      <c r="C6917" s="21"/>
      <c r="D6917" s="22">
        <v>0</v>
      </c>
      <c r="E6917" s="28">
        <v>0.29762750545664696</v>
      </c>
      <c r="F6917" s="28">
        <v>0.2303824879962128</v>
      </c>
      <c r="G6917" s="24">
        <v>-0.83944403716609428</v>
      </c>
      <c r="H6917" s="24">
        <v>-0.18531817931940917</v>
      </c>
      <c r="I6917" s="25">
        <f t="shared" si="432"/>
        <v>0</v>
      </c>
      <c r="J6917" s="25">
        <f t="shared" si="433"/>
        <v>0</v>
      </c>
      <c r="K6917" s="25">
        <f t="shared" si="434"/>
        <v>1</v>
      </c>
      <c r="L6917" s="25">
        <f t="shared" si="435"/>
        <v>0</v>
      </c>
      <c r="M6917" s="25">
        <v>1</v>
      </c>
      <c r="N6917" s="25" t="e">
        <v>#N/A</v>
      </c>
      <c r="O6917" s="25" t="e">
        <f>VLOOKUP(A6917,'NFkB target TFs'!$E$10:$E$54,1,FALSE)</f>
        <v>#N/A</v>
      </c>
      <c r="P6917" s="25" t="e">
        <f>VLOOKUP(A6917,'all NFkB targets'!$A$6:$A$571,1,FALSE)</f>
        <v>#N/A</v>
      </c>
    </row>
    <row r="6918" spans="1:16" x14ac:dyDescent="0.25">
      <c r="A6918" s="96" t="s">
        <v>6942</v>
      </c>
      <c r="B6918" s="21" t="s">
        <v>6943</v>
      </c>
      <c r="C6918" s="21"/>
      <c r="D6918" s="22">
        <v>0</v>
      </c>
      <c r="E6918" s="23">
        <v>-0.48060242794395064</v>
      </c>
      <c r="F6918" s="23">
        <v>-0.22648659239536145</v>
      </c>
      <c r="G6918" s="23">
        <v>2.4703866997566538E-2</v>
      </c>
      <c r="H6918" s="23">
        <v>-0.18536560725058071</v>
      </c>
      <c r="I6918" s="25">
        <f t="shared" si="432"/>
        <v>0</v>
      </c>
      <c r="J6918" s="25">
        <f t="shared" si="433"/>
        <v>0</v>
      </c>
      <c r="K6918" s="25">
        <f t="shared" si="434"/>
        <v>0</v>
      </c>
      <c r="L6918" s="25">
        <f t="shared" si="435"/>
        <v>0</v>
      </c>
      <c r="M6918" s="25">
        <v>0</v>
      </c>
      <c r="N6918" s="25" t="e">
        <v>#N/A</v>
      </c>
      <c r="O6918" s="25" t="e">
        <f>VLOOKUP(A6918,'NFkB target TFs'!$E$10:$E$54,1,FALSE)</f>
        <v>#N/A</v>
      </c>
      <c r="P6918" s="25" t="e">
        <f>VLOOKUP(A6918,'all NFkB targets'!$A$6:$A$571,1,FALSE)</f>
        <v>#N/A</v>
      </c>
    </row>
    <row r="6919" spans="1:16" x14ac:dyDescent="0.25">
      <c r="A6919" s="96" t="s">
        <v>8279</v>
      </c>
      <c r="B6919" s="21" t="s">
        <v>8280</v>
      </c>
      <c r="C6919" s="21"/>
      <c r="D6919" s="22">
        <v>0</v>
      </c>
      <c r="E6919" s="23">
        <v>9.5772713364475764E-3</v>
      </c>
      <c r="F6919" s="23">
        <v>0.15092082542019358</v>
      </c>
      <c r="G6919" s="23">
        <v>-1.7853078768896555E-2</v>
      </c>
      <c r="H6919" s="23">
        <v>-0.18565680476422064</v>
      </c>
      <c r="I6919" s="25">
        <f t="shared" si="432"/>
        <v>0</v>
      </c>
      <c r="J6919" s="25">
        <f t="shared" si="433"/>
        <v>0</v>
      </c>
      <c r="K6919" s="25">
        <f t="shared" si="434"/>
        <v>0</v>
      </c>
      <c r="L6919" s="25">
        <f t="shared" si="435"/>
        <v>0</v>
      </c>
      <c r="M6919" s="25">
        <v>0</v>
      </c>
      <c r="N6919" s="25" t="e">
        <v>#N/A</v>
      </c>
      <c r="O6919" s="25" t="e">
        <f>VLOOKUP(A6919,'NFkB target TFs'!$E$10:$E$54,1,FALSE)</f>
        <v>#N/A</v>
      </c>
      <c r="P6919" s="25" t="e">
        <f>VLOOKUP(A6919,'all NFkB targets'!$A$6:$A$571,1,FALSE)</f>
        <v>#N/A</v>
      </c>
    </row>
    <row r="6920" spans="1:16" x14ac:dyDescent="0.25">
      <c r="A6920" s="96" t="s">
        <v>14415</v>
      </c>
      <c r="B6920" s="21" t="s">
        <v>14416</v>
      </c>
      <c r="C6920" s="21"/>
      <c r="D6920" s="22">
        <v>0</v>
      </c>
      <c r="E6920" s="28">
        <v>1.2225700822000292</v>
      </c>
      <c r="F6920" s="24">
        <v>-0.15261667484345187</v>
      </c>
      <c r="G6920" s="24">
        <v>-1.1627547438249684</v>
      </c>
      <c r="H6920" s="24">
        <v>-0.18573705883666228</v>
      </c>
      <c r="I6920" s="25">
        <f t="shared" si="432"/>
        <v>1</v>
      </c>
      <c r="J6920" s="25">
        <f t="shared" si="433"/>
        <v>0</v>
      </c>
      <c r="K6920" s="25">
        <f t="shared" si="434"/>
        <v>1</v>
      </c>
      <c r="L6920" s="25">
        <f t="shared" si="435"/>
        <v>0</v>
      </c>
      <c r="M6920" s="25">
        <v>1</v>
      </c>
      <c r="N6920" s="25" t="e">
        <v>#N/A</v>
      </c>
      <c r="O6920" s="25" t="e">
        <f>VLOOKUP(A6920,'NFkB target TFs'!$E$10:$E$54,1,FALSE)</f>
        <v>#N/A</v>
      </c>
      <c r="P6920" s="25" t="e">
        <f>VLOOKUP(A6920,'all NFkB targets'!$A$6:$A$571,1,FALSE)</f>
        <v>#N/A</v>
      </c>
    </row>
    <row r="6921" spans="1:16" x14ac:dyDescent="0.25">
      <c r="A6921" s="96" t="s">
        <v>10377</v>
      </c>
      <c r="B6921" s="21" t="s">
        <v>10378</v>
      </c>
      <c r="C6921" s="21"/>
      <c r="D6921" s="22">
        <v>0</v>
      </c>
      <c r="E6921" s="23">
        <v>-0.21334932653932759</v>
      </c>
      <c r="F6921" s="23">
        <v>-0.11019408136569589</v>
      </c>
      <c r="G6921" s="23">
        <v>-0.22533997678139536</v>
      </c>
      <c r="H6921" s="23">
        <v>-0.18600555206481667</v>
      </c>
      <c r="I6921" s="25">
        <f t="shared" si="432"/>
        <v>0</v>
      </c>
      <c r="J6921" s="25">
        <f t="shared" si="433"/>
        <v>0</v>
      </c>
      <c r="K6921" s="25">
        <f t="shared" si="434"/>
        <v>0</v>
      </c>
      <c r="L6921" s="25">
        <f t="shared" si="435"/>
        <v>0</v>
      </c>
      <c r="M6921" s="25">
        <v>0</v>
      </c>
      <c r="N6921" s="25" t="e">
        <v>#N/A</v>
      </c>
      <c r="O6921" s="25" t="e">
        <f>VLOOKUP(A6921,'NFkB target TFs'!$E$10:$E$54,1,FALSE)</f>
        <v>#N/A</v>
      </c>
      <c r="P6921" s="25" t="e">
        <f>VLOOKUP(A6921,'all NFkB targets'!$A$6:$A$571,1,FALSE)</f>
        <v>#N/A</v>
      </c>
    </row>
    <row r="6922" spans="1:16" x14ac:dyDescent="0.25">
      <c r="A6922" s="96" t="s">
        <v>2416</v>
      </c>
      <c r="B6922" s="21" t="s">
        <v>941</v>
      </c>
      <c r="C6922" s="21"/>
      <c r="D6922" s="22">
        <v>0</v>
      </c>
      <c r="E6922" s="23">
        <v>0.51406935056485503</v>
      </c>
      <c r="F6922" s="23">
        <v>-5.4889769256450664E-2</v>
      </c>
      <c r="G6922" s="23">
        <v>2.4767302922125652E-3</v>
      </c>
      <c r="H6922" s="23">
        <v>-0.18632863403252178</v>
      </c>
      <c r="I6922" s="25">
        <f t="shared" si="432"/>
        <v>0</v>
      </c>
      <c r="J6922" s="25">
        <f t="shared" si="433"/>
        <v>0</v>
      </c>
      <c r="K6922" s="25">
        <f t="shared" si="434"/>
        <v>0</v>
      </c>
      <c r="L6922" s="25">
        <f t="shared" si="435"/>
        <v>0</v>
      </c>
      <c r="M6922" s="25">
        <v>0</v>
      </c>
      <c r="N6922" s="25" t="e">
        <v>#N/A</v>
      </c>
      <c r="O6922" s="25" t="e">
        <f>VLOOKUP(A6922,'NFkB target TFs'!$E$10:$E$54,1,FALSE)</f>
        <v>#N/A</v>
      </c>
      <c r="P6922" s="25" t="e">
        <f>VLOOKUP(A6922,'all NFkB targets'!$A$6:$A$571,1,FALSE)</f>
        <v>#N/A</v>
      </c>
    </row>
    <row r="6923" spans="1:16" x14ac:dyDescent="0.25">
      <c r="A6923" s="96" t="s">
        <v>9715</v>
      </c>
      <c r="B6923" s="21" t="s">
        <v>9716</v>
      </c>
      <c r="C6923" s="21"/>
      <c r="D6923" s="22">
        <v>0</v>
      </c>
      <c r="E6923" s="23">
        <v>7.2575561134268496E-2</v>
      </c>
      <c r="F6923" s="23">
        <v>9.7866404141973687E-2</v>
      </c>
      <c r="G6923" s="23">
        <v>0.22827583484190941</v>
      </c>
      <c r="H6923" s="23">
        <v>-0.18655043216101144</v>
      </c>
      <c r="I6923" s="25">
        <f t="shared" si="432"/>
        <v>0</v>
      </c>
      <c r="J6923" s="25">
        <f t="shared" si="433"/>
        <v>0</v>
      </c>
      <c r="K6923" s="25">
        <f t="shared" si="434"/>
        <v>0</v>
      </c>
      <c r="L6923" s="25">
        <f t="shared" si="435"/>
        <v>0</v>
      </c>
      <c r="M6923" s="25">
        <v>0</v>
      </c>
      <c r="N6923" s="25" t="e">
        <v>#N/A</v>
      </c>
      <c r="O6923" s="25" t="e">
        <f>VLOOKUP(A6923,'NFkB target TFs'!$E$10:$E$54,1,FALSE)</f>
        <v>#N/A</v>
      </c>
      <c r="P6923" s="25" t="e">
        <f>VLOOKUP(A6923,'all NFkB targets'!$A$6:$A$571,1,FALSE)</f>
        <v>#N/A</v>
      </c>
    </row>
    <row r="6924" spans="1:16" x14ac:dyDescent="0.25">
      <c r="A6924" s="96" t="s">
        <v>2249</v>
      </c>
      <c r="B6924" s="21" t="s">
        <v>2250</v>
      </c>
      <c r="C6924" s="21"/>
      <c r="D6924" s="22">
        <v>0</v>
      </c>
      <c r="E6924" s="23">
        <v>-0.14862206640009906</v>
      </c>
      <c r="F6924" s="23">
        <v>9.8839339636304799E-2</v>
      </c>
      <c r="G6924" s="23">
        <v>0.3333775405070401</v>
      </c>
      <c r="H6924" s="23">
        <v>-0.18686139168535568</v>
      </c>
      <c r="I6924" s="25">
        <f t="shared" si="432"/>
        <v>0</v>
      </c>
      <c r="J6924" s="25">
        <f t="shared" si="433"/>
        <v>0</v>
      </c>
      <c r="K6924" s="25">
        <f t="shared" si="434"/>
        <v>0</v>
      </c>
      <c r="L6924" s="25">
        <f t="shared" si="435"/>
        <v>0</v>
      </c>
      <c r="M6924" s="25">
        <v>0</v>
      </c>
      <c r="N6924" s="25" t="e">
        <v>#N/A</v>
      </c>
      <c r="O6924" s="25" t="e">
        <f>VLOOKUP(A6924,'NFkB target TFs'!$E$10:$E$54,1,FALSE)</f>
        <v>#N/A</v>
      </c>
      <c r="P6924" s="25" t="e">
        <f>VLOOKUP(A6924,'all NFkB targets'!$A$6:$A$571,1,FALSE)</f>
        <v>#N/A</v>
      </c>
    </row>
    <row r="6925" spans="1:16" x14ac:dyDescent="0.25">
      <c r="A6925" s="96" t="s">
        <v>8233</v>
      </c>
      <c r="B6925" s="21" t="s">
        <v>8234</v>
      </c>
      <c r="C6925" s="21"/>
      <c r="D6925" s="22">
        <v>0</v>
      </c>
      <c r="E6925" s="23">
        <v>2.7581774684797753E-2</v>
      </c>
      <c r="F6925" s="23">
        <v>0.43305801662000698</v>
      </c>
      <c r="G6925" s="23">
        <v>4.1411797337316807E-2</v>
      </c>
      <c r="H6925" s="23">
        <v>-0.1871215453071671</v>
      </c>
      <c r="I6925" s="25">
        <f t="shared" si="432"/>
        <v>0</v>
      </c>
      <c r="J6925" s="25">
        <f t="shared" si="433"/>
        <v>0</v>
      </c>
      <c r="K6925" s="25">
        <f t="shared" si="434"/>
        <v>0</v>
      </c>
      <c r="L6925" s="25">
        <f t="shared" si="435"/>
        <v>0</v>
      </c>
      <c r="M6925" s="25">
        <v>0</v>
      </c>
      <c r="N6925" s="25" t="e">
        <v>#N/A</v>
      </c>
      <c r="O6925" s="25" t="e">
        <f>VLOOKUP(A6925,'NFkB target TFs'!$E$10:$E$54,1,FALSE)</f>
        <v>#N/A</v>
      </c>
      <c r="P6925" s="25" t="e">
        <f>VLOOKUP(A6925,'all NFkB targets'!$A$6:$A$571,1,FALSE)</f>
        <v>#N/A</v>
      </c>
    </row>
    <row r="6926" spans="1:16" x14ac:dyDescent="0.25">
      <c r="A6926" s="96" t="s">
        <v>1915</v>
      </c>
      <c r="B6926" s="21" t="s">
        <v>1916</v>
      </c>
      <c r="C6926" s="21"/>
      <c r="D6926" s="22">
        <v>0</v>
      </c>
      <c r="E6926" s="23">
        <v>6.1516066547608973E-2</v>
      </c>
      <c r="F6926" s="23">
        <v>0.18820539183979992</v>
      </c>
      <c r="G6926" s="23">
        <v>0.17440239726463072</v>
      </c>
      <c r="H6926" s="23">
        <v>-0.18716110602511912</v>
      </c>
      <c r="I6926" s="25">
        <f t="shared" si="432"/>
        <v>0</v>
      </c>
      <c r="J6926" s="25">
        <f t="shared" si="433"/>
        <v>0</v>
      </c>
      <c r="K6926" s="25">
        <f t="shared" si="434"/>
        <v>0</v>
      </c>
      <c r="L6926" s="25">
        <f t="shared" si="435"/>
        <v>0</v>
      </c>
      <c r="M6926" s="25">
        <v>0</v>
      </c>
      <c r="N6926" s="25" t="e">
        <v>#N/A</v>
      </c>
      <c r="O6926" s="25" t="e">
        <f>VLOOKUP(A6926,'NFkB target TFs'!$E$10:$E$54,1,FALSE)</f>
        <v>#N/A</v>
      </c>
      <c r="P6926" s="25" t="e">
        <f>VLOOKUP(A6926,'all NFkB targets'!$A$6:$A$571,1,FALSE)</f>
        <v>#N/A</v>
      </c>
    </row>
    <row r="6927" spans="1:16" x14ac:dyDescent="0.25">
      <c r="A6927" s="96" t="s">
        <v>7137</v>
      </c>
      <c r="B6927" s="21" t="s">
        <v>941</v>
      </c>
      <c r="C6927" s="21"/>
      <c r="D6927" s="22">
        <v>0</v>
      </c>
      <c r="E6927" s="23">
        <v>-0.17451240114229546</v>
      </c>
      <c r="F6927" s="23">
        <v>-0.56035533046846298</v>
      </c>
      <c r="G6927" s="23">
        <v>-0.30719296561698117</v>
      </c>
      <c r="H6927" s="23">
        <v>-0.18720893926041435</v>
      </c>
      <c r="I6927" s="25">
        <f t="shared" si="432"/>
        <v>0</v>
      </c>
      <c r="J6927" s="25">
        <f t="shared" si="433"/>
        <v>0</v>
      </c>
      <c r="K6927" s="25">
        <f t="shared" si="434"/>
        <v>0</v>
      </c>
      <c r="L6927" s="25">
        <f t="shared" si="435"/>
        <v>0</v>
      </c>
      <c r="M6927" s="25">
        <v>0</v>
      </c>
      <c r="N6927" s="25" t="e">
        <v>#N/A</v>
      </c>
      <c r="O6927" s="25" t="e">
        <f>VLOOKUP(A6927,'NFkB target TFs'!$E$10:$E$54,1,FALSE)</f>
        <v>#N/A</v>
      </c>
      <c r="P6927" s="25" t="e">
        <f>VLOOKUP(A6927,'all NFkB targets'!$A$6:$A$571,1,FALSE)</f>
        <v>#N/A</v>
      </c>
    </row>
    <row r="6928" spans="1:16" x14ac:dyDescent="0.25">
      <c r="A6928" s="96" t="s">
        <v>6145</v>
      </c>
      <c r="B6928" s="21" t="s">
        <v>6146</v>
      </c>
      <c r="C6928" s="21"/>
      <c r="D6928" s="22">
        <v>0</v>
      </c>
      <c r="E6928" s="23">
        <v>0.23558193621108195</v>
      </c>
      <c r="F6928" s="23">
        <v>0.27344565234285301</v>
      </c>
      <c r="G6928" s="23">
        <v>0.25281776487156737</v>
      </c>
      <c r="H6928" s="23">
        <v>-0.18725994041347782</v>
      </c>
      <c r="I6928" s="25">
        <f t="shared" si="432"/>
        <v>0</v>
      </c>
      <c r="J6928" s="25">
        <f t="shared" si="433"/>
        <v>0</v>
      </c>
      <c r="K6928" s="25">
        <f t="shared" si="434"/>
        <v>0</v>
      </c>
      <c r="L6928" s="25">
        <f t="shared" si="435"/>
        <v>0</v>
      </c>
      <c r="M6928" s="25">
        <v>0</v>
      </c>
      <c r="N6928" s="25" t="e">
        <v>#N/A</v>
      </c>
      <c r="O6928" s="25" t="e">
        <f>VLOOKUP(A6928,'NFkB target TFs'!$E$10:$E$54,1,FALSE)</f>
        <v>#N/A</v>
      </c>
      <c r="P6928" s="25" t="e">
        <f>VLOOKUP(A6928,'all NFkB targets'!$A$6:$A$571,1,FALSE)</f>
        <v>#N/A</v>
      </c>
    </row>
    <row r="6929" spans="1:16" x14ac:dyDescent="0.25">
      <c r="A6929" s="96" t="s">
        <v>9479</v>
      </c>
      <c r="B6929" s="21" t="s">
        <v>9480</v>
      </c>
      <c r="C6929" s="21"/>
      <c r="D6929" s="22">
        <v>0</v>
      </c>
      <c r="E6929" s="23">
        <v>3.2997710182593957E-3</v>
      </c>
      <c r="F6929" s="23">
        <v>-6.7195886356613208E-2</v>
      </c>
      <c r="G6929" s="23">
        <v>-0.29802008037153083</v>
      </c>
      <c r="H6929" s="23">
        <v>-0.18753858732312381</v>
      </c>
      <c r="I6929" s="25">
        <f t="shared" si="432"/>
        <v>0</v>
      </c>
      <c r="J6929" s="25">
        <f t="shared" si="433"/>
        <v>0</v>
      </c>
      <c r="K6929" s="25">
        <f t="shared" si="434"/>
        <v>0</v>
      </c>
      <c r="L6929" s="25">
        <f t="shared" si="435"/>
        <v>0</v>
      </c>
      <c r="M6929" s="25">
        <v>0</v>
      </c>
      <c r="N6929" s="25" t="e">
        <v>#N/A</v>
      </c>
      <c r="O6929" s="25" t="e">
        <f>VLOOKUP(A6929,'NFkB target TFs'!$E$10:$E$54,1,FALSE)</f>
        <v>#N/A</v>
      </c>
      <c r="P6929" s="25" t="e">
        <f>VLOOKUP(A6929,'all NFkB targets'!$A$6:$A$571,1,FALSE)</f>
        <v>#N/A</v>
      </c>
    </row>
    <row r="6930" spans="1:16" x14ac:dyDescent="0.25">
      <c r="A6930" s="96" t="s">
        <v>3371</v>
      </c>
      <c r="B6930" s="21" t="s">
        <v>3372</v>
      </c>
      <c r="C6930" s="21"/>
      <c r="D6930" s="22">
        <v>0</v>
      </c>
      <c r="E6930" s="23">
        <v>0.12500863130985007</v>
      </c>
      <c r="F6930" s="23">
        <v>6.186036403079237E-2</v>
      </c>
      <c r="G6930" s="23">
        <v>-0.22426988062068329</v>
      </c>
      <c r="H6930" s="23">
        <v>-0.18753901073830653</v>
      </c>
      <c r="I6930" s="25">
        <f t="shared" si="432"/>
        <v>0</v>
      </c>
      <c r="J6930" s="25">
        <f t="shared" si="433"/>
        <v>0</v>
      </c>
      <c r="K6930" s="25">
        <f t="shared" si="434"/>
        <v>0</v>
      </c>
      <c r="L6930" s="25">
        <f t="shared" si="435"/>
        <v>0</v>
      </c>
      <c r="M6930" s="25">
        <v>0</v>
      </c>
      <c r="N6930" s="25" t="e">
        <v>#N/A</v>
      </c>
      <c r="O6930" s="25" t="e">
        <f>VLOOKUP(A6930,'NFkB target TFs'!$E$10:$E$54,1,FALSE)</f>
        <v>#N/A</v>
      </c>
      <c r="P6930" s="25" t="e">
        <f>VLOOKUP(A6930,'all NFkB targets'!$A$6:$A$571,1,FALSE)</f>
        <v>#N/A</v>
      </c>
    </row>
    <row r="6931" spans="1:16" x14ac:dyDescent="0.25">
      <c r="A6931" s="96" t="s">
        <v>10934</v>
      </c>
      <c r="B6931" s="21" t="s">
        <v>10935</v>
      </c>
      <c r="C6931" s="21"/>
      <c r="D6931" s="22">
        <v>0</v>
      </c>
      <c r="E6931" s="23">
        <v>-0.14517437669737779</v>
      </c>
      <c r="F6931" s="23">
        <v>2.6941091692628499E-3</v>
      </c>
      <c r="G6931" s="23">
        <v>-0.17693039746218359</v>
      </c>
      <c r="H6931" s="23">
        <v>-0.18755066601405712</v>
      </c>
      <c r="I6931" s="25">
        <f t="shared" si="432"/>
        <v>0</v>
      </c>
      <c r="J6931" s="25">
        <f t="shared" si="433"/>
        <v>0</v>
      </c>
      <c r="K6931" s="25">
        <f t="shared" si="434"/>
        <v>0</v>
      </c>
      <c r="L6931" s="25">
        <f t="shared" si="435"/>
        <v>0</v>
      </c>
      <c r="M6931" s="25">
        <v>0</v>
      </c>
      <c r="N6931" s="25" t="e">
        <v>#N/A</v>
      </c>
      <c r="O6931" s="25" t="e">
        <f>VLOOKUP(A6931,'NFkB target TFs'!$E$10:$E$54,1,FALSE)</f>
        <v>#N/A</v>
      </c>
      <c r="P6931" s="25" t="e">
        <f>VLOOKUP(A6931,'all NFkB targets'!$A$6:$A$571,1,FALSE)</f>
        <v>#N/A</v>
      </c>
    </row>
    <row r="6932" spans="1:16" x14ac:dyDescent="0.25">
      <c r="A6932" s="96" t="s">
        <v>9881</v>
      </c>
      <c r="B6932" s="21" t="s">
        <v>9882</v>
      </c>
      <c r="C6932" s="21"/>
      <c r="D6932" s="22">
        <v>0</v>
      </c>
      <c r="E6932" s="23">
        <v>4.689628519187744E-2</v>
      </c>
      <c r="F6932" s="23">
        <v>0.29163530593837683</v>
      </c>
      <c r="G6932" s="23">
        <v>-6.5031392232921453E-2</v>
      </c>
      <c r="H6932" s="23">
        <v>-0.18762819924956453</v>
      </c>
      <c r="I6932" s="25">
        <f t="shared" si="432"/>
        <v>0</v>
      </c>
      <c r="J6932" s="25">
        <f t="shared" si="433"/>
        <v>0</v>
      </c>
      <c r="K6932" s="25">
        <f t="shared" si="434"/>
        <v>0</v>
      </c>
      <c r="L6932" s="25">
        <f t="shared" si="435"/>
        <v>0</v>
      </c>
      <c r="M6932" s="25">
        <v>0</v>
      </c>
      <c r="N6932" s="25" t="e">
        <v>#N/A</v>
      </c>
      <c r="O6932" s="25" t="e">
        <f>VLOOKUP(A6932,'NFkB target TFs'!$E$10:$E$54,1,FALSE)</f>
        <v>#N/A</v>
      </c>
      <c r="P6932" s="25" t="e">
        <f>VLOOKUP(A6932,'all NFkB targets'!$A$6:$A$571,1,FALSE)</f>
        <v>#N/A</v>
      </c>
    </row>
    <row r="6933" spans="1:16" x14ac:dyDescent="0.25">
      <c r="A6933" s="96" t="s">
        <v>2051</v>
      </c>
      <c r="B6933" s="21" t="s">
        <v>2052</v>
      </c>
      <c r="C6933" s="21"/>
      <c r="D6933" s="22">
        <v>0</v>
      </c>
      <c r="E6933" s="23">
        <v>-0.118292055853727</v>
      </c>
      <c r="F6933" s="23">
        <v>-2.3380196266212381E-2</v>
      </c>
      <c r="G6933" s="23">
        <v>-0.3767708289997479</v>
      </c>
      <c r="H6933" s="23">
        <v>-0.18763565976949101</v>
      </c>
      <c r="I6933" s="25">
        <f t="shared" si="432"/>
        <v>0</v>
      </c>
      <c r="J6933" s="25">
        <f t="shared" si="433"/>
        <v>0</v>
      </c>
      <c r="K6933" s="25">
        <f t="shared" si="434"/>
        <v>0</v>
      </c>
      <c r="L6933" s="25">
        <f t="shared" si="435"/>
        <v>0</v>
      </c>
      <c r="M6933" s="25">
        <v>0</v>
      </c>
      <c r="N6933" s="25" t="e">
        <v>#N/A</v>
      </c>
      <c r="O6933" s="25" t="e">
        <f>VLOOKUP(A6933,'NFkB target TFs'!$E$10:$E$54,1,FALSE)</f>
        <v>#N/A</v>
      </c>
      <c r="P6933" s="25" t="e">
        <f>VLOOKUP(A6933,'all NFkB targets'!$A$6:$A$571,1,FALSE)</f>
        <v>#N/A</v>
      </c>
    </row>
    <row r="6934" spans="1:16" x14ac:dyDescent="0.25">
      <c r="A6934" s="96" t="s">
        <v>656</v>
      </c>
      <c r="B6934" s="21" t="s">
        <v>657</v>
      </c>
      <c r="C6934" s="21"/>
      <c r="D6934" s="22">
        <v>0</v>
      </c>
      <c r="E6934" s="23">
        <v>0.26752273895405365</v>
      </c>
      <c r="F6934" s="23">
        <v>0.40921966758410117</v>
      </c>
      <c r="G6934" s="23">
        <v>0.44543111588681966</v>
      </c>
      <c r="H6934" s="23">
        <v>-0.18773440189082041</v>
      </c>
      <c r="I6934" s="25">
        <f t="shared" si="432"/>
        <v>0</v>
      </c>
      <c r="J6934" s="25">
        <f t="shared" si="433"/>
        <v>0</v>
      </c>
      <c r="K6934" s="25">
        <f t="shared" si="434"/>
        <v>0</v>
      </c>
      <c r="L6934" s="25">
        <f t="shared" si="435"/>
        <v>0</v>
      </c>
      <c r="M6934" s="25">
        <v>0</v>
      </c>
      <c r="N6934" s="25" t="e">
        <v>#N/A</v>
      </c>
      <c r="O6934" s="25" t="e">
        <f>VLOOKUP(A6934,'NFkB target TFs'!$E$10:$E$54,1,FALSE)</f>
        <v>#N/A</v>
      </c>
      <c r="P6934" s="25" t="e">
        <f>VLOOKUP(A6934,'all NFkB targets'!$A$6:$A$571,1,FALSE)</f>
        <v>#N/A</v>
      </c>
    </row>
    <row r="6935" spans="1:16" x14ac:dyDescent="0.25">
      <c r="A6935" s="96" t="s">
        <v>12463</v>
      </c>
      <c r="B6935" s="21" t="s">
        <v>12464</v>
      </c>
      <c r="C6935" s="21"/>
      <c r="D6935" s="22">
        <v>0</v>
      </c>
      <c r="E6935" s="24">
        <v>-0.16388034716167879</v>
      </c>
      <c r="F6935" s="28">
        <v>0.93746881653121039</v>
      </c>
      <c r="G6935" s="24">
        <v>-0.58233300162142165</v>
      </c>
      <c r="H6935" s="24">
        <v>-0.18789558644767973</v>
      </c>
      <c r="I6935" s="25">
        <f t="shared" si="432"/>
        <v>0</v>
      </c>
      <c r="J6935" s="25">
        <f t="shared" si="433"/>
        <v>1</v>
      </c>
      <c r="K6935" s="25">
        <f t="shared" si="434"/>
        <v>0</v>
      </c>
      <c r="L6935" s="25">
        <f t="shared" si="435"/>
        <v>0</v>
      </c>
      <c r="M6935" s="25">
        <v>1</v>
      </c>
      <c r="N6935" s="25" t="e">
        <v>#N/A</v>
      </c>
      <c r="O6935" s="25" t="e">
        <f>VLOOKUP(A6935,'NFkB target TFs'!$E$10:$E$54,1,FALSE)</f>
        <v>#N/A</v>
      </c>
      <c r="P6935" s="25" t="e">
        <f>VLOOKUP(A6935,'all NFkB targets'!$A$6:$A$571,1,FALSE)</f>
        <v>#N/A</v>
      </c>
    </row>
    <row r="6936" spans="1:16" x14ac:dyDescent="0.25">
      <c r="A6936" s="96" t="s">
        <v>10008</v>
      </c>
      <c r="B6936" s="21" t="s">
        <v>10009</v>
      </c>
      <c r="C6936" s="21"/>
      <c r="D6936" s="22">
        <v>0</v>
      </c>
      <c r="E6936" s="23">
        <v>0.24382840739929096</v>
      </c>
      <c r="F6936" s="23">
        <v>-1.8136976524621224E-2</v>
      </c>
      <c r="G6936" s="23">
        <v>0.43308344872156584</v>
      </c>
      <c r="H6936" s="23">
        <v>-0.18809186554282181</v>
      </c>
      <c r="I6936" s="25">
        <f t="shared" si="432"/>
        <v>0</v>
      </c>
      <c r="J6936" s="25">
        <f t="shared" si="433"/>
        <v>0</v>
      </c>
      <c r="K6936" s="25">
        <f t="shared" si="434"/>
        <v>0</v>
      </c>
      <c r="L6936" s="25">
        <f t="shared" si="435"/>
        <v>0</v>
      </c>
      <c r="M6936" s="25">
        <v>0</v>
      </c>
      <c r="N6936" s="25" t="e">
        <v>#N/A</v>
      </c>
      <c r="O6936" s="25" t="e">
        <f>VLOOKUP(A6936,'NFkB target TFs'!$E$10:$E$54,1,FALSE)</f>
        <v>#N/A</v>
      </c>
      <c r="P6936" s="25" t="e">
        <f>VLOOKUP(A6936,'all NFkB targets'!$A$6:$A$571,1,FALSE)</f>
        <v>#N/A</v>
      </c>
    </row>
    <row r="6937" spans="1:16" x14ac:dyDescent="0.25">
      <c r="A6937" s="96" t="s">
        <v>13355</v>
      </c>
      <c r="B6937" s="21" t="s">
        <v>13356</v>
      </c>
      <c r="C6937" s="21"/>
      <c r="D6937" s="22">
        <v>0</v>
      </c>
      <c r="E6937" s="24">
        <v>-0.13694732183818586</v>
      </c>
      <c r="F6937" s="24">
        <v>-0.28157990368461039</v>
      </c>
      <c r="G6937" s="24">
        <v>-1.5177900341660466</v>
      </c>
      <c r="H6937" s="24">
        <v>-0.18810993732429518</v>
      </c>
      <c r="I6937" s="25">
        <f t="shared" si="432"/>
        <v>0</v>
      </c>
      <c r="J6937" s="25">
        <f t="shared" si="433"/>
        <v>0</v>
      </c>
      <c r="K6937" s="25">
        <f t="shared" si="434"/>
        <v>1</v>
      </c>
      <c r="L6937" s="25">
        <f t="shared" si="435"/>
        <v>0</v>
      </c>
      <c r="M6937" s="25">
        <v>1</v>
      </c>
      <c r="N6937" s="25" t="e">
        <v>#N/A</v>
      </c>
      <c r="O6937" s="25" t="e">
        <f>VLOOKUP(A6937,'NFkB target TFs'!$E$10:$E$54,1,FALSE)</f>
        <v>#N/A</v>
      </c>
      <c r="P6937" s="25" t="e">
        <f>VLOOKUP(A6937,'all NFkB targets'!$A$6:$A$571,1,FALSE)</f>
        <v>#N/A</v>
      </c>
    </row>
    <row r="6938" spans="1:16" x14ac:dyDescent="0.25">
      <c r="A6938" s="96" t="s">
        <v>10276</v>
      </c>
      <c r="B6938" s="21" t="s">
        <v>10277</v>
      </c>
      <c r="C6938" s="21"/>
      <c r="D6938" s="22">
        <v>0</v>
      </c>
      <c r="E6938" s="23">
        <v>-0.25759120080026127</v>
      </c>
      <c r="F6938" s="23">
        <v>-0.15891627146235132</v>
      </c>
      <c r="G6938" s="23">
        <v>-0.43189092605763824</v>
      </c>
      <c r="H6938" s="23">
        <v>-0.18817721365220744</v>
      </c>
      <c r="I6938" s="25">
        <f t="shared" si="432"/>
        <v>0</v>
      </c>
      <c r="J6938" s="25">
        <f t="shared" si="433"/>
        <v>0</v>
      </c>
      <c r="K6938" s="25">
        <f t="shared" si="434"/>
        <v>0</v>
      </c>
      <c r="L6938" s="25">
        <f t="shared" si="435"/>
        <v>0</v>
      </c>
      <c r="M6938" s="25">
        <v>0</v>
      </c>
      <c r="N6938" s="25" t="e">
        <v>#N/A</v>
      </c>
      <c r="O6938" s="25" t="e">
        <f>VLOOKUP(A6938,'NFkB target TFs'!$E$10:$E$54,1,FALSE)</f>
        <v>#N/A</v>
      </c>
      <c r="P6938" s="25" t="e">
        <f>VLOOKUP(A6938,'all NFkB targets'!$A$6:$A$571,1,FALSE)</f>
        <v>#N/A</v>
      </c>
    </row>
    <row r="6939" spans="1:16" x14ac:dyDescent="0.25">
      <c r="A6939" s="96" t="s">
        <v>2488</v>
      </c>
      <c r="B6939" s="21" t="s">
        <v>2489</v>
      </c>
      <c r="C6939" s="21"/>
      <c r="D6939" s="22">
        <v>0</v>
      </c>
      <c r="E6939" s="23">
        <v>-1.9905942866470384E-2</v>
      </c>
      <c r="F6939" s="23">
        <v>-0.24603692837383331</v>
      </c>
      <c r="G6939" s="23">
        <v>-0.50487815318417573</v>
      </c>
      <c r="H6939" s="23">
        <v>-0.18832764548499475</v>
      </c>
      <c r="I6939" s="25">
        <f t="shared" si="432"/>
        <v>0</v>
      </c>
      <c r="J6939" s="25">
        <f t="shared" si="433"/>
        <v>0</v>
      </c>
      <c r="K6939" s="25">
        <f t="shared" si="434"/>
        <v>0</v>
      </c>
      <c r="L6939" s="25">
        <f t="shared" si="435"/>
        <v>0</v>
      </c>
      <c r="M6939" s="25">
        <v>0</v>
      </c>
      <c r="N6939" s="25" t="e">
        <v>#N/A</v>
      </c>
      <c r="O6939" s="25" t="e">
        <f>VLOOKUP(A6939,'NFkB target TFs'!$E$10:$E$54,1,FALSE)</f>
        <v>#N/A</v>
      </c>
      <c r="P6939" s="25" t="e">
        <f>VLOOKUP(A6939,'all NFkB targets'!$A$6:$A$571,1,FALSE)</f>
        <v>#N/A</v>
      </c>
    </row>
    <row r="6940" spans="1:16" x14ac:dyDescent="0.25">
      <c r="A6940" s="96" t="s">
        <v>898</v>
      </c>
      <c r="B6940" s="21" t="s">
        <v>899</v>
      </c>
      <c r="C6940" s="21"/>
      <c r="D6940" s="22">
        <v>0</v>
      </c>
      <c r="E6940" s="23">
        <v>-0.15037762314690895</v>
      </c>
      <c r="F6940" s="23">
        <v>-0.33746951887803273</v>
      </c>
      <c r="G6940" s="23">
        <v>0.30070045960758135</v>
      </c>
      <c r="H6940" s="23">
        <v>-0.18838132676586064</v>
      </c>
      <c r="I6940" s="25">
        <f t="shared" si="432"/>
        <v>0</v>
      </c>
      <c r="J6940" s="25">
        <f t="shared" si="433"/>
        <v>0</v>
      </c>
      <c r="K6940" s="25">
        <f t="shared" si="434"/>
        <v>0</v>
      </c>
      <c r="L6940" s="25">
        <f t="shared" si="435"/>
        <v>0</v>
      </c>
      <c r="M6940" s="25">
        <v>0</v>
      </c>
      <c r="N6940" s="25" t="e">
        <v>#N/A</v>
      </c>
      <c r="O6940" s="25" t="e">
        <f>VLOOKUP(A6940,'NFkB target TFs'!$E$10:$E$54,1,FALSE)</f>
        <v>#N/A</v>
      </c>
      <c r="P6940" s="25" t="e">
        <f>VLOOKUP(A6940,'all NFkB targets'!$A$6:$A$571,1,FALSE)</f>
        <v>#N/A</v>
      </c>
    </row>
    <row r="6941" spans="1:16" x14ac:dyDescent="0.25">
      <c r="A6941" s="96" t="s">
        <v>2796</v>
      </c>
      <c r="B6941" s="21" t="s">
        <v>2797</v>
      </c>
      <c r="C6941" s="21"/>
      <c r="D6941" s="22">
        <v>0</v>
      </c>
      <c r="E6941" s="23">
        <v>-5.5082306591236412E-2</v>
      </c>
      <c r="F6941" s="23">
        <v>0.44750695804881269</v>
      </c>
      <c r="G6941" s="23">
        <v>0.10770104768048507</v>
      </c>
      <c r="H6941" s="23">
        <v>-0.18844750324637974</v>
      </c>
      <c r="I6941" s="25">
        <f t="shared" si="432"/>
        <v>0</v>
      </c>
      <c r="J6941" s="25">
        <f t="shared" si="433"/>
        <v>0</v>
      </c>
      <c r="K6941" s="25">
        <f t="shared" si="434"/>
        <v>0</v>
      </c>
      <c r="L6941" s="25">
        <f t="shared" si="435"/>
        <v>0</v>
      </c>
      <c r="M6941" s="25">
        <v>0</v>
      </c>
      <c r="N6941" s="25" t="e">
        <v>#N/A</v>
      </c>
      <c r="O6941" s="25" t="e">
        <f>VLOOKUP(A6941,'NFkB target TFs'!$E$10:$E$54,1,FALSE)</f>
        <v>#N/A</v>
      </c>
      <c r="P6941" s="25" t="e">
        <f>VLOOKUP(A6941,'all NFkB targets'!$A$6:$A$571,1,FALSE)</f>
        <v>#N/A</v>
      </c>
    </row>
    <row r="6942" spans="1:16" x14ac:dyDescent="0.25">
      <c r="A6942" s="96" t="s">
        <v>8275</v>
      </c>
      <c r="B6942" s="21" t="s">
        <v>8276</v>
      </c>
      <c r="C6942" s="21"/>
      <c r="D6942" s="22">
        <v>0</v>
      </c>
      <c r="E6942" s="23">
        <v>0.18954291355445041</v>
      </c>
      <c r="F6942" s="23">
        <v>-0.17210703560562704</v>
      </c>
      <c r="G6942" s="23">
        <v>0.15041858472905764</v>
      </c>
      <c r="H6942" s="23">
        <v>-0.18880473680678717</v>
      </c>
      <c r="I6942" s="25">
        <f t="shared" si="432"/>
        <v>0</v>
      </c>
      <c r="J6942" s="25">
        <f t="shared" si="433"/>
        <v>0</v>
      </c>
      <c r="K6942" s="25">
        <f t="shared" si="434"/>
        <v>0</v>
      </c>
      <c r="L6942" s="25">
        <f t="shared" si="435"/>
        <v>0</v>
      </c>
      <c r="M6942" s="25">
        <v>0</v>
      </c>
      <c r="N6942" s="25" t="e">
        <v>#N/A</v>
      </c>
      <c r="O6942" s="25" t="e">
        <f>VLOOKUP(A6942,'NFkB target TFs'!$E$10:$E$54,1,FALSE)</f>
        <v>#N/A</v>
      </c>
      <c r="P6942" s="25" t="e">
        <f>VLOOKUP(A6942,'all NFkB targets'!$A$6:$A$571,1,FALSE)</f>
        <v>#N/A</v>
      </c>
    </row>
    <row r="6943" spans="1:16" x14ac:dyDescent="0.25">
      <c r="A6943" s="96" t="s">
        <v>13733</v>
      </c>
      <c r="B6943" s="21" t="s">
        <v>941</v>
      </c>
      <c r="C6943" s="21"/>
      <c r="D6943" s="22">
        <v>0</v>
      </c>
      <c r="E6943" s="28">
        <v>0.44676863031647729</v>
      </c>
      <c r="F6943" s="28">
        <v>0.32990584434012415</v>
      </c>
      <c r="G6943" s="28">
        <v>0.6091806724242107</v>
      </c>
      <c r="H6943" s="24">
        <v>-0.18884227555452021</v>
      </c>
      <c r="I6943" s="25">
        <f t="shared" si="432"/>
        <v>0</v>
      </c>
      <c r="J6943" s="25">
        <f t="shared" si="433"/>
        <v>0</v>
      </c>
      <c r="K6943" s="25">
        <f t="shared" si="434"/>
        <v>1</v>
      </c>
      <c r="L6943" s="25">
        <f t="shared" si="435"/>
        <v>0</v>
      </c>
      <c r="M6943" s="25">
        <v>1</v>
      </c>
      <c r="N6943" s="25" t="e">
        <v>#N/A</v>
      </c>
      <c r="O6943" s="25" t="e">
        <f>VLOOKUP(A6943,'NFkB target TFs'!$E$10:$E$54,1,FALSE)</f>
        <v>#N/A</v>
      </c>
      <c r="P6943" s="25" t="e">
        <f>VLOOKUP(A6943,'all NFkB targets'!$A$6:$A$571,1,FALSE)</f>
        <v>#N/A</v>
      </c>
    </row>
    <row r="6944" spans="1:16" x14ac:dyDescent="0.25">
      <c r="A6944" s="96" t="s">
        <v>11911</v>
      </c>
      <c r="B6944" s="21" t="s">
        <v>11912</v>
      </c>
      <c r="C6944" s="21"/>
      <c r="D6944" s="22">
        <v>0</v>
      </c>
      <c r="E6944" s="23">
        <v>-4.069148170258266E-2</v>
      </c>
      <c r="F6944" s="23">
        <v>-1.1024303987203877E-2</v>
      </c>
      <c r="G6944" s="23">
        <v>8.5756738104406566E-2</v>
      </c>
      <c r="H6944" s="23">
        <v>-0.18885353334948954</v>
      </c>
      <c r="I6944" s="25">
        <f t="shared" si="432"/>
        <v>0</v>
      </c>
      <c r="J6944" s="25">
        <f t="shared" si="433"/>
        <v>0</v>
      </c>
      <c r="K6944" s="25">
        <f t="shared" si="434"/>
        <v>0</v>
      </c>
      <c r="L6944" s="25">
        <f t="shared" si="435"/>
        <v>0</v>
      </c>
      <c r="M6944" s="25">
        <v>0</v>
      </c>
      <c r="N6944" s="25" t="e">
        <v>#N/A</v>
      </c>
      <c r="O6944" s="25" t="e">
        <f>VLOOKUP(A6944,'NFkB target TFs'!$E$10:$E$54,1,FALSE)</f>
        <v>#N/A</v>
      </c>
      <c r="P6944" s="25" t="e">
        <f>VLOOKUP(A6944,'all NFkB targets'!$A$6:$A$571,1,FALSE)</f>
        <v>#N/A</v>
      </c>
    </row>
    <row r="6945" spans="1:16" x14ac:dyDescent="0.25">
      <c r="A6945" s="96" t="s">
        <v>8001</v>
      </c>
      <c r="B6945" s="21" t="s">
        <v>8002</v>
      </c>
      <c r="C6945" s="21"/>
      <c r="D6945" s="22">
        <v>0</v>
      </c>
      <c r="E6945" s="23">
        <v>-7.0630624623423593E-2</v>
      </c>
      <c r="F6945" s="23">
        <v>-9.7330179221430169E-2</v>
      </c>
      <c r="G6945" s="23">
        <v>1.4323882378715182E-2</v>
      </c>
      <c r="H6945" s="23">
        <v>-0.18893183526810264</v>
      </c>
      <c r="I6945" s="25">
        <f t="shared" si="432"/>
        <v>0</v>
      </c>
      <c r="J6945" s="25">
        <f t="shared" si="433"/>
        <v>0</v>
      </c>
      <c r="K6945" s="25">
        <f t="shared" si="434"/>
        <v>0</v>
      </c>
      <c r="L6945" s="25">
        <f t="shared" si="435"/>
        <v>0</v>
      </c>
      <c r="M6945" s="25">
        <v>0</v>
      </c>
      <c r="N6945" s="25" t="e">
        <v>#N/A</v>
      </c>
      <c r="O6945" s="25" t="e">
        <f>VLOOKUP(A6945,'NFkB target TFs'!$E$10:$E$54,1,FALSE)</f>
        <v>#N/A</v>
      </c>
      <c r="P6945" s="25" t="e">
        <f>VLOOKUP(A6945,'all NFkB targets'!$A$6:$A$571,1,FALSE)</f>
        <v>#N/A</v>
      </c>
    </row>
    <row r="6946" spans="1:16" x14ac:dyDescent="0.25">
      <c r="A6946" s="96" t="s">
        <v>10648</v>
      </c>
      <c r="B6946" s="21" t="s">
        <v>10649</v>
      </c>
      <c r="C6946" s="21"/>
      <c r="D6946" s="22">
        <v>0</v>
      </c>
      <c r="E6946" s="23">
        <v>-1.5851800594457951E-2</v>
      </c>
      <c r="F6946" s="23">
        <v>-8.6138525244450134E-2</v>
      </c>
      <c r="G6946" s="23">
        <v>6.3172297582027442E-3</v>
      </c>
      <c r="H6946" s="23">
        <v>-0.18903068564099015</v>
      </c>
      <c r="I6946" s="25">
        <f t="shared" si="432"/>
        <v>0</v>
      </c>
      <c r="J6946" s="25">
        <f t="shared" si="433"/>
        <v>0</v>
      </c>
      <c r="K6946" s="25">
        <f t="shared" si="434"/>
        <v>0</v>
      </c>
      <c r="L6946" s="25">
        <f t="shared" si="435"/>
        <v>0</v>
      </c>
      <c r="M6946" s="25">
        <v>0</v>
      </c>
      <c r="N6946" s="25" t="e">
        <v>#N/A</v>
      </c>
      <c r="O6946" s="25" t="e">
        <f>VLOOKUP(A6946,'NFkB target TFs'!$E$10:$E$54,1,FALSE)</f>
        <v>#N/A</v>
      </c>
      <c r="P6946" s="25" t="e">
        <f>VLOOKUP(A6946,'all NFkB targets'!$A$6:$A$571,1,FALSE)</f>
        <v>#N/A</v>
      </c>
    </row>
    <row r="6947" spans="1:16" x14ac:dyDescent="0.25">
      <c r="A6947" s="96" t="s">
        <v>14784</v>
      </c>
      <c r="B6947" s="21" t="s">
        <v>14785</v>
      </c>
      <c r="C6947" s="21"/>
      <c r="D6947" s="22">
        <v>0</v>
      </c>
      <c r="E6947" s="28">
        <v>0.11418065815868025</v>
      </c>
      <c r="F6947" s="28">
        <v>1.4754887787094877</v>
      </c>
      <c r="G6947" s="24">
        <v>-0.58875692909151989</v>
      </c>
      <c r="H6947" s="24">
        <v>-0.1891025045176932</v>
      </c>
      <c r="I6947" s="25">
        <f t="shared" si="432"/>
        <v>0</v>
      </c>
      <c r="J6947" s="25">
        <f t="shared" si="433"/>
        <v>1</v>
      </c>
      <c r="K6947" s="25">
        <f t="shared" si="434"/>
        <v>1</v>
      </c>
      <c r="L6947" s="25">
        <f t="shared" si="435"/>
        <v>0</v>
      </c>
      <c r="M6947" s="25">
        <v>1</v>
      </c>
      <c r="N6947" s="25" t="e">
        <v>#N/A</v>
      </c>
      <c r="O6947" s="25" t="e">
        <f>VLOOKUP(A6947,'NFkB target TFs'!$E$10:$E$54,1,FALSE)</f>
        <v>#N/A</v>
      </c>
      <c r="P6947" s="25" t="e">
        <f>VLOOKUP(A6947,'all NFkB targets'!$A$6:$A$571,1,FALSE)</f>
        <v>#N/A</v>
      </c>
    </row>
    <row r="6948" spans="1:16" x14ac:dyDescent="0.25">
      <c r="A6948" s="96" t="s">
        <v>2701</v>
      </c>
      <c r="B6948" s="21" t="s">
        <v>2702</v>
      </c>
      <c r="C6948" s="21"/>
      <c r="D6948" s="22">
        <v>0</v>
      </c>
      <c r="E6948" s="23">
        <v>-0.19098421676295887</v>
      </c>
      <c r="F6948" s="23">
        <v>-9.3204998065439915E-2</v>
      </c>
      <c r="G6948" s="23">
        <v>-0.30120260888473166</v>
      </c>
      <c r="H6948" s="23">
        <v>-0.18916254832061372</v>
      </c>
      <c r="I6948" s="25">
        <f t="shared" si="432"/>
        <v>0</v>
      </c>
      <c r="J6948" s="25">
        <f t="shared" si="433"/>
        <v>0</v>
      </c>
      <c r="K6948" s="25">
        <f t="shared" si="434"/>
        <v>0</v>
      </c>
      <c r="L6948" s="25">
        <f t="shared" si="435"/>
        <v>0</v>
      </c>
      <c r="M6948" s="25">
        <v>0</v>
      </c>
      <c r="N6948" s="25" t="e">
        <v>#N/A</v>
      </c>
      <c r="O6948" s="25" t="e">
        <f>VLOOKUP(A6948,'NFkB target TFs'!$E$10:$E$54,1,FALSE)</f>
        <v>#N/A</v>
      </c>
      <c r="P6948" s="25" t="e">
        <f>VLOOKUP(A6948,'all NFkB targets'!$A$6:$A$571,1,FALSE)</f>
        <v>#N/A</v>
      </c>
    </row>
    <row r="6949" spans="1:16" x14ac:dyDescent="0.25">
      <c r="A6949" s="96" t="s">
        <v>3963</v>
      </c>
      <c r="B6949" s="21" t="s">
        <v>3964</v>
      </c>
      <c r="C6949" s="21"/>
      <c r="D6949" s="22">
        <v>0</v>
      </c>
      <c r="E6949" s="23">
        <v>-0.12855938831570235</v>
      </c>
      <c r="F6949" s="23">
        <v>1.6098203371132946E-2</v>
      </c>
      <c r="G6949" s="23">
        <v>-0.25378600328981266</v>
      </c>
      <c r="H6949" s="23">
        <v>-0.189369811620999</v>
      </c>
      <c r="I6949" s="25">
        <f t="shared" si="432"/>
        <v>0</v>
      </c>
      <c r="J6949" s="25">
        <f t="shared" si="433"/>
        <v>0</v>
      </c>
      <c r="K6949" s="25">
        <f t="shared" si="434"/>
        <v>0</v>
      </c>
      <c r="L6949" s="25">
        <f t="shared" si="435"/>
        <v>0</v>
      </c>
      <c r="M6949" s="25">
        <v>0</v>
      </c>
      <c r="N6949" s="25" t="e">
        <v>#N/A</v>
      </c>
      <c r="O6949" s="25" t="e">
        <f>VLOOKUP(A6949,'NFkB target TFs'!$E$10:$E$54,1,FALSE)</f>
        <v>#N/A</v>
      </c>
      <c r="P6949" s="25" t="e">
        <f>VLOOKUP(A6949,'all NFkB targets'!$A$6:$A$571,1,FALSE)</f>
        <v>#N/A</v>
      </c>
    </row>
    <row r="6950" spans="1:16" x14ac:dyDescent="0.25">
      <c r="A6950" s="96" t="s">
        <v>7638</v>
      </c>
      <c r="B6950" s="21" t="s">
        <v>7639</v>
      </c>
      <c r="C6950" s="21"/>
      <c r="D6950" s="22">
        <v>0</v>
      </c>
      <c r="E6950" s="23">
        <v>0.31726780864024395</v>
      </c>
      <c r="F6950" s="23">
        <v>0.11729781039216848</v>
      </c>
      <c r="G6950" s="23">
        <v>-0.22544178982368054</v>
      </c>
      <c r="H6950" s="23">
        <v>-0.18945872122494353</v>
      </c>
      <c r="I6950" s="25">
        <f t="shared" si="432"/>
        <v>0</v>
      </c>
      <c r="J6950" s="25">
        <f t="shared" si="433"/>
        <v>0</v>
      </c>
      <c r="K6950" s="25">
        <f t="shared" si="434"/>
        <v>0</v>
      </c>
      <c r="L6950" s="25">
        <f t="shared" si="435"/>
        <v>0</v>
      </c>
      <c r="M6950" s="25">
        <v>0</v>
      </c>
      <c r="N6950" s="25" t="e">
        <v>#N/A</v>
      </c>
      <c r="O6950" s="25" t="e">
        <f>VLOOKUP(A6950,'NFkB target TFs'!$E$10:$E$54,1,FALSE)</f>
        <v>#N/A</v>
      </c>
      <c r="P6950" s="25" t="e">
        <f>VLOOKUP(A6950,'all NFkB targets'!$A$6:$A$571,1,FALSE)</f>
        <v>#N/A</v>
      </c>
    </row>
    <row r="6951" spans="1:16" x14ac:dyDescent="0.25">
      <c r="A6951" s="96" t="s">
        <v>2830</v>
      </c>
      <c r="B6951" s="21" t="s">
        <v>2831</v>
      </c>
      <c r="C6951" s="21"/>
      <c r="D6951" s="22">
        <v>0</v>
      </c>
      <c r="E6951" s="23">
        <v>-1.9623807405872492E-2</v>
      </c>
      <c r="F6951" s="23">
        <v>4.067478364345474E-2</v>
      </c>
      <c r="G6951" s="23">
        <v>-0.41418475547275335</v>
      </c>
      <c r="H6951" s="23">
        <v>-0.18948024157391752</v>
      </c>
      <c r="I6951" s="25">
        <f t="shared" si="432"/>
        <v>0</v>
      </c>
      <c r="J6951" s="25">
        <f t="shared" si="433"/>
        <v>0</v>
      </c>
      <c r="K6951" s="25">
        <f t="shared" si="434"/>
        <v>0</v>
      </c>
      <c r="L6951" s="25">
        <f t="shared" si="435"/>
        <v>0</v>
      </c>
      <c r="M6951" s="25">
        <v>0</v>
      </c>
      <c r="N6951" s="25" t="e">
        <v>#N/A</v>
      </c>
      <c r="O6951" s="25" t="e">
        <f>VLOOKUP(A6951,'NFkB target TFs'!$E$10:$E$54,1,FALSE)</f>
        <v>#N/A</v>
      </c>
      <c r="P6951" s="25" t="e">
        <f>VLOOKUP(A6951,'all NFkB targets'!$A$6:$A$571,1,FALSE)</f>
        <v>#N/A</v>
      </c>
    </row>
    <row r="6952" spans="1:16" x14ac:dyDescent="0.25">
      <c r="A6952" s="96" t="s">
        <v>3445</v>
      </c>
      <c r="B6952" s="21" t="s">
        <v>3446</v>
      </c>
      <c r="C6952" s="21"/>
      <c r="D6952" s="22">
        <v>0</v>
      </c>
      <c r="E6952" s="23">
        <v>0.16398497663884234</v>
      </c>
      <c r="F6952" s="23">
        <v>0.23214600119099899</v>
      </c>
      <c r="G6952" s="23">
        <v>-9.3009972730314791E-2</v>
      </c>
      <c r="H6952" s="23">
        <v>-0.18959362760802617</v>
      </c>
      <c r="I6952" s="25">
        <f t="shared" si="432"/>
        <v>0</v>
      </c>
      <c r="J6952" s="25">
        <f t="shared" si="433"/>
        <v>0</v>
      </c>
      <c r="K6952" s="25">
        <f t="shared" si="434"/>
        <v>0</v>
      </c>
      <c r="L6952" s="25">
        <f t="shared" si="435"/>
        <v>0</v>
      </c>
      <c r="M6952" s="25">
        <v>0</v>
      </c>
      <c r="N6952" s="25" t="e">
        <v>#N/A</v>
      </c>
      <c r="O6952" s="25" t="e">
        <f>VLOOKUP(A6952,'NFkB target TFs'!$E$10:$E$54,1,FALSE)</f>
        <v>#N/A</v>
      </c>
      <c r="P6952" s="25" t="e">
        <f>VLOOKUP(A6952,'all NFkB targets'!$A$6:$A$571,1,FALSE)</f>
        <v>#N/A</v>
      </c>
    </row>
    <row r="6953" spans="1:16" x14ac:dyDescent="0.25">
      <c r="A6953" s="96" t="s">
        <v>11611</v>
      </c>
      <c r="B6953" s="21" t="s">
        <v>11612</v>
      </c>
      <c r="C6953" s="21"/>
      <c r="D6953" s="22">
        <v>0</v>
      </c>
      <c r="E6953" s="23">
        <v>0.16120567693877058</v>
      </c>
      <c r="F6953" s="23">
        <v>-0.17114318528644512</v>
      </c>
      <c r="G6953" s="23">
        <v>0.20246537744880874</v>
      </c>
      <c r="H6953" s="23">
        <v>-0.18965680485559291</v>
      </c>
      <c r="I6953" s="25">
        <f t="shared" si="432"/>
        <v>0</v>
      </c>
      <c r="J6953" s="25">
        <f t="shared" si="433"/>
        <v>0</v>
      </c>
      <c r="K6953" s="25">
        <f t="shared" si="434"/>
        <v>0</v>
      </c>
      <c r="L6953" s="25">
        <f t="shared" si="435"/>
        <v>0</v>
      </c>
      <c r="M6953" s="25">
        <v>0</v>
      </c>
      <c r="N6953" s="25" t="e">
        <v>#N/A</v>
      </c>
      <c r="O6953" s="25" t="e">
        <f>VLOOKUP(A6953,'NFkB target TFs'!$E$10:$E$54,1,FALSE)</f>
        <v>#N/A</v>
      </c>
      <c r="P6953" s="25" t="e">
        <f>VLOOKUP(A6953,'all NFkB targets'!$A$6:$A$571,1,FALSE)</f>
        <v>#N/A</v>
      </c>
    </row>
    <row r="6954" spans="1:16" x14ac:dyDescent="0.25">
      <c r="A6954" s="96" t="s">
        <v>8693</v>
      </c>
      <c r="B6954" s="21" t="s">
        <v>8694</v>
      </c>
      <c r="C6954" s="21"/>
      <c r="D6954" s="22">
        <v>0</v>
      </c>
      <c r="E6954" s="23">
        <v>-3.1475448123469495E-2</v>
      </c>
      <c r="F6954" s="23">
        <v>0.12446690404833562</v>
      </c>
      <c r="G6954" s="23">
        <v>0.20618262237557691</v>
      </c>
      <c r="H6954" s="23">
        <v>-0.1897477865570113</v>
      </c>
      <c r="I6954" s="25">
        <f t="shared" si="432"/>
        <v>0</v>
      </c>
      <c r="J6954" s="25">
        <f t="shared" si="433"/>
        <v>0</v>
      </c>
      <c r="K6954" s="25">
        <f t="shared" si="434"/>
        <v>0</v>
      </c>
      <c r="L6954" s="25">
        <f t="shared" si="435"/>
        <v>0</v>
      </c>
      <c r="M6954" s="25">
        <v>0</v>
      </c>
      <c r="N6954" s="25" t="e">
        <v>#N/A</v>
      </c>
      <c r="O6954" s="25" t="e">
        <f>VLOOKUP(A6954,'NFkB target TFs'!$E$10:$E$54,1,FALSE)</f>
        <v>#N/A</v>
      </c>
      <c r="P6954" s="25" t="e">
        <f>VLOOKUP(A6954,'all NFkB targets'!$A$6:$A$571,1,FALSE)</f>
        <v>#N/A</v>
      </c>
    </row>
    <row r="6955" spans="1:16" x14ac:dyDescent="0.25">
      <c r="A6955" s="96" t="s">
        <v>1782</v>
      </c>
      <c r="B6955" s="21" t="s">
        <v>1783</v>
      </c>
      <c r="C6955" s="21"/>
      <c r="D6955" s="22">
        <v>0</v>
      </c>
      <c r="E6955" s="23">
        <v>0.40735778323721433</v>
      </c>
      <c r="F6955" s="23">
        <v>-0.34030082954150076</v>
      </c>
      <c r="G6955" s="23">
        <v>-0.24437929701483441</v>
      </c>
      <c r="H6955" s="23">
        <v>-0.18998005448504457</v>
      </c>
      <c r="I6955" s="25">
        <f t="shared" si="432"/>
        <v>0</v>
      </c>
      <c r="J6955" s="25">
        <f t="shared" si="433"/>
        <v>0</v>
      </c>
      <c r="K6955" s="25">
        <f t="shared" si="434"/>
        <v>0</v>
      </c>
      <c r="L6955" s="25">
        <f t="shared" si="435"/>
        <v>0</v>
      </c>
      <c r="M6955" s="25">
        <v>0</v>
      </c>
      <c r="N6955" s="25" t="e">
        <v>#N/A</v>
      </c>
      <c r="O6955" s="25" t="e">
        <f>VLOOKUP(A6955,'NFkB target TFs'!$E$10:$E$54,1,FALSE)</f>
        <v>#N/A</v>
      </c>
      <c r="P6955" s="25" t="e">
        <f>VLOOKUP(A6955,'all NFkB targets'!$A$6:$A$571,1,FALSE)</f>
        <v>#N/A</v>
      </c>
    </row>
    <row r="6956" spans="1:16" x14ac:dyDescent="0.25">
      <c r="A6956" s="96" t="s">
        <v>6642</v>
      </c>
      <c r="B6956" s="21" t="s">
        <v>6643</v>
      </c>
      <c r="C6956" s="21"/>
      <c r="D6956" s="22">
        <v>0</v>
      </c>
      <c r="E6956" s="23">
        <v>0.47722860583083065</v>
      </c>
      <c r="F6956" s="23">
        <v>0.48809562988111888</v>
      </c>
      <c r="G6956" s="23">
        <v>-0.2915016282942014</v>
      </c>
      <c r="H6956" s="23">
        <v>-0.19004916225679921</v>
      </c>
      <c r="I6956" s="25">
        <f t="shared" ref="I6956:I7019" si="436">IF(ABS(E6956)&gt;0.585,1,0)</f>
        <v>0</v>
      </c>
      <c r="J6956" s="25">
        <f t="shared" ref="J6956:J7019" si="437">IF(ABS(F6956)&gt;0.585,1,0)</f>
        <v>0</v>
      </c>
      <c r="K6956" s="25">
        <f t="shared" ref="K6956:K7019" si="438">IF(ABS(G6956)&gt;0.585,1,0)</f>
        <v>0</v>
      </c>
      <c r="L6956" s="25">
        <f t="shared" ref="L6956:L7019" si="439">IF(ABS(H6956)&gt;0.585,1,0)</f>
        <v>0</v>
      </c>
      <c r="M6956" s="25">
        <v>0</v>
      </c>
      <c r="N6956" s="25" t="e">
        <v>#N/A</v>
      </c>
      <c r="O6956" s="25" t="e">
        <f>VLOOKUP(A6956,'NFkB target TFs'!$E$10:$E$54,1,FALSE)</f>
        <v>#N/A</v>
      </c>
      <c r="P6956" s="25" t="e">
        <f>VLOOKUP(A6956,'all NFkB targets'!$A$6:$A$571,1,FALSE)</f>
        <v>#N/A</v>
      </c>
    </row>
    <row r="6957" spans="1:16" x14ac:dyDescent="0.25">
      <c r="A6957" s="96" t="s">
        <v>82</v>
      </c>
      <c r="B6957" s="21" t="s">
        <v>9394</v>
      </c>
      <c r="C6957" s="21"/>
      <c r="D6957" s="22">
        <v>0</v>
      </c>
      <c r="E6957" s="23">
        <v>-2.227240953183462E-3</v>
      </c>
      <c r="F6957" s="23">
        <v>-0.34152469147216247</v>
      </c>
      <c r="G6957" s="23">
        <v>0.14862103428010573</v>
      </c>
      <c r="H6957" s="23">
        <v>-0.19005263332587199</v>
      </c>
      <c r="I6957" s="25">
        <f t="shared" si="436"/>
        <v>0</v>
      </c>
      <c r="J6957" s="25">
        <f t="shared" si="437"/>
        <v>0</v>
      </c>
      <c r="K6957" s="25">
        <f t="shared" si="438"/>
        <v>0</v>
      </c>
      <c r="L6957" s="25">
        <f t="shared" si="439"/>
        <v>0</v>
      </c>
      <c r="M6957" s="25">
        <v>0</v>
      </c>
      <c r="N6957" s="33" t="s">
        <v>82</v>
      </c>
      <c r="O6957" s="25" t="e">
        <f>VLOOKUP(A6957,'NFkB target TFs'!$E$10:$E$54,1,FALSE)</f>
        <v>#N/A</v>
      </c>
      <c r="P6957" s="25" t="e">
        <f>VLOOKUP(A6957,'all NFkB targets'!$A$6:$A$571,1,FALSE)</f>
        <v>#N/A</v>
      </c>
    </row>
    <row r="6958" spans="1:16" x14ac:dyDescent="0.25">
      <c r="A6958" s="96" t="s">
        <v>447</v>
      </c>
      <c r="B6958" s="21" t="s">
        <v>448</v>
      </c>
      <c r="C6958" s="21"/>
      <c r="D6958" s="22">
        <v>0</v>
      </c>
      <c r="E6958" s="23">
        <v>4.964818714462524E-3</v>
      </c>
      <c r="F6958" s="23">
        <v>-5.3810128745304359E-2</v>
      </c>
      <c r="G6958" s="23">
        <v>-0.25838434969698043</v>
      </c>
      <c r="H6958" s="23">
        <v>-0.19006429483750484</v>
      </c>
      <c r="I6958" s="25">
        <f t="shared" si="436"/>
        <v>0</v>
      </c>
      <c r="J6958" s="25">
        <f t="shared" si="437"/>
        <v>0</v>
      </c>
      <c r="K6958" s="25">
        <f t="shared" si="438"/>
        <v>0</v>
      </c>
      <c r="L6958" s="25">
        <f t="shared" si="439"/>
        <v>0</v>
      </c>
      <c r="M6958" s="25">
        <v>0</v>
      </c>
      <c r="N6958" s="25" t="e">
        <v>#N/A</v>
      </c>
      <c r="O6958" s="25" t="e">
        <f>VLOOKUP(A6958,'NFkB target TFs'!$E$10:$E$54,1,FALSE)</f>
        <v>#N/A</v>
      </c>
      <c r="P6958" s="25" t="e">
        <f>VLOOKUP(A6958,'all NFkB targets'!$A$6:$A$571,1,FALSE)</f>
        <v>#N/A</v>
      </c>
    </row>
    <row r="6959" spans="1:16" x14ac:dyDescent="0.25">
      <c r="A6959" s="96" t="s">
        <v>4292</v>
      </c>
      <c r="B6959" s="21" t="s">
        <v>4293</v>
      </c>
      <c r="C6959" s="21"/>
      <c r="D6959" s="22">
        <v>0</v>
      </c>
      <c r="E6959" s="23">
        <v>0.33048683135940737</v>
      </c>
      <c r="F6959" s="23">
        <v>-0.11971162927422137</v>
      </c>
      <c r="G6959" s="23">
        <v>0.53334839311361681</v>
      </c>
      <c r="H6959" s="23">
        <v>-0.19010399180544288</v>
      </c>
      <c r="I6959" s="25">
        <f t="shared" si="436"/>
        <v>0</v>
      </c>
      <c r="J6959" s="25">
        <f t="shared" si="437"/>
        <v>0</v>
      </c>
      <c r="K6959" s="25">
        <f t="shared" si="438"/>
        <v>0</v>
      </c>
      <c r="L6959" s="25">
        <f t="shared" si="439"/>
        <v>0</v>
      </c>
      <c r="M6959" s="25">
        <v>0</v>
      </c>
      <c r="N6959" s="25" t="e">
        <v>#N/A</v>
      </c>
      <c r="O6959" s="25" t="e">
        <f>VLOOKUP(A6959,'NFkB target TFs'!$E$10:$E$54,1,FALSE)</f>
        <v>#N/A</v>
      </c>
      <c r="P6959" s="25" t="e">
        <f>VLOOKUP(A6959,'all NFkB targets'!$A$6:$A$571,1,FALSE)</f>
        <v>#N/A</v>
      </c>
    </row>
    <row r="6960" spans="1:16" x14ac:dyDescent="0.25">
      <c r="A6960" s="96" t="s">
        <v>1074</v>
      </c>
      <c r="B6960" s="21" t="s">
        <v>1075</v>
      </c>
      <c r="C6960" s="21"/>
      <c r="D6960" s="22">
        <v>0</v>
      </c>
      <c r="E6960" s="23">
        <v>0.17811749955542006</v>
      </c>
      <c r="F6960" s="23">
        <v>-0.48550364185710021</v>
      </c>
      <c r="G6960" s="23">
        <v>-0.38484315509395323</v>
      </c>
      <c r="H6960" s="23">
        <v>-0.1902312242769468</v>
      </c>
      <c r="I6960" s="25">
        <f t="shared" si="436"/>
        <v>0</v>
      </c>
      <c r="J6960" s="25">
        <f t="shared" si="437"/>
        <v>0</v>
      </c>
      <c r="K6960" s="25">
        <f t="shared" si="438"/>
        <v>0</v>
      </c>
      <c r="L6960" s="25">
        <f t="shared" si="439"/>
        <v>0</v>
      </c>
      <c r="M6960" s="25">
        <v>0</v>
      </c>
      <c r="N6960" s="25" t="e">
        <v>#N/A</v>
      </c>
      <c r="O6960" s="25" t="e">
        <f>VLOOKUP(A6960,'NFkB target TFs'!$E$10:$E$54,1,FALSE)</f>
        <v>#N/A</v>
      </c>
      <c r="P6960" s="25" t="e">
        <f>VLOOKUP(A6960,'all NFkB targets'!$A$6:$A$571,1,FALSE)</f>
        <v>#N/A</v>
      </c>
    </row>
    <row r="6961" spans="1:16" x14ac:dyDescent="0.25">
      <c r="A6961" s="96" t="s">
        <v>4620</v>
      </c>
      <c r="B6961" s="21" t="s">
        <v>4621</v>
      </c>
      <c r="C6961" s="21"/>
      <c r="D6961" s="22">
        <v>0</v>
      </c>
      <c r="E6961" s="23">
        <v>0.10046817864764057</v>
      </c>
      <c r="F6961" s="23">
        <v>0.14120778334835904</v>
      </c>
      <c r="G6961" s="23">
        <v>0.11985496774553168</v>
      </c>
      <c r="H6961" s="23">
        <v>-0.19026329202056932</v>
      </c>
      <c r="I6961" s="25">
        <f t="shared" si="436"/>
        <v>0</v>
      </c>
      <c r="J6961" s="25">
        <f t="shared" si="437"/>
        <v>0</v>
      </c>
      <c r="K6961" s="25">
        <f t="shared" si="438"/>
        <v>0</v>
      </c>
      <c r="L6961" s="25">
        <f t="shared" si="439"/>
        <v>0</v>
      </c>
      <c r="M6961" s="25">
        <v>0</v>
      </c>
      <c r="N6961" s="25" t="e">
        <v>#N/A</v>
      </c>
      <c r="O6961" s="25" t="e">
        <f>VLOOKUP(A6961,'NFkB target TFs'!$E$10:$E$54,1,FALSE)</f>
        <v>#N/A</v>
      </c>
      <c r="P6961" s="25" t="e">
        <f>VLOOKUP(A6961,'all NFkB targets'!$A$6:$A$571,1,FALSE)</f>
        <v>#N/A</v>
      </c>
    </row>
    <row r="6962" spans="1:16" x14ac:dyDescent="0.25">
      <c r="A6962" s="96" t="s">
        <v>9173</v>
      </c>
      <c r="B6962" s="21" t="s">
        <v>9174</v>
      </c>
      <c r="C6962" s="21"/>
      <c r="D6962" s="22">
        <v>0</v>
      </c>
      <c r="E6962" s="23">
        <v>0.29545588352617158</v>
      </c>
      <c r="F6962" s="23">
        <v>0.23668080826885132</v>
      </c>
      <c r="G6962" s="23">
        <v>0.14060572429251114</v>
      </c>
      <c r="H6962" s="23">
        <v>-0.19058328941477165</v>
      </c>
      <c r="I6962" s="25">
        <f t="shared" si="436"/>
        <v>0</v>
      </c>
      <c r="J6962" s="25">
        <f t="shared" si="437"/>
        <v>0</v>
      </c>
      <c r="K6962" s="25">
        <f t="shared" si="438"/>
        <v>0</v>
      </c>
      <c r="L6962" s="25">
        <f t="shared" si="439"/>
        <v>0</v>
      </c>
      <c r="M6962" s="25">
        <v>0</v>
      </c>
      <c r="N6962" s="25" t="e">
        <v>#N/A</v>
      </c>
      <c r="O6962" s="25" t="e">
        <f>VLOOKUP(A6962,'NFkB target TFs'!$E$10:$E$54,1,FALSE)</f>
        <v>#N/A</v>
      </c>
      <c r="P6962" s="25" t="e">
        <f>VLOOKUP(A6962,'all NFkB targets'!$A$6:$A$571,1,FALSE)</f>
        <v>#N/A</v>
      </c>
    </row>
    <row r="6963" spans="1:16" x14ac:dyDescent="0.25">
      <c r="A6963" s="96" t="s">
        <v>7702</v>
      </c>
      <c r="B6963" s="21" t="s">
        <v>7703</v>
      </c>
      <c r="C6963" s="21"/>
      <c r="D6963" s="22">
        <v>0</v>
      </c>
      <c r="E6963" s="23">
        <v>-0.18743239598259323</v>
      </c>
      <c r="F6963" s="23">
        <v>5.8105816447856992E-3</v>
      </c>
      <c r="G6963" s="23">
        <v>-2.0946589665784134E-2</v>
      </c>
      <c r="H6963" s="23">
        <v>-0.19067865696397898</v>
      </c>
      <c r="I6963" s="25">
        <f t="shared" si="436"/>
        <v>0</v>
      </c>
      <c r="J6963" s="25">
        <f t="shared" si="437"/>
        <v>0</v>
      </c>
      <c r="K6963" s="25">
        <f t="shared" si="438"/>
        <v>0</v>
      </c>
      <c r="L6963" s="25">
        <f t="shared" si="439"/>
        <v>0</v>
      </c>
      <c r="M6963" s="25">
        <v>0</v>
      </c>
      <c r="N6963" s="25" t="e">
        <v>#N/A</v>
      </c>
      <c r="O6963" s="25" t="e">
        <f>VLOOKUP(A6963,'NFkB target TFs'!$E$10:$E$54,1,FALSE)</f>
        <v>#N/A</v>
      </c>
      <c r="P6963" s="25" t="e">
        <f>VLOOKUP(A6963,'all NFkB targets'!$A$6:$A$571,1,FALSE)</f>
        <v>#N/A</v>
      </c>
    </row>
    <row r="6964" spans="1:16" x14ac:dyDescent="0.25">
      <c r="A6964" s="96" t="s">
        <v>1446</v>
      </c>
      <c r="B6964" s="21" t="s">
        <v>1447</v>
      </c>
      <c r="C6964" s="21"/>
      <c r="D6964" s="22">
        <v>0</v>
      </c>
      <c r="E6964" s="23">
        <v>-3.5961539466805463E-2</v>
      </c>
      <c r="F6964" s="23">
        <v>6.5643722267234661E-3</v>
      </c>
      <c r="G6964" s="23">
        <v>-0.20922452986974385</v>
      </c>
      <c r="H6964" s="23">
        <v>-0.19077208154843034</v>
      </c>
      <c r="I6964" s="25">
        <f t="shared" si="436"/>
        <v>0</v>
      </c>
      <c r="J6964" s="25">
        <f t="shared" si="437"/>
        <v>0</v>
      </c>
      <c r="K6964" s="25">
        <f t="shared" si="438"/>
        <v>0</v>
      </c>
      <c r="L6964" s="25">
        <f t="shared" si="439"/>
        <v>0</v>
      </c>
      <c r="M6964" s="25">
        <v>0</v>
      </c>
      <c r="N6964" s="25" t="e">
        <v>#N/A</v>
      </c>
      <c r="O6964" s="25" t="e">
        <f>VLOOKUP(A6964,'NFkB target TFs'!$E$10:$E$54,1,FALSE)</f>
        <v>#N/A</v>
      </c>
      <c r="P6964" s="25" t="e">
        <f>VLOOKUP(A6964,'all NFkB targets'!$A$6:$A$571,1,FALSE)</f>
        <v>#N/A</v>
      </c>
    </row>
    <row r="6965" spans="1:16" x14ac:dyDescent="0.25">
      <c r="A6965" s="96" t="s">
        <v>2289</v>
      </c>
      <c r="B6965" s="21" t="s">
        <v>2290</v>
      </c>
      <c r="C6965" s="21"/>
      <c r="D6965" s="22">
        <v>0</v>
      </c>
      <c r="E6965" s="23">
        <v>0.3711598993206387</v>
      </c>
      <c r="F6965" s="23">
        <v>-0.26513571738208369</v>
      </c>
      <c r="G6965" s="23">
        <v>-0.31090160279960238</v>
      </c>
      <c r="H6965" s="23">
        <v>-0.19077558344259102</v>
      </c>
      <c r="I6965" s="25">
        <f t="shared" si="436"/>
        <v>0</v>
      </c>
      <c r="J6965" s="25">
        <f t="shared" si="437"/>
        <v>0</v>
      </c>
      <c r="K6965" s="25">
        <f t="shared" si="438"/>
        <v>0</v>
      </c>
      <c r="L6965" s="25">
        <f t="shared" si="439"/>
        <v>0</v>
      </c>
      <c r="M6965" s="25">
        <v>0</v>
      </c>
      <c r="N6965" s="25" t="e">
        <v>#N/A</v>
      </c>
      <c r="O6965" s="25" t="e">
        <f>VLOOKUP(A6965,'NFkB target TFs'!$E$10:$E$54,1,FALSE)</f>
        <v>#N/A</v>
      </c>
      <c r="P6965" s="25" t="e">
        <f>VLOOKUP(A6965,'all NFkB targets'!$A$6:$A$571,1,FALSE)</f>
        <v>#N/A</v>
      </c>
    </row>
    <row r="6966" spans="1:16" x14ac:dyDescent="0.25">
      <c r="A6966" s="96" t="s">
        <v>11886</v>
      </c>
      <c r="B6966" s="21" t="s">
        <v>941</v>
      </c>
      <c r="C6966" s="21"/>
      <c r="D6966" s="22">
        <v>0</v>
      </c>
      <c r="E6966" s="23">
        <v>0.10276969203335601</v>
      </c>
      <c r="F6966" s="23">
        <v>-0.14166114922359091</v>
      </c>
      <c r="G6966" s="23">
        <v>-0.15710347977162842</v>
      </c>
      <c r="H6966" s="23">
        <v>-0.19081601893457814</v>
      </c>
      <c r="I6966" s="25">
        <f t="shared" si="436"/>
        <v>0</v>
      </c>
      <c r="J6966" s="25">
        <f t="shared" si="437"/>
        <v>0</v>
      </c>
      <c r="K6966" s="25">
        <f t="shared" si="438"/>
        <v>0</v>
      </c>
      <c r="L6966" s="25">
        <f t="shared" si="439"/>
        <v>0</v>
      </c>
      <c r="M6966" s="25">
        <v>0</v>
      </c>
      <c r="N6966" s="25" t="e">
        <v>#N/A</v>
      </c>
      <c r="O6966" s="25" t="e">
        <f>VLOOKUP(A6966,'NFkB target TFs'!$E$10:$E$54,1,FALSE)</f>
        <v>#N/A</v>
      </c>
      <c r="P6966" s="25" t="e">
        <f>VLOOKUP(A6966,'all NFkB targets'!$A$6:$A$571,1,FALSE)</f>
        <v>#N/A</v>
      </c>
    </row>
    <row r="6967" spans="1:16" x14ac:dyDescent="0.25">
      <c r="A6967" s="96" t="s">
        <v>5034</v>
      </c>
      <c r="B6967" s="21" t="s">
        <v>5035</v>
      </c>
      <c r="C6967" s="21"/>
      <c r="D6967" s="22">
        <v>0</v>
      </c>
      <c r="E6967" s="23">
        <v>0.56237994049093532</v>
      </c>
      <c r="F6967" s="23">
        <v>9.4225609507810809E-2</v>
      </c>
      <c r="G6967" s="23">
        <v>5.6252546441414371E-2</v>
      </c>
      <c r="H6967" s="23">
        <v>-0.19084803047050128</v>
      </c>
      <c r="I6967" s="25">
        <f t="shared" si="436"/>
        <v>0</v>
      </c>
      <c r="J6967" s="25">
        <f t="shared" si="437"/>
        <v>0</v>
      </c>
      <c r="K6967" s="25">
        <f t="shared" si="438"/>
        <v>0</v>
      </c>
      <c r="L6967" s="25">
        <f t="shared" si="439"/>
        <v>0</v>
      </c>
      <c r="M6967" s="25">
        <v>0</v>
      </c>
      <c r="N6967" s="25" t="e">
        <v>#N/A</v>
      </c>
      <c r="O6967" s="25" t="e">
        <f>VLOOKUP(A6967,'NFkB target TFs'!$E$10:$E$54,1,FALSE)</f>
        <v>#N/A</v>
      </c>
      <c r="P6967" s="25" t="e">
        <f>VLOOKUP(A6967,'all NFkB targets'!$A$6:$A$571,1,FALSE)</f>
        <v>#N/A</v>
      </c>
    </row>
    <row r="6968" spans="1:16" x14ac:dyDescent="0.25">
      <c r="A6968" s="96" t="s">
        <v>12193</v>
      </c>
      <c r="B6968" s="21" t="s">
        <v>12194</v>
      </c>
      <c r="C6968" s="21"/>
      <c r="D6968" s="22">
        <v>0</v>
      </c>
      <c r="E6968" s="24">
        <v>-0.66570691099638435</v>
      </c>
      <c r="F6968" s="23">
        <v>9.2778568940214287E-2</v>
      </c>
      <c r="G6968" s="24">
        <v>-0.53137754764017175</v>
      </c>
      <c r="H6968" s="24">
        <v>-0.19110231598141073</v>
      </c>
      <c r="I6968" s="25">
        <f t="shared" si="436"/>
        <v>1</v>
      </c>
      <c r="J6968" s="25">
        <f t="shared" si="437"/>
        <v>0</v>
      </c>
      <c r="K6968" s="25">
        <f t="shared" si="438"/>
        <v>0</v>
      </c>
      <c r="L6968" s="25">
        <f t="shared" si="439"/>
        <v>0</v>
      </c>
      <c r="M6968" s="25">
        <v>1</v>
      </c>
      <c r="N6968" s="25" t="e">
        <v>#N/A</v>
      </c>
      <c r="O6968" s="25" t="e">
        <f>VLOOKUP(A6968,'NFkB target TFs'!$E$10:$E$54,1,FALSE)</f>
        <v>#N/A</v>
      </c>
      <c r="P6968" s="25" t="e">
        <f>VLOOKUP(A6968,'all NFkB targets'!$A$6:$A$571,1,FALSE)</f>
        <v>#N/A</v>
      </c>
    </row>
    <row r="6969" spans="1:16" x14ac:dyDescent="0.25">
      <c r="A6969" s="96" t="s">
        <v>13126</v>
      </c>
      <c r="B6969" s="21" t="s">
        <v>13127</v>
      </c>
      <c r="C6969" s="21"/>
      <c r="D6969" s="22">
        <v>0</v>
      </c>
      <c r="E6969" s="24">
        <v>-0.38979771323286233</v>
      </c>
      <c r="F6969" s="23">
        <v>-5.4045348947641868E-2</v>
      </c>
      <c r="G6969" s="24">
        <v>-0.84347925007969315</v>
      </c>
      <c r="H6969" s="24">
        <v>-0.19110249366647117</v>
      </c>
      <c r="I6969" s="25">
        <f t="shared" si="436"/>
        <v>0</v>
      </c>
      <c r="J6969" s="25">
        <f t="shared" si="437"/>
        <v>0</v>
      </c>
      <c r="K6969" s="25">
        <f t="shared" si="438"/>
        <v>1</v>
      </c>
      <c r="L6969" s="25">
        <f t="shared" si="439"/>
        <v>0</v>
      </c>
      <c r="M6969" s="25">
        <v>1</v>
      </c>
      <c r="N6969" s="25" t="e">
        <v>#N/A</v>
      </c>
      <c r="O6969" s="25" t="e">
        <f>VLOOKUP(A6969,'NFkB target TFs'!$E$10:$E$54,1,FALSE)</f>
        <v>#N/A</v>
      </c>
      <c r="P6969" s="25" t="e">
        <f>VLOOKUP(A6969,'all NFkB targets'!$A$6:$A$571,1,FALSE)</f>
        <v>#N/A</v>
      </c>
    </row>
    <row r="6970" spans="1:16" x14ac:dyDescent="0.25">
      <c r="A6970" s="96" t="s">
        <v>8409</v>
      </c>
      <c r="B6970" s="21" t="s">
        <v>8410</v>
      </c>
      <c r="C6970" s="21"/>
      <c r="D6970" s="22">
        <v>0</v>
      </c>
      <c r="E6970" s="23">
        <v>3.2463327085127815E-2</v>
      </c>
      <c r="F6970" s="23">
        <v>-8.2146860086166409E-2</v>
      </c>
      <c r="G6970" s="23">
        <v>-5.4725311532767613E-2</v>
      </c>
      <c r="H6970" s="23">
        <v>-0.19119511004635742</v>
      </c>
      <c r="I6970" s="25">
        <f t="shared" si="436"/>
        <v>0</v>
      </c>
      <c r="J6970" s="25">
        <f t="shared" si="437"/>
        <v>0</v>
      </c>
      <c r="K6970" s="25">
        <f t="shared" si="438"/>
        <v>0</v>
      </c>
      <c r="L6970" s="25">
        <f t="shared" si="439"/>
        <v>0</v>
      </c>
      <c r="M6970" s="25">
        <v>0</v>
      </c>
      <c r="N6970" s="25" t="e">
        <v>#N/A</v>
      </c>
      <c r="O6970" s="25" t="e">
        <f>VLOOKUP(A6970,'NFkB target TFs'!$E$10:$E$54,1,FALSE)</f>
        <v>#N/A</v>
      </c>
      <c r="P6970" s="25" t="e">
        <f>VLOOKUP(A6970,'all NFkB targets'!$A$6:$A$571,1,FALSE)</f>
        <v>#N/A</v>
      </c>
    </row>
    <row r="6971" spans="1:16" x14ac:dyDescent="0.25">
      <c r="A6971" s="96" t="s">
        <v>13944</v>
      </c>
      <c r="B6971" s="21" t="s">
        <v>13945</v>
      </c>
      <c r="C6971" s="21"/>
      <c r="D6971" s="22">
        <v>0</v>
      </c>
      <c r="E6971" s="28">
        <v>0.20121069036925976</v>
      </c>
      <c r="F6971" s="24">
        <v>-0.23543283890341968</v>
      </c>
      <c r="G6971" s="24">
        <v>-1.1035006264053366</v>
      </c>
      <c r="H6971" s="24">
        <v>-0.19135834385169229</v>
      </c>
      <c r="I6971" s="25">
        <f t="shared" si="436"/>
        <v>0</v>
      </c>
      <c r="J6971" s="25">
        <f t="shared" si="437"/>
        <v>0</v>
      </c>
      <c r="K6971" s="25">
        <f t="shared" si="438"/>
        <v>1</v>
      </c>
      <c r="L6971" s="25">
        <f t="shared" si="439"/>
        <v>0</v>
      </c>
      <c r="M6971" s="25">
        <v>1</v>
      </c>
      <c r="N6971" s="25" t="e">
        <v>#N/A</v>
      </c>
      <c r="O6971" s="25" t="e">
        <f>VLOOKUP(A6971,'NFkB target TFs'!$E$10:$E$54,1,FALSE)</f>
        <v>#N/A</v>
      </c>
      <c r="P6971" s="25" t="e">
        <f>VLOOKUP(A6971,'all NFkB targets'!$A$6:$A$571,1,FALSE)</f>
        <v>#N/A</v>
      </c>
    </row>
    <row r="6972" spans="1:16" x14ac:dyDescent="0.25">
      <c r="A6972" s="96" t="s">
        <v>3585</v>
      </c>
      <c r="B6972" s="21" t="s">
        <v>3586</v>
      </c>
      <c r="C6972" s="21"/>
      <c r="D6972" s="22">
        <v>0</v>
      </c>
      <c r="E6972" s="23">
        <v>0.27554584402950244</v>
      </c>
      <c r="F6972" s="23">
        <v>0.14001631363455444</v>
      </c>
      <c r="G6972" s="23">
        <v>-0.22052936355863376</v>
      </c>
      <c r="H6972" s="23">
        <v>-0.19148731809984898</v>
      </c>
      <c r="I6972" s="25">
        <f t="shared" si="436"/>
        <v>0</v>
      </c>
      <c r="J6972" s="25">
        <f t="shared" si="437"/>
        <v>0</v>
      </c>
      <c r="K6972" s="25">
        <f t="shared" si="438"/>
        <v>0</v>
      </c>
      <c r="L6972" s="25">
        <f t="shared" si="439"/>
        <v>0</v>
      </c>
      <c r="M6972" s="25">
        <v>0</v>
      </c>
      <c r="N6972" s="25" t="e">
        <v>#N/A</v>
      </c>
      <c r="O6972" s="25" t="e">
        <f>VLOOKUP(A6972,'NFkB target TFs'!$E$10:$E$54,1,FALSE)</f>
        <v>#N/A</v>
      </c>
      <c r="P6972" s="25" t="e">
        <f>VLOOKUP(A6972,'all NFkB targets'!$A$6:$A$571,1,FALSE)</f>
        <v>#N/A</v>
      </c>
    </row>
    <row r="6973" spans="1:16" x14ac:dyDescent="0.25">
      <c r="A6973" s="96" t="s">
        <v>6975</v>
      </c>
      <c r="B6973" s="21" t="s">
        <v>6976</v>
      </c>
      <c r="C6973" s="21"/>
      <c r="D6973" s="22">
        <v>0</v>
      </c>
      <c r="E6973" s="23">
        <v>-0.29613111588655916</v>
      </c>
      <c r="F6973" s="23">
        <v>-0.12272960027375196</v>
      </c>
      <c r="G6973" s="23">
        <v>-0.31469694037642704</v>
      </c>
      <c r="H6973" s="23">
        <v>-0.19163153667384411</v>
      </c>
      <c r="I6973" s="25">
        <f t="shared" si="436"/>
        <v>0</v>
      </c>
      <c r="J6973" s="25">
        <f t="shared" si="437"/>
        <v>0</v>
      </c>
      <c r="K6973" s="25">
        <f t="shared" si="438"/>
        <v>0</v>
      </c>
      <c r="L6973" s="25">
        <f t="shared" si="439"/>
        <v>0</v>
      </c>
      <c r="M6973" s="25">
        <v>0</v>
      </c>
      <c r="N6973" s="25" t="e">
        <v>#N/A</v>
      </c>
      <c r="O6973" s="25" t="e">
        <f>VLOOKUP(A6973,'NFkB target TFs'!$E$10:$E$54,1,FALSE)</f>
        <v>#N/A</v>
      </c>
      <c r="P6973" s="25" t="e">
        <f>VLOOKUP(A6973,'all NFkB targets'!$A$6:$A$571,1,FALSE)</f>
        <v>#N/A</v>
      </c>
    </row>
    <row r="6974" spans="1:16" x14ac:dyDescent="0.25">
      <c r="A6974" s="96" t="s">
        <v>1634</v>
      </c>
      <c r="B6974" s="21" t="s">
        <v>1635</v>
      </c>
      <c r="C6974" s="21"/>
      <c r="D6974" s="22">
        <v>0</v>
      </c>
      <c r="E6974" s="23">
        <v>-0.18733933675478134</v>
      </c>
      <c r="F6974" s="23">
        <v>0.15836559566858943</v>
      </c>
      <c r="G6974" s="23">
        <v>-2.1423022529142768E-2</v>
      </c>
      <c r="H6974" s="23">
        <v>-0.19166960708968869</v>
      </c>
      <c r="I6974" s="25">
        <f t="shared" si="436"/>
        <v>0</v>
      </c>
      <c r="J6974" s="25">
        <f t="shared" si="437"/>
        <v>0</v>
      </c>
      <c r="K6974" s="25">
        <f t="shared" si="438"/>
        <v>0</v>
      </c>
      <c r="L6974" s="25">
        <f t="shared" si="439"/>
        <v>0</v>
      </c>
      <c r="M6974" s="25">
        <v>0</v>
      </c>
      <c r="N6974" s="25" t="e">
        <v>#N/A</v>
      </c>
      <c r="O6974" s="25" t="e">
        <f>VLOOKUP(A6974,'NFkB target TFs'!$E$10:$E$54,1,FALSE)</f>
        <v>#N/A</v>
      </c>
      <c r="P6974" s="25" t="e">
        <f>VLOOKUP(A6974,'all NFkB targets'!$A$6:$A$571,1,FALSE)</f>
        <v>#N/A</v>
      </c>
    </row>
    <row r="6975" spans="1:16" x14ac:dyDescent="0.25">
      <c r="A6975" s="96" t="s">
        <v>419</v>
      </c>
      <c r="B6975" s="21" t="s">
        <v>420</v>
      </c>
      <c r="C6975" s="21"/>
      <c r="D6975" s="22">
        <v>0</v>
      </c>
      <c r="E6975" s="23">
        <v>-2.6981457762839139E-2</v>
      </c>
      <c r="F6975" s="23">
        <v>-0.22789439765144165</v>
      </c>
      <c r="G6975" s="23">
        <v>3.7466092545331724E-2</v>
      </c>
      <c r="H6975" s="23">
        <v>-0.19178566055151222</v>
      </c>
      <c r="I6975" s="25">
        <f t="shared" si="436"/>
        <v>0</v>
      </c>
      <c r="J6975" s="25">
        <f t="shared" si="437"/>
        <v>0</v>
      </c>
      <c r="K6975" s="25">
        <f t="shared" si="438"/>
        <v>0</v>
      </c>
      <c r="L6975" s="25">
        <f t="shared" si="439"/>
        <v>0</v>
      </c>
      <c r="M6975" s="25">
        <v>0</v>
      </c>
      <c r="N6975" s="25" t="e">
        <v>#N/A</v>
      </c>
      <c r="O6975" s="25" t="e">
        <f>VLOOKUP(A6975,'NFkB target TFs'!$E$10:$E$54,1,FALSE)</f>
        <v>#N/A</v>
      </c>
      <c r="P6975" s="25" t="e">
        <f>VLOOKUP(A6975,'all NFkB targets'!$A$6:$A$571,1,FALSE)</f>
        <v>#N/A</v>
      </c>
    </row>
    <row r="6976" spans="1:16" x14ac:dyDescent="0.25">
      <c r="A6976" s="96" t="s">
        <v>8015</v>
      </c>
      <c r="B6976" s="21" t="s">
        <v>8016</v>
      </c>
      <c r="C6976" s="21"/>
      <c r="D6976" s="22">
        <v>0</v>
      </c>
      <c r="E6976" s="23">
        <v>0.22239242133644802</v>
      </c>
      <c r="F6976" s="23">
        <v>5.4430943977776564E-2</v>
      </c>
      <c r="G6976" s="23">
        <v>7.8481097190896326E-2</v>
      </c>
      <c r="H6976" s="23">
        <v>-0.19189848613093818</v>
      </c>
      <c r="I6976" s="25">
        <f t="shared" si="436"/>
        <v>0</v>
      </c>
      <c r="J6976" s="25">
        <f t="shared" si="437"/>
        <v>0</v>
      </c>
      <c r="K6976" s="25">
        <f t="shared" si="438"/>
        <v>0</v>
      </c>
      <c r="L6976" s="25">
        <f t="shared" si="439"/>
        <v>0</v>
      </c>
      <c r="M6976" s="25">
        <v>0</v>
      </c>
      <c r="N6976" s="25" t="e">
        <v>#N/A</v>
      </c>
      <c r="O6976" s="25" t="e">
        <f>VLOOKUP(A6976,'NFkB target TFs'!$E$10:$E$54,1,FALSE)</f>
        <v>#N/A</v>
      </c>
      <c r="P6976" s="25" t="e">
        <f>VLOOKUP(A6976,'all NFkB targets'!$A$6:$A$571,1,FALSE)</f>
        <v>#N/A</v>
      </c>
    </row>
    <row r="6977" spans="1:16" x14ac:dyDescent="0.25">
      <c r="A6977" s="96" t="s">
        <v>652</v>
      </c>
      <c r="B6977" s="21" t="s">
        <v>653</v>
      </c>
      <c r="C6977" s="21"/>
      <c r="D6977" s="22">
        <v>0</v>
      </c>
      <c r="E6977" s="23">
        <v>0.55585764221576073</v>
      </c>
      <c r="F6977" s="23">
        <v>-0.10639900624712703</v>
      </c>
      <c r="G6977" s="23">
        <v>-0.13098976080325234</v>
      </c>
      <c r="H6977" s="23">
        <v>-0.19203773316161665</v>
      </c>
      <c r="I6977" s="25">
        <f t="shared" si="436"/>
        <v>0</v>
      </c>
      <c r="J6977" s="25">
        <f t="shared" si="437"/>
        <v>0</v>
      </c>
      <c r="K6977" s="25">
        <f t="shared" si="438"/>
        <v>0</v>
      </c>
      <c r="L6977" s="25">
        <f t="shared" si="439"/>
        <v>0</v>
      </c>
      <c r="M6977" s="25">
        <v>0</v>
      </c>
      <c r="N6977" s="25" t="e">
        <v>#N/A</v>
      </c>
      <c r="O6977" s="25" t="e">
        <f>VLOOKUP(A6977,'NFkB target TFs'!$E$10:$E$54,1,FALSE)</f>
        <v>#N/A</v>
      </c>
      <c r="P6977" s="25" t="e">
        <f>VLOOKUP(A6977,'all NFkB targets'!$A$6:$A$571,1,FALSE)</f>
        <v>#N/A</v>
      </c>
    </row>
    <row r="6978" spans="1:16" x14ac:dyDescent="0.25">
      <c r="A6978" s="96" t="s">
        <v>1130</v>
      </c>
      <c r="B6978" s="21" t="s">
        <v>1131</v>
      </c>
      <c r="C6978" s="21"/>
      <c r="D6978" s="22">
        <v>0</v>
      </c>
      <c r="E6978" s="23">
        <v>0.13763496761863531</v>
      </c>
      <c r="F6978" s="23">
        <v>2.704819379309692E-2</v>
      </c>
      <c r="G6978" s="23">
        <v>0.29129862617105884</v>
      </c>
      <c r="H6978" s="23">
        <v>-0.19208207499246449</v>
      </c>
      <c r="I6978" s="25">
        <f t="shared" si="436"/>
        <v>0</v>
      </c>
      <c r="J6978" s="25">
        <f t="shared" si="437"/>
        <v>0</v>
      </c>
      <c r="K6978" s="25">
        <f t="shared" si="438"/>
        <v>0</v>
      </c>
      <c r="L6978" s="25">
        <f t="shared" si="439"/>
        <v>0</v>
      </c>
      <c r="M6978" s="25">
        <v>0</v>
      </c>
      <c r="N6978" s="25" t="e">
        <v>#N/A</v>
      </c>
      <c r="O6978" s="25" t="e">
        <f>VLOOKUP(A6978,'NFkB target TFs'!$E$10:$E$54,1,FALSE)</f>
        <v>#N/A</v>
      </c>
      <c r="P6978" s="25" t="e">
        <f>VLOOKUP(A6978,'all NFkB targets'!$A$6:$A$571,1,FALSE)</f>
        <v>#N/A</v>
      </c>
    </row>
    <row r="6979" spans="1:16" x14ac:dyDescent="0.25">
      <c r="A6979" s="96" t="s">
        <v>4379</v>
      </c>
      <c r="B6979" s="21" t="s">
        <v>4380</v>
      </c>
      <c r="C6979" s="21"/>
      <c r="D6979" s="22">
        <v>0</v>
      </c>
      <c r="E6979" s="23">
        <v>-1.5576531129215436E-2</v>
      </c>
      <c r="F6979" s="23">
        <v>0.10092064786148061</v>
      </c>
      <c r="G6979" s="23">
        <v>-0.11543167852247532</v>
      </c>
      <c r="H6979" s="23">
        <v>-0.19228712745138862</v>
      </c>
      <c r="I6979" s="25">
        <f t="shared" si="436"/>
        <v>0</v>
      </c>
      <c r="J6979" s="25">
        <f t="shared" si="437"/>
        <v>0</v>
      </c>
      <c r="K6979" s="25">
        <f t="shared" si="438"/>
        <v>0</v>
      </c>
      <c r="L6979" s="25">
        <f t="shared" si="439"/>
        <v>0</v>
      </c>
      <c r="M6979" s="25">
        <v>0</v>
      </c>
      <c r="N6979" s="25" t="e">
        <v>#N/A</v>
      </c>
      <c r="O6979" s="25" t="e">
        <f>VLOOKUP(A6979,'NFkB target TFs'!$E$10:$E$54,1,FALSE)</f>
        <v>#N/A</v>
      </c>
      <c r="P6979" s="25" t="e">
        <f>VLOOKUP(A6979,'all NFkB targets'!$A$6:$A$571,1,FALSE)</f>
        <v>#N/A</v>
      </c>
    </row>
    <row r="6980" spans="1:16" x14ac:dyDescent="0.25">
      <c r="A6980" s="96" t="s">
        <v>11818</v>
      </c>
      <c r="B6980" s="21" t="s">
        <v>941</v>
      </c>
      <c r="C6980" s="21"/>
      <c r="D6980" s="22">
        <v>0</v>
      </c>
      <c r="E6980" s="23">
        <v>6.7664213055368674E-3</v>
      </c>
      <c r="F6980" s="23">
        <v>5.7867513739091159E-2</v>
      </c>
      <c r="G6980" s="23">
        <v>-0.10764839244725305</v>
      </c>
      <c r="H6980" s="23">
        <v>-0.19231144850023374</v>
      </c>
      <c r="I6980" s="25">
        <f t="shared" si="436"/>
        <v>0</v>
      </c>
      <c r="J6980" s="25">
        <f t="shared" si="437"/>
        <v>0</v>
      </c>
      <c r="K6980" s="25">
        <f t="shared" si="438"/>
        <v>0</v>
      </c>
      <c r="L6980" s="25">
        <f t="shared" si="439"/>
        <v>0</v>
      </c>
      <c r="M6980" s="25">
        <v>0</v>
      </c>
      <c r="N6980" s="25" t="e">
        <v>#N/A</v>
      </c>
      <c r="O6980" s="25" t="e">
        <f>VLOOKUP(A6980,'NFkB target TFs'!$E$10:$E$54,1,FALSE)</f>
        <v>#N/A</v>
      </c>
      <c r="P6980" s="25" t="e">
        <f>VLOOKUP(A6980,'all NFkB targets'!$A$6:$A$571,1,FALSE)</f>
        <v>#N/A</v>
      </c>
    </row>
    <row r="6981" spans="1:16" x14ac:dyDescent="0.25">
      <c r="A6981" s="96" t="s">
        <v>4680</v>
      </c>
      <c r="B6981" s="21" t="s">
        <v>4681</v>
      </c>
      <c r="C6981" s="21"/>
      <c r="D6981" s="22">
        <v>0</v>
      </c>
      <c r="E6981" s="23">
        <v>3.3335733135450851E-2</v>
      </c>
      <c r="F6981" s="23">
        <v>0.15257489757321072</v>
      </c>
      <c r="G6981" s="23">
        <v>-0.1459656796108898</v>
      </c>
      <c r="H6981" s="23">
        <v>-0.19247829530590382</v>
      </c>
      <c r="I6981" s="25">
        <f t="shared" si="436"/>
        <v>0</v>
      </c>
      <c r="J6981" s="25">
        <f t="shared" si="437"/>
        <v>0</v>
      </c>
      <c r="K6981" s="25">
        <f t="shared" si="438"/>
        <v>0</v>
      </c>
      <c r="L6981" s="25">
        <f t="shared" si="439"/>
        <v>0</v>
      </c>
      <c r="M6981" s="25">
        <v>0</v>
      </c>
      <c r="N6981" s="25" t="e">
        <v>#N/A</v>
      </c>
      <c r="O6981" s="25" t="e">
        <f>VLOOKUP(A6981,'NFkB target TFs'!$E$10:$E$54,1,FALSE)</f>
        <v>#N/A</v>
      </c>
      <c r="P6981" s="25" t="e">
        <f>VLOOKUP(A6981,'all NFkB targets'!$A$6:$A$571,1,FALSE)</f>
        <v>#N/A</v>
      </c>
    </row>
    <row r="6982" spans="1:16" x14ac:dyDescent="0.25">
      <c r="A6982" s="96" t="s">
        <v>3193</v>
      </c>
      <c r="B6982" s="21" t="s">
        <v>3194</v>
      </c>
      <c r="C6982" s="21"/>
      <c r="D6982" s="22">
        <v>0</v>
      </c>
      <c r="E6982" s="23">
        <v>-8.4235739214807204E-2</v>
      </c>
      <c r="F6982" s="23">
        <v>-0.20365936339746379</v>
      </c>
      <c r="G6982" s="23">
        <v>-0.19313578503897891</v>
      </c>
      <c r="H6982" s="23">
        <v>-0.1926148855582952</v>
      </c>
      <c r="I6982" s="25">
        <f t="shared" si="436"/>
        <v>0</v>
      </c>
      <c r="J6982" s="25">
        <f t="shared" si="437"/>
        <v>0</v>
      </c>
      <c r="K6982" s="25">
        <f t="shared" si="438"/>
        <v>0</v>
      </c>
      <c r="L6982" s="25">
        <f t="shared" si="439"/>
        <v>0</v>
      </c>
      <c r="M6982" s="25">
        <v>0</v>
      </c>
      <c r="N6982" s="25" t="e">
        <v>#N/A</v>
      </c>
      <c r="O6982" s="25" t="e">
        <f>VLOOKUP(A6982,'NFkB target TFs'!$E$10:$E$54,1,FALSE)</f>
        <v>#N/A</v>
      </c>
      <c r="P6982" s="25" t="e">
        <f>VLOOKUP(A6982,'all NFkB targets'!$A$6:$A$571,1,FALSE)</f>
        <v>#N/A</v>
      </c>
    </row>
    <row r="6983" spans="1:16" x14ac:dyDescent="0.25">
      <c r="A6983" s="96" t="s">
        <v>10314</v>
      </c>
      <c r="B6983" s="21" t="s">
        <v>10315</v>
      </c>
      <c r="C6983" s="21"/>
      <c r="D6983" s="22">
        <v>0</v>
      </c>
      <c r="E6983" s="23">
        <v>-6.0751460056774073E-3</v>
      </c>
      <c r="F6983" s="23">
        <v>0.1411179908904682</v>
      </c>
      <c r="G6983" s="23">
        <v>-0.22746160554523828</v>
      </c>
      <c r="H6983" s="23">
        <v>-0.19279681448924754</v>
      </c>
      <c r="I6983" s="25">
        <f t="shared" si="436"/>
        <v>0</v>
      </c>
      <c r="J6983" s="25">
        <f t="shared" si="437"/>
        <v>0</v>
      </c>
      <c r="K6983" s="25">
        <f t="shared" si="438"/>
        <v>0</v>
      </c>
      <c r="L6983" s="25">
        <f t="shared" si="439"/>
        <v>0</v>
      </c>
      <c r="M6983" s="25">
        <v>0</v>
      </c>
      <c r="N6983" s="25" t="e">
        <v>#N/A</v>
      </c>
      <c r="O6983" s="25" t="e">
        <f>VLOOKUP(A6983,'NFkB target TFs'!$E$10:$E$54,1,FALSE)</f>
        <v>#N/A</v>
      </c>
      <c r="P6983" s="25" t="e">
        <f>VLOOKUP(A6983,'all NFkB targets'!$A$6:$A$571,1,FALSE)</f>
        <v>#N/A</v>
      </c>
    </row>
    <row r="6984" spans="1:16" x14ac:dyDescent="0.25">
      <c r="A6984" s="96" t="s">
        <v>4873</v>
      </c>
      <c r="B6984" s="21" t="s">
        <v>4874</v>
      </c>
      <c r="C6984" s="21"/>
      <c r="D6984" s="22">
        <v>0</v>
      </c>
      <c r="E6984" s="23">
        <v>-8.9626034391235773E-2</v>
      </c>
      <c r="F6984" s="23">
        <v>0.25917246132008853</v>
      </c>
      <c r="G6984" s="23">
        <v>0.11622375257613475</v>
      </c>
      <c r="H6984" s="23">
        <v>-0.19294461168318131</v>
      </c>
      <c r="I6984" s="25">
        <f t="shared" si="436"/>
        <v>0</v>
      </c>
      <c r="J6984" s="25">
        <f t="shared" si="437"/>
        <v>0</v>
      </c>
      <c r="K6984" s="25">
        <f t="shared" si="438"/>
        <v>0</v>
      </c>
      <c r="L6984" s="25">
        <f t="shared" si="439"/>
        <v>0</v>
      </c>
      <c r="M6984" s="25">
        <v>0</v>
      </c>
      <c r="N6984" s="25" t="e">
        <v>#N/A</v>
      </c>
      <c r="O6984" s="25" t="e">
        <f>VLOOKUP(A6984,'NFkB target TFs'!$E$10:$E$54,1,FALSE)</f>
        <v>#N/A</v>
      </c>
      <c r="P6984" s="25" t="e">
        <f>VLOOKUP(A6984,'all NFkB targets'!$A$6:$A$571,1,FALSE)</f>
        <v>#N/A</v>
      </c>
    </row>
    <row r="6985" spans="1:16" x14ac:dyDescent="0.25">
      <c r="A6985" s="96" t="s">
        <v>9095</v>
      </c>
      <c r="B6985" s="21" t="s">
        <v>941</v>
      </c>
      <c r="C6985" s="21"/>
      <c r="D6985" s="22">
        <v>0</v>
      </c>
      <c r="E6985" s="23">
        <v>0.43886525977738389</v>
      </c>
      <c r="F6985" s="23">
        <v>0.29651230279194318</v>
      </c>
      <c r="G6985" s="23">
        <v>5.7143907103608511E-2</v>
      </c>
      <c r="H6985" s="23">
        <v>-0.19297290452667967</v>
      </c>
      <c r="I6985" s="25">
        <f t="shared" si="436"/>
        <v>0</v>
      </c>
      <c r="J6985" s="25">
        <f t="shared" si="437"/>
        <v>0</v>
      </c>
      <c r="K6985" s="25">
        <f t="shared" si="438"/>
        <v>0</v>
      </c>
      <c r="L6985" s="25">
        <f t="shared" si="439"/>
        <v>0</v>
      </c>
      <c r="M6985" s="25">
        <v>0</v>
      </c>
      <c r="N6985" s="25" t="e">
        <v>#N/A</v>
      </c>
      <c r="O6985" s="25" t="e">
        <f>VLOOKUP(A6985,'NFkB target TFs'!$E$10:$E$54,1,FALSE)</f>
        <v>#N/A</v>
      </c>
      <c r="P6985" s="25" t="e">
        <f>VLOOKUP(A6985,'all NFkB targets'!$A$6:$A$571,1,FALSE)</f>
        <v>#N/A</v>
      </c>
    </row>
    <row r="6986" spans="1:16" x14ac:dyDescent="0.25">
      <c r="A6986" s="96" t="s">
        <v>859</v>
      </c>
      <c r="B6986" s="21" t="s">
        <v>860</v>
      </c>
      <c r="C6986" s="21"/>
      <c r="D6986" s="22">
        <v>0</v>
      </c>
      <c r="E6986" s="23">
        <v>3.1645626616465035E-2</v>
      </c>
      <c r="F6986" s="23">
        <v>-4.0226815610434959E-2</v>
      </c>
      <c r="G6986" s="23">
        <v>-0.1970368470595536</v>
      </c>
      <c r="H6986" s="23">
        <v>-0.19324259091051008</v>
      </c>
      <c r="I6986" s="25">
        <f t="shared" si="436"/>
        <v>0</v>
      </c>
      <c r="J6986" s="25">
        <f t="shared" si="437"/>
        <v>0</v>
      </c>
      <c r="K6986" s="25">
        <f t="shared" si="438"/>
        <v>0</v>
      </c>
      <c r="L6986" s="25">
        <f t="shared" si="439"/>
        <v>0</v>
      </c>
      <c r="M6986" s="25">
        <v>0</v>
      </c>
      <c r="N6986" s="25" t="e">
        <v>#N/A</v>
      </c>
      <c r="O6986" s="25" t="e">
        <f>VLOOKUP(A6986,'NFkB target TFs'!$E$10:$E$54,1,FALSE)</f>
        <v>#N/A</v>
      </c>
      <c r="P6986" s="25" t="e">
        <f>VLOOKUP(A6986,'all NFkB targets'!$A$6:$A$571,1,FALSE)</f>
        <v>#N/A</v>
      </c>
    </row>
    <row r="6987" spans="1:16" x14ac:dyDescent="0.25">
      <c r="A6987" s="96" t="s">
        <v>3079</v>
      </c>
      <c r="B6987" s="21" t="s">
        <v>3080</v>
      </c>
      <c r="C6987" s="21"/>
      <c r="D6987" s="22">
        <v>0</v>
      </c>
      <c r="E6987" s="23">
        <v>-0.21099948460783799</v>
      </c>
      <c r="F6987" s="23">
        <v>-5.5753981523001546E-2</v>
      </c>
      <c r="G6987" s="23">
        <v>-4.4984038748123921E-2</v>
      </c>
      <c r="H6987" s="23">
        <v>-0.19324690153728596</v>
      </c>
      <c r="I6987" s="25">
        <f t="shared" si="436"/>
        <v>0</v>
      </c>
      <c r="J6987" s="25">
        <f t="shared" si="437"/>
        <v>0</v>
      </c>
      <c r="K6987" s="25">
        <f t="shared" si="438"/>
        <v>0</v>
      </c>
      <c r="L6987" s="25">
        <f t="shared" si="439"/>
        <v>0</v>
      </c>
      <c r="M6987" s="25">
        <v>0</v>
      </c>
      <c r="N6987" s="25" t="e">
        <v>#N/A</v>
      </c>
      <c r="O6987" s="25" t="e">
        <f>VLOOKUP(A6987,'NFkB target TFs'!$E$10:$E$54,1,FALSE)</f>
        <v>#N/A</v>
      </c>
      <c r="P6987" s="25" t="e">
        <f>VLOOKUP(A6987,'all NFkB targets'!$A$6:$A$571,1,FALSE)</f>
        <v>#N/A</v>
      </c>
    </row>
    <row r="6988" spans="1:16" x14ac:dyDescent="0.25">
      <c r="A6988" s="96" t="s">
        <v>13974</v>
      </c>
      <c r="B6988" s="21" t="s">
        <v>13975</v>
      </c>
      <c r="C6988" s="21"/>
      <c r="D6988" s="22">
        <v>0</v>
      </c>
      <c r="E6988" s="24">
        <v>-0.36119325801535673</v>
      </c>
      <c r="F6988" s="28">
        <v>0.36207077328126475</v>
      </c>
      <c r="G6988" s="28">
        <v>0.63910252818363433</v>
      </c>
      <c r="H6988" s="24">
        <v>-0.19332052653475476</v>
      </c>
      <c r="I6988" s="25">
        <f t="shared" si="436"/>
        <v>0</v>
      </c>
      <c r="J6988" s="25">
        <f t="shared" si="437"/>
        <v>0</v>
      </c>
      <c r="K6988" s="25">
        <f t="shared" si="438"/>
        <v>1</v>
      </c>
      <c r="L6988" s="25">
        <f t="shared" si="439"/>
        <v>0</v>
      </c>
      <c r="M6988" s="25">
        <v>1</v>
      </c>
      <c r="N6988" s="25" t="e">
        <v>#N/A</v>
      </c>
      <c r="O6988" s="25" t="e">
        <f>VLOOKUP(A6988,'NFkB target TFs'!$E$10:$E$54,1,FALSE)</f>
        <v>#N/A</v>
      </c>
      <c r="P6988" s="25" t="e">
        <f>VLOOKUP(A6988,'all NFkB targets'!$A$6:$A$571,1,FALSE)</f>
        <v>#N/A</v>
      </c>
    </row>
    <row r="6989" spans="1:16" x14ac:dyDescent="0.25">
      <c r="A6989" s="96" t="s">
        <v>13423</v>
      </c>
      <c r="B6989" s="21" t="s">
        <v>13424</v>
      </c>
      <c r="C6989" s="21"/>
      <c r="D6989" s="22">
        <v>0</v>
      </c>
      <c r="E6989" s="24">
        <v>-0.42517060531504475</v>
      </c>
      <c r="F6989" s="23">
        <v>-5.4466139504941356E-2</v>
      </c>
      <c r="G6989" s="28">
        <v>0.99442256377160376</v>
      </c>
      <c r="H6989" s="24">
        <v>-0.19336779000143989</v>
      </c>
      <c r="I6989" s="25">
        <f t="shared" si="436"/>
        <v>0</v>
      </c>
      <c r="J6989" s="25">
        <f t="shared" si="437"/>
        <v>0</v>
      </c>
      <c r="K6989" s="25">
        <f t="shared" si="438"/>
        <v>1</v>
      </c>
      <c r="L6989" s="25">
        <f t="shared" si="439"/>
        <v>0</v>
      </c>
      <c r="M6989" s="25">
        <v>1</v>
      </c>
      <c r="N6989" s="25" t="e">
        <v>#N/A</v>
      </c>
      <c r="O6989" s="25" t="e">
        <f>VLOOKUP(A6989,'NFkB target TFs'!$E$10:$E$54,1,FALSE)</f>
        <v>#N/A</v>
      </c>
      <c r="P6989" s="25" t="e">
        <f>VLOOKUP(A6989,'all NFkB targets'!$A$6:$A$571,1,FALSE)</f>
        <v>#N/A</v>
      </c>
    </row>
    <row r="6990" spans="1:16" x14ac:dyDescent="0.25">
      <c r="A6990" s="96" t="s">
        <v>11261</v>
      </c>
      <c r="B6990" s="21" t="s">
        <v>11262</v>
      </c>
      <c r="C6990" s="21"/>
      <c r="D6990" s="22">
        <v>0</v>
      </c>
      <c r="E6990" s="23">
        <v>0.13631748261809132</v>
      </c>
      <c r="F6990" s="23">
        <v>0.16994470621849975</v>
      </c>
      <c r="G6990" s="23">
        <v>-3.6837026346615027E-3</v>
      </c>
      <c r="H6990" s="23">
        <v>-0.19355847213069025</v>
      </c>
      <c r="I6990" s="25">
        <f t="shared" si="436"/>
        <v>0</v>
      </c>
      <c r="J6990" s="25">
        <f t="shared" si="437"/>
        <v>0</v>
      </c>
      <c r="K6990" s="25">
        <f t="shared" si="438"/>
        <v>0</v>
      </c>
      <c r="L6990" s="25">
        <f t="shared" si="439"/>
        <v>0</v>
      </c>
      <c r="M6990" s="25">
        <v>0</v>
      </c>
      <c r="N6990" s="25" t="e">
        <v>#N/A</v>
      </c>
      <c r="O6990" s="25" t="e">
        <f>VLOOKUP(A6990,'NFkB target TFs'!$E$10:$E$54,1,FALSE)</f>
        <v>#N/A</v>
      </c>
      <c r="P6990" s="25" t="e">
        <f>VLOOKUP(A6990,'all NFkB targets'!$A$6:$A$571,1,FALSE)</f>
        <v>#N/A</v>
      </c>
    </row>
    <row r="6991" spans="1:16" x14ac:dyDescent="0.25">
      <c r="A6991" s="96" t="s">
        <v>2530</v>
      </c>
      <c r="B6991" s="21" t="s">
        <v>2531</v>
      </c>
      <c r="C6991" s="21"/>
      <c r="D6991" s="22">
        <v>0</v>
      </c>
      <c r="E6991" s="23">
        <v>-0.30783414619113803</v>
      </c>
      <c r="F6991" s="23">
        <v>-0.39525557765304065</v>
      </c>
      <c r="G6991" s="23">
        <v>-0.24249916566536892</v>
      </c>
      <c r="H6991" s="23">
        <v>-0.19372057876617307</v>
      </c>
      <c r="I6991" s="25">
        <f t="shared" si="436"/>
        <v>0</v>
      </c>
      <c r="J6991" s="25">
        <f t="shared" si="437"/>
        <v>0</v>
      </c>
      <c r="K6991" s="25">
        <f t="shared" si="438"/>
        <v>0</v>
      </c>
      <c r="L6991" s="25">
        <f t="shared" si="439"/>
        <v>0</v>
      </c>
      <c r="M6991" s="25">
        <v>0</v>
      </c>
      <c r="N6991" s="25" t="e">
        <v>#N/A</v>
      </c>
      <c r="O6991" s="25" t="e">
        <f>VLOOKUP(A6991,'NFkB target TFs'!$E$10:$E$54,1,FALSE)</f>
        <v>#N/A</v>
      </c>
      <c r="P6991" s="25" t="e">
        <f>VLOOKUP(A6991,'all NFkB targets'!$A$6:$A$571,1,FALSE)</f>
        <v>#N/A</v>
      </c>
    </row>
    <row r="6992" spans="1:16" x14ac:dyDescent="0.25">
      <c r="A6992" s="96" t="s">
        <v>4178</v>
      </c>
      <c r="B6992" s="21" t="s">
        <v>4179</v>
      </c>
      <c r="C6992" s="21"/>
      <c r="D6992" s="22">
        <v>0</v>
      </c>
      <c r="E6992" s="23">
        <v>0.41558599140558616</v>
      </c>
      <c r="F6992" s="23">
        <v>0.34514929046149201</v>
      </c>
      <c r="G6992" s="23">
        <v>0.52240731925676209</v>
      </c>
      <c r="H6992" s="23">
        <v>-0.19374655752309244</v>
      </c>
      <c r="I6992" s="25">
        <f t="shared" si="436"/>
        <v>0</v>
      </c>
      <c r="J6992" s="25">
        <f t="shared" si="437"/>
        <v>0</v>
      </c>
      <c r="K6992" s="25">
        <f t="shared" si="438"/>
        <v>0</v>
      </c>
      <c r="L6992" s="25">
        <f t="shared" si="439"/>
        <v>0</v>
      </c>
      <c r="M6992" s="25">
        <v>0</v>
      </c>
      <c r="N6992" s="25" t="e">
        <v>#N/A</v>
      </c>
      <c r="O6992" s="25" t="e">
        <f>VLOOKUP(A6992,'NFkB target TFs'!$E$10:$E$54,1,FALSE)</f>
        <v>#N/A</v>
      </c>
      <c r="P6992" s="25" t="e">
        <f>VLOOKUP(A6992,'all NFkB targets'!$A$6:$A$571,1,FALSE)</f>
        <v>#N/A</v>
      </c>
    </row>
    <row r="6993" spans="1:16" x14ac:dyDescent="0.25">
      <c r="A6993" s="96" t="s">
        <v>10816</v>
      </c>
      <c r="B6993" s="21" t="s">
        <v>10817</v>
      </c>
      <c r="C6993" s="21"/>
      <c r="D6993" s="22">
        <v>0</v>
      </c>
      <c r="E6993" s="23">
        <v>0.33604116005347479</v>
      </c>
      <c r="F6993" s="23">
        <v>0.21149941373900166</v>
      </c>
      <c r="G6993" s="23">
        <v>-0.10875749128330434</v>
      </c>
      <c r="H6993" s="23">
        <v>-0.19385480627400137</v>
      </c>
      <c r="I6993" s="25">
        <f t="shared" si="436"/>
        <v>0</v>
      </c>
      <c r="J6993" s="25">
        <f t="shared" si="437"/>
        <v>0</v>
      </c>
      <c r="K6993" s="25">
        <f t="shared" si="438"/>
        <v>0</v>
      </c>
      <c r="L6993" s="25">
        <f t="shared" si="439"/>
        <v>0</v>
      </c>
      <c r="M6993" s="25">
        <v>0</v>
      </c>
      <c r="N6993" s="25" t="e">
        <v>#N/A</v>
      </c>
      <c r="O6993" s="25" t="e">
        <f>VLOOKUP(A6993,'NFkB target TFs'!$E$10:$E$54,1,FALSE)</f>
        <v>#N/A</v>
      </c>
      <c r="P6993" s="25" t="e">
        <f>VLOOKUP(A6993,'all NFkB targets'!$A$6:$A$571,1,FALSE)</f>
        <v>#N/A</v>
      </c>
    </row>
    <row r="6994" spans="1:16" x14ac:dyDescent="0.25">
      <c r="A6994" s="96" t="s">
        <v>6614</v>
      </c>
      <c r="B6994" s="21" t="s">
        <v>6615</v>
      </c>
      <c r="C6994" s="21"/>
      <c r="D6994" s="22">
        <v>0</v>
      </c>
      <c r="E6994" s="23">
        <v>-0.22549610494484729</v>
      </c>
      <c r="F6994" s="23">
        <v>-0.13704163962852894</v>
      </c>
      <c r="G6994" s="23">
        <v>-0.19929126625859656</v>
      </c>
      <c r="H6994" s="23">
        <v>-0.19389289728676953</v>
      </c>
      <c r="I6994" s="25">
        <f t="shared" si="436"/>
        <v>0</v>
      </c>
      <c r="J6994" s="25">
        <f t="shared" si="437"/>
        <v>0</v>
      </c>
      <c r="K6994" s="25">
        <f t="shared" si="438"/>
        <v>0</v>
      </c>
      <c r="L6994" s="25">
        <f t="shared" si="439"/>
        <v>0</v>
      </c>
      <c r="M6994" s="25">
        <v>0</v>
      </c>
      <c r="N6994" s="25" t="e">
        <v>#N/A</v>
      </c>
      <c r="O6994" s="25" t="e">
        <f>VLOOKUP(A6994,'NFkB target TFs'!$E$10:$E$54,1,FALSE)</f>
        <v>#N/A</v>
      </c>
      <c r="P6994" s="25" t="e">
        <f>VLOOKUP(A6994,'all NFkB targets'!$A$6:$A$571,1,FALSE)</f>
        <v>#N/A</v>
      </c>
    </row>
    <row r="6995" spans="1:16" x14ac:dyDescent="0.25">
      <c r="A6995" s="96" t="s">
        <v>11834</v>
      </c>
      <c r="B6995" s="21" t="s">
        <v>941</v>
      </c>
      <c r="C6995" s="21"/>
      <c r="D6995" s="22">
        <v>0</v>
      </c>
      <c r="E6995" s="23">
        <v>0.1293396209681569</v>
      </c>
      <c r="F6995" s="23">
        <v>0.47377971633469956</v>
      </c>
      <c r="G6995" s="23">
        <v>0.15734471708960104</v>
      </c>
      <c r="H6995" s="23">
        <v>-0.19411679871247223</v>
      </c>
      <c r="I6995" s="25">
        <f t="shared" si="436"/>
        <v>0</v>
      </c>
      <c r="J6995" s="25">
        <f t="shared" si="437"/>
        <v>0</v>
      </c>
      <c r="K6995" s="25">
        <f t="shared" si="438"/>
        <v>0</v>
      </c>
      <c r="L6995" s="25">
        <f t="shared" si="439"/>
        <v>0</v>
      </c>
      <c r="M6995" s="25">
        <v>0</v>
      </c>
      <c r="N6995" s="25" t="e">
        <v>#N/A</v>
      </c>
      <c r="O6995" s="25" t="e">
        <f>VLOOKUP(A6995,'NFkB target TFs'!$E$10:$E$54,1,FALSE)</f>
        <v>#N/A</v>
      </c>
      <c r="P6995" s="25" t="e">
        <f>VLOOKUP(A6995,'all NFkB targets'!$A$6:$A$571,1,FALSE)</f>
        <v>#N/A</v>
      </c>
    </row>
    <row r="6996" spans="1:16" x14ac:dyDescent="0.25">
      <c r="A6996" s="96" t="s">
        <v>864</v>
      </c>
      <c r="B6996" s="21" t="s">
        <v>865</v>
      </c>
      <c r="C6996" s="21"/>
      <c r="D6996" s="22">
        <v>0</v>
      </c>
      <c r="E6996" s="23">
        <v>0.12404196273701364</v>
      </c>
      <c r="F6996" s="23">
        <v>4.34076191336994E-2</v>
      </c>
      <c r="G6996" s="23">
        <v>-0.32829753428820668</v>
      </c>
      <c r="H6996" s="23">
        <v>-0.19459095768527862</v>
      </c>
      <c r="I6996" s="25">
        <f t="shared" si="436"/>
        <v>0</v>
      </c>
      <c r="J6996" s="25">
        <f t="shared" si="437"/>
        <v>0</v>
      </c>
      <c r="K6996" s="25">
        <f t="shared" si="438"/>
        <v>0</v>
      </c>
      <c r="L6996" s="25">
        <f t="shared" si="439"/>
        <v>0</v>
      </c>
      <c r="M6996" s="25">
        <v>0</v>
      </c>
      <c r="N6996" s="25" t="e">
        <v>#N/A</v>
      </c>
      <c r="O6996" s="25" t="e">
        <f>VLOOKUP(A6996,'NFkB target TFs'!$E$10:$E$54,1,FALSE)</f>
        <v>#N/A</v>
      </c>
      <c r="P6996" s="25" t="e">
        <f>VLOOKUP(A6996,'all NFkB targets'!$A$6:$A$571,1,FALSE)</f>
        <v>#N/A</v>
      </c>
    </row>
    <row r="6997" spans="1:16" x14ac:dyDescent="0.25">
      <c r="A6997" s="96" t="s">
        <v>7132</v>
      </c>
      <c r="B6997" s="21" t="s">
        <v>941</v>
      </c>
      <c r="C6997" s="21"/>
      <c r="D6997" s="22">
        <v>0</v>
      </c>
      <c r="E6997" s="23">
        <v>-0.17490358221490263</v>
      </c>
      <c r="F6997" s="23">
        <v>-0.53991864600329564</v>
      </c>
      <c r="G6997" s="23">
        <v>-0.2976336520959596</v>
      </c>
      <c r="H6997" s="23">
        <v>-0.19466187810927049</v>
      </c>
      <c r="I6997" s="25">
        <f t="shared" si="436"/>
        <v>0</v>
      </c>
      <c r="J6997" s="25">
        <f t="shared" si="437"/>
        <v>0</v>
      </c>
      <c r="K6997" s="25">
        <f t="shared" si="438"/>
        <v>0</v>
      </c>
      <c r="L6997" s="25">
        <f t="shared" si="439"/>
        <v>0</v>
      </c>
      <c r="M6997" s="25">
        <v>0</v>
      </c>
      <c r="N6997" s="25" t="e">
        <v>#N/A</v>
      </c>
      <c r="O6997" s="25" t="e">
        <f>VLOOKUP(A6997,'NFkB target TFs'!$E$10:$E$54,1,FALSE)</f>
        <v>#N/A</v>
      </c>
      <c r="P6997" s="25" t="e">
        <f>VLOOKUP(A6997,'all NFkB targets'!$A$6:$A$571,1,FALSE)</f>
        <v>#N/A</v>
      </c>
    </row>
    <row r="6998" spans="1:16" x14ac:dyDescent="0.25">
      <c r="A6998" s="96" t="s">
        <v>1366</v>
      </c>
      <c r="B6998" s="21" t="s">
        <v>1367</v>
      </c>
      <c r="C6998" s="21"/>
      <c r="D6998" s="22">
        <v>0</v>
      </c>
      <c r="E6998" s="23">
        <v>-0.35125968355688436</v>
      </c>
      <c r="F6998" s="23">
        <v>-0.44912377839723294</v>
      </c>
      <c r="G6998" s="23">
        <v>-0.31418566822186239</v>
      </c>
      <c r="H6998" s="23">
        <v>-0.19483859140150925</v>
      </c>
      <c r="I6998" s="25">
        <f t="shared" si="436"/>
        <v>0</v>
      </c>
      <c r="J6998" s="25">
        <f t="shared" si="437"/>
        <v>0</v>
      </c>
      <c r="K6998" s="25">
        <f t="shared" si="438"/>
        <v>0</v>
      </c>
      <c r="L6998" s="25">
        <f t="shared" si="439"/>
        <v>0</v>
      </c>
      <c r="M6998" s="25">
        <v>0</v>
      </c>
      <c r="N6998" s="25" t="e">
        <v>#N/A</v>
      </c>
      <c r="O6998" s="25" t="e">
        <f>VLOOKUP(A6998,'NFkB target TFs'!$E$10:$E$54,1,FALSE)</f>
        <v>#N/A</v>
      </c>
      <c r="P6998" s="25" t="e">
        <f>VLOOKUP(A6998,'all NFkB targets'!$A$6:$A$571,1,FALSE)</f>
        <v>#N/A</v>
      </c>
    </row>
    <row r="6999" spans="1:16" x14ac:dyDescent="0.25">
      <c r="A6999" s="96" t="s">
        <v>8735</v>
      </c>
      <c r="B6999" s="21" t="s">
        <v>8736</v>
      </c>
      <c r="C6999" s="21"/>
      <c r="D6999" s="22">
        <v>0</v>
      </c>
      <c r="E6999" s="23">
        <v>0.43956282895751331</v>
      </c>
      <c r="F6999" s="23">
        <v>-0.28921172623451408</v>
      </c>
      <c r="G6999" s="23">
        <v>-0.14028446384761734</v>
      </c>
      <c r="H6999" s="23">
        <v>-0.19493750394877266</v>
      </c>
      <c r="I6999" s="25">
        <f t="shared" si="436"/>
        <v>0</v>
      </c>
      <c r="J6999" s="25">
        <f t="shared" si="437"/>
        <v>0</v>
      </c>
      <c r="K6999" s="25">
        <f t="shared" si="438"/>
        <v>0</v>
      </c>
      <c r="L6999" s="25">
        <f t="shared" si="439"/>
        <v>0</v>
      </c>
      <c r="M6999" s="25">
        <v>0</v>
      </c>
      <c r="N6999" s="25" t="e">
        <v>#N/A</v>
      </c>
      <c r="O6999" s="25" t="e">
        <f>VLOOKUP(A6999,'NFkB target TFs'!$E$10:$E$54,1,FALSE)</f>
        <v>#N/A</v>
      </c>
      <c r="P6999" s="25" t="e">
        <f>VLOOKUP(A6999,'all NFkB targets'!$A$6:$A$571,1,FALSE)</f>
        <v>#N/A</v>
      </c>
    </row>
    <row r="7000" spans="1:16" x14ac:dyDescent="0.25">
      <c r="A7000" s="96" t="s">
        <v>6076</v>
      </c>
      <c r="B7000" s="21" t="s">
        <v>6077</v>
      </c>
      <c r="C7000" s="21"/>
      <c r="D7000" s="22">
        <v>0</v>
      </c>
      <c r="E7000" s="23">
        <v>-7.9891756868977218E-2</v>
      </c>
      <c r="F7000" s="23">
        <v>-0.17380717878440707</v>
      </c>
      <c r="G7000" s="23">
        <v>-0.35518477140981303</v>
      </c>
      <c r="H7000" s="23">
        <v>-0.19513225078589264</v>
      </c>
      <c r="I7000" s="25">
        <f t="shared" si="436"/>
        <v>0</v>
      </c>
      <c r="J7000" s="25">
        <f t="shared" si="437"/>
        <v>0</v>
      </c>
      <c r="K7000" s="25">
        <f t="shared" si="438"/>
        <v>0</v>
      </c>
      <c r="L7000" s="25">
        <f t="shared" si="439"/>
        <v>0</v>
      </c>
      <c r="M7000" s="25">
        <v>0</v>
      </c>
      <c r="N7000" s="25" t="e">
        <v>#N/A</v>
      </c>
      <c r="O7000" s="25" t="e">
        <f>VLOOKUP(A7000,'NFkB target TFs'!$E$10:$E$54,1,FALSE)</f>
        <v>#N/A</v>
      </c>
      <c r="P7000" s="25" t="e">
        <f>VLOOKUP(A7000,'all NFkB targets'!$A$6:$A$571,1,FALSE)</f>
        <v>#N/A</v>
      </c>
    </row>
    <row r="7001" spans="1:16" x14ac:dyDescent="0.25">
      <c r="A7001" s="96" t="s">
        <v>13250</v>
      </c>
      <c r="B7001" s="21" t="s">
        <v>13251</v>
      </c>
      <c r="C7001" s="21"/>
      <c r="D7001" s="22">
        <v>0</v>
      </c>
      <c r="E7001" s="23">
        <v>4.1322920666132842E-2</v>
      </c>
      <c r="F7001" s="28">
        <v>0.43771889784118284</v>
      </c>
      <c r="G7001" s="28">
        <v>0.89849467448746212</v>
      </c>
      <c r="H7001" s="24">
        <v>-0.1952175220487104</v>
      </c>
      <c r="I7001" s="25">
        <f t="shared" si="436"/>
        <v>0</v>
      </c>
      <c r="J7001" s="25">
        <f t="shared" si="437"/>
        <v>0</v>
      </c>
      <c r="K7001" s="25">
        <f t="shared" si="438"/>
        <v>1</v>
      </c>
      <c r="L7001" s="25">
        <f t="shared" si="439"/>
        <v>0</v>
      </c>
      <c r="M7001" s="25">
        <v>1</v>
      </c>
      <c r="N7001" s="25" t="e">
        <v>#N/A</v>
      </c>
      <c r="O7001" s="25" t="e">
        <f>VLOOKUP(A7001,'NFkB target TFs'!$E$10:$E$54,1,FALSE)</f>
        <v>#N/A</v>
      </c>
      <c r="P7001" s="25" t="e">
        <f>VLOOKUP(A7001,'all NFkB targets'!$A$6:$A$571,1,FALSE)</f>
        <v>#N/A</v>
      </c>
    </row>
    <row r="7002" spans="1:16" x14ac:dyDescent="0.25">
      <c r="A7002" s="96" t="s">
        <v>1386</v>
      </c>
      <c r="B7002" s="21" t="s">
        <v>1387</v>
      </c>
      <c r="C7002" s="21"/>
      <c r="D7002" s="22">
        <v>0</v>
      </c>
      <c r="E7002" s="23">
        <v>-0.18133526848481527</v>
      </c>
      <c r="F7002" s="23">
        <v>-1.6036104361323241E-2</v>
      </c>
      <c r="G7002" s="23">
        <v>-5.4302783170117504E-2</v>
      </c>
      <c r="H7002" s="23">
        <v>-0.1952999007236996</v>
      </c>
      <c r="I7002" s="25">
        <f t="shared" si="436"/>
        <v>0</v>
      </c>
      <c r="J7002" s="25">
        <f t="shared" si="437"/>
        <v>0</v>
      </c>
      <c r="K7002" s="25">
        <f t="shared" si="438"/>
        <v>0</v>
      </c>
      <c r="L7002" s="25">
        <f t="shared" si="439"/>
        <v>0</v>
      </c>
      <c r="M7002" s="25">
        <v>0</v>
      </c>
      <c r="N7002" s="25" t="e">
        <v>#N/A</v>
      </c>
      <c r="O7002" s="25" t="e">
        <f>VLOOKUP(A7002,'NFkB target TFs'!$E$10:$E$54,1,FALSE)</f>
        <v>#N/A</v>
      </c>
      <c r="P7002" s="25" t="e">
        <f>VLOOKUP(A7002,'all NFkB targets'!$A$6:$A$571,1,FALSE)</f>
        <v>#N/A</v>
      </c>
    </row>
    <row r="7003" spans="1:16" x14ac:dyDescent="0.25">
      <c r="A7003" s="96" t="s">
        <v>1046</v>
      </c>
      <c r="B7003" s="21" t="s">
        <v>1047</v>
      </c>
      <c r="C7003" s="21"/>
      <c r="D7003" s="22">
        <v>0</v>
      </c>
      <c r="E7003" s="23">
        <v>0.41922787967782843</v>
      </c>
      <c r="F7003" s="23">
        <v>0.17165835685660141</v>
      </c>
      <c r="G7003" s="23">
        <v>8.8787150147198762E-2</v>
      </c>
      <c r="H7003" s="23">
        <v>-0.19533596343442505</v>
      </c>
      <c r="I7003" s="25">
        <f t="shared" si="436"/>
        <v>0</v>
      </c>
      <c r="J7003" s="25">
        <f t="shared" si="437"/>
        <v>0</v>
      </c>
      <c r="K7003" s="25">
        <f t="shared" si="438"/>
        <v>0</v>
      </c>
      <c r="L7003" s="25">
        <f t="shared" si="439"/>
        <v>0</v>
      </c>
      <c r="M7003" s="25">
        <v>0</v>
      </c>
      <c r="N7003" s="25" t="e">
        <v>#N/A</v>
      </c>
      <c r="O7003" s="25" t="e">
        <f>VLOOKUP(A7003,'NFkB target TFs'!$E$10:$E$54,1,FALSE)</f>
        <v>#N/A</v>
      </c>
      <c r="P7003" s="25" t="e">
        <f>VLOOKUP(A7003,'all NFkB targets'!$A$6:$A$571,1,FALSE)</f>
        <v>#N/A</v>
      </c>
    </row>
    <row r="7004" spans="1:16" x14ac:dyDescent="0.25">
      <c r="A7004" s="96" t="s">
        <v>5090</v>
      </c>
      <c r="B7004" s="21" t="s">
        <v>5091</v>
      </c>
      <c r="C7004" s="21"/>
      <c r="D7004" s="22">
        <v>0</v>
      </c>
      <c r="E7004" s="23">
        <v>0.32066172508592977</v>
      </c>
      <c r="F7004" s="23">
        <v>0.2109781997895083</v>
      </c>
      <c r="G7004" s="23">
        <v>6.3715396514822026E-2</v>
      </c>
      <c r="H7004" s="23">
        <v>-0.19540017422865055</v>
      </c>
      <c r="I7004" s="25">
        <f t="shared" si="436"/>
        <v>0</v>
      </c>
      <c r="J7004" s="25">
        <f t="shared" si="437"/>
        <v>0</v>
      </c>
      <c r="K7004" s="25">
        <f t="shared" si="438"/>
        <v>0</v>
      </c>
      <c r="L7004" s="25">
        <f t="shared" si="439"/>
        <v>0</v>
      </c>
      <c r="M7004" s="25">
        <v>0</v>
      </c>
      <c r="N7004" s="25" t="e">
        <v>#N/A</v>
      </c>
      <c r="O7004" s="25" t="e">
        <f>VLOOKUP(A7004,'NFkB target TFs'!$E$10:$E$54,1,FALSE)</f>
        <v>#N/A</v>
      </c>
      <c r="P7004" s="25" t="e">
        <f>VLOOKUP(A7004,'all NFkB targets'!$A$6:$A$571,1,FALSE)</f>
        <v>#N/A</v>
      </c>
    </row>
    <row r="7005" spans="1:16" x14ac:dyDescent="0.25">
      <c r="A7005" s="96" t="s">
        <v>2147</v>
      </c>
      <c r="B7005" s="21" t="s">
        <v>2148</v>
      </c>
      <c r="C7005" s="21"/>
      <c r="D7005" s="22">
        <v>0</v>
      </c>
      <c r="E7005" s="23">
        <v>-0.29399450673170824</v>
      </c>
      <c r="F7005" s="23">
        <v>0.19884508688359878</v>
      </c>
      <c r="G7005" s="23">
        <v>1.2084871564054109E-2</v>
      </c>
      <c r="H7005" s="23">
        <v>-0.19549231821430776</v>
      </c>
      <c r="I7005" s="25">
        <f t="shared" si="436"/>
        <v>0</v>
      </c>
      <c r="J7005" s="25">
        <f t="shared" si="437"/>
        <v>0</v>
      </c>
      <c r="K7005" s="25">
        <f t="shared" si="438"/>
        <v>0</v>
      </c>
      <c r="L7005" s="25">
        <f t="shared" si="439"/>
        <v>0</v>
      </c>
      <c r="M7005" s="25">
        <v>0</v>
      </c>
      <c r="N7005" s="25" t="e">
        <v>#N/A</v>
      </c>
      <c r="O7005" s="25" t="e">
        <f>VLOOKUP(A7005,'NFkB target TFs'!$E$10:$E$54,1,FALSE)</f>
        <v>#N/A</v>
      </c>
      <c r="P7005" s="25" t="e">
        <f>VLOOKUP(A7005,'all NFkB targets'!$A$6:$A$571,1,FALSE)</f>
        <v>#N/A</v>
      </c>
    </row>
    <row r="7006" spans="1:16" x14ac:dyDescent="0.25">
      <c r="A7006" s="96" t="s">
        <v>5151</v>
      </c>
      <c r="B7006" s="21" t="s">
        <v>5152</v>
      </c>
      <c r="C7006" s="21"/>
      <c r="D7006" s="22">
        <v>0</v>
      </c>
      <c r="E7006" s="23">
        <v>0.18223326047984734</v>
      </c>
      <c r="F7006" s="23">
        <v>0.14218154124898991</v>
      </c>
      <c r="G7006" s="23">
        <v>0.16590869547026815</v>
      </c>
      <c r="H7006" s="23">
        <v>-0.19570892836106582</v>
      </c>
      <c r="I7006" s="25">
        <f t="shared" si="436"/>
        <v>0</v>
      </c>
      <c r="J7006" s="25">
        <f t="shared" si="437"/>
        <v>0</v>
      </c>
      <c r="K7006" s="25">
        <f t="shared" si="438"/>
        <v>0</v>
      </c>
      <c r="L7006" s="25">
        <f t="shared" si="439"/>
        <v>0</v>
      </c>
      <c r="M7006" s="25">
        <v>0</v>
      </c>
      <c r="N7006" s="25" t="e">
        <v>#N/A</v>
      </c>
      <c r="O7006" s="25" t="e">
        <f>VLOOKUP(A7006,'NFkB target TFs'!$E$10:$E$54,1,FALSE)</f>
        <v>#N/A</v>
      </c>
      <c r="P7006" s="25" t="e">
        <f>VLOOKUP(A7006,'all NFkB targets'!$A$6:$A$571,1,FALSE)</f>
        <v>#N/A</v>
      </c>
    </row>
    <row r="7007" spans="1:16" x14ac:dyDescent="0.25">
      <c r="A7007" s="96" t="s">
        <v>2642</v>
      </c>
      <c r="B7007" s="21" t="s">
        <v>2643</v>
      </c>
      <c r="C7007" s="21"/>
      <c r="D7007" s="22">
        <v>0</v>
      </c>
      <c r="E7007" s="23">
        <v>0.23478822942434183</v>
      </c>
      <c r="F7007" s="23">
        <v>-2.6651403094364291E-2</v>
      </c>
      <c r="G7007" s="23">
        <v>1.7093545138203482E-3</v>
      </c>
      <c r="H7007" s="23">
        <v>-0.19579056132432457</v>
      </c>
      <c r="I7007" s="25">
        <f t="shared" si="436"/>
        <v>0</v>
      </c>
      <c r="J7007" s="25">
        <f t="shared" si="437"/>
        <v>0</v>
      </c>
      <c r="K7007" s="25">
        <f t="shared" si="438"/>
        <v>0</v>
      </c>
      <c r="L7007" s="25">
        <f t="shared" si="439"/>
        <v>0</v>
      </c>
      <c r="M7007" s="25">
        <v>0</v>
      </c>
      <c r="N7007" s="25" t="e">
        <v>#N/A</v>
      </c>
      <c r="O7007" s="25" t="e">
        <f>VLOOKUP(A7007,'NFkB target TFs'!$E$10:$E$54,1,FALSE)</f>
        <v>#N/A</v>
      </c>
      <c r="P7007" s="25" t="e">
        <f>VLOOKUP(A7007,'all NFkB targets'!$A$6:$A$571,1,FALSE)</f>
        <v>#N/A</v>
      </c>
    </row>
    <row r="7008" spans="1:16" x14ac:dyDescent="0.25">
      <c r="A7008" s="96" t="s">
        <v>8131</v>
      </c>
      <c r="B7008" s="21" t="s">
        <v>8132</v>
      </c>
      <c r="C7008" s="21"/>
      <c r="D7008" s="22">
        <v>0</v>
      </c>
      <c r="E7008" s="23">
        <v>0.19653747774366445</v>
      </c>
      <c r="F7008" s="23">
        <v>4.9966398626356111E-3</v>
      </c>
      <c r="G7008" s="23">
        <v>-0.28568683360331204</v>
      </c>
      <c r="H7008" s="23">
        <v>-0.19579788545527985</v>
      </c>
      <c r="I7008" s="25">
        <f t="shared" si="436"/>
        <v>0</v>
      </c>
      <c r="J7008" s="25">
        <f t="shared" si="437"/>
        <v>0</v>
      </c>
      <c r="K7008" s="25">
        <f t="shared" si="438"/>
        <v>0</v>
      </c>
      <c r="L7008" s="25">
        <f t="shared" si="439"/>
        <v>0</v>
      </c>
      <c r="M7008" s="25">
        <v>0</v>
      </c>
      <c r="N7008" s="25" t="e">
        <v>#N/A</v>
      </c>
      <c r="O7008" s="25" t="e">
        <f>VLOOKUP(A7008,'NFkB target TFs'!$E$10:$E$54,1,FALSE)</f>
        <v>#N/A</v>
      </c>
      <c r="P7008" s="25" t="e">
        <f>VLOOKUP(A7008,'all NFkB targets'!$A$6:$A$571,1,FALSE)</f>
        <v>#N/A</v>
      </c>
    </row>
    <row r="7009" spans="1:16" x14ac:dyDescent="0.25">
      <c r="A7009" s="96" t="s">
        <v>497</v>
      </c>
      <c r="B7009" s="21" t="s">
        <v>498</v>
      </c>
      <c r="C7009" s="21"/>
      <c r="D7009" s="22">
        <v>0</v>
      </c>
      <c r="E7009" s="23">
        <v>0.15138225519207185</v>
      </c>
      <c r="F7009" s="23">
        <v>-9.2690476418213034E-3</v>
      </c>
      <c r="G7009" s="23">
        <v>0.20658640701022946</v>
      </c>
      <c r="H7009" s="23">
        <v>-0.19585427563177935</v>
      </c>
      <c r="I7009" s="25">
        <f t="shared" si="436"/>
        <v>0</v>
      </c>
      <c r="J7009" s="25">
        <f t="shared" si="437"/>
        <v>0</v>
      </c>
      <c r="K7009" s="25">
        <f t="shared" si="438"/>
        <v>0</v>
      </c>
      <c r="L7009" s="25">
        <f t="shared" si="439"/>
        <v>0</v>
      </c>
      <c r="M7009" s="25">
        <v>0</v>
      </c>
      <c r="N7009" s="25" t="e">
        <v>#N/A</v>
      </c>
      <c r="O7009" s="25" t="e">
        <f>VLOOKUP(A7009,'NFkB target TFs'!$E$10:$E$54,1,FALSE)</f>
        <v>#N/A</v>
      </c>
      <c r="P7009" s="25" t="e">
        <f>VLOOKUP(A7009,'all NFkB targets'!$A$6:$A$571,1,FALSE)</f>
        <v>#N/A</v>
      </c>
    </row>
    <row r="7010" spans="1:16" x14ac:dyDescent="0.25">
      <c r="A7010" s="96" t="s">
        <v>515</v>
      </c>
      <c r="B7010" s="21" t="s">
        <v>516</v>
      </c>
      <c r="C7010" s="21"/>
      <c r="D7010" s="22">
        <v>0</v>
      </c>
      <c r="E7010" s="23">
        <v>-8.1757558506310321E-2</v>
      </c>
      <c r="F7010" s="23">
        <v>-0.16515940219629133</v>
      </c>
      <c r="G7010" s="23">
        <v>9.351944580298488E-2</v>
      </c>
      <c r="H7010" s="23">
        <v>-0.19588977795351134</v>
      </c>
      <c r="I7010" s="25">
        <f t="shared" si="436"/>
        <v>0</v>
      </c>
      <c r="J7010" s="25">
        <f t="shared" si="437"/>
        <v>0</v>
      </c>
      <c r="K7010" s="25">
        <f t="shared" si="438"/>
        <v>0</v>
      </c>
      <c r="L7010" s="25">
        <f t="shared" si="439"/>
        <v>0</v>
      </c>
      <c r="M7010" s="25">
        <v>0</v>
      </c>
      <c r="N7010" s="25" t="e">
        <v>#N/A</v>
      </c>
      <c r="O7010" s="25" t="e">
        <f>VLOOKUP(A7010,'NFkB target TFs'!$E$10:$E$54,1,FALSE)</f>
        <v>#N/A</v>
      </c>
      <c r="P7010" s="25" t="e">
        <f>VLOOKUP(A7010,'all NFkB targets'!$A$6:$A$571,1,FALSE)</f>
        <v>#N/A</v>
      </c>
    </row>
    <row r="7011" spans="1:16" x14ac:dyDescent="0.25">
      <c r="A7011" s="96" t="s">
        <v>5665</v>
      </c>
      <c r="B7011" s="21" t="s">
        <v>5666</v>
      </c>
      <c r="C7011" s="21"/>
      <c r="D7011" s="22">
        <v>0</v>
      </c>
      <c r="E7011" s="23">
        <v>-0.10763761959521118</v>
      </c>
      <c r="F7011" s="23">
        <v>4.5161260582863585E-2</v>
      </c>
      <c r="G7011" s="23">
        <v>-0.23338217369276032</v>
      </c>
      <c r="H7011" s="23">
        <v>-0.19597657876071384</v>
      </c>
      <c r="I7011" s="25">
        <f t="shared" si="436"/>
        <v>0</v>
      </c>
      <c r="J7011" s="25">
        <f t="shared" si="437"/>
        <v>0</v>
      </c>
      <c r="K7011" s="25">
        <f t="shared" si="438"/>
        <v>0</v>
      </c>
      <c r="L7011" s="25">
        <f t="shared" si="439"/>
        <v>0</v>
      </c>
      <c r="M7011" s="25">
        <v>0</v>
      </c>
      <c r="N7011" s="25" t="e">
        <v>#N/A</v>
      </c>
      <c r="O7011" s="25" t="e">
        <f>VLOOKUP(A7011,'NFkB target TFs'!$E$10:$E$54,1,FALSE)</f>
        <v>#N/A</v>
      </c>
      <c r="P7011" s="25" t="e">
        <f>VLOOKUP(A7011,'all NFkB targets'!$A$6:$A$571,1,FALSE)</f>
        <v>#N/A</v>
      </c>
    </row>
    <row r="7012" spans="1:16" x14ac:dyDescent="0.25">
      <c r="A7012" s="96" t="s">
        <v>3207</v>
      </c>
      <c r="B7012" s="21" t="s">
        <v>3208</v>
      </c>
      <c r="C7012" s="21"/>
      <c r="D7012" s="22">
        <v>0</v>
      </c>
      <c r="E7012" s="23">
        <v>-0.48221581206734521</v>
      </c>
      <c r="F7012" s="23">
        <v>0.23872483760143454</v>
      </c>
      <c r="G7012" s="23">
        <v>6.4482094148646335E-2</v>
      </c>
      <c r="H7012" s="23">
        <v>-0.19604877442016355</v>
      </c>
      <c r="I7012" s="25">
        <f t="shared" si="436"/>
        <v>0</v>
      </c>
      <c r="J7012" s="25">
        <f t="shared" si="437"/>
        <v>0</v>
      </c>
      <c r="K7012" s="25">
        <f t="shared" si="438"/>
        <v>0</v>
      </c>
      <c r="L7012" s="25">
        <f t="shared" si="439"/>
        <v>0</v>
      </c>
      <c r="M7012" s="25">
        <v>0</v>
      </c>
      <c r="N7012" s="25" t="e">
        <v>#N/A</v>
      </c>
      <c r="O7012" s="25" t="e">
        <f>VLOOKUP(A7012,'NFkB target TFs'!$E$10:$E$54,1,FALSE)</f>
        <v>#N/A</v>
      </c>
      <c r="P7012" s="25" t="e">
        <f>VLOOKUP(A7012,'all NFkB targets'!$A$6:$A$571,1,FALSE)</f>
        <v>#N/A</v>
      </c>
    </row>
    <row r="7013" spans="1:16" x14ac:dyDescent="0.25">
      <c r="A7013" s="96" t="s">
        <v>5455</v>
      </c>
      <c r="B7013" s="21" t="s">
        <v>5456</v>
      </c>
      <c r="C7013" s="21"/>
      <c r="D7013" s="22">
        <v>0</v>
      </c>
      <c r="E7013" s="23">
        <v>-5.9348571404441892E-2</v>
      </c>
      <c r="F7013" s="23">
        <v>-0.19431407789334865</v>
      </c>
      <c r="G7013" s="23">
        <v>-0.36902818542840493</v>
      </c>
      <c r="H7013" s="23">
        <v>-0.19608416190916708</v>
      </c>
      <c r="I7013" s="25">
        <f t="shared" si="436"/>
        <v>0</v>
      </c>
      <c r="J7013" s="25">
        <f t="shared" si="437"/>
        <v>0</v>
      </c>
      <c r="K7013" s="25">
        <f t="shared" si="438"/>
        <v>0</v>
      </c>
      <c r="L7013" s="25">
        <f t="shared" si="439"/>
        <v>0</v>
      </c>
      <c r="M7013" s="25">
        <v>0</v>
      </c>
      <c r="N7013" s="25" t="e">
        <v>#N/A</v>
      </c>
      <c r="O7013" s="25" t="e">
        <f>VLOOKUP(A7013,'NFkB target TFs'!$E$10:$E$54,1,FALSE)</f>
        <v>#N/A</v>
      </c>
      <c r="P7013" s="25" t="e">
        <f>VLOOKUP(A7013,'all NFkB targets'!$A$6:$A$571,1,FALSE)</f>
        <v>#N/A</v>
      </c>
    </row>
    <row r="7014" spans="1:16" x14ac:dyDescent="0.25">
      <c r="A7014" s="96" t="s">
        <v>2229</v>
      </c>
      <c r="B7014" s="21" t="s">
        <v>2230</v>
      </c>
      <c r="C7014" s="21"/>
      <c r="D7014" s="22">
        <v>0</v>
      </c>
      <c r="E7014" s="23">
        <v>0.21992104264722209</v>
      </c>
      <c r="F7014" s="23">
        <v>2.8930831378998125E-2</v>
      </c>
      <c r="G7014" s="23">
        <v>0.3866125175494351</v>
      </c>
      <c r="H7014" s="23">
        <v>-0.19620387046940463</v>
      </c>
      <c r="I7014" s="25">
        <f t="shared" si="436"/>
        <v>0</v>
      </c>
      <c r="J7014" s="25">
        <f t="shared" si="437"/>
        <v>0</v>
      </c>
      <c r="K7014" s="25">
        <f t="shared" si="438"/>
        <v>0</v>
      </c>
      <c r="L7014" s="25">
        <f t="shared" si="439"/>
        <v>0</v>
      </c>
      <c r="M7014" s="25">
        <v>0</v>
      </c>
      <c r="N7014" s="25" t="e">
        <v>#N/A</v>
      </c>
      <c r="O7014" s="25" t="e">
        <f>VLOOKUP(A7014,'NFkB target TFs'!$E$10:$E$54,1,FALSE)</f>
        <v>#N/A</v>
      </c>
      <c r="P7014" s="25" t="e">
        <f>VLOOKUP(A7014,'all NFkB targets'!$A$6:$A$571,1,FALSE)</f>
        <v>#N/A</v>
      </c>
    </row>
    <row r="7015" spans="1:16" x14ac:dyDescent="0.25">
      <c r="A7015" s="96" t="s">
        <v>8729</v>
      </c>
      <c r="B7015" s="21" t="s">
        <v>8730</v>
      </c>
      <c r="C7015" s="21"/>
      <c r="D7015" s="22">
        <v>0</v>
      </c>
      <c r="E7015" s="23">
        <v>-8.6986664290557673E-3</v>
      </c>
      <c r="F7015" s="23">
        <v>2.7189616361144683E-2</v>
      </c>
      <c r="G7015" s="23">
        <v>-0.25041166814260785</v>
      </c>
      <c r="H7015" s="23">
        <v>-0.19626129101596856</v>
      </c>
      <c r="I7015" s="25">
        <f t="shared" si="436"/>
        <v>0</v>
      </c>
      <c r="J7015" s="25">
        <f t="shared" si="437"/>
        <v>0</v>
      </c>
      <c r="K7015" s="25">
        <f t="shared" si="438"/>
        <v>0</v>
      </c>
      <c r="L7015" s="25">
        <f t="shared" si="439"/>
        <v>0</v>
      </c>
      <c r="M7015" s="25">
        <v>0</v>
      </c>
      <c r="N7015" s="25" t="e">
        <v>#N/A</v>
      </c>
      <c r="O7015" s="25" t="e">
        <f>VLOOKUP(A7015,'NFkB target TFs'!$E$10:$E$54,1,FALSE)</f>
        <v>#N/A</v>
      </c>
      <c r="P7015" s="25" t="e">
        <f>VLOOKUP(A7015,'all NFkB targets'!$A$6:$A$571,1,FALSE)</f>
        <v>#N/A</v>
      </c>
    </row>
    <row r="7016" spans="1:16" x14ac:dyDescent="0.25">
      <c r="A7016" s="96" t="s">
        <v>10173</v>
      </c>
      <c r="B7016" s="21" t="s">
        <v>10174</v>
      </c>
      <c r="C7016" s="21"/>
      <c r="D7016" s="22">
        <v>0</v>
      </c>
      <c r="E7016" s="23">
        <v>0.14660674241381264</v>
      </c>
      <c r="F7016" s="23">
        <v>0.33795949550586879</v>
      </c>
      <c r="G7016" s="23">
        <v>-2.9143541857275891E-2</v>
      </c>
      <c r="H7016" s="23">
        <v>-0.19627326603870116</v>
      </c>
      <c r="I7016" s="25">
        <f t="shared" si="436"/>
        <v>0</v>
      </c>
      <c r="J7016" s="25">
        <f t="shared" si="437"/>
        <v>0</v>
      </c>
      <c r="K7016" s="25">
        <f t="shared" si="438"/>
        <v>0</v>
      </c>
      <c r="L7016" s="25">
        <f t="shared" si="439"/>
        <v>0</v>
      </c>
      <c r="M7016" s="25">
        <v>0</v>
      </c>
      <c r="N7016" s="25" t="e">
        <v>#N/A</v>
      </c>
      <c r="O7016" s="25" t="e">
        <f>VLOOKUP(A7016,'NFkB target TFs'!$E$10:$E$54,1,FALSE)</f>
        <v>#N/A</v>
      </c>
      <c r="P7016" s="25" t="e">
        <f>VLOOKUP(A7016,'all NFkB targets'!$A$6:$A$571,1,FALSE)</f>
        <v>#N/A</v>
      </c>
    </row>
    <row r="7017" spans="1:16" x14ac:dyDescent="0.25">
      <c r="A7017" s="96" t="s">
        <v>9919</v>
      </c>
      <c r="B7017" s="21" t="s">
        <v>9920</v>
      </c>
      <c r="C7017" s="21"/>
      <c r="D7017" s="22">
        <v>0</v>
      </c>
      <c r="E7017" s="23">
        <v>0.29636494269910096</v>
      </c>
      <c r="F7017" s="23">
        <v>0.29870502707597402</v>
      </c>
      <c r="G7017" s="23">
        <v>0.37435997998326237</v>
      </c>
      <c r="H7017" s="23">
        <v>-0.19631070834335979</v>
      </c>
      <c r="I7017" s="25">
        <f t="shared" si="436"/>
        <v>0</v>
      </c>
      <c r="J7017" s="25">
        <f t="shared" si="437"/>
        <v>0</v>
      </c>
      <c r="K7017" s="25">
        <f t="shared" si="438"/>
        <v>0</v>
      </c>
      <c r="L7017" s="25">
        <f t="shared" si="439"/>
        <v>0</v>
      </c>
      <c r="M7017" s="25">
        <v>0</v>
      </c>
      <c r="N7017" s="25" t="e">
        <v>#N/A</v>
      </c>
      <c r="O7017" s="25" t="e">
        <f>VLOOKUP(A7017,'NFkB target TFs'!$E$10:$E$54,1,FALSE)</f>
        <v>#N/A</v>
      </c>
      <c r="P7017" s="25" t="e">
        <f>VLOOKUP(A7017,'all NFkB targets'!$A$6:$A$571,1,FALSE)</f>
        <v>#N/A</v>
      </c>
    </row>
    <row r="7018" spans="1:16" x14ac:dyDescent="0.25">
      <c r="A7018" s="96" t="s">
        <v>9123</v>
      </c>
      <c r="B7018" s="21" t="s">
        <v>9124</v>
      </c>
      <c r="C7018" s="21"/>
      <c r="D7018" s="22">
        <v>0</v>
      </c>
      <c r="E7018" s="23">
        <v>-0.13277768436928569</v>
      </c>
      <c r="F7018" s="23">
        <v>0.10397052997582272</v>
      </c>
      <c r="G7018" s="23">
        <v>-0.23665411921478141</v>
      </c>
      <c r="H7018" s="23">
        <v>-0.19631262543755926</v>
      </c>
      <c r="I7018" s="25">
        <f t="shared" si="436"/>
        <v>0</v>
      </c>
      <c r="J7018" s="25">
        <f t="shared" si="437"/>
        <v>0</v>
      </c>
      <c r="K7018" s="25">
        <f t="shared" si="438"/>
        <v>0</v>
      </c>
      <c r="L7018" s="25">
        <f t="shared" si="439"/>
        <v>0</v>
      </c>
      <c r="M7018" s="25">
        <v>0</v>
      </c>
      <c r="N7018" s="25" t="e">
        <v>#N/A</v>
      </c>
      <c r="O7018" s="25" t="e">
        <f>VLOOKUP(A7018,'NFkB target TFs'!$E$10:$E$54,1,FALSE)</f>
        <v>#N/A</v>
      </c>
      <c r="P7018" s="25" t="e">
        <f>VLOOKUP(A7018,'all NFkB targets'!$A$6:$A$571,1,FALSE)</f>
        <v>#N/A</v>
      </c>
    </row>
    <row r="7019" spans="1:16" x14ac:dyDescent="0.25">
      <c r="A7019" s="96" t="s">
        <v>12895</v>
      </c>
      <c r="B7019" s="21" t="s">
        <v>12896</v>
      </c>
      <c r="C7019" s="21"/>
      <c r="D7019" s="22">
        <v>0</v>
      </c>
      <c r="E7019" s="24">
        <v>-0.12419264938407072</v>
      </c>
      <c r="F7019" s="28">
        <v>0.71567562582060118</v>
      </c>
      <c r="G7019" s="28">
        <v>0.17857184489198977</v>
      </c>
      <c r="H7019" s="24">
        <v>-0.19632184631665364</v>
      </c>
      <c r="I7019" s="25">
        <f t="shared" si="436"/>
        <v>0</v>
      </c>
      <c r="J7019" s="25">
        <f t="shared" si="437"/>
        <v>1</v>
      </c>
      <c r="K7019" s="25">
        <f t="shared" si="438"/>
        <v>0</v>
      </c>
      <c r="L7019" s="25">
        <f t="shared" si="439"/>
        <v>0</v>
      </c>
      <c r="M7019" s="25">
        <v>1</v>
      </c>
      <c r="N7019" s="25" t="e">
        <v>#N/A</v>
      </c>
      <c r="O7019" s="25" t="e">
        <f>VLOOKUP(A7019,'NFkB target TFs'!$E$10:$E$54,1,FALSE)</f>
        <v>#N/A</v>
      </c>
      <c r="P7019" s="25" t="e">
        <f>VLOOKUP(A7019,'all NFkB targets'!$A$6:$A$571,1,FALSE)</f>
        <v>#N/A</v>
      </c>
    </row>
    <row r="7020" spans="1:16" x14ac:dyDescent="0.25">
      <c r="A7020" s="96" t="s">
        <v>4548</v>
      </c>
      <c r="B7020" s="21" t="s">
        <v>4549</v>
      </c>
      <c r="C7020" s="21"/>
      <c r="D7020" s="22">
        <v>0</v>
      </c>
      <c r="E7020" s="23">
        <v>-0.14493006809823125</v>
      </c>
      <c r="F7020" s="23">
        <v>0.28468871873418428</v>
      </c>
      <c r="G7020" s="23">
        <v>0.24744987892808593</v>
      </c>
      <c r="H7020" s="23">
        <v>-0.19634880996846549</v>
      </c>
      <c r="I7020" s="25">
        <f t="shared" ref="I7020:I7083" si="440">IF(ABS(E7020)&gt;0.585,1,0)</f>
        <v>0</v>
      </c>
      <c r="J7020" s="25">
        <f t="shared" ref="J7020:J7083" si="441">IF(ABS(F7020)&gt;0.585,1,0)</f>
        <v>0</v>
      </c>
      <c r="K7020" s="25">
        <f t="shared" ref="K7020:K7083" si="442">IF(ABS(G7020)&gt;0.585,1,0)</f>
        <v>0</v>
      </c>
      <c r="L7020" s="25">
        <f t="shared" ref="L7020:L7083" si="443">IF(ABS(H7020)&gt;0.585,1,0)</f>
        <v>0</v>
      </c>
      <c r="M7020" s="25">
        <v>0</v>
      </c>
      <c r="N7020" s="25" t="e">
        <v>#N/A</v>
      </c>
      <c r="O7020" s="25" t="e">
        <f>VLOOKUP(A7020,'NFkB target TFs'!$E$10:$E$54,1,FALSE)</f>
        <v>#N/A</v>
      </c>
      <c r="P7020" s="25" t="e">
        <f>VLOOKUP(A7020,'all NFkB targets'!$A$6:$A$571,1,FALSE)</f>
        <v>#N/A</v>
      </c>
    </row>
    <row r="7021" spans="1:16" x14ac:dyDescent="0.25">
      <c r="A7021" s="96" t="s">
        <v>9841</v>
      </c>
      <c r="B7021" s="21" t="s">
        <v>9842</v>
      </c>
      <c r="C7021" s="21"/>
      <c r="D7021" s="22">
        <v>0</v>
      </c>
      <c r="E7021" s="23">
        <v>-0.45988815930497656</v>
      </c>
      <c r="F7021" s="23">
        <v>0.17281211556575735</v>
      </c>
      <c r="G7021" s="23">
        <v>-0.14876627742547763</v>
      </c>
      <c r="H7021" s="23">
        <v>-0.1964285134857616</v>
      </c>
      <c r="I7021" s="25">
        <f t="shared" si="440"/>
        <v>0</v>
      </c>
      <c r="J7021" s="25">
        <f t="shared" si="441"/>
        <v>0</v>
      </c>
      <c r="K7021" s="25">
        <f t="shared" si="442"/>
        <v>0</v>
      </c>
      <c r="L7021" s="25">
        <f t="shared" si="443"/>
        <v>0</v>
      </c>
      <c r="M7021" s="25">
        <v>0</v>
      </c>
      <c r="N7021" s="25" t="e">
        <v>#N/A</v>
      </c>
      <c r="O7021" s="25" t="e">
        <f>VLOOKUP(A7021,'NFkB target TFs'!$E$10:$E$54,1,FALSE)</f>
        <v>#N/A</v>
      </c>
      <c r="P7021" s="25" t="e">
        <f>VLOOKUP(A7021,'all NFkB targets'!$A$6:$A$571,1,FALSE)</f>
        <v>#N/A</v>
      </c>
    </row>
    <row r="7022" spans="1:16" x14ac:dyDescent="0.25">
      <c r="A7022" s="96" t="s">
        <v>8968</v>
      </c>
      <c r="B7022" s="21" t="s">
        <v>941</v>
      </c>
      <c r="C7022" s="21"/>
      <c r="D7022" s="22">
        <v>0</v>
      </c>
      <c r="E7022" s="23">
        <v>-3.2005806574404223E-2</v>
      </c>
      <c r="F7022" s="23">
        <v>0.18173139581569062</v>
      </c>
      <c r="G7022" s="23">
        <v>0.16812797273110963</v>
      </c>
      <c r="H7022" s="23">
        <v>-0.19642896563564172</v>
      </c>
      <c r="I7022" s="25">
        <f t="shared" si="440"/>
        <v>0</v>
      </c>
      <c r="J7022" s="25">
        <f t="shared" si="441"/>
        <v>0</v>
      </c>
      <c r="K7022" s="25">
        <f t="shared" si="442"/>
        <v>0</v>
      </c>
      <c r="L7022" s="25">
        <f t="shared" si="443"/>
        <v>0</v>
      </c>
      <c r="M7022" s="25">
        <v>0</v>
      </c>
      <c r="N7022" s="25" t="e">
        <v>#N/A</v>
      </c>
      <c r="O7022" s="25" t="e">
        <f>VLOOKUP(A7022,'NFkB target TFs'!$E$10:$E$54,1,FALSE)</f>
        <v>#N/A</v>
      </c>
      <c r="P7022" s="25" t="e">
        <f>VLOOKUP(A7022,'all NFkB targets'!$A$6:$A$571,1,FALSE)</f>
        <v>#N/A</v>
      </c>
    </row>
    <row r="7023" spans="1:16" x14ac:dyDescent="0.25">
      <c r="A7023" s="96" t="s">
        <v>2858</v>
      </c>
      <c r="B7023" s="21" t="s">
        <v>2859</v>
      </c>
      <c r="C7023" s="21"/>
      <c r="D7023" s="22">
        <v>0</v>
      </c>
      <c r="E7023" s="23">
        <v>0.22409743709469898</v>
      </c>
      <c r="F7023" s="23">
        <v>-0.13211945321893317</v>
      </c>
      <c r="G7023" s="23">
        <v>-0.48777301626589853</v>
      </c>
      <c r="H7023" s="23">
        <v>-0.19669068068674236</v>
      </c>
      <c r="I7023" s="25">
        <f t="shared" si="440"/>
        <v>0</v>
      </c>
      <c r="J7023" s="25">
        <f t="shared" si="441"/>
        <v>0</v>
      </c>
      <c r="K7023" s="25">
        <f t="shared" si="442"/>
        <v>0</v>
      </c>
      <c r="L7023" s="25">
        <f t="shared" si="443"/>
        <v>0</v>
      </c>
      <c r="M7023" s="25">
        <v>0</v>
      </c>
      <c r="N7023" s="25" t="e">
        <v>#N/A</v>
      </c>
      <c r="O7023" s="25" t="e">
        <f>VLOOKUP(A7023,'NFkB target TFs'!$E$10:$E$54,1,FALSE)</f>
        <v>#N/A</v>
      </c>
      <c r="P7023" s="25" t="e">
        <f>VLOOKUP(A7023,'all NFkB targets'!$A$6:$A$571,1,FALSE)</f>
        <v>#N/A</v>
      </c>
    </row>
    <row r="7024" spans="1:16" x14ac:dyDescent="0.25">
      <c r="A7024" s="96" t="s">
        <v>4962</v>
      </c>
      <c r="B7024" s="21" t="s">
        <v>4963</v>
      </c>
      <c r="C7024" s="21"/>
      <c r="D7024" s="22">
        <v>0</v>
      </c>
      <c r="E7024" s="23">
        <v>-0.17626890153868932</v>
      </c>
      <c r="F7024" s="23">
        <v>8.7213684813823369E-2</v>
      </c>
      <c r="G7024" s="23">
        <v>0.17061383712011616</v>
      </c>
      <c r="H7024" s="23">
        <v>-0.19701964502905375</v>
      </c>
      <c r="I7024" s="25">
        <f t="shared" si="440"/>
        <v>0</v>
      </c>
      <c r="J7024" s="25">
        <f t="shared" si="441"/>
        <v>0</v>
      </c>
      <c r="K7024" s="25">
        <f t="shared" si="442"/>
        <v>0</v>
      </c>
      <c r="L7024" s="25">
        <f t="shared" si="443"/>
        <v>0</v>
      </c>
      <c r="M7024" s="25">
        <v>0</v>
      </c>
      <c r="N7024" s="25" t="e">
        <v>#N/A</v>
      </c>
      <c r="O7024" s="25" t="e">
        <f>VLOOKUP(A7024,'NFkB target TFs'!$E$10:$E$54,1,FALSE)</f>
        <v>#N/A</v>
      </c>
      <c r="P7024" s="25" t="e">
        <f>VLOOKUP(A7024,'all NFkB targets'!$A$6:$A$571,1,FALSE)</f>
        <v>#N/A</v>
      </c>
    </row>
    <row r="7025" spans="1:16" x14ac:dyDescent="0.25">
      <c r="A7025" s="96" t="s">
        <v>8039</v>
      </c>
      <c r="B7025" s="21" t="s">
        <v>8040</v>
      </c>
      <c r="C7025" s="21"/>
      <c r="D7025" s="22">
        <v>0</v>
      </c>
      <c r="E7025" s="23">
        <v>-6.7500877160842673E-2</v>
      </c>
      <c r="F7025" s="23">
        <v>0.24771670500540283</v>
      </c>
      <c r="G7025" s="23">
        <v>0.1294758347619587</v>
      </c>
      <c r="H7025" s="23">
        <v>-0.19702435592302769</v>
      </c>
      <c r="I7025" s="25">
        <f t="shared" si="440"/>
        <v>0</v>
      </c>
      <c r="J7025" s="25">
        <f t="shared" si="441"/>
        <v>0</v>
      </c>
      <c r="K7025" s="25">
        <f t="shared" si="442"/>
        <v>0</v>
      </c>
      <c r="L7025" s="25">
        <f t="shared" si="443"/>
        <v>0</v>
      </c>
      <c r="M7025" s="25">
        <v>0</v>
      </c>
      <c r="N7025" s="25" t="e">
        <v>#N/A</v>
      </c>
      <c r="O7025" s="25" t="e">
        <f>VLOOKUP(A7025,'NFkB target TFs'!$E$10:$E$54,1,FALSE)</f>
        <v>#N/A</v>
      </c>
      <c r="P7025" s="25" t="e">
        <f>VLOOKUP(A7025,'all NFkB targets'!$A$6:$A$571,1,FALSE)</f>
        <v>#N/A</v>
      </c>
    </row>
    <row r="7026" spans="1:16" x14ac:dyDescent="0.25">
      <c r="A7026" s="96" t="s">
        <v>8095</v>
      </c>
      <c r="B7026" s="21" t="s">
        <v>8096</v>
      </c>
      <c r="C7026" s="21"/>
      <c r="D7026" s="22">
        <v>0</v>
      </c>
      <c r="E7026" s="23">
        <v>2.1821860453559321E-2</v>
      </c>
      <c r="F7026" s="23">
        <v>0.15722761739472943</v>
      </c>
      <c r="G7026" s="23">
        <v>-0.1867151170188151</v>
      </c>
      <c r="H7026" s="23">
        <v>-0.19722502376510609</v>
      </c>
      <c r="I7026" s="25">
        <f t="shared" si="440"/>
        <v>0</v>
      </c>
      <c r="J7026" s="25">
        <f t="shared" si="441"/>
        <v>0</v>
      </c>
      <c r="K7026" s="25">
        <f t="shared" si="442"/>
        <v>0</v>
      </c>
      <c r="L7026" s="25">
        <f t="shared" si="443"/>
        <v>0</v>
      </c>
      <c r="M7026" s="25">
        <v>0</v>
      </c>
      <c r="N7026" s="25" t="e">
        <v>#N/A</v>
      </c>
      <c r="O7026" s="25" t="e">
        <f>VLOOKUP(A7026,'NFkB target TFs'!$E$10:$E$54,1,FALSE)</f>
        <v>#N/A</v>
      </c>
      <c r="P7026" s="25" t="e">
        <f>VLOOKUP(A7026,'all NFkB targets'!$A$6:$A$571,1,FALSE)</f>
        <v>#N/A</v>
      </c>
    </row>
    <row r="7027" spans="1:16" x14ac:dyDescent="0.25">
      <c r="A7027" s="96" t="s">
        <v>2299</v>
      </c>
      <c r="B7027" s="21" t="s">
        <v>2300</v>
      </c>
      <c r="C7027" s="21"/>
      <c r="D7027" s="22">
        <v>0</v>
      </c>
      <c r="E7027" s="23">
        <v>-0.14333210545684696</v>
      </c>
      <c r="F7027" s="23">
        <v>-9.8159831802028544E-2</v>
      </c>
      <c r="G7027" s="23">
        <v>-4.2776374675560704E-2</v>
      </c>
      <c r="H7027" s="23">
        <v>-0.19741608267950167</v>
      </c>
      <c r="I7027" s="25">
        <f t="shared" si="440"/>
        <v>0</v>
      </c>
      <c r="J7027" s="25">
        <f t="shared" si="441"/>
        <v>0</v>
      </c>
      <c r="K7027" s="25">
        <f t="shared" si="442"/>
        <v>0</v>
      </c>
      <c r="L7027" s="25">
        <f t="shared" si="443"/>
        <v>0</v>
      </c>
      <c r="M7027" s="25">
        <v>0</v>
      </c>
      <c r="N7027" s="25" t="e">
        <v>#N/A</v>
      </c>
      <c r="O7027" s="25" t="e">
        <f>VLOOKUP(A7027,'NFkB target TFs'!$E$10:$E$54,1,FALSE)</f>
        <v>#N/A</v>
      </c>
      <c r="P7027" s="25" t="e">
        <f>VLOOKUP(A7027,'all NFkB targets'!$A$6:$A$571,1,FALSE)</f>
        <v>#N/A</v>
      </c>
    </row>
    <row r="7028" spans="1:16" x14ac:dyDescent="0.25">
      <c r="A7028" s="96" t="s">
        <v>8701</v>
      </c>
      <c r="B7028" s="21" t="s">
        <v>8702</v>
      </c>
      <c r="C7028" s="21"/>
      <c r="D7028" s="22">
        <v>0</v>
      </c>
      <c r="E7028" s="23">
        <v>-2.422210166531551E-2</v>
      </c>
      <c r="F7028" s="23">
        <v>-2.5510106264602293E-2</v>
      </c>
      <c r="G7028" s="23">
        <v>-0.10317731210431369</v>
      </c>
      <c r="H7028" s="23">
        <v>-0.19756552857532339</v>
      </c>
      <c r="I7028" s="25">
        <f t="shared" si="440"/>
        <v>0</v>
      </c>
      <c r="J7028" s="25">
        <f t="shared" si="441"/>
        <v>0</v>
      </c>
      <c r="K7028" s="25">
        <f t="shared" si="442"/>
        <v>0</v>
      </c>
      <c r="L7028" s="25">
        <f t="shared" si="443"/>
        <v>0</v>
      </c>
      <c r="M7028" s="25">
        <v>0</v>
      </c>
      <c r="N7028" s="25" t="e">
        <v>#N/A</v>
      </c>
      <c r="O7028" s="25" t="e">
        <f>VLOOKUP(A7028,'NFkB target TFs'!$E$10:$E$54,1,FALSE)</f>
        <v>#N/A</v>
      </c>
      <c r="P7028" s="25" t="e">
        <f>VLOOKUP(A7028,'all NFkB targets'!$A$6:$A$571,1,FALSE)</f>
        <v>#N/A</v>
      </c>
    </row>
    <row r="7029" spans="1:16" x14ac:dyDescent="0.25">
      <c r="A7029" s="96" t="s">
        <v>3037</v>
      </c>
      <c r="B7029" s="21" t="s">
        <v>3038</v>
      </c>
      <c r="C7029" s="21"/>
      <c r="D7029" s="22">
        <v>0</v>
      </c>
      <c r="E7029" s="23">
        <v>-0.11846107585875748</v>
      </c>
      <c r="F7029" s="23">
        <v>0.19782702408191633</v>
      </c>
      <c r="G7029" s="23">
        <v>-0.1320303577112599</v>
      </c>
      <c r="H7029" s="23">
        <v>-0.19764477558283855</v>
      </c>
      <c r="I7029" s="25">
        <f t="shared" si="440"/>
        <v>0</v>
      </c>
      <c r="J7029" s="25">
        <f t="shared" si="441"/>
        <v>0</v>
      </c>
      <c r="K7029" s="25">
        <f t="shared" si="442"/>
        <v>0</v>
      </c>
      <c r="L7029" s="25">
        <f t="shared" si="443"/>
        <v>0</v>
      </c>
      <c r="M7029" s="25">
        <v>0</v>
      </c>
      <c r="N7029" s="25" t="e">
        <v>#N/A</v>
      </c>
      <c r="O7029" s="25" t="e">
        <f>VLOOKUP(A7029,'NFkB target TFs'!$E$10:$E$54,1,FALSE)</f>
        <v>#N/A</v>
      </c>
      <c r="P7029" s="25" t="e">
        <f>VLOOKUP(A7029,'all NFkB targets'!$A$6:$A$571,1,FALSE)</f>
        <v>#N/A</v>
      </c>
    </row>
    <row r="7030" spans="1:16" x14ac:dyDescent="0.25">
      <c r="A7030" s="96" t="s">
        <v>8145</v>
      </c>
      <c r="B7030" s="21" t="s">
        <v>8146</v>
      </c>
      <c r="C7030" s="21"/>
      <c r="D7030" s="22">
        <v>0</v>
      </c>
      <c r="E7030" s="23">
        <v>-7.058495578461968E-2</v>
      </c>
      <c r="F7030" s="23">
        <v>0.22823566561791625</v>
      </c>
      <c r="G7030" s="23">
        <v>0.28280107390830833</v>
      </c>
      <c r="H7030" s="23">
        <v>-0.19769875665435138</v>
      </c>
      <c r="I7030" s="25">
        <f t="shared" si="440"/>
        <v>0</v>
      </c>
      <c r="J7030" s="25">
        <f t="shared" si="441"/>
        <v>0</v>
      </c>
      <c r="K7030" s="25">
        <f t="shared" si="442"/>
        <v>0</v>
      </c>
      <c r="L7030" s="25">
        <f t="shared" si="443"/>
        <v>0</v>
      </c>
      <c r="M7030" s="25">
        <v>0</v>
      </c>
      <c r="N7030" s="25" t="e">
        <v>#N/A</v>
      </c>
      <c r="O7030" s="25" t="e">
        <f>VLOOKUP(A7030,'NFkB target TFs'!$E$10:$E$54,1,FALSE)</f>
        <v>#N/A</v>
      </c>
      <c r="P7030" s="25" t="e">
        <f>VLOOKUP(A7030,'all NFkB targets'!$A$6:$A$571,1,FALSE)</f>
        <v>#N/A</v>
      </c>
    </row>
    <row r="7031" spans="1:16" x14ac:dyDescent="0.25">
      <c r="A7031" s="96" t="s">
        <v>14333</v>
      </c>
      <c r="B7031" s="21" t="s">
        <v>14334</v>
      </c>
      <c r="C7031" s="21"/>
      <c r="D7031" s="22">
        <v>0</v>
      </c>
      <c r="E7031" s="28">
        <v>0.8195270800826201</v>
      </c>
      <c r="F7031" s="23">
        <v>-6.7524442840923543E-2</v>
      </c>
      <c r="G7031" s="24">
        <v>-1.1656273027865864</v>
      </c>
      <c r="H7031" s="24">
        <v>-0.19770681556827444</v>
      </c>
      <c r="I7031" s="25">
        <f t="shared" si="440"/>
        <v>1</v>
      </c>
      <c r="J7031" s="25">
        <f t="shared" si="441"/>
        <v>0</v>
      </c>
      <c r="K7031" s="25">
        <f t="shared" si="442"/>
        <v>1</v>
      </c>
      <c r="L7031" s="25">
        <f t="shared" si="443"/>
        <v>0</v>
      </c>
      <c r="M7031" s="25">
        <v>1</v>
      </c>
      <c r="N7031" s="25" t="e">
        <v>#N/A</v>
      </c>
      <c r="O7031" s="25" t="e">
        <f>VLOOKUP(A7031,'NFkB target TFs'!$E$10:$E$54,1,FALSE)</f>
        <v>#N/A</v>
      </c>
      <c r="P7031" s="25" t="e">
        <f>VLOOKUP(A7031,'all NFkB targets'!$A$6:$A$571,1,FALSE)</f>
        <v>#N/A</v>
      </c>
    </row>
    <row r="7032" spans="1:16" x14ac:dyDescent="0.25">
      <c r="A7032" s="96" t="s">
        <v>3400</v>
      </c>
      <c r="B7032" s="21" t="s">
        <v>3401</v>
      </c>
      <c r="C7032" s="21"/>
      <c r="D7032" s="22">
        <v>0</v>
      </c>
      <c r="E7032" s="23">
        <v>0.31284833766536663</v>
      </c>
      <c r="F7032" s="23">
        <v>-0.15125460301562266</v>
      </c>
      <c r="G7032" s="23">
        <v>-0.18117758692774361</v>
      </c>
      <c r="H7032" s="23">
        <v>-0.19796015725134891</v>
      </c>
      <c r="I7032" s="25">
        <f t="shared" si="440"/>
        <v>0</v>
      </c>
      <c r="J7032" s="25">
        <f t="shared" si="441"/>
        <v>0</v>
      </c>
      <c r="K7032" s="25">
        <f t="shared" si="442"/>
        <v>0</v>
      </c>
      <c r="L7032" s="25">
        <f t="shared" si="443"/>
        <v>0</v>
      </c>
      <c r="M7032" s="25">
        <v>0</v>
      </c>
      <c r="N7032" s="25" t="e">
        <v>#N/A</v>
      </c>
      <c r="O7032" s="25" t="e">
        <f>VLOOKUP(A7032,'NFkB target TFs'!$E$10:$E$54,1,FALSE)</f>
        <v>#N/A</v>
      </c>
      <c r="P7032" s="25" t="e">
        <f>VLOOKUP(A7032,'all NFkB targets'!$A$6:$A$571,1,FALSE)</f>
        <v>#N/A</v>
      </c>
    </row>
    <row r="7033" spans="1:16" x14ac:dyDescent="0.25">
      <c r="A7033" s="96" t="s">
        <v>12698</v>
      </c>
      <c r="B7033" s="21" t="s">
        <v>12699</v>
      </c>
      <c r="C7033" s="21"/>
      <c r="D7033" s="22">
        <v>0</v>
      </c>
      <c r="E7033" s="23">
        <v>7.2672788218235834E-2</v>
      </c>
      <c r="F7033" s="28">
        <v>0.61181533669472232</v>
      </c>
      <c r="G7033" s="24">
        <v>-0.4024534203833105</v>
      </c>
      <c r="H7033" s="24">
        <v>-0.19807069558815057</v>
      </c>
      <c r="I7033" s="25">
        <f t="shared" si="440"/>
        <v>0</v>
      </c>
      <c r="J7033" s="25">
        <f t="shared" si="441"/>
        <v>1</v>
      </c>
      <c r="K7033" s="25">
        <f t="shared" si="442"/>
        <v>0</v>
      </c>
      <c r="L7033" s="25">
        <f t="shared" si="443"/>
        <v>0</v>
      </c>
      <c r="M7033" s="25">
        <v>1</v>
      </c>
      <c r="N7033" s="25" t="e">
        <v>#N/A</v>
      </c>
      <c r="O7033" s="25" t="e">
        <f>VLOOKUP(A7033,'NFkB target TFs'!$E$10:$E$54,1,FALSE)</f>
        <v>#N/A</v>
      </c>
      <c r="P7033" s="25" t="e">
        <f>VLOOKUP(A7033,'all NFkB targets'!$A$6:$A$571,1,FALSE)</f>
        <v>#N/A</v>
      </c>
    </row>
    <row r="7034" spans="1:16" x14ac:dyDescent="0.25">
      <c r="A7034" s="96" t="s">
        <v>2935</v>
      </c>
      <c r="B7034" s="21" t="s">
        <v>2936</v>
      </c>
      <c r="C7034" s="21"/>
      <c r="D7034" s="22">
        <v>0</v>
      </c>
      <c r="E7034" s="23">
        <v>-7.2247458185565688E-2</v>
      </c>
      <c r="F7034" s="23">
        <v>0.26976858554953081</v>
      </c>
      <c r="G7034" s="23">
        <v>-6.8952467768760451E-3</v>
      </c>
      <c r="H7034" s="23">
        <v>-0.19818762592034042</v>
      </c>
      <c r="I7034" s="25">
        <f t="shared" si="440"/>
        <v>0</v>
      </c>
      <c r="J7034" s="25">
        <f t="shared" si="441"/>
        <v>0</v>
      </c>
      <c r="K7034" s="25">
        <f t="shared" si="442"/>
        <v>0</v>
      </c>
      <c r="L7034" s="25">
        <f t="shared" si="443"/>
        <v>0</v>
      </c>
      <c r="M7034" s="25">
        <v>0</v>
      </c>
      <c r="N7034" s="25" t="e">
        <v>#N/A</v>
      </c>
      <c r="O7034" s="25" t="e">
        <f>VLOOKUP(A7034,'NFkB target TFs'!$E$10:$E$54,1,FALSE)</f>
        <v>#N/A</v>
      </c>
      <c r="P7034" s="25" t="e">
        <f>VLOOKUP(A7034,'all NFkB targets'!$A$6:$A$571,1,FALSE)</f>
        <v>#N/A</v>
      </c>
    </row>
    <row r="7035" spans="1:16" x14ac:dyDescent="0.25">
      <c r="A7035" s="96" t="s">
        <v>8955</v>
      </c>
      <c r="B7035" s="21" t="s">
        <v>941</v>
      </c>
      <c r="C7035" s="21"/>
      <c r="D7035" s="22">
        <v>0</v>
      </c>
      <c r="E7035" s="23">
        <v>-0.19540257950054848</v>
      </c>
      <c r="F7035" s="23">
        <v>-0.50077406333522101</v>
      </c>
      <c r="G7035" s="23">
        <v>-0.24117622324507931</v>
      </c>
      <c r="H7035" s="23">
        <v>-0.19823037528687534</v>
      </c>
      <c r="I7035" s="25">
        <f t="shared" si="440"/>
        <v>0</v>
      </c>
      <c r="J7035" s="25">
        <f t="shared" si="441"/>
        <v>0</v>
      </c>
      <c r="K7035" s="25">
        <f t="shared" si="442"/>
        <v>0</v>
      </c>
      <c r="L7035" s="25">
        <f t="shared" si="443"/>
        <v>0</v>
      </c>
      <c r="M7035" s="25">
        <v>0</v>
      </c>
      <c r="N7035" s="25" t="e">
        <v>#N/A</v>
      </c>
      <c r="O7035" s="25" t="e">
        <f>VLOOKUP(A7035,'NFkB target TFs'!$E$10:$E$54,1,FALSE)</f>
        <v>#N/A</v>
      </c>
      <c r="P7035" s="25" t="e">
        <f>VLOOKUP(A7035,'all NFkB targets'!$A$6:$A$571,1,FALSE)</f>
        <v>#N/A</v>
      </c>
    </row>
    <row r="7036" spans="1:16" x14ac:dyDescent="0.25">
      <c r="A7036" s="96" t="s">
        <v>2175</v>
      </c>
      <c r="B7036" s="21" t="s">
        <v>2176</v>
      </c>
      <c r="C7036" s="21"/>
      <c r="D7036" s="22">
        <v>0</v>
      </c>
      <c r="E7036" s="23">
        <v>-6.5578159692977242E-2</v>
      </c>
      <c r="F7036" s="23">
        <v>4.4180829335820817E-3</v>
      </c>
      <c r="G7036" s="23">
        <v>2.7788125010054301E-2</v>
      </c>
      <c r="H7036" s="23">
        <v>-0.1982594172500135</v>
      </c>
      <c r="I7036" s="25">
        <f t="shared" si="440"/>
        <v>0</v>
      </c>
      <c r="J7036" s="25">
        <f t="shared" si="441"/>
        <v>0</v>
      </c>
      <c r="K7036" s="25">
        <f t="shared" si="442"/>
        <v>0</v>
      </c>
      <c r="L7036" s="25">
        <f t="shared" si="443"/>
        <v>0</v>
      </c>
      <c r="M7036" s="25">
        <v>0</v>
      </c>
      <c r="N7036" s="25" t="e">
        <v>#N/A</v>
      </c>
      <c r="O7036" s="25" t="e">
        <f>VLOOKUP(A7036,'NFkB target TFs'!$E$10:$E$54,1,FALSE)</f>
        <v>#N/A</v>
      </c>
      <c r="P7036" s="25" t="e">
        <f>VLOOKUP(A7036,'all NFkB targets'!$A$6:$A$571,1,FALSE)</f>
        <v>#N/A</v>
      </c>
    </row>
    <row r="7037" spans="1:16" x14ac:dyDescent="0.25">
      <c r="A7037" s="96" t="s">
        <v>13498</v>
      </c>
      <c r="B7037" s="21" t="s">
        <v>13499</v>
      </c>
      <c r="C7037" s="21"/>
      <c r="D7037" s="22">
        <v>0</v>
      </c>
      <c r="E7037" s="24">
        <v>-0.22124994453788371</v>
      </c>
      <c r="F7037" s="23">
        <v>-5.940375624814824E-2</v>
      </c>
      <c r="G7037" s="24">
        <v>-0.58868352905007193</v>
      </c>
      <c r="H7037" s="24">
        <v>-0.19831178763981372</v>
      </c>
      <c r="I7037" s="25">
        <f t="shared" si="440"/>
        <v>0</v>
      </c>
      <c r="J7037" s="25">
        <f t="shared" si="441"/>
        <v>0</v>
      </c>
      <c r="K7037" s="25">
        <f t="shared" si="442"/>
        <v>1</v>
      </c>
      <c r="L7037" s="25">
        <f t="shared" si="443"/>
        <v>0</v>
      </c>
      <c r="M7037" s="25">
        <v>1</v>
      </c>
      <c r="N7037" s="25" t="e">
        <v>#N/A</v>
      </c>
      <c r="O7037" s="25" t="e">
        <f>VLOOKUP(A7037,'NFkB target TFs'!$E$10:$E$54,1,FALSE)</f>
        <v>#N/A</v>
      </c>
      <c r="P7037" s="25" t="e">
        <f>VLOOKUP(A7037,'all NFkB targets'!$A$6:$A$571,1,FALSE)</f>
        <v>#N/A</v>
      </c>
    </row>
    <row r="7038" spans="1:16" x14ac:dyDescent="0.25">
      <c r="A7038" s="96" t="s">
        <v>6117</v>
      </c>
      <c r="B7038" s="21" t="s">
        <v>6118</v>
      </c>
      <c r="C7038" s="21"/>
      <c r="D7038" s="22">
        <v>0</v>
      </c>
      <c r="E7038" s="23">
        <v>-0.29189943027430476</v>
      </c>
      <c r="F7038" s="23">
        <v>0.32184094667743002</v>
      </c>
      <c r="G7038" s="23">
        <v>9.4651949715189629E-2</v>
      </c>
      <c r="H7038" s="23">
        <v>-0.19854481760058659</v>
      </c>
      <c r="I7038" s="25">
        <f t="shared" si="440"/>
        <v>0</v>
      </c>
      <c r="J7038" s="25">
        <f t="shared" si="441"/>
        <v>0</v>
      </c>
      <c r="K7038" s="25">
        <f t="shared" si="442"/>
        <v>0</v>
      </c>
      <c r="L7038" s="25">
        <f t="shared" si="443"/>
        <v>0</v>
      </c>
      <c r="M7038" s="25">
        <v>0</v>
      </c>
      <c r="N7038" s="25" t="e">
        <v>#N/A</v>
      </c>
      <c r="O7038" s="25" t="e">
        <f>VLOOKUP(A7038,'NFkB target TFs'!$E$10:$E$54,1,FALSE)</f>
        <v>#N/A</v>
      </c>
      <c r="P7038" s="25" t="e">
        <f>VLOOKUP(A7038,'all NFkB targets'!$A$6:$A$571,1,FALSE)</f>
        <v>#N/A</v>
      </c>
    </row>
    <row r="7039" spans="1:16" x14ac:dyDescent="0.25">
      <c r="A7039" s="96" t="s">
        <v>737</v>
      </c>
      <c r="B7039" s="21" t="s">
        <v>738</v>
      </c>
      <c r="C7039" s="21"/>
      <c r="D7039" s="22">
        <v>0</v>
      </c>
      <c r="E7039" s="23">
        <v>0.12458979713302389</v>
      </c>
      <c r="F7039" s="23">
        <v>-3.3687424334379316E-2</v>
      </c>
      <c r="G7039" s="23">
        <v>-9.6975729830516538E-3</v>
      </c>
      <c r="H7039" s="23">
        <v>-0.19859557594548241</v>
      </c>
      <c r="I7039" s="25">
        <f t="shared" si="440"/>
        <v>0</v>
      </c>
      <c r="J7039" s="25">
        <f t="shared" si="441"/>
        <v>0</v>
      </c>
      <c r="K7039" s="25">
        <f t="shared" si="442"/>
        <v>0</v>
      </c>
      <c r="L7039" s="25">
        <f t="shared" si="443"/>
        <v>0</v>
      </c>
      <c r="M7039" s="25">
        <v>0</v>
      </c>
      <c r="N7039" s="25" t="e">
        <v>#N/A</v>
      </c>
      <c r="O7039" s="25" t="e">
        <f>VLOOKUP(A7039,'NFkB target TFs'!$E$10:$E$54,1,FALSE)</f>
        <v>#N/A</v>
      </c>
      <c r="P7039" s="25" t="e">
        <f>VLOOKUP(A7039,'all NFkB targets'!$A$6:$A$571,1,FALSE)</f>
        <v>#N/A</v>
      </c>
    </row>
    <row r="7040" spans="1:16" x14ac:dyDescent="0.25">
      <c r="A7040" s="96" t="s">
        <v>8463</v>
      </c>
      <c r="B7040" s="21" t="s">
        <v>8464</v>
      </c>
      <c r="C7040" s="21"/>
      <c r="D7040" s="22">
        <v>0</v>
      </c>
      <c r="E7040" s="23">
        <v>-0.12850875009759044</v>
      </c>
      <c r="F7040" s="23">
        <v>-0.17099024257185466</v>
      </c>
      <c r="G7040" s="23">
        <v>-0.40376294874723256</v>
      </c>
      <c r="H7040" s="23">
        <v>-0.19863904088548986</v>
      </c>
      <c r="I7040" s="25">
        <f t="shared" si="440"/>
        <v>0</v>
      </c>
      <c r="J7040" s="25">
        <f t="shared" si="441"/>
        <v>0</v>
      </c>
      <c r="K7040" s="25">
        <f t="shared" si="442"/>
        <v>0</v>
      </c>
      <c r="L7040" s="25">
        <f t="shared" si="443"/>
        <v>0</v>
      </c>
      <c r="M7040" s="25">
        <v>0</v>
      </c>
      <c r="N7040" s="25" t="e">
        <v>#N/A</v>
      </c>
      <c r="O7040" s="25" t="e">
        <f>VLOOKUP(A7040,'NFkB target TFs'!$E$10:$E$54,1,FALSE)</f>
        <v>#N/A</v>
      </c>
      <c r="P7040" s="25" t="e">
        <f>VLOOKUP(A7040,'all NFkB targets'!$A$6:$A$571,1,FALSE)</f>
        <v>#N/A</v>
      </c>
    </row>
    <row r="7041" spans="1:16" x14ac:dyDescent="0.25">
      <c r="A7041" s="96" t="s">
        <v>7947</v>
      </c>
      <c r="B7041" s="21" t="s">
        <v>7948</v>
      </c>
      <c r="C7041" s="21"/>
      <c r="D7041" s="22">
        <v>0</v>
      </c>
      <c r="E7041" s="23">
        <v>-0.27549759340370689</v>
      </c>
      <c r="F7041" s="23">
        <v>-0.43184500758207189</v>
      </c>
      <c r="G7041" s="23">
        <v>6.5847089513824786E-2</v>
      </c>
      <c r="H7041" s="23">
        <v>-0.19867696476740299</v>
      </c>
      <c r="I7041" s="25">
        <f t="shared" si="440"/>
        <v>0</v>
      </c>
      <c r="J7041" s="25">
        <f t="shared" si="441"/>
        <v>0</v>
      </c>
      <c r="K7041" s="25">
        <f t="shared" si="442"/>
        <v>0</v>
      </c>
      <c r="L7041" s="25">
        <f t="shared" si="443"/>
        <v>0</v>
      </c>
      <c r="M7041" s="25">
        <v>0</v>
      </c>
      <c r="N7041" s="25" t="e">
        <v>#N/A</v>
      </c>
      <c r="O7041" s="25" t="e">
        <f>VLOOKUP(A7041,'NFkB target TFs'!$E$10:$E$54,1,FALSE)</f>
        <v>#N/A</v>
      </c>
      <c r="P7041" s="25" t="e">
        <f>VLOOKUP(A7041,'all NFkB targets'!$A$6:$A$571,1,FALSE)</f>
        <v>#N/A</v>
      </c>
    </row>
    <row r="7042" spans="1:16" x14ac:dyDescent="0.25">
      <c r="A7042" s="96" t="s">
        <v>2744</v>
      </c>
      <c r="B7042" s="21" t="s">
        <v>2745</v>
      </c>
      <c r="C7042" s="21"/>
      <c r="D7042" s="22">
        <v>0</v>
      </c>
      <c r="E7042" s="23">
        <v>3.2639175322303751E-3</v>
      </c>
      <c r="F7042" s="23">
        <v>-0.10673745848378829</v>
      </c>
      <c r="G7042" s="23">
        <v>-0.51568298572845517</v>
      </c>
      <c r="H7042" s="23">
        <v>-0.19872016411056978</v>
      </c>
      <c r="I7042" s="25">
        <f t="shared" si="440"/>
        <v>0</v>
      </c>
      <c r="J7042" s="25">
        <f t="shared" si="441"/>
        <v>0</v>
      </c>
      <c r="K7042" s="25">
        <f t="shared" si="442"/>
        <v>0</v>
      </c>
      <c r="L7042" s="25">
        <f t="shared" si="443"/>
        <v>0</v>
      </c>
      <c r="M7042" s="25">
        <v>0</v>
      </c>
      <c r="N7042" s="25" t="e">
        <v>#N/A</v>
      </c>
      <c r="O7042" s="25" t="e">
        <f>VLOOKUP(A7042,'NFkB target TFs'!$E$10:$E$54,1,FALSE)</f>
        <v>#N/A</v>
      </c>
      <c r="P7042" s="25" t="e">
        <f>VLOOKUP(A7042,'all NFkB targets'!$A$6:$A$571,1,FALSE)</f>
        <v>#N/A</v>
      </c>
    </row>
    <row r="7043" spans="1:16" x14ac:dyDescent="0.25">
      <c r="A7043" s="96" t="s">
        <v>12008</v>
      </c>
      <c r="B7043" s="21" t="s">
        <v>12009</v>
      </c>
      <c r="C7043" s="21"/>
      <c r="D7043" s="22">
        <v>0</v>
      </c>
      <c r="E7043" s="28">
        <v>0.86155139302065709</v>
      </c>
      <c r="F7043" s="23">
        <v>3.2413292861961207E-2</v>
      </c>
      <c r="G7043" s="24">
        <v>-0.49161768880024842</v>
      </c>
      <c r="H7043" s="24">
        <v>-0.1987856403197045</v>
      </c>
      <c r="I7043" s="25">
        <f t="shared" si="440"/>
        <v>1</v>
      </c>
      <c r="J7043" s="25">
        <f t="shared" si="441"/>
        <v>0</v>
      </c>
      <c r="K7043" s="25">
        <f t="shared" si="442"/>
        <v>0</v>
      </c>
      <c r="L7043" s="25">
        <f t="shared" si="443"/>
        <v>0</v>
      </c>
      <c r="M7043" s="25">
        <v>1</v>
      </c>
      <c r="N7043" s="25" t="e">
        <v>#N/A</v>
      </c>
      <c r="O7043" s="25" t="e">
        <f>VLOOKUP(A7043,'NFkB target TFs'!$E$10:$E$54,1,FALSE)</f>
        <v>#N/A</v>
      </c>
      <c r="P7043" s="25" t="e">
        <f>VLOOKUP(A7043,'all NFkB targets'!$A$6:$A$571,1,FALSE)</f>
        <v>#N/A</v>
      </c>
    </row>
    <row r="7044" spans="1:16" x14ac:dyDescent="0.25">
      <c r="A7044" s="96" t="s">
        <v>2404</v>
      </c>
      <c r="B7044" s="21" t="s">
        <v>941</v>
      </c>
      <c r="C7044" s="21"/>
      <c r="D7044" s="22">
        <v>0</v>
      </c>
      <c r="E7044" s="23">
        <v>0.19875868595068086</v>
      </c>
      <c r="F7044" s="23">
        <v>0.14058935259113975</v>
      </c>
      <c r="G7044" s="23">
        <v>0.13842778278199699</v>
      </c>
      <c r="H7044" s="23">
        <v>-0.19883528350370477</v>
      </c>
      <c r="I7044" s="25">
        <f t="shared" si="440"/>
        <v>0</v>
      </c>
      <c r="J7044" s="25">
        <f t="shared" si="441"/>
        <v>0</v>
      </c>
      <c r="K7044" s="25">
        <f t="shared" si="442"/>
        <v>0</v>
      </c>
      <c r="L7044" s="25">
        <f t="shared" si="443"/>
        <v>0</v>
      </c>
      <c r="M7044" s="25">
        <v>0</v>
      </c>
      <c r="N7044" s="25" t="e">
        <v>#N/A</v>
      </c>
      <c r="O7044" s="25" t="e">
        <f>VLOOKUP(A7044,'NFkB target TFs'!$E$10:$E$54,1,FALSE)</f>
        <v>#N/A</v>
      </c>
      <c r="P7044" s="25" t="e">
        <f>VLOOKUP(A7044,'all NFkB targets'!$A$6:$A$571,1,FALSE)</f>
        <v>#N/A</v>
      </c>
    </row>
    <row r="7045" spans="1:16" x14ac:dyDescent="0.25">
      <c r="A7045" s="96" t="s">
        <v>3607</v>
      </c>
      <c r="B7045" s="21" t="s">
        <v>941</v>
      </c>
      <c r="C7045" s="21"/>
      <c r="D7045" s="22">
        <v>0</v>
      </c>
      <c r="E7045" s="23">
        <v>0.36931657927839168</v>
      </c>
      <c r="F7045" s="23">
        <v>8.885897038924509E-2</v>
      </c>
      <c r="G7045" s="23">
        <v>-0.21838722309241973</v>
      </c>
      <c r="H7045" s="23">
        <v>-0.19920203294863922</v>
      </c>
      <c r="I7045" s="25">
        <f t="shared" si="440"/>
        <v>0</v>
      </c>
      <c r="J7045" s="25">
        <f t="shared" si="441"/>
        <v>0</v>
      </c>
      <c r="K7045" s="25">
        <f t="shared" si="442"/>
        <v>0</v>
      </c>
      <c r="L7045" s="25">
        <f t="shared" si="443"/>
        <v>0</v>
      </c>
      <c r="M7045" s="25">
        <v>0</v>
      </c>
      <c r="N7045" s="25" t="e">
        <v>#N/A</v>
      </c>
      <c r="O7045" s="25" t="e">
        <f>VLOOKUP(A7045,'NFkB target TFs'!$E$10:$E$54,1,FALSE)</f>
        <v>#N/A</v>
      </c>
      <c r="P7045" s="25" t="e">
        <f>VLOOKUP(A7045,'all NFkB targets'!$A$6:$A$571,1,FALSE)</f>
        <v>#N/A</v>
      </c>
    </row>
    <row r="7046" spans="1:16" x14ac:dyDescent="0.25">
      <c r="A7046" s="96" t="s">
        <v>861</v>
      </c>
      <c r="B7046" s="21" t="s">
        <v>862</v>
      </c>
      <c r="C7046" s="21"/>
      <c r="D7046" s="22">
        <v>0</v>
      </c>
      <c r="E7046" s="23">
        <v>-0.39889768454348684</v>
      </c>
      <c r="F7046" s="23">
        <v>-0.26564523089489589</v>
      </c>
      <c r="G7046" s="23">
        <v>-0.18589846369629309</v>
      </c>
      <c r="H7046" s="23">
        <v>-0.19944442379172309</v>
      </c>
      <c r="I7046" s="25">
        <f t="shared" si="440"/>
        <v>0</v>
      </c>
      <c r="J7046" s="25">
        <f t="shared" si="441"/>
        <v>0</v>
      </c>
      <c r="K7046" s="25">
        <f t="shared" si="442"/>
        <v>0</v>
      </c>
      <c r="L7046" s="25">
        <f t="shared" si="443"/>
        <v>0</v>
      </c>
      <c r="M7046" s="25">
        <v>0</v>
      </c>
      <c r="N7046" s="25" t="e">
        <v>#N/A</v>
      </c>
      <c r="O7046" s="25" t="e">
        <f>VLOOKUP(A7046,'NFkB target TFs'!$E$10:$E$54,1,FALSE)</f>
        <v>#N/A</v>
      </c>
      <c r="P7046" s="25" t="e">
        <f>VLOOKUP(A7046,'all NFkB targets'!$A$6:$A$571,1,FALSE)</f>
        <v>#N/A</v>
      </c>
    </row>
    <row r="7047" spans="1:16" x14ac:dyDescent="0.25">
      <c r="A7047" s="96" t="s">
        <v>9133</v>
      </c>
      <c r="B7047" s="21" t="s">
        <v>9134</v>
      </c>
      <c r="C7047" s="21"/>
      <c r="D7047" s="22">
        <v>0</v>
      </c>
      <c r="E7047" s="23">
        <v>3.2726083485662222E-2</v>
      </c>
      <c r="F7047" s="23">
        <v>-0.26799775054710895</v>
      </c>
      <c r="G7047" s="23">
        <v>0.35358312321234209</v>
      </c>
      <c r="H7047" s="23">
        <v>-0.19948009682365123</v>
      </c>
      <c r="I7047" s="25">
        <f t="shared" si="440"/>
        <v>0</v>
      </c>
      <c r="J7047" s="25">
        <f t="shared" si="441"/>
        <v>0</v>
      </c>
      <c r="K7047" s="25">
        <f t="shared" si="442"/>
        <v>0</v>
      </c>
      <c r="L7047" s="25">
        <f t="shared" si="443"/>
        <v>0</v>
      </c>
      <c r="M7047" s="25">
        <v>0</v>
      </c>
      <c r="N7047" s="25" t="e">
        <v>#N/A</v>
      </c>
      <c r="O7047" s="25" t="e">
        <f>VLOOKUP(A7047,'NFkB target TFs'!$E$10:$E$54,1,FALSE)</f>
        <v>#N/A</v>
      </c>
      <c r="P7047" s="25" t="e">
        <f>VLOOKUP(A7047,'all NFkB targets'!$A$6:$A$571,1,FALSE)</f>
        <v>#N/A</v>
      </c>
    </row>
    <row r="7048" spans="1:16" x14ac:dyDescent="0.25">
      <c r="A7048" s="96" t="s">
        <v>1672</v>
      </c>
      <c r="B7048" s="21" t="s">
        <v>1673</v>
      </c>
      <c r="C7048" s="21"/>
      <c r="D7048" s="22">
        <v>0</v>
      </c>
      <c r="E7048" s="23">
        <v>0.16137748148715186</v>
      </c>
      <c r="F7048" s="23">
        <v>8.6419334034652046E-2</v>
      </c>
      <c r="G7048" s="23">
        <v>-5.055339634189665E-2</v>
      </c>
      <c r="H7048" s="23">
        <v>-0.19981509411475962</v>
      </c>
      <c r="I7048" s="25">
        <f t="shared" si="440"/>
        <v>0</v>
      </c>
      <c r="J7048" s="25">
        <f t="shared" si="441"/>
        <v>0</v>
      </c>
      <c r="K7048" s="25">
        <f t="shared" si="442"/>
        <v>0</v>
      </c>
      <c r="L7048" s="25">
        <f t="shared" si="443"/>
        <v>0</v>
      </c>
      <c r="M7048" s="25">
        <v>0</v>
      </c>
      <c r="N7048" s="25" t="e">
        <v>#N/A</v>
      </c>
      <c r="O7048" s="25" t="e">
        <f>VLOOKUP(A7048,'NFkB target TFs'!$E$10:$E$54,1,FALSE)</f>
        <v>#N/A</v>
      </c>
      <c r="P7048" s="25" t="e">
        <f>VLOOKUP(A7048,'all NFkB targets'!$A$6:$A$571,1,FALSE)</f>
        <v>#N/A</v>
      </c>
    </row>
    <row r="7049" spans="1:16" x14ac:dyDescent="0.25">
      <c r="A7049" s="96" t="s">
        <v>5300</v>
      </c>
      <c r="B7049" s="21" t="s">
        <v>5301</v>
      </c>
      <c r="C7049" s="21"/>
      <c r="D7049" s="22">
        <v>0</v>
      </c>
      <c r="E7049" s="23">
        <v>-0.34195146305801521</v>
      </c>
      <c r="F7049" s="23">
        <v>-5.1786442031967687E-2</v>
      </c>
      <c r="G7049" s="23">
        <v>-0.31035420606085562</v>
      </c>
      <c r="H7049" s="23">
        <v>-0.19996407977563277</v>
      </c>
      <c r="I7049" s="25">
        <f t="shared" si="440"/>
        <v>0</v>
      </c>
      <c r="J7049" s="25">
        <f t="shared" si="441"/>
        <v>0</v>
      </c>
      <c r="K7049" s="25">
        <f t="shared" si="442"/>
        <v>0</v>
      </c>
      <c r="L7049" s="25">
        <f t="shared" si="443"/>
        <v>0</v>
      </c>
      <c r="M7049" s="25">
        <v>0</v>
      </c>
      <c r="N7049" s="25" t="e">
        <v>#N/A</v>
      </c>
      <c r="O7049" s="25" t="e">
        <f>VLOOKUP(A7049,'NFkB target TFs'!$E$10:$E$54,1,FALSE)</f>
        <v>#N/A</v>
      </c>
      <c r="P7049" s="25" t="e">
        <f>VLOOKUP(A7049,'all NFkB targets'!$A$6:$A$571,1,FALSE)</f>
        <v>#N/A</v>
      </c>
    </row>
    <row r="7050" spans="1:16" x14ac:dyDescent="0.25">
      <c r="A7050" s="96" t="s">
        <v>12298</v>
      </c>
      <c r="B7050" s="21" t="s">
        <v>12299</v>
      </c>
      <c r="C7050" s="21"/>
      <c r="D7050" s="22">
        <v>0</v>
      </c>
      <c r="E7050" s="24">
        <v>-0.86329009366027176</v>
      </c>
      <c r="F7050" s="24">
        <v>-0.2225739110345831</v>
      </c>
      <c r="G7050" s="24">
        <v>-0.41867599176582726</v>
      </c>
      <c r="H7050" s="24">
        <v>-0.20024516345222182</v>
      </c>
      <c r="I7050" s="25">
        <f t="shared" si="440"/>
        <v>1</v>
      </c>
      <c r="J7050" s="25">
        <f t="shared" si="441"/>
        <v>0</v>
      </c>
      <c r="K7050" s="25">
        <f t="shared" si="442"/>
        <v>0</v>
      </c>
      <c r="L7050" s="25">
        <f t="shared" si="443"/>
        <v>0</v>
      </c>
      <c r="M7050" s="25">
        <v>1</v>
      </c>
      <c r="N7050" s="25" t="e">
        <v>#N/A</v>
      </c>
      <c r="O7050" s="25" t="e">
        <f>VLOOKUP(A7050,'NFkB target TFs'!$E$10:$E$54,1,FALSE)</f>
        <v>#N/A</v>
      </c>
      <c r="P7050" s="25" t="e">
        <f>VLOOKUP(A7050,'all NFkB targets'!$A$6:$A$571,1,FALSE)</f>
        <v>#N/A</v>
      </c>
    </row>
    <row r="7051" spans="1:16" x14ac:dyDescent="0.25">
      <c r="A7051" s="96" t="s">
        <v>3575</v>
      </c>
      <c r="B7051" s="21" t="s">
        <v>3576</v>
      </c>
      <c r="C7051" s="21"/>
      <c r="D7051" s="22">
        <v>0</v>
      </c>
      <c r="E7051" s="23">
        <v>-3.94326135658459E-3</v>
      </c>
      <c r="F7051" s="23">
        <v>6.4119158286875172E-2</v>
      </c>
      <c r="G7051" s="23">
        <v>-0.29555306677461252</v>
      </c>
      <c r="H7051" s="23">
        <v>-0.20033686523671437</v>
      </c>
      <c r="I7051" s="25">
        <f t="shared" si="440"/>
        <v>0</v>
      </c>
      <c r="J7051" s="25">
        <f t="shared" si="441"/>
        <v>0</v>
      </c>
      <c r="K7051" s="25">
        <f t="shared" si="442"/>
        <v>0</v>
      </c>
      <c r="L7051" s="25">
        <f t="shared" si="443"/>
        <v>0</v>
      </c>
      <c r="M7051" s="25">
        <v>0</v>
      </c>
      <c r="N7051" s="25" t="e">
        <v>#N/A</v>
      </c>
      <c r="O7051" s="25" t="e">
        <f>VLOOKUP(A7051,'NFkB target TFs'!$E$10:$E$54,1,FALSE)</f>
        <v>#N/A</v>
      </c>
      <c r="P7051" s="25" t="e">
        <f>VLOOKUP(A7051,'all NFkB targets'!$A$6:$A$571,1,FALSE)</f>
        <v>#N/A</v>
      </c>
    </row>
    <row r="7052" spans="1:16" x14ac:dyDescent="0.25">
      <c r="A7052" s="96" t="s">
        <v>14391</v>
      </c>
      <c r="B7052" s="21" t="s">
        <v>14392</v>
      </c>
      <c r="C7052" s="21"/>
      <c r="D7052" s="22">
        <v>0</v>
      </c>
      <c r="E7052" s="28">
        <v>1.2979600822031341</v>
      </c>
      <c r="F7052" s="28">
        <v>0.21437329083775933</v>
      </c>
      <c r="G7052" s="24">
        <v>-0.59991021578279491</v>
      </c>
      <c r="H7052" s="24">
        <v>-0.20047346628148249</v>
      </c>
      <c r="I7052" s="25">
        <f t="shared" si="440"/>
        <v>1</v>
      </c>
      <c r="J7052" s="25">
        <f t="shared" si="441"/>
        <v>0</v>
      </c>
      <c r="K7052" s="25">
        <f t="shared" si="442"/>
        <v>1</v>
      </c>
      <c r="L7052" s="25">
        <f t="shared" si="443"/>
        <v>0</v>
      </c>
      <c r="M7052" s="25">
        <v>1</v>
      </c>
      <c r="N7052" s="25" t="e">
        <v>#N/A</v>
      </c>
      <c r="O7052" s="25" t="e">
        <f>VLOOKUP(A7052,'NFkB target TFs'!$E$10:$E$54,1,FALSE)</f>
        <v>#N/A</v>
      </c>
      <c r="P7052" s="25" t="e">
        <f>VLOOKUP(A7052,'all NFkB targets'!$A$6:$A$571,1,FALSE)</f>
        <v>#N/A</v>
      </c>
    </row>
    <row r="7053" spans="1:16" x14ac:dyDescent="0.25">
      <c r="A7053" s="96" t="s">
        <v>6810</v>
      </c>
      <c r="B7053" s="21" t="s">
        <v>6811</v>
      </c>
      <c r="C7053" s="21"/>
      <c r="D7053" s="22">
        <v>0</v>
      </c>
      <c r="E7053" s="23">
        <v>0.30863435465594002</v>
      </c>
      <c r="F7053" s="23">
        <v>0.25127947763582886</v>
      </c>
      <c r="G7053" s="23">
        <v>0.14527629131971584</v>
      </c>
      <c r="H7053" s="23">
        <v>-0.20069305836408644</v>
      </c>
      <c r="I7053" s="25">
        <f t="shared" si="440"/>
        <v>0</v>
      </c>
      <c r="J7053" s="25">
        <f t="shared" si="441"/>
        <v>0</v>
      </c>
      <c r="K7053" s="25">
        <f t="shared" si="442"/>
        <v>0</v>
      </c>
      <c r="L7053" s="25">
        <f t="shared" si="443"/>
        <v>0</v>
      </c>
      <c r="M7053" s="25">
        <v>0</v>
      </c>
      <c r="N7053" s="25" t="e">
        <v>#N/A</v>
      </c>
      <c r="O7053" s="25" t="e">
        <f>VLOOKUP(A7053,'NFkB target TFs'!$E$10:$E$54,1,FALSE)</f>
        <v>#N/A</v>
      </c>
      <c r="P7053" s="25" t="e">
        <f>VLOOKUP(A7053,'all NFkB targets'!$A$6:$A$571,1,FALSE)</f>
        <v>#N/A</v>
      </c>
    </row>
    <row r="7054" spans="1:16" x14ac:dyDescent="0.25">
      <c r="A7054" s="96" t="s">
        <v>10298</v>
      </c>
      <c r="B7054" s="21" t="s">
        <v>10299</v>
      </c>
      <c r="C7054" s="21"/>
      <c r="D7054" s="22">
        <v>0</v>
      </c>
      <c r="E7054" s="23">
        <v>0.18643689890938439</v>
      </c>
      <c r="F7054" s="23">
        <v>-6.1968563346845647E-2</v>
      </c>
      <c r="G7054" s="23">
        <v>-3.5928423824056629E-2</v>
      </c>
      <c r="H7054" s="23">
        <v>-0.20090944596772492</v>
      </c>
      <c r="I7054" s="25">
        <f t="shared" si="440"/>
        <v>0</v>
      </c>
      <c r="J7054" s="25">
        <f t="shared" si="441"/>
        <v>0</v>
      </c>
      <c r="K7054" s="25">
        <f t="shared" si="442"/>
        <v>0</v>
      </c>
      <c r="L7054" s="25">
        <f t="shared" si="443"/>
        <v>0</v>
      </c>
      <c r="M7054" s="25">
        <v>0</v>
      </c>
      <c r="N7054" s="25" t="e">
        <v>#N/A</v>
      </c>
      <c r="O7054" s="25" t="e">
        <f>VLOOKUP(A7054,'NFkB target TFs'!$E$10:$E$54,1,FALSE)</f>
        <v>#N/A</v>
      </c>
      <c r="P7054" s="25" t="e">
        <f>VLOOKUP(A7054,'all NFkB targets'!$A$6:$A$571,1,FALSE)</f>
        <v>#N/A</v>
      </c>
    </row>
    <row r="7055" spans="1:16" x14ac:dyDescent="0.25">
      <c r="A7055" s="96" t="s">
        <v>2281</v>
      </c>
      <c r="B7055" s="21" t="s">
        <v>2282</v>
      </c>
      <c r="C7055" s="21"/>
      <c r="D7055" s="22">
        <v>0</v>
      </c>
      <c r="E7055" s="23">
        <v>-0.12628824208911973</v>
      </c>
      <c r="F7055" s="23">
        <v>6.7432592514278217E-2</v>
      </c>
      <c r="G7055" s="23">
        <v>7.5397025908574417E-2</v>
      </c>
      <c r="H7055" s="23">
        <v>-0.20094942044392089</v>
      </c>
      <c r="I7055" s="25">
        <f t="shared" si="440"/>
        <v>0</v>
      </c>
      <c r="J7055" s="25">
        <f t="shared" si="441"/>
        <v>0</v>
      </c>
      <c r="K7055" s="25">
        <f t="shared" si="442"/>
        <v>0</v>
      </c>
      <c r="L7055" s="25">
        <f t="shared" si="443"/>
        <v>0</v>
      </c>
      <c r="M7055" s="25">
        <v>0</v>
      </c>
      <c r="N7055" s="25" t="e">
        <v>#N/A</v>
      </c>
      <c r="O7055" s="25" t="e">
        <f>VLOOKUP(A7055,'NFkB target TFs'!$E$10:$E$54,1,FALSE)</f>
        <v>#N/A</v>
      </c>
      <c r="P7055" s="25" t="e">
        <f>VLOOKUP(A7055,'all NFkB targets'!$A$6:$A$571,1,FALSE)</f>
        <v>#N/A</v>
      </c>
    </row>
    <row r="7056" spans="1:16" x14ac:dyDescent="0.25">
      <c r="A7056" s="96" t="s">
        <v>3027</v>
      </c>
      <c r="B7056" s="21" t="s">
        <v>3028</v>
      </c>
      <c r="C7056" s="21"/>
      <c r="D7056" s="22">
        <v>0</v>
      </c>
      <c r="E7056" s="23">
        <v>0.11687609479718757</v>
      </c>
      <c r="F7056" s="23">
        <v>0.14879422010480467</v>
      </c>
      <c r="G7056" s="23">
        <v>-0.29848699174342652</v>
      </c>
      <c r="H7056" s="23">
        <v>-0.20123809875891163</v>
      </c>
      <c r="I7056" s="25">
        <f t="shared" si="440"/>
        <v>0</v>
      </c>
      <c r="J7056" s="25">
        <f t="shared" si="441"/>
        <v>0</v>
      </c>
      <c r="K7056" s="25">
        <f t="shared" si="442"/>
        <v>0</v>
      </c>
      <c r="L7056" s="25">
        <f t="shared" si="443"/>
        <v>0</v>
      </c>
      <c r="M7056" s="25">
        <v>0</v>
      </c>
      <c r="N7056" s="25" t="e">
        <v>#N/A</v>
      </c>
      <c r="O7056" s="25" t="e">
        <f>VLOOKUP(A7056,'NFkB target TFs'!$E$10:$E$54,1,FALSE)</f>
        <v>#N/A</v>
      </c>
      <c r="P7056" s="25" t="e">
        <f>VLOOKUP(A7056,'all NFkB targets'!$A$6:$A$571,1,FALSE)</f>
        <v>#N/A</v>
      </c>
    </row>
    <row r="7057" spans="1:16" x14ac:dyDescent="0.25">
      <c r="A7057" s="96" t="s">
        <v>11789</v>
      </c>
      <c r="B7057" s="21" t="s">
        <v>11790</v>
      </c>
      <c r="C7057" s="21"/>
      <c r="D7057" s="22">
        <v>0</v>
      </c>
      <c r="E7057" s="23">
        <v>-0.12390839620579086</v>
      </c>
      <c r="F7057" s="23">
        <v>-2.6770878913886541E-2</v>
      </c>
      <c r="G7057" s="23">
        <v>-0.19137540281478574</v>
      </c>
      <c r="H7057" s="23">
        <v>-0.2016181333459745</v>
      </c>
      <c r="I7057" s="25">
        <f t="shared" si="440"/>
        <v>0</v>
      </c>
      <c r="J7057" s="25">
        <f t="shared" si="441"/>
        <v>0</v>
      </c>
      <c r="K7057" s="25">
        <f t="shared" si="442"/>
        <v>0</v>
      </c>
      <c r="L7057" s="25">
        <f t="shared" si="443"/>
        <v>0</v>
      </c>
      <c r="M7057" s="25">
        <v>0</v>
      </c>
      <c r="N7057" s="25" t="e">
        <v>#N/A</v>
      </c>
      <c r="O7057" s="25" t="e">
        <f>VLOOKUP(A7057,'NFkB target TFs'!$E$10:$E$54,1,FALSE)</f>
        <v>#N/A</v>
      </c>
      <c r="P7057" s="25" t="e">
        <f>VLOOKUP(A7057,'all NFkB targets'!$A$6:$A$571,1,FALSE)</f>
        <v>#N/A</v>
      </c>
    </row>
    <row r="7058" spans="1:16" x14ac:dyDescent="0.25">
      <c r="A7058" s="96" t="s">
        <v>761</v>
      </c>
      <c r="B7058" s="21" t="s">
        <v>762</v>
      </c>
      <c r="C7058" s="21"/>
      <c r="D7058" s="22">
        <v>0</v>
      </c>
      <c r="E7058" s="23">
        <v>0.26436519266780495</v>
      </c>
      <c r="F7058" s="23">
        <v>-0.18921268566484192</v>
      </c>
      <c r="G7058" s="23">
        <v>0.22786136130289672</v>
      </c>
      <c r="H7058" s="23">
        <v>-0.20163389600201112</v>
      </c>
      <c r="I7058" s="25">
        <f t="shared" si="440"/>
        <v>0</v>
      </c>
      <c r="J7058" s="25">
        <f t="shared" si="441"/>
        <v>0</v>
      </c>
      <c r="K7058" s="25">
        <f t="shared" si="442"/>
        <v>0</v>
      </c>
      <c r="L7058" s="25">
        <f t="shared" si="443"/>
        <v>0</v>
      </c>
      <c r="M7058" s="25">
        <v>0</v>
      </c>
      <c r="N7058" s="25" t="e">
        <v>#N/A</v>
      </c>
      <c r="O7058" s="25" t="e">
        <f>VLOOKUP(A7058,'NFkB target TFs'!$E$10:$E$54,1,FALSE)</f>
        <v>#N/A</v>
      </c>
      <c r="P7058" s="25" t="e">
        <f>VLOOKUP(A7058,'all NFkB targets'!$A$6:$A$571,1,FALSE)</f>
        <v>#N/A</v>
      </c>
    </row>
    <row r="7059" spans="1:16" x14ac:dyDescent="0.25">
      <c r="A7059" s="96" t="s">
        <v>4658</v>
      </c>
      <c r="B7059" s="21" t="s">
        <v>4659</v>
      </c>
      <c r="C7059" s="21"/>
      <c r="D7059" s="22">
        <v>0</v>
      </c>
      <c r="E7059" s="23">
        <v>2.8821180778647596E-2</v>
      </c>
      <c r="F7059" s="23">
        <v>-0.30489657343798632</v>
      </c>
      <c r="G7059" s="23">
        <v>-5.3586919848571203E-2</v>
      </c>
      <c r="H7059" s="23">
        <v>-0.2016343017787727</v>
      </c>
      <c r="I7059" s="25">
        <f t="shared" si="440"/>
        <v>0</v>
      </c>
      <c r="J7059" s="25">
        <f t="shared" si="441"/>
        <v>0</v>
      </c>
      <c r="K7059" s="25">
        <f t="shared" si="442"/>
        <v>0</v>
      </c>
      <c r="L7059" s="25">
        <f t="shared" si="443"/>
        <v>0</v>
      </c>
      <c r="M7059" s="25">
        <v>0</v>
      </c>
      <c r="N7059" s="25" t="e">
        <v>#N/A</v>
      </c>
      <c r="O7059" s="25" t="e">
        <f>VLOOKUP(A7059,'NFkB target TFs'!$E$10:$E$54,1,FALSE)</f>
        <v>#N/A</v>
      </c>
      <c r="P7059" s="25" t="e">
        <f>VLOOKUP(A7059,'all NFkB targets'!$A$6:$A$571,1,FALSE)</f>
        <v>#N/A</v>
      </c>
    </row>
    <row r="7060" spans="1:16" x14ac:dyDescent="0.25">
      <c r="A7060" s="96" t="s">
        <v>1624</v>
      </c>
      <c r="B7060" s="21" t="s">
        <v>1625</v>
      </c>
      <c r="C7060" s="21"/>
      <c r="D7060" s="22">
        <v>0</v>
      </c>
      <c r="E7060" s="23">
        <v>4.185139914293845E-2</v>
      </c>
      <c r="F7060" s="23">
        <v>0.14467920050135147</v>
      </c>
      <c r="G7060" s="23">
        <v>5.9001740148500757E-2</v>
      </c>
      <c r="H7060" s="23">
        <v>-0.20172191951171226</v>
      </c>
      <c r="I7060" s="25">
        <f t="shared" si="440"/>
        <v>0</v>
      </c>
      <c r="J7060" s="25">
        <f t="shared" si="441"/>
        <v>0</v>
      </c>
      <c r="K7060" s="25">
        <f t="shared" si="442"/>
        <v>0</v>
      </c>
      <c r="L7060" s="25">
        <f t="shared" si="443"/>
        <v>0</v>
      </c>
      <c r="M7060" s="25">
        <v>0</v>
      </c>
      <c r="N7060" s="25" t="e">
        <v>#N/A</v>
      </c>
      <c r="O7060" s="25" t="e">
        <f>VLOOKUP(A7060,'NFkB target TFs'!$E$10:$E$54,1,FALSE)</f>
        <v>#N/A</v>
      </c>
      <c r="P7060" s="25" t="e">
        <f>VLOOKUP(A7060,'all NFkB targets'!$A$6:$A$571,1,FALSE)</f>
        <v>#N/A</v>
      </c>
    </row>
    <row r="7061" spans="1:16" x14ac:dyDescent="0.25">
      <c r="A7061" s="96" t="s">
        <v>14665</v>
      </c>
      <c r="B7061" s="21" t="s">
        <v>14666</v>
      </c>
      <c r="C7061" s="21"/>
      <c r="D7061" s="22">
        <v>0</v>
      </c>
      <c r="E7061" s="28">
        <v>0.38644003090544843</v>
      </c>
      <c r="F7061" s="28">
        <v>0.74306046173290441</v>
      </c>
      <c r="G7061" s="28">
        <v>0.78146114390687826</v>
      </c>
      <c r="H7061" s="24">
        <v>-0.20180297210352502</v>
      </c>
      <c r="I7061" s="25">
        <f t="shared" si="440"/>
        <v>0</v>
      </c>
      <c r="J7061" s="25">
        <f t="shared" si="441"/>
        <v>1</v>
      </c>
      <c r="K7061" s="25">
        <f t="shared" si="442"/>
        <v>1</v>
      </c>
      <c r="L7061" s="25">
        <f t="shared" si="443"/>
        <v>0</v>
      </c>
      <c r="M7061" s="25">
        <v>1</v>
      </c>
      <c r="N7061" s="25" t="e">
        <v>#N/A</v>
      </c>
      <c r="O7061" s="25" t="e">
        <f>VLOOKUP(A7061,'NFkB target TFs'!$E$10:$E$54,1,FALSE)</f>
        <v>#N/A</v>
      </c>
      <c r="P7061" s="25" t="e">
        <f>VLOOKUP(A7061,'all NFkB targets'!$A$6:$A$571,1,FALSE)</f>
        <v>#N/A</v>
      </c>
    </row>
    <row r="7062" spans="1:16" x14ac:dyDescent="0.25">
      <c r="A7062" s="96" t="s">
        <v>4414</v>
      </c>
      <c r="B7062" s="21" t="s">
        <v>4415</v>
      </c>
      <c r="C7062" s="21"/>
      <c r="D7062" s="22">
        <v>0</v>
      </c>
      <c r="E7062" s="23">
        <v>-0.21822778779397925</v>
      </c>
      <c r="F7062" s="23">
        <v>-0.16697536834648108</v>
      </c>
      <c r="G7062" s="23">
        <v>-0.41084902686333824</v>
      </c>
      <c r="H7062" s="23">
        <v>-0.20181046601869967</v>
      </c>
      <c r="I7062" s="25">
        <f t="shared" si="440"/>
        <v>0</v>
      </c>
      <c r="J7062" s="25">
        <f t="shared" si="441"/>
        <v>0</v>
      </c>
      <c r="K7062" s="25">
        <f t="shared" si="442"/>
        <v>0</v>
      </c>
      <c r="L7062" s="25">
        <f t="shared" si="443"/>
        <v>0</v>
      </c>
      <c r="M7062" s="25">
        <v>0</v>
      </c>
      <c r="N7062" s="25" t="e">
        <v>#N/A</v>
      </c>
      <c r="O7062" s="25" t="e">
        <f>VLOOKUP(A7062,'NFkB target TFs'!$E$10:$E$54,1,FALSE)</f>
        <v>#N/A</v>
      </c>
      <c r="P7062" s="25" t="e">
        <f>VLOOKUP(A7062,'all NFkB targets'!$A$6:$A$571,1,FALSE)</f>
        <v>#N/A</v>
      </c>
    </row>
    <row r="7063" spans="1:16" x14ac:dyDescent="0.25">
      <c r="A7063" s="96" t="s">
        <v>1867</v>
      </c>
      <c r="B7063" s="21" t="s">
        <v>1868</v>
      </c>
      <c r="C7063" s="21"/>
      <c r="D7063" s="22">
        <v>0</v>
      </c>
      <c r="E7063" s="23">
        <v>-1.4994491941868257E-4</v>
      </c>
      <c r="F7063" s="23">
        <v>0.4360294641454478</v>
      </c>
      <c r="G7063" s="23">
        <v>0.26596620013560635</v>
      </c>
      <c r="H7063" s="23">
        <v>-0.20181329108782944</v>
      </c>
      <c r="I7063" s="25">
        <f t="shared" si="440"/>
        <v>0</v>
      </c>
      <c r="J7063" s="25">
        <f t="shared" si="441"/>
        <v>0</v>
      </c>
      <c r="K7063" s="25">
        <f t="shared" si="442"/>
        <v>0</v>
      </c>
      <c r="L7063" s="25">
        <f t="shared" si="443"/>
        <v>0</v>
      </c>
      <c r="M7063" s="25">
        <v>0</v>
      </c>
      <c r="N7063" s="25" t="e">
        <v>#N/A</v>
      </c>
      <c r="O7063" s="25" t="e">
        <f>VLOOKUP(A7063,'NFkB target TFs'!$E$10:$E$54,1,FALSE)</f>
        <v>#N/A</v>
      </c>
      <c r="P7063" s="25" t="e">
        <f>VLOOKUP(A7063,'all NFkB targets'!$A$6:$A$571,1,FALSE)</f>
        <v>#N/A</v>
      </c>
    </row>
    <row r="7064" spans="1:16" x14ac:dyDescent="0.25">
      <c r="A7064" s="96" t="s">
        <v>3031</v>
      </c>
      <c r="B7064" s="21" t="s">
        <v>3032</v>
      </c>
      <c r="C7064" s="21"/>
      <c r="D7064" s="22">
        <v>0</v>
      </c>
      <c r="E7064" s="23">
        <v>-5.4091893707128344E-2</v>
      </c>
      <c r="F7064" s="23">
        <v>-9.0605473742797718E-2</v>
      </c>
      <c r="G7064" s="23">
        <v>0.32380456821614423</v>
      </c>
      <c r="H7064" s="23">
        <v>-0.20192714167986506</v>
      </c>
      <c r="I7064" s="25">
        <f t="shared" si="440"/>
        <v>0</v>
      </c>
      <c r="J7064" s="25">
        <f t="shared" si="441"/>
        <v>0</v>
      </c>
      <c r="K7064" s="25">
        <f t="shared" si="442"/>
        <v>0</v>
      </c>
      <c r="L7064" s="25">
        <f t="shared" si="443"/>
        <v>0</v>
      </c>
      <c r="M7064" s="25">
        <v>0</v>
      </c>
      <c r="N7064" s="25" t="e">
        <v>#N/A</v>
      </c>
      <c r="O7064" s="25" t="e">
        <f>VLOOKUP(A7064,'NFkB target TFs'!$E$10:$E$54,1,FALSE)</f>
        <v>#N/A</v>
      </c>
      <c r="P7064" s="25" t="e">
        <f>VLOOKUP(A7064,'all NFkB targets'!$A$6:$A$571,1,FALSE)</f>
        <v>#N/A</v>
      </c>
    </row>
    <row r="7065" spans="1:16" x14ac:dyDescent="0.25">
      <c r="A7065" s="96" t="s">
        <v>1712</v>
      </c>
      <c r="B7065" s="21" t="s">
        <v>1713</v>
      </c>
      <c r="C7065" s="21"/>
      <c r="D7065" s="22">
        <v>0</v>
      </c>
      <c r="E7065" s="23">
        <v>0.35208057533413573</v>
      </c>
      <c r="F7065" s="23">
        <v>0.20915453017735219</v>
      </c>
      <c r="G7065" s="23">
        <v>2.2627956107669336E-2</v>
      </c>
      <c r="H7065" s="23">
        <v>-0.20201127307687294</v>
      </c>
      <c r="I7065" s="25">
        <f t="shared" si="440"/>
        <v>0</v>
      </c>
      <c r="J7065" s="25">
        <f t="shared" si="441"/>
        <v>0</v>
      </c>
      <c r="K7065" s="25">
        <f t="shared" si="442"/>
        <v>0</v>
      </c>
      <c r="L7065" s="25">
        <f t="shared" si="443"/>
        <v>0</v>
      </c>
      <c r="M7065" s="25">
        <v>0</v>
      </c>
      <c r="N7065" s="25" t="e">
        <v>#N/A</v>
      </c>
      <c r="O7065" s="25" t="e">
        <f>VLOOKUP(A7065,'NFkB target TFs'!$E$10:$E$54,1,FALSE)</f>
        <v>#N/A</v>
      </c>
      <c r="P7065" s="25" t="e">
        <f>VLOOKUP(A7065,'all NFkB targets'!$A$6:$A$571,1,FALSE)</f>
        <v>#N/A</v>
      </c>
    </row>
    <row r="7066" spans="1:16" x14ac:dyDescent="0.25">
      <c r="A7066" s="96" t="s">
        <v>9493</v>
      </c>
      <c r="B7066" s="21" t="s">
        <v>9494</v>
      </c>
      <c r="C7066" s="21"/>
      <c r="D7066" s="22">
        <v>0</v>
      </c>
      <c r="E7066" s="23">
        <v>9.2547847792242691E-2</v>
      </c>
      <c r="F7066" s="23">
        <v>0.11261154893141466</v>
      </c>
      <c r="G7066" s="23">
        <v>9.0594224155516573E-2</v>
      </c>
      <c r="H7066" s="23">
        <v>-0.2020286755150778</v>
      </c>
      <c r="I7066" s="25">
        <f t="shared" si="440"/>
        <v>0</v>
      </c>
      <c r="J7066" s="25">
        <f t="shared" si="441"/>
        <v>0</v>
      </c>
      <c r="K7066" s="25">
        <f t="shared" si="442"/>
        <v>0</v>
      </c>
      <c r="L7066" s="25">
        <f t="shared" si="443"/>
        <v>0</v>
      </c>
      <c r="M7066" s="25">
        <v>0</v>
      </c>
      <c r="N7066" s="25" t="e">
        <v>#N/A</v>
      </c>
      <c r="O7066" s="25" t="e">
        <f>VLOOKUP(A7066,'NFkB target TFs'!$E$10:$E$54,1,FALSE)</f>
        <v>#N/A</v>
      </c>
      <c r="P7066" s="25" t="e">
        <f>VLOOKUP(A7066,'all NFkB targets'!$A$6:$A$571,1,FALSE)</f>
        <v>#N/A</v>
      </c>
    </row>
    <row r="7067" spans="1:16" x14ac:dyDescent="0.25">
      <c r="A7067" s="96" t="s">
        <v>9609</v>
      </c>
      <c r="B7067" s="21" t="s">
        <v>941</v>
      </c>
      <c r="C7067" s="21"/>
      <c r="D7067" s="22">
        <v>0</v>
      </c>
      <c r="E7067" s="23">
        <v>-0.4290238306118842</v>
      </c>
      <c r="F7067" s="23">
        <v>7.7832443034803481E-2</v>
      </c>
      <c r="G7067" s="23">
        <v>0.40326292934048258</v>
      </c>
      <c r="H7067" s="23">
        <v>-0.20211752155308149</v>
      </c>
      <c r="I7067" s="25">
        <f t="shared" si="440"/>
        <v>0</v>
      </c>
      <c r="J7067" s="25">
        <f t="shared" si="441"/>
        <v>0</v>
      </c>
      <c r="K7067" s="25">
        <f t="shared" si="442"/>
        <v>0</v>
      </c>
      <c r="L7067" s="25">
        <f t="shared" si="443"/>
        <v>0</v>
      </c>
      <c r="M7067" s="25">
        <v>0</v>
      </c>
      <c r="N7067" s="25" t="e">
        <v>#N/A</v>
      </c>
      <c r="O7067" s="25" t="e">
        <f>VLOOKUP(A7067,'NFkB target TFs'!$E$10:$E$54,1,FALSE)</f>
        <v>#N/A</v>
      </c>
      <c r="P7067" s="25" t="e">
        <f>VLOOKUP(A7067,'all NFkB targets'!$A$6:$A$571,1,FALSE)</f>
        <v>#N/A</v>
      </c>
    </row>
    <row r="7068" spans="1:16" x14ac:dyDescent="0.25">
      <c r="A7068" s="96" t="s">
        <v>2221</v>
      </c>
      <c r="B7068" s="21" t="s">
        <v>2222</v>
      </c>
      <c r="C7068" s="21"/>
      <c r="D7068" s="22">
        <v>0</v>
      </c>
      <c r="E7068" s="23">
        <v>0.10944555965215423</v>
      </c>
      <c r="F7068" s="23">
        <v>-0.32071754937602454</v>
      </c>
      <c r="G7068" s="23">
        <v>7.8102681766346202E-2</v>
      </c>
      <c r="H7068" s="23">
        <v>-0.20234059059229731</v>
      </c>
      <c r="I7068" s="25">
        <f t="shared" si="440"/>
        <v>0</v>
      </c>
      <c r="J7068" s="25">
        <f t="shared" si="441"/>
        <v>0</v>
      </c>
      <c r="K7068" s="25">
        <f t="shared" si="442"/>
        <v>0</v>
      </c>
      <c r="L7068" s="25">
        <f t="shared" si="443"/>
        <v>0</v>
      </c>
      <c r="M7068" s="25">
        <v>0</v>
      </c>
      <c r="N7068" s="25" t="e">
        <v>#N/A</v>
      </c>
      <c r="O7068" s="25" t="e">
        <f>VLOOKUP(A7068,'NFkB target TFs'!$E$10:$E$54,1,FALSE)</f>
        <v>#N/A</v>
      </c>
      <c r="P7068" s="25" t="e">
        <f>VLOOKUP(A7068,'all NFkB targets'!$A$6:$A$571,1,FALSE)</f>
        <v>#N/A</v>
      </c>
    </row>
    <row r="7069" spans="1:16" x14ac:dyDescent="0.25">
      <c r="A7069" s="96" t="s">
        <v>7923</v>
      </c>
      <c r="B7069" s="21" t="s">
        <v>7924</v>
      </c>
      <c r="C7069" s="21"/>
      <c r="D7069" s="22">
        <v>0</v>
      </c>
      <c r="E7069" s="23">
        <v>-0.20206086031809051</v>
      </c>
      <c r="F7069" s="23">
        <v>0.14434326923039789</v>
      </c>
      <c r="G7069" s="23">
        <v>0.46979939182772851</v>
      </c>
      <c r="H7069" s="23">
        <v>-0.20235554678587814</v>
      </c>
      <c r="I7069" s="25">
        <f t="shared" si="440"/>
        <v>0</v>
      </c>
      <c r="J7069" s="25">
        <f t="shared" si="441"/>
        <v>0</v>
      </c>
      <c r="K7069" s="25">
        <f t="shared" si="442"/>
        <v>0</v>
      </c>
      <c r="L7069" s="25">
        <f t="shared" si="443"/>
        <v>0</v>
      </c>
      <c r="M7069" s="25">
        <v>0</v>
      </c>
      <c r="N7069" s="25" t="e">
        <v>#N/A</v>
      </c>
      <c r="O7069" s="25" t="e">
        <f>VLOOKUP(A7069,'NFkB target TFs'!$E$10:$E$54,1,FALSE)</f>
        <v>#N/A</v>
      </c>
      <c r="P7069" s="25" t="e">
        <f>VLOOKUP(A7069,'all NFkB targets'!$A$6:$A$571,1,FALSE)</f>
        <v>#N/A</v>
      </c>
    </row>
    <row r="7070" spans="1:16" x14ac:dyDescent="0.25">
      <c r="A7070" s="96" t="s">
        <v>5274</v>
      </c>
      <c r="B7070" s="21" t="s">
        <v>5275</v>
      </c>
      <c r="C7070" s="21"/>
      <c r="D7070" s="22">
        <v>0</v>
      </c>
      <c r="E7070" s="23">
        <v>-4.9145049384340181E-2</v>
      </c>
      <c r="F7070" s="23">
        <v>4.3637098013422256E-2</v>
      </c>
      <c r="G7070" s="23">
        <v>0.16472620970311688</v>
      </c>
      <c r="H7070" s="23">
        <v>-0.20254334177780384</v>
      </c>
      <c r="I7070" s="25">
        <f t="shared" si="440"/>
        <v>0</v>
      </c>
      <c r="J7070" s="25">
        <f t="shared" si="441"/>
        <v>0</v>
      </c>
      <c r="K7070" s="25">
        <f t="shared" si="442"/>
        <v>0</v>
      </c>
      <c r="L7070" s="25">
        <f t="shared" si="443"/>
        <v>0</v>
      </c>
      <c r="M7070" s="25">
        <v>0</v>
      </c>
      <c r="N7070" s="25" t="e">
        <v>#N/A</v>
      </c>
      <c r="O7070" s="25" t="e">
        <f>VLOOKUP(A7070,'NFkB target TFs'!$E$10:$E$54,1,FALSE)</f>
        <v>#N/A</v>
      </c>
      <c r="P7070" s="25" t="e">
        <f>VLOOKUP(A7070,'all NFkB targets'!$A$6:$A$571,1,FALSE)</f>
        <v>#N/A</v>
      </c>
    </row>
    <row r="7071" spans="1:16" x14ac:dyDescent="0.25">
      <c r="A7071" s="96" t="s">
        <v>11895</v>
      </c>
      <c r="B7071" s="21" t="s">
        <v>941</v>
      </c>
      <c r="C7071" s="21"/>
      <c r="D7071" s="22">
        <v>0</v>
      </c>
      <c r="E7071" s="23">
        <v>7.3506922133839456E-2</v>
      </c>
      <c r="F7071" s="23">
        <v>0.23135320633031403</v>
      </c>
      <c r="G7071" s="23">
        <v>0.29522438560512132</v>
      </c>
      <c r="H7071" s="23">
        <v>-0.20258893444561563</v>
      </c>
      <c r="I7071" s="25">
        <f t="shared" si="440"/>
        <v>0</v>
      </c>
      <c r="J7071" s="25">
        <f t="shared" si="441"/>
        <v>0</v>
      </c>
      <c r="K7071" s="25">
        <f t="shared" si="442"/>
        <v>0</v>
      </c>
      <c r="L7071" s="25">
        <f t="shared" si="443"/>
        <v>0</v>
      </c>
      <c r="M7071" s="25">
        <v>0</v>
      </c>
      <c r="N7071" s="25" t="e">
        <v>#N/A</v>
      </c>
      <c r="O7071" s="25" t="e">
        <f>VLOOKUP(A7071,'NFkB target TFs'!$E$10:$E$54,1,FALSE)</f>
        <v>#N/A</v>
      </c>
      <c r="P7071" s="25" t="e">
        <f>VLOOKUP(A7071,'all NFkB targets'!$A$6:$A$571,1,FALSE)</f>
        <v>#N/A</v>
      </c>
    </row>
    <row r="7072" spans="1:16" x14ac:dyDescent="0.25">
      <c r="A7072" s="96" t="s">
        <v>14279</v>
      </c>
      <c r="B7072" s="21" t="s">
        <v>14280</v>
      </c>
      <c r="C7072" s="21"/>
      <c r="D7072" s="22">
        <v>0</v>
      </c>
      <c r="E7072" s="24">
        <v>-0.63232926171520587</v>
      </c>
      <c r="F7072" s="28">
        <v>0.20742864439125633</v>
      </c>
      <c r="G7072" s="24">
        <v>-0.5919735461842982</v>
      </c>
      <c r="H7072" s="24">
        <v>-0.20291698944388639</v>
      </c>
      <c r="I7072" s="25">
        <f t="shared" si="440"/>
        <v>1</v>
      </c>
      <c r="J7072" s="25">
        <f t="shared" si="441"/>
        <v>0</v>
      </c>
      <c r="K7072" s="25">
        <f t="shared" si="442"/>
        <v>1</v>
      </c>
      <c r="L7072" s="25">
        <f t="shared" si="443"/>
        <v>0</v>
      </c>
      <c r="M7072" s="25">
        <v>1</v>
      </c>
      <c r="N7072" s="25" t="e">
        <v>#N/A</v>
      </c>
      <c r="O7072" s="25" t="e">
        <f>VLOOKUP(A7072,'NFkB target TFs'!$E$10:$E$54,1,FALSE)</f>
        <v>#N/A</v>
      </c>
      <c r="P7072" s="25" t="e">
        <f>VLOOKUP(A7072,'all NFkB targets'!$A$6:$A$571,1,FALSE)</f>
        <v>#N/A</v>
      </c>
    </row>
    <row r="7073" spans="1:16" x14ac:dyDescent="0.25">
      <c r="A7073" s="96" t="s">
        <v>2047</v>
      </c>
      <c r="B7073" s="21" t="s">
        <v>2048</v>
      </c>
      <c r="C7073" s="21"/>
      <c r="D7073" s="22">
        <v>0</v>
      </c>
      <c r="E7073" s="23">
        <v>0.21467138427239468</v>
      </c>
      <c r="F7073" s="23">
        <v>-1.6358688599667857E-2</v>
      </c>
      <c r="G7073" s="23">
        <v>0.40336629289225445</v>
      </c>
      <c r="H7073" s="23">
        <v>-0.20300641122361773</v>
      </c>
      <c r="I7073" s="25">
        <f t="shared" si="440"/>
        <v>0</v>
      </c>
      <c r="J7073" s="25">
        <f t="shared" si="441"/>
        <v>0</v>
      </c>
      <c r="K7073" s="25">
        <f t="shared" si="442"/>
        <v>0</v>
      </c>
      <c r="L7073" s="25">
        <f t="shared" si="443"/>
        <v>0</v>
      </c>
      <c r="M7073" s="25">
        <v>0</v>
      </c>
      <c r="N7073" s="25" t="e">
        <v>#N/A</v>
      </c>
      <c r="O7073" s="25" t="e">
        <f>VLOOKUP(A7073,'NFkB target TFs'!$E$10:$E$54,1,FALSE)</f>
        <v>#N/A</v>
      </c>
      <c r="P7073" s="25" t="e">
        <f>VLOOKUP(A7073,'all NFkB targets'!$A$6:$A$571,1,FALSE)</f>
        <v>#N/A</v>
      </c>
    </row>
    <row r="7074" spans="1:16" x14ac:dyDescent="0.25">
      <c r="A7074" s="96" t="s">
        <v>5167</v>
      </c>
      <c r="B7074" s="21" t="s">
        <v>5168</v>
      </c>
      <c r="C7074" s="21"/>
      <c r="D7074" s="22">
        <v>0</v>
      </c>
      <c r="E7074" s="23">
        <v>0.22192884183987288</v>
      </c>
      <c r="F7074" s="23">
        <v>0.2437167085494148</v>
      </c>
      <c r="G7074" s="23">
        <v>0.11452627624049566</v>
      </c>
      <c r="H7074" s="23">
        <v>-0.20343209390251035</v>
      </c>
      <c r="I7074" s="25">
        <f t="shared" si="440"/>
        <v>0</v>
      </c>
      <c r="J7074" s="25">
        <f t="shared" si="441"/>
        <v>0</v>
      </c>
      <c r="K7074" s="25">
        <f t="shared" si="442"/>
        <v>0</v>
      </c>
      <c r="L7074" s="25">
        <f t="shared" si="443"/>
        <v>0</v>
      </c>
      <c r="M7074" s="25">
        <v>0</v>
      </c>
      <c r="N7074" s="25" t="e">
        <v>#N/A</v>
      </c>
      <c r="O7074" s="25" t="e">
        <f>VLOOKUP(A7074,'NFkB target TFs'!$E$10:$E$54,1,FALSE)</f>
        <v>#N/A</v>
      </c>
      <c r="P7074" s="25" t="e">
        <f>VLOOKUP(A7074,'all NFkB targets'!$A$6:$A$571,1,FALSE)</f>
        <v>#N/A</v>
      </c>
    </row>
    <row r="7075" spans="1:16" x14ac:dyDescent="0.25">
      <c r="A7075" s="96" t="s">
        <v>13027</v>
      </c>
      <c r="B7075" s="21" t="s">
        <v>13028</v>
      </c>
      <c r="C7075" s="21"/>
      <c r="D7075" s="22">
        <v>0</v>
      </c>
      <c r="E7075" s="24">
        <v>-0.65872201022170562</v>
      </c>
      <c r="F7075" s="24">
        <v>-2.2558999608405497</v>
      </c>
      <c r="G7075" s="23">
        <v>-3.9111598185504318E-2</v>
      </c>
      <c r="H7075" s="24">
        <v>-0.20355389228713486</v>
      </c>
      <c r="I7075" s="25">
        <f t="shared" si="440"/>
        <v>1</v>
      </c>
      <c r="J7075" s="25">
        <f t="shared" si="441"/>
        <v>1</v>
      </c>
      <c r="K7075" s="25">
        <f t="shared" si="442"/>
        <v>0</v>
      </c>
      <c r="L7075" s="25">
        <f t="shared" si="443"/>
        <v>0</v>
      </c>
      <c r="M7075" s="25">
        <v>1</v>
      </c>
      <c r="N7075" s="25" t="e">
        <v>#N/A</v>
      </c>
      <c r="O7075" s="25" t="e">
        <f>VLOOKUP(A7075,'NFkB target TFs'!$E$10:$E$54,1,FALSE)</f>
        <v>#N/A</v>
      </c>
      <c r="P7075" s="25" t="e">
        <f>VLOOKUP(A7075,'all NFkB targets'!$A$6:$A$571,1,FALSE)</f>
        <v>#N/A</v>
      </c>
    </row>
    <row r="7076" spans="1:16" x14ac:dyDescent="0.25">
      <c r="A7076" s="96" t="s">
        <v>8779</v>
      </c>
      <c r="B7076" s="21" t="s">
        <v>8780</v>
      </c>
      <c r="C7076" s="21"/>
      <c r="D7076" s="22">
        <v>0</v>
      </c>
      <c r="E7076" s="23">
        <v>-0.31565243520661346</v>
      </c>
      <c r="F7076" s="23">
        <v>0.15081841809397323</v>
      </c>
      <c r="G7076" s="23">
        <v>0.2292856144792535</v>
      </c>
      <c r="H7076" s="23">
        <v>-0.20391902829251218</v>
      </c>
      <c r="I7076" s="25">
        <f t="shared" si="440"/>
        <v>0</v>
      </c>
      <c r="J7076" s="25">
        <f t="shared" si="441"/>
        <v>0</v>
      </c>
      <c r="K7076" s="25">
        <f t="shared" si="442"/>
        <v>0</v>
      </c>
      <c r="L7076" s="25">
        <f t="shared" si="443"/>
        <v>0</v>
      </c>
      <c r="M7076" s="25">
        <v>0</v>
      </c>
      <c r="N7076" s="25" t="e">
        <v>#N/A</v>
      </c>
      <c r="O7076" s="25" t="e">
        <f>VLOOKUP(A7076,'NFkB target TFs'!$E$10:$E$54,1,FALSE)</f>
        <v>#N/A</v>
      </c>
      <c r="P7076" s="25" t="e">
        <f>VLOOKUP(A7076,'all NFkB targets'!$A$6:$A$571,1,FALSE)</f>
        <v>#N/A</v>
      </c>
    </row>
    <row r="7077" spans="1:16" x14ac:dyDescent="0.25">
      <c r="A7077" s="96" t="s">
        <v>3554</v>
      </c>
      <c r="B7077" s="21" t="s">
        <v>3555</v>
      </c>
      <c r="C7077" s="21"/>
      <c r="D7077" s="22">
        <v>0</v>
      </c>
      <c r="E7077" s="23">
        <v>-0.1442683270798451</v>
      </c>
      <c r="F7077" s="23">
        <v>0.10957749945093792</v>
      </c>
      <c r="G7077" s="23">
        <v>-0.28259792351497903</v>
      </c>
      <c r="H7077" s="23">
        <v>-0.20417107060822753</v>
      </c>
      <c r="I7077" s="25">
        <f t="shared" si="440"/>
        <v>0</v>
      </c>
      <c r="J7077" s="25">
        <f t="shared" si="441"/>
        <v>0</v>
      </c>
      <c r="K7077" s="25">
        <f t="shared" si="442"/>
        <v>0</v>
      </c>
      <c r="L7077" s="25">
        <f t="shared" si="443"/>
        <v>0</v>
      </c>
      <c r="M7077" s="25">
        <v>0</v>
      </c>
      <c r="N7077" s="25" t="e">
        <v>#N/A</v>
      </c>
      <c r="O7077" s="25" t="e">
        <f>VLOOKUP(A7077,'NFkB target TFs'!$E$10:$E$54,1,FALSE)</f>
        <v>#N/A</v>
      </c>
      <c r="P7077" s="25" t="e">
        <f>VLOOKUP(A7077,'all NFkB targets'!$A$6:$A$571,1,FALSE)</f>
        <v>#N/A</v>
      </c>
    </row>
    <row r="7078" spans="1:16" x14ac:dyDescent="0.25">
      <c r="A7078" s="96" t="s">
        <v>8027</v>
      </c>
      <c r="B7078" s="21" t="s">
        <v>8028</v>
      </c>
      <c r="C7078" s="21"/>
      <c r="D7078" s="22">
        <v>0</v>
      </c>
      <c r="E7078" s="23">
        <v>-0.10065125094647327</v>
      </c>
      <c r="F7078" s="23">
        <v>-0.11390861702431652</v>
      </c>
      <c r="G7078" s="23">
        <v>6.1941880510373117E-2</v>
      </c>
      <c r="H7078" s="23">
        <v>-0.20421635153034803</v>
      </c>
      <c r="I7078" s="25">
        <f t="shared" si="440"/>
        <v>0</v>
      </c>
      <c r="J7078" s="25">
        <f t="shared" si="441"/>
        <v>0</v>
      </c>
      <c r="K7078" s="25">
        <f t="shared" si="442"/>
        <v>0</v>
      </c>
      <c r="L7078" s="25">
        <f t="shared" si="443"/>
        <v>0</v>
      </c>
      <c r="M7078" s="25">
        <v>0</v>
      </c>
      <c r="N7078" s="25" t="e">
        <v>#N/A</v>
      </c>
      <c r="O7078" s="25" t="e">
        <f>VLOOKUP(A7078,'NFkB target TFs'!$E$10:$E$54,1,FALSE)</f>
        <v>#N/A</v>
      </c>
      <c r="P7078" s="25" t="e">
        <f>VLOOKUP(A7078,'all NFkB targets'!$A$6:$A$571,1,FALSE)</f>
        <v>#N/A</v>
      </c>
    </row>
    <row r="7079" spans="1:16" x14ac:dyDescent="0.25">
      <c r="A7079" s="96" t="s">
        <v>1905</v>
      </c>
      <c r="B7079" s="21" t="s">
        <v>1906</v>
      </c>
      <c r="C7079" s="21"/>
      <c r="D7079" s="22">
        <v>0</v>
      </c>
      <c r="E7079" s="23">
        <v>-0.17767715066229686</v>
      </c>
      <c r="F7079" s="23">
        <v>-0.28055216709182346</v>
      </c>
      <c r="G7079" s="23">
        <v>-0.12758669716731508</v>
      </c>
      <c r="H7079" s="23">
        <v>-0.20436802728550182</v>
      </c>
      <c r="I7079" s="25">
        <f t="shared" si="440"/>
        <v>0</v>
      </c>
      <c r="J7079" s="25">
        <f t="shared" si="441"/>
        <v>0</v>
      </c>
      <c r="K7079" s="25">
        <f t="shared" si="442"/>
        <v>0</v>
      </c>
      <c r="L7079" s="25">
        <f t="shared" si="443"/>
        <v>0</v>
      </c>
      <c r="M7079" s="25">
        <v>0</v>
      </c>
      <c r="N7079" s="25" t="e">
        <v>#N/A</v>
      </c>
      <c r="O7079" s="25" t="e">
        <f>VLOOKUP(A7079,'NFkB target TFs'!$E$10:$E$54,1,FALSE)</f>
        <v>#N/A</v>
      </c>
      <c r="P7079" s="25" t="e">
        <f>VLOOKUP(A7079,'all NFkB targets'!$A$6:$A$571,1,FALSE)</f>
        <v>#N/A</v>
      </c>
    </row>
    <row r="7080" spans="1:16" x14ac:dyDescent="0.25">
      <c r="A7080" s="96" t="s">
        <v>3135</v>
      </c>
      <c r="B7080" s="21" t="s">
        <v>3136</v>
      </c>
      <c r="C7080" s="21"/>
      <c r="D7080" s="22">
        <v>0</v>
      </c>
      <c r="E7080" s="23">
        <v>-8.2362499025803976E-2</v>
      </c>
      <c r="F7080" s="23">
        <v>0.37405783197123477</v>
      </c>
      <c r="G7080" s="23">
        <v>-0.15599237715864994</v>
      </c>
      <c r="H7080" s="23">
        <v>-0.20444370233624987</v>
      </c>
      <c r="I7080" s="25">
        <f t="shared" si="440"/>
        <v>0</v>
      </c>
      <c r="J7080" s="25">
        <f t="shared" si="441"/>
        <v>0</v>
      </c>
      <c r="K7080" s="25">
        <f t="shared" si="442"/>
        <v>0</v>
      </c>
      <c r="L7080" s="25">
        <f t="shared" si="443"/>
        <v>0</v>
      </c>
      <c r="M7080" s="25">
        <v>0</v>
      </c>
      <c r="N7080" s="25" t="e">
        <v>#N/A</v>
      </c>
      <c r="O7080" s="25" t="e">
        <f>VLOOKUP(A7080,'NFkB target TFs'!$E$10:$E$54,1,FALSE)</f>
        <v>#N/A</v>
      </c>
      <c r="P7080" s="25" t="e">
        <f>VLOOKUP(A7080,'all NFkB targets'!$A$6:$A$571,1,FALSE)</f>
        <v>#N/A</v>
      </c>
    </row>
    <row r="7081" spans="1:16" x14ac:dyDescent="0.25">
      <c r="A7081" s="96" t="s">
        <v>11781</v>
      </c>
      <c r="B7081" s="21" t="s">
        <v>11782</v>
      </c>
      <c r="C7081" s="21"/>
      <c r="D7081" s="22">
        <v>0</v>
      </c>
      <c r="E7081" s="23">
        <v>0.39428199175974876</v>
      </c>
      <c r="F7081" s="23">
        <v>0.33974670395107071</v>
      </c>
      <c r="G7081" s="23">
        <v>-0.35599065698209503</v>
      </c>
      <c r="H7081" s="23">
        <v>-0.20444634483679991</v>
      </c>
      <c r="I7081" s="25">
        <f t="shared" si="440"/>
        <v>0</v>
      </c>
      <c r="J7081" s="25">
        <f t="shared" si="441"/>
        <v>0</v>
      </c>
      <c r="K7081" s="25">
        <f t="shared" si="442"/>
        <v>0</v>
      </c>
      <c r="L7081" s="25">
        <f t="shared" si="443"/>
        <v>0</v>
      </c>
      <c r="M7081" s="25">
        <v>0</v>
      </c>
      <c r="N7081" s="25" t="e">
        <v>#N/A</v>
      </c>
      <c r="O7081" s="25" t="e">
        <f>VLOOKUP(A7081,'NFkB target TFs'!$E$10:$E$54,1,FALSE)</f>
        <v>#N/A</v>
      </c>
      <c r="P7081" s="25" t="e">
        <f>VLOOKUP(A7081,'all NFkB targets'!$A$6:$A$571,1,FALSE)</f>
        <v>#N/A</v>
      </c>
    </row>
    <row r="7082" spans="1:16" x14ac:dyDescent="0.25">
      <c r="A7082" s="96" t="s">
        <v>7249</v>
      </c>
      <c r="B7082" s="21" t="s">
        <v>7250</v>
      </c>
      <c r="C7082" s="21"/>
      <c r="D7082" s="22">
        <v>0</v>
      </c>
      <c r="E7082" s="23">
        <v>1.5965464895388071E-2</v>
      </c>
      <c r="F7082" s="23">
        <v>0.12326888749434688</v>
      </c>
      <c r="G7082" s="23">
        <v>5.1659476829250366E-2</v>
      </c>
      <c r="H7082" s="23">
        <v>-0.20470023762856251</v>
      </c>
      <c r="I7082" s="25">
        <f t="shared" si="440"/>
        <v>0</v>
      </c>
      <c r="J7082" s="25">
        <f t="shared" si="441"/>
        <v>0</v>
      </c>
      <c r="K7082" s="25">
        <f t="shared" si="442"/>
        <v>0</v>
      </c>
      <c r="L7082" s="25">
        <f t="shared" si="443"/>
        <v>0</v>
      </c>
      <c r="M7082" s="25">
        <v>0</v>
      </c>
      <c r="N7082" s="25" t="e">
        <v>#N/A</v>
      </c>
      <c r="O7082" s="25" t="e">
        <f>VLOOKUP(A7082,'NFkB target TFs'!$E$10:$E$54,1,FALSE)</f>
        <v>#N/A</v>
      </c>
      <c r="P7082" s="25" t="e">
        <f>VLOOKUP(A7082,'all NFkB targets'!$A$6:$A$571,1,FALSE)</f>
        <v>#N/A</v>
      </c>
    </row>
    <row r="7083" spans="1:16" x14ac:dyDescent="0.25">
      <c r="A7083" s="96" t="s">
        <v>12184</v>
      </c>
      <c r="B7083" s="21" t="s">
        <v>12185</v>
      </c>
      <c r="C7083" s="21"/>
      <c r="D7083" s="22">
        <v>0</v>
      </c>
      <c r="E7083" s="24">
        <v>-0.61002618030347222</v>
      </c>
      <c r="F7083" s="24">
        <v>-0.58075953593501339</v>
      </c>
      <c r="G7083" s="24">
        <v>-0.37262747207669455</v>
      </c>
      <c r="H7083" s="24">
        <v>-0.20470556749108121</v>
      </c>
      <c r="I7083" s="25">
        <f t="shared" si="440"/>
        <v>1</v>
      </c>
      <c r="J7083" s="25">
        <f t="shared" si="441"/>
        <v>0</v>
      </c>
      <c r="K7083" s="25">
        <f t="shared" si="442"/>
        <v>0</v>
      </c>
      <c r="L7083" s="25">
        <f t="shared" si="443"/>
        <v>0</v>
      </c>
      <c r="M7083" s="25">
        <v>1</v>
      </c>
      <c r="N7083" s="25" t="e">
        <v>#N/A</v>
      </c>
      <c r="O7083" s="25" t="e">
        <f>VLOOKUP(A7083,'NFkB target TFs'!$E$10:$E$54,1,FALSE)</f>
        <v>#N/A</v>
      </c>
      <c r="P7083" s="25" t="e">
        <f>VLOOKUP(A7083,'all NFkB targets'!$A$6:$A$571,1,FALSE)</f>
        <v>#N/A</v>
      </c>
    </row>
    <row r="7084" spans="1:16" x14ac:dyDescent="0.25">
      <c r="A7084" s="96" t="s">
        <v>3601</v>
      </c>
      <c r="B7084" s="21" t="s">
        <v>3602</v>
      </c>
      <c r="C7084" s="21"/>
      <c r="D7084" s="22">
        <v>0</v>
      </c>
      <c r="E7084" s="23">
        <v>0.16315683598260028</v>
      </c>
      <c r="F7084" s="23">
        <v>2.3916942406853055E-2</v>
      </c>
      <c r="G7084" s="23">
        <v>0.1583717113011171</v>
      </c>
      <c r="H7084" s="23">
        <v>-0.20473434961967979</v>
      </c>
      <c r="I7084" s="25">
        <f t="shared" ref="I7084:I7147" si="444">IF(ABS(E7084)&gt;0.585,1,0)</f>
        <v>0</v>
      </c>
      <c r="J7084" s="25">
        <f t="shared" ref="J7084:J7147" si="445">IF(ABS(F7084)&gt;0.585,1,0)</f>
        <v>0</v>
      </c>
      <c r="K7084" s="25">
        <f t="shared" ref="K7084:K7147" si="446">IF(ABS(G7084)&gt;0.585,1,0)</f>
        <v>0</v>
      </c>
      <c r="L7084" s="25">
        <f t="shared" ref="L7084:L7147" si="447">IF(ABS(H7084)&gt;0.585,1,0)</f>
        <v>0</v>
      </c>
      <c r="M7084" s="25">
        <v>0</v>
      </c>
      <c r="N7084" s="25" t="e">
        <v>#N/A</v>
      </c>
      <c r="O7084" s="25" t="e">
        <f>VLOOKUP(A7084,'NFkB target TFs'!$E$10:$E$54,1,FALSE)</f>
        <v>#N/A</v>
      </c>
      <c r="P7084" s="25" t="e">
        <f>VLOOKUP(A7084,'all NFkB targets'!$A$6:$A$571,1,FALSE)</f>
        <v>#N/A</v>
      </c>
    </row>
    <row r="7085" spans="1:16" x14ac:dyDescent="0.25">
      <c r="A7085" s="96" t="s">
        <v>3865</v>
      </c>
      <c r="B7085" s="21" t="s">
        <v>3866</v>
      </c>
      <c r="C7085" s="21"/>
      <c r="D7085" s="22">
        <v>0</v>
      </c>
      <c r="E7085" s="23">
        <v>-0.15167841806596208</v>
      </c>
      <c r="F7085" s="23">
        <v>-6.2959364223659789E-2</v>
      </c>
      <c r="G7085" s="23">
        <v>0.26159576343426061</v>
      </c>
      <c r="H7085" s="23">
        <v>-0.20506054288468717</v>
      </c>
      <c r="I7085" s="25">
        <f t="shared" si="444"/>
        <v>0</v>
      </c>
      <c r="J7085" s="25">
        <f t="shared" si="445"/>
        <v>0</v>
      </c>
      <c r="K7085" s="25">
        <f t="shared" si="446"/>
        <v>0</v>
      </c>
      <c r="L7085" s="25">
        <f t="shared" si="447"/>
        <v>0</v>
      </c>
      <c r="M7085" s="25">
        <v>0</v>
      </c>
      <c r="N7085" s="25" t="e">
        <v>#N/A</v>
      </c>
      <c r="O7085" s="25" t="e">
        <f>VLOOKUP(A7085,'NFkB target TFs'!$E$10:$E$54,1,FALSE)</f>
        <v>#N/A</v>
      </c>
      <c r="P7085" s="25" t="e">
        <f>VLOOKUP(A7085,'all NFkB targets'!$A$6:$A$571,1,FALSE)</f>
        <v>#N/A</v>
      </c>
    </row>
    <row r="7086" spans="1:16" x14ac:dyDescent="0.25">
      <c r="A7086" s="96" t="s">
        <v>8723</v>
      </c>
      <c r="B7086" s="21" t="s">
        <v>8724</v>
      </c>
      <c r="C7086" s="21"/>
      <c r="D7086" s="22">
        <v>0</v>
      </c>
      <c r="E7086" s="23">
        <v>7.0032433673136306E-4</v>
      </c>
      <c r="F7086" s="23">
        <v>1.337843475259673E-2</v>
      </c>
      <c r="G7086" s="23">
        <v>-8.3352642582974118E-2</v>
      </c>
      <c r="H7086" s="23">
        <v>-0.20517842751491813</v>
      </c>
      <c r="I7086" s="25">
        <f t="shared" si="444"/>
        <v>0</v>
      </c>
      <c r="J7086" s="25">
        <f t="shared" si="445"/>
        <v>0</v>
      </c>
      <c r="K7086" s="25">
        <f t="shared" si="446"/>
        <v>0</v>
      </c>
      <c r="L7086" s="25">
        <f t="shared" si="447"/>
        <v>0</v>
      </c>
      <c r="M7086" s="25">
        <v>0</v>
      </c>
      <c r="N7086" s="25" t="e">
        <v>#N/A</v>
      </c>
      <c r="O7086" s="25" t="e">
        <f>VLOOKUP(A7086,'NFkB target TFs'!$E$10:$E$54,1,FALSE)</f>
        <v>#N/A</v>
      </c>
      <c r="P7086" s="25" t="e">
        <f>VLOOKUP(A7086,'all NFkB targets'!$A$6:$A$571,1,FALSE)</f>
        <v>#N/A</v>
      </c>
    </row>
    <row r="7087" spans="1:16" x14ac:dyDescent="0.25">
      <c r="A7087" s="96" t="s">
        <v>8967</v>
      </c>
      <c r="B7087" s="21" t="s">
        <v>941</v>
      </c>
      <c r="C7087" s="21"/>
      <c r="D7087" s="22">
        <v>0</v>
      </c>
      <c r="E7087" s="23">
        <v>-0.10422185785807293</v>
      </c>
      <c r="F7087" s="23">
        <v>5.1496890156243359E-3</v>
      </c>
      <c r="G7087" s="23">
        <v>-9.7230940110038758E-2</v>
      </c>
      <c r="H7087" s="23">
        <v>-0.2056866021559228</v>
      </c>
      <c r="I7087" s="25">
        <f t="shared" si="444"/>
        <v>0</v>
      </c>
      <c r="J7087" s="25">
        <f t="shared" si="445"/>
        <v>0</v>
      </c>
      <c r="K7087" s="25">
        <f t="shared" si="446"/>
        <v>0</v>
      </c>
      <c r="L7087" s="25">
        <f t="shared" si="447"/>
        <v>0</v>
      </c>
      <c r="M7087" s="25">
        <v>0</v>
      </c>
      <c r="N7087" s="25" t="e">
        <v>#N/A</v>
      </c>
      <c r="O7087" s="25" t="e">
        <f>VLOOKUP(A7087,'NFkB target TFs'!$E$10:$E$54,1,FALSE)</f>
        <v>#N/A</v>
      </c>
      <c r="P7087" s="25" t="e">
        <f>VLOOKUP(A7087,'all NFkB targets'!$A$6:$A$571,1,FALSE)</f>
        <v>#N/A</v>
      </c>
    </row>
    <row r="7088" spans="1:16" x14ac:dyDescent="0.25">
      <c r="A7088" s="96" t="s">
        <v>2798</v>
      </c>
      <c r="B7088" s="21" t="s">
        <v>2799</v>
      </c>
      <c r="C7088" s="21"/>
      <c r="D7088" s="22">
        <v>0</v>
      </c>
      <c r="E7088" s="23">
        <v>-4.9662528933488931E-3</v>
      </c>
      <c r="F7088" s="23">
        <v>-7.7561682390493686E-2</v>
      </c>
      <c r="G7088" s="23">
        <v>-0.4350898364084923</v>
      </c>
      <c r="H7088" s="23">
        <v>-0.20576191972559896</v>
      </c>
      <c r="I7088" s="25">
        <f t="shared" si="444"/>
        <v>0</v>
      </c>
      <c r="J7088" s="25">
        <f t="shared" si="445"/>
        <v>0</v>
      </c>
      <c r="K7088" s="25">
        <f t="shared" si="446"/>
        <v>0</v>
      </c>
      <c r="L7088" s="25">
        <f t="shared" si="447"/>
        <v>0</v>
      </c>
      <c r="M7088" s="25">
        <v>0</v>
      </c>
      <c r="N7088" s="25" t="e">
        <v>#N/A</v>
      </c>
      <c r="O7088" s="25" t="e">
        <f>VLOOKUP(A7088,'NFkB target TFs'!$E$10:$E$54,1,FALSE)</f>
        <v>#N/A</v>
      </c>
      <c r="P7088" s="25" t="e">
        <f>VLOOKUP(A7088,'all NFkB targets'!$A$6:$A$571,1,FALSE)</f>
        <v>#N/A</v>
      </c>
    </row>
    <row r="7089" spans="1:16" x14ac:dyDescent="0.25">
      <c r="A7089" s="96" t="s">
        <v>11496</v>
      </c>
      <c r="B7089" s="21" t="s">
        <v>941</v>
      </c>
      <c r="C7089" s="21"/>
      <c r="D7089" s="22">
        <v>0</v>
      </c>
      <c r="E7089" s="23">
        <v>-8.6661363046815242E-5</v>
      </c>
      <c r="F7089" s="23">
        <v>-0.22840060064378703</v>
      </c>
      <c r="G7089" s="23">
        <v>-0.16784721526422525</v>
      </c>
      <c r="H7089" s="23">
        <v>-0.20576207655359266</v>
      </c>
      <c r="I7089" s="25">
        <f t="shared" si="444"/>
        <v>0</v>
      </c>
      <c r="J7089" s="25">
        <f t="shared" si="445"/>
        <v>0</v>
      </c>
      <c r="K7089" s="25">
        <f t="shared" si="446"/>
        <v>0</v>
      </c>
      <c r="L7089" s="25">
        <f t="shared" si="447"/>
        <v>0</v>
      </c>
      <c r="M7089" s="25">
        <v>0</v>
      </c>
      <c r="N7089" s="25" t="e">
        <v>#N/A</v>
      </c>
      <c r="O7089" s="25" t="e">
        <f>VLOOKUP(A7089,'NFkB target TFs'!$E$10:$E$54,1,FALSE)</f>
        <v>#N/A</v>
      </c>
      <c r="P7089" s="25" t="e">
        <f>VLOOKUP(A7089,'all NFkB targets'!$A$6:$A$571,1,FALSE)</f>
        <v>#N/A</v>
      </c>
    </row>
    <row r="7090" spans="1:16" x14ac:dyDescent="0.25">
      <c r="A7090" s="96" t="s">
        <v>8773</v>
      </c>
      <c r="B7090" s="21" t="s">
        <v>8774</v>
      </c>
      <c r="C7090" s="21"/>
      <c r="D7090" s="22">
        <v>0</v>
      </c>
      <c r="E7090" s="23">
        <v>-0.30409161411897917</v>
      </c>
      <c r="F7090" s="23">
        <v>0.11460898326346264</v>
      </c>
      <c r="G7090" s="23">
        <v>4.0441459538881674E-2</v>
      </c>
      <c r="H7090" s="23">
        <v>-0.20577324830830265</v>
      </c>
      <c r="I7090" s="25">
        <f t="shared" si="444"/>
        <v>0</v>
      </c>
      <c r="J7090" s="25">
        <f t="shared" si="445"/>
        <v>0</v>
      </c>
      <c r="K7090" s="25">
        <f t="shared" si="446"/>
        <v>0</v>
      </c>
      <c r="L7090" s="25">
        <f t="shared" si="447"/>
        <v>0</v>
      </c>
      <c r="M7090" s="25">
        <v>0</v>
      </c>
      <c r="N7090" s="25" t="e">
        <v>#N/A</v>
      </c>
      <c r="O7090" s="25" t="e">
        <f>VLOOKUP(A7090,'NFkB target TFs'!$E$10:$E$54,1,FALSE)</f>
        <v>#N/A</v>
      </c>
      <c r="P7090" s="25" t="e">
        <f>VLOOKUP(A7090,'all NFkB targets'!$A$6:$A$571,1,FALSE)</f>
        <v>#N/A</v>
      </c>
    </row>
    <row r="7091" spans="1:16" x14ac:dyDescent="0.25">
      <c r="A7091" s="96" t="s">
        <v>3792</v>
      </c>
      <c r="B7091" s="21" t="s">
        <v>3793</v>
      </c>
      <c r="C7091" s="21"/>
      <c r="D7091" s="22">
        <v>0</v>
      </c>
      <c r="E7091" s="23">
        <v>0.23169928055282984</v>
      </c>
      <c r="F7091" s="23">
        <v>-1.7678247194511821E-2</v>
      </c>
      <c r="G7091" s="23">
        <v>-0.41679106964357471</v>
      </c>
      <c r="H7091" s="23">
        <v>-0.20584363859908306</v>
      </c>
      <c r="I7091" s="25">
        <f t="shared" si="444"/>
        <v>0</v>
      </c>
      <c r="J7091" s="25">
        <f t="shared" si="445"/>
        <v>0</v>
      </c>
      <c r="K7091" s="25">
        <f t="shared" si="446"/>
        <v>0</v>
      </c>
      <c r="L7091" s="25">
        <f t="shared" si="447"/>
        <v>0</v>
      </c>
      <c r="M7091" s="25">
        <v>0</v>
      </c>
      <c r="N7091" s="25" t="e">
        <v>#N/A</v>
      </c>
      <c r="O7091" s="25" t="e">
        <f>VLOOKUP(A7091,'NFkB target TFs'!$E$10:$E$54,1,FALSE)</f>
        <v>#N/A</v>
      </c>
      <c r="P7091" s="25" t="e">
        <f>VLOOKUP(A7091,'all NFkB targets'!$A$6:$A$571,1,FALSE)</f>
        <v>#N/A</v>
      </c>
    </row>
    <row r="7092" spans="1:16" x14ac:dyDescent="0.25">
      <c r="A7092" s="96" t="s">
        <v>10211</v>
      </c>
      <c r="B7092" s="21" t="s">
        <v>10212</v>
      </c>
      <c r="C7092" s="21"/>
      <c r="D7092" s="22">
        <v>0</v>
      </c>
      <c r="E7092" s="23">
        <v>-4.563069422459827E-2</v>
      </c>
      <c r="F7092" s="23">
        <v>-8.8106874925383952E-2</v>
      </c>
      <c r="G7092" s="23">
        <v>-0.24463407135531426</v>
      </c>
      <c r="H7092" s="23">
        <v>-0.20589854513082012</v>
      </c>
      <c r="I7092" s="25">
        <f t="shared" si="444"/>
        <v>0</v>
      </c>
      <c r="J7092" s="25">
        <f t="shared" si="445"/>
        <v>0</v>
      </c>
      <c r="K7092" s="25">
        <f t="shared" si="446"/>
        <v>0</v>
      </c>
      <c r="L7092" s="25">
        <f t="shared" si="447"/>
        <v>0</v>
      </c>
      <c r="M7092" s="25">
        <v>0</v>
      </c>
      <c r="N7092" s="25" t="e">
        <v>#N/A</v>
      </c>
      <c r="O7092" s="25" t="e">
        <f>VLOOKUP(A7092,'NFkB target TFs'!$E$10:$E$54,1,FALSE)</f>
        <v>#N/A</v>
      </c>
      <c r="P7092" s="25" t="e">
        <f>VLOOKUP(A7092,'all NFkB targets'!$A$6:$A$571,1,FALSE)</f>
        <v>#N/A</v>
      </c>
    </row>
    <row r="7093" spans="1:16" x14ac:dyDescent="0.25">
      <c r="A7093" s="96" t="s">
        <v>3323</v>
      </c>
      <c r="B7093" s="21" t="s">
        <v>3324</v>
      </c>
      <c r="C7093" s="21"/>
      <c r="D7093" s="22">
        <v>0</v>
      </c>
      <c r="E7093" s="23">
        <v>0.22410561926583741</v>
      </c>
      <c r="F7093" s="23">
        <v>-5.3147929401718128E-2</v>
      </c>
      <c r="G7093" s="23">
        <v>-0.10594555780329083</v>
      </c>
      <c r="H7093" s="23">
        <v>-0.20591066472394381</v>
      </c>
      <c r="I7093" s="25">
        <f t="shared" si="444"/>
        <v>0</v>
      </c>
      <c r="J7093" s="25">
        <f t="shared" si="445"/>
        <v>0</v>
      </c>
      <c r="K7093" s="25">
        <f t="shared" si="446"/>
        <v>0</v>
      </c>
      <c r="L7093" s="25">
        <f t="shared" si="447"/>
        <v>0</v>
      </c>
      <c r="M7093" s="25">
        <v>0</v>
      </c>
      <c r="N7093" s="25" t="e">
        <v>#N/A</v>
      </c>
      <c r="O7093" s="25" t="e">
        <f>VLOOKUP(A7093,'NFkB target TFs'!$E$10:$E$54,1,FALSE)</f>
        <v>#N/A</v>
      </c>
      <c r="P7093" s="25" t="e">
        <f>VLOOKUP(A7093,'all NFkB targets'!$A$6:$A$571,1,FALSE)</f>
        <v>#N/A</v>
      </c>
    </row>
    <row r="7094" spans="1:16" x14ac:dyDescent="0.25">
      <c r="A7094" s="96" t="s">
        <v>6517</v>
      </c>
      <c r="B7094" s="21" t="s">
        <v>6518</v>
      </c>
      <c r="C7094" s="21"/>
      <c r="D7094" s="22">
        <v>0</v>
      </c>
      <c r="E7094" s="23">
        <v>0.3562023420866659</v>
      </c>
      <c r="F7094" s="23">
        <v>0.32933582347462886</v>
      </c>
      <c r="G7094" s="23">
        <v>1.6575082715774541E-3</v>
      </c>
      <c r="H7094" s="23">
        <v>-0.20593672716059608</v>
      </c>
      <c r="I7094" s="25">
        <f t="shared" si="444"/>
        <v>0</v>
      </c>
      <c r="J7094" s="25">
        <f t="shared" si="445"/>
        <v>0</v>
      </c>
      <c r="K7094" s="25">
        <f t="shared" si="446"/>
        <v>0</v>
      </c>
      <c r="L7094" s="25">
        <f t="shared" si="447"/>
        <v>0</v>
      </c>
      <c r="M7094" s="25">
        <v>0</v>
      </c>
      <c r="N7094" s="25" t="e">
        <v>#N/A</v>
      </c>
      <c r="O7094" s="25" t="e">
        <f>VLOOKUP(A7094,'NFkB target TFs'!$E$10:$E$54,1,FALSE)</f>
        <v>#N/A</v>
      </c>
      <c r="P7094" s="25" t="e">
        <f>VLOOKUP(A7094,'all NFkB targets'!$A$6:$A$571,1,FALSE)</f>
        <v>#N/A</v>
      </c>
    </row>
    <row r="7095" spans="1:16" x14ac:dyDescent="0.25">
      <c r="A7095" s="96" t="s">
        <v>10221</v>
      </c>
      <c r="B7095" s="21" t="s">
        <v>10222</v>
      </c>
      <c r="C7095" s="21"/>
      <c r="D7095" s="22">
        <v>0</v>
      </c>
      <c r="E7095" s="23">
        <v>0.23873769160789332</v>
      </c>
      <c r="F7095" s="23">
        <v>-7.1698591056023664E-2</v>
      </c>
      <c r="G7095" s="23">
        <v>-2.583763166195752E-2</v>
      </c>
      <c r="H7095" s="23">
        <v>-0.20599979745263186</v>
      </c>
      <c r="I7095" s="25">
        <f t="shared" si="444"/>
        <v>0</v>
      </c>
      <c r="J7095" s="25">
        <f t="shared" si="445"/>
        <v>0</v>
      </c>
      <c r="K7095" s="25">
        <f t="shared" si="446"/>
        <v>0</v>
      </c>
      <c r="L7095" s="25">
        <f t="shared" si="447"/>
        <v>0</v>
      </c>
      <c r="M7095" s="25">
        <v>0</v>
      </c>
      <c r="N7095" s="25" t="e">
        <v>#N/A</v>
      </c>
      <c r="O7095" s="25" t="e">
        <f>VLOOKUP(A7095,'NFkB target TFs'!$E$10:$E$54,1,FALSE)</f>
        <v>#N/A</v>
      </c>
      <c r="P7095" s="25" t="e">
        <f>VLOOKUP(A7095,'all NFkB targets'!$A$6:$A$571,1,FALSE)</f>
        <v>#N/A</v>
      </c>
    </row>
    <row r="7096" spans="1:16" x14ac:dyDescent="0.25">
      <c r="A7096" s="96" t="s">
        <v>15154</v>
      </c>
      <c r="B7096" s="21" t="s">
        <v>15155</v>
      </c>
      <c r="C7096" s="21"/>
      <c r="D7096" s="22">
        <v>0</v>
      </c>
      <c r="E7096" s="24">
        <v>-4.7951802081115016</v>
      </c>
      <c r="F7096" s="24">
        <v>-1.6410592077429724</v>
      </c>
      <c r="G7096" s="28">
        <v>0.64184352265304623</v>
      </c>
      <c r="H7096" s="24">
        <v>-0.20618515351683092</v>
      </c>
      <c r="I7096" s="25">
        <f t="shared" si="444"/>
        <v>1</v>
      </c>
      <c r="J7096" s="25">
        <f t="shared" si="445"/>
        <v>1</v>
      </c>
      <c r="K7096" s="25">
        <f t="shared" si="446"/>
        <v>1</v>
      </c>
      <c r="L7096" s="25">
        <f t="shared" si="447"/>
        <v>0</v>
      </c>
      <c r="M7096" s="25">
        <v>1</v>
      </c>
      <c r="N7096" s="25" t="e">
        <v>#N/A</v>
      </c>
      <c r="O7096" s="25" t="e">
        <f>VLOOKUP(A7096,'NFkB target TFs'!$E$10:$E$54,1,FALSE)</f>
        <v>#N/A</v>
      </c>
      <c r="P7096" s="25" t="e">
        <f>VLOOKUP(A7096,'all NFkB targets'!$A$6:$A$571,1,FALSE)</f>
        <v>#N/A</v>
      </c>
    </row>
    <row r="7097" spans="1:16" x14ac:dyDescent="0.25">
      <c r="A7097" s="96" t="s">
        <v>7710</v>
      </c>
      <c r="B7097" s="21" t="s">
        <v>7711</v>
      </c>
      <c r="C7097" s="21"/>
      <c r="D7097" s="22">
        <v>0</v>
      </c>
      <c r="E7097" s="23">
        <v>-2.8619617321368765E-2</v>
      </c>
      <c r="F7097" s="23">
        <v>-1.6434123779721203E-2</v>
      </c>
      <c r="G7097" s="23">
        <v>7.106886494259868E-3</v>
      </c>
      <c r="H7097" s="23">
        <v>-0.20619739025020714</v>
      </c>
      <c r="I7097" s="25">
        <f t="shared" si="444"/>
        <v>0</v>
      </c>
      <c r="J7097" s="25">
        <f t="shared" si="445"/>
        <v>0</v>
      </c>
      <c r="K7097" s="25">
        <f t="shared" si="446"/>
        <v>0</v>
      </c>
      <c r="L7097" s="25">
        <f t="shared" si="447"/>
        <v>0</v>
      </c>
      <c r="M7097" s="25">
        <v>0</v>
      </c>
      <c r="N7097" s="25" t="e">
        <v>#N/A</v>
      </c>
      <c r="O7097" s="25" t="e">
        <f>VLOOKUP(A7097,'NFkB target TFs'!$E$10:$E$54,1,FALSE)</f>
        <v>#N/A</v>
      </c>
      <c r="P7097" s="25" t="e">
        <f>VLOOKUP(A7097,'all NFkB targets'!$A$6:$A$571,1,FALSE)</f>
        <v>#N/A</v>
      </c>
    </row>
    <row r="7098" spans="1:16" x14ac:dyDescent="0.25">
      <c r="A7098" s="96" t="s">
        <v>7943</v>
      </c>
      <c r="B7098" s="21" t="s">
        <v>7944</v>
      </c>
      <c r="C7098" s="21"/>
      <c r="D7098" s="22">
        <v>0</v>
      </c>
      <c r="E7098" s="23">
        <v>-0.37400517927370963</v>
      </c>
      <c r="F7098" s="23">
        <v>-0.19835802756772869</v>
      </c>
      <c r="G7098" s="23">
        <v>-0.51161469641200386</v>
      </c>
      <c r="H7098" s="23">
        <v>-0.2062006765406364</v>
      </c>
      <c r="I7098" s="25">
        <f t="shared" si="444"/>
        <v>0</v>
      </c>
      <c r="J7098" s="25">
        <f t="shared" si="445"/>
        <v>0</v>
      </c>
      <c r="K7098" s="25">
        <f t="shared" si="446"/>
        <v>0</v>
      </c>
      <c r="L7098" s="25">
        <f t="shared" si="447"/>
        <v>0</v>
      </c>
      <c r="M7098" s="25">
        <v>0</v>
      </c>
      <c r="N7098" s="25" t="e">
        <v>#N/A</v>
      </c>
      <c r="O7098" s="25" t="e">
        <f>VLOOKUP(A7098,'NFkB target TFs'!$E$10:$E$54,1,FALSE)</f>
        <v>#N/A</v>
      </c>
      <c r="P7098" s="25" t="e">
        <f>VLOOKUP(A7098,'all NFkB targets'!$A$6:$A$571,1,FALSE)</f>
        <v>#N/A</v>
      </c>
    </row>
    <row r="7099" spans="1:16" x14ac:dyDescent="0.25">
      <c r="A7099" s="96" t="s">
        <v>10912</v>
      </c>
      <c r="B7099" s="21" t="s">
        <v>10913</v>
      </c>
      <c r="C7099" s="21"/>
      <c r="D7099" s="22">
        <v>0</v>
      </c>
      <c r="E7099" s="23">
        <v>-7.4758251047265301E-2</v>
      </c>
      <c r="F7099" s="23">
        <v>-0.26369463841656759</v>
      </c>
      <c r="G7099" s="23">
        <v>-0.26918663281538907</v>
      </c>
      <c r="H7099" s="23">
        <v>-0.20630176420760096</v>
      </c>
      <c r="I7099" s="25">
        <f t="shared" si="444"/>
        <v>0</v>
      </c>
      <c r="J7099" s="25">
        <f t="shared" si="445"/>
        <v>0</v>
      </c>
      <c r="K7099" s="25">
        <f t="shared" si="446"/>
        <v>0</v>
      </c>
      <c r="L7099" s="25">
        <f t="shared" si="447"/>
        <v>0</v>
      </c>
      <c r="M7099" s="25">
        <v>0</v>
      </c>
      <c r="N7099" s="25" t="e">
        <v>#N/A</v>
      </c>
      <c r="O7099" s="25" t="e">
        <f>VLOOKUP(A7099,'NFkB target TFs'!$E$10:$E$54,1,FALSE)</f>
        <v>#N/A</v>
      </c>
      <c r="P7099" s="25" t="e">
        <f>VLOOKUP(A7099,'all NFkB targets'!$A$6:$A$571,1,FALSE)</f>
        <v>#N/A</v>
      </c>
    </row>
    <row r="7100" spans="1:16" x14ac:dyDescent="0.25">
      <c r="A7100" s="96" t="s">
        <v>7136</v>
      </c>
      <c r="B7100" s="21" t="s">
        <v>941</v>
      </c>
      <c r="C7100" s="21"/>
      <c r="D7100" s="22">
        <v>0</v>
      </c>
      <c r="E7100" s="23">
        <v>-6.8725321820639174E-2</v>
      </c>
      <c r="F7100" s="23">
        <v>-0.24679921155564882</v>
      </c>
      <c r="G7100" s="23">
        <v>-0.28147432577884429</v>
      </c>
      <c r="H7100" s="23">
        <v>-0.20650064343236227</v>
      </c>
      <c r="I7100" s="25">
        <f t="shared" si="444"/>
        <v>0</v>
      </c>
      <c r="J7100" s="25">
        <f t="shared" si="445"/>
        <v>0</v>
      </c>
      <c r="K7100" s="25">
        <f t="shared" si="446"/>
        <v>0</v>
      </c>
      <c r="L7100" s="25">
        <f t="shared" si="447"/>
        <v>0</v>
      </c>
      <c r="M7100" s="25">
        <v>0</v>
      </c>
      <c r="N7100" s="25" t="e">
        <v>#N/A</v>
      </c>
      <c r="O7100" s="25" t="e">
        <f>VLOOKUP(A7100,'NFkB target TFs'!$E$10:$E$54,1,FALSE)</f>
        <v>#N/A</v>
      </c>
      <c r="P7100" s="25" t="e">
        <f>VLOOKUP(A7100,'all NFkB targets'!$A$6:$A$571,1,FALSE)</f>
        <v>#N/A</v>
      </c>
    </row>
    <row r="7101" spans="1:16" x14ac:dyDescent="0.25">
      <c r="A7101" s="96" t="s">
        <v>8081</v>
      </c>
      <c r="B7101" s="21" t="s">
        <v>8082</v>
      </c>
      <c r="C7101" s="21"/>
      <c r="D7101" s="22">
        <v>0</v>
      </c>
      <c r="E7101" s="23">
        <v>-0.12557379963799314</v>
      </c>
      <c r="F7101" s="23">
        <v>-0.25025722568061515</v>
      </c>
      <c r="G7101" s="23">
        <v>-0.36300735245837012</v>
      </c>
      <c r="H7101" s="23">
        <v>-0.20658832585635514</v>
      </c>
      <c r="I7101" s="25">
        <f t="shared" si="444"/>
        <v>0</v>
      </c>
      <c r="J7101" s="25">
        <f t="shared" si="445"/>
        <v>0</v>
      </c>
      <c r="K7101" s="25">
        <f t="shared" si="446"/>
        <v>0</v>
      </c>
      <c r="L7101" s="25">
        <f t="shared" si="447"/>
        <v>0</v>
      </c>
      <c r="M7101" s="25">
        <v>0</v>
      </c>
      <c r="N7101" s="25" t="e">
        <v>#N/A</v>
      </c>
      <c r="O7101" s="25" t="e">
        <f>VLOOKUP(A7101,'NFkB target TFs'!$E$10:$E$54,1,FALSE)</f>
        <v>#N/A</v>
      </c>
      <c r="P7101" s="25" t="e">
        <f>VLOOKUP(A7101,'all NFkB targets'!$A$6:$A$571,1,FALSE)</f>
        <v>#N/A</v>
      </c>
    </row>
    <row r="7102" spans="1:16" x14ac:dyDescent="0.25">
      <c r="A7102" s="96" t="s">
        <v>5659</v>
      </c>
      <c r="B7102" s="21" t="s">
        <v>5660</v>
      </c>
      <c r="C7102" s="21"/>
      <c r="D7102" s="22">
        <v>0</v>
      </c>
      <c r="E7102" s="23">
        <v>6.9242071001249786E-3</v>
      </c>
      <c r="F7102" s="23">
        <v>-0.12779774965034726</v>
      </c>
      <c r="G7102" s="23">
        <v>4.9006349003645588E-2</v>
      </c>
      <c r="H7102" s="23">
        <v>-0.20664983695902189</v>
      </c>
      <c r="I7102" s="25">
        <f t="shared" si="444"/>
        <v>0</v>
      </c>
      <c r="J7102" s="25">
        <f t="shared" si="445"/>
        <v>0</v>
      </c>
      <c r="K7102" s="25">
        <f t="shared" si="446"/>
        <v>0</v>
      </c>
      <c r="L7102" s="25">
        <f t="shared" si="447"/>
        <v>0</v>
      </c>
      <c r="M7102" s="25">
        <v>0</v>
      </c>
      <c r="N7102" s="25" t="e">
        <v>#N/A</v>
      </c>
      <c r="O7102" s="25" t="e">
        <f>VLOOKUP(A7102,'NFkB target TFs'!$E$10:$E$54,1,FALSE)</f>
        <v>#N/A</v>
      </c>
      <c r="P7102" s="25" t="e">
        <f>VLOOKUP(A7102,'all NFkB targets'!$A$6:$A$571,1,FALSE)</f>
        <v>#N/A</v>
      </c>
    </row>
    <row r="7103" spans="1:16" x14ac:dyDescent="0.25">
      <c r="A7103" s="96" t="s">
        <v>8677</v>
      </c>
      <c r="B7103" s="21" t="s">
        <v>8678</v>
      </c>
      <c r="C7103" s="21"/>
      <c r="D7103" s="22">
        <v>0</v>
      </c>
      <c r="E7103" s="23">
        <v>0.31460300014840303</v>
      </c>
      <c r="F7103" s="23">
        <v>0.24633912068330044</v>
      </c>
      <c r="G7103" s="23">
        <v>-0.15590105602240784</v>
      </c>
      <c r="H7103" s="23">
        <v>-0.20667114554761626</v>
      </c>
      <c r="I7103" s="25">
        <f t="shared" si="444"/>
        <v>0</v>
      </c>
      <c r="J7103" s="25">
        <f t="shared" si="445"/>
        <v>0</v>
      </c>
      <c r="K7103" s="25">
        <f t="shared" si="446"/>
        <v>0</v>
      </c>
      <c r="L7103" s="25">
        <f t="shared" si="447"/>
        <v>0</v>
      </c>
      <c r="M7103" s="25">
        <v>0</v>
      </c>
      <c r="N7103" s="25" t="e">
        <v>#N/A</v>
      </c>
      <c r="O7103" s="25" t="e">
        <f>VLOOKUP(A7103,'NFkB target TFs'!$E$10:$E$54,1,FALSE)</f>
        <v>#N/A</v>
      </c>
      <c r="P7103" s="25" t="e">
        <f>VLOOKUP(A7103,'all NFkB targets'!$A$6:$A$571,1,FALSE)</f>
        <v>#N/A</v>
      </c>
    </row>
    <row r="7104" spans="1:16" x14ac:dyDescent="0.25">
      <c r="A7104" s="96" t="s">
        <v>391</v>
      </c>
      <c r="B7104" s="21" t="s">
        <v>392</v>
      </c>
      <c r="C7104" s="21"/>
      <c r="D7104" s="22">
        <v>0</v>
      </c>
      <c r="E7104" s="23">
        <v>-1.2589396219386007E-2</v>
      </c>
      <c r="F7104" s="23">
        <v>1.3718281247780087E-2</v>
      </c>
      <c r="G7104" s="23">
        <v>0.15904173998277121</v>
      </c>
      <c r="H7104" s="23">
        <v>-0.20675117816949229</v>
      </c>
      <c r="I7104" s="25">
        <f t="shared" si="444"/>
        <v>0</v>
      </c>
      <c r="J7104" s="25">
        <f t="shared" si="445"/>
        <v>0</v>
      </c>
      <c r="K7104" s="25">
        <f t="shared" si="446"/>
        <v>0</v>
      </c>
      <c r="L7104" s="25">
        <f t="shared" si="447"/>
        <v>0</v>
      </c>
      <c r="M7104" s="25">
        <v>0</v>
      </c>
      <c r="N7104" s="25" t="e">
        <v>#N/A</v>
      </c>
      <c r="O7104" s="25" t="e">
        <f>VLOOKUP(A7104,'NFkB target TFs'!$E$10:$E$54,1,FALSE)</f>
        <v>#N/A</v>
      </c>
      <c r="P7104" s="25" t="e">
        <f>VLOOKUP(A7104,'all NFkB targets'!$A$6:$A$571,1,FALSE)</f>
        <v>#N/A</v>
      </c>
    </row>
    <row r="7105" spans="1:16" x14ac:dyDescent="0.25">
      <c r="A7105" s="96" t="s">
        <v>164</v>
      </c>
      <c r="B7105" s="21" t="s">
        <v>165</v>
      </c>
      <c r="C7105" s="21"/>
      <c r="D7105" s="22">
        <v>0</v>
      </c>
      <c r="E7105" s="23">
        <v>-0.15963091484316627</v>
      </c>
      <c r="F7105" s="23">
        <v>0.10745489905625166</v>
      </c>
      <c r="G7105" s="23">
        <v>7.5677881182904513E-2</v>
      </c>
      <c r="H7105" s="23">
        <v>-0.20681445163782483</v>
      </c>
      <c r="I7105" s="25">
        <f t="shared" si="444"/>
        <v>0</v>
      </c>
      <c r="J7105" s="25">
        <f t="shared" si="445"/>
        <v>0</v>
      </c>
      <c r="K7105" s="25">
        <f t="shared" si="446"/>
        <v>0</v>
      </c>
      <c r="L7105" s="25">
        <f t="shared" si="447"/>
        <v>0</v>
      </c>
      <c r="M7105" s="25">
        <v>0</v>
      </c>
      <c r="N7105" s="25" t="e">
        <v>#N/A</v>
      </c>
      <c r="O7105" s="25" t="e">
        <f>VLOOKUP(A7105,'NFkB target TFs'!$E$10:$E$54,1,FALSE)</f>
        <v>#N/A</v>
      </c>
      <c r="P7105" s="25" t="e">
        <f>VLOOKUP(A7105,'all NFkB targets'!$A$6:$A$571,1,FALSE)</f>
        <v>#N/A</v>
      </c>
    </row>
    <row r="7106" spans="1:16" x14ac:dyDescent="0.25">
      <c r="A7106" s="96" t="s">
        <v>349</v>
      </c>
      <c r="B7106" s="21" t="s">
        <v>350</v>
      </c>
      <c r="C7106" s="21"/>
      <c r="D7106" s="22">
        <v>0</v>
      </c>
      <c r="E7106" s="23">
        <v>-0.14108731596586624</v>
      </c>
      <c r="F7106" s="23">
        <v>2.5655626322052958E-2</v>
      </c>
      <c r="G7106" s="23">
        <v>0.18134174505236494</v>
      </c>
      <c r="H7106" s="23">
        <v>-0.20685893716209688</v>
      </c>
      <c r="I7106" s="25">
        <f t="shared" si="444"/>
        <v>0</v>
      </c>
      <c r="J7106" s="25">
        <f t="shared" si="445"/>
        <v>0</v>
      </c>
      <c r="K7106" s="25">
        <f t="shared" si="446"/>
        <v>0</v>
      </c>
      <c r="L7106" s="25">
        <f t="shared" si="447"/>
        <v>0</v>
      </c>
      <c r="M7106" s="25">
        <v>0</v>
      </c>
      <c r="N7106" s="25" t="e">
        <v>#N/A</v>
      </c>
      <c r="O7106" s="25" t="e">
        <f>VLOOKUP(A7106,'NFkB target TFs'!$E$10:$E$54,1,FALSE)</f>
        <v>#N/A</v>
      </c>
      <c r="P7106" s="25" t="e">
        <f>VLOOKUP(A7106,'all NFkB targets'!$A$6:$A$571,1,FALSE)</f>
        <v>#N/A</v>
      </c>
    </row>
    <row r="7107" spans="1:16" x14ac:dyDescent="0.25">
      <c r="A7107" s="96" t="s">
        <v>10676</v>
      </c>
      <c r="B7107" s="21" t="s">
        <v>10677</v>
      </c>
      <c r="C7107" s="21"/>
      <c r="D7107" s="22">
        <v>0</v>
      </c>
      <c r="E7107" s="23">
        <v>-2.0258547306666666E-2</v>
      </c>
      <c r="F7107" s="23">
        <v>-0.15977005259011909</v>
      </c>
      <c r="G7107" s="23">
        <v>-0.18324334541446716</v>
      </c>
      <c r="H7107" s="23">
        <v>-0.20689523876933621</v>
      </c>
      <c r="I7107" s="25">
        <f t="shared" si="444"/>
        <v>0</v>
      </c>
      <c r="J7107" s="25">
        <f t="shared" si="445"/>
        <v>0</v>
      </c>
      <c r="K7107" s="25">
        <f t="shared" si="446"/>
        <v>0</v>
      </c>
      <c r="L7107" s="25">
        <f t="shared" si="447"/>
        <v>0</v>
      </c>
      <c r="M7107" s="25">
        <v>0</v>
      </c>
      <c r="N7107" s="25" t="e">
        <v>#N/A</v>
      </c>
      <c r="O7107" s="25" t="e">
        <f>VLOOKUP(A7107,'NFkB target TFs'!$E$10:$E$54,1,FALSE)</f>
        <v>#N/A</v>
      </c>
      <c r="P7107" s="25" t="e">
        <f>VLOOKUP(A7107,'all NFkB targets'!$A$6:$A$571,1,FALSE)</f>
        <v>#N/A</v>
      </c>
    </row>
    <row r="7108" spans="1:16" x14ac:dyDescent="0.25">
      <c r="A7108" s="96" t="s">
        <v>190</v>
      </c>
      <c r="B7108" s="21" t="s">
        <v>191</v>
      </c>
      <c r="C7108" s="21"/>
      <c r="D7108" s="22">
        <v>0</v>
      </c>
      <c r="E7108" s="28">
        <v>0.75706187339780562</v>
      </c>
      <c r="F7108" s="24">
        <v>-0.41306741152098747</v>
      </c>
      <c r="G7108" s="24">
        <v>-0.22836565389586697</v>
      </c>
      <c r="H7108" s="24">
        <v>-0.20695633079416459</v>
      </c>
      <c r="I7108" s="25">
        <f t="shared" si="444"/>
        <v>1</v>
      </c>
      <c r="J7108" s="25">
        <f t="shared" si="445"/>
        <v>0</v>
      </c>
      <c r="K7108" s="25">
        <f t="shared" si="446"/>
        <v>0</v>
      </c>
      <c r="L7108" s="25">
        <f t="shared" si="447"/>
        <v>0</v>
      </c>
      <c r="M7108" s="25">
        <v>1</v>
      </c>
      <c r="N7108" s="25" t="e">
        <v>#N/A</v>
      </c>
      <c r="O7108" s="25" t="e">
        <f>VLOOKUP(A7108,'NFkB target TFs'!$E$10:$E$54,1,FALSE)</f>
        <v>#N/A</v>
      </c>
      <c r="P7108" s="25" t="str">
        <f>VLOOKUP(A7108,'all NFkB targets'!$A$6:$A$571,1,FALSE)</f>
        <v>HMOX1</v>
      </c>
    </row>
    <row r="7109" spans="1:16" x14ac:dyDescent="0.25">
      <c r="A7109" s="96" t="s">
        <v>13492</v>
      </c>
      <c r="B7109" s="21" t="s">
        <v>13493</v>
      </c>
      <c r="C7109" s="21"/>
      <c r="D7109" s="22">
        <v>0</v>
      </c>
      <c r="E7109" s="24">
        <v>-0.35652514030135052</v>
      </c>
      <c r="F7109" s="24">
        <v>-0.25921540826382339</v>
      </c>
      <c r="G7109" s="28">
        <v>0.81882231058875188</v>
      </c>
      <c r="H7109" s="24">
        <v>-0.20697030451714846</v>
      </c>
      <c r="I7109" s="25">
        <f t="shared" si="444"/>
        <v>0</v>
      </c>
      <c r="J7109" s="25">
        <f t="shared" si="445"/>
        <v>0</v>
      </c>
      <c r="K7109" s="25">
        <f t="shared" si="446"/>
        <v>1</v>
      </c>
      <c r="L7109" s="25">
        <f t="shared" si="447"/>
        <v>0</v>
      </c>
      <c r="M7109" s="25">
        <v>1</v>
      </c>
      <c r="N7109" s="25" t="e">
        <v>#N/A</v>
      </c>
      <c r="O7109" s="25" t="e">
        <f>VLOOKUP(A7109,'NFkB target TFs'!$E$10:$E$54,1,FALSE)</f>
        <v>#N/A</v>
      </c>
      <c r="P7109" s="25" t="e">
        <f>VLOOKUP(A7109,'all NFkB targets'!$A$6:$A$571,1,FALSE)</f>
        <v>#N/A</v>
      </c>
    </row>
    <row r="7110" spans="1:16" x14ac:dyDescent="0.25">
      <c r="A7110" s="96" t="s">
        <v>10666</v>
      </c>
      <c r="B7110" s="21" t="s">
        <v>10667</v>
      </c>
      <c r="C7110" s="21"/>
      <c r="D7110" s="22">
        <v>0</v>
      </c>
      <c r="E7110" s="23">
        <v>-0.17693784558744638</v>
      </c>
      <c r="F7110" s="23">
        <v>6.5261419438364859E-2</v>
      </c>
      <c r="G7110" s="23">
        <v>-0.19625296699681979</v>
      </c>
      <c r="H7110" s="23">
        <v>-0.20701263774017567</v>
      </c>
      <c r="I7110" s="25">
        <f t="shared" si="444"/>
        <v>0</v>
      </c>
      <c r="J7110" s="25">
        <f t="shared" si="445"/>
        <v>0</v>
      </c>
      <c r="K7110" s="25">
        <f t="shared" si="446"/>
        <v>0</v>
      </c>
      <c r="L7110" s="25">
        <f t="shared" si="447"/>
        <v>0</v>
      </c>
      <c r="M7110" s="25">
        <v>0</v>
      </c>
      <c r="N7110" s="25" t="e">
        <v>#N/A</v>
      </c>
      <c r="O7110" s="25" t="e">
        <f>VLOOKUP(A7110,'NFkB target TFs'!$E$10:$E$54,1,FALSE)</f>
        <v>#N/A</v>
      </c>
      <c r="P7110" s="25" t="e">
        <f>VLOOKUP(A7110,'all NFkB targets'!$A$6:$A$571,1,FALSE)</f>
        <v>#N/A</v>
      </c>
    </row>
    <row r="7111" spans="1:16" x14ac:dyDescent="0.25">
      <c r="A7111" s="96" t="s">
        <v>674</v>
      </c>
      <c r="B7111" s="21" t="s">
        <v>675</v>
      </c>
      <c r="C7111" s="21"/>
      <c r="D7111" s="22">
        <v>0</v>
      </c>
      <c r="E7111" s="23">
        <v>-6.1414908342549035E-2</v>
      </c>
      <c r="F7111" s="23">
        <v>-4.8634119190397816E-3</v>
      </c>
      <c r="G7111" s="23">
        <v>7.1320138082331425E-2</v>
      </c>
      <c r="H7111" s="23">
        <v>-0.20710250783583109</v>
      </c>
      <c r="I7111" s="25">
        <f t="shared" si="444"/>
        <v>0</v>
      </c>
      <c r="J7111" s="25">
        <f t="shared" si="445"/>
        <v>0</v>
      </c>
      <c r="K7111" s="25">
        <f t="shared" si="446"/>
        <v>0</v>
      </c>
      <c r="L7111" s="25">
        <f t="shared" si="447"/>
        <v>0</v>
      </c>
      <c r="M7111" s="25">
        <v>0</v>
      </c>
      <c r="N7111" s="25" t="e">
        <v>#N/A</v>
      </c>
      <c r="O7111" s="25" t="e">
        <f>VLOOKUP(A7111,'NFkB target TFs'!$E$10:$E$54,1,FALSE)</f>
        <v>#N/A</v>
      </c>
      <c r="P7111" s="25" t="e">
        <f>VLOOKUP(A7111,'all NFkB targets'!$A$6:$A$571,1,FALSE)</f>
        <v>#N/A</v>
      </c>
    </row>
    <row r="7112" spans="1:16" x14ac:dyDescent="0.25">
      <c r="A7112" s="96" t="s">
        <v>1322</v>
      </c>
      <c r="B7112" s="21" t="s">
        <v>1323</v>
      </c>
      <c r="C7112" s="21"/>
      <c r="D7112" s="22">
        <v>0</v>
      </c>
      <c r="E7112" s="23">
        <v>7.5240522771302762E-2</v>
      </c>
      <c r="F7112" s="23">
        <v>0.19528396077381391</v>
      </c>
      <c r="G7112" s="23">
        <v>-1.1040259006655314E-2</v>
      </c>
      <c r="H7112" s="23">
        <v>-0.20732318762082194</v>
      </c>
      <c r="I7112" s="25">
        <f t="shared" si="444"/>
        <v>0</v>
      </c>
      <c r="J7112" s="25">
        <f t="shared" si="445"/>
        <v>0</v>
      </c>
      <c r="K7112" s="25">
        <f t="shared" si="446"/>
        <v>0</v>
      </c>
      <c r="L7112" s="25">
        <f t="shared" si="447"/>
        <v>0</v>
      </c>
      <c r="M7112" s="25">
        <v>0</v>
      </c>
      <c r="N7112" s="25" t="e">
        <v>#N/A</v>
      </c>
      <c r="O7112" s="25" t="e">
        <f>VLOOKUP(A7112,'NFkB target TFs'!$E$10:$E$54,1,FALSE)</f>
        <v>#N/A</v>
      </c>
      <c r="P7112" s="25" t="e">
        <f>VLOOKUP(A7112,'all NFkB targets'!$A$6:$A$571,1,FALSE)</f>
        <v>#N/A</v>
      </c>
    </row>
    <row r="7113" spans="1:16" x14ac:dyDescent="0.25">
      <c r="A7113" s="96" t="s">
        <v>8689</v>
      </c>
      <c r="B7113" s="21" t="s">
        <v>8690</v>
      </c>
      <c r="C7113" s="21"/>
      <c r="D7113" s="22">
        <v>0</v>
      </c>
      <c r="E7113" s="23">
        <v>-6.5336194010707352E-2</v>
      </c>
      <c r="F7113" s="23">
        <v>-5.8386252559743806E-2</v>
      </c>
      <c r="G7113" s="23">
        <v>-0.15906003332847302</v>
      </c>
      <c r="H7113" s="23">
        <v>-0.20747489726918364</v>
      </c>
      <c r="I7113" s="25">
        <f t="shared" si="444"/>
        <v>0</v>
      </c>
      <c r="J7113" s="25">
        <f t="shared" si="445"/>
        <v>0</v>
      </c>
      <c r="K7113" s="25">
        <f t="shared" si="446"/>
        <v>0</v>
      </c>
      <c r="L7113" s="25">
        <f t="shared" si="447"/>
        <v>0</v>
      </c>
      <c r="M7113" s="25">
        <v>0</v>
      </c>
      <c r="N7113" s="25" t="e">
        <v>#N/A</v>
      </c>
      <c r="O7113" s="25" t="e">
        <f>VLOOKUP(A7113,'NFkB target TFs'!$E$10:$E$54,1,FALSE)</f>
        <v>#N/A</v>
      </c>
      <c r="P7113" s="25" t="e">
        <f>VLOOKUP(A7113,'all NFkB targets'!$A$6:$A$571,1,FALSE)</f>
        <v>#N/A</v>
      </c>
    </row>
    <row r="7114" spans="1:16" x14ac:dyDescent="0.25">
      <c r="A7114" s="96" t="s">
        <v>11648</v>
      </c>
      <c r="B7114" s="21" t="s">
        <v>11649</v>
      </c>
      <c r="C7114" s="21"/>
      <c r="D7114" s="22">
        <v>0</v>
      </c>
      <c r="E7114" s="23">
        <v>0.21398476166686958</v>
      </c>
      <c r="F7114" s="23">
        <v>-4.2302115066917494E-2</v>
      </c>
      <c r="G7114" s="23">
        <v>3.1665149999622146E-2</v>
      </c>
      <c r="H7114" s="23">
        <v>-0.20755105251225286</v>
      </c>
      <c r="I7114" s="25">
        <f t="shared" si="444"/>
        <v>0</v>
      </c>
      <c r="J7114" s="25">
        <f t="shared" si="445"/>
        <v>0</v>
      </c>
      <c r="K7114" s="25">
        <f t="shared" si="446"/>
        <v>0</v>
      </c>
      <c r="L7114" s="25">
        <f t="shared" si="447"/>
        <v>0</v>
      </c>
      <c r="M7114" s="25">
        <v>0</v>
      </c>
      <c r="N7114" s="25" t="e">
        <v>#N/A</v>
      </c>
      <c r="O7114" s="25" t="e">
        <f>VLOOKUP(A7114,'NFkB target TFs'!$E$10:$E$54,1,FALSE)</f>
        <v>#N/A</v>
      </c>
      <c r="P7114" s="25" t="e">
        <f>VLOOKUP(A7114,'all NFkB targets'!$A$6:$A$571,1,FALSE)</f>
        <v>#N/A</v>
      </c>
    </row>
    <row r="7115" spans="1:16" x14ac:dyDescent="0.25">
      <c r="A7115" s="96" t="s">
        <v>8739</v>
      </c>
      <c r="B7115" s="21" t="s">
        <v>8740</v>
      </c>
      <c r="C7115" s="21"/>
      <c r="D7115" s="22">
        <v>0</v>
      </c>
      <c r="E7115" s="23">
        <v>0.14758940257368899</v>
      </c>
      <c r="F7115" s="23">
        <v>-0.10302042883633837</v>
      </c>
      <c r="G7115" s="23">
        <v>6.4419844208698895E-2</v>
      </c>
      <c r="H7115" s="23">
        <v>-0.20757756438221192</v>
      </c>
      <c r="I7115" s="25">
        <f t="shared" si="444"/>
        <v>0</v>
      </c>
      <c r="J7115" s="25">
        <f t="shared" si="445"/>
        <v>0</v>
      </c>
      <c r="K7115" s="25">
        <f t="shared" si="446"/>
        <v>0</v>
      </c>
      <c r="L7115" s="25">
        <f t="shared" si="447"/>
        <v>0</v>
      </c>
      <c r="M7115" s="25">
        <v>0</v>
      </c>
      <c r="N7115" s="25" t="e">
        <v>#N/A</v>
      </c>
      <c r="O7115" s="25" t="e">
        <f>VLOOKUP(A7115,'NFkB target TFs'!$E$10:$E$54,1,FALSE)</f>
        <v>#N/A</v>
      </c>
      <c r="P7115" s="25" t="e">
        <f>VLOOKUP(A7115,'all NFkB targets'!$A$6:$A$571,1,FALSE)</f>
        <v>#N/A</v>
      </c>
    </row>
    <row r="7116" spans="1:16" x14ac:dyDescent="0.25">
      <c r="A7116" s="96" t="s">
        <v>757</v>
      </c>
      <c r="B7116" s="21" t="s">
        <v>758</v>
      </c>
      <c r="C7116" s="21"/>
      <c r="D7116" s="22">
        <v>0</v>
      </c>
      <c r="E7116" s="23">
        <v>-0.40916093294217448</v>
      </c>
      <c r="F7116" s="23">
        <v>-0.41317835592763352</v>
      </c>
      <c r="G7116" s="23">
        <v>0.4695545673606531</v>
      </c>
      <c r="H7116" s="23">
        <v>-0.2077117346050037</v>
      </c>
      <c r="I7116" s="25">
        <f t="shared" si="444"/>
        <v>0</v>
      </c>
      <c r="J7116" s="25">
        <f t="shared" si="445"/>
        <v>0</v>
      </c>
      <c r="K7116" s="25">
        <f t="shared" si="446"/>
        <v>0</v>
      </c>
      <c r="L7116" s="25">
        <f t="shared" si="447"/>
        <v>0</v>
      </c>
      <c r="M7116" s="25">
        <v>0</v>
      </c>
      <c r="N7116" s="25" t="e">
        <v>#N/A</v>
      </c>
      <c r="O7116" s="25" t="e">
        <f>VLOOKUP(A7116,'NFkB target TFs'!$E$10:$E$54,1,FALSE)</f>
        <v>#N/A</v>
      </c>
      <c r="P7116" s="25" t="e">
        <f>VLOOKUP(A7116,'all NFkB targets'!$A$6:$A$571,1,FALSE)</f>
        <v>#N/A</v>
      </c>
    </row>
    <row r="7117" spans="1:16" x14ac:dyDescent="0.25">
      <c r="A7117" s="96" t="s">
        <v>1498</v>
      </c>
      <c r="B7117" s="21" t="s">
        <v>1499</v>
      </c>
      <c r="C7117" s="21"/>
      <c r="D7117" s="22">
        <v>0</v>
      </c>
      <c r="E7117" s="23">
        <v>0.12044357068068771</v>
      </c>
      <c r="F7117" s="23">
        <v>8.308560486182362E-2</v>
      </c>
      <c r="G7117" s="23">
        <v>-0.40506666291461746</v>
      </c>
      <c r="H7117" s="23">
        <v>-0.20780312668397649</v>
      </c>
      <c r="I7117" s="25">
        <f t="shared" si="444"/>
        <v>0</v>
      </c>
      <c r="J7117" s="25">
        <f t="shared" si="445"/>
        <v>0</v>
      </c>
      <c r="K7117" s="25">
        <f t="shared" si="446"/>
        <v>0</v>
      </c>
      <c r="L7117" s="25">
        <f t="shared" si="447"/>
        <v>0</v>
      </c>
      <c r="M7117" s="25">
        <v>0</v>
      </c>
      <c r="N7117" s="25" t="e">
        <v>#N/A</v>
      </c>
      <c r="O7117" s="25" t="e">
        <f>VLOOKUP(A7117,'NFkB target TFs'!$E$10:$E$54,1,FALSE)</f>
        <v>#N/A</v>
      </c>
      <c r="P7117" s="25" t="e">
        <f>VLOOKUP(A7117,'all NFkB targets'!$A$6:$A$571,1,FALSE)</f>
        <v>#N/A</v>
      </c>
    </row>
    <row r="7118" spans="1:16" x14ac:dyDescent="0.25">
      <c r="A7118" s="96" t="s">
        <v>11486</v>
      </c>
      <c r="B7118" s="21" t="s">
        <v>11487</v>
      </c>
      <c r="C7118" s="21"/>
      <c r="D7118" s="22">
        <v>0</v>
      </c>
      <c r="E7118" s="23">
        <v>7.7041193168766328E-2</v>
      </c>
      <c r="F7118" s="23">
        <v>-0.28608784334421616</v>
      </c>
      <c r="G7118" s="23">
        <v>0.25669636141316748</v>
      </c>
      <c r="H7118" s="23">
        <v>-0.20782351742105284</v>
      </c>
      <c r="I7118" s="25">
        <f t="shared" si="444"/>
        <v>0</v>
      </c>
      <c r="J7118" s="25">
        <f t="shared" si="445"/>
        <v>0</v>
      </c>
      <c r="K7118" s="25">
        <f t="shared" si="446"/>
        <v>0</v>
      </c>
      <c r="L7118" s="25">
        <f t="shared" si="447"/>
        <v>0</v>
      </c>
      <c r="M7118" s="25">
        <v>0</v>
      </c>
      <c r="N7118" s="25" t="e">
        <v>#N/A</v>
      </c>
      <c r="O7118" s="25" t="e">
        <f>VLOOKUP(A7118,'NFkB target TFs'!$E$10:$E$54,1,FALSE)</f>
        <v>#N/A</v>
      </c>
      <c r="P7118" s="25" t="e">
        <f>VLOOKUP(A7118,'all NFkB targets'!$A$6:$A$571,1,FALSE)</f>
        <v>#N/A</v>
      </c>
    </row>
    <row r="7119" spans="1:16" x14ac:dyDescent="0.25">
      <c r="A7119" s="96" t="s">
        <v>11333</v>
      </c>
      <c r="B7119" s="21" t="s">
        <v>11334</v>
      </c>
      <c r="C7119" s="21"/>
      <c r="D7119" s="22">
        <v>0</v>
      </c>
      <c r="E7119" s="23">
        <v>2.4675884743948141E-2</v>
      </c>
      <c r="F7119" s="23">
        <v>0.2946508374461938</v>
      </c>
      <c r="G7119" s="23">
        <v>-3.497018659445009E-4</v>
      </c>
      <c r="H7119" s="23">
        <v>-0.2081095520902865</v>
      </c>
      <c r="I7119" s="25">
        <f t="shared" si="444"/>
        <v>0</v>
      </c>
      <c r="J7119" s="25">
        <f t="shared" si="445"/>
        <v>0</v>
      </c>
      <c r="K7119" s="25">
        <f t="shared" si="446"/>
        <v>0</v>
      </c>
      <c r="L7119" s="25">
        <f t="shared" si="447"/>
        <v>0</v>
      </c>
      <c r="M7119" s="25">
        <v>0</v>
      </c>
      <c r="N7119" s="25" t="e">
        <v>#N/A</v>
      </c>
      <c r="O7119" s="25" t="e">
        <f>VLOOKUP(A7119,'NFkB target TFs'!$E$10:$E$54,1,FALSE)</f>
        <v>#N/A</v>
      </c>
      <c r="P7119" s="25" t="e">
        <f>VLOOKUP(A7119,'all NFkB targets'!$A$6:$A$571,1,FALSE)</f>
        <v>#N/A</v>
      </c>
    </row>
    <row r="7120" spans="1:16" x14ac:dyDescent="0.25">
      <c r="A7120" s="96" t="s">
        <v>8329</v>
      </c>
      <c r="B7120" s="21" t="s">
        <v>8330</v>
      </c>
      <c r="C7120" s="21"/>
      <c r="D7120" s="22">
        <v>0</v>
      </c>
      <c r="E7120" s="23">
        <v>-0.20345102183528269</v>
      </c>
      <c r="F7120" s="23">
        <v>-3.5932599214431878E-2</v>
      </c>
      <c r="G7120" s="23">
        <v>-0.16887061757750516</v>
      </c>
      <c r="H7120" s="23">
        <v>-0.20826069135351039</v>
      </c>
      <c r="I7120" s="25">
        <f t="shared" si="444"/>
        <v>0</v>
      </c>
      <c r="J7120" s="25">
        <f t="shared" si="445"/>
        <v>0</v>
      </c>
      <c r="K7120" s="25">
        <f t="shared" si="446"/>
        <v>0</v>
      </c>
      <c r="L7120" s="25">
        <f t="shared" si="447"/>
        <v>0</v>
      </c>
      <c r="M7120" s="25">
        <v>0</v>
      </c>
      <c r="N7120" s="25" t="e">
        <v>#N/A</v>
      </c>
      <c r="O7120" s="25" t="e">
        <f>VLOOKUP(A7120,'NFkB target TFs'!$E$10:$E$54,1,FALSE)</f>
        <v>#N/A</v>
      </c>
      <c r="P7120" s="25" t="e">
        <f>VLOOKUP(A7120,'all NFkB targets'!$A$6:$A$571,1,FALSE)</f>
        <v>#N/A</v>
      </c>
    </row>
    <row r="7121" spans="1:16" x14ac:dyDescent="0.25">
      <c r="A7121" s="96" t="s">
        <v>11068</v>
      </c>
      <c r="B7121" s="21" t="s">
        <v>11069</v>
      </c>
      <c r="C7121" s="21"/>
      <c r="D7121" s="22">
        <v>0</v>
      </c>
      <c r="E7121" s="23">
        <v>-0.41503749927884381</v>
      </c>
      <c r="F7121" s="23">
        <v>1.6355309873962207E-2</v>
      </c>
      <c r="G7121" s="23">
        <v>-0.2055042892562558</v>
      </c>
      <c r="H7121" s="23">
        <v>-0.20831551437976287</v>
      </c>
      <c r="I7121" s="25">
        <f t="shared" si="444"/>
        <v>0</v>
      </c>
      <c r="J7121" s="25">
        <f t="shared" si="445"/>
        <v>0</v>
      </c>
      <c r="K7121" s="25">
        <f t="shared" si="446"/>
        <v>0</v>
      </c>
      <c r="L7121" s="25">
        <f t="shared" si="447"/>
        <v>0</v>
      </c>
      <c r="M7121" s="25">
        <v>0</v>
      </c>
      <c r="N7121" s="25" t="e">
        <v>#N/A</v>
      </c>
      <c r="O7121" s="25" t="e">
        <f>VLOOKUP(A7121,'NFkB target TFs'!$E$10:$E$54,1,FALSE)</f>
        <v>#N/A</v>
      </c>
      <c r="P7121" s="25" t="e">
        <f>VLOOKUP(A7121,'all NFkB targets'!$A$6:$A$571,1,FALSE)</f>
        <v>#N/A</v>
      </c>
    </row>
    <row r="7122" spans="1:16" x14ac:dyDescent="0.25">
      <c r="A7122" s="96" t="s">
        <v>1811</v>
      </c>
      <c r="B7122" s="21" t="s">
        <v>1812</v>
      </c>
      <c r="C7122" s="21"/>
      <c r="D7122" s="22">
        <v>0</v>
      </c>
      <c r="E7122" s="23">
        <v>-0.31414117765867733</v>
      </c>
      <c r="F7122" s="23">
        <v>-0.31837506542421168</v>
      </c>
      <c r="G7122" s="23">
        <v>-0.35394290203200424</v>
      </c>
      <c r="H7122" s="23">
        <v>-0.20834056734771994</v>
      </c>
      <c r="I7122" s="25">
        <f t="shared" si="444"/>
        <v>0</v>
      </c>
      <c r="J7122" s="25">
        <f t="shared" si="445"/>
        <v>0</v>
      </c>
      <c r="K7122" s="25">
        <f t="shared" si="446"/>
        <v>0</v>
      </c>
      <c r="L7122" s="25">
        <f t="shared" si="447"/>
        <v>0</v>
      </c>
      <c r="M7122" s="25">
        <v>0</v>
      </c>
      <c r="N7122" s="25" t="e">
        <v>#N/A</v>
      </c>
      <c r="O7122" s="25" t="e">
        <f>VLOOKUP(A7122,'NFkB target TFs'!$E$10:$E$54,1,FALSE)</f>
        <v>#N/A</v>
      </c>
      <c r="P7122" s="25" t="e">
        <f>VLOOKUP(A7122,'all NFkB targets'!$A$6:$A$571,1,FALSE)</f>
        <v>#N/A</v>
      </c>
    </row>
    <row r="7123" spans="1:16" x14ac:dyDescent="0.25">
      <c r="A7123" s="96" t="s">
        <v>3710</v>
      </c>
      <c r="B7123" s="21" t="s">
        <v>3711</v>
      </c>
      <c r="C7123" s="21"/>
      <c r="D7123" s="22">
        <v>0</v>
      </c>
      <c r="E7123" s="23">
        <v>0.14650740056376865</v>
      </c>
      <c r="F7123" s="23">
        <v>0.18790095448219085</v>
      </c>
      <c r="G7123" s="23">
        <v>0.16247009249611916</v>
      </c>
      <c r="H7123" s="23">
        <v>-0.20857519754242768</v>
      </c>
      <c r="I7123" s="25">
        <f t="shared" si="444"/>
        <v>0</v>
      </c>
      <c r="J7123" s="25">
        <f t="shared" si="445"/>
        <v>0</v>
      </c>
      <c r="K7123" s="25">
        <f t="shared" si="446"/>
        <v>0</v>
      </c>
      <c r="L7123" s="25">
        <f t="shared" si="447"/>
        <v>0</v>
      </c>
      <c r="M7123" s="25">
        <v>0</v>
      </c>
      <c r="N7123" s="25" t="e">
        <v>#N/A</v>
      </c>
      <c r="O7123" s="25" t="e">
        <f>VLOOKUP(A7123,'NFkB target TFs'!$E$10:$E$54,1,FALSE)</f>
        <v>#N/A</v>
      </c>
      <c r="P7123" s="25" t="e">
        <f>VLOOKUP(A7123,'all NFkB targets'!$A$6:$A$571,1,FALSE)</f>
        <v>#N/A</v>
      </c>
    </row>
    <row r="7124" spans="1:16" x14ac:dyDescent="0.25">
      <c r="A7124" s="96" t="s">
        <v>6695</v>
      </c>
      <c r="B7124" s="21" t="s">
        <v>6696</v>
      </c>
      <c r="C7124" s="21"/>
      <c r="D7124" s="22">
        <v>0</v>
      </c>
      <c r="E7124" s="23">
        <v>-0.16360287825099121</v>
      </c>
      <c r="F7124" s="23">
        <v>0.1656454693752257</v>
      </c>
      <c r="G7124" s="23">
        <v>-1.9399377456398751E-2</v>
      </c>
      <c r="H7124" s="23">
        <v>-0.20859209959112027</v>
      </c>
      <c r="I7124" s="25">
        <f t="shared" si="444"/>
        <v>0</v>
      </c>
      <c r="J7124" s="25">
        <f t="shared" si="445"/>
        <v>0</v>
      </c>
      <c r="K7124" s="25">
        <f t="shared" si="446"/>
        <v>0</v>
      </c>
      <c r="L7124" s="25">
        <f t="shared" si="447"/>
        <v>0</v>
      </c>
      <c r="M7124" s="25">
        <v>0</v>
      </c>
      <c r="N7124" s="25" t="e">
        <v>#N/A</v>
      </c>
      <c r="O7124" s="25" t="e">
        <f>VLOOKUP(A7124,'NFkB target TFs'!$E$10:$E$54,1,FALSE)</f>
        <v>#N/A</v>
      </c>
      <c r="P7124" s="25" t="e">
        <f>VLOOKUP(A7124,'all NFkB targets'!$A$6:$A$571,1,FALSE)</f>
        <v>#N/A</v>
      </c>
    </row>
    <row r="7125" spans="1:16" x14ac:dyDescent="0.25">
      <c r="A7125" s="96" t="s">
        <v>5131</v>
      </c>
      <c r="B7125" s="21" t="s">
        <v>5132</v>
      </c>
      <c r="C7125" s="21"/>
      <c r="D7125" s="22">
        <v>0</v>
      </c>
      <c r="E7125" s="23">
        <v>0.38979977620726758</v>
      </c>
      <c r="F7125" s="23">
        <v>0.21659341735384433</v>
      </c>
      <c r="G7125" s="23">
        <v>0.21995975766817402</v>
      </c>
      <c r="H7125" s="23">
        <v>-0.20878270746595495</v>
      </c>
      <c r="I7125" s="25">
        <f t="shared" si="444"/>
        <v>0</v>
      </c>
      <c r="J7125" s="25">
        <f t="shared" si="445"/>
        <v>0</v>
      </c>
      <c r="K7125" s="25">
        <f t="shared" si="446"/>
        <v>0</v>
      </c>
      <c r="L7125" s="25">
        <f t="shared" si="447"/>
        <v>0</v>
      </c>
      <c r="M7125" s="25">
        <v>0</v>
      </c>
      <c r="N7125" s="25" t="e">
        <v>#N/A</v>
      </c>
      <c r="O7125" s="25" t="e">
        <f>VLOOKUP(A7125,'NFkB target TFs'!$E$10:$E$54,1,FALSE)</f>
        <v>#N/A</v>
      </c>
      <c r="P7125" s="25" t="e">
        <f>VLOOKUP(A7125,'all NFkB targets'!$A$6:$A$571,1,FALSE)</f>
        <v>#N/A</v>
      </c>
    </row>
    <row r="7126" spans="1:16" x14ac:dyDescent="0.25">
      <c r="A7126" s="96" t="s">
        <v>1350</v>
      </c>
      <c r="B7126" s="21" t="s">
        <v>1351</v>
      </c>
      <c r="C7126" s="21"/>
      <c r="D7126" s="22">
        <v>0</v>
      </c>
      <c r="E7126" s="23">
        <v>-4.6004396888140481E-2</v>
      </c>
      <c r="F7126" s="23">
        <v>0.23447637177421329</v>
      </c>
      <c r="G7126" s="23">
        <v>0.10455374831753893</v>
      </c>
      <c r="H7126" s="23">
        <v>-0.20893071219986256</v>
      </c>
      <c r="I7126" s="25">
        <f t="shared" si="444"/>
        <v>0</v>
      </c>
      <c r="J7126" s="25">
        <f t="shared" si="445"/>
        <v>0</v>
      </c>
      <c r="K7126" s="25">
        <f t="shared" si="446"/>
        <v>0</v>
      </c>
      <c r="L7126" s="25">
        <f t="shared" si="447"/>
        <v>0</v>
      </c>
      <c r="M7126" s="25">
        <v>0</v>
      </c>
      <c r="N7126" s="25" t="e">
        <v>#N/A</v>
      </c>
      <c r="O7126" s="25" t="e">
        <f>VLOOKUP(A7126,'NFkB target TFs'!$E$10:$E$54,1,FALSE)</f>
        <v>#N/A</v>
      </c>
      <c r="P7126" s="25" t="e">
        <f>VLOOKUP(A7126,'all NFkB targets'!$A$6:$A$571,1,FALSE)</f>
        <v>#N/A</v>
      </c>
    </row>
    <row r="7127" spans="1:16" x14ac:dyDescent="0.25">
      <c r="A7127" s="96" t="s">
        <v>6816</v>
      </c>
      <c r="B7127" s="21" t="s">
        <v>6817</v>
      </c>
      <c r="C7127" s="21"/>
      <c r="D7127" s="22">
        <v>0</v>
      </c>
      <c r="E7127" s="23">
        <v>-0.5603221130621453</v>
      </c>
      <c r="F7127" s="23">
        <v>5.2525362906543308E-3</v>
      </c>
      <c r="G7127" s="23">
        <v>-0.27425027639792154</v>
      </c>
      <c r="H7127" s="23">
        <v>-0.20893829342085596</v>
      </c>
      <c r="I7127" s="25">
        <f t="shared" si="444"/>
        <v>0</v>
      </c>
      <c r="J7127" s="25">
        <f t="shared" si="445"/>
        <v>0</v>
      </c>
      <c r="K7127" s="25">
        <f t="shared" si="446"/>
        <v>0</v>
      </c>
      <c r="L7127" s="25">
        <f t="shared" si="447"/>
        <v>0</v>
      </c>
      <c r="M7127" s="25">
        <v>0</v>
      </c>
      <c r="N7127" s="25" t="e">
        <v>#N/A</v>
      </c>
      <c r="O7127" s="25" t="e">
        <f>VLOOKUP(A7127,'NFkB target TFs'!$E$10:$E$54,1,FALSE)</f>
        <v>#N/A</v>
      </c>
      <c r="P7127" s="25" t="e">
        <f>VLOOKUP(A7127,'all NFkB targets'!$A$6:$A$571,1,FALSE)</f>
        <v>#N/A</v>
      </c>
    </row>
    <row r="7128" spans="1:16" x14ac:dyDescent="0.25">
      <c r="A7128" s="96" t="s">
        <v>5836</v>
      </c>
      <c r="B7128" s="21" t="s">
        <v>5837</v>
      </c>
      <c r="C7128" s="21"/>
      <c r="D7128" s="22">
        <v>0</v>
      </c>
      <c r="E7128" s="23">
        <v>9.3346143814288879E-2</v>
      </c>
      <c r="F7128" s="23">
        <v>0.27574167004196587</v>
      </c>
      <c r="G7128" s="23">
        <v>-0.10374497568177565</v>
      </c>
      <c r="H7128" s="23">
        <v>-0.20906727146448251</v>
      </c>
      <c r="I7128" s="25">
        <f t="shared" si="444"/>
        <v>0</v>
      </c>
      <c r="J7128" s="25">
        <f t="shared" si="445"/>
        <v>0</v>
      </c>
      <c r="K7128" s="25">
        <f t="shared" si="446"/>
        <v>0</v>
      </c>
      <c r="L7128" s="25">
        <f t="shared" si="447"/>
        <v>0</v>
      </c>
      <c r="M7128" s="25">
        <v>0</v>
      </c>
      <c r="N7128" s="25" t="e">
        <v>#N/A</v>
      </c>
      <c r="O7128" s="25" t="e">
        <f>VLOOKUP(A7128,'NFkB target TFs'!$E$10:$E$54,1,FALSE)</f>
        <v>#N/A</v>
      </c>
      <c r="P7128" s="25" t="e">
        <f>VLOOKUP(A7128,'all NFkB targets'!$A$6:$A$571,1,FALSE)</f>
        <v>#N/A</v>
      </c>
    </row>
    <row r="7129" spans="1:16" x14ac:dyDescent="0.25">
      <c r="A7129" s="96" t="s">
        <v>3011</v>
      </c>
      <c r="B7129" s="21" t="s">
        <v>3012</v>
      </c>
      <c r="C7129" s="21"/>
      <c r="D7129" s="22">
        <v>0</v>
      </c>
      <c r="E7129" s="23">
        <v>-9.0526973462474083E-2</v>
      </c>
      <c r="F7129" s="23">
        <v>0.2133549215282981</v>
      </c>
      <c r="G7129" s="23">
        <v>-0.25603646622940412</v>
      </c>
      <c r="H7129" s="23">
        <v>-0.20910499315799499</v>
      </c>
      <c r="I7129" s="25">
        <f t="shared" si="444"/>
        <v>0</v>
      </c>
      <c r="J7129" s="25">
        <f t="shared" si="445"/>
        <v>0</v>
      </c>
      <c r="K7129" s="25">
        <f t="shared" si="446"/>
        <v>0</v>
      </c>
      <c r="L7129" s="25">
        <f t="shared" si="447"/>
        <v>0</v>
      </c>
      <c r="M7129" s="25">
        <v>0</v>
      </c>
      <c r="N7129" s="25" t="e">
        <v>#N/A</v>
      </c>
      <c r="O7129" s="25" t="e">
        <f>VLOOKUP(A7129,'NFkB target TFs'!$E$10:$E$54,1,FALSE)</f>
        <v>#N/A</v>
      </c>
      <c r="P7129" s="25" t="e">
        <f>VLOOKUP(A7129,'all NFkB targets'!$A$6:$A$571,1,FALSE)</f>
        <v>#N/A</v>
      </c>
    </row>
    <row r="7130" spans="1:16" x14ac:dyDescent="0.25">
      <c r="A7130" s="96" t="s">
        <v>6042</v>
      </c>
      <c r="B7130" s="21" t="s">
        <v>6043</v>
      </c>
      <c r="C7130" s="21"/>
      <c r="D7130" s="22">
        <v>0</v>
      </c>
      <c r="E7130" s="23">
        <v>0.27896930518137075</v>
      </c>
      <c r="F7130" s="23">
        <v>0.55776995474942037</v>
      </c>
      <c r="G7130" s="23">
        <v>0.17319880353471445</v>
      </c>
      <c r="H7130" s="23">
        <v>-0.20934136825544675</v>
      </c>
      <c r="I7130" s="25">
        <f t="shared" si="444"/>
        <v>0</v>
      </c>
      <c r="J7130" s="25">
        <f t="shared" si="445"/>
        <v>0</v>
      </c>
      <c r="K7130" s="25">
        <f t="shared" si="446"/>
        <v>0</v>
      </c>
      <c r="L7130" s="25">
        <f t="shared" si="447"/>
        <v>0</v>
      </c>
      <c r="M7130" s="25">
        <v>0</v>
      </c>
      <c r="N7130" s="25" t="e">
        <v>#N/A</v>
      </c>
      <c r="O7130" s="25" t="e">
        <f>VLOOKUP(A7130,'NFkB target TFs'!$E$10:$E$54,1,FALSE)</f>
        <v>#N/A</v>
      </c>
      <c r="P7130" s="25" t="e">
        <f>VLOOKUP(A7130,'all NFkB targets'!$A$6:$A$571,1,FALSE)</f>
        <v>#N/A</v>
      </c>
    </row>
    <row r="7131" spans="1:16" x14ac:dyDescent="0.25">
      <c r="A7131" s="96" t="s">
        <v>11853</v>
      </c>
      <c r="B7131" s="21" t="s">
        <v>941</v>
      </c>
      <c r="C7131" s="21"/>
      <c r="D7131" s="22">
        <v>0</v>
      </c>
      <c r="E7131" s="23">
        <v>0.34814994162348822</v>
      </c>
      <c r="F7131" s="23">
        <v>0.49100319085332877</v>
      </c>
      <c r="G7131" s="23">
        <v>5.8987694511057197E-2</v>
      </c>
      <c r="H7131" s="23">
        <v>-0.20946476540872369</v>
      </c>
      <c r="I7131" s="25">
        <f t="shared" si="444"/>
        <v>0</v>
      </c>
      <c r="J7131" s="25">
        <f t="shared" si="445"/>
        <v>0</v>
      </c>
      <c r="K7131" s="25">
        <f t="shared" si="446"/>
        <v>0</v>
      </c>
      <c r="L7131" s="25">
        <f t="shared" si="447"/>
        <v>0</v>
      </c>
      <c r="M7131" s="25">
        <v>0</v>
      </c>
      <c r="N7131" s="25" t="e">
        <v>#N/A</v>
      </c>
      <c r="O7131" s="25" t="e">
        <f>VLOOKUP(A7131,'NFkB target TFs'!$E$10:$E$54,1,FALSE)</f>
        <v>#N/A</v>
      </c>
      <c r="P7131" s="25" t="e">
        <f>VLOOKUP(A7131,'all NFkB targets'!$A$6:$A$571,1,FALSE)</f>
        <v>#N/A</v>
      </c>
    </row>
    <row r="7132" spans="1:16" x14ac:dyDescent="0.25">
      <c r="A7132" s="96" t="s">
        <v>11024</v>
      </c>
      <c r="B7132" s="21" t="s">
        <v>11025</v>
      </c>
      <c r="C7132" s="21"/>
      <c r="D7132" s="22">
        <v>0</v>
      </c>
      <c r="E7132" s="23">
        <v>-0.11509028030057493</v>
      </c>
      <c r="F7132" s="23">
        <v>0.3466601924270058</v>
      </c>
      <c r="G7132" s="23">
        <v>0.12398090644766652</v>
      </c>
      <c r="H7132" s="23">
        <v>-0.20948992679397546</v>
      </c>
      <c r="I7132" s="25">
        <f t="shared" si="444"/>
        <v>0</v>
      </c>
      <c r="J7132" s="25">
        <f t="shared" si="445"/>
        <v>0</v>
      </c>
      <c r="K7132" s="25">
        <f t="shared" si="446"/>
        <v>0</v>
      </c>
      <c r="L7132" s="25">
        <f t="shared" si="447"/>
        <v>0</v>
      </c>
      <c r="M7132" s="25">
        <v>0</v>
      </c>
      <c r="N7132" s="25" t="e">
        <v>#N/A</v>
      </c>
      <c r="O7132" s="25" t="e">
        <f>VLOOKUP(A7132,'NFkB target TFs'!$E$10:$E$54,1,FALSE)</f>
        <v>#N/A</v>
      </c>
      <c r="P7132" s="25" t="e">
        <f>VLOOKUP(A7132,'all NFkB targets'!$A$6:$A$571,1,FALSE)</f>
        <v>#N/A</v>
      </c>
    </row>
    <row r="7133" spans="1:16" x14ac:dyDescent="0.25">
      <c r="A7133" s="96" t="s">
        <v>7133</v>
      </c>
      <c r="B7133" s="21" t="s">
        <v>941</v>
      </c>
      <c r="C7133" s="21"/>
      <c r="D7133" s="22">
        <v>0</v>
      </c>
      <c r="E7133" s="23">
        <v>-0.26365933276608045</v>
      </c>
      <c r="F7133" s="23">
        <v>-0.52330437912545202</v>
      </c>
      <c r="G7133" s="23">
        <v>-0.30969042947615738</v>
      </c>
      <c r="H7133" s="23">
        <v>-0.20952714535376799</v>
      </c>
      <c r="I7133" s="25">
        <f t="shared" si="444"/>
        <v>0</v>
      </c>
      <c r="J7133" s="25">
        <f t="shared" si="445"/>
        <v>0</v>
      </c>
      <c r="K7133" s="25">
        <f t="shared" si="446"/>
        <v>0</v>
      </c>
      <c r="L7133" s="25">
        <f t="shared" si="447"/>
        <v>0</v>
      </c>
      <c r="M7133" s="25">
        <v>0</v>
      </c>
      <c r="N7133" s="25" t="e">
        <v>#N/A</v>
      </c>
      <c r="O7133" s="25" t="e">
        <f>VLOOKUP(A7133,'NFkB target TFs'!$E$10:$E$54,1,FALSE)</f>
        <v>#N/A</v>
      </c>
      <c r="P7133" s="25" t="e">
        <f>VLOOKUP(A7133,'all NFkB targets'!$A$6:$A$571,1,FALSE)</f>
        <v>#N/A</v>
      </c>
    </row>
    <row r="7134" spans="1:16" x14ac:dyDescent="0.25">
      <c r="A7134" s="96" t="s">
        <v>1863</v>
      </c>
      <c r="B7134" s="21" t="s">
        <v>1864</v>
      </c>
      <c r="C7134" s="21"/>
      <c r="D7134" s="22">
        <v>0</v>
      </c>
      <c r="E7134" s="23">
        <v>-0.19842189071317309</v>
      </c>
      <c r="F7134" s="23">
        <v>0.17900043573843907</v>
      </c>
      <c r="G7134" s="23">
        <v>0.16018826735651787</v>
      </c>
      <c r="H7134" s="23">
        <v>-0.20957400544655777</v>
      </c>
      <c r="I7134" s="25">
        <f t="shared" si="444"/>
        <v>0</v>
      </c>
      <c r="J7134" s="25">
        <f t="shared" si="445"/>
        <v>0</v>
      </c>
      <c r="K7134" s="25">
        <f t="shared" si="446"/>
        <v>0</v>
      </c>
      <c r="L7134" s="25">
        <f t="shared" si="447"/>
        <v>0</v>
      </c>
      <c r="M7134" s="25">
        <v>0</v>
      </c>
      <c r="N7134" s="25" t="e">
        <v>#N/A</v>
      </c>
      <c r="O7134" s="25" t="e">
        <f>VLOOKUP(A7134,'NFkB target TFs'!$E$10:$E$54,1,FALSE)</f>
        <v>#N/A</v>
      </c>
      <c r="P7134" s="25" t="e">
        <f>VLOOKUP(A7134,'all NFkB targets'!$A$6:$A$571,1,FALSE)</f>
        <v>#N/A</v>
      </c>
    </row>
    <row r="7135" spans="1:16" x14ac:dyDescent="0.25">
      <c r="A7135" s="96" t="s">
        <v>7168</v>
      </c>
      <c r="B7135" s="21" t="s">
        <v>7169</v>
      </c>
      <c r="C7135" s="21"/>
      <c r="D7135" s="22">
        <v>0</v>
      </c>
      <c r="E7135" s="23">
        <v>-0.2320164389536257</v>
      </c>
      <c r="F7135" s="23">
        <v>-0.19398309798168251</v>
      </c>
      <c r="G7135" s="23">
        <v>0.18079690700588283</v>
      </c>
      <c r="H7135" s="23">
        <v>-0.20996188996319018</v>
      </c>
      <c r="I7135" s="25">
        <f t="shared" si="444"/>
        <v>0</v>
      </c>
      <c r="J7135" s="25">
        <f t="shared" si="445"/>
        <v>0</v>
      </c>
      <c r="K7135" s="25">
        <f t="shared" si="446"/>
        <v>0</v>
      </c>
      <c r="L7135" s="25">
        <f t="shared" si="447"/>
        <v>0</v>
      </c>
      <c r="M7135" s="25">
        <v>0</v>
      </c>
      <c r="N7135" s="25" t="e">
        <v>#N/A</v>
      </c>
      <c r="O7135" s="25" t="e">
        <f>VLOOKUP(A7135,'NFkB target TFs'!$E$10:$E$54,1,FALSE)</f>
        <v>#N/A</v>
      </c>
      <c r="P7135" s="25" t="e">
        <f>VLOOKUP(A7135,'all NFkB targets'!$A$6:$A$571,1,FALSE)</f>
        <v>#N/A</v>
      </c>
    </row>
    <row r="7136" spans="1:16" x14ac:dyDescent="0.25">
      <c r="A7136" s="96" t="s">
        <v>9698</v>
      </c>
      <c r="B7136" s="21" t="s">
        <v>9699</v>
      </c>
      <c r="C7136" s="21"/>
      <c r="D7136" s="22">
        <v>0</v>
      </c>
      <c r="E7136" s="23">
        <v>7.1861333282438655E-2</v>
      </c>
      <c r="F7136" s="23">
        <v>-9.55397641314049E-2</v>
      </c>
      <c r="G7136" s="23">
        <v>-0.23248560078446123</v>
      </c>
      <c r="H7136" s="23">
        <v>-0.21003485205385961</v>
      </c>
      <c r="I7136" s="25">
        <f t="shared" si="444"/>
        <v>0</v>
      </c>
      <c r="J7136" s="25">
        <f t="shared" si="445"/>
        <v>0</v>
      </c>
      <c r="K7136" s="25">
        <f t="shared" si="446"/>
        <v>0</v>
      </c>
      <c r="L7136" s="25">
        <f t="shared" si="447"/>
        <v>0</v>
      </c>
      <c r="M7136" s="25">
        <v>0</v>
      </c>
      <c r="N7136" s="25" t="e">
        <v>#N/A</v>
      </c>
      <c r="O7136" s="25" t="e">
        <f>VLOOKUP(A7136,'NFkB target TFs'!$E$10:$E$54,1,FALSE)</f>
        <v>#N/A</v>
      </c>
      <c r="P7136" s="25" t="e">
        <f>VLOOKUP(A7136,'all NFkB targets'!$A$6:$A$571,1,FALSE)</f>
        <v>#N/A</v>
      </c>
    </row>
    <row r="7137" spans="1:16" x14ac:dyDescent="0.25">
      <c r="A7137" s="96" t="s">
        <v>10156</v>
      </c>
      <c r="B7137" s="21" t="s">
        <v>10157</v>
      </c>
      <c r="C7137" s="21"/>
      <c r="D7137" s="22">
        <v>0</v>
      </c>
      <c r="E7137" s="23">
        <v>-4.1610265288701487E-2</v>
      </c>
      <c r="F7137" s="23">
        <v>-0.1303308577902994</v>
      </c>
      <c r="G7137" s="23">
        <v>-0.41328683319782872</v>
      </c>
      <c r="H7137" s="23">
        <v>-0.21007291890504312</v>
      </c>
      <c r="I7137" s="25">
        <f t="shared" si="444"/>
        <v>0</v>
      </c>
      <c r="J7137" s="25">
        <f t="shared" si="445"/>
        <v>0</v>
      </c>
      <c r="K7137" s="25">
        <f t="shared" si="446"/>
        <v>0</v>
      </c>
      <c r="L7137" s="25">
        <f t="shared" si="447"/>
        <v>0</v>
      </c>
      <c r="M7137" s="25">
        <v>0</v>
      </c>
      <c r="N7137" s="25" t="e">
        <v>#N/A</v>
      </c>
      <c r="O7137" s="25" t="e">
        <f>VLOOKUP(A7137,'NFkB target TFs'!$E$10:$E$54,1,FALSE)</f>
        <v>#N/A</v>
      </c>
      <c r="P7137" s="25" t="e">
        <f>VLOOKUP(A7137,'all NFkB targets'!$A$6:$A$571,1,FALSE)</f>
        <v>#N/A</v>
      </c>
    </row>
    <row r="7138" spans="1:16" x14ac:dyDescent="0.25">
      <c r="A7138" s="96" t="s">
        <v>1268</v>
      </c>
      <c r="B7138" s="21" t="s">
        <v>1269</v>
      </c>
      <c r="C7138" s="21"/>
      <c r="D7138" s="22">
        <v>0</v>
      </c>
      <c r="E7138" s="23">
        <v>1.1659285660008043E-2</v>
      </c>
      <c r="F7138" s="23">
        <v>0.15034031167613726</v>
      </c>
      <c r="G7138" s="23">
        <v>5.5593411039494479E-2</v>
      </c>
      <c r="H7138" s="23">
        <v>-0.21029435151091219</v>
      </c>
      <c r="I7138" s="25">
        <f t="shared" si="444"/>
        <v>0</v>
      </c>
      <c r="J7138" s="25">
        <f t="shared" si="445"/>
        <v>0</v>
      </c>
      <c r="K7138" s="25">
        <f t="shared" si="446"/>
        <v>0</v>
      </c>
      <c r="L7138" s="25">
        <f t="shared" si="447"/>
        <v>0</v>
      </c>
      <c r="M7138" s="25">
        <v>0</v>
      </c>
      <c r="N7138" s="25" t="e">
        <v>#N/A</v>
      </c>
      <c r="O7138" s="25" t="e">
        <f>VLOOKUP(A7138,'NFkB target TFs'!$E$10:$E$54,1,FALSE)</f>
        <v>#N/A</v>
      </c>
      <c r="P7138" s="25" t="e">
        <f>VLOOKUP(A7138,'all NFkB targets'!$A$6:$A$571,1,FALSE)</f>
        <v>#N/A</v>
      </c>
    </row>
    <row r="7139" spans="1:16" x14ac:dyDescent="0.25">
      <c r="A7139" s="96" t="s">
        <v>3542</v>
      </c>
      <c r="B7139" s="21" t="s">
        <v>3543</v>
      </c>
      <c r="C7139" s="21"/>
      <c r="D7139" s="22">
        <v>0</v>
      </c>
      <c r="E7139" s="23">
        <v>-5.608613307066726E-2</v>
      </c>
      <c r="F7139" s="23">
        <v>-1.0232559207011809E-2</v>
      </c>
      <c r="G7139" s="23">
        <v>3.1257495133774599E-2</v>
      </c>
      <c r="H7139" s="23">
        <v>-0.21042705175400059</v>
      </c>
      <c r="I7139" s="25">
        <f t="shared" si="444"/>
        <v>0</v>
      </c>
      <c r="J7139" s="25">
        <f t="shared" si="445"/>
        <v>0</v>
      </c>
      <c r="K7139" s="25">
        <f t="shared" si="446"/>
        <v>0</v>
      </c>
      <c r="L7139" s="25">
        <f t="shared" si="447"/>
        <v>0</v>
      </c>
      <c r="M7139" s="25">
        <v>0</v>
      </c>
      <c r="N7139" s="25" t="e">
        <v>#N/A</v>
      </c>
      <c r="O7139" s="25" t="e">
        <f>VLOOKUP(A7139,'NFkB target TFs'!$E$10:$E$54,1,FALSE)</f>
        <v>#N/A</v>
      </c>
      <c r="P7139" s="25" t="e">
        <f>VLOOKUP(A7139,'all NFkB targets'!$A$6:$A$571,1,FALSE)</f>
        <v>#N/A</v>
      </c>
    </row>
    <row r="7140" spans="1:16" x14ac:dyDescent="0.25">
      <c r="A7140" s="96" t="s">
        <v>8791</v>
      </c>
      <c r="B7140" s="21" t="s">
        <v>8792</v>
      </c>
      <c r="C7140" s="21"/>
      <c r="D7140" s="22">
        <v>0</v>
      </c>
      <c r="E7140" s="23">
        <v>-6.2388173373198769E-2</v>
      </c>
      <c r="F7140" s="23">
        <v>-0.14536456861465835</v>
      </c>
      <c r="G7140" s="23">
        <v>9.6362977008234693E-2</v>
      </c>
      <c r="H7140" s="23">
        <v>-0.21043425569017415</v>
      </c>
      <c r="I7140" s="25">
        <f t="shared" si="444"/>
        <v>0</v>
      </c>
      <c r="J7140" s="25">
        <f t="shared" si="445"/>
        <v>0</v>
      </c>
      <c r="K7140" s="25">
        <f t="shared" si="446"/>
        <v>0</v>
      </c>
      <c r="L7140" s="25">
        <f t="shared" si="447"/>
        <v>0</v>
      </c>
      <c r="M7140" s="25">
        <v>0</v>
      </c>
      <c r="N7140" s="25" t="e">
        <v>#N/A</v>
      </c>
      <c r="O7140" s="25" t="e">
        <f>VLOOKUP(A7140,'NFkB target TFs'!$E$10:$E$54,1,FALSE)</f>
        <v>#N/A</v>
      </c>
      <c r="P7140" s="25" t="e">
        <f>VLOOKUP(A7140,'all NFkB targets'!$A$6:$A$571,1,FALSE)</f>
        <v>#N/A</v>
      </c>
    </row>
    <row r="7141" spans="1:16" x14ac:dyDescent="0.25">
      <c r="A7141" s="96" t="s">
        <v>445</v>
      </c>
      <c r="B7141" s="21" t="s">
        <v>446</v>
      </c>
      <c r="C7141" s="21"/>
      <c r="D7141" s="22">
        <v>0</v>
      </c>
      <c r="E7141" s="23">
        <v>-0.15194751860574005</v>
      </c>
      <c r="F7141" s="23">
        <v>0.15070808781321315</v>
      </c>
      <c r="G7141" s="23">
        <v>0.12059014081358868</v>
      </c>
      <c r="H7141" s="23">
        <v>-0.21047270564297779</v>
      </c>
      <c r="I7141" s="25">
        <f t="shared" si="444"/>
        <v>0</v>
      </c>
      <c r="J7141" s="25">
        <f t="shared" si="445"/>
        <v>0</v>
      </c>
      <c r="K7141" s="25">
        <f t="shared" si="446"/>
        <v>0</v>
      </c>
      <c r="L7141" s="25">
        <f t="shared" si="447"/>
        <v>0</v>
      </c>
      <c r="M7141" s="25">
        <v>0</v>
      </c>
      <c r="N7141" s="25" t="e">
        <v>#N/A</v>
      </c>
      <c r="O7141" s="25" t="e">
        <f>VLOOKUP(A7141,'NFkB target TFs'!$E$10:$E$54,1,FALSE)</f>
        <v>#N/A</v>
      </c>
      <c r="P7141" s="25" t="e">
        <f>VLOOKUP(A7141,'all NFkB targets'!$A$6:$A$571,1,FALSE)</f>
        <v>#N/A</v>
      </c>
    </row>
    <row r="7142" spans="1:16" x14ac:dyDescent="0.25">
      <c r="A7142" s="96" t="s">
        <v>8809</v>
      </c>
      <c r="B7142" s="21" t="s">
        <v>8810</v>
      </c>
      <c r="C7142" s="21"/>
      <c r="D7142" s="22">
        <v>0</v>
      </c>
      <c r="E7142" s="23">
        <v>-0.47854901527184085</v>
      </c>
      <c r="F7142" s="23">
        <v>1.6807011632230212E-3</v>
      </c>
      <c r="G7142" s="23">
        <v>-0.32210817932791169</v>
      </c>
      <c r="H7142" s="23">
        <v>-0.21077677486835406</v>
      </c>
      <c r="I7142" s="25">
        <f t="shared" si="444"/>
        <v>0</v>
      </c>
      <c r="J7142" s="25">
        <f t="shared" si="445"/>
        <v>0</v>
      </c>
      <c r="K7142" s="25">
        <f t="shared" si="446"/>
        <v>0</v>
      </c>
      <c r="L7142" s="25">
        <f t="shared" si="447"/>
        <v>0</v>
      </c>
      <c r="M7142" s="25">
        <v>0</v>
      </c>
      <c r="N7142" s="25" t="e">
        <v>#N/A</v>
      </c>
      <c r="O7142" s="25" t="e">
        <f>VLOOKUP(A7142,'NFkB target TFs'!$E$10:$E$54,1,FALSE)</f>
        <v>#N/A</v>
      </c>
      <c r="P7142" s="25" t="e">
        <f>VLOOKUP(A7142,'all NFkB targets'!$A$6:$A$571,1,FALSE)</f>
        <v>#N/A</v>
      </c>
    </row>
    <row r="7143" spans="1:16" x14ac:dyDescent="0.25">
      <c r="A7143" s="96" t="s">
        <v>30</v>
      </c>
      <c r="B7143" s="21" t="s">
        <v>31</v>
      </c>
      <c r="C7143" s="21"/>
      <c r="D7143" s="22">
        <v>0</v>
      </c>
      <c r="E7143" s="23">
        <v>0.29636357770269356</v>
      </c>
      <c r="F7143" s="23">
        <v>0.1607593979071445</v>
      </c>
      <c r="G7143" s="23">
        <v>0.12980932583040697</v>
      </c>
      <c r="H7143" s="23">
        <v>-0.21091868909663938</v>
      </c>
      <c r="I7143" s="25">
        <f t="shared" si="444"/>
        <v>0</v>
      </c>
      <c r="J7143" s="25">
        <f t="shared" si="445"/>
        <v>0</v>
      </c>
      <c r="K7143" s="25">
        <f t="shared" si="446"/>
        <v>0</v>
      </c>
      <c r="L7143" s="25">
        <f t="shared" si="447"/>
        <v>0</v>
      </c>
      <c r="M7143" s="25">
        <v>0</v>
      </c>
      <c r="N7143" s="33" t="s">
        <v>30</v>
      </c>
      <c r="O7143" s="25" t="e">
        <f>VLOOKUP(A7143,'NFkB target TFs'!$E$10:$E$54,1,FALSE)</f>
        <v>#N/A</v>
      </c>
      <c r="P7143" s="25" t="e">
        <f>VLOOKUP(A7143,'all NFkB targets'!$A$6:$A$571,1,FALSE)</f>
        <v>#N/A</v>
      </c>
    </row>
    <row r="7144" spans="1:16" x14ac:dyDescent="0.25">
      <c r="A7144" s="96" t="s">
        <v>8445</v>
      </c>
      <c r="B7144" s="21" t="s">
        <v>8446</v>
      </c>
      <c r="C7144" s="21"/>
      <c r="D7144" s="22">
        <v>0</v>
      </c>
      <c r="E7144" s="23">
        <v>-9.2071431933792997E-3</v>
      </c>
      <c r="F7144" s="23">
        <v>5.0250505183425907E-2</v>
      </c>
      <c r="G7144" s="23">
        <v>0.21464869269110129</v>
      </c>
      <c r="H7144" s="23">
        <v>-0.21096450594285687</v>
      </c>
      <c r="I7144" s="25">
        <f t="shared" si="444"/>
        <v>0</v>
      </c>
      <c r="J7144" s="25">
        <f t="shared" si="445"/>
        <v>0</v>
      </c>
      <c r="K7144" s="25">
        <f t="shared" si="446"/>
        <v>0</v>
      </c>
      <c r="L7144" s="25">
        <f t="shared" si="447"/>
        <v>0</v>
      </c>
      <c r="M7144" s="25">
        <v>0</v>
      </c>
      <c r="N7144" s="25" t="e">
        <v>#N/A</v>
      </c>
      <c r="O7144" s="25" t="e">
        <f>VLOOKUP(A7144,'NFkB target TFs'!$E$10:$E$54,1,FALSE)</f>
        <v>#N/A</v>
      </c>
      <c r="P7144" s="25" t="e">
        <f>VLOOKUP(A7144,'all NFkB targets'!$A$6:$A$571,1,FALSE)</f>
        <v>#N/A</v>
      </c>
    </row>
    <row r="7145" spans="1:16" x14ac:dyDescent="0.25">
      <c r="A7145" s="96" t="s">
        <v>8319</v>
      </c>
      <c r="B7145" s="21" t="s">
        <v>8320</v>
      </c>
      <c r="C7145" s="21"/>
      <c r="D7145" s="22">
        <v>0</v>
      </c>
      <c r="E7145" s="23">
        <v>-0.11194307211574345</v>
      </c>
      <c r="F7145" s="23">
        <v>0.22328186692256927</v>
      </c>
      <c r="G7145" s="23">
        <v>0.2124293089267984</v>
      </c>
      <c r="H7145" s="23">
        <v>-0.21106344622582776</v>
      </c>
      <c r="I7145" s="25">
        <f t="shared" si="444"/>
        <v>0</v>
      </c>
      <c r="J7145" s="25">
        <f t="shared" si="445"/>
        <v>0</v>
      </c>
      <c r="K7145" s="25">
        <f t="shared" si="446"/>
        <v>0</v>
      </c>
      <c r="L7145" s="25">
        <f t="shared" si="447"/>
        <v>0</v>
      </c>
      <c r="M7145" s="25">
        <v>0</v>
      </c>
      <c r="N7145" s="25" t="e">
        <v>#N/A</v>
      </c>
      <c r="O7145" s="25" t="e">
        <f>VLOOKUP(A7145,'NFkB target TFs'!$E$10:$E$54,1,FALSE)</f>
        <v>#N/A</v>
      </c>
      <c r="P7145" s="25" t="e">
        <f>VLOOKUP(A7145,'all NFkB targets'!$A$6:$A$571,1,FALSE)</f>
        <v>#N/A</v>
      </c>
    </row>
    <row r="7146" spans="1:16" x14ac:dyDescent="0.25">
      <c r="A7146" s="96" t="s">
        <v>11599</v>
      </c>
      <c r="B7146" s="21" t="s">
        <v>11600</v>
      </c>
      <c r="C7146" s="21"/>
      <c r="D7146" s="22">
        <v>0</v>
      </c>
      <c r="E7146" s="23">
        <v>-0.26225062732266319</v>
      </c>
      <c r="F7146" s="23">
        <v>3.8558284964900116E-2</v>
      </c>
      <c r="G7146" s="23">
        <v>-0.14152864397688711</v>
      </c>
      <c r="H7146" s="23">
        <v>-0.211317765581816</v>
      </c>
      <c r="I7146" s="25">
        <f t="shared" si="444"/>
        <v>0</v>
      </c>
      <c r="J7146" s="25">
        <f t="shared" si="445"/>
        <v>0</v>
      </c>
      <c r="K7146" s="25">
        <f t="shared" si="446"/>
        <v>0</v>
      </c>
      <c r="L7146" s="25">
        <f t="shared" si="447"/>
        <v>0</v>
      </c>
      <c r="M7146" s="25">
        <v>0</v>
      </c>
      <c r="N7146" s="25" t="e">
        <v>#N/A</v>
      </c>
      <c r="O7146" s="25" t="e">
        <f>VLOOKUP(A7146,'NFkB target TFs'!$E$10:$E$54,1,FALSE)</f>
        <v>#N/A</v>
      </c>
      <c r="P7146" s="25" t="e">
        <f>VLOOKUP(A7146,'all NFkB targets'!$A$6:$A$571,1,FALSE)</f>
        <v>#N/A</v>
      </c>
    </row>
    <row r="7147" spans="1:16" x14ac:dyDescent="0.25">
      <c r="A7147" s="96" t="s">
        <v>4927</v>
      </c>
      <c r="B7147" s="21" t="s">
        <v>4928</v>
      </c>
      <c r="C7147" s="21"/>
      <c r="D7147" s="22">
        <v>0</v>
      </c>
      <c r="E7147" s="23">
        <v>-0.10352499716009547</v>
      </c>
      <c r="F7147" s="23">
        <v>0.30866357998670446</v>
      </c>
      <c r="G7147" s="23">
        <v>0.18565864762628903</v>
      </c>
      <c r="H7147" s="23">
        <v>-0.2114059785276835</v>
      </c>
      <c r="I7147" s="25">
        <f t="shared" si="444"/>
        <v>0</v>
      </c>
      <c r="J7147" s="25">
        <f t="shared" si="445"/>
        <v>0</v>
      </c>
      <c r="K7147" s="25">
        <f t="shared" si="446"/>
        <v>0</v>
      </c>
      <c r="L7147" s="25">
        <f t="shared" si="447"/>
        <v>0</v>
      </c>
      <c r="M7147" s="25">
        <v>0</v>
      </c>
      <c r="N7147" s="25" t="e">
        <v>#N/A</v>
      </c>
      <c r="O7147" s="25" t="e">
        <f>VLOOKUP(A7147,'NFkB target TFs'!$E$10:$E$54,1,FALSE)</f>
        <v>#N/A</v>
      </c>
      <c r="P7147" s="25" t="e">
        <f>VLOOKUP(A7147,'all NFkB targets'!$A$6:$A$571,1,FALSE)</f>
        <v>#N/A</v>
      </c>
    </row>
    <row r="7148" spans="1:16" x14ac:dyDescent="0.25">
      <c r="A7148" s="96" t="s">
        <v>7790</v>
      </c>
      <c r="B7148" s="21" t="s">
        <v>7791</v>
      </c>
      <c r="C7148" s="21"/>
      <c r="D7148" s="22">
        <v>0</v>
      </c>
      <c r="E7148" s="23">
        <v>3.5693829971047031E-2</v>
      </c>
      <c r="F7148" s="23">
        <v>-1.2045574896755297E-2</v>
      </c>
      <c r="G7148" s="23">
        <v>-0.29575012943474616</v>
      </c>
      <c r="H7148" s="23">
        <v>-0.21147017924600828</v>
      </c>
      <c r="I7148" s="25">
        <f t="shared" ref="I7148:I7211" si="448">IF(ABS(E7148)&gt;0.585,1,0)</f>
        <v>0</v>
      </c>
      <c r="J7148" s="25">
        <f t="shared" ref="J7148:J7211" si="449">IF(ABS(F7148)&gt;0.585,1,0)</f>
        <v>0</v>
      </c>
      <c r="K7148" s="25">
        <f t="shared" ref="K7148:K7211" si="450">IF(ABS(G7148)&gt;0.585,1,0)</f>
        <v>0</v>
      </c>
      <c r="L7148" s="25">
        <f t="shared" ref="L7148:L7211" si="451">IF(ABS(H7148)&gt;0.585,1,0)</f>
        <v>0</v>
      </c>
      <c r="M7148" s="25">
        <v>0</v>
      </c>
      <c r="N7148" s="25" t="e">
        <v>#N/A</v>
      </c>
      <c r="O7148" s="25" t="e">
        <f>VLOOKUP(A7148,'NFkB target TFs'!$E$10:$E$54,1,FALSE)</f>
        <v>#N/A</v>
      </c>
      <c r="P7148" s="25" t="e">
        <f>VLOOKUP(A7148,'all NFkB targets'!$A$6:$A$571,1,FALSE)</f>
        <v>#N/A</v>
      </c>
    </row>
    <row r="7149" spans="1:16" x14ac:dyDescent="0.25">
      <c r="A7149" s="96" t="s">
        <v>2500</v>
      </c>
      <c r="B7149" s="21" t="s">
        <v>941</v>
      </c>
      <c r="C7149" s="21"/>
      <c r="D7149" s="22">
        <v>0</v>
      </c>
      <c r="E7149" s="23">
        <v>0.37927602286940376</v>
      </c>
      <c r="F7149" s="23">
        <v>0.36834158868324263</v>
      </c>
      <c r="G7149" s="23">
        <v>7.9739436183501267E-2</v>
      </c>
      <c r="H7149" s="23">
        <v>-0.21153404752280291</v>
      </c>
      <c r="I7149" s="25">
        <f t="shared" si="448"/>
        <v>0</v>
      </c>
      <c r="J7149" s="25">
        <f t="shared" si="449"/>
        <v>0</v>
      </c>
      <c r="K7149" s="25">
        <f t="shared" si="450"/>
        <v>0</v>
      </c>
      <c r="L7149" s="25">
        <f t="shared" si="451"/>
        <v>0</v>
      </c>
      <c r="M7149" s="25">
        <v>0</v>
      </c>
      <c r="N7149" s="25" t="e">
        <v>#N/A</v>
      </c>
      <c r="O7149" s="25" t="e">
        <f>VLOOKUP(A7149,'NFkB target TFs'!$E$10:$E$54,1,FALSE)</f>
        <v>#N/A</v>
      </c>
      <c r="P7149" s="25" t="e">
        <f>VLOOKUP(A7149,'all NFkB targets'!$A$6:$A$571,1,FALSE)</f>
        <v>#N/A</v>
      </c>
    </row>
    <row r="7150" spans="1:16" x14ac:dyDescent="0.25">
      <c r="A7150" s="96" t="s">
        <v>12889</v>
      </c>
      <c r="B7150" s="21" t="s">
        <v>12890</v>
      </c>
      <c r="C7150" s="21"/>
      <c r="D7150" s="22">
        <v>0</v>
      </c>
      <c r="E7150" s="28">
        <v>0.25377879734712405</v>
      </c>
      <c r="F7150" s="28">
        <v>0.69555244109441305</v>
      </c>
      <c r="G7150" s="23">
        <v>3.3893492987616451E-2</v>
      </c>
      <c r="H7150" s="24">
        <v>-0.21173523946086489</v>
      </c>
      <c r="I7150" s="25">
        <f t="shared" si="448"/>
        <v>0</v>
      </c>
      <c r="J7150" s="25">
        <f t="shared" si="449"/>
        <v>1</v>
      </c>
      <c r="K7150" s="25">
        <f t="shared" si="450"/>
        <v>0</v>
      </c>
      <c r="L7150" s="25">
        <f t="shared" si="451"/>
        <v>0</v>
      </c>
      <c r="M7150" s="25">
        <v>1</v>
      </c>
      <c r="N7150" s="25" t="e">
        <v>#N/A</v>
      </c>
      <c r="O7150" s="25" t="e">
        <f>VLOOKUP(A7150,'NFkB target TFs'!$E$10:$E$54,1,FALSE)</f>
        <v>#N/A</v>
      </c>
      <c r="P7150" s="25" t="e">
        <f>VLOOKUP(A7150,'all NFkB targets'!$A$6:$A$571,1,FALSE)</f>
        <v>#N/A</v>
      </c>
    </row>
    <row r="7151" spans="1:16" x14ac:dyDescent="0.25">
      <c r="A7151" s="96" t="s">
        <v>2618</v>
      </c>
      <c r="B7151" s="21" t="s">
        <v>2619</v>
      </c>
      <c r="C7151" s="21"/>
      <c r="D7151" s="22">
        <v>0</v>
      </c>
      <c r="E7151" s="23">
        <v>9.1528405435872109E-2</v>
      </c>
      <c r="F7151" s="23">
        <v>0.47550214054273809</v>
      </c>
      <c r="G7151" s="23">
        <v>0.1523035667058755</v>
      </c>
      <c r="H7151" s="23">
        <v>-0.2117723594203674</v>
      </c>
      <c r="I7151" s="25">
        <f t="shared" si="448"/>
        <v>0</v>
      </c>
      <c r="J7151" s="25">
        <f t="shared" si="449"/>
        <v>0</v>
      </c>
      <c r="K7151" s="25">
        <f t="shared" si="450"/>
        <v>0</v>
      </c>
      <c r="L7151" s="25">
        <f t="shared" si="451"/>
        <v>0</v>
      </c>
      <c r="M7151" s="25">
        <v>0</v>
      </c>
      <c r="N7151" s="25" t="e">
        <v>#N/A</v>
      </c>
      <c r="O7151" s="25" t="e">
        <f>VLOOKUP(A7151,'NFkB target TFs'!$E$10:$E$54,1,FALSE)</f>
        <v>#N/A</v>
      </c>
      <c r="P7151" s="25" t="e">
        <f>VLOOKUP(A7151,'all NFkB targets'!$A$6:$A$571,1,FALSE)</f>
        <v>#N/A</v>
      </c>
    </row>
    <row r="7152" spans="1:16" x14ac:dyDescent="0.25">
      <c r="A7152" s="96" t="s">
        <v>9962</v>
      </c>
      <c r="B7152" s="21" t="s">
        <v>9963</v>
      </c>
      <c r="C7152" s="21"/>
      <c r="D7152" s="22">
        <v>0</v>
      </c>
      <c r="E7152" s="23">
        <v>0.10418638690788809</v>
      </c>
      <c r="F7152" s="23">
        <v>0.31267746546592484</v>
      </c>
      <c r="G7152" s="23">
        <v>-0.20811205147866491</v>
      </c>
      <c r="H7152" s="23">
        <v>-0.21184290900728184</v>
      </c>
      <c r="I7152" s="25">
        <f t="shared" si="448"/>
        <v>0</v>
      </c>
      <c r="J7152" s="25">
        <f t="shared" si="449"/>
        <v>0</v>
      </c>
      <c r="K7152" s="25">
        <f t="shared" si="450"/>
        <v>0</v>
      </c>
      <c r="L7152" s="25">
        <f t="shared" si="451"/>
        <v>0</v>
      </c>
      <c r="M7152" s="25">
        <v>0</v>
      </c>
      <c r="N7152" s="25" t="e">
        <v>#N/A</v>
      </c>
      <c r="O7152" s="25" t="e">
        <f>VLOOKUP(A7152,'NFkB target TFs'!$E$10:$E$54,1,FALSE)</f>
        <v>#N/A</v>
      </c>
      <c r="P7152" s="25" t="e">
        <f>VLOOKUP(A7152,'all NFkB targets'!$A$6:$A$571,1,FALSE)</f>
        <v>#N/A</v>
      </c>
    </row>
    <row r="7153" spans="1:16" x14ac:dyDescent="0.25">
      <c r="A7153" s="96" t="s">
        <v>8846</v>
      </c>
      <c r="B7153" s="21" t="s">
        <v>8847</v>
      </c>
      <c r="C7153" s="21"/>
      <c r="D7153" s="22">
        <v>0</v>
      </c>
      <c r="E7153" s="23">
        <v>-0.14826788949216546</v>
      </c>
      <c r="F7153" s="23">
        <v>-0.29811846658900887</v>
      </c>
      <c r="G7153" s="23">
        <v>-0.12594234728386022</v>
      </c>
      <c r="H7153" s="23">
        <v>-0.2120236998682698</v>
      </c>
      <c r="I7153" s="25">
        <f t="shared" si="448"/>
        <v>0</v>
      </c>
      <c r="J7153" s="25">
        <f t="shared" si="449"/>
        <v>0</v>
      </c>
      <c r="K7153" s="25">
        <f t="shared" si="450"/>
        <v>0</v>
      </c>
      <c r="L7153" s="25">
        <f t="shared" si="451"/>
        <v>0</v>
      </c>
      <c r="M7153" s="25">
        <v>0</v>
      </c>
      <c r="N7153" s="25" t="e">
        <v>#N/A</v>
      </c>
      <c r="O7153" s="25" t="e">
        <f>VLOOKUP(A7153,'NFkB target TFs'!$E$10:$E$54,1,FALSE)</f>
        <v>#N/A</v>
      </c>
      <c r="P7153" s="25" t="e">
        <f>VLOOKUP(A7153,'all NFkB targets'!$A$6:$A$571,1,FALSE)</f>
        <v>#N/A</v>
      </c>
    </row>
    <row r="7154" spans="1:16" x14ac:dyDescent="0.25">
      <c r="A7154" s="96" t="s">
        <v>4692</v>
      </c>
      <c r="B7154" s="21" t="s">
        <v>4693</v>
      </c>
      <c r="C7154" s="21"/>
      <c r="D7154" s="22">
        <v>0</v>
      </c>
      <c r="E7154" s="23">
        <v>6.2030972136110493E-3</v>
      </c>
      <c r="F7154" s="23">
        <v>0.47938714125790693</v>
      </c>
      <c r="G7154" s="23">
        <v>0.19924603568203378</v>
      </c>
      <c r="H7154" s="23">
        <v>-0.21205514511544163</v>
      </c>
      <c r="I7154" s="25">
        <f t="shared" si="448"/>
        <v>0</v>
      </c>
      <c r="J7154" s="25">
        <f t="shared" si="449"/>
        <v>0</v>
      </c>
      <c r="K7154" s="25">
        <f t="shared" si="450"/>
        <v>0</v>
      </c>
      <c r="L7154" s="25">
        <f t="shared" si="451"/>
        <v>0</v>
      </c>
      <c r="M7154" s="25">
        <v>0</v>
      </c>
      <c r="N7154" s="25" t="e">
        <v>#N/A</v>
      </c>
      <c r="O7154" s="25" t="e">
        <f>VLOOKUP(A7154,'NFkB target TFs'!$E$10:$E$54,1,FALSE)</f>
        <v>#N/A</v>
      </c>
      <c r="P7154" s="25" t="e">
        <f>VLOOKUP(A7154,'all NFkB targets'!$A$6:$A$571,1,FALSE)</f>
        <v>#N/A</v>
      </c>
    </row>
    <row r="7155" spans="1:16" x14ac:dyDescent="0.25">
      <c r="A7155" s="96" t="s">
        <v>9572</v>
      </c>
      <c r="B7155" s="21" t="s">
        <v>9573</v>
      </c>
      <c r="C7155" s="21"/>
      <c r="D7155" s="22">
        <v>0</v>
      </c>
      <c r="E7155" s="23">
        <v>-1.3423172539393492E-2</v>
      </c>
      <c r="F7155" s="23">
        <v>0.18070785958602695</v>
      </c>
      <c r="G7155" s="23">
        <v>8.4858989887934819E-2</v>
      </c>
      <c r="H7155" s="23">
        <v>-0.21213743270938709</v>
      </c>
      <c r="I7155" s="25">
        <f t="shared" si="448"/>
        <v>0</v>
      </c>
      <c r="J7155" s="25">
        <f t="shared" si="449"/>
        <v>0</v>
      </c>
      <c r="K7155" s="25">
        <f t="shared" si="450"/>
        <v>0</v>
      </c>
      <c r="L7155" s="25">
        <f t="shared" si="451"/>
        <v>0</v>
      </c>
      <c r="M7155" s="25">
        <v>0</v>
      </c>
      <c r="N7155" s="25" t="e">
        <v>#N/A</v>
      </c>
      <c r="O7155" s="25" t="e">
        <f>VLOOKUP(A7155,'NFkB target TFs'!$E$10:$E$54,1,FALSE)</f>
        <v>#N/A</v>
      </c>
      <c r="P7155" s="25" t="e">
        <f>VLOOKUP(A7155,'all NFkB targets'!$A$6:$A$571,1,FALSE)</f>
        <v>#N/A</v>
      </c>
    </row>
    <row r="7156" spans="1:16" x14ac:dyDescent="0.25">
      <c r="A7156" s="96" t="s">
        <v>12250</v>
      </c>
      <c r="B7156" s="21" t="s">
        <v>12251</v>
      </c>
      <c r="C7156" s="21"/>
      <c r="D7156" s="22">
        <v>0</v>
      </c>
      <c r="E7156" s="24">
        <v>-0.85389086454409457</v>
      </c>
      <c r="F7156" s="24">
        <v>-0.46082860570453754</v>
      </c>
      <c r="G7156" s="24">
        <v>-0.12201125350021526</v>
      </c>
      <c r="H7156" s="24">
        <v>-0.21254632999598722</v>
      </c>
      <c r="I7156" s="25">
        <f t="shared" si="448"/>
        <v>1</v>
      </c>
      <c r="J7156" s="25">
        <f t="shared" si="449"/>
        <v>0</v>
      </c>
      <c r="K7156" s="25">
        <f t="shared" si="450"/>
        <v>0</v>
      </c>
      <c r="L7156" s="25">
        <f t="shared" si="451"/>
        <v>0</v>
      </c>
      <c r="M7156" s="25">
        <v>1</v>
      </c>
      <c r="N7156" s="25" t="e">
        <v>#N/A</v>
      </c>
      <c r="O7156" s="25" t="e">
        <f>VLOOKUP(A7156,'NFkB target TFs'!$E$10:$E$54,1,FALSE)</f>
        <v>#N/A</v>
      </c>
      <c r="P7156" s="25" t="e">
        <f>VLOOKUP(A7156,'all NFkB targets'!$A$6:$A$571,1,FALSE)</f>
        <v>#N/A</v>
      </c>
    </row>
    <row r="7157" spans="1:16" x14ac:dyDescent="0.25">
      <c r="A7157" s="96" t="s">
        <v>11992</v>
      </c>
      <c r="B7157" s="21" t="s">
        <v>11993</v>
      </c>
      <c r="C7157" s="21"/>
      <c r="D7157" s="22">
        <v>0</v>
      </c>
      <c r="E7157" s="28">
        <v>0.60449650803528998</v>
      </c>
      <c r="F7157" s="24">
        <v>-0.18315003729257309</v>
      </c>
      <c r="G7157" s="24">
        <v>-0.12757779842899011</v>
      </c>
      <c r="H7157" s="24">
        <v>-0.21268242094854167</v>
      </c>
      <c r="I7157" s="25">
        <f t="shared" si="448"/>
        <v>1</v>
      </c>
      <c r="J7157" s="25">
        <f t="shared" si="449"/>
        <v>0</v>
      </c>
      <c r="K7157" s="25">
        <f t="shared" si="450"/>
        <v>0</v>
      </c>
      <c r="L7157" s="25">
        <f t="shared" si="451"/>
        <v>0</v>
      </c>
      <c r="M7157" s="25">
        <v>1</v>
      </c>
      <c r="N7157" s="25" t="e">
        <v>#N/A</v>
      </c>
      <c r="O7157" s="25" t="e">
        <f>VLOOKUP(A7157,'NFkB target TFs'!$E$10:$E$54,1,FALSE)</f>
        <v>#N/A</v>
      </c>
      <c r="P7157" s="25" t="e">
        <f>VLOOKUP(A7157,'all NFkB targets'!$A$6:$A$571,1,FALSE)</f>
        <v>#N/A</v>
      </c>
    </row>
    <row r="7158" spans="1:16" x14ac:dyDescent="0.25">
      <c r="A7158" s="96" t="s">
        <v>2271</v>
      </c>
      <c r="B7158" s="21" t="s">
        <v>2272</v>
      </c>
      <c r="C7158" s="21"/>
      <c r="D7158" s="22">
        <v>0</v>
      </c>
      <c r="E7158" s="23">
        <v>0.17156163807941915</v>
      </c>
      <c r="F7158" s="23">
        <v>3.2174570725374572E-2</v>
      </c>
      <c r="G7158" s="23">
        <v>-1.5891916410222168E-2</v>
      </c>
      <c r="H7158" s="23">
        <v>-0.21281659688019738</v>
      </c>
      <c r="I7158" s="25">
        <f t="shared" si="448"/>
        <v>0</v>
      </c>
      <c r="J7158" s="25">
        <f t="shared" si="449"/>
        <v>0</v>
      </c>
      <c r="K7158" s="25">
        <f t="shared" si="450"/>
        <v>0</v>
      </c>
      <c r="L7158" s="25">
        <f t="shared" si="451"/>
        <v>0</v>
      </c>
      <c r="M7158" s="25">
        <v>0</v>
      </c>
      <c r="N7158" s="25" t="e">
        <v>#N/A</v>
      </c>
      <c r="O7158" s="25" t="e">
        <f>VLOOKUP(A7158,'NFkB target TFs'!$E$10:$E$54,1,FALSE)</f>
        <v>#N/A</v>
      </c>
      <c r="P7158" s="25" t="e">
        <f>VLOOKUP(A7158,'all NFkB targets'!$A$6:$A$571,1,FALSE)</f>
        <v>#N/A</v>
      </c>
    </row>
    <row r="7159" spans="1:16" x14ac:dyDescent="0.25">
      <c r="A7159" s="96" t="s">
        <v>1614</v>
      </c>
      <c r="B7159" s="21" t="s">
        <v>1615</v>
      </c>
      <c r="C7159" s="21"/>
      <c r="D7159" s="22">
        <v>0</v>
      </c>
      <c r="E7159" s="23">
        <v>-0.26282791351238355</v>
      </c>
      <c r="F7159" s="23">
        <v>0.21238539698262943</v>
      </c>
      <c r="G7159" s="23">
        <v>-0.10612421843227379</v>
      </c>
      <c r="H7159" s="23">
        <v>-0.21288966243144339</v>
      </c>
      <c r="I7159" s="25">
        <f t="shared" si="448"/>
        <v>0</v>
      </c>
      <c r="J7159" s="25">
        <f t="shared" si="449"/>
        <v>0</v>
      </c>
      <c r="K7159" s="25">
        <f t="shared" si="450"/>
        <v>0</v>
      </c>
      <c r="L7159" s="25">
        <f t="shared" si="451"/>
        <v>0</v>
      </c>
      <c r="M7159" s="25">
        <v>0</v>
      </c>
      <c r="N7159" s="25" t="e">
        <v>#N/A</v>
      </c>
      <c r="O7159" s="25" t="e">
        <f>VLOOKUP(A7159,'NFkB target TFs'!$E$10:$E$54,1,FALSE)</f>
        <v>#N/A</v>
      </c>
      <c r="P7159" s="25" t="e">
        <f>VLOOKUP(A7159,'all NFkB targets'!$A$6:$A$571,1,FALSE)</f>
        <v>#N/A</v>
      </c>
    </row>
    <row r="7160" spans="1:16" x14ac:dyDescent="0.25">
      <c r="A7160" s="96" t="s">
        <v>13333</v>
      </c>
      <c r="B7160" s="21" t="s">
        <v>941</v>
      </c>
      <c r="C7160" s="21"/>
      <c r="D7160" s="22">
        <v>0</v>
      </c>
      <c r="E7160" s="28">
        <v>0.39329041883476129</v>
      </c>
      <c r="F7160" s="28">
        <v>0.25933246535859172</v>
      </c>
      <c r="G7160" s="24">
        <v>-1.065734624835635</v>
      </c>
      <c r="H7160" s="24">
        <v>-0.21294558206630185</v>
      </c>
      <c r="I7160" s="25">
        <f t="shared" si="448"/>
        <v>0</v>
      </c>
      <c r="J7160" s="25">
        <f t="shared" si="449"/>
        <v>0</v>
      </c>
      <c r="K7160" s="25">
        <f t="shared" si="450"/>
        <v>1</v>
      </c>
      <c r="L7160" s="25">
        <f t="shared" si="451"/>
        <v>0</v>
      </c>
      <c r="M7160" s="25">
        <v>1</v>
      </c>
      <c r="N7160" s="25" t="e">
        <v>#N/A</v>
      </c>
      <c r="O7160" s="25" t="e">
        <f>VLOOKUP(A7160,'NFkB target TFs'!$E$10:$E$54,1,FALSE)</f>
        <v>#N/A</v>
      </c>
      <c r="P7160" s="25" t="e">
        <f>VLOOKUP(A7160,'all NFkB targets'!$A$6:$A$571,1,FALSE)</f>
        <v>#N/A</v>
      </c>
    </row>
    <row r="7161" spans="1:16" x14ac:dyDescent="0.25">
      <c r="A7161" s="96" t="s">
        <v>15090</v>
      </c>
      <c r="B7161" s="21" t="s">
        <v>15091</v>
      </c>
      <c r="C7161" s="21"/>
      <c r="D7161" s="22">
        <v>0</v>
      </c>
      <c r="E7161" s="24">
        <v>-2.1149633456279</v>
      </c>
      <c r="F7161" s="24">
        <v>-2.0319066628480682</v>
      </c>
      <c r="G7161" s="24">
        <v>-0.60482412494277049</v>
      </c>
      <c r="H7161" s="24">
        <v>-0.21325535761768227</v>
      </c>
      <c r="I7161" s="25">
        <f t="shared" si="448"/>
        <v>1</v>
      </c>
      <c r="J7161" s="25">
        <f t="shared" si="449"/>
        <v>1</v>
      </c>
      <c r="K7161" s="25">
        <f t="shared" si="450"/>
        <v>1</v>
      </c>
      <c r="L7161" s="25">
        <f t="shared" si="451"/>
        <v>0</v>
      </c>
      <c r="M7161" s="25">
        <v>1</v>
      </c>
      <c r="N7161" s="25" t="e">
        <v>#N/A</v>
      </c>
      <c r="O7161" s="25" t="e">
        <f>VLOOKUP(A7161,'NFkB target TFs'!$E$10:$E$54,1,FALSE)</f>
        <v>#N/A</v>
      </c>
      <c r="P7161" s="25" t="e">
        <f>VLOOKUP(A7161,'all NFkB targets'!$A$6:$A$571,1,FALSE)</f>
        <v>#N/A</v>
      </c>
    </row>
    <row r="7162" spans="1:16" x14ac:dyDescent="0.25">
      <c r="A7162" s="96" t="s">
        <v>363</v>
      </c>
      <c r="B7162" s="21" t="s">
        <v>364</v>
      </c>
      <c r="C7162" s="21"/>
      <c r="D7162" s="22">
        <v>0</v>
      </c>
      <c r="E7162" s="23">
        <v>0.29727391839957523</v>
      </c>
      <c r="F7162" s="23">
        <v>0.23256119993093802</v>
      </c>
      <c r="G7162" s="23">
        <v>-0.12943552637305283</v>
      </c>
      <c r="H7162" s="23">
        <v>-0.21339691226662871</v>
      </c>
      <c r="I7162" s="25">
        <f t="shared" si="448"/>
        <v>0</v>
      </c>
      <c r="J7162" s="25">
        <f t="shared" si="449"/>
        <v>0</v>
      </c>
      <c r="K7162" s="25">
        <f t="shared" si="450"/>
        <v>0</v>
      </c>
      <c r="L7162" s="25">
        <f t="shared" si="451"/>
        <v>0</v>
      </c>
      <c r="M7162" s="25">
        <v>0</v>
      </c>
      <c r="N7162" s="25" t="e">
        <v>#N/A</v>
      </c>
      <c r="O7162" s="25" t="e">
        <f>VLOOKUP(A7162,'NFkB target TFs'!$E$10:$E$54,1,FALSE)</f>
        <v>#N/A</v>
      </c>
      <c r="P7162" s="25" t="e">
        <f>VLOOKUP(A7162,'all NFkB targets'!$A$6:$A$571,1,FALSE)</f>
        <v>#N/A</v>
      </c>
    </row>
    <row r="7163" spans="1:16" x14ac:dyDescent="0.25">
      <c r="A7163" s="96" t="s">
        <v>2189</v>
      </c>
      <c r="B7163" s="21" t="s">
        <v>2190</v>
      </c>
      <c r="C7163" s="21"/>
      <c r="D7163" s="22">
        <v>0</v>
      </c>
      <c r="E7163" s="23">
        <v>0.19066876086593171</v>
      </c>
      <c r="F7163" s="23">
        <v>0.41334374946643165</v>
      </c>
      <c r="G7163" s="23">
        <v>0.17798496930659086</v>
      </c>
      <c r="H7163" s="23">
        <v>-0.21359949824786503</v>
      </c>
      <c r="I7163" s="25">
        <f t="shared" si="448"/>
        <v>0</v>
      </c>
      <c r="J7163" s="25">
        <f t="shared" si="449"/>
        <v>0</v>
      </c>
      <c r="K7163" s="25">
        <f t="shared" si="450"/>
        <v>0</v>
      </c>
      <c r="L7163" s="25">
        <f t="shared" si="451"/>
        <v>0</v>
      </c>
      <c r="M7163" s="25">
        <v>0</v>
      </c>
      <c r="N7163" s="25" t="e">
        <v>#N/A</v>
      </c>
      <c r="O7163" s="25" t="e">
        <f>VLOOKUP(A7163,'NFkB target TFs'!$E$10:$E$54,1,FALSE)</f>
        <v>#N/A</v>
      </c>
      <c r="P7163" s="25" t="e">
        <f>VLOOKUP(A7163,'all NFkB targets'!$A$6:$A$571,1,FALSE)</f>
        <v>#N/A</v>
      </c>
    </row>
    <row r="7164" spans="1:16" x14ac:dyDescent="0.25">
      <c r="A7164" s="96" t="s">
        <v>4682</v>
      </c>
      <c r="B7164" s="21" t="s">
        <v>4683</v>
      </c>
      <c r="C7164" s="21"/>
      <c r="D7164" s="22">
        <v>0</v>
      </c>
      <c r="E7164" s="23">
        <v>0.20341730191683155</v>
      </c>
      <c r="F7164" s="23">
        <v>0.46170003882053734</v>
      </c>
      <c r="G7164" s="23">
        <v>1.4321939757213379E-2</v>
      </c>
      <c r="H7164" s="23">
        <v>-0.21361357932536876</v>
      </c>
      <c r="I7164" s="25">
        <f t="shared" si="448"/>
        <v>0</v>
      </c>
      <c r="J7164" s="25">
        <f t="shared" si="449"/>
        <v>0</v>
      </c>
      <c r="K7164" s="25">
        <f t="shared" si="450"/>
        <v>0</v>
      </c>
      <c r="L7164" s="25">
        <f t="shared" si="451"/>
        <v>0</v>
      </c>
      <c r="M7164" s="25">
        <v>0</v>
      </c>
      <c r="N7164" s="25" t="e">
        <v>#N/A</v>
      </c>
      <c r="O7164" s="25" t="e">
        <f>VLOOKUP(A7164,'NFkB target TFs'!$E$10:$E$54,1,FALSE)</f>
        <v>#N/A</v>
      </c>
      <c r="P7164" s="25" t="e">
        <f>VLOOKUP(A7164,'all NFkB targets'!$A$6:$A$571,1,FALSE)</f>
        <v>#N/A</v>
      </c>
    </row>
    <row r="7165" spans="1:16" x14ac:dyDescent="0.25">
      <c r="A7165" s="96" t="s">
        <v>1226</v>
      </c>
      <c r="B7165" s="21" t="s">
        <v>1227</v>
      </c>
      <c r="C7165" s="21"/>
      <c r="D7165" s="22">
        <v>0</v>
      </c>
      <c r="E7165" s="23">
        <v>0.34743762927302052</v>
      </c>
      <c r="F7165" s="23">
        <v>6.1863018014042849E-2</v>
      </c>
      <c r="G7165" s="23">
        <v>-0.34071084002335966</v>
      </c>
      <c r="H7165" s="23">
        <v>-0.21362312340880649</v>
      </c>
      <c r="I7165" s="25">
        <f t="shared" si="448"/>
        <v>0</v>
      </c>
      <c r="J7165" s="25">
        <f t="shared" si="449"/>
        <v>0</v>
      </c>
      <c r="K7165" s="25">
        <f t="shared" si="450"/>
        <v>0</v>
      </c>
      <c r="L7165" s="25">
        <f t="shared" si="451"/>
        <v>0</v>
      </c>
      <c r="M7165" s="25">
        <v>0</v>
      </c>
      <c r="N7165" s="25" t="e">
        <v>#N/A</v>
      </c>
      <c r="O7165" s="25" t="e">
        <f>VLOOKUP(A7165,'NFkB target TFs'!$E$10:$E$54,1,FALSE)</f>
        <v>#N/A</v>
      </c>
      <c r="P7165" s="25" t="e">
        <f>VLOOKUP(A7165,'all NFkB targets'!$A$6:$A$571,1,FALSE)</f>
        <v>#N/A</v>
      </c>
    </row>
    <row r="7166" spans="1:16" x14ac:dyDescent="0.25">
      <c r="A7166" s="96" t="s">
        <v>5577</v>
      </c>
      <c r="B7166" s="21" t="s">
        <v>5578</v>
      </c>
      <c r="C7166" s="21"/>
      <c r="D7166" s="22">
        <v>0</v>
      </c>
      <c r="E7166" s="23">
        <v>0.37166667870697467</v>
      </c>
      <c r="F7166" s="23">
        <v>-1.4938845713917022E-2</v>
      </c>
      <c r="G7166" s="23">
        <v>-0.22753277872203959</v>
      </c>
      <c r="H7166" s="23">
        <v>-0.21363736463372995</v>
      </c>
      <c r="I7166" s="25">
        <f t="shared" si="448"/>
        <v>0</v>
      </c>
      <c r="J7166" s="25">
        <f t="shared" si="449"/>
        <v>0</v>
      </c>
      <c r="K7166" s="25">
        <f t="shared" si="450"/>
        <v>0</v>
      </c>
      <c r="L7166" s="25">
        <f t="shared" si="451"/>
        <v>0</v>
      </c>
      <c r="M7166" s="25">
        <v>0</v>
      </c>
      <c r="N7166" s="25" t="e">
        <v>#N/A</v>
      </c>
      <c r="O7166" s="25" t="e">
        <f>VLOOKUP(A7166,'NFkB target TFs'!$E$10:$E$54,1,FALSE)</f>
        <v>#N/A</v>
      </c>
      <c r="P7166" s="25" t="e">
        <f>VLOOKUP(A7166,'all NFkB targets'!$A$6:$A$571,1,FALSE)</f>
        <v>#N/A</v>
      </c>
    </row>
    <row r="7167" spans="1:16" x14ac:dyDescent="0.25">
      <c r="A7167" s="96" t="s">
        <v>13782</v>
      </c>
      <c r="B7167" s="21" t="s">
        <v>13783</v>
      </c>
      <c r="C7167" s="21"/>
      <c r="D7167" s="22">
        <v>0</v>
      </c>
      <c r="E7167" s="23">
        <v>-0.11087152906509018</v>
      </c>
      <c r="F7167" s="28">
        <v>0.17059183530714889</v>
      </c>
      <c r="G7167" s="24">
        <v>-0.74095126594553373</v>
      </c>
      <c r="H7167" s="24">
        <v>-0.21371207719302196</v>
      </c>
      <c r="I7167" s="25">
        <f t="shared" si="448"/>
        <v>0</v>
      </c>
      <c r="J7167" s="25">
        <f t="shared" si="449"/>
        <v>0</v>
      </c>
      <c r="K7167" s="25">
        <f t="shared" si="450"/>
        <v>1</v>
      </c>
      <c r="L7167" s="25">
        <f t="shared" si="451"/>
        <v>0</v>
      </c>
      <c r="M7167" s="25">
        <v>1</v>
      </c>
      <c r="N7167" s="25" t="e">
        <v>#N/A</v>
      </c>
      <c r="O7167" s="25" t="e">
        <f>VLOOKUP(A7167,'NFkB target TFs'!$E$10:$E$54,1,FALSE)</f>
        <v>#N/A</v>
      </c>
      <c r="P7167" s="25" t="e">
        <f>VLOOKUP(A7167,'all NFkB targets'!$A$6:$A$571,1,FALSE)</f>
        <v>#N/A</v>
      </c>
    </row>
    <row r="7168" spans="1:16" x14ac:dyDescent="0.25">
      <c r="A7168" s="96" t="s">
        <v>11307</v>
      </c>
      <c r="B7168" s="21" t="s">
        <v>11308</v>
      </c>
      <c r="C7168" s="21"/>
      <c r="D7168" s="22">
        <v>0</v>
      </c>
      <c r="E7168" s="23">
        <v>-0.12800247866939807</v>
      </c>
      <c r="F7168" s="23">
        <v>-0.21956320172558566</v>
      </c>
      <c r="G7168" s="23">
        <v>-0.27113912789972711</v>
      </c>
      <c r="H7168" s="23">
        <v>-0.21374018122642957</v>
      </c>
      <c r="I7168" s="25">
        <f t="shared" si="448"/>
        <v>0</v>
      </c>
      <c r="J7168" s="25">
        <f t="shared" si="449"/>
        <v>0</v>
      </c>
      <c r="K7168" s="25">
        <f t="shared" si="450"/>
        <v>0</v>
      </c>
      <c r="L7168" s="25">
        <f t="shared" si="451"/>
        <v>0</v>
      </c>
      <c r="M7168" s="25">
        <v>0</v>
      </c>
      <c r="N7168" s="25" t="e">
        <v>#N/A</v>
      </c>
      <c r="O7168" s="25" t="e">
        <f>VLOOKUP(A7168,'NFkB target TFs'!$E$10:$E$54,1,FALSE)</f>
        <v>#N/A</v>
      </c>
      <c r="P7168" s="25" t="e">
        <f>VLOOKUP(A7168,'all NFkB targets'!$A$6:$A$571,1,FALSE)</f>
        <v>#N/A</v>
      </c>
    </row>
    <row r="7169" spans="1:16" x14ac:dyDescent="0.25">
      <c r="A7169" s="96" t="s">
        <v>12887</v>
      </c>
      <c r="B7169" s="21" t="s">
        <v>12888</v>
      </c>
      <c r="C7169" s="21"/>
      <c r="D7169" s="22">
        <v>0</v>
      </c>
      <c r="E7169" s="24">
        <v>-0.32546214530166506</v>
      </c>
      <c r="F7169" s="28">
        <v>1.1619716356511411</v>
      </c>
      <c r="G7169" s="28">
        <v>0.46768854993003861</v>
      </c>
      <c r="H7169" s="24">
        <v>-0.21407547740579502</v>
      </c>
      <c r="I7169" s="25">
        <f t="shared" si="448"/>
        <v>0</v>
      </c>
      <c r="J7169" s="25">
        <f t="shared" si="449"/>
        <v>1</v>
      </c>
      <c r="K7169" s="25">
        <f t="shared" si="450"/>
        <v>0</v>
      </c>
      <c r="L7169" s="25">
        <f t="shared" si="451"/>
        <v>0</v>
      </c>
      <c r="M7169" s="25">
        <v>1</v>
      </c>
      <c r="N7169" s="25" t="e">
        <v>#N/A</v>
      </c>
      <c r="O7169" s="25" t="e">
        <f>VLOOKUP(A7169,'NFkB target TFs'!$E$10:$E$54,1,FALSE)</f>
        <v>#N/A</v>
      </c>
      <c r="P7169" s="25" t="e">
        <f>VLOOKUP(A7169,'all NFkB targets'!$A$6:$A$571,1,FALSE)</f>
        <v>#N/A</v>
      </c>
    </row>
    <row r="7170" spans="1:16" x14ac:dyDescent="0.25">
      <c r="A7170" s="96" t="s">
        <v>13480</v>
      </c>
      <c r="B7170" s="21" t="s">
        <v>13481</v>
      </c>
      <c r="C7170" s="21"/>
      <c r="D7170" s="22">
        <v>0</v>
      </c>
      <c r="E7170" s="24">
        <v>-0.2570742108640453</v>
      </c>
      <c r="F7170" s="28">
        <v>0.13101248648148661</v>
      </c>
      <c r="G7170" s="24">
        <v>-1.0952217655277137</v>
      </c>
      <c r="H7170" s="24">
        <v>-0.21415923452287838</v>
      </c>
      <c r="I7170" s="25">
        <f t="shared" si="448"/>
        <v>0</v>
      </c>
      <c r="J7170" s="25">
        <f t="shared" si="449"/>
        <v>0</v>
      </c>
      <c r="K7170" s="25">
        <f t="shared" si="450"/>
        <v>1</v>
      </c>
      <c r="L7170" s="25">
        <f t="shared" si="451"/>
        <v>0</v>
      </c>
      <c r="M7170" s="25">
        <v>1</v>
      </c>
      <c r="N7170" s="25" t="e">
        <v>#N/A</v>
      </c>
      <c r="O7170" s="25" t="e">
        <f>VLOOKUP(A7170,'NFkB target TFs'!$E$10:$E$54,1,FALSE)</f>
        <v>#N/A</v>
      </c>
      <c r="P7170" s="25" t="e">
        <f>VLOOKUP(A7170,'all NFkB targets'!$A$6:$A$571,1,FALSE)</f>
        <v>#N/A</v>
      </c>
    </row>
    <row r="7171" spans="1:16" x14ac:dyDescent="0.25">
      <c r="A7171" s="96" t="s">
        <v>12979</v>
      </c>
      <c r="B7171" s="21" t="s">
        <v>12980</v>
      </c>
      <c r="C7171" s="21"/>
      <c r="D7171" s="22">
        <v>0</v>
      </c>
      <c r="E7171" s="24">
        <v>-0.59855519762728027</v>
      </c>
      <c r="F7171" s="28">
        <v>0.70421977333745345</v>
      </c>
      <c r="G7171" s="23">
        <v>4.3029495837861316E-2</v>
      </c>
      <c r="H7171" s="24">
        <v>-0.21425528111322903</v>
      </c>
      <c r="I7171" s="25">
        <f t="shared" si="448"/>
        <v>1</v>
      </c>
      <c r="J7171" s="25">
        <f t="shared" si="449"/>
        <v>1</v>
      </c>
      <c r="K7171" s="25">
        <f t="shared" si="450"/>
        <v>0</v>
      </c>
      <c r="L7171" s="25">
        <f t="shared" si="451"/>
        <v>0</v>
      </c>
      <c r="M7171" s="25">
        <v>1</v>
      </c>
      <c r="N7171" s="25" t="e">
        <v>#N/A</v>
      </c>
      <c r="O7171" s="25" t="e">
        <f>VLOOKUP(A7171,'NFkB target TFs'!$E$10:$E$54,1,FALSE)</f>
        <v>#N/A</v>
      </c>
      <c r="P7171" s="25" t="e">
        <f>VLOOKUP(A7171,'all NFkB targets'!$A$6:$A$571,1,FALSE)</f>
        <v>#N/A</v>
      </c>
    </row>
    <row r="7172" spans="1:16" x14ac:dyDescent="0.25">
      <c r="A7172" s="96" t="s">
        <v>14253</v>
      </c>
      <c r="B7172" s="21" t="s">
        <v>14254</v>
      </c>
      <c r="C7172" s="21"/>
      <c r="D7172" s="22">
        <v>0</v>
      </c>
      <c r="E7172" s="24">
        <v>-0.74616806443976413</v>
      </c>
      <c r="F7172" s="24">
        <v>-0.45346075139549991</v>
      </c>
      <c r="G7172" s="24">
        <v>-0.65658706117265386</v>
      </c>
      <c r="H7172" s="24">
        <v>-0.21442103035753915</v>
      </c>
      <c r="I7172" s="25">
        <f t="shared" si="448"/>
        <v>1</v>
      </c>
      <c r="J7172" s="25">
        <f t="shared" si="449"/>
        <v>0</v>
      </c>
      <c r="K7172" s="25">
        <f t="shared" si="450"/>
        <v>1</v>
      </c>
      <c r="L7172" s="25">
        <f t="shared" si="451"/>
        <v>0</v>
      </c>
      <c r="M7172" s="25">
        <v>1</v>
      </c>
      <c r="N7172" s="25" t="e">
        <v>#N/A</v>
      </c>
      <c r="O7172" s="25" t="e">
        <f>VLOOKUP(A7172,'NFkB target TFs'!$E$10:$E$54,1,FALSE)</f>
        <v>#N/A</v>
      </c>
      <c r="P7172" s="25" t="e">
        <f>VLOOKUP(A7172,'all NFkB targets'!$A$6:$A$571,1,FALSE)</f>
        <v>#N/A</v>
      </c>
    </row>
    <row r="7173" spans="1:16" x14ac:dyDescent="0.25">
      <c r="A7173" s="96" t="s">
        <v>10958</v>
      </c>
      <c r="B7173" s="21" t="s">
        <v>10959</v>
      </c>
      <c r="C7173" s="21"/>
      <c r="D7173" s="22">
        <v>0</v>
      </c>
      <c r="E7173" s="23">
        <v>0.10423323734760057</v>
      </c>
      <c r="F7173" s="23">
        <v>0.24422897602332944</v>
      </c>
      <c r="G7173" s="23">
        <v>0.22341960057956392</v>
      </c>
      <c r="H7173" s="23">
        <v>-0.2144868648781188</v>
      </c>
      <c r="I7173" s="25">
        <f t="shared" si="448"/>
        <v>0</v>
      </c>
      <c r="J7173" s="25">
        <f t="shared" si="449"/>
        <v>0</v>
      </c>
      <c r="K7173" s="25">
        <f t="shared" si="450"/>
        <v>0</v>
      </c>
      <c r="L7173" s="25">
        <f t="shared" si="451"/>
        <v>0</v>
      </c>
      <c r="M7173" s="25">
        <v>0</v>
      </c>
      <c r="N7173" s="25" t="e">
        <v>#N/A</v>
      </c>
      <c r="O7173" s="25" t="e">
        <f>VLOOKUP(A7173,'NFkB target TFs'!$E$10:$E$54,1,FALSE)</f>
        <v>#N/A</v>
      </c>
      <c r="P7173" s="25" t="e">
        <f>VLOOKUP(A7173,'all NFkB targets'!$A$6:$A$571,1,FALSE)</f>
        <v>#N/A</v>
      </c>
    </row>
    <row r="7174" spans="1:16" x14ac:dyDescent="0.25">
      <c r="A7174" s="96" t="s">
        <v>7752</v>
      </c>
      <c r="B7174" s="21" t="s">
        <v>7753</v>
      </c>
      <c r="C7174" s="21"/>
      <c r="D7174" s="22">
        <v>0</v>
      </c>
      <c r="E7174" s="23">
        <v>-0.16369975509606377</v>
      </c>
      <c r="F7174" s="23">
        <v>-0.22806163230456222</v>
      </c>
      <c r="G7174" s="23">
        <v>0.18911005863880656</v>
      </c>
      <c r="H7174" s="23">
        <v>-0.21453676099056257</v>
      </c>
      <c r="I7174" s="25">
        <f t="shared" si="448"/>
        <v>0</v>
      </c>
      <c r="J7174" s="25">
        <f t="shared" si="449"/>
        <v>0</v>
      </c>
      <c r="K7174" s="25">
        <f t="shared" si="450"/>
        <v>0</v>
      </c>
      <c r="L7174" s="25">
        <f t="shared" si="451"/>
        <v>0</v>
      </c>
      <c r="M7174" s="25">
        <v>0</v>
      </c>
      <c r="N7174" s="25" t="e">
        <v>#N/A</v>
      </c>
      <c r="O7174" s="25" t="e">
        <f>VLOOKUP(A7174,'NFkB target TFs'!$E$10:$E$54,1,FALSE)</f>
        <v>#N/A</v>
      </c>
      <c r="P7174" s="25" t="e">
        <f>VLOOKUP(A7174,'all NFkB targets'!$A$6:$A$571,1,FALSE)</f>
        <v>#N/A</v>
      </c>
    </row>
    <row r="7175" spans="1:16" x14ac:dyDescent="0.25">
      <c r="A7175" s="96" t="s">
        <v>12300</v>
      </c>
      <c r="B7175" s="21" t="s">
        <v>12301</v>
      </c>
      <c r="C7175" s="21"/>
      <c r="D7175" s="22">
        <v>0</v>
      </c>
      <c r="E7175" s="24">
        <v>-0.58997521070374348</v>
      </c>
      <c r="F7175" s="28">
        <v>0.12175533175963073</v>
      </c>
      <c r="G7175" s="24">
        <v>-0.27808792697303242</v>
      </c>
      <c r="H7175" s="24">
        <v>-0.21453828599401265</v>
      </c>
      <c r="I7175" s="25">
        <f t="shared" si="448"/>
        <v>1</v>
      </c>
      <c r="J7175" s="25">
        <f t="shared" si="449"/>
        <v>0</v>
      </c>
      <c r="K7175" s="25">
        <f t="shared" si="450"/>
        <v>0</v>
      </c>
      <c r="L7175" s="25">
        <f t="shared" si="451"/>
        <v>0</v>
      </c>
      <c r="M7175" s="25">
        <v>1</v>
      </c>
      <c r="N7175" s="25" t="e">
        <v>#N/A</v>
      </c>
      <c r="O7175" s="25" t="e">
        <f>VLOOKUP(A7175,'NFkB target TFs'!$E$10:$E$54,1,FALSE)</f>
        <v>#N/A</v>
      </c>
      <c r="P7175" s="25" t="e">
        <f>VLOOKUP(A7175,'all NFkB targets'!$A$6:$A$571,1,FALSE)</f>
        <v>#N/A</v>
      </c>
    </row>
    <row r="7176" spans="1:16" x14ac:dyDescent="0.25">
      <c r="A7176" s="96" t="s">
        <v>13419</v>
      </c>
      <c r="B7176" s="21" t="s">
        <v>13420</v>
      </c>
      <c r="C7176" s="21"/>
      <c r="D7176" s="22">
        <v>0</v>
      </c>
      <c r="E7176" s="24">
        <v>-0.19399199553492069</v>
      </c>
      <c r="F7176" s="28">
        <v>0.45853096620503564</v>
      </c>
      <c r="G7176" s="24">
        <v>-0.79717412435215118</v>
      </c>
      <c r="H7176" s="24">
        <v>-0.21463628921303038</v>
      </c>
      <c r="I7176" s="25">
        <f t="shared" si="448"/>
        <v>0</v>
      </c>
      <c r="J7176" s="25">
        <f t="shared" si="449"/>
        <v>0</v>
      </c>
      <c r="K7176" s="25">
        <f t="shared" si="450"/>
        <v>1</v>
      </c>
      <c r="L7176" s="25">
        <f t="shared" si="451"/>
        <v>0</v>
      </c>
      <c r="M7176" s="25">
        <v>1</v>
      </c>
      <c r="N7176" s="25" t="e">
        <v>#N/A</v>
      </c>
      <c r="O7176" s="25" t="e">
        <f>VLOOKUP(A7176,'NFkB target TFs'!$E$10:$E$54,1,FALSE)</f>
        <v>#N/A</v>
      </c>
      <c r="P7176" s="25" t="e">
        <f>VLOOKUP(A7176,'all NFkB targets'!$A$6:$A$571,1,FALSE)</f>
        <v>#N/A</v>
      </c>
    </row>
    <row r="7177" spans="1:16" x14ac:dyDescent="0.25">
      <c r="A7177" s="96" t="s">
        <v>4958</v>
      </c>
      <c r="B7177" s="21" t="s">
        <v>4959</v>
      </c>
      <c r="C7177" s="21"/>
      <c r="D7177" s="22">
        <v>0</v>
      </c>
      <c r="E7177" s="23">
        <v>-3.1941036231379026E-2</v>
      </c>
      <c r="F7177" s="23">
        <v>0.13298911770718275</v>
      </c>
      <c r="G7177" s="23">
        <v>-0.13561063691697786</v>
      </c>
      <c r="H7177" s="23">
        <v>-0.21475853156108085</v>
      </c>
      <c r="I7177" s="25">
        <f t="shared" si="448"/>
        <v>0</v>
      </c>
      <c r="J7177" s="25">
        <f t="shared" si="449"/>
        <v>0</v>
      </c>
      <c r="K7177" s="25">
        <f t="shared" si="450"/>
        <v>0</v>
      </c>
      <c r="L7177" s="25">
        <f t="shared" si="451"/>
        <v>0</v>
      </c>
      <c r="M7177" s="25">
        <v>0</v>
      </c>
      <c r="N7177" s="25" t="e">
        <v>#N/A</v>
      </c>
      <c r="O7177" s="25" t="e">
        <f>VLOOKUP(A7177,'NFkB target TFs'!$E$10:$E$54,1,FALSE)</f>
        <v>#N/A</v>
      </c>
      <c r="P7177" s="25" t="e">
        <f>VLOOKUP(A7177,'all NFkB targets'!$A$6:$A$571,1,FALSE)</f>
        <v>#N/A</v>
      </c>
    </row>
    <row r="7178" spans="1:16" x14ac:dyDescent="0.25">
      <c r="A7178" s="96" t="s">
        <v>13397</v>
      </c>
      <c r="B7178" s="21" t="s">
        <v>13398</v>
      </c>
      <c r="C7178" s="21"/>
      <c r="D7178" s="22">
        <v>0</v>
      </c>
      <c r="E7178" s="24">
        <v>-0.5213782491540635</v>
      </c>
      <c r="F7178" s="28">
        <v>0.36768559640560777</v>
      </c>
      <c r="G7178" s="24">
        <v>-1.1625075298798295</v>
      </c>
      <c r="H7178" s="24">
        <v>-0.2147951774839523</v>
      </c>
      <c r="I7178" s="25">
        <f t="shared" si="448"/>
        <v>0</v>
      </c>
      <c r="J7178" s="25">
        <f t="shared" si="449"/>
        <v>0</v>
      </c>
      <c r="K7178" s="25">
        <f t="shared" si="450"/>
        <v>1</v>
      </c>
      <c r="L7178" s="25">
        <f t="shared" si="451"/>
        <v>0</v>
      </c>
      <c r="M7178" s="25">
        <v>1</v>
      </c>
      <c r="N7178" s="25" t="e">
        <v>#N/A</v>
      </c>
      <c r="O7178" s="25" t="e">
        <f>VLOOKUP(A7178,'NFkB target TFs'!$E$10:$E$54,1,FALSE)</f>
        <v>#N/A</v>
      </c>
      <c r="P7178" s="25" t="e">
        <f>VLOOKUP(A7178,'all NFkB targets'!$A$6:$A$571,1,FALSE)</f>
        <v>#N/A</v>
      </c>
    </row>
    <row r="7179" spans="1:16" x14ac:dyDescent="0.25">
      <c r="A7179" s="96" t="s">
        <v>3808</v>
      </c>
      <c r="B7179" s="21" t="s">
        <v>3809</v>
      </c>
      <c r="C7179" s="21"/>
      <c r="D7179" s="22">
        <v>0</v>
      </c>
      <c r="E7179" s="23">
        <v>-0.3596796322925363</v>
      </c>
      <c r="F7179" s="23">
        <v>-0.21635152438390715</v>
      </c>
      <c r="G7179" s="23">
        <v>-0.22105481868525587</v>
      </c>
      <c r="H7179" s="23">
        <v>-0.21485272001043371</v>
      </c>
      <c r="I7179" s="25">
        <f t="shared" si="448"/>
        <v>0</v>
      </c>
      <c r="J7179" s="25">
        <f t="shared" si="449"/>
        <v>0</v>
      </c>
      <c r="K7179" s="25">
        <f t="shared" si="450"/>
        <v>0</v>
      </c>
      <c r="L7179" s="25">
        <f t="shared" si="451"/>
        <v>0</v>
      </c>
      <c r="M7179" s="25">
        <v>0</v>
      </c>
      <c r="N7179" s="25" t="e">
        <v>#N/A</v>
      </c>
      <c r="O7179" s="25" t="e">
        <f>VLOOKUP(A7179,'NFkB target TFs'!$E$10:$E$54,1,FALSE)</f>
        <v>#N/A</v>
      </c>
      <c r="P7179" s="25" t="e">
        <f>VLOOKUP(A7179,'all NFkB targets'!$A$6:$A$571,1,FALSE)</f>
        <v>#N/A</v>
      </c>
    </row>
    <row r="7180" spans="1:16" x14ac:dyDescent="0.25">
      <c r="A7180" s="96" t="s">
        <v>4980</v>
      </c>
      <c r="B7180" s="21" t="s">
        <v>4981</v>
      </c>
      <c r="C7180" s="21"/>
      <c r="D7180" s="22">
        <v>0</v>
      </c>
      <c r="E7180" s="23">
        <v>5.2464066282916312E-2</v>
      </c>
      <c r="F7180" s="23">
        <v>0.42530227085515093</v>
      </c>
      <c r="G7180" s="23">
        <v>5.5849460816090581E-2</v>
      </c>
      <c r="H7180" s="23">
        <v>-0.21485836917091403</v>
      </c>
      <c r="I7180" s="25">
        <f t="shared" si="448"/>
        <v>0</v>
      </c>
      <c r="J7180" s="25">
        <f t="shared" si="449"/>
        <v>0</v>
      </c>
      <c r="K7180" s="25">
        <f t="shared" si="450"/>
        <v>0</v>
      </c>
      <c r="L7180" s="25">
        <f t="shared" si="451"/>
        <v>0</v>
      </c>
      <c r="M7180" s="25">
        <v>0</v>
      </c>
      <c r="N7180" s="25" t="e">
        <v>#N/A</v>
      </c>
      <c r="O7180" s="25" t="e">
        <f>VLOOKUP(A7180,'NFkB target TFs'!$E$10:$E$54,1,FALSE)</f>
        <v>#N/A</v>
      </c>
      <c r="P7180" s="25" t="e">
        <f>VLOOKUP(A7180,'all NFkB targets'!$A$6:$A$571,1,FALSE)</f>
        <v>#N/A</v>
      </c>
    </row>
    <row r="7181" spans="1:16" x14ac:dyDescent="0.25">
      <c r="A7181" s="96" t="s">
        <v>3477</v>
      </c>
      <c r="B7181" s="21" t="s">
        <v>3478</v>
      </c>
      <c r="C7181" s="21"/>
      <c r="D7181" s="22">
        <v>0</v>
      </c>
      <c r="E7181" s="23">
        <v>-0.16627351588781966</v>
      </c>
      <c r="F7181" s="23">
        <v>-0.11396513507249667</v>
      </c>
      <c r="G7181" s="23">
        <v>-3.1399719909406695E-2</v>
      </c>
      <c r="H7181" s="23">
        <v>-0.2150568840804766</v>
      </c>
      <c r="I7181" s="25">
        <f t="shared" si="448"/>
        <v>0</v>
      </c>
      <c r="J7181" s="25">
        <f t="shared" si="449"/>
        <v>0</v>
      </c>
      <c r="K7181" s="25">
        <f t="shared" si="450"/>
        <v>0</v>
      </c>
      <c r="L7181" s="25">
        <f t="shared" si="451"/>
        <v>0</v>
      </c>
      <c r="M7181" s="25">
        <v>0</v>
      </c>
      <c r="N7181" s="25" t="e">
        <v>#N/A</v>
      </c>
      <c r="O7181" s="25" t="e">
        <f>VLOOKUP(A7181,'NFkB target TFs'!$E$10:$E$54,1,FALSE)</f>
        <v>#N/A</v>
      </c>
      <c r="P7181" s="25" t="e">
        <f>VLOOKUP(A7181,'all NFkB targets'!$A$6:$A$571,1,FALSE)</f>
        <v>#N/A</v>
      </c>
    </row>
    <row r="7182" spans="1:16" x14ac:dyDescent="0.25">
      <c r="A7182" s="96" t="s">
        <v>8563</v>
      </c>
      <c r="B7182" s="21" t="s">
        <v>8564</v>
      </c>
      <c r="C7182" s="21"/>
      <c r="D7182" s="22">
        <v>0</v>
      </c>
      <c r="E7182" s="23">
        <v>-3.1170872671448389E-2</v>
      </c>
      <c r="F7182" s="23">
        <v>5.9926029019542061E-2</v>
      </c>
      <c r="G7182" s="23">
        <v>0.15150562752741842</v>
      </c>
      <c r="H7182" s="23">
        <v>-0.21506436581646213</v>
      </c>
      <c r="I7182" s="25">
        <f t="shared" si="448"/>
        <v>0</v>
      </c>
      <c r="J7182" s="25">
        <f t="shared" si="449"/>
        <v>0</v>
      </c>
      <c r="K7182" s="25">
        <f t="shared" si="450"/>
        <v>0</v>
      </c>
      <c r="L7182" s="25">
        <f t="shared" si="451"/>
        <v>0</v>
      </c>
      <c r="M7182" s="25">
        <v>0</v>
      </c>
      <c r="N7182" s="25" t="e">
        <v>#N/A</v>
      </c>
      <c r="O7182" s="25" t="e">
        <f>VLOOKUP(A7182,'NFkB target TFs'!$E$10:$E$54,1,FALSE)</f>
        <v>#N/A</v>
      </c>
      <c r="P7182" s="25" t="e">
        <f>VLOOKUP(A7182,'all NFkB targets'!$A$6:$A$571,1,FALSE)</f>
        <v>#N/A</v>
      </c>
    </row>
    <row r="7183" spans="1:16" x14ac:dyDescent="0.25">
      <c r="A7183" s="96" t="s">
        <v>2444</v>
      </c>
      <c r="B7183" s="21" t="s">
        <v>2445</v>
      </c>
      <c r="C7183" s="21"/>
      <c r="D7183" s="22">
        <v>0</v>
      </c>
      <c r="E7183" s="23">
        <v>0.3295974287951251</v>
      </c>
      <c r="F7183" s="23">
        <v>-7.9859210684670626E-2</v>
      </c>
      <c r="G7183" s="23">
        <v>-4.6560709222031677E-2</v>
      </c>
      <c r="H7183" s="23">
        <v>-0.21507302285417984</v>
      </c>
      <c r="I7183" s="25">
        <f t="shared" si="448"/>
        <v>0</v>
      </c>
      <c r="J7183" s="25">
        <f t="shared" si="449"/>
        <v>0</v>
      </c>
      <c r="K7183" s="25">
        <f t="shared" si="450"/>
        <v>0</v>
      </c>
      <c r="L7183" s="25">
        <f t="shared" si="451"/>
        <v>0</v>
      </c>
      <c r="M7183" s="25">
        <v>0</v>
      </c>
      <c r="N7183" s="25" t="e">
        <v>#N/A</v>
      </c>
      <c r="O7183" s="25" t="e">
        <f>VLOOKUP(A7183,'NFkB target TFs'!$E$10:$E$54,1,FALSE)</f>
        <v>#N/A</v>
      </c>
      <c r="P7183" s="25" t="e">
        <f>VLOOKUP(A7183,'all NFkB targets'!$A$6:$A$571,1,FALSE)</f>
        <v>#N/A</v>
      </c>
    </row>
    <row r="7184" spans="1:16" x14ac:dyDescent="0.25">
      <c r="A7184" s="96" t="s">
        <v>6646</v>
      </c>
      <c r="B7184" s="21" t="s">
        <v>6647</v>
      </c>
      <c r="C7184" s="21"/>
      <c r="D7184" s="22">
        <v>0</v>
      </c>
      <c r="E7184" s="23">
        <v>8.1987823498273979E-2</v>
      </c>
      <c r="F7184" s="23">
        <v>0.53375646287279821</v>
      </c>
      <c r="G7184" s="23">
        <v>0.18918338587822589</v>
      </c>
      <c r="H7184" s="23">
        <v>-0.21526595694422615</v>
      </c>
      <c r="I7184" s="25">
        <f t="shared" si="448"/>
        <v>0</v>
      </c>
      <c r="J7184" s="25">
        <f t="shared" si="449"/>
        <v>0</v>
      </c>
      <c r="K7184" s="25">
        <f t="shared" si="450"/>
        <v>0</v>
      </c>
      <c r="L7184" s="25">
        <f t="shared" si="451"/>
        <v>0</v>
      </c>
      <c r="M7184" s="25">
        <v>0</v>
      </c>
      <c r="N7184" s="25" t="e">
        <v>#N/A</v>
      </c>
      <c r="O7184" s="25" t="e">
        <f>VLOOKUP(A7184,'NFkB target TFs'!$E$10:$E$54,1,FALSE)</f>
        <v>#N/A</v>
      </c>
      <c r="P7184" s="25" t="e">
        <f>VLOOKUP(A7184,'all NFkB targets'!$A$6:$A$571,1,FALSE)</f>
        <v>#N/A</v>
      </c>
    </row>
    <row r="7185" spans="1:16" x14ac:dyDescent="0.25">
      <c r="A7185" s="96" t="s">
        <v>5777</v>
      </c>
      <c r="B7185" s="21" t="s">
        <v>5778</v>
      </c>
      <c r="C7185" s="21"/>
      <c r="D7185" s="22">
        <v>0</v>
      </c>
      <c r="E7185" s="23">
        <v>-0.48789922548505016</v>
      </c>
      <c r="F7185" s="23">
        <v>-0.19779647602584388</v>
      </c>
      <c r="G7185" s="23">
        <v>-0.23766616395893791</v>
      </c>
      <c r="H7185" s="23">
        <v>-0.21556354377388992</v>
      </c>
      <c r="I7185" s="25">
        <f t="shared" si="448"/>
        <v>0</v>
      </c>
      <c r="J7185" s="25">
        <f t="shared" si="449"/>
        <v>0</v>
      </c>
      <c r="K7185" s="25">
        <f t="shared" si="450"/>
        <v>0</v>
      </c>
      <c r="L7185" s="25">
        <f t="shared" si="451"/>
        <v>0</v>
      </c>
      <c r="M7185" s="25">
        <v>0</v>
      </c>
      <c r="N7185" s="25" t="e">
        <v>#N/A</v>
      </c>
      <c r="O7185" s="25" t="e">
        <f>VLOOKUP(A7185,'NFkB target TFs'!$E$10:$E$54,1,FALSE)</f>
        <v>#N/A</v>
      </c>
      <c r="P7185" s="25" t="e">
        <f>VLOOKUP(A7185,'all NFkB targets'!$A$6:$A$571,1,FALSE)</f>
        <v>#N/A</v>
      </c>
    </row>
    <row r="7186" spans="1:16" x14ac:dyDescent="0.25">
      <c r="A7186" s="96" t="s">
        <v>13260</v>
      </c>
      <c r="B7186" s="21" t="s">
        <v>13261</v>
      </c>
      <c r="C7186" s="21"/>
      <c r="D7186" s="22">
        <v>0</v>
      </c>
      <c r="E7186" s="23">
        <v>-2.8325967191409795E-2</v>
      </c>
      <c r="F7186" s="23">
        <v>-3.0395947370109196E-2</v>
      </c>
      <c r="G7186" s="24">
        <v>-0.68515898410074727</v>
      </c>
      <c r="H7186" s="24">
        <v>-0.21571700206638716</v>
      </c>
      <c r="I7186" s="25">
        <f t="shared" si="448"/>
        <v>0</v>
      </c>
      <c r="J7186" s="25">
        <f t="shared" si="449"/>
        <v>0</v>
      </c>
      <c r="K7186" s="25">
        <f t="shared" si="450"/>
        <v>1</v>
      </c>
      <c r="L7186" s="25">
        <f t="shared" si="451"/>
        <v>0</v>
      </c>
      <c r="M7186" s="25">
        <v>1</v>
      </c>
      <c r="N7186" s="25" t="e">
        <v>#N/A</v>
      </c>
      <c r="O7186" s="25" t="e">
        <f>VLOOKUP(A7186,'NFkB target TFs'!$E$10:$E$54,1,FALSE)</f>
        <v>#N/A</v>
      </c>
      <c r="P7186" s="25" t="e">
        <f>VLOOKUP(A7186,'all NFkB targets'!$A$6:$A$571,1,FALSE)</f>
        <v>#N/A</v>
      </c>
    </row>
    <row r="7187" spans="1:16" x14ac:dyDescent="0.25">
      <c r="A7187" s="96" t="s">
        <v>5539</v>
      </c>
      <c r="B7187" s="21" t="s">
        <v>5540</v>
      </c>
      <c r="C7187" s="21"/>
      <c r="D7187" s="22">
        <v>0</v>
      </c>
      <c r="E7187" s="23">
        <v>0.10644204136993828</v>
      </c>
      <c r="F7187" s="23">
        <v>8.9900219486033064E-2</v>
      </c>
      <c r="G7187" s="23">
        <v>-0.37963375646802461</v>
      </c>
      <c r="H7187" s="23">
        <v>-0.21572021966817342</v>
      </c>
      <c r="I7187" s="25">
        <f t="shared" si="448"/>
        <v>0</v>
      </c>
      <c r="J7187" s="25">
        <f t="shared" si="449"/>
        <v>0</v>
      </c>
      <c r="K7187" s="25">
        <f t="shared" si="450"/>
        <v>0</v>
      </c>
      <c r="L7187" s="25">
        <f t="shared" si="451"/>
        <v>0</v>
      </c>
      <c r="M7187" s="25">
        <v>0</v>
      </c>
      <c r="N7187" s="25" t="e">
        <v>#N/A</v>
      </c>
      <c r="O7187" s="25" t="e">
        <f>VLOOKUP(A7187,'NFkB target TFs'!$E$10:$E$54,1,FALSE)</f>
        <v>#N/A</v>
      </c>
      <c r="P7187" s="25" t="e">
        <f>VLOOKUP(A7187,'all NFkB targets'!$A$6:$A$571,1,FALSE)</f>
        <v>#N/A</v>
      </c>
    </row>
    <row r="7188" spans="1:16" x14ac:dyDescent="0.25">
      <c r="A7188" s="96" t="s">
        <v>7606</v>
      </c>
      <c r="B7188" s="21" t="s">
        <v>7607</v>
      </c>
      <c r="C7188" s="21"/>
      <c r="D7188" s="22">
        <v>0</v>
      </c>
      <c r="E7188" s="23">
        <v>0.21031997026558724</v>
      </c>
      <c r="F7188" s="23">
        <v>-0.42777998664673439</v>
      </c>
      <c r="G7188" s="23">
        <v>-0.5004510173968405</v>
      </c>
      <c r="H7188" s="23">
        <v>-0.21591970384529341</v>
      </c>
      <c r="I7188" s="25">
        <f t="shared" si="448"/>
        <v>0</v>
      </c>
      <c r="J7188" s="25">
        <f t="shared" si="449"/>
        <v>0</v>
      </c>
      <c r="K7188" s="25">
        <f t="shared" si="450"/>
        <v>0</v>
      </c>
      <c r="L7188" s="25">
        <f t="shared" si="451"/>
        <v>0</v>
      </c>
      <c r="M7188" s="25">
        <v>0</v>
      </c>
      <c r="N7188" s="25" t="e">
        <v>#N/A</v>
      </c>
      <c r="O7188" s="25" t="e">
        <f>VLOOKUP(A7188,'NFkB target TFs'!$E$10:$E$54,1,FALSE)</f>
        <v>#N/A</v>
      </c>
      <c r="P7188" s="25" t="e">
        <f>VLOOKUP(A7188,'all NFkB targets'!$A$6:$A$571,1,FALSE)</f>
        <v>#N/A</v>
      </c>
    </row>
    <row r="7189" spans="1:16" x14ac:dyDescent="0.25">
      <c r="A7189" s="96" t="s">
        <v>8610</v>
      </c>
      <c r="B7189" s="21" t="s">
        <v>8611</v>
      </c>
      <c r="C7189" s="21"/>
      <c r="D7189" s="22">
        <v>0</v>
      </c>
      <c r="E7189" s="23">
        <v>1.0179339999502558E-2</v>
      </c>
      <c r="F7189" s="23">
        <v>1.9097557737325313E-2</v>
      </c>
      <c r="G7189" s="23">
        <v>-0.27990367817863376</v>
      </c>
      <c r="H7189" s="23">
        <v>-0.21621868896965565</v>
      </c>
      <c r="I7189" s="25">
        <f t="shared" si="448"/>
        <v>0</v>
      </c>
      <c r="J7189" s="25">
        <f t="shared" si="449"/>
        <v>0</v>
      </c>
      <c r="K7189" s="25">
        <f t="shared" si="450"/>
        <v>0</v>
      </c>
      <c r="L7189" s="25">
        <f t="shared" si="451"/>
        <v>0</v>
      </c>
      <c r="M7189" s="25">
        <v>0</v>
      </c>
      <c r="N7189" s="25" t="e">
        <v>#N/A</v>
      </c>
      <c r="O7189" s="25" t="e">
        <f>VLOOKUP(A7189,'NFkB target TFs'!$E$10:$E$54,1,FALSE)</f>
        <v>#N/A</v>
      </c>
      <c r="P7189" s="25" t="e">
        <f>VLOOKUP(A7189,'all NFkB targets'!$A$6:$A$571,1,FALSE)</f>
        <v>#N/A</v>
      </c>
    </row>
    <row r="7190" spans="1:16" x14ac:dyDescent="0.25">
      <c r="A7190" s="96" t="s">
        <v>9078</v>
      </c>
      <c r="B7190" s="21" t="s">
        <v>9079</v>
      </c>
      <c r="C7190" s="21"/>
      <c r="D7190" s="22">
        <v>0</v>
      </c>
      <c r="E7190" s="23">
        <v>4.6134232239874229E-2</v>
      </c>
      <c r="F7190" s="23">
        <v>-8.5454493063441786E-2</v>
      </c>
      <c r="G7190" s="23">
        <v>-0.34766387255449543</v>
      </c>
      <c r="H7190" s="23">
        <v>-0.21631372377836575</v>
      </c>
      <c r="I7190" s="25">
        <f t="shared" si="448"/>
        <v>0</v>
      </c>
      <c r="J7190" s="25">
        <f t="shared" si="449"/>
        <v>0</v>
      </c>
      <c r="K7190" s="25">
        <f t="shared" si="450"/>
        <v>0</v>
      </c>
      <c r="L7190" s="25">
        <f t="shared" si="451"/>
        <v>0</v>
      </c>
      <c r="M7190" s="25">
        <v>0</v>
      </c>
      <c r="N7190" s="25" t="e">
        <v>#N/A</v>
      </c>
      <c r="O7190" s="25" t="e">
        <f>VLOOKUP(A7190,'NFkB target TFs'!$E$10:$E$54,1,FALSE)</f>
        <v>#N/A</v>
      </c>
      <c r="P7190" s="25" t="e">
        <f>VLOOKUP(A7190,'all NFkB targets'!$A$6:$A$571,1,FALSE)</f>
        <v>#N/A</v>
      </c>
    </row>
    <row r="7191" spans="1:16" x14ac:dyDescent="0.25">
      <c r="A7191" s="96" t="s">
        <v>12998</v>
      </c>
      <c r="B7191" s="21" t="s">
        <v>12999</v>
      </c>
      <c r="C7191" s="21"/>
      <c r="D7191" s="22">
        <v>0</v>
      </c>
      <c r="E7191" s="24">
        <v>-1.9004643264490857</v>
      </c>
      <c r="F7191" s="24">
        <v>-2.6221666005498241</v>
      </c>
      <c r="G7191" s="28">
        <v>0.18538338489063397</v>
      </c>
      <c r="H7191" s="24">
        <v>-0.21642319306747276</v>
      </c>
      <c r="I7191" s="25">
        <f t="shared" si="448"/>
        <v>1</v>
      </c>
      <c r="J7191" s="25">
        <f t="shared" si="449"/>
        <v>1</v>
      </c>
      <c r="K7191" s="25">
        <f t="shared" si="450"/>
        <v>0</v>
      </c>
      <c r="L7191" s="25">
        <f t="shared" si="451"/>
        <v>0</v>
      </c>
      <c r="M7191" s="25">
        <v>1</v>
      </c>
      <c r="N7191" s="25" t="e">
        <v>#N/A</v>
      </c>
      <c r="O7191" s="25" t="e">
        <f>VLOOKUP(A7191,'NFkB target TFs'!$E$10:$E$54,1,FALSE)</f>
        <v>#N/A</v>
      </c>
      <c r="P7191" s="25" t="e">
        <f>VLOOKUP(A7191,'all NFkB targets'!$A$6:$A$571,1,FALSE)</f>
        <v>#N/A</v>
      </c>
    </row>
    <row r="7192" spans="1:16" x14ac:dyDescent="0.25">
      <c r="A7192" s="96" t="s">
        <v>11871</v>
      </c>
      <c r="B7192" s="21" t="s">
        <v>941</v>
      </c>
      <c r="C7192" s="21"/>
      <c r="D7192" s="22">
        <v>0</v>
      </c>
      <c r="E7192" s="23">
        <v>-0.10932149036970532</v>
      </c>
      <c r="F7192" s="23">
        <v>0.31201558809752755</v>
      </c>
      <c r="G7192" s="23">
        <v>0.46824858476033876</v>
      </c>
      <c r="H7192" s="23">
        <v>-0.21656691219865701</v>
      </c>
      <c r="I7192" s="25">
        <f t="shared" si="448"/>
        <v>0</v>
      </c>
      <c r="J7192" s="25">
        <f t="shared" si="449"/>
        <v>0</v>
      </c>
      <c r="K7192" s="25">
        <f t="shared" si="450"/>
        <v>0</v>
      </c>
      <c r="L7192" s="25">
        <f t="shared" si="451"/>
        <v>0</v>
      </c>
      <c r="M7192" s="25">
        <v>0</v>
      </c>
      <c r="N7192" s="25" t="e">
        <v>#N/A</v>
      </c>
      <c r="O7192" s="25" t="e">
        <f>VLOOKUP(A7192,'NFkB target TFs'!$E$10:$E$54,1,FALSE)</f>
        <v>#N/A</v>
      </c>
      <c r="P7192" s="25" t="e">
        <f>VLOOKUP(A7192,'all NFkB targets'!$A$6:$A$571,1,FALSE)</f>
        <v>#N/A</v>
      </c>
    </row>
    <row r="7193" spans="1:16" x14ac:dyDescent="0.25">
      <c r="A7193" s="96" t="s">
        <v>4612</v>
      </c>
      <c r="B7193" s="21" t="s">
        <v>4613</v>
      </c>
      <c r="C7193" s="21"/>
      <c r="D7193" s="22">
        <v>0</v>
      </c>
      <c r="E7193" s="23">
        <v>6.8837416981079258E-2</v>
      </c>
      <c r="F7193" s="23">
        <v>0.16713462670702492</v>
      </c>
      <c r="G7193" s="23">
        <v>1.1558960508538992E-2</v>
      </c>
      <c r="H7193" s="23">
        <v>-0.21680285256409096</v>
      </c>
      <c r="I7193" s="25">
        <f t="shared" si="448"/>
        <v>0</v>
      </c>
      <c r="J7193" s="25">
        <f t="shared" si="449"/>
        <v>0</v>
      </c>
      <c r="K7193" s="25">
        <f t="shared" si="450"/>
        <v>0</v>
      </c>
      <c r="L7193" s="25">
        <f t="shared" si="451"/>
        <v>0</v>
      </c>
      <c r="M7193" s="25">
        <v>0</v>
      </c>
      <c r="N7193" s="25" t="e">
        <v>#N/A</v>
      </c>
      <c r="O7193" s="25" t="e">
        <f>VLOOKUP(A7193,'NFkB target TFs'!$E$10:$E$54,1,FALSE)</f>
        <v>#N/A</v>
      </c>
      <c r="P7193" s="25" t="e">
        <f>VLOOKUP(A7193,'all NFkB targets'!$A$6:$A$571,1,FALSE)</f>
        <v>#N/A</v>
      </c>
    </row>
    <row r="7194" spans="1:16" x14ac:dyDescent="0.25">
      <c r="A7194" s="96" t="s">
        <v>8087</v>
      </c>
      <c r="B7194" s="21" t="s">
        <v>8088</v>
      </c>
      <c r="C7194" s="21"/>
      <c r="D7194" s="22">
        <v>0</v>
      </c>
      <c r="E7194" s="23">
        <v>-0.30726409363905505</v>
      </c>
      <c r="F7194" s="23">
        <v>-8.5228386839018094E-2</v>
      </c>
      <c r="G7194" s="23">
        <v>-0.26833459176840907</v>
      </c>
      <c r="H7194" s="23">
        <v>-0.21702282031629314</v>
      </c>
      <c r="I7194" s="25">
        <f t="shared" si="448"/>
        <v>0</v>
      </c>
      <c r="J7194" s="25">
        <f t="shared" si="449"/>
        <v>0</v>
      </c>
      <c r="K7194" s="25">
        <f t="shared" si="450"/>
        <v>0</v>
      </c>
      <c r="L7194" s="25">
        <f t="shared" si="451"/>
        <v>0</v>
      </c>
      <c r="M7194" s="25">
        <v>0</v>
      </c>
      <c r="N7194" s="25" t="e">
        <v>#N/A</v>
      </c>
      <c r="O7194" s="25" t="e">
        <f>VLOOKUP(A7194,'NFkB target TFs'!$E$10:$E$54,1,FALSE)</f>
        <v>#N/A</v>
      </c>
      <c r="P7194" s="25" t="e">
        <f>VLOOKUP(A7194,'all NFkB targets'!$A$6:$A$571,1,FALSE)</f>
        <v>#N/A</v>
      </c>
    </row>
    <row r="7195" spans="1:16" x14ac:dyDescent="0.25">
      <c r="A7195" s="96" t="s">
        <v>3083</v>
      </c>
      <c r="B7195" s="21" t="s">
        <v>3084</v>
      </c>
      <c r="C7195" s="21"/>
      <c r="D7195" s="22">
        <v>0</v>
      </c>
      <c r="E7195" s="23">
        <v>4.7875511527164169E-2</v>
      </c>
      <c r="F7195" s="23">
        <v>3.1232140613563469E-2</v>
      </c>
      <c r="G7195" s="23">
        <v>0.16554737434113775</v>
      </c>
      <c r="H7195" s="23">
        <v>-0.21702578206880688</v>
      </c>
      <c r="I7195" s="25">
        <f t="shared" si="448"/>
        <v>0</v>
      </c>
      <c r="J7195" s="25">
        <f t="shared" si="449"/>
        <v>0</v>
      </c>
      <c r="K7195" s="25">
        <f t="shared" si="450"/>
        <v>0</v>
      </c>
      <c r="L7195" s="25">
        <f t="shared" si="451"/>
        <v>0</v>
      </c>
      <c r="M7195" s="25">
        <v>0</v>
      </c>
      <c r="N7195" s="25" t="e">
        <v>#N/A</v>
      </c>
      <c r="O7195" s="25" t="e">
        <f>VLOOKUP(A7195,'NFkB target TFs'!$E$10:$E$54,1,FALSE)</f>
        <v>#N/A</v>
      </c>
      <c r="P7195" s="25" t="e">
        <f>VLOOKUP(A7195,'all NFkB targets'!$A$6:$A$571,1,FALSE)</f>
        <v>#N/A</v>
      </c>
    </row>
    <row r="7196" spans="1:16" x14ac:dyDescent="0.25">
      <c r="A7196" s="96" t="s">
        <v>12053</v>
      </c>
      <c r="B7196" s="21" t="s">
        <v>12054</v>
      </c>
      <c r="C7196" s="21"/>
      <c r="D7196" s="22">
        <v>0</v>
      </c>
      <c r="E7196" s="28">
        <v>0.59708658498024403</v>
      </c>
      <c r="F7196" s="23">
        <v>-5.0068792377052848E-3</v>
      </c>
      <c r="G7196" s="23">
        <v>-1.8173724364795727E-2</v>
      </c>
      <c r="H7196" s="24">
        <v>-0.21716612937807758</v>
      </c>
      <c r="I7196" s="25">
        <f t="shared" si="448"/>
        <v>1</v>
      </c>
      <c r="J7196" s="25">
        <f t="shared" si="449"/>
        <v>0</v>
      </c>
      <c r="K7196" s="25">
        <f t="shared" si="450"/>
        <v>0</v>
      </c>
      <c r="L7196" s="25">
        <f t="shared" si="451"/>
        <v>0</v>
      </c>
      <c r="M7196" s="25">
        <v>1</v>
      </c>
      <c r="N7196" s="25" t="e">
        <v>#N/A</v>
      </c>
      <c r="O7196" s="25" t="e">
        <f>VLOOKUP(A7196,'NFkB target TFs'!$E$10:$E$54,1,FALSE)</f>
        <v>#N/A</v>
      </c>
      <c r="P7196" s="25" t="e">
        <f>VLOOKUP(A7196,'all NFkB targets'!$A$6:$A$571,1,FALSE)</f>
        <v>#N/A</v>
      </c>
    </row>
    <row r="7197" spans="1:16" x14ac:dyDescent="0.25">
      <c r="A7197" s="96" t="s">
        <v>2075</v>
      </c>
      <c r="B7197" s="21" t="s">
        <v>2076</v>
      </c>
      <c r="C7197" s="21"/>
      <c r="D7197" s="22">
        <v>0</v>
      </c>
      <c r="E7197" s="23">
        <v>8.3275280602641374E-2</v>
      </c>
      <c r="F7197" s="23">
        <v>0.205254836433377</v>
      </c>
      <c r="G7197" s="23">
        <v>-9.1693419174177046E-2</v>
      </c>
      <c r="H7197" s="23">
        <v>-0.21722724948571395</v>
      </c>
      <c r="I7197" s="25">
        <f t="shared" si="448"/>
        <v>0</v>
      </c>
      <c r="J7197" s="25">
        <f t="shared" si="449"/>
        <v>0</v>
      </c>
      <c r="K7197" s="25">
        <f t="shared" si="450"/>
        <v>0</v>
      </c>
      <c r="L7197" s="25">
        <f t="shared" si="451"/>
        <v>0</v>
      </c>
      <c r="M7197" s="25">
        <v>0</v>
      </c>
      <c r="N7197" s="25" t="e">
        <v>#N/A</v>
      </c>
      <c r="O7197" s="25" t="e">
        <f>VLOOKUP(A7197,'NFkB target TFs'!$E$10:$E$54,1,FALSE)</f>
        <v>#N/A</v>
      </c>
      <c r="P7197" s="25" t="e">
        <f>VLOOKUP(A7197,'all NFkB targets'!$A$6:$A$571,1,FALSE)</f>
        <v>#N/A</v>
      </c>
    </row>
    <row r="7198" spans="1:16" x14ac:dyDescent="0.25">
      <c r="A7198" s="96" t="s">
        <v>1124</v>
      </c>
      <c r="B7198" s="21" t="s">
        <v>1125</v>
      </c>
      <c r="C7198" s="21"/>
      <c r="D7198" s="22">
        <v>0</v>
      </c>
      <c r="E7198" s="23">
        <v>-3.8651162684990373E-2</v>
      </c>
      <c r="F7198" s="23">
        <v>7.0735700072708255E-2</v>
      </c>
      <c r="G7198" s="23">
        <v>0.15712545480723897</v>
      </c>
      <c r="H7198" s="23">
        <v>-0.2172810784507776</v>
      </c>
      <c r="I7198" s="25">
        <f t="shared" si="448"/>
        <v>0</v>
      </c>
      <c r="J7198" s="25">
        <f t="shared" si="449"/>
        <v>0</v>
      </c>
      <c r="K7198" s="25">
        <f t="shared" si="450"/>
        <v>0</v>
      </c>
      <c r="L7198" s="25">
        <f t="shared" si="451"/>
        <v>0</v>
      </c>
      <c r="M7198" s="25">
        <v>0</v>
      </c>
      <c r="N7198" s="25" t="e">
        <v>#N/A</v>
      </c>
      <c r="O7198" s="25" t="e">
        <f>VLOOKUP(A7198,'NFkB target TFs'!$E$10:$E$54,1,FALSE)</f>
        <v>#N/A</v>
      </c>
      <c r="P7198" s="25" t="e">
        <f>VLOOKUP(A7198,'all NFkB targets'!$A$6:$A$571,1,FALSE)</f>
        <v>#N/A</v>
      </c>
    </row>
    <row r="7199" spans="1:16" x14ac:dyDescent="0.25">
      <c r="A7199" s="96" t="s">
        <v>2709</v>
      </c>
      <c r="B7199" s="21" t="s">
        <v>2710</v>
      </c>
      <c r="C7199" s="21"/>
      <c r="D7199" s="22">
        <v>0</v>
      </c>
      <c r="E7199" s="23">
        <v>-7.0856597544353764E-2</v>
      </c>
      <c r="F7199" s="23">
        <v>0.22886917762790082</v>
      </c>
      <c r="G7199" s="23">
        <v>0.12259559105931203</v>
      </c>
      <c r="H7199" s="23">
        <v>-0.21729185154002936</v>
      </c>
      <c r="I7199" s="25">
        <f t="shared" si="448"/>
        <v>0</v>
      </c>
      <c r="J7199" s="25">
        <f t="shared" si="449"/>
        <v>0</v>
      </c>
      <c r="K7199" s="25">
        <f t="shared" si="450"/>
        <v>0</v>
      </c>
      <c r="L7199" s="25">
        <f t="shared" si="451"/>
        <v>0</v>
      </c>
      <c r="M7199" s="25">
        <v>0</v>
      </c>
      <c r="N7199" s="25" t="e">
        <v>#N/A</v>
      </c>
      <c r="O7199" s="25" t="e">
        <f>VLOOKUP(A7199,'NFkB target TFs'!$E$10:$E$54,1,FALSE)</f>
        <v>#N/A</v>
      </c>
      <c r="P7199" s="25" t="e">
        <f>VLOOKUP(A7199,'all NFkB targets'!$A$6:$A$571,1,FALSE)</f>
        <v>#N/A</v>
      </c>
    </row>
    <row r="7200" spans="1:16" x14ac:dyDescent="0.25">
      <c r="A7200" s="96" t="s">
        <v>789</v>
      </c>
      <c r="B7200" s="21" t="s">
        <v>790</v>
      </c>
      <c r="C7200" s="21"/>
      <c r="D7200" s="22">
        <v>0</v>
      </c>
      <c r="E7200" s="23">
        <v>4.3096332381897341E-2</v>
      </c>
      <c r="F7200" s="23">
        <v>1.4133677749455823E-3</v>
      </c>
      <c r="G7200" s="23">
        <v>0.52894195404341204</v>
      </c>
      <c r="H7200" s="23">
        <v>-0.21739536712199994</v>
      </c>
      <c r="I7200" s="25">
        <f t="shared" si="448"/>
        <v>0</v>
      </c>
      <c r="J7200" s="25">
        <f t="shared" si="449"/>
        <v>0</v>
      </c>
      <c r="K7200" s="25">
        <f t="shared" si="450"/>
        <v>0</v>
      </c>
      <c r="L7200" s="25">
        <f t="shared" si="451"/>
        <v>0</v>
      </c>
      <c r="M7200" s="25">
        <v>0</v>
      </c>
      <c r="N7200" s="25" t="e">
        <v>#N/A</v>
      </c>
      <c r="O7200" s="25" t="e">
        <f>VLOOKUP(A7200,'NFkB target TFs'!$E$10:$E$54,1,FALSE)</f>
        <v>#N/A</v>
      </c>
      <c r="P7200" s="25" t="e">
        <f>VLOOKUP(A7200,'all NFkB targets'!$A$6:$A$571,1,FALSE)</f>
        <v>#N/A</v>
      </c>
    </row>
    <row r="7201" spans="1:16" x14ac:dyDescent="0.25">
      <c r="A7201" s="96" t="s">
        <v>3544</v>
      </c>
      <c r="B7201" s="21" t="s">
        <v>3545</v>
      </c>
      <c r="C7201" s="21"/>
      <c r="D7201" s="22">
        <v>0</v>
      </c>
      <c r="E7201" s="23">
        <v>0.31408799864374598</v>
      </c>
      <c r="F7201" s="23">
        <v>0.14677537469175292</v>
      </c>
      <c r="G7201" s="23">
        <v>-1.9274543653656533E-2</v>
      </c>
      <c r="H7201" s="23">
        <v>-0.21744342000031641</v>
      </c>
      <c r="I7201" s="25">
        <f t="shared" si="448"/>
        <v>0</v>
      </c>
      <c r="J7201" s="25">
        <f t="shared" si="449"/>
        <v>0</v>
      </c>
      <c r="K7201" s="25">
        <f t="shared" si="450"/>
        <v>0</v>
      </c>
      <c r="L7201" s="25">
        <f t="shared" si="451"/>
        <v>0</v>
      </c>
      <c r="M7201" s="25">
        <v>0</v>
      </c>
      <c r="N7201" s="25" t="e">
        <v>#N/A</v>
      </c>
      <c r="O7201" s="25" t="e">
        <f>VLOOKUP(A7201,'NFkB target TFs'!$E$10:$E$54,1,FALSE)</f>
        <v>#N/A</v>
      </c>
      <c r="P7201" s="25" t="e">
        <f>VLOOKUP(A7201,'all NFkB targets'!$A$6:$A$571,1,FALSE)</f>
        <v>#N/A</v>
      </c>
    </row>
    <row r="7202" spans="1:16" x14ac:dyDescent="0.25">
      <c r="A7202" s="96" t="s">
        <v>9947</v>
      </c>
      <c r="B7202" s="21" t="s">
        <v>9948</v>
      </c>
      <c r="C7202" s="21"/>
      <c r="D7202" s="22">
        <v>0</v>
      </c>
      <c r="E7202" s="23">
        <v>0.22045392156965465</v>
      </c>
      <c r="F7202" s="23">
        <v>0.25589663416853436</v>
      </c>
      <c r="G7202" s="23">
        <v>-0.34958711982071189</v>
      </c>
      <c r="H7202" s="23">
        <v>-0.21744935568682211</v>
      </c>
      <c r="I7202" s="25">
        <f t="shared" si="448"/>
        <v>0</v>
      </c>
      <c r="J7202" s="25">
        <f t="shared" si="449"/>
        <v>0</v>
      </c>
      <c r="K7202" s="25">
        <f t="shared" si="450"/>
        <v>0</v>
      </c>
      <c r="L7202" s="25">
        <f t="shared" si="451"/>
        <v>0</v>
      </c>
      <c r="M7202" s="25">
        <v>0</v>
      </c>
      <c r="N7202" s="25" t="e">
        <v>#N/A</v>
      </c>
      <c r="O7202" s="25" t="e">
        <f>VLOOKUP(A7202,'NFkB target TFs'!$E$10:$E$54,1,FALSE)</f>
        <v>#N/A</v>
      </c>
      <c r="P7202" s="25" t="e">
        <f>VLOOKUP(A7202,'all NFkB targets'!$A$6:$A$571,1,FALSE)</f>
        <v>#N/A</v>
      </c>
    </row>
    <row r="7203" spans="1:16" x14ac:dyDescent="0.25">
      <c r="A7203" s="96" t="s">
        <v>11869</v>
      </c>
      <c r="B7203" s="21" t="s">
        <v>941</v>
      </c>
      <c r="C7203" s="21"/>
      <c r="D7203" s="22">
        <v>0</v>
      </c>
      <c r="E7203" s="23">
        <v>-5.8775672362358415E-2</v>
      </c>
      <c r="F7203" s="23">
        <v>0.18547753821722771</v>
      </c>
      <c r="G7203" s="23">
        <v>0.17034275011784994</v>
      </c>
      <c r="H7203" s="23">
        <v>-0.2175496436696446</v>
      </c>
      <c r="I7203" s="25">
        <f t="shared" si="448"/>
        <v>0</v>
      </c>
      <c r="J7203" s="25">
        <f t="shared" si="449"/>
        <v>0</v>
      </c>
      <c r="K7203" s="25">
        <f t="shared" si="450"/>
        <v>0</v>
      </c>
      <c r="L7203" s="25">
        <f t="shared" si="451"/>
        <v>0</v>
      </c>
      <c r="M7203" s="25">
        <v>0</v>
      </c>
      <c r="N7203" s="25" t="e">
        <v>#N/A</v>
      </c>
      <c r="O7203" s="25" t="e">
        <f>VLOOKUP(A7203,'NFkB target TFs'!$E$10:$E$54,1,FALSE)</f>
        <v>#N/A</v>
      </c>
      <c r="P7203" s="25" t="e">
        <f>VLOOKUP(A7203,'all NFkB targets'!$A$6:$A$571,1,FALSE)</f>
        <v>#N/A</v>
      </c>
    </row>
    <row r="7204" spans="1:16" x14ac:dyDescent="0.25">
      <c r="A7204" s="96" t="s">
        <v>11885</v>
      </c>
      <c r="B7204" s="21" t="s">
        <v>941</v>
      </c>
      <c r="C7204" s="21"/>
      <c r="D7204" s="22">
        <v>0</v>
      </c>
      <c r="E7204" s="23">
        <v>0.14974711950468206</v>
      </c>
      <c r="F7204" s="23">
        <v>0.12938684156743499</v>
      </c>
      <c r="G7204" s="23">
        <v>-0.1940360435632465</v>
      </c>
      <c r="H7204" s="23">
        <v>-0.21773330597775531</v>
      </c>
      <c r="I7204" s="25">
        <f t="shared" si="448"/>
        <v>0</v>
      </c>
      <c r="J7204" s="25">
        <f t="shared" si="449"/>
        <v>0</v>
      </c>
      <c r="K7204" s="25">
        <f t="shared" si="450"/>
        <v>0</v>
      </c>
      <c r="L7204" s="25">
        <f t="shared" si="451"/>
        <v>0</v>
      </c>
      <c r="M7204" s="25">
        <v>0</v>
      </c>
      <c r="N7204" s="25" t="e">
        <v>#N/A</v>
      </c>
      <c r="O7204" s="25" t="e">
        <f>VLOOKUP(A7204,'NFkB target TFs'!$E$10:$E$54,1,FALSE)</f>
        <v>#N/A</v>
      </c>
      <c r="P7204" s="25" t="e">
        <f>VLOOKUP(A7204,'all NFkB targets'!$A$6:$A$571,1,FALSE)</f>
        <v>#N/A</v>
      </c>
    </row>
    <row r="7205" spans="1:16" x14ac:dyDescent="0.25">
      <c r="A7205" s="96" t="s">
        <v>12190</v>
      </c>
      <c r="B7205" s="21" t="s">
        <v>12191</v>
      </c>
      <c r="C7205" s="21"/>
      <c r="D7205" s="22">
        <v>0</v>
      </c>
      <c r="E7205" s="24">
        <v>-0.69119819454056697</v>
      </c>
      <c r="F7205" s="28">
        <v>0.14921112598915762</v>
      </c>
      <c r="G7205" s="23">
        <v>6.7804533429076608E-2</v>
      </c>
      <c r="H7205" s="24">
        <v>-0.21832957448087839</v>
      </c>
      <c r="I7205" s="25">
        <f t="shared" si="448"/>
        <v>1</v>
      </c>
      <c r="J7205" s="25">
        <f t="shared" si="449"/>
        <v>0</v>
      </c>
      <c r="K7205" s="25">
        <f t="shared" si="450"/>
        <v>0</v>
      </c>
      <c r="L7205" s="25">
        <f t="shared" si="451"/>
        <v>0</v>
      </c>
      <c r="M7205" s="25">
        <v>1</v>
      </c>
      <c r="N7205" s="25" t="e">
        <v>#N/A</v>
      </c>
      <c r="O7205" s="25" t="e">
        <f>VLOOKUP(A7205,'NFkB target TFs'!$E$10:$E$54,1,FALSE)</f>
        <v>#N/A</v>
      </c>
      <c r="P7205" s="25" t="e">
        <f>VLOOKUP(A7205,'all NFkB targets'!$A$6:$A$571,1,FALSE)</f>
        <v>#N/A</v>
      </c>
    </row>
    <row r="7206" spans="1:16" x14ac:dyDescent="0.25">
      <c r="A7206" s="96" t="s">
        <v>9131</v>
      </c>
      <c r="B7206" s="21" t="s">
        <v>9132</v>
      </c>
      <c r="C7206" s="21"/>
      <c r="D7206" s="22">
        <v>0</v>
      </c>
      <c r="E7206" s="23">
        <v>-0.37800722361499695</v>
      </c>
      <c r="F7206" s="23">
        <v>-0.31258866425073772</v>
      </c>
      <c r="G7206" s="23">
        <v>-0.38621905223312164</v>
      </c>
      <c r="H7206" s="23">
        <v>-0.21833914494433043</v>
      </c>
      <c r="I7206" s="25">
        <f t="shared" si="448"/>
        <v>0</v>
      </c>
      <c r="J7206" s="25">
        <f t="shared" si="449"/>
        <v>0</v>
      </c>
      <c r="K7206" s="25">
        <f t="shared" si="450"/>
        <v>0</v>
      </c>
      <c r="L7206" s="25">
        <f t="shared" si="451"/>
        <v>0</v>
      </c>
      <c r="M7206" s="25">
        <v>0</v>
      </c>
      <c r="N7206" s="25" t="e">
        <v>#N/A</v>
      </c>
      <c r="O7206" s="25" t="e">
        <f>VLOOKUP(A7206,'NFkB target TFs'!$E$10:$E$54,1,FALSE)</f>
        <v>#N/A</v>
      </c>
      <c r="P7206" s="25" t="e">
        <f>VLOOKUP(A7206,'all NFkB targets'!$A$6:$A$571,1,FALSE)</f>
        <v>#N/A</v>
      </c>
    </row>
    <row r="7207" spans="1:16" x14ac:dyDescent="0.25">
      <c r="A7207" s="96" t="s">
        <v>2651</v>
      </c>
      <c r="B7207" s="21" t="s">
        <v>2652</v>
      </c>
      <c r="C7207" s="21"/>
      <c r="D7207" s="22">
        <v>0</v>
      </c>
      <c r="E7207" s="23">
        <v>0.39909595540982229</v>
      </c>
      <c r="F7207" s="23">
        <v>0.12275290617888673</v>
      </c>
      <c r="G7207" s="23">
        <v>-0.31742792361927219</v>
      </c>
      <c r="H7207" s="23">
        <v>-0.2185537808401663</v>
      </c>
      <c r="I7207" s="25">
        <f t="shared" si="448"/>
        <v>0</v>
      </c>
      <c r="J7207" s="25">
        <f t="shared" si="449"/>
        <v>0</v>
      </c>
      <c r="K7207" s="25">
        <f t="shared" si="450"/>
        <v>0</v>
      </c>
      <c r="L7207" s="25">
        <f t="shared" si="451"/>
        <v>0</v>
      </c>
      <c r="M7207" s="25">
        <v>0</v>
      </c>
      <c r="N7207" s="25" t="e">
        <v>#N/A</v>
      </c>
      <c r="O7207" s="25" t="e">
        <f>VLOOKUP(A7207,'NFkB target TFs'!$E$10:$E$54,1,FALSE)</f>
        <v>#N/A</v>
      </c>
      <c r="P7207" s="25" t="e">
        <f>VLOOKUP(A7207,'all NFkB targets'!$A$6:$A$571,1,FALSE)</f>
        <v>#N/A</v>
      </c>
    </row>
    <row r="7208" spans="1:16" x14ac:dyDescent="0.25">
      <c r="A7208" s="96" t="s">
        <v>6596</v>
      </c>
      <c r="B7208" s="21" t="s">
        <v>6597</v>
      </c>
      <c r="C7208" s="21"/>
      <c r="D7208" s="22">
        <v>0</v>
      </c>
      <c r="E7208" s="23">
        <v>-0.26131764145165809</v>
      </c>
      <c r="F7208" s="23">
        <v>-3.4604078209224516E-2</v>
      </c>
      <c r="G7208" s="23">
        <v>-0.11168584370498361</v>
      </c>
      <c r="H7208" s="23">
        <v>-0.21879063505227039</v>
      </c>
      <c r="I7208" s="25">
        <f t="shared" si="448"/>
        <v>0</v>
      </c>
      <c r="J7208" s="25">
        <f t="shared" si="449"/>
        <v>0</v>
      </c>
      <c r="K7208" s="25">
        <f t="shared" si="450"/>
        <v>0</v>
      </c>
      <c r="L7208" s="25">
        <f t="shared" si="451"/>
        <v>0</v>
      </c>
      <c r="M7208" s="25">
        <v>0</v>
      </c>
      <c r="N7208" s="25" t="e">
        <v>#N/A</v>
      </c>
      <c r="O7208" s="25" t="e">
        <f>VLOOKUP(A7208,'NFkB target TFs'!$E$10:$E$54,1,FALSE)</f>
        <v>#N/A</v>
      </c>
      <c r="P7208" s="25" t="e">
        <f>VLOOKUP(A7208,'all NFkB targets'!$A$6:$A$571,1,FALSE)</f>
        <v>#N/A</v>
      </c>
    </row>
    <row r="7209" spans="1:16" x14ac:dyDescent="0.25">
      <c r="A7209" s="96" t="s">
        <v>12627</v>
      </c>
      <c r="B7209" s="21" t="s">
        <v>12628</v>
      </c>
      <c r="C7209" s="21"/>
      <c r="D7209" s="22">
        <v>0</v>
      </c>
      <c r="E7209" s="23">
        <v>1.2840866149823679E-2</v>
      </c>
      <c r="F7209" s="24">
        <v>-0.69830101195272642</v>
      </c>
      <c r="G7209" s="28">
        <v>0.25129937208030961</v>
      </c>
      <c r="H7209" s="24">
        <v>-0.21885262472412739</v>
      </c>
      <c r="I7209" s="25">
        <f t="shared" si="448"/>
        <v>0</v>
      </c>
      <c r="J7209" s="25">
        <f t="shared" si="449"/>
        <v>1</v>
      </c>
      <c r="K7209" s="25">
        <f t="shared" si="450"/>
        <v>0</v>
      </c>
      <c r="L7209" s="25">
        <f t="shared" si="451"/>
        <v>0</v>
      </c>
      <c r="M7209" s="25">
        <v>1</v>
      </c>
      <c r="N7209" s="25" t="e">
        <v>#N/A</v>
      </c>
      <c r="O7209" s="25" t="e">
        <f>VLOOKUP(A7209,'NFkB target TFs'!$E$10:$E$54,1,FALSE)</f>
        <v>#N/A</v>
      </c>
      <c r="P7209" s="25" t="e">
        <f>VLOOKUP(A7209,'all NFkB targets'!$A$6:$A$571,1,FALSE)</f>
        <v>#N/A</v>
      </c>
    </row>
    <row r="7210" spans="1:16" x14ac:dyDescent="0.25">
      <c r="A7210" s="96" t="s">
        <v>10658</v>
      </c>
      <c r="B7210" s="21" t="s">
        <v>10659</v>
      </c>
      <c r="C7210" s="21"/>
      <c r="D7210" s="22">
        <v>0</v>
      </c>
      <c r="E7210" s="23">
        <v>0.23802944721335556</v>
      </c>
      <c r="F7210" s="23">
        <v>-0.23927733478128507</v>
      </c>
      <c r="G7210" s="23">
        <v>-0.12396438318803252</v>
      </c>
      <c r="H7210" s="23">
        <v>-0.21906414050383333</v>
      </c>
      <c r="I7210" s="25">
        <f t="shared" si="448"/>
        <v>0</v>
      </c>
      <c r="J7210" s="25">
        <f t="shared" si="449"/>
        <v>0</v>
      </c>
      <c r="K7210" s="25">
        <f t="shared" si="450"/>
        <v>0</v>
      </c>
      <c r="L7210" s="25">
        <f t="shared" si="451"/>
        <v>0</v>
      </c>
      <c r="M7210" s="25">
        <v>0</v>
      </c>
      <c r="N7210" s="25" t="e">
        <v>#N/A</v>
      </c>
      <c r="O7210" s="25" t="e">
        <f>VLOOKUP(A7210,'NFkB target TFs'!$E$10:$E$54,1,FALSE)</f>
        <v>#N/A</v>
      </c>
      <c r="P7210" s="25" t="e">
        <f>VLOOKUP(A7210,'all NFkB targets'!$A$6:$A$571,1,FALSE)</f>
        <v>#N/A</v>
      </c>
    </row>
    <row r="7211" spans="1:16" x14ac:dyDescent="0.25">
      <c r="A7211" s="96" t="s">
        <v>4381</v>
      </c>
      <c r="B7211" s="21" t="s">
        <v>4382</v>
      </c>
      <c r="C7211" s="21"/>
      <c r="D7211" s="22">
        <v>0</v>
      </c>
      <c r="E7211" s="23">
        <v>0.15039753957353738</v>
      </c>
      <c r="F7211" s="23">
        <v>0.29036869970697587</v>
      </c>
      <c r="G7211" s="23">
        <v>-6.9258878929296844E-2</v>
      </c>
      <c r="H7211" s="23">
        <v>-0.21917538261242686</v>
      </c>
      <c r="I7211" s="25">
        <f t="shared" si="448"/>
        <v>0</v>
      </c>
      <c r="J7211" s="25">
        <f t="shared" si="449"/>
        <v>0</v>
      </c>
      <c r="K7211" s="25">
        <f t="shared" si="450"/>
        <v>0</v>
      </c>
      <c r="L7211" s="25">
        <f t="shared" si="451"/>
        <v>0</v>
      </c>
      <c r="M7211" s="25">
        <v>0</v>
      </c>
      <c r="N7211" s="25" t="e">
        <v>#N/A</v>
      </c>
      <c r="O7211" s="25" t="e">
        <f>VLOOKUP(A7211,'NFkB target TFs'!$E$10:$E$54,1,FALSE)</f>
        <v>#N/A</v>
      </c>
      <c r="P7211" s="25" t="e">
        <f>VLOOKUP(A7211,'all NFkB targets'!$A$6:$A$571,1,FALSE)</f>
        <v>#N/A</v>
      </c>
    </row>
    <row r="7212" spans="1:16" x14ac:dyDescent="0.25">
      <c r="A7212" s="96" t="s">
        <v>10503</v>
      </c>
      <c r="B7212" s="21" t="s">
        <v>10504</v>
      </c>
      <c r="C7212" s="21"/>
      <c r="D7212" s="22">
        <v>0</v>
      </c>
      <c r="E7212" s="23">
        <v>4.2345066068615919E-2</v>
      </c>
      <c r="F7212" s="23">
        <v>0.18891659644261607</v>
      </c>
      <c r="G7212" s="23">
        <v>-0.12964675802369571</v>
      </c>
      <c r="H7212" s="23">
        <v>-0.21954308890446161</v>
      </c>
      <c r="I7212" s="25">
        <f t="shared" ref="I7212:I7275" si="452">IF(ABS(E7212)&gt;0.585,1,0)</f>
        <v>0</v>
      </c>
      <c r="J7212" s="25">
        <f t="shared" ref="J7212:J7275" si="453">IF(ABS(F7212)&gt;0.585,1,0)</f>
        <v>0</v>
      </c>
      <c r="K7212" s="25">
        <f t="shared" ref="K7212:K7275" si="454">IF(ABS(G7212)&gt;0.585,1,0)</f>
        <v>0</v>
      </c>
      <c r="L7212" s="25">
        <f t="shared" ref="L7212:L7275" si="455">IF(ABS(H7212)&gt;0.585,1,0)</f>
        <v>0</v>
      </c>
      <c r="M7212" s="25">
        <v>0</v>
      </c>
      <c r="N7212" s="25" t="e">
        <v>#N/A</v>
      </c>
      <c r="O7212" s="25" t="e">
        <f>VLOOKUP(A7212,'NFkB target TFs'!$E$10:$E$54,1,FALSE)</f>
        <v>#N/A</v>
      </c>
      <c r="P7212" s="25" t="e">
        <f>VLOOKUP(A7212,'all NFkB targets'!$A$6:$A$571,1,FALSE)</f>
        <v>#N/A</v>
      </c>
    </row>
    <row r="7213" spans="1:16" x14ac:dyDescent="0.25">
      <c r="A7213" s="96" t="s">
        <v>9795</v>
      </c>
      <c r="B7213" s="21" t="s">
        <v>9796</v>
      </c>
      <c r="C7213" s="21"/>
      <c r="D7213" s="22">
        <v>0</v>
      </c>
      <c r="E7213" s="23">
        <v>8.5532376574954175E-2</v>
      </c>
      <c r="F7213" s="23">
        <v>-4.2213304162445113E-2</v>
      </c>
      <c r="G7213" s="23">
        <v>-0.29541732931872033</v>
      </c>
      <c r="H7213" s="23">
        <v>-0.21955031940258476</v>
      </c>
      <c r="I7213" s="25">
        <f t="shared" si="452"/>
        <v>0</v>
      </c>
      <c r="J7213" s="25">
        <f t="shared" si="453"/>
        <v>0</v>
      </c>
      <c r="K7213" s="25">
        <f t="shared" si="454"/>
        <v>0</v>
      </c>
      <c r="L7213" s="25">
        <f t="shared" si="455"/>
        <v>0</v>
      </c>
      <c r="M7213" s="25">
        <v>0</v>
      </c>
      <c r="N7213" s="25" t="e">
        <v>#N/A</v>
      </c>
      <c r="O7213" s="25" t="e">
        <f>VLOOKUP(A7213,'NFkB target TFs'!$E$10:$E$54,1,FALSE)</f>
        <v>#N/A</v>
      </c>
      <c r="P7213" s="25" t="e">
        <f>VLOOKUP(A7213,'all NFkB targets'!$A$6:$A$571,1,FALSE)</f>
        <v>#N/A</v>
      </c>
    </row>
    <row r="7214" spans="1:16" x14ac:dyDescent="0.25">
      <c r="A7214" s="96" t="s">
        <v>1885</v>
      </c>
      <c r="B7214" s="21" t="s">
        <v>1886</v>
      </c>
      <c r="C7214" s="21"/>
      <c r="D7214" s="22">
        <v>0</v>
      </c>
      <c r="E7214" s="23">
        <v>-0.31588347572055614</v>
      </c>
      <c r="F7214" s="23">
        <v>-0.32179175438536045</v>
      </c>
      <c r="G7214" s="23">
        <v>-0.4743419789217837</v>
      </c>
      <c r="H7214" s="23">
        <v>-0.21971489227505125</v>
      </c>
      <c r="I7214" s="25">
        <f t="shared" si="452"/>
        <v>0</v>
      </c>
      <c r="J7214" s="25">
        <f t="shared" si="453"/>
        <v>0</v>
      </c>
      <c r="K7214" s="25">
        <f t="shared" si="454"/>
        <v>0</v>
      </c>
      <c r="L7214" s="25">
        <f t="shared" si="455"/>
        <v>0</v>
      </c>
      <c r="M7214" s="25">
        <v>0</v>
      </c>
      <c r="N7214" s="25" t="e">
        <v>#N/A</v>
      </c>
      <c r="O7214" s="25" t="e">
        <f>VLOOKUP(A7214,'NFkB target TFs'!$E$10:$E$54,1,FALSE)</f>
        <v>#N/A</v>
      </c>
      <c r="P7214" s="25" t="e">
        <f>VLOOKUP(A7214,'all NFkB targets'!$A$6:$A$571,1,FALSE)</f>
        <v>#N/A</v>
      </c>
    </row>
    <row r="7215" spans="1:16" x14ac:dyDescent="0.25">
      <c r="A7215" s="96" t="s">
        <v>4640</v>
      </c>
      <c r="B7215" s="21" t="s">
        <v>4641</v>
      </c>
      <c r="C7215" s="21"/>
      <c r="D7215" s="22">
        <v>0</v>
      </c>
      <c r="E7215" s="23">
        <v>-8.636816163209704E-2</v>
      </c>
      <c r="F7215" s="23">
        <v>-2.6129284085773283E-2</v>
      </c>
      <c r="G7215" s="23">
        <v>2.1424147265103149E-2</v>
      </c>
      <c r="H7215" s="23">
        <v>-0.2197523309352897</v>
      </c>
      <c r="I7215" s="25">
        <f t="shared" si="452"/>
        <v>0</v>
      </c>
      <c r="J7215" s="25">
        <f t="shared" si="453"/>
        <v>0</v>
      </c>
      <c r="K7215" s="25">
        <f t="shared" si="454"/>
        <v>0</v>
      </c>
      <c r="L7215" s="25">
        <f t="shared" si="455"/>
        <v>0</v>
      </c>
      <c r="M7215" s="25">
        <v>0</v>
      </c>
      <c r="N7215" s="25" t="e">
        <v>#N/A</v>
      </c>
      <c r="O7215" s="25" t="e">
        <f>VLOOKUP(A7215,'NFkB target TFs'!$E$10:$E$54,1,FALSE)</f>
        <v>#N/A</v>
      </c>
      <c r="P7215" s="25" t="e">
        <f>VLOOKUP(A7215,'all NFkB targets'!$A$6:$A$571,1,FALSE)</f>
        <v>#N/A</v>
      </c>
    </row>
    <row r="7216" spans="1:16" x14ac:dyDescent="0.25">
      <c r="A7216" s="96" t="s">
        <v>5709</v>
      </c>
      <c r="B7216" s="21" t="s">
        <v>5710</v>
      </c>
      <c r="C7216" s="21"/>
      <c r="D7216" s="22">
        <v>0</v>
      </c>
      <c r="E7216" s="23">
        <v>-0.13763721184166652</v>
      </c>
      <c r="F7216" s="23">
        <v>-0.26978836520755772</v>
      </c>
      <c r="G7216" s="23">
        <v>-9.1194842898894901E-2</v>
      </c>
      <c r="H7216" s="23">
        <v>-0.2197735527353778</v>
      </c>
      <c r="I7216" s="25">
        <f t="shared" si="452"/>
        <v>0</v>
      </c>
      <c r="J7216" s="25">
        <f t="shared" si="453"/>
        <v>0</v>
      </c>
      <c r="K7216" s="25">
        <f t="shared" si="454"/>
        <v>0</v>
      </c>
      <c r="L7216" s="25">
        <f t="shared" si="455"/>
        <v>0</v>
      </c>
      <c r="M7216" s="25">
        <v>0</v>
      </c>
      <c r="N7216" s="25" t="e">
        <v>#N/A</v>
      </c>
      <c r="O7216" s="25" t="e">
        <f>VLOOKUP(A7216,'NFkB target TFs'!$E$10:$E$54,1,FALSE)</f>
        <v>#N/A</v>
      </c>
      <c r="P7216" s="25" t="e">
        <f>VLOOKUP(A7216,'all NFkB targets'!$A$6:$A$571,1,FALSE)</f>
        <v>#N/A</v>
      </c>
    </row>
    <row r="7217" spans="1:16" x14ac:dyDescent="0.25">
      <c r="A7217" s="96" t="s">
        <v>9005</v>
      </c>
      <c r="B7217" s="21" t="s">
        <v>941</v>
      </c>
      <c r="C7217" s="21"/>
      <c r="D7217" s="22">
        <v>0</v>
      </c>
      <c r="E7217" s="23">
        <v>-0.10242125656054099</v>
      </c>
      <c r="F7217" s="23">
        <v>-2.2533336432760315E-2</v>
      </c>
      <c r="G7217" s="23">
        <v>-0.34361350691348641</v>
      </c>
      <c r="H7217" s="23">
        <v>-0.21987300987489924</v>
      </c>
      <c r="I7217" s="25">
        <f t="shared" si="452"/>
        <v>0</v>
      </c>
      <c r="J7217" s="25">
        <f t="shared" si="453"/>
        <v>0</v>
      </c>
      <c r="K7217" s="25">
        <f t="shared" si="454"/>
        <v>0</v>
      </c>
      <c r="L7217" s="25">
        <f t="shared" si="455"/>
        <v>0</v>
      </c>
      <c r="M7217" s="25">
        <v>0</v>
      </c>
      <c r="N7217" s="25" t="e">
        <v>#N/A</v>
      </c>
      <c r="O7217" s="25" t="e">
        <f>VLOOKUP(A7217,'NFkB target TFs'!$E$10:$E$54,1,FALSE)</f>
        <v>#N/A</v>
      </c>
      <c r="P7217" s="25" t="e">
        <f>VLOOKUP(A7217,'all NFkB targets'!$A$6:$A$571,1,FALSE)</f>
        <v>#N/A</v>
      </c>
    </row>
    <row r="7218" spans="1:16" x14ac:dyDescent="0.25">
      <c r="A7218" s="96" t="s">
        <v>4452</v>
      </c>
      <c r="B7218" s="21" t="s">
        <v>4453</v>
      </c>
      <c r="C7218" s="21"/>
      <c r="D7218" s="22">
        <v>0</v>
      </c>
      <c r="E7218" s="23">
        <v>-7.2413537386561033E-2</v>
      </c>
      <c r="F7218" s="23">
        <v>-7.7487880799228984E-2</v>
      </c>
      <c r="G7218" s="23">
        <v>-3.5239019244680987E-2</v>
      </c>
      <c r="H7218" s="23">
        <v>-0.21991590923332127</v>
      </c>
      <c r="I7218" s="25">
        <f t="shared" si="452"/>
        <v>0</v>
      </c>
      <c r="J7218" s="25">
        <f t="shared" si="453"/>
        <v>0</v>
      </c>
      <c r="K7218" s="25">
        <f t="shared" si="454"/>
        <v>0</v>
      </c>
      <c r="L7218" s="25">
        <f t="shared" si="455"/>
        <v>0</v>
      </c>
      <c r="M7218" s="25">
        <v>0</v>
      </c>
      <c r="N7218" s="25" t="e">
        <v>#N/A</v>
      </c>
      <c r="O7218" s="25" t="e">
        <f>VLOOKUP(A7218,'NFkB target TFs'!$E$10:$E$54,1,FALSE)</f>
        <v>#N/A</v>
      </c>
      <c r="P7218" s="25" t="e">
        <f>VLOOKUP(A7218,'all NFkB targets'!$A$6:$A$571,1,FALSE)</f>
        <v>#N/A</v>
      </c>
    </row>
    <row r="7219" spans="1:16" x14ac:dyDescent="0.25">
      <c r="A7219" s="96" t="s">
        <v>3348</v>
      </c>
      <c r="B7219" s="21" t="s">
        <v>3349</v>
      </c>
      <c r="C7219" s="21"/>
      <c r="D7219" s="22">
        <v>0</v>
      </c>
      <c r="E7219" s="23">
        <v>-0.33441903907055942</v>
      </c>
      <c r="F7219" s="23">
        <v>0.2933995469050058</v>
      </c>
      <c r="G7219" s="23">
        <v>-4.0046666703758317E-2</v>
      </c>
      <c r="H7219" s="23">
        <v>-0.21994719839787968</v>
      </c>
      <c r="I7219" s="25">
        <f t="shared" si="452"/>
        <v>0</v>
      </c>
      <c r="J7219" s="25">
        <f t="shared" si="453"/>
        <v>0</v>
      </c>
      <c r="K7219" s="25">
        <f t="shared" si="454"/>
        <v>0</v>
      </c>
      <c r="L7219" s="25">
        <f t="shared" si="455"/>
        <v>0</v>
      </c>
      <c r="M7219" s="25">
        <v>0</v>
      </c>
      <c r="N7219" s="25" t="e">
        <v>#N/A</v>
      </c>
      <c r="O7219" s="25" t="e">
        <f>VLOOKUP(A7219,'NFkB target TFs'!$E$10:$E$54,1,FALSE)</f>
        <v>#N/A</v>
      </c>
      <c r="P7219" s="25" t="e">
        <f>VLOOKUP(A7219,'all NFkB targets'!$A$6:$A$571,1,FALSE)</f>
        <v>#N/A</v>
      </c>
    </row>
    <row r="7220" spans="1:16" x14ac:dyDescent="0.25">
      <c r="A7220" s="96" t="s">
        <v>11845</v>
      </c>
      <c r="B7220" s="21" t="s">
        <v>941</v>
      </c>
      <c r="C7220" s="21"/>
      <c r="D7220" s="22">
        <v>0</v>
      </c>
      <c r="E7220" s="23">
        <v>0.43508570838449423</v>
      </c>
      <c r="F7220" s="23">
        <v>0.38761619100957118</v>
      </c>
      <c r="G7220" s="23">
        <v>4.1136883048763222E-2</v>
      </c>
      <c r="H7220" s="23">
        <v>-0.22015786316006383</v>
      </c>
      <c r="I7220" s="25">
        <f t="shared" si="452"/>
        <v>0</v>
      </c>
      <c r="J7220" s="25">
        <f t="shared" si="453"/>
        <v>0</v>
      </c>
      <c r="K7220" s="25">
        <f t="shared" si="454"/>
        <v>0</v>
      </c>
      <c r="L7220" s="25">
        <f t="shared" si="455"/>
        <v>0</v>
      </c>
      <c r="M7220" s="25">
        <v>0</v>
      </c>
      <c r="N7220" s="25" t="e">
        <v>#N/A</v>
      </c>
      <c r="O7220" s="25" t="e">
        <f>VLOOKUP(A7220,'NFkB target TFs'!$E$10:$E$54,1,FALSE)</f>
        <v>#N/A</v>
      </c>
      <c r="P7220" s="25" t="e">
        <f>VLOOKUP(A7220,'all NFkB targets'!$A$6:$A$571,1,FALSE)</f>
        <v>#N/A</v>
      </c>
    </row>
    <row r="7221" spans="1:16" x14ac:dyDescent="0.25">
      <c r="A7221" s="96" t="s">
        <v>2705</v>
      </c>
      <c r="B7221" s="21" t="s">
        <v>2706</v>
      </c>
      <c r="C7221" s="21"/>
      <c r="D7221" s="22">
        <v>0</v>
      </c>
      <c r="E7221" s="23">
        <v>4.9547704711737216E-2</v>
      </c>
      <c r="F7221" s="23">
        <v>0.29579630580958577</v>
      </c>
      <c r="G7221" s="23">
        <v>0.14779419364249929</v>
      </c>
      <c r="H7221" s="23">
        <v>-0.22024216607537411</v>
      </c>
      <c r="I7221" s="25">
        <f t="shared" si="452"/>
        <v>0</v>
      </c>
      <c r="J7221" s="25">
        <f t="shared" si="453"/>
        <v>0</v>
      </c>
      <c r="K7221" s="25">
        <f t="shared" si="454"/>
        <v>0</v>
      </c>
      <c r="L7221" s="25">
        <f t="shared" si="455"/>
        <v>0</v>
      </c>
      <c r="M7221" s="25">
        <v>0</v>
      </c>
      <c r="N7221" s="25" t="e">
        <v>#N/A</v>
      </c>
      <c r="O7221" s="25" t="e">
        <f>VLOOKUP(A7221,'NFkB target TFs'!$E$10:$E$54,1,FALSE)</f>
        <v>#N/A</v>
      </c>
      <c r="P7221" s="25" t="e">
        <f>VLOOKUP(A7221,'all NFkB targets'!$A$6:$A$571,1,FALSE)</f>
        <v>#N/A</v>
      </c>
    </row>
    <row r="7222" spans="1:16" x14ac:dyDescent="0.25">
      <c r="A7222" s="96" t="s">
        <v>15000</v>
      </c>
      <c r="B7222" s="21" t="s">
        <v>941</v>
      </c>
      <c r="C7222" s="21"/>
      <c r="D7222" s="22">
        <v>0</v>
      </c>
      <c r="E7222" s="24">
        <v>-1.3099673052575556</v>
      </c>
      <c r="F7222" s="24">
        <v>-0.94898471413977659</v>
      </c>
      <c r="G7222" s="28">
        <v>1.8941469463517597</v>
      </c>
      <c r="H7222" s="24">
        <v>-0.22044977635410204</v>
      </c>
      <c r="I7222" s="25">
        <f t="shared" si="452"/>
        <v>1</v>
      </c>
      <c r="J7222" s="25">
        <f t="shared" si="453"/>
        <v>1</v>
      </c>
      <c r="K7222" s="25">
        <f t="shared" si="454"/>
        <v>1</v>
      </c>
      <c r="L7222" s="25">
        <f t="shared" si="455"/>
        <v>0</v>
      </c>
      <c r="M7222" s="25">
        <v>1</v>
      </c>
      <c r="N7222" s="25" t="e">
        <v>#N/A</v>
      </c>
      <c r="O7222" s="25" t="e">
        <f>VLOOKUP(A7222,'NFkB target TFs'!$E$10:$E$54,1,FALSE)</f>
        <v>#N/A</v>
      </c>
      <c r="P7222" s="25" t="e">
        <f>VLOOKUP(A7222,'all NFkB targets'!$A$6:$A$571,1,FALSE)</f>
        <v>#N/A</v>
      </c>
    </row>
    <row r="7223" spans="1:16" x14ac:dyDescent="0.25">
      <c r="A7223" s="96" t="s">
        <v>11124</v>
      </c>
      <c r="B7223" s="21" t="s">
        <v>11125</v>
      </c>
      <c r="C7223" s="21"/>
      <c r="D7223" s="22">
        <v>0</v>
      </c>
      <c r="E7223" s="23">
        <v>-0.50609490276648561</v>
      </c>
      <c r="F7223" s="23">
        <v>-0.20690253123675337</v>
      </c>
      <c r="G7223" s="23">
        <v>-0.4650616552101639</v>
      </c>
      <c r="H7223" s="23">
        <v>-0.22058472212193883</v>
      </c>
      <c r="I7223" s="25">
        <f t="shared" si="452"/>
        <v>0</v>
      </c>
      <c r="J7223" s="25">
        <f t="shared" si="453"/>
        <v>0</v>
      </c>
      <c r="K7223" s="25">
        <f t="shared" si="454"/>
        <v>0</v>
      </c>
      <c r="L7223" s="25">
        <f t="shared" si="455"/>
        <v>0</v>
      </c>
      <c r="M7223" s="25">
        <v>0</v>
      </c>
      <c r="N7223" s="25" t="e">
        <v>#N/A</v>
      </c>
      <c r="O7223" s="25" t="e">
        <f>VLOOKUP(A7223,'NFkB target TFs'!$E$10:$E$54,1,FALSE)</f>
        <v>#N/A</v>
      </c>
      <c r="P7223" s="25" t="e">
        <f>VLOOKUP(A7223,'all NFkB targets'!$A$6:$A$571,1,FALSE)</f>
        <v>#N/A</v>
      </c>
    </row>
    <row r="7224" spans="1:16" x14ac:dyDescent="0.25">
      <c r="A7224" s="96" t="s">
        <v>11873</v>
      </c>
      <c r="B7224" s="21" t="s">
        <v>941</v>
      </c>
      <c r="C7224" s="21"/>
      <c r="D7224" s="22">
        <v>0</v>
      </c>
      <c r="E7224" s="23">
        <v>0.34205236397298644</v>
      </c>
      <c r="F7224" s="23">
        <v>0.11531876780713976</v>
      </c>
      <c r="G7224" s="23">
        <v>0.22704891916466891</v>
      </c>
      <c r="H7224" s="23">
        <v>-0.22059116412585739</v>
      </c>
      <c r="I7224" s="25">
        <f t="shared" si="452"/>
        <v>0</v>
      </c>
      <c r="J7224" s="25">
        <f t="shared" si="453"/>
        <v>0</v>
      </c>
      <c r="K7224" s="25">
        <f t="shared" si="454"/>
        <v>0</v>
      </c>
      <c r="L7224" s="25">
        <f t="shared" si="455"/>
        <v>0</v>
      </c>
      <c r="M7224" s="25">
        <v>0</v>
      </c>
      <c r="N7224" s="25" t="e">
        <v>#N/A</v>
      </c>
      <c r="O7224" s="25" t="e">
        <f>VLOOKUP(A7224,'NFkB target TFs'!$E$10:$E$54,1,FALSE)</f>
        <v>#N/A</v>
      </c>
      <c r="P7224" s="25" t="e">
        <f>VLOOKUP(A7224,'all NFkB targets'!$A$6:$A$571,1,FALSE)</f>
        <v>#N/A</v>
      </c>
    </row>
    <row r="7225" spans="1:16" x14ac:dyDescent="0.25">
      <c r="A7225" s="96" t="s">
        <v>2055</v>
      </c>
      <c r="B7225" s="21" t="s">
        <v>2056</v>
      </c>
      <c r="C7225" s="21"/>
      <c r="D7225" s="22">
        <v>0</v>
      </c>
      <c r="E7225" s="23">
        <v>-9.3544902136511399E-2</v>
      </c>
      <c r="F7225" s="23">
        <v>-0.11525002471118344</v>
      </c>
      <c r="G7225" s="23">
        <v>-0.1177442332515105</v>
      </c>
      <c r="H7225" s="23">
        <v>-0.22076947780314507</v>
      </c>
      <c r="I7225" s="25">
        <f t="shared" si="452"/>
        <v>0</v>
      </c>
      <c r="J7225" s="25">
        <f t="shared" si="453"/>
        <v>0</v>
      </c>
      <c r="K7225" s="25">
        <f t="shared" si="454"/>
        <v>0</v>
      </c>
      <c r="L7225" s="25">
        <f t="shared" si="455"/>
        <v>0</v>
      </c>
      <c r="M7225" s="25">
        <v>0</v>
      </c>
      <c r="N7225" s="25" t="e">
        <v>#N/A</v>
      </c>
      <c r="O7225" s="25" t="e">
        <f>VLOOKUP(A7225,'NFkB target TFs'!$E$10:$E$54,1,FALSE)</f>
        <v>#N/A</v>
      </c>
      <c r="P7225" s="25" t="e">
        <f>VLOOKUP(A7225,'all NFkB targets'!$A$6:$A$571,1,FALSE)</f>
        <v>#N/A</v>
      </c>
    </row>
    <row r="7226" spans="1:16" x14ac:dyDescent="0.25">
      <c r="A7226" s="96" t="s">
        <v>3850</v>
      </c>
      <c r="B7226" s="21" t="s">
        <v>3851</v>
      </c>
      <c r="C7226" s="21"/>
      <c r="D7226" s="22">
        <v>0</v>
      </c>
      <c r="E7226" s="23">
        <v>-0.42324369204729456</v>
      </c>
      <c r="F7226" s="23">
        <v>-0.4204919293709522</v>
      </c>
      <c r="G7226" s="23">
        <v>-0.1188157524084021</v>
      </c>
      <c r="H7226" s="23">
        <v>-0.22077194542462761</v>
      </c>
      <c r="I7226" s="25">
        <f t="shared" si="452"/>
        <v>0</v>
      </c>
      <c r="J7226" s="25">
        <f t="shared" si="453"/>
        <v>0</v>
      </c>
      <c r="K7226" s="25">
        <f t="shared" si="454"/>
        <v>0</v>
      </c>
      <c r="L7226" s="25">
        <f t="shared" si="455"/>
        <v>0</v>
      </c>
      <c r="M7226" s="25">
        <v>0</v>
      </c>
      <c r="N7226" s="25" t="e">
        <v>#N/A</v>
      </c>
      <c r="O7226" s="25" t="e">
        <f>VLOOKUP(A7226,'NFkB target TFs'!$E$10:$E$54,1,FALSE)</f>
        <v>#N/A</v>
      </c>
      <c r="P7226" s="25" t="e">
        <f>VLOOKUP(A7226,'all NFkB targets'!$A$6:$A$571,1,FALSE)</f>
        <v>#N/A</v>
      </c>
    </row>
    <row r="7227" spans="1:16" x14ac:dyDescent="0.25">
      <c r="A7227" s="96" t="s">
        <v>8999</v>
      </c>
      <c r="B7227" s="21" t="s">
        <v>941</v>
      </c>
      <c r="C7227" s="21"/>
      <c r="D7227" s="22">
        <v>0</v>
      </c>
      <c r="E7227" s="23">
        <v>-0.1401776580482601</v>
      </c>
      <c r="F7227" s="23">
        <v>-3.5853876263589213E-2</v>
      </c>
      <c r="G7227" s="23">
        <v>-0.22306834835330974</v>
      </c>
      <c r="H7227" s="23">
        <v>-0.22079162334211092</v>
      </c>
      <c r="I7227" s="25">
        <f t="shared" si="452"/>
        <v>0</v>
      </c>
      <c r="J7227" s="25">
        <f t="shared" si="453"/>
        <v>0</v>
      </c>
      <c r="K7227" s="25">
        <f t="shared" si="454"/>
        <v>0</v>
      </c>
      <c r="L7227" s="25">
        <f t="shared" si="455"/>
        <v>0</v>
      </c>
      <c r="M7227" s="25">
        <v>0</v>
      </c>
      <c r="N7227" s="25" t="e">
        <v>#N/A</v>
      </c>
      <c r="O7227" s="25" t="e">
        <f>VLOOKUP(A7227,'NFkB target TFs'!$E$10:$E$54,1,FALSE)</f>
        <v>#N/A</v>
      </c>
      <c r="P7227" s="25" t="e">
        <f>VLOOKUP(A7227,'all NFkB targets'!$A$6:$A$571,1,FALSE)</f>
        <v>#N/A</v>
      </c>
    </row>
    <row r="7228" spans="1:16" x14ac:dyDescent="0.25">
      <c r="A7228" s="96" t="s">
        <v>7494</v>
      </c>
      <c r="B7228" s="21" t="s">
        <v>7495</v>
      </c>
      <c r="C7228" s="21"/>
      <c r="D7228" s="22">
        <v>0</v>
      </c>
      <c r="E7228" s="23">
        <v>-0.3106781649087092</v>
      </c>
      <c r="F7228" s="23">
        <v>0.42150955544110702</v>
      </c>
      <c r="G7228" s="23">
        <v>0.45398651071953644</v>
      </c>
      <c r="H7228" s="23">
        <v>-0.22081457778275157</v>
      </c>
      <c r="I7228" s="25">
        <f t="shared" si="452"/>
        <v>0</v>
      </c>
      <c r="J7228" s="25">
        <f t="shared" si="453"/>
        <v>0</v>
      </c>
      <c r="K7228" s="25">
        <f t="shared" si="454"/>
        <v>0</v>
      </c>
      <c r="L7228" s="25">
        <f t="shared" si="455"/>
        <v>0</v>
      </c>
      <c r="M7228" s="25">
        <v>0</v>
      </c>
      <c r="N7228" s="25" t="e">
        <v>#N/A</v>
      </c>
      <c r="O7228" s="25" t="e">
        <f>VLOOKUP(A7228,'NFkB target TFs'!$E$10:$E$54,1,FALSE)</f>
        <v>#N/A</v>
      </c>
      <c r="P7228" s="25" t="e">
        <f>VLOOKUP(A7228,'all NFkB targets'!$A$6:$A$571,1,FALSE)</f>
        <v>#N/A</v>
      </c>
    </row>
    <row r="7229" spans="1:16" x14ac:dyDescent="0.25">
      <c r="A7229" s="96" t="s">
        <v>12893</v>
      </c>
      <c r="B7229" s="21" t="s">
        <v>12894</v>
      </c>
      <c r="C7229" s="21"/>
      <c r="D7229" s="22">
        <v>0</v>
      </c>
      <c r="E7229" s="28">
        <v>0.51009980283284184</v>
      </c>
      <c r="F7229" s="24">
        <v>-0.64520771884794947</v>
      </c>
      <c r="G7229" s="28">
        <v>0.31098601697898748</v>
      </c>
      <c r="H7229" s="24">
        <v>-0.22116819103275437</v>
      </c>
      <c r="I7229" s="25">
        <f t="shared" si="452"/>
        <v>0</v>
      </c>
      <c r="J7229" s="25">
        <f t="shared" si="453"/>
        <v>1</v>
      </c>
      <c r="K7229" s="25">
        <f t="shared" si="454"/>
        <v>0</v>
      </c>
      <c r="L7229" s="25">
        <f t="shared" si="455"/>
        <v>0</v>
      </c>
      <c r="M7229" s="25">
        <v>1</v>
      </c>
      <c r="N7229" s="25" t="e">
        <v>#N/A</v>
      </c>
      <c r="O7229" s="25" t="e">
        <f>VLOOKUP(A7229,'NFkB target TFs'!$E$10:$E$54,1,FALSE)</f>
        <v>#N/A</v>
      </c>
      <c r="P7229" s="25" t="e">
        <f>VLOOKUP(A7229,'all NFkB targets'!$A$6:$A$571,1,FALSE)</f>
        <v>#N/A</v>
      </c>
    </row>
    <row r="7230" spans="1:16" x14ac:dyDescent="0.25">
      <c r="A7230" s="96" t="s">
        <v>3969</v>
      </c>
      <c r="B7230" s="21" t="s">
        <v>3970</v>
      </c>
      <c r="C7230" s="21"/>
      <c r="D7230" s="22">
        <v>0</v>
      </c>
      <c r="E7230" s="23">
        <v>-0.17330450121608176</v>
      </c>
      <c r="F7230" s="23">
        <v>7.6687200730558736E-2</v>
      </c>
      <c r="G7230" s="23">
        <v>-0.3231838863848065</v>
      </c>
      <c r="H7230" s="23">
        <v>-0.22131926778848821</v>
      </c>
      <c r="I7230" s="25">
        <f t="shared" si="452"/>
        <v>0</v>
      </c>
      <c r="J7230" s="25">
        <f t="shared" si="453"/>
        <v>0</v>
      </c>
      <c r="K7230" s="25">
        <f t="shared" si="454"/>
        <v>0</v>
      </c>
      <c r="L7230" s="25">
        <f t="shared" si="455"/>
        <v>0</v>
      </c>
      <c r="M7230" s="25">
        <v>0</v>
      </c>
      <c r="N7230" s="25" t="e">
        <v>#N/A</v>
      </c>
      <c r="O7230" s="25" t="e">
        <f>VLOOKUP(A7230,'NFkB target TFs'!$E$10:$E$54,1,FALSE)</f>
        <v>#N/A</v>
      </c>
      <c r="P7230" s="25" t="e">
        <f>VLOOKUP(A7230,'all NFkB targets'!$A$6:$A$571,1,FALSE)</f>
        <v>#N/A</v>
      </c>
    </row>
    <row r="7231" spans="1:16" x14ac:dyDescent="0.25">
      <c r="A7231" s="96" t="s">
        <v>7864</v>
      </c>
      <c r="B7231" s="21" t="s">
        <v>7865</v>
      </c>
      <c r="C7231" s="21"/>
      <c r="D7231" s="22">
        <v>0</v>
      </c>
      <c r="E7231" s="23">
        <v>1.1166242144007025E-2</v>
      </c>
      <c r="F7231" s="23">
        <v>0.21742499723759307</v>
      </c>
      <c r="G7231" s="23">
        <v>0.35795277970596584</v>
      </c>
      <c r="H7231" s="23">
        <v>-0.22146266582657734</v>
      </c>
      <c r="I7231" s="25">
        <f t="shared" si="452"/>
        <v>0</v>
      </c>
      <c r="J7231" s="25">
        <f t="shared" si="453"/>
        <v>0</v>
      </c>
      <c r="K7231" s="25">
        <f t="shared" si="454"/>
        <v>0</v>
      </c>
      <c r="L7231" s="25">
        <f t="shared" si="455"/>
        <v>0</v>
      </c>
      <c r="M7231" s="25">
        <v>0</v>
      </c>
      <c r="N7231" s="25" t="e">
        <v>#N/A</v>
      </c>
      <c r="O7231" s="25" t="e">
        <f>VLOOKUP(A7231,'NFkB target TFs'!$E$10:$E$54,1,FALSE)</f>
        <v>#N/A</v>
      </c>
      <c r="P7231" s="25" t="e">
        <f>VLOOKUP(A7231,'all NFkB targets'!$A$6:$A$571,1,FALSE)</f>
        <v>#N/A</v>
      </c>
    </row>
    <row r="7232" spans="1:16" x14ac:dyDescent="0.25">
      <c r="A7232" s="96" t="s">
        <v>4917</v>
      </c>
      <c r="B7232" s="21" t="s">
        <v>4918</v>
      </c>
      <c r="C7232" s="21"/>
      <c r="D7232" s="22">
        <v>0</v>
      </c>
      <c r="E7232" s="23">
        <v>-0.188812198321056</v>
      </c>
      <c r="F7232" s="23">
        <v>-0.10257873827202181</v>
      </c>
      <c r="G7232" s="23">
        <v>0.13348391018065484</v>
      </c>
      <c r="H7232" s="23">
        <v>-0.2214943913928942</v>
      </c>
      <c r="I7232" s="25">
        <f t="shared" si="452"/>
        <v>0</v>
      </c>
      <c r="J7232" s="25">
        <f t="shared" si="453"/>
        <v>0</v>
      </c>
      <c r="K7232" s="25">
        <f t="shared" si="454"/>
        <v>0</v>
      </c>
      <c r="L7232" s="25">
        <f t="shared" si="455"/>
        <v>0</v>
      </c>
      <c r="M7232" s="25">
        <v>0</v>
      </c>
      <c r="N7232" s="25" t="e">
        <v>#N/A</v>
      </c>
      <c r="O7232" s="25" t="e">
        <f>VLOOKUP(A7232,'NFkB target TFs'!$E$10:$E$54,1,FALSE)</f>
        <v>#N/A</v>
      </c>
      <c r="P7232" s="25" t="e">
        <f>VLOOKUP(A7232,'all NFkB targets'!$A$6:$A$571,1,FALSE)</f>
        <v>#N/A</v>
      </c>
    </row>
    <row r="7233" spans="1:16" x14ac:dyDescent="0.25">
      <c r="A7233" s="96" t="s">
        <v>2361</v>
      </c>
      <c r="B7233" s="21" t="s">
        <v>2362</v>
      </c>
      <c r="C7233" s="21"/>
      <c r="D7233" s="22">
        <v>0</v>
      </c>
      <c r="E7233" s="23">
        <v>-0.1285182559599819</v>
      </c>
      <c r="F7233" s="23">
        <v>0.10957699377847141</v>
      </c>
      <c r="G7233" s="23">
        <v>-6.3254899191256375E-2</v>
      </c>
      <c r="H7233" s="23">
        <v>-0.22156003871517518</v>
      </c>
      <c r="I7233" s="25">
        <f t="shared" si="452"/>
        <v>0</v>
      </c>
      <c r="J7233" s="25">
        <f t="shared" si="453"/>
        <v>0</v>
      </c>
      <c r="K7233" s="25">
        <f t="shared" si="454"/>
        <v>0</v>
      </c>
      <c r="L7233" s="25">
        <f t="shared" si="455"/>
        <v>0</v>
      </c>
      <c r="M7233" s="25">
        <v>0</v>
      </c>
      <c r="N7233" s="25" t="e">
        <v>#N/A</v>
      </c>
      <c r="O7233" s="25" t="e">
        <f>VLOOKUP(A7233,'NFkB target TFs'!$E$10:$E$54,1,FALSE)</f>
        <v>#N/A</v>
      </c>
      <c r="P7233" s="25" t="e">
        <f>VLOOKUP(A7233,'all NFkB targets'!$A$6:$A$571,1,FALSE)</f>
        <v>#N/A</v>
      </c>
    </row>
    <row r="7234" spans="1:16" x14ac:dyDescent="0.25">
      <c r="A7234" s="96" t="s">
        <v>5920</v>
      </c>
      <c r="B7234" s="21" t="s">
        <v>5921</v>
      </c>
      <c r="C7234" s="21"/>
      <c r="D7234" s="22">
        <v>0</v>
      </c>
      <c r="E7234" s="23">
        <v>-0.55113428464251191</v>
      </c>
      <c r="F7234" s="23">
        <v>-0.24852564592037368</v>
      </c>
      <c r="G7234" s="23">
        <v>-0.23041806324162201</v>
      </c>
      <c r="H7234" s="23">
        <v>-0.22176902568364112</v>
      </c>
      <c r="I7234" s="25">
        <f t="shared" si="452"/>
        <v>0</v>
      </c>
      <c r="J7234" s="25">
        <f t="shared" si="453"/>
        <v>0</v>
      </c>
      <c r="K7234" s="25">
        <f t="shared" si="454"/>
        <v>0</v>
      </c>
      <c r="L7234" s="25">
        <f t="shared" si="455"/>
        <v>0</v>
      </c>
      <c r="M7234" s="25">
        <v>0</v>
      </c>
      <c r="N7234" s="25" t="e">
        <v>#N/A</v>
      </c>
      <c r="O7234" s="25" t="e">
        <f>VLOOKUP(A7234,'NFkB target TFs'!$E$10:$E$54,1,FALSE)</f>
        <v>#N/A</v>
      </c>
      <c r="P7234" s="25" t="e">
        <f>VLOOKUP(A7234,'all NFkB targets'!$A$6:$A$571,1,FALSE)</f>
        <v>#N/A</v>
      </c>
    </row>
    <row r="7235" spans="1:16" x14ac:dyDescent="0.25">
      <c r="A7235" s="96" t="s">
        <v>2161</v>
      </c>
      <c r="B7235" s="21" t="s">
        <v>2162</v>
      </c>
      <c r="C7235" s="21"/>
      <c r="D7235" s="22">
        <v>0</v>
      </c>
      <c r="E7235" s="23">
        <v>-0.13991053686604835</v>
      </c>
      <c r="F7235" s="23">
        <v>-0.2776056261586341</v>
      </c>
      <c r="G7235" s="23">
        <v>-0.33496490643342836</v>
      </c>
      <c r="H7235" s="23">
        <v>-0.22209064942346476</v>
      </c>
      <c r="I7235" s="25">
        <f t="shared" si="452"/>
        <v>0</v>
      </c>
      <c r="J7235" s="25">
        <f t="shared" si="453"/>
        <v>0</v>
      </c>
      <c r="K7235" s="25">
        <f t="shared" si="454"/>
        <v>0</v>
      </c>
      <c r="L7235" s="25">
        <f t="shared" si="455"/>
        <v>0</v>
      </c>
      <c r="M7235" s="25">
        <v>0</v>
      </c>
      <c r="N7235" s="25" t="e">
        <v>#N/A</v>
      </c>
      <c r="O7235" s="25" t="e">
        <f>VLOOKUP(A7235,'NFkB target TFs'!$E$10:$E$54,1,FALSE)</f>
        <v>#N/A</v>
      </c>
      <c r="P7235" s="25" t="e">
        <f>VLOOKUP(A7235,'all NFkB targets'!$A$6:$A$571,1,FALSE)</f>
        <v>#N/A</v>
      </c>
    </row>
    <row r="7236" spans="1:16" x14ac:dyDescent="0.25">
      <c r="A7236" s="96" t="s">
        <v>7630</v>
      </c>
      <c r="B7236" s="21" t="s">
        <v>7631</v>
      </c>
      <c r="C7236" s="21"/>
      <c r="D7236" s="22">
        <v>0</v>
      </c>
      <c r="E7236" s="23">
        <v>0.19988643583960511</v>
      </c>
      <c r="F7236" s="23">
        <v>-6.9247684213172442E-2</v>
      </c>
      <c r="G7236" s="23">
        <v>-0.35897865268100898</v>
      </c>
      <c r="H7236" s="23">
        <v>-0.22254138236468582</v>
      </c>
      <c r="I7236" s="25">
        <f t="shared" si="452"/>
        <v>0</v>
      </c>
      <c r="J7236" s="25">
        <f t="shared" si="453"/>
        <v>0</v>
      </c>
      <c r="K7236" s="25">
        <f t="shared" si="454"/>
        <v>0</v>
      </c>
      <c r="L7236" s="25">
        <f t="shared" si="455"/>
        <v>0</v>
      </c>
      <c r="M7236" s="25">
        <v>0</v>
      </c>
      <c r="N7236" s="25" t="e">
        <v>#N/A</v>
      </c>
      <c r="O7236" s="25" t="e">
        <f>VLOOKUP(A7236,'NFkB target TFs'!$E$10:$E$54,1,FALSE)</f>
        <v>#N/A</v>
      </c>
      <c r="P7236" s="25" t="e">
        <f>VLOOKUP(A7236,'all NFkB targets'!$A$6:$A$571,1,FALSE)</f>
        <v>#N/A</v>
      </c>
    </row>
    <row r="7237" spans="1:16" x14ac:dyDescent="0.25">
      <c r="A7237" s="96" t="s">
        <v>2101</v>
      </c>
      <c r="B7237" s="21" t="s">
        <v>2102</v>
      </c>
      <c r="C7237" s="21"/>
      <c r="D7237" s="22">
        <v>0</v>
      </c>
      <c r="E7237" s="23">
        <v>-0.10244726897081739</v>
      </c>
      <c r="F7237" s="23">
        <v>0.19390607616462521</v>
      </c>
      <c r="G7237" s="23">
        <v>-3.921850629514375E-2</v>
      </c>
      <c r="H7237" s="23">
        <v>-0.22310248655261722</v>
      </c>
      <c r="I7237" s="25">
        <f t="shared" si="452"/>
        <v>0</v>
      </c>
      <c r="J7237" s="25">
        <f t="shared" si="453"/>
        <v>0</v>
      </c>
      <c r="K7237" s="25">
        <f t="shared" si="454"/>
        <v>0</v>
      </c>
      <c r="L7237" s="25">
        <f t="shared" si="455"/>
        <v>0</v>
      </c>
      <c r="M7237" s="25">
        <v>0</v>
      </c>
      <c r="N7237" s="25" t="e">
        <v>#N/A</v>
      </c>
      <c r="O7237" s="25" t="e">
        <f>VLOOKUP(A7237,'NFkB target TFs'!$E$10:$E$54,1,FALSE)</f>
        <v>#N/A</v>
      </c>
      <c r="P7237" s="25" t="e">
        <f>VLOOKUP(A7237,'all NFkB targets'!$A$6:$A$571,1,FALSE)</f>
        <v>#N/A</v>
      </c>
    </row>
    <row r="7238" spans="1:16" x14ac:dyDescent="0.25">
      <c r="A7238" s="96" t="s">
        <v>5384</v>
      </c>
      <c r="B7238" s="21" t="s">
        <v>5385</v>
      </c>
      <c r="C7238" s="21"/>
      <c r="D7238" s="22">
        <v>0</v>
      </c>
      <c r="E7238" s="23">
        <v>-0.32773672521044184</v>
      </c>
      <c r="F7238" s="23">
        <v>0.24160199525867646</v>
      </c>
      <c r="G7238" s="23">
        <v>0.18680250976856475</v>
      </c>
      <c r="H7238" s="23">
        <v>-0.22333182089158352</v>
      </c>
      <c r="I7238" s="25">
        <f t="shared" si="452"/>
        <v>0</v>
      </c>
      <c r="J7238" s="25">
        <f t="shared" si="453"/>
        <v>0</v>
      </c>
      <c r="K7238" s="25">
        <f t="shared" si="454"/>
        <v>0</v>
      </c>
      <c r="L7238" s="25">
        <f t="shared" si="455"/>
        <v>0</v>
      </c>
      <c r="M7238" s="25">
        <v>0</v>
      </c>
      <c r="N7238" s="25" t="e">
        <v>#N/A</v>
      </c>
      <c r="O7238" s="25" t="e">
        <f>VLOOKUP(A7238,'NFkB target TFs'!$E$10:$E$54,1,FALSE)</f>
        <v>#N/A</v>
      </c>
      <c r="P7238" s="25" t="e">
        <f>VLOOKUP(A7238,'all NFkB targets'!$A$6:$A$571,1,FALSE)</f>
        <v>#N/A</v>
      </c>
    </row>
    <row r="7239" spans="1:16" x14ac:dyDescent="0.25">
      <c r="A7239" s="96" t="s">
        <v>2605</v>
      </c>
      <c r="B7239" s="21" t="s">
        <v>2606</v>
      </c>
      <c r="C7239" s="21"/>
      <c r="D7239" s="22">
        <v>0</v>
      </c>
      <c r="E7239" s="23">
        <v>-0.4239249204843103</v>
      </c>
      <c r="F7239" s="23">
        <v>0.15995819037010175</v>
      </c>
      <c r="G7239" s="23">
        <v>-7.083657118441275E-2</v>
      </c>
      <c r="H7239" s="23">
        <v>-0.22334330879273939</v>
      </c>
      <c r="I7239" s="25">
        <f t="shared" si="452"/>
        <v>0</v>
      </c>
      <c r="J7239" s="25">
        <f t="shared" si="453"/>
        <v>0</v>
      </c>
      <c r="K7239" s="25">
        <f t="shared" si="454"/>
        <v>0</v>
      </c>
      <c r="L7239" s="25">
        <f t="shared" si="455"/>
        <v>0</v>
      </c>
      <c r="M7239" s="25">
        <v>0</v>
      </c>
      <c r="N7239" s="25" t="e">
        <v>#N/A</v>
      </c>
      <c r="O7239" s="25" t="e">
        <f>VLOOKUP(A7239,'NFkB target TFs'!$E$10:$E$54,1,FALSE)</f>
        <v>#N/A</v>
      </c>
      <c r="P7239" s="25" t="e">
        <f>VLOOKUP(A7239,'all NFkB targets'!$A$6:$A$571,1,FALSE)</f>
        <v>#N/A</v>
      </c>
    </row>
    <row r="7240" spans="1:16" x14ac:dyDescent="0.25">
      <c r="A7240" s="96" t="s">
        <v>6456</v>
      </c>
      <c r="B7240" s="21" t="s">
        <v>941</v>
      </c>
      <c r="C7240" s="21"/>
      <c r="D7240" s="22">
        <v>0</v>
      </c>
      <c r="E7240" s="23">
        <v>-0.51548997009050268</v>
      </c>
      <c r="F7240" s="23">
        <v>0.13955135239879357</v>
      </c>
      <c r="G7240" s="23">
        <v>-6.919344242442356E-2</v>
      </c>
      <c r="H7240" s="23">
        <v>-0.22349842304590417</v>
      </c>
      <c r="I7240" s="25">
        <f t="shared" si="452"/>
        <v>0</v>
      </c>
      <c r="J7240" s="25">
        <f t="shared" si="453"/>
        <v>0</v>
      </c>
      <c r="K7240" s="25">
        <f t="shared" si="454"/>
        <v>0</v>
      </c>
      <c r="L7240" s="25">
        <f t="shared" si="455"/>
        <v>0</v>
      </c>
      <c r="M7240" s="25">
        <v>0</v>
      </c>
      <c r="N7240" s="25" t="e">
        <v>#N/A</v>
      </c>
      <c r="O7240" s="25" t="e">
        <f>VLOOKUP(A7240,'NFkB target TFs'!$E$10:$E$54,1,FALSE)</f>
        <v>#N/A</v>
      </c>
      <c r="P7240" s="25" t="e">
        <f>VLOOKUP(A7240,'all NFkB targets'!$A$6:$A$571,1,FALSE)</f>
        <v>#N/A</v>
      </c>
    </row>
    <row r="7241" spans="1:16" x14ac:dyDescent="0.25">
      <c r="A7241" s="96" t="s">
        <v>8941</v>
      </c>
      <c r="B7241" s="21" t="s">
        <v>941</v>
      </c>
      <c r="C7241" s="21"/>
      <c r="D7241" s="22">
        <v>0</v>
      </c>
      <c r="E7241" s="23">
        <v>0.16113292689086214</v>
      </c>
      <c r="F7241" s="23">
        <v>0.30842102091281187</v>
      </c>
      <c r="G7241" s="23">
        <v>-4.7922491240267491E-2</v>
      </c>
      <c r="H7241" s="23">
        <v>-0.22354464657322803</v>
      </c>
      <c r="I7241" s="25">
        <f t="shared" si="452"/>
        <v>0</v>
      </c>
      <c r="J7241" s="25">
        <f t="shared" si="453"/>
        <v>0</v>
      </c>
      <c r="K7241" s="25">
        <f t="shared" si="454"/>
        <v>0</v>
      </c>
      <c r="L7241" s="25">
        <f t="shared" si="455"/>
        <v>0</v>
      </c>
      <c r="M7241" s="25">
        <v>0</v>
      </c>
      <c r="N7241" s="25" t="e">
        <v>#N/A</v>
      </c>
      <c r="O7241" s="25" t="e">
        <f>VLOOKUP(A7241,'NFkB target TFs'!$E$10:$E$54,1,FALSE)</f>
        <v>#N/A</v>
      </c>
      <c r="P7241" s="25" t="e">
        <f>VLOOKUP(A7241,'all NFkB targets'!$A$6:$A$571,1,FALSE)</f>
        <v>#N/A</v>
      </c>
    </row>
    <row r="7242" spans="1:16" x14ac:dyDescent="0.25">
      <c r="A7242" s="96" t="s">
        <v>6946</v>
      </c>
      <c r="B7242" s="21" t="s">
        <v>6947</v>
      </c>
      <c r="C7242" s="21"/>
      <c r="D7242" s="22">
        <v>0</v>
      </c>
      <c r="E7242" s="23">
        <v>1.817592596444554E-2</v>
      </c>
      <c r="F7242" s="23">
        <v>-7.7379597016370885E-2</v>
      </c>
      <c r="G7242" s="23">
        <v>9.6008085623927847E-2</v>
      </c>
      <c r="H7242" s="23">
        <v>-0.22355240762328368</v>
      </c>
      <c r="I7242" s="25">
        <f t="shared" si="452"/>
        <v>0</v>
      </c>
      <c r="J7242" s="25">
        <f t="shared" si="453"/>
        <v>0</v>
      </c>
      <c r="K7242" s="25">
        <f t="shared" si="454"/>
        <v>0</v>
      </c>
      <c r="L7242" s="25">
        <f t="shared" si="455"/>
        <v>0</v>
      </c>
      <c r="M7242" s="25">
        <v>0</v>
      </c>
      <c r="N7242" s="25" t="e">
        <v>#N/A</v>
      </c>
      <c r="O7242" s="25" t="e">
        <f>VLOOKUP(A7242,'NFkB target TFs'!$E$10:$E$54,1,FALSE)</f>
        <v>#N/A</v>
      </c>
      <c r="P7242" s="25" t="e">
        <f>VLOOKUP(A7242,'all NFkB targets'!$A$6:$A$571,1,FALSE)</f>
        <v>#N/A</v>
      </c>
    </row>
    <row r="7243" spans="1:16" x14ac:dyDescent="0.25">
      <c r="A7243" s="96" t="s">
        <v>3365</v>
      </c>
      <c r="B7243" s="21" t="s">
        <v>3366</v>
      </c>
      <c r="C7243" s="21"/>
      <c r="D7243" s="22">
        <v>0</v>
      </c>
      <c r="E7243" s="23">
        <v>0.13535576793717463</v>
      </c>
      <c r="F7243" s="23">
        <v>-0.20841239380071236</v>
      </c>
      <c r="G7243" s="23">
        <v>-0.34792330342030692</v>
      </c>
      <c r="H7243" s="23">
        <v>-0.22360679832212785</v>
      </c>
      <c r="I7243" s="25">
        <f t="shared" si="452"/>
        <v>0</v>
      </c>
      <c r="J7243" s="25">
        <f t="shared" si="453"/>
        <v>0</v>
      </c>
      <c r="K7243" s="25">
        <f t="shared" si="454"/>
        <v>0</v>
      </c>
      <c r="L7243" s="25">
        <f t="shared" si="455"/>
        <v>0</v>
      </c>
      <c r="M7243" s="25">
        <v>0</v>
      </c>
      <c r="N7243" s="25" t="e">
        <v>#N/A</v>
      </c>
      <c r="O7243" s="25" t="e">
        <f>VLOOKUP(A7243,'NFkB target TFs'!$E$10:$E$54,1,FALSE)</f>
        <v>#N/A</v>
      </c>
      <c r="P7243" s="25" t="e">
        <f>VLOOKUP(A7243,'all NFkB targets'!$A$6:$A$571,1,FALSE)</f>
        <v>#N/A</v>
      </c>
    </row>
    <row r="7244" spans="1:16" x14ac:dyDescent="0.25">
      <c r="A7244" s="96" t="s">
        <v>10501</v>
      </c>
      <c r="B7244" s="21" t="s">
        <v>10502</v>
      </c>
      <c r="C7244" s="21"/>
      <c r="D7244" s="22">
        <v>0</v>
      </c>
      <c r="E7244" s="23">
        <v>-2.6811402627565463E-2</v>
      </c>
      <c r="F7244" s="23">
        <v>-9.0106916229958062E-2</v>
      </c>
      <c r="G7244" s="23">
        <v>-0.20189800771285085</v>
      </c>
      <c r="H7244" s="23">
        <v>-0.22375073697940021</v>
      </c>
      <c r="I7244" s="25">
        <f t="shared" si="452"/>
        <v>0</v>
      </c>
      <c r="J7244" s="25">
        <f t="shared" si="453"/>
        <v>0</v>
      </c>
      <c r="K7244" s="25">
        <f t="shared" si="454"/>
        <v>0</v>
      </c>
      <c r="L7244" s="25">
        <f t="shared" si="455"/>
        <v>0</v>
      </c>
      <c r="M7244" s="25">
        <v>0</v>
      </c>
      <c r="N7244" s="25" t="e">
        <v>#N/A</v>
      </c>
      <c r="O7244" s="25" t="e">
        <f>VLOOKUP(A7244,'NFkB target TFs'!$E$10:$E$54,1,FALSE)</f>
        <v>#N/A</v>
      </c>
      <c r="P7244" s="25" t="e">
        <f>VLOOKUP(A7244,'all NFkB targets'!$A$6:$A$571,1,FALSE)</f>
        <v>#N/A</v>
      </c>
    </row>
    <row r="7245" spans="1:16" x14ac:dyDescent="0.25">
      <c r="A7245" s="96" t="s">
        <v>10324</v>
      </c>
      <c r="B7245" s="21" t="s">
        <v>10325</v>
      </c>
      <c r="C7245" s="21"/>
      <c r="D7245" s="22">
        <v>0</v>
      </c>
      <c r="E7245" s="23">
        <v>-1.0457388790883817E-2</v>
      </c>
      <c r="F7245" s="23">
        <v>0.1234064782173946</v>
      </c>
      <c r="G7245" s="23">
        <v>-0.2361478428635273</v>
      </c>
      <c r="H7245" s="23">
        <v>-0.22396569966334906</v>
      </c>
      <c r="I7245" s="25">
        <f t="shared" si="452"/>
        <v>0</v>
      </c>
      <c r="J7245" s="25">
        <f t="shared" si="453"/>
        <v>0</v>
      </c>
      <c r="K7245" s="25">
        <f t="shared" si="454"/>
        <v>0</v>
      </c>
      <c r="L7245" s="25">
        <f t="shared" si="455"/>
        <v>0</v>
      </c>
      <c r="M7245" s="25">
        <v>0</v>
      </c>
      <c r="N7245" s="25" t="e">
        <v>#N/A</v>
      </c>
      <c r="O7245" s="25" t="e">
        <f>VLOOKUP(A7245,'NFkB target TFs'!$E$10:$E$54,1,FALSE)</f>
        <v>#N/A</v>
      </c>
      <c r="P7245" s="25" t="e">
        <f>VLOOKUP(A7245,'all NFkB targets'!$A$6:$A$571,1,FALSE)</f>
        <v>#N/A</v>
      </c>
    </row>
    <row r="7246" spans="1:16" x14ac:dyDescent="0.25">
      <c r="A7246" s="96" t="s">
        <v>5691</v>
      </c>
      <c r="B7246" s="21" t="s">
        <v>5692</v>
      </c>
      <c r="C7246" s="21"/>
      <c r="D7246" s="22">
        <v>0</v>
      </c>
      <c r="E7246" s="23">
        <v>-0.17328323809901566</v>
      </c>
      <c r="F7246" s="23">
        <v>-0.18517906201143941</v>
      </c>
      <c r="G7246" s="23">
        <v>-0.3022588966894994</v>
      </c>
      <c r="H7246" s="23">
        <v>-0.22408177086645512</v>
      </c>
      <c r="I7246" s="25">
        <f t="shared" si="452"/>
        <v>0</v>
      </c>
      <c r="J7246" s="25">
        <f t="shared" si="453"/>
        <v>0</v>
      </c>
      <c r="K7246" s="25">
        <f t="shared" si="454"/>
        <v>0</v>
      </c>
      <c r="L7246" s="25">
        <f t="shared" si="455"/>
        <v>0</v>
      </c>
      <c r="M7246" s="25">
        <v>0</v>
      </c>
      <c r="N7246" s="25" t="e">
        <v>#N/A</v>
      </c>
      <c r="O7246" s="25" t="e">
        <f>VLOOKUP(A7246,'NFkB target TFs'!$E$10:$E$54,1,FALSE)</f>
        <v>#N/A</v>
      </c>
      <c r="P7246" s="25" t="e">
        <f>VLOOKUP(A7246,'all NFkB targets'!$A$6:$A$571,1,FALSE)</f>
        <v>#N/A</v>
      </c>
    </row>
    <row r="7247" spans="1:16" x14ac:dyDescent="0.25">
      <c r="A7247" s="96" t="s">
        <v>5597</v>
      </c>
      <c r="B7247" s="21" t="s">
        <v>5598</v>
      </c>
      <c r="C7247" s="21"/>
      <c r="D7247" s="22">
        <v>0</v>
      </c>
      <c r="E7247" s="23">
        <v>0.31842297570032607</v>
      </c>
      <c r="F7247" s="23">
        <v>0.10431881656622884</v>
      </c>
      <c r="G7247" s="23">
        <v>9.1044212657274762E-2</v>
      </c>
      <c r="H7247" s="23">
        <v>-0.22418941682460158</v>
      </c>
      <c r="I7247" s="25">
        <f t="shared" si="452"/>
        <v>0</v>
      </c>
      <c r="J7247" s="25">
        <f t="shared" si="453"/>
        <v>0</v>
      </c>
      <c r="K7247" s="25">
        <f t="shared" si="454"/>
        <v>0</v>
      </c>
      <c r="L7247" s="25">
        <f t="shared" si="455"/>
        <v>0</v>
      </c>
      <c r="M7247" s="25">
        <v>0</v>
      </c>
      <c r="N7247" s="25" t="e">
        <v>#N/A</v>
      </c>
      <c r="O7247" s="25" t="e">
        <f>VLOOKUP(A7247,'NFkB target TFs'!$E$10:$E$54,1,FALSE)</f>
        <v>#N/A</v>
      </c>
      <c r="P7247" s="25" t="e">
        <f>VLOOKUP(A7247,'all NFkB targets'!$A$6:$A$571,1,FALSE)</f>
        <v>#N/A</v>
      </c>
    </row>
    <row r="7248" spans="1:16" x14ac:dyDescent="0.25">
      <c r="A7248" s="96" t="s">
        <v>14936</v>
      </c>
      <c r="B7248" s="21" t="s">
        <v>14937</v>
      </c>
      <c r="C7248" s="21"/>
      <c r="D7248" s="22">
        <v>0</v>
      </c>
      <c r="E7248" s="23">
        <v>-9.5960983827901344E-2</v>
      </c>
      <c r="F7248" s="28">
        <v>0.9394635293968715</v>
      </c>
      <c r="G7248" s="28">
        <v>0.90922485320234336</v>
      </c>
      <c r="H7248" s="24">
        <v>-0.22427297189528669</v>
      </c>
      <c r="I7248" s="25">
        <f t="shared" si="452"/>
        <v>0</v>
      </c>
      <c r="J7248" s="25">
        <f t="shared" si="453"/>
        <v>1</v>
      </c>
      <c r="K7248" s="25">
        <f t="shared" si="454"/>
        <v>1</v>
      </c>
      <c r="L7248" s="25">
        <f t="shared" si="455"/>
        <v>0</v>
      </c>
      <c r="M7248" s="25">
        <v>1</v>
      </c>
      <c r="N7248" s="25" t="e">
        <v>#N/A</v>
      </c>
      <c r="O7248" s="25" t="e">
        <f>VLOOKUP(A7248,'NFkB target TFs'!$E$10:$E$54,1,FALSE)</f>
        <v>#N/A</v>
      </c>
      <c r="P7248" s="25" t="e">
        <f>VLOOKUP(A7248,'all NFkB targets'!$A$6:$A$571,1,FALSE)</f>
        <v>#N/A</v>
      </c>
    </row>
    <row r="7249" spans="1:16" x14ac:dyDescent="0.25">
      <c r="A7249" s="96" t="s">
        <v>4816</v>
      </c>
      <c r="B7249" s="21" t="s">
        <v>4817</v>
      </c>
      <c r="C7249" s="21"/>
      <c r="D7249" s="22">
        <v>0</v>
      </c>
      <c r="E7249" s="23">
        <v>-1.0563579060212342E-2</v>
      </c>
      <c r="F7249" s="23">
        <v>5.5467578470165403E-2</v>
      </c>
      <c r="G7249" s="23">
        <v>-0.20682548530328407</v>
      </c>
      <c r="H7249" s="23">
        <v>-0.22444484419900385</v>
      </c>
      <c r="I7249" s="25">
        <f t="shared" si="452"/>
        <v>0</v>
      </c>
      <c r="J7249" s="25">
        <f t="shared" si="453"/>
        <v>0</v>
      </c>
      <c r="K7249" s="25">
        <f t="shared" si="454"/>
        <v>0</v>
      </c>
      <c r="L7249" s="25">
        <f t="shared" si="455"/>
        <v>0</v>
      </c>
      <c r="M7249" s="25">
        <v>0</v>
      </c>
      <c r="N7249" s="25" t="e">
        <v>#N/A</v>
      </c>
      <c r="O7249" s="25" t="e">
        <f>VLOOKUP(A7249,'NFkB target TFs'!$E$10:$E$54,1,FALSE)</f>
        <v>#N/A</v>
      </c>
      <c r="P7249" s="25" t="e">
        <f>VLOOKUP(A7249,'all NFkB targets'!$A$6:$A$571,1,FALSE)</f>
        <v>#N/A</v>
      </c>
    </row>
    <row r="7250" spans="1:16" x14ac:dyDescent="0.25">
      <c r="A7250" s="96" t="s">
        <v>8745</v>
      </c>
      <c r="B7250" s="21" t="s">
        <v>8746</v>
      </c>
      <c r="C7250" s="21"/>
      <c r="D7250" s="22">
        <v>0</v>
      </c>
      <c r="E7250" s="23">
        <v>-0.15718669121526982</v>
      </c>
      <c r="F7250" s="23">
        <v>0.1969785261103309</v>
      </c>
      <c r="G7250" s="23">
        <v>-2.3089540092830305E-2</v>
      </c>
      <c r="H7250" s="23">
        <v>-0.22447569490097571</v>
      </c>
      <c r="I7250" s="25">
        <f t="shared" si="452"/>
        <v>0</v>
      </c>
      <c r="J7250" s="25">
        <f t="shared" si="453"/>
        <v>0</v>
      </c>
      <c r="K7250" s="25">
        <f t="shared" si="454"/>
        <v>0</v>
      </c>
      <c r="L7250" s="25">
        <f t="shared" si="455"/>
        <v>0</v>
      </c>
      <c r="M7250" s="25">
        <v>0</v>
      </c>
      <c r="N7250" s="25" t="e">
        <v>#N/A</v>
      </c>
      <c r="O7250" s="25" t="e">
        <f>VLOOKUP(A7250,'NFkB target TFs'!$E$10:$E$54,1,FALSE)</f>
        <v>#N/A</v>
      </c>
      <c r="P7250" s="25" t="e">
        <f>VLOOKUP(A7250,'all NFkB targets'!$A$6:$A$571,1,FALSE)</f>
        <v>#N/A</v>
      </c>
    </row>
    <row r="7251" spans="1:16" x14ac:dyDescent="0.25">
      <c r="A7251" s="96" t="s">
        <v>2824</v>
      </c>
      <c r="B7251" s="21" t="s">
        <v>2825</v>
      </c>
      <c r="C7251" s="21"/>
      <c r="D7251" s="22">
        <v>0</v>
      </c>
      <c r="E7251" s="23">
        <v>-0.32347796541624957</v>
      </c>
      <c r="F7251" s="23">
        <v>-3.0383199174055854E-3</v>
      </c>
      <c r="G7251" s="23">
        <v>-0.5844977898004402</v>
      </c>
      <c r="H7251" s="23">
        <v>-0.22451272557614202</v>
      </c>
      <c r="I7251" s="25">
        <f t="shared" si="452"/>
        <v>0</v>
      </c>
      <c r="J7251" s="25">
        <f t="shared" si="453"/>
        <v>0</v>
      </c>
      <c r="K7251" s="25">
        <f t="shared" si="454"/>
        <v>0</v>
      </c>
      <c r="L7251" s="25">
        <f t="shared" si="455"/>
        <v>0</v>
      </c>
      <c r="M7251" s="25">
        <v>0</v>
      </c>
      <c r="N7251" s="25" t="e">
        <v>#N/A</v>
      </c>
      <c r="O7251" s="25" t="e">
        <f>VLOOKUP(A7251,'NFkB target TFs'!$E$10:$E$54,1,FALSE)</f>
        <v>#N/A</v>
      </c>
      <c r="P7251" s="25" t="e">
        <f>VLOOKUP(A7251,'all NFkB targets'!$A$6:$A$571,1,FALSE)</f>
        <v>#N/A</v>
      </c>
    </row>
    <row r="7252" spans="1:16" x14ac:dyDescent="0.25">
      <c r="A7252" s="96" t="s">
        <v>5483</v>
      </c>
      <c r="B7252" s="21" t="s">
        <v>5484</v>
      </c>
      <c r="C7252" s="21"/>
      <c r="D7252" s="22">
        <v>0</v>
      </c>
      <c r="E7252" s="23">
        <v>-7.5942029350616183E-2</v>
      </c>
      <c r="F7252" s="23">
        <v>8.9096050973496613E-2</v>
      </c>
      <c r="G7252" s="23">
        <v>-0.30261727750590972</v>
      </c>
      <c r="H7252" s="23">
        <v>-0.2246989053863874</v>
      </c>
      <c r="I7252" s="25">
        <f t="shared" si="452"/>
        <v>0</v>
      </c>
      <c r="J7252" s="25">
        <f t="shared" si="453"/>
        <v>0</v>
      </c>
      <c r="K7252" s="25">
        <f t="shared" si="454"/>
        <v>0</v>
      </c>
      <c r="L7252" s="25">
        <f t="shared" si="455"/>
        <v>0</v>
      </c>
      <c r="M7252" s="25">
        <v>0</v>
      </c>
      <c r="N7252" s="25" t="e">
        <v>#N/A</v>
      </c>
      <c r="O7252" s="25" t="e">
        <f>VLOOKUP(A7252,'NFkB target TFs'!$E$10:$E$54,1,FALSE)</f>
        <v>#N/A</v>
      </c>
      <c r="P7252" s="25" t="e">
        <f>VLOOKUP(A7252,'all NFkB targets'!$A$6:$A$571,1,FALSE)</f>
        <v>#N/A</v>
      </c>
    </row>
    <row r="7253" spans="1:16" x14ac:dyDescent="0.25">
      <c r="A7253" s="96" t="s">
        <v>3526</v>
      </c>
      <c r="B7253" s="21" t="s">
        <v>3527</v>
      </c>
      <c r="C7253" s="21"/>
      <c r="D7253" s="30">
        <v>0</v>
      </c>
      <c r="E7253" s="23">
        <v>-0.12379334926907613</v>
      </c>
      <c r="F7253" s="23">
        <v>-0.32903344621178843</v>
      </c>
      <c r="G7253" s="23">
        <v>-0.22410603959337547</v>
      </c>
      <c r="H7253" s="23">
        <v>-0.22473399065302596</v>
      </c>
      <c r="I7253" s="25">
        <f t="shared" si="452"/>
        <v>0</v>
      </c>
      <c r="J7253" s="25">
        <f t="shared" si="453"/>
        <v>0</v>
      </c>
      <c r="K7253" s="25">
        <f t="shared" si="454"/>
        <v>0</v>
      </c>
      <c r="L7253" s="25">
        <f t="shared" si="455"/>
        <v>0</v>
      </c>
      <c r="M7253" s="25">
        <v>0</v>
      </c>
      <c r="N7253" s="25" t="e">
        <v>#N/A</v>
      </c>
      <c r="O7253" s="25" t="e">
        <f>VLOOKUP(A7253,'NFkB target TFs'!$E$10:$E$54,1,FALSE)</f>
        <v>#N/A</v>
      </c>
      <c r="P7253" s="25" t="e">
        <f>VLOOKUP(A7253,'all NFkB targets'!$A$6:$A$571,1,FALSE)</f>
        <v>#N/A</v>
      </c>
    </row>
    <row r="7254" spans="1:16" x14ac:dyDescent="0.25">
      <c r="A7254" s="96" t="s">
        <v>1544</v>
      </c>
      <c r="B7254" s="21" t="s">
        <v>1545</v>
      </c>
      <c r="C7254" s="21"/>
      <c r="D7254" s="22">
        <v>0</v>
      </c>
      <c r="E7254" s="23">
        <v>-0.11442681237771936</v>
      </c>
      <c r="F7254" s="23">
        <v>-0.19719048408011722</v>
      </c>
      <c r="G7254" s="23">
        <v>7.2017652038172689E-2</v>
      </c>
      <c r="H7254" s="23">
        <v>-0.22476990619233103</v>
      </c>
      <c r="I7254" s="25">
        <f t="shared" si="452"/>
        <v>0</v>
      </c>
      <c r="J7254" s="25">
        <f t="shared" si="453"/>
        <v>0</v>
      </c>
      <c r="K7254" s="25">
        <f t="shared" si="454"/>
        <v>0</v>
      </c>
      <c r="L7254" s="25">
        <f t="shared" si="455"/>
        <v>0</v>
      </c>
      <c r="M7254" s="25">
        <v>0</v>
      </c>
      <c r="N7254" s="25" t="e">
        <v>#N/A</v>
      </c>
      <c r="O7254" s="25" t="e">
        <f>VLOOKUP(A7254,'NFkB target TFs'!$E$10:$E$54,1,FALSE)</f>
        <v>#N/A</v>
      </c>
      <c r="P7254" s="25" t="e">
        <f>VLOOKUP(A7254,'all NFkB targets'!$A$6:$A$571,1,FALSE)</f>
        <v>#N/A</v>
      </c>
    </row>
    <row r="7255" spans="1:16" x14ac:dyDescent="0.25">
      <c r="A7255" s="96" t="s">
        <v>9955</v>
      </c>
      <c r="B7255" s="21" t="s">
        <v>9956</v>
      </c>
      <c r="C7255" s="21"/>
      <c r="D7255" s="22">
        <v>0</v>
      </c>
      <c r="E7255" s="23">
        <v>0.34411600044300461</v>
      </c>
      <c r="F7255" s="23">
        <v>-0.37452513115469382</v>
      </c>
      <c r="G7255" s="23">
        <v>-0.44225806054748906</v>
      </c>
      <c r="H7255" s="23">
        <v>-0.22482756331720963</v>
      </c>
      <c r="I7255" s="25">
        <f t="shared" si="452"/>
        <v>0</v>
      </c>
      <c r="J7255" s="25">
        <f t="shared" si="453"/>
        <v>0</v>
      </c>
      <c r="K7255" s="25">
        <f t="shared" si="454"/>
        <v>0</v>
      </c>
      <c r="L7255" s="25">
        <f t="shared" si="455"/>
        <v>0</v>
      </c>
      <c r="M7255" s="25">
        <v>0</v>
      </c>
      <c r="N7255" s="25" t="e">
        <v>#N/A</v>
      </c>
      <c r="O7255" s="25" t="e">
        <f>VLOOKUP(A7255,'NFkB target TFs'!$E$10:$E$54,1,FALSE)</f>
        <v>#N/A</v>
      </c>
      <c r="P7255" s="25" t="e">
        <f>VLOOKUP(A7255,'all NFkB targets'!$A$6:$A$571,1,FALSE)</f>
        <v>#N/A</v>
      </c>
    </row>
    <row r="7256" spans="1:16" x14ac:dyDescent="0.25">
      <c r="A7256" s="96" t="s">
        <v>9877</v>
      </c>
      <c r="B7256" s="21" t="s">
        <v>9878</v>
      </c>
      <c r="C7256" s="21"/>
      <c r="D7256" s="22">
        <v>0</v>
      </c>
      <c r="E7256" s="23">
        <v>0.35032755675676464</v>
      </c>
      <c r="F7256" s="23">
        <v>0.33710517507039073</v>
      </c>
      <c r="G7256" s="23">
        <v>-0.283015289974127</v>
      </c>
      <c r="H7256" s="23">
        <v>-0.22505312755550733</v>
      </c>
      <c r="I7256" s="25">
        <f t="shared" si="452"/>
        <v>0</v>
      </c>
      <c r="J7256" s="25">
        <f t="shared" si="453"/>
        <v>0</v>
      </c>
      <c r="K7256" s="25">
        <f t="shared" si="454"/>
        <v>0</v>
      </c>
      <c r="L7256" s="25">
        <f t="shared" si="455"/>
        <v>0</v>
      </c>
      <c r="M7256" s="25">
        <v>0</v>
      </c>
      <c r="N7256" s="25" t="e">
        <v>#N/A</v>
      </c>
      <c r="O7256" s="25" t="e">
        <f>VLOOKUP(A7256,'NFkB target TFs'!$E$10:$E$54,1,FALSE)</f>
        <v>#N/A</v>
      </c>
      <c r="P7256" s="25" t="e">
        <f>VLOOKUP(A7256,'all NFkB targets'!$A$6:$A$571,1,FALSE)</f>
        <v>#N/A</v>
      </c>
    </row>
    <row r="7257" spans="1:16" x14ac:dyDescent="0.25">
      <c r="A7257" s="96" t="s">
        <v>13166</v>
      </c>
      <c r="B7257" s="21" t="s">
        <v>13167</v>
      </c>
      <c r="C7257" s="21"/>
      <c r="D7257" s="22">
        <v>0</v>
      </c>
      <c r="E7257" s="23">
        <v>6.1318872664297565E-2</v>
      </c>
      <c r="F7257" s="24">
        <v>-0.21272692129134207</v>
      </c>
      <c r="G7257" s="24">
        <v>-0.61427289334718882</v>
      </c>
      <c r="H7257" s="24">
        <v>-0.22506534010295093</v>
      </c>
      <c r="I7257" s="25">
        <f t="shared" si="452"/>
        <v>0</v>
      </c>
      <c r="J7257" s="25">
        <f t="shared" si="453"/>
        <v>0</v>
      </c>
      <c r="K7257" s="25">
        <f t="shared" si="454"/>
        <v>1</v>
      </c>
      <c r="L7257" s="25">
        <f t="shared" si="455"/>
        <v>0</v>
      </c>
      <c r="M7257" s="25">
        <v>1</v>
      </c>
      <c r="N7257" s="25" t="e">
        <v>#N/A</v>
      </c>
      <c r="O7257" s="25" t="e">
        <f>VLOOKUP(A7257,'NFkB target TFs'!$E$10:$E$54,1,FALSE)</f>
        <v>#N/A</v>
      </c>
      <c r="P7257" s="25" t="e">
        <f>VLOOKUP(A7257,'all NFkB targets'!$A$6:$A$571,1,FALSE)</f>
        <v>#N/A</v>
      </c>
    </row>
    <row r="7258" spans="1:16" x14ac:dyDescent="0.25">
      <c r="A7258" s="96" t="s">
        <v>9129</v>
      </c>
      <c r="B7258" s="21" t="s">
        <v>9130</v>
      </c>
      <c r="C7258" s="21"/>
      <c r="D7258" s="22">
        <v>0</v>
      </c>
      <c r="E7258" s="23">
        <v>0.10459236798994097</v>
      </c>
      <c r="F7258" s="23">
        <v>-4.9644076780831235E-2</v>
      </c>
      <c r="G7258" s="23">
        <v>0.16212780758035639</v>
      </c>
      <c r="H7258" s="23">
        <v>-0.22519235102049745</v>
      </c>
      <c r="I7258" s="25">
        <f t="shared" si="452"/>
        <v>0</v>
      </c>
      <c r="J7258" s="25">
        <f t="shared" si="453"/>
        <v>0</v>
      </c>
      <c r="K7258" s="25">
        <f t="shared" si="454"/>
        <v>0</v>
      </c>
      <c r="L7258" s="25">
        <f t="shared" si="455"/>
        <v>0</v>
      </c>
      <c r="M7258" s="25">
        <v>0</v>
      </c>
      <c r="N7258" s="25" t="e">
        <v>#N/A</v>
      </c>
      <c r="O7258" s="25" t="e">
        <f>VLOOKUP(A7258,'NFkB target TFs'!$E$10:$E$54,1,FALSE)</f>
        <v>#N/A</v>
      </c>
      <c r="P7258" s="25" t="e">
        <f>VLOOKUP(A7258,'all NFkB targets'!$A$6:$A$571,1,FALSE)</f>
        <v>#N/A</v>
      </c>
    </row>
    <row r="7259" spans="1:16" x14ac:dyDescent="0.25">
      <c r="A7259" s="96" t="s">
        <v>1823</v>
      </c>
      <c r="B7259" s="21" t="s">
        <v>1824</v>
      </c>
      <c r="C7259" s="21"/>
      <c r="D7259" s="22">
        <v>0</v>
      </c>
      <c r="E7259" s="23">
        <v>-0.24945950593000771</v>
      </c>
      <c r="F7259" s="23">
        <v>-0.17415507151525408</v>
      </c>
      <c r="G7259" s="23">
        <v>-0.27016386989189839</v>
      </c>
      <c r="H7259" s="23">
        <v>-0.22529156168590589</v>
      </c>
      <c r="I7259" s="25">
        <f t="shared" si="452"/>
        <v>0</v>
      </c>
      <c r="J7259" s="25">
        <f t="shared" si="453"/>
        <v>0</v>
      </c>
      <c r="K7259" s="25">
        <f t="shared" si="454"/>
        <v>0</v>
      </c>
      <c r="L7259" s="25">
        <f t="shared" si="455"/>
        <v>0</v>
      </c>
      <c r="M7259" s="25">
        <v>0</v>
      </c>
      <c r="N7259" s="25" t="e">
        <v>#N/A</v>
      </c>
      <c r="O7259" s="25" t="e">
        <f>VLOOKUP(A7259,'NFkB target TFs'!$E$10:$E$54,1,FALSE)</f>
        <v>#N/A</v>
      </c>
      <c r="P7259" s="25" t="e">
        <f>VLOOKUP(A7259,'all NFkB targets'!$A$6:$A$571,1,FALSE)</f>
        <v>#N/A</v>
      </c>
    </row>
    <row r="7260" spans="1:16" x14ac:dyDescent="0.25">
      <c r="A7260" s="96" t="s">
        <v>12057</v>
      </c>
      <c r="B7260" s="21" t="s">
        <v>12058</v>
      </c>
      <c r="C7260" s="21"/>
      <c r="D7260" s="22">
        <v>0</v>
      </c>
      <c r="E7260" s="28">
        <v>0.62978712599478814</v>
      </c>
      <c r="F7260" s="28">
        <v>0.2506269623759777</v>
      </c>
      <c r="G7260" s="23">
        <v>-9.764593902522456E-2</v>
      </c>
      <c r="H7260" s="24">
        <v>-0.22557621108719236</v>
      </c>
      <c r="I7260" s="25">
        <f t="shared" si="452"/>
        <v>1</v>
      </c>
      <c r="J7260" s="25">
        <f t="shared" si="453"/>
        <v>0</v>
      </c>
      <c r="K7260" s="25">
        <f t="shared" si="454"/>
        <v>0</v>
      </c>
      <c r="L7260" s="25">
        <f t="shared" si="455"/>
        <v>0</v>
      </c>
      <c r="M7260" s="25">
        <v>1</v>
      </c>
      <c r="N7260" s="25" t="e">
        <v>#N/A</v>
      </c>
      <c r="O7260" s="25" t="e">
        <f>VLOOKUP(A7260,'NFkB target TFs'!$E$10:$E$54,1,FALSE)</f>
        <v>#N/A</v>
      </c>
      <c r="P7260" s="25" t="e">
        <f>VLOOKUP(A7260,'all NFkB targets'!$A$6:$A$571,1,FALSE)</f>
        <v>#N/A</v>
      </c>
    </row>
    <row r="7261" spans="1:16" x14ac:dyDescent="0.25">
      <c r="A7261" s="96" t="s">
        <v>11054</v>
      </c>
      <c r="B7261" s="21" t="s">
        <v>11055</v>
      </c>
      <c r="C7261" s="21"/>
      <c r="D7261" s="22">
        <v>0</v>
      </c>
      <c r="E7261" s="23">
        <v>0.28283367912239865</v>
      </c>
      <c r="F7261" s="23">
        <v>-0.20878759804203528</v>
      </c>
      <c r="G7261" s="23">
        <v>-0.12442883340291017</v>
      </c>
      <c r="H7261" s="23">
        <v>-0.2257397315011738</v>
      </c>
      <c r="I7261" s="25">
        <f t="shared" si="452"/>
        <v>0</v>
      </c>
      <c r="J7261" s="25">
        <f t="shared" si="453"/>
        <v>0</v>
      </c>
      <c r="K7261" s="25">
        <f t="shared" si="454"/>
        <v>0</v>
      </c>
      <c r="L7261" s="25">
        <f t="shared" si="455"/>
        <v>0</v>
      </c>
      <c r="M7261" s="25">
        <v>0</v>
      </c>
      <c r="N7261" s="25" t="e">
        <v>#N/A</v>
      </c>
      <c r="O7261" s="25" t="e">
        <f>VLOOKUP(A7261,'NFkB target TFs'!$E$10:$E$54,1,FALSE)</f>
        <v>#N/A</v>
      </c>
      <c r="P7261" s="25" t="e">
        <f>VLOOKUP(A7261,'all NFkB targets'!$A$6:$A$571,1,FALSE)</f>
        <v>#N/A</v>
      </c>
    </row>
    <row r="7262" spans="1:16" x14ac:dyDescent="0.25">
      <c r="A7262" s="96" t="s">
        <v>10114</v>
      </c>
      <c r="B7262" s="21" t="s">
        <v>10115</v>
      </c>
      <c r="C7262" s="21"/>
      <c r="D7262" s="22">
        <v>0</v>
      </c>
      <c r="E7262" s="23">
        <v>0.29026402528336853</v>
      </c>
      <c r="F7262" s="23">
        <v>0.33704652177878319</v>
      </c>
      <c r="G7262" s="23">
        <v>0.3907407884154655</v>
      </c>
      <c r="H7262" s="23">
        <v>-0.22588676218953535</v>
      </c>
      <c r="I7262" s="25">
        <f t="shared" si="452"/>
        <v>0</v>
      </c>
      <c r="J7262" s="25">
        <f t="shared" si="453"/>
        <v>0</v>
      </c>
      <c r="K7262" s="25">
        <f t="shared" si="454"/>
        <v>0</v>
      </c>
      <c r="L7262" s="25">
        <f t="shared" si="455"/>
        <v>0</v>
      </c>
      <c r="M7262" s="25">
        <v>0</v>
      </c>
      <c r="N7262" s="25" t="e">
        <v>#N/A</v>
      </c>
      <c r="O7262" s="25" t="e">
        <f>VLOOKUP(A7262,'NFkB target TFs'!$E$10:$E$54,1,FALSE)</f>
        <v>#N/A</v>
      </c>
      <c r="P7262" s="25" t="e">
        <f>VLOOKUP(A7262,'all NFkB targets'!$A$6:$A$571,1,FALSE)</f>
        <v>#N/A</v>
      </c>
    </row>
    <row r="7263" spans="1:16" x14ac:dyDescent="0.25">
      <c r="A7263" s="96" t="s">
        <v>6728</v>
      </c>
      <c r="B7263" s="21" t="s">
        <v>6729</v>
      </c>
      <c r="C7263" s="21"/>
      <c r="D7263" s="22">
        <v>0</v>
      </c>
      <c r="E7263" s="23">
        <v>-1.7131865426754496E-2</v>
      </c>
      <c r="F7263" s="23">
        <v>-0.23621188547798677</v>
      </c>
      <c r="G7263" s="23">
        <v>-0.17393761068382135</v>
      </c>
      <c r="H7263" s="23">
        <v>-0.22589312372277204</v>
      </c>
      <c r="I7263" s="25">
        <f t="shared" si="452"/>
        <v>0</v>
      </c>
      <c r="J7263" s="25">
        <f t="shared" si="453"/>
        <v>0</v>
      </c>
      <c r="K7263" s="25">
        <f t="shared" si="454"/>
        <v>0</v>
      </c>
      <c r="L7263" s="25">
        <f t="shared" si="455"/>
        <v>0</v>
      </c>
      <c r="M7263" s="25">
        <v>0</v>
      </c>
      <c r="N7263" s="25" t="e">
        <v>#N/A</v>
      </c>
      <c r="O7263" s="25" t="e">
        <f>VLOOKUP(A7263,'NFkB target TFs'!$E$10:$E$54,1,FALSE)</f>
        <v>#N/A</v>
      </c>
      <c r="P7263" s="25" t="e">
        <f>VLOOKUP(A7263,'all NFkB targets'!$A$6:$A$571,1,FALSE)</f>
        <v>#N/A</v>
      </c>
    </row>
    <row r="7264" spans="1:16" x14ac:dyDescent="0.25">
      <c r="A7264" s="96" t="s">
        <v>5208</v>
      </c>
      <c r="B7264" s="21" t="s">
        <v>5209</v>
      </c>
      <c r="C7264" s="21"/>
      <c r="D7264" s="22">
        <v>0</v>
      </c>
      <c r="E7264" s="23">
        <v>-5.9829097807758613E-3</v>
      </c>
      <c r="F7264" s="23">
        <v>-0.11837267643686729</v>
      </c>
      <c r="G7264" s="23">
        <v>-0.30651155614160641</v>
      </c>
      <c r="H7264" s="23">
        <v>-0.22595077081069265</v>
      </c>
      <c r="I7264" s="25">
        <f t="shared" si="452"/>
        <v>0</v>
      </c>
      <c r="J7264" s="25">
        <f t="shared" si="453"/>
        <v>0</v>
      </c>
      <c r="K7264" s="25">
        <f t="shared" si="454"/>
        <v>0</v>
      </c>
      <c r="L7264" s="25">
        <f t="shared" si="455"/>
        <v>0</v>
      </c>
      <c r="M7264" s="25">
        <v>0</v>
      </c>
      <c r="N7264" s="25" t="e">
        <v>#N/A</v>
      </c>
      <c r="O7264" s="25" t="e">
        <f>VLOOKUP(A7264,'NFkB target TFs'!$E$10:$E$54,1,FALSE)</f>
        <v>#N/A</v>
      </c>
      <c r="P7264" s="25" t="e">
        <f>VLOOKUP(A7264,'all NFkB targets'!$A$6:$A$571,1,FALSE)</f>
        <v>#N/A</v>
      </c>
    </row>
    <row r="7265" spans="1:16" x14ac:dyDescent="0.25">
      <c r="A7265" s="96" t="s">
        <v>3338</v>
      </c>
      <c r="B7265" s="21" t="s">
        <v>3339</v>
      </c>
      <c r="C7265" s="21"/>
      <c r="D7265" s="22">
        <v>0</v>
      </c>
      <c r="E7265" s="23">
        <v>-0.15549974914644935</v>
      </c>
      <c r="F7265" s="23">
        <v>3.1410468543332744E-2</v>
      </c>
      <c r="G7265" s="23">
        <v>-0.11324024613832069</v>
      </c>
      <c r="H7265" s="23">
        <v>-0.22595589008048655</v>
      </c>
      <c r="I7265" s="25">
        <f t="shared" si="452"/>
        <v>0</v>
      </c>
      <c r="J7265" s="25">
        <f t="shared" si="453"/>
        <v>0</v>
      </c>
      <c r="K7265" s="25">
        <f t="shared" si="454"/>
        <v>0</v>
      </c>
      <c r="L7265" s="25">
        <f t="shared" si="455"/>
        <v>0</v>
      </c>
      <c r="M7265" s="25">
        <v>0</v>
      </c>
      <c r="N7265" s="25" t="e">
        <v>#N/A</v>
      </c>
      <c r="O7265" s="25" t="e">
        <f>VLOOKUP(A7265,'NFkB target TFs'!$E$10:$E$54,1,FALSE)</f>
        <v>#N/A</v>
      </c>
      <c r="P7265" s="25" t="e">
        <f>VLOOKUP(A7265,'all NFkB targets'!$A$6:$A$571,1,FALSE)</f>
        <v>#N/A</v>
      </c>
    </row>
    <row r="7266" spans="1:16" x14ac:dyDescent="0.25">
      <c r="A7266" s="96" t="s">
        <v>10968</v>
      </c>
      <c r="B7266" s="21" t="s">
        <v>10969</v>
      </c>
      <c r="C7266" s="21"/>
      <c r="D7266" s="22">
        <v>0</v>
      </c>
      <c r="E7266" s="23">
        <v>-0.28566993581981109</v>
      </c>
      <c r="F7266" s="23">
        <v>-0.42177408650639725</v>
      </c>
      <c r="G7266" s="23">
        <v>-0.32069894151933531</v>
      </c>
      <c r="H7266" s="23">
        <v>-0.22621492874714941</v>
      </c>
      <c r="I7266" s="25">
        <f t="shared" si="452"/>
        <v>0</v>
      </c>
      <c r="J7266" s="25">
        <f t="shared" si="453"/>
        <v>0</v>
      </c>
      <c r="K7266" s="25">
        <f t="shared" si="454"/>
        <v>0</v>
      </c>
      <c r="L7266" s="25">
        <f t="shared" si="455"/>
        <v>0</v>
      </c>
      <c r="M7266" s="25">
        <v>0</v>
      </c>
      <c r="N7266" s="25" t="e">
        <v>#N/A</v>
      </c>
      <c r="O7266" s="25" t="e">
        <f>VLOOKUP(A7266,'NFkB target TFs'!$E$10:$E$54,1,FALSE)</f>
        <v>#N/A</v>
      </c>
      <c r="P7266" s="25" t="e">
        <f>VLOOKUP(A7266,'all NFkB targets'!$A$6:$A$571,1,FALSE)</f>
        <v>#N/A</v>
      </c>
    </row>
    <row r="7267" spans="1:16" x14ac:dyDescent="0.25">
      <c r="A7267" s="96" t="s">
        <v>1985</v>
      </c>
      <c r="B7267" s="21" t="s">
        <v>1986</v>
      </c>
      <c r="C7267" s="21"/>
      <c r="D7267" s="22">
        <v>0</v>
      </c>
      <c r="E7267" s="23">
        <v>0.44832012927795784</v>
      </c>
      <c r="F7267" s="23">
        <v>0.21519040744857124</v>
      </c>
      <c r="G7267" s="23">
        <v>0.12255861186462441</v>
      </c>
      <c r="H7267" s="23">
        <v>-0.2263206615858826</v>
      </c>
      <c r="I7267" s="25">
        <f t="shared" si="452"/>
        <v>0</v>
      </c>
      <c r="J7267" s="25">
        <f t="shared" si="453"/>
        <v>0</v>
      </c>
      <c r="K7267" s="25">
        <f t="shared" si="454"/>
        <v>0</v>
      </c>
      <c r="L7267" s="25">
        <f t="shared" si="455"/>
        <v>0</v>
      </c>
      <c r="M7267" s="25">
        <v>0</v>
      </c>
      <c r="N7267" s="25" t="e">
        <v>#N/A</v>
      </c>
      <c r="O7267" s="25" t="e">
        <f>VLOOKUP(A7267,'NFkB target TFs'!$E$10:$E$54,1,FALSE)</f>
        <v>#N/A</v>
      </c>
      <c r="P7267" s="25" t="e">
        <f>VLOOKUP(A7267,'all NFkB targets'!$A$6:$A$571,1,FALSE)</f>
        <v>#N/A</v>
      </c>
    </row>
    <row r="7268" spans="1:16" x14ac:dyDescent="0.25">
      <c r="A7268" s="96" t="s">
        <v>7688</v>
      </c>
      <c r="B7268" s="21" t="s">
        <v>7689</v>
      </c>
      <c r="C7268" s="21"/>
      <c r="D7268" s="22">
        <v>0</v>
      </c>
      <c r="E7268" s="23">
        <v>-8.2723707516998424E-2</v>
      </c>
      <c r="F7268" s="23">
        <v>-0.15013733820164654</v>
      </c>
      <c r="G7268" s="23">
        <v>-0.31443572065152869</v>
      </c>
      <c r="H7268" s="23">
        <v>-0.2265465842301847</v>
      </c>
      <c r="I7268" s="25">
        <f t="shared" si="452"/>
        <v>0</v>
      </c>
      <c r="J7268" s="25">
        <f t="shared" si="453"/>
        <v>0</v>
      </c>
      <c r="K7268" s="25">
        <f t="shared" si="454"/>
        <v>0</v>
      </c>
      <c r="L7268" s="25">
        <f t="shared" si="455"/>
        <v>0</v>
      </c>
      <c r="M7268" s="25">
        <v>0</v>
      </c>
      <c r="N7268" s="25" t="e">
        <v>#N/A</v>
      </c>
      <c r="O7268" s="25" t="e">
        <f>VLOOKUP(A7268,'NFkB target TFs'!$E$10:$E$54,1,FALSE)</f>
        <v>#N/A</v>
      </c>
      <c r="P7268" s="25" t="e">
        <f>VLOOKUP(A7268,'all NFkB targets'!$A$6:$A$571,1,FALSE)</f>
        <v>#N/A</v>
      </c>
    </row>
    <row r="7269" spans="1:16" x14ac:dyDescent="0.25">
      <c r="A7269" s="96" t="s">
        <v>3402</v>
      </c>
      <c r="B7269" s="21" t="s">
        <v>3403</v>
      </c>
      <c r="C7269" s="21"/>
      <c r="D7269" s="22">
        <v>0</v>
      </c>
      <c r="E7269" s="23">
        <v>0.286181252057708</v>
      </c>
      <c r="F7269" s="23">
        <v>-0.1490609612422209</v>
      </c>
      <c r="G7269" s="23">
        <v>-0.11198001541438826</v>
      </c>
      <c r="H7269" s="23">
        <v>-0.22658388220693554</v>
      </c>
      <c r="I7269" s="25">
        <f t="shared" si="452"/>
        <v>0</v>
      </c>
      <c r="J7269" s="25">
        <f t="shared" si="453"/>
        <v>0</v>
      </c>
      <c r="K7269" s="25">
        <f t="shared" si="454"/>
        <v>0</v>
      </c>
      <c r="L7269" s="25">
        <f t="shared" si="455"/>
        <v>0</v>
      </c>
      <c r="M7269" s="25">
        <v>0</v>
      </c>
      <c r="N7269" s="25" t="e">
        <v>#N/A</v>
      </c>
      <c r="O7269" s="25" t="e">
        <f>VLOOKUP(A7269,'NFkB target TFs'!$E$10:$E$54,1,FALSE)</f>
        <v>#N/A</v>
      </c>
      <c r="P7269" s="25" t="e">
        <f>VLOOKUP(A7269,'all NFkB targets'!$A$6:$A$571,1,FALSE)</f>
        <v>#N/A</v>
      </c>
    </row>
    <row r="7270" spans="1:16" x14ac:dyDescent="0.25">
      <c r="A7270" s="96" t="s">
        <v>13738</v>
      </c>
      <c r="B7270" s="21" t="s">
        <v>941</v>
      </c>
      <c r="C7270" s="21"/>
      <c r="D7270" s="22">
        <v>0</v>
      </c>
      <c r="E7270" s="24">
        <v>-0.34912651535071848</v>
      </c>
      <c r="F7270" s="28">
        <v>0.1774887675777454</v>
      </c>
      <c r="G7270" s="28">
        <v>0.62227886365784946</v>
      </c>
      <c r="H7270" s="24">
        <v>-0.22676698192863748</v>
      </c>
      <c r="I7270" s="25">
        <f t="shared" si="452"/>
        <v>0</v>
      </c>
      <c r="J7270" s="25">
        <f t="shared" si="453"/>
        <v>0</v>
      </c>
      <c r="K7270" s="25">
        <f t="shared" si="454"/>
        <v>1</v>
      </c>
      <c r="L7270" s="25">
        <f t="shared" si="455"/>
        <v>0</v>
      </c>
      <c r="M7270" s="25">
        <v>1</v>
      </c>
      <c r="N7270" s="25" t="e">
        <v>#N/A</v>
      </c>
      <c r="O7270" s="25" t="e">
        <f>VLOOKUP(A7270,'NFkB target TFs'!$E$10:$E$54,1,FALSE)</f>
        <v>#N/A</v>
      </c>
      <c r="P7270" s="25" t="e">
        <f>VLOOKUP(A7270,'all NFkB targets'!$A$6:$A$571,1,FALSE)</f>
        <v>#N/A</v>
      </c>
    </row>
    <row r="7271" spans="1:16" x14ac:dyDescent="0.25">
      <c r="A7271" s="96" t="s">
        <v>11863</v>
      </c>
      <c r="B7271" s="21" t="s">
        <v>941</v>
      </c>
      <c r="C7271" s="21"/>
      <c r="D7271" s="22">
        <v>0</v>
      </c>
      <c r="E7271" s="23">
        <v>0.25609835862341751</v>
      </c>
      <c r="F7271" s="23">
        <v>0.27295346273830834</v>
      </c>
      <c r="G7271" s="23">
        <v>-0.15018499924802159</v>
      </c>
      <c r="H7271" s="23">
        <v>-0.2270758530452236</v>
      </c>
      <c r="I7271" s="25">
        <f t="shared" si="452"/>
        <v>0</v>
      </c>
      <c r="J7271" s="25">
        <f t="shared" si="453"/>
        <v>0</v>
      </c>
      <c r="K7271" s="25">
        <f t="shared" si="454"/>
        <v>0</v>
      </c>
      <c r="L7271" s="25">
        <f t="shared" si="455"/>
        <v>0</v>
      </c>
      <c r="M7271" s="25">
        <v>0</v>
      </c>
      <c r="N7271" s="25" t="e">
        <v>#N/A</v>
      </c>
      <c r="O7271" s="25" t="e">
        <f>VLOOKUP(A7271,'NFkB target TFs'!$E$10:$E$54,1,FALSE)</f>
        <v>#N/A</v>
      </c>
      <c r="P7271" s="25" t="e">
        <f>VLOOKUP(A7271,'all NFkB targets'!$A$6:$A$571,1,FALSE)</f>
        <v>#N/A</v>
      </c>
    </row>
    <row r="7272" spans="1:16" x14ac:dyDescent="0.25">
      <c r="A7272" s="96" t="s">
        <v>9046</v>
      </c>
      <c r="B7272" s="21" t="s">
        <v>9047</v>
      </c>
      <c r="C7272" s="21"/>
      <c r="D7272" s="22">
        <v>0</v>
      </c>
      <c r="E7272" s="23">
        <v>0.40619200841212272</v>
      </c>
      <c r="F7272" s="23">
        <v>0.15646146292228436</v>
      </c>
      <c r="G7272" s="23">
        <v>0.30768254315943022</v>
      </c>
      <c r="H7272" s="23">
        <v>-0.22718187126570216</v>
      </c>
      <c r="I7272" s="25">
        <f t="shared" si="452"/>
        <v>0</v>
      </c>
      <c r="J7272" s="25">
        <f t="shared" si="453"/>
        <v>0</v>
      </c>
      <c r="K7272" s="25">
        <f t="shared" si="454"/>
        <v>0</v>
      </c>
      <c r="L7272" s="25">
        <f t="shared" si="455"/>
        <v>0</v>
      </c>
      <c r="M7272" s="25">
        <v>0</v>
      </c>
      <c r="N7272" s="25" t="e">
        <v>#N/A</v>
      </c>
      <c r="O7272" s="25" t="e">
        <f>VLOOKUP(A7272,'NFkB target TFs'!$E$10:$E$54,1,FALSE)</f>
        <v>#N/A</v>
      </c>
      <c r="P7272" s="25" t="e">
        <f>VLOOKUP(A7272,'all NFkB targets'!$A$6:$A$571,1,FALSE)</f>
        <v>#N/A</v>
      </c>
    </row>
    <row r="7273" spans="1:16" x14ac:dyDescent="0.25">
      <c r="A7273" s="96" t="s">
        <v>1266</v>
      </c>
      <c r="B7273" s="21" t="s">
        <v>1267</v>
      </c>
      <c r="C7273" s="21"/>
      <c r="D7273" s="22">
        <v>0</v>
      </c>
      <c r="E7273" s="23">
        <v>-2.6087221355047794E-2</v>
      </c>
      <c r="F7273" s="23">
        <v>5.3092871050490183E-3</v>
      </c>
      <c r="G7273" s="23">
        <v>4.0800775774884638E-3</v>
      </c>
      <c r="H7273" s="23">
        <v>-0.22758137132475592</v>
      </c>
      <c r="I7273" s="25">
        <f t="shared" si="452"/>
        <v>0</v>
      </c>
      <c r="J7273" s="25">
        <f t="shared" si="453"/>
        <v>0</v>
      </c>
      <c r="K7273" s="25">
        <f t="shared" si="454"/>
        <v>0</v>
      </c>
      <c r="L7273" s="25">
        <f t="shared" si="455"/>
        <v>0</v>
      </c>
      <c r="M7273" s="25">
        <v>0</v>
      </c>
      <c r="N7273" s="25" t="e">
        <v>#N/A</v>
      </c>
      <c r="O7273" s="25" t="e">
        <f>VLOOKUP(A7273,'NFkB target TFs'!$E$10:$E$54,1,FALSE)</f>
        <v>#N/A</v>
      </c>
      <c r="P7273" s="25" t="e">
        <f>VLOOKUP(A7273,'all NFkB targets'!$A$6:$A$571,1,FALSE)</f>
        <v>#N/A</v>
      </c>
    </row>
    <row r="7274" spans="1:16" x14ac:dyDescent="0.25">
      <c r="A7274" s="96" t="s">
        <v>2689</v>
      </c>
      <c r="B7274" s="21" t="s">
        <v>2690</v>
      </c>
      <c r="C7274" s="21"/>
      <c r="D7274" s="22">
        <v>0</v>
      </c>
      <c r="E7274" s="23">
        <v>-0.13156228573214604</v>
      </c>
      <c r="F7274" s="23">
        <v>-6.0621529997734527E-2</v>
      </c>
      <c r="G7274" s="23">
        <v>-0.40764193914456082</v>
      </c>
      <c r="H7274" s="23">
        <v>-0.22774258483095197</v>
      </c>
      <c r="I7274" s="25">
        <f t="shared" si="452"/>
        <v>0</v>
      </c>
      <c r="J7274" s="25">
        <f t="shared" si="453"/>
        <v>0</v>
      </c>
      <c r="K7274" s="25">
        <f t="shared" si="454"/>
        <v>0</v>
      </c>
      <c r="L7274" s="25">
        <f t="shared" si="455"/>
        <v>0</v>
      </c>
      <c r="M7274" s="25">
        <v>0</v>
      </c>
      <c r="N7274" s="25" t="e">
        <v>#N/A</v>
      </c>
      <c r="O7274" s="25" t="e">
        <f>VLOOKUP(A7274,'NFkB target TFs'!$E$10:$E$54,1,FALSE)</f>
        <v>#N/A</v>
      </c>
      <c r="P7274" s="25" t="e">
        <f>VLOOKUP(A7274,'all NFkB targets'!$A$6:$A$571,1,FALSE)</f>
        <v>#N/A</v>
      </c>
    </row>
    <row r="7275" spans="1:16" x14ac:dyDescent="0.25">
      <c r="A7275" s="96" t="s">
        <v>4867</v>
      </c>
      <c r="B7275" s="21" t="s">
        <v>4868</v>
      </c>
      <c r="C7275" s="21"/>
      <c r="D7275" s="22">
        <v>0</v>
      </c>
      <c r="E7275" s="23">
        <v>-0.15479744732103687</v>
      </c>
      <c r="F7275" s="23">
        <v>3.2820326926922869E-2</v>
      </c>
      <c r="G7275" s="23">
        <v>-0.30427529234517431</v>
      </c>
      <c r="H7275" s="23">
        <v>-0.22776347946633824</v>
      </c>
      <c r="I7275" s="25">
        <f t="shared" si="452"/>
        <v>0</v>
      </c>
      <c r="J7275" s="25">
        <f t="shared" si="453"/>
        <v>0</v>
      </c>
      <c r="K7275" s="25">
        <f t="shared" si="454"/>
        <v>0</v>
      </c>
      <c r="L7275" s="25">
        <f t="shared" si="455"/>
        <v>0</v>
      </c>
      <c r="M7275" s="25">
        <v>0</v>
      </c>
      <c r="N7275" s="25" t="e">
        <v>#N/A</v>
      </c>
      <c r="O7275" s="25" t="e">
        <f>VLOOKUP(A7275,'NFkB target TFs'!$E$10:$E$54,1,FALSE)</f>
        <v>#N/A</v>
      </c>
      <c r="P7275" s="25" t="e">
        <f>VLOOKUP(A7275,'all NFkB targets'!$A$6:$A$571,1,FALSE)</f>
        <v>#N/A</v>
      </c>
    </row>
    <row r="7276" spans="1:16" x14ac:dyDescent="0.25">
      <c r="A7276" s="96" t="s">
        <v>12495</v>
      </c>
      <c r="B7276" s="21" t="s">
        <v>12496</v>
      </c>
      <c r="C7276" s="21"/>
      <c r="D7276" s="22">
        <v>0</v>
      </c>
      <c r="E7276" s="28">
        <v>0.30762224053874726</v>
      </c>
      <c r="F7276" s="28">
        <v>1.2046149792934098</v>
      </c>
      <c r="G7276" s="24">
        <v>-0.49213354737449894</v>
      </c>
      <c r="H7276" s="24">
        <v>-0.22783527179258783</v>
      </c>
      <c r="I7276" s="25">
        <f t="shared" ref="I7276:I7339" si="456">IF(ABS(E7276)&gt;0.585,1,0)</f>
        <v>0</v>
      </c>
      <c r="J7276" s="25">
        <f t="shared" ref="J7276:J7339" si="457">IF(ABS(F7276)&gt;0.585,1,0)</f>
        <v>1</v>
      </c>
      <c r="K7276" s="25">
        <f t="shared" ref="K7276:K7339" si="458">IF(ABS(G7276)&gt;0.585,1,0)</f>
        <v>0</v>
      </c>
      <c r="L7276" s="25">
        <f t="shared" ref="L7276:L7339" si="459">IF(ABS(H7276)&gt;0.585,1,0)</f>
        <v>0</v>
      </c>
      <c r="M7276" s="25">
        <v>1</v>
      </c>
      <c r="N7276" s="25" t="e">
        <v>#N/A</v>
      </c>
      <c r="O7276" s="25" t="e">
        <f>VLOOKUP(A7276,'NFkB target TFs'!$E$10:$E$54,1,FALSE)</f>
        <v>#N/A</v>
      </c>
      <c r="P7276" s="25" t="e">
        <f>VLOOKUP(A7276,'all NFkB targets'!$A$6:$A$571,1,FALSE)</f>
        <v>#N/A</v>
      </c>
    </row>
    <row r="7277" spans="1:16" x14ac:dyDescent="0.25">
      <c r="A7277" s="96" t="s">
        <v>13629</v>
      </c>
      <c r="B7277" s="21" t="s">
        <v>13630</v>
      </c>
      <c r="C7277" s="21"/>
      <c r="D7277" s="22">
        <v>0</v>
      </c>
      <c r="E7277" s="24">
        <v>-0.14868434317388582</v>
      </c>
      <c r="F7277" s="24">
        <v>-0.43639503218980047</v>
      </c>
      <c r="G7277" s="24">
        <v>-1.01633787620607</v>
      </c>
      <c r="H7277" s="24">
        <v>-0.22799526270901163</v>
      </c>
      <c r="I7277" s="25">
        <f t="shared" si="456"/>
        <v>0</v>
      </c>
      <c r="J7277" s="25">
        <f t="shared" si="457"/>
        <v>0</v>
      </c>
      <c r="K7277" s="25">
        <f t="shared" si="458"/>
        <v>1</v>
      </c>
      <c r="L7277" s="25">
        <f t="shared" si="459"/>
        <v>0</v>
      </c>
      <c r="M7277" s="25">
        <v>1</v>
      </c>
      <c r="N7277" s="25" t="e">
        <v>#N/A</v>
      </c>
      <c r="O7277" s="25" t="e">
        <f>VLOOKUP(A7277,'NFkB target TFs'!$E$10:$E$54,1,FALSE)</f>
        <v>#N/A</v>
      </c>
      <c r="P7277" s="25" t="e">
        <f>VLOOKUP(A7277,'all NFkB targets'!$A$6:$A$571,1,FALSE)</f>
        <v>#N/A</v>
      </c>
    </row>
    <row r="7278" spans="1:16" x14ac:dyDescent="0.25">
      <c r="A7278" s="96" t="s">
        <v>8343</v>
      </c>
      <c r="B7278" s="21" t="s">
        <v>8344</v>
      </c>
      <c r="C7278" s="21"/>
      <c r="D7278" s="22">
        <v>0</v>
      </c>
      <c r="E7278" s="23">
        <v>0.1275986567638191</v>
      </c>
      <c r="F7278" s="23">
        <v>6.3138187348719871E-2</v>
      </c>
      <c r="G7278" s="23">
        <v>-0.26046127230846483</v>
      </c>
      <c r="H7278" s="23">
        <v>-0.2281154122726306</v>
      </c>
      <c r="I7278" s="25">
        <f t="shared" si="456"/>
        <v>0</v>
      </c>
      <c r="J7278" s="25">
        <f t="shared" si="457"/>
        <v>0</v>
      </c>
      <c r="K7278" s="25">
        <f t="shared" si="458"/>
        <v>0</v>
      </c>
      <c r="L7278" s="25">
        <f t="shared" si="459"/>
        <v>0</v>
      </c>
      <c r="M7278" s="25">
        <v>0</v>
      </c>
      <c r="N7278" s="25" t="e">
        <v>#N/A</v>
      </c>
      <c r="O7278" s="25" t="e">
        <f>VLOOKUP(A7278,'NFkB target TFs'!$E$10:$E$54,1,FALSE)</f>
        <v>#N/A</v>
      </c>
      <c r="P7278" s="25" t="e">
        <f>VLOOKUP(A7278,'all NFkB targets'!$A$6:$A$571,1,FALSE)</f>
        <v>#N/A</v>
      </c>
    </row>
    <row r="7279" spans="1:16" x14ac:dyDescent="0.25">
      <c r="A7279" s="96" t="s">
        <v>10564</v>
      </c>
      <c r="B7279" s="21" t="s">
        <v>10565</v>
      </c>
      <c r="C7279" s="21"/>
      <c r="D7279" s="22">
        <v>0</v>
      </c>
      <c r="E7279" s="23">
        <v>-0.29109418903906648</v>
      </c>
      <c r="F7279" s="23">
        <v>-0.11246738204556646</v>
      </c>
      <c r="G7279" s="23">
        <v>0.33468683712059055</v>
      </c>
      <c r="H7279" s="23">
        <v>-0.22813080060342858</v>
      </c>
      <c r="I7279" s="25">
        <f t="shared" si="456"/>
        <v>0</v>
      </c>
      <c r="J7279" s="25">
        <f t="shared" si="457"/>
        <v>0</v>
      </c>
      <c r="K7279" s="25">
        <f t="shared" si="458"/>
        <v>0</v>
      </c>
      <c r="L7279" s="25">
        <f t="shared" si="459"/>
        <v>0</v>
      </c>
      <c r="M7279" s="25">
        <v>0</v>
      </c>
      <c r="N7279" s="25" t="e">
        <v>#N/A</v>
      </c>
      <c r="O7279" s="25" t="e">
        <f>VLOOKUP(A7279,'NFkB target TFs'!$E$10:$E$54,1,FALSE)</f>
        <v>#N/A</v>
      </c>
      <c r="P7279" s="25" t="e">
        <f>VLOOKUP(A7279,'all NFkB targets'!$A$6:$A$571,1,FALSE)</f>
        <v>#N/A</v>
      </c>
    </row>
    <row r="7280" spans="1:16" x14ac:dyDescent="0.25">
      <c r="A7280" s="96" t="s">
        <v>9485</v>
      </c>
      <c r="B7280" s="21" t="s">
        <v>9486</v>
      </c>
      <c r="C7280" s="21"/>
      <c r="D7280" s="22">
        <v>0</v>
      </c>
      <c r="E7280" s="23">
        <v>-8.6380438617989913E-2</v>
      </c>
      <c r="F7280" s="23">
        <v>-2.9044130634527807E-2</v>
      </c>
      <c r="G7280" s="23">
        <v>2.1626912845322671E-3</v>
      </c>
      <c r="H7280" s="23">
        <v>-0.22815900025741828</v>
      </c>
      <c r="I7280" s="25">
        <f t="shared" si="456"/>
        <v>0</v>
      </c>
      <c r="J7280" s="25">
        <f t="shared" si="457"/>
        <v>0</v>
      </c>
      <c r="K7280" s="25">
        <f t="shared" si="458"/>
        <v>0</v>
      </c>
      <c r="L7280" s="25">
        <f t="shared" si="459"/>
        <v>0</v>
      </c>
      <c r="M7280" s="25">
        <v>0</v>
      </c>
      <c r="N7280" s="25" t="e">
        <v>#N/A</v>
      </c>
      <c r="O7280" s="25" t="e">
        <f>VLOOKUP(A7280,'NFkB target TFs'!$E$10:$E$54,1,FALSE)</f>
        <v>#N/A</v>
      </c>
      <c r="P7280" s="25" t="e">
        <f>VLOOKUP(A7280,'all NFkB targets'!$A$6:$A$571,1,FALSE)</f>
        <v>#N/A</v>
      </c>
    </row>
    <row r="7281" spans="1:16" x14ac:dyDescent="0.25">
      <c r="A7281" s="96" t="s">
        <v>11301</v>
      </c>
      <c r="B7281" s="21" t="s">
        <v>11302</v>
      </c>
      <c r="C7281" s="21"/>
      <c r="D7281" s="22">
        <v>0</v>
      </c>
      <c r="E7281" s="23">
        <v>0.33437868662511822</v>
      </c>
      <c r="F7281" s="23">
        <v>0.11149903651049002</v>
      </c>
      <c r="G7281" s="23">
        <v>4.3415732125883254E-2</v>
      </c>
      <c r="H7281" s="23">
        <v>-0.22822724362887614</v>
      </c>
      <c r="I7281" s="25">
        <f t="shared" si="456"/>
        <v>0</v>
      </c>
      <c r="J7281" s="25">
        <f t="shared" si="457"/>
        <v>0</v>
      </c>
      <c r="K7281" s="25">
        <f t="shared" si="458"/>
        <v>0</v>
      </c>
      <c r="L7281" s="25">
        <f t="shared" si="459"/>
        <v>0</v>
      </c>
      <c r="M7281" s="25">
        <v>0</v>
      </c>
      <c r="N7281" s="25" t="e">
        <v>#N/A</v>
      </c>
      <c r="O7281" s="25" t="e">
        <f>VLOOKUP(A7281,'NFkB target TFs'!$E$10:$E$54,1,FALSE)</f>
        <v>#N/A</v>
      </c>
      <c r="P7281" s="25" t="e">
        <f>VLOOKUP(A7281,'all NFkB targets'!$A$6:$A$571,1,FALSE)</f>
        <v>#N/A</v>
      </c>
    </row>
    <row r="7282" spans="1:16" x14ac:dyDescent="0.25">
      <c r="A7282" s="96" t="s">
        <v>1090</v>
      </c>
      <c r="B7282" s="21" t="s">
        <v>1091</v>
      </c>
      <c r="C7282" s="21"/>
      <c r="D7282" s="22">
        <v>0</v>
      </c>
      <c r="E7282" s="23">
        <v>-9.9002473768542321E-2</v>
      </c>
      <c r="F7282" s="23">
        <v>0.11016936756477615</v>
      </c>
      <c r="G7282" s="23">
        <v>2.6363611486030437E-2</v>
      </c>
      <c r="H7282" s="23">
        <v>-0.22826194417811846</v>
      </c>
      <c r="I7282" s="25">
        <f t="shared" si="456"/>
        <v>0</v>
      </c>
      <c r="J7282" s="25">
        <f t="shared" si="457"/>
        <v>0</v>
      </c>
      <c r="K7282" s="25">
        <f t="shared" si="458"/>
        <v>0</v>
      </c>
      <c r="L7282" s="25">
        <f t="shared" si="459"/>
        <v>0</v>
      </c>
      <c r="M7282" s="25">
        <v>0</v>
      </c>
      <c r="N7282" s="25" t="e">
        <v>#N/A</v>
      </c>
      <c r="O7282" s="25" t="e">
        <f>VLOOKUP(A7282,'NFkB target TFs'!$E$10:$E$54,1,FALSE)</f>
        <v>#N/A</v>
      </c>
      <c r="P7282" s="25" t="e">
        <f>VLOOKUP(A7282,'all NFkB targets'!$A$6:$A$571,1,FALSE)</f>
        <v>#N/A</v>
      </c>
    </row>
    <row r="7283" spans="1:16" x14ac:dyDescent="0.25">
      <c r="A7283" s="96" t="s">
        <v>5349</v>
      </c>
      <c r="B7283" s="21" t="s">
        <v>5350</v>
      </c>
      <c r="C7283" s="21"/>
      <c r="D7283" s="22">
        <v>0</v>
      </c>
      <c r="E7283" s="23">
        <v>-8.5454562803368286E-2</v>
      </c>
      <c r="F7283" s="23">
        <v>-0.17860864652633626</v>
      </c>
      <c r="G7283" s="23">
        <v>-0.12433705557247324</v>
      </c>
      <c r="H7283" s="23">
        <v>-0.22871288010389104</v>
      </c>
      <c r="I7283" s="25">
        <f t="shared" si="456"/>
        <v>0</v>
      </c>
      <c r="J7283" s="25">
        <f t="shared" si="457"/>
        <v>0</v>
      </c>
      <c r="K7283" s="25">
        <f t="shared" si="458"/>
        <v>0</v>
      </c>
      <c r="L7283" s="25">
        <f t="shared" si="459"/>
        <v>0</v>
      </c>
      <c r="M7283" s="25">
        <v>0</v>
      </c>
      <c r="N7283" s="25" t="e">
        <v>#N/A</v>
      </c>
      <c r="O7283" s="25" t="e">
        <f>VLOOKUP(A7283,'NFkB target TFs'!$E$10:$E$54,1,FALSE)</f>
        <v>#N/A</v>
      </c>
      <c r="P7283" s="25" t="e">
        <f>VLOOKUP(A7283,'all NFkB targets'!$A$6:$A$571,1,FALSE)</f>
        <v>#N/A</v>
      </c>
    </row>
    <row r="7284" spans="1:16" x14ac:dyDescent="0.25">
      <c r="A7284" s="96" t="s">
        <v>3105</v>
      </c>
      <c r="B7284" s="21" t="s">
        <v>3106</v>
      </c>
      <c r="C7284" s="21"/>
      <c r="D7284" s="22">
        <v>0</v>
      </c>
      <c r="E7284" s="23">
        <v>-8.0010755582079734E-2</v>
      </c>
      <c r="F7284" s="23">
        <v>6.1716798184188E-3</v>
      </c>
      <c r="G7284" s="23">
        <v>-0.1273415019837747</v>
      </c>
      <c r="H7284" s="23">
        <v>-0.22876177919227667</v>
      </c>
      <c r="I7284" s="25">
        <f t="shared" si="456"/>
        <v>0</v>
      </c>
      <c r="J7284" s="25">
        <f t="shared" si="457"/>
        <v>0</v>
      </c>
      <c r="K7284" s="25">
        <f t="shared" si="458"/>
        <v>0</v>
      </c>
      <c r="L7284" s="25">
        <f t="shared" si="459"/>
        <v>0</v>
      </c>
      <c r="M7284" s="25">
        <v>0</v>
      </c>
      <c r="N7284" s="25" t="e">
        <v>#N/A</v>
      </c>
      <c r="O7284" s="25" t="e">
        <f>VLOOKUP(A7284,'NFkB target TFs'!$E$10:$E$54,1,FALSE)</f>
        <v>#N/A</v>
      </c>
      <c r="P7284" s="25" t="e">
        <f>VLOOKUP(A7284,'all NFkB targets'!$A$6:$A$571,1,FALSE)</f>
        <v>#N/A</v>
      </c>
    </row>
    <row r="7285" spans="1:16" x14ac:dyDescent="0.25">
      <c r="A7285" s="96" t="s">
        <v>6580</v>
      </c>
      <c r="B7285" s="21" t="s">
        <v>6581</v>
      </c>
      <c r="C7285" s="21"/>
      <c r="D7285" s="22">
        <v>0</v>
      </c>
      <c r="E7285" s="23">
        <v>0.25566160987456743</v>
      </c>
      <c r="F7285" s="23">
        <v>0.47574854375004128</v>
      </c>
      <c r="G7285" s="23">
        <v>0.26529535155871686</v>
      </c>
      <c r="H7285" s="23">
        <v>-0.22876862076060656</v>
      </c>
      <c r="I7285" s="25">
        <f t="shared" si="456"/>
        <v>0</v>
      </c>
      <c r="J7285" s="25">
        <f t="shared" si="457"/>
        <v>0</v>
      </c>
      <c r="K7285" s="25">
        <f t="shared" si="458"/>
        <v>0</v>
      </c>
      <c r="L7285" s="25">
        <f t="shared" si="459"/>
        <v>0</v>
      </c>
      <c r="M7285" s="25">
        <v>0</v>
      </c>
      <c r="N7285" s="25" t="e">
        <v>#N/A</v>
      </c>
      <c r="O7285" s="25" t="e">
        <f>VLOOKUP(A7285,'NFkB target TFs'!$E$10:$E$54,1,FALSE)</f>
        <v>#N/A</v>
      </c>
      <c r="P7285" s="25" t="e">
        <f>VLOOKUP(A7285,'all NFkB targets'!$A$6:$A$571,1,FALSE)</f>
        <v>#N/A</v>
      </c>
    </row>
    <row r="7286" spans="1:16" x14ac:dyDescent="0.25">
      <c r="A7286" s="96" t="s">
        <v>2951</v>
      </c>
      <c r="B7286" s="21" t="s">
        <v>2952</v>
      </c>
      <c r="C7286" s="21"/>
      <c r="D7286" s="22">
        <v>0</v>
      </c>
      <c r="E7286" s="23">
        <v>-0.40161999112686586</v>
      </c>
      <c r="F7286" s="23">
        <v>-0.32146064630671684</v>
      </c>
      <c r="G7286" s="23">
        <v>9.0679553933882107E-2</v>
      </c>
      <c r="H7286" s="23">
        <v>-0.22888100545844031</v>
      </c>
      <c r="I7286" s="25">
        <f t="shared" si="456"/>
        <v>0</v>
      </c>
      <c r="J7286" s="25">
        <f t="shared" si="457"/>
        <v>0</v>
      </c>
      <c r="K7286" s="25">
        <f t="shared" si="458"/>
        <v>0</v>
      </c>
      <c r="L7286" s="25">
        <f t="shared" si="459"/>
        <v>0</v>
      </c>
      <c r="M7286" s="25">
        <v>0</v>
      </c>
      <c r="N7286" s="25" t="e">
        <v>#N/A</v>
      </c>
      <c r="O7286" s="25" t="e">
        <f>VLOOKUP(A7286,'NFkB target TFs'!$E$10:$E$54,1,FALSE)</f>
        <v>#N/A</v>
      </c>
      <c r="P7286" s="25" t="e">
        <f>VLOOKUP(A7286,'all NFkB targets'!$A$6:$A$571,1,FALSE)</f>
        <v>#N/A</v>
      </c>
    </row>
    <row r="7287" spans="1:16" x14ac:dyDescent="0.25">
      <c r="A7287" s="96" t="s">
        <v>13012</v>
      </c>
      <c r="B7287" s="21" t="s">
        <v>13013</v>
      </c>
      <c r="C7287" s="21"/>
      <c r="D7287" s="22">
        <v>0</v>
      </c>
      <c r="E7287" s="24">
        <v>-0.67703710993144972</v>
      </c>
      <c r="F7287" s="24">
        <v>-0.76081352061141694</v>
      </c>
      <c r="G7287" s="24">
        <v>-0.32709540441669838</v>
      </c>
      <c r="H7287" s="24">
        <v>-0.22894056243501815</v>
      </c>
      <c r="I7287" s="25">
        <f t="shared" si="456"/>
        <v>1</v>
      </c>
      <c r="J7287" s="25">
        <f t="shared" si="457"/>
        <v>1</v>
      </c>
      <c r="K7287" s="25">
        <f t="shared" si="458"/>
        <v>0</v>
      </c>
      <c r="L7287" s="25">
        <f t="shared" si="459"/>
        <v>0</v>
      </c>
      <c r="M7287" s="25">
        <v>1</v>
      </c>
      <c r="N7287" s="25" t="e">
        <v>#N/A</v>
      </c>
      <c r="O7287" s="25" t="e">
        <f>VLOOKUP(A7287,'NFkB target TFs'!$E$10:$E$54,1,FALSE)</f>
        <v>#N/A</v>
      </c>
      <c r="P7287" s="25" t="e">
        <f>VLOOKUP(A7287,'all NFkB targets'!$A$6:$A$571,1,FALSE)</f>
        <v>#N/A</v>
      </c>
    </row>
    <row r="7288" spans="1:16" x14ac:dyDescent="0.25">
      <c r="A7288" s="96" t="s">
        <v>12621</v>
      </c>
      <c r="B7288" s="21" t="s">
        <v>12622</v>
      </c>
      <c r="C7288" s="21"/>
      <c r="D7288" s="22">
        <v>0</v>
      </c>
      <c r="E7288" s="23">
        <v>-6.949422671047964E-2</v>
      </c>
      <c r="F7288" s="28">
        <v>0.64839537859579677</v>
      </c>
      <c r="G7288" s="23">
        <v>9.9535673550914375E-2</v>
      </c>
      <c r="H7288" s="24">
        <v>-0.22909082065272457</v>
      </c>
      <c r="I7288" s="25">
        <f t="shared" si="456"/>
        <v>0</v>
      </c>
      <c r="J7288" s="25">
        <f t="shared" si="457"/>
        <v>1</v>
      </c>
      <c r="K7288" s="25">
        <f t="shared" si="458"/>
        <v>0</v>
      </c>
      <c r="L7288" s="25">
        <f t="shared" si="459"/>
        <v>0</v>
      </c>
      <c r="M7288" s="25">
        <v>1</v>
      </c>
      <c r="N7288" s="25" t="e">
        <v>#N/A</v>
      </c>
      <c r="O7288" s="25" t="e">
        <f>VLOOKUP(A7288,'NFkB target TFs'!$E$10:$E$54,1,FALSE)</f>
        <v>#N/A</v>
      </c>
      <c r="P7288" s="25" t="e">
        <f>VLOOKUP(A7288,'all NFkB targets'!$A$6:$A$571,1,FALSE)</f>
        <v>#N/A</v>
      </c>
    </row>
    <row r="7289" spans="1:16" x14ac:dyDescent="0.25">
      <c r="A7289" s="96" t="s">
        <v>10306</v>
      </c>
      <c r="B7289" s="21" t="s">
        <v>10307</v>
      </c>
      <c r="C7289" s="21"/>
      <c r="D7289" s="22">
        <v>0</v>
      </c>
      <c r="E7289" s="23">
        <v>-7.3371105871641779E-2</v>
      </c>
      <c r="F7289" s="23">
        <v>2.6058416710171645E-2</v>
      </c>
      <c r="G7289" s="23">
        <v>-0.21028049784822225</v>
      </c>
      <c r="H7289" s="23">
        <v>-0.2291471191374238</v>
      </c>
      <c r="I7289" s="25">
        <f t="shared" si="456"/>
        <v>0</v>
      </c>
      <c r="J7289" s="25">
        <f t="shared" si="457"/>
        <v>0</v>
      </c>
      <c r="K7289" s="25">
        <f t="shared" si="458"/>
        <v>0</v>
      </c>
      <c r="L7289" s="25">
        <f t="shared" si="459"/>
        <v>0</v>
      </c>
      <c r="M7289" s="25">
        <v>0</v>
      </c>
      <c r="N7289" s="25" t="e">
        <v>#N/A</v>
      </c>
      <c r="O7289" s="25" t="e">
        <f>VLOOKUP(A7289,'NFkB target TFs'!$E$10:$E$54,1,FALSE)</f>
        <v>#N/A</v>
      </c>
      <c r="P7289" s="25" t="e">
        <f>VLOOKUP(A7289,'all NFkB targets'!$A$6:$A$571,1,FALSE)</f>
        <v>#N/A</v>
      </c>
    </row>
    <row r="7290" spans="1:16" x14ac:dyDescent="0.25">
      <c r="A7290" s="96" t="s">
        <v>7656</v>
      </c>
      <c r="B7290" s="21" t="s">
        <v>7657</v>
      </c>
      <c r="C7290" s="21"/>
      <c r="D7290" s="22">
        <v>0</v>
      </c>
      <c r="E7290" s="23">
        <v>0.21418959992771852</v>
      </c>
      <c r="F7290" s="23">
        <v>6.4154925948453942E-2</v>
      </c>
      <c r="G7290" s="23">
        <v>0.33706827627098163</v>
      </c>
      <c r="H7290" s="23">
        <v>-0.22925891237457716</v>
      </c>
      <c r="I7290" s="25">
        <f t="shared" si="456"/>
        <v>0</v>
      </c>
      <c r="J7290" s="25">
        <f t="shared" si="457"/>
        <v>0</v>
      </c>
      <c r="K7290" s="25">
        <f t="shared" si="458"/>
        <v>0</v>
      </c>
      <c r="L7290" s="25">
        <f t="shared" si="459"/>
        <v>0</v>
      </c>
      <c r="M7290" s="25">
        <v>0</v>
      </c>
      <c r="N7290" s="25" t="e">
        <v>#N/A</v>
      </c>
      <c r="O7290" s="25" t="e">
        <f>VLOOKUP(A7290,'NFkB target TFs'!$E$10:$E$54,1,FALSE)</f>
        <v>#N/A</v>
      </c>
      <c r="P7290" s="25" t="e">
        <f>VLOOKUP(A7290,'all NFkB targets'!$A$6:$A$571,1,FALSE)</f>
        <v>#N/A</v>
      </c>
    </row>
    <row r="7291" spans="1:16" x14ac:dyDescent="0.25">
      <c r="A7291" s="96" t="s">
        <v>9375</v>
      </c>
      <c r="B7291" s="21" t="s">
        <v>9376</v>
      </c>
      <c r="C7291" s="21"/>
      <c r="D7291" s="22">
        <v>0</v>
      </c>
      <c r="E7291" s="23">
        <v>-5.684963461832343E-2</v>
      </c>
      <c r="F7291" s="23">
        <v>0.15578171952365211</v>
      </c>
      <c r="G7291" s="23">
        <v>5.575165040137689E-2</v>
      </c>
      <c r="H7291" s="23">
        <v>-0.22942415973585462</v>
      </c>
      <c r="I7291" s="25">
        <f t="shared" si="456"/>
        <v>0</v>
      </c>
      <c r="J7291" s="25">
        <f t="shared" si="457"/>
        <v>0</v>
      </c>
      <c r="K7291" s="25">
        <f t="shared" si="458"/>
        <v>0</v>
      </c>
      <c r="L7291" s="25">
        <f t="shared" si="459"/>
        <v>0</v>
      </c>
      <c r="M7291" s="25">
        <v>0</v>
      </c>
      <c r="N7291" s="25" t="e">
        <v>#N/A</v>
      </c>
      <c r="O7291" s="25" t="e">
        <f>VLOOKUP(A7291,'NFkB target TFs'!$E$10:$E$54,1,FALSE)</f>
        <v>#N/A</v>
      </c>
      <c r="P7291" s="25" t="e">
        <f>VLOOKUP(A7291,'all NFkB targets'!$A$6:$A$571,1,FALSE)</f>
        <v>#N/A</v>
      </c>
    </row>
    <row r="7292" spans="1:16" x14ac:dyDescent="0.25">
      <c r="A7292" s="96" t="s">
        <v>12511</v>
      </c>
      <c r="B7292" s="21" t="s">
        <v>12512</v>
      </c>
      <c r="C7292" s="21"/>
      <c r="D7292" s="22">
        <v>0</v>
      </c>
      <c r="E7292" s="28">
        <v>0.15895817971069237</v>
      </c>
      <c r="F7292" s="24">
        <v>-0.80012219213833358</v>
      </c>
      <c r="G7292" s="24">
        <v>-0.31147314351053862</v>
      </c>
      <c r="H7292" s="24">
        <v>-0.22944023227335719</v>
      </c>
      <c r="I7292" s="25">
        <f t="shared" si="456"/>
        <v>0</v>
      </c>
      <c r="J7292" s="25">
        <f t="shared" si="457"/>
        <v>1</v>
      </c>
      <c r="K7292" s="25">
        <f t="shared" si="458"/>
        <v>0</v>
      </c>
      <c r="L7292" s="25">
        <f t="shared" si="459"/>
        <v>0</v>
      </c>
      <c r="M7292" s="25">
        <v>1</v>
      </c>
      <c r="N7292" s="25" t="e">
        <v>#N/A</v>
      </c>
      <c r="O7292" s="25" t="e">
        <f>VLOOKUP(A7292,'NFkB target TFs'!$E$10:$E$54,1,FALSE)</f>
        <v>#N/A</v>
      </c>
      <c r="P7292" s="25" t="e">
        <f>VLOOKUP(A7292,'all NFkB targets'!$A$6:$A$571,1,FALSE)</f>
        <v>#N/A</v>
      </c>
    </row>
    <row r="7293" spans="1:16" x14ac:dyDescent="0.25">
      <c r="A7293" s="96" t="s">
        <v>13313</v>
      </c>
      <c r="B7293" s="21" t="s">
        <v>13314</v>
      </c>
      <c r="C7293" s="21"/>
      <c r="D7293" s="22">
        <v>0</v>
      </c>
      <c r="E7293" s="28">
        <v>0.32971138302104908</v>
      </c>
      <c r="F7293" s="28">
        <v>0.25610697201096627</v>
      </c>
      <c r="G7293" s="24">
        <v>-0.80040308691168427</v>
      </c>
      <c r="H7293" s="24">
        <v>-0.22958479964678855</v>
      </c>
      <c r="I7293" s="25">
        <f t="shared" si="456"/>
        <v>0</v>
      </c>
      <c r="J7293" s="25">
        <f t="shared" si="457"/>
        <v>0</v>
      </c>
      <c r="K7293" s="25">
        <f t="shared" si="458"/>
        <v>1</v>
      </c>
      <c r="L7293" s="25">
        <f t="shared" si="459"/>
        <v>0</v>
      </c>
      <c r="M7293" s="25">
        <v>1</v>
      </c>
      <c r="N7293" s="25" t="e">
        <v>#N/A</v>
      </c>
      <c r="O7293" s="25" t="e">
        <f>VLOOKUP(A7293,'NFkB target TFs'!$E$10:$E$54,1,FALSE)</f>
        <v>#N/A</v>
      </c>
      <c r="P7293" s="25" t="e">
        <f>VLOOKUP(A7293,'all NFkB targets'!$A$6:$A$571,1,FALSE)</f>
        <v>#N/A</v>
      </c>
    </row>
    <row r="7294" spans="1:16" x14ac:dyDescent="0.25">
      <c r="A7294" s="96" t="s">
        <v>5363</v>
      </c>
      <c r="B7294" s="21" t="s">
        <v>5364</v>
      </c>
      <c r="C7294" s="21"/>
      <c r="D7294" s="22">
        <v>0</v>
      </c>
      <c r="E7294" s="23">
        <v>0.26271813540851918</v>
      </c>
      <c r="F7294" s="23">
        <v>0.12578638001387168</v>
      </c>
      <c r="G7294" s="23">
        <v>-0.14489540261580661</v>
      </c>
      <c r="H7294" s="23">
        <v>-0.22959071204301851</v>
      </c>
      <c r="I7294" s="25">
        <f t="shared" si="456"/>
        <v>0</v>
      </c>
      <c r="J7294" s="25">
        <f t="shared" si="457"/>
        <v>0</v>
      </c>
      <c r="K7294" s="25">
        <f t="shared" si="458"/>
        <v>0</v>
      </c>
      <c r="L7294" s="25">
        <f t="shared" si="459"/>
        <v>0</v>
      </c>
      <c r="M7294" s="25">
        <v>0</v>
      </c>
      <c r="N7294" s="25" t="e">
        <v>#N/A</v>
      </c>
      <c r="O7294" s="25" t="e">
        <f>VLOOKUP(A7294,'NFkB target TFs'!$E$10:$E$54,1,FALSE)</f>
        <v>#N/A</v>
      </c>
      <c r="P7294" s="25" t="e">
        <f>VLOOKUP(A7294,'all NFkB targets'!$A$6:$A$571,1,FALSE)</f>
        <v>#N/A</v>
      </c>
    </row>
    <row r="7295" spans="1:16" x14ac:dyDescent="0.25">
      <c r="A7295" s="96" t="s">
        <v>6173</v>
      </c>
      <c r="B7295" s="21" t="s">
        <v>6174</v>
      </c>
      <c r="C7295" s="21"/>
      <c r="D7295" s="22">
        <v>0</v>
      </c>
      <c r="E7295" s="23">
        <v>0.10865332718878792</v>
      </c>
      <c r="F7295" s="23">
        <v>-2.5660952734624562E-3</v>
      </c>
      <c r="G7295" s="23">
        <v>-6.1574118667371003E-2</v>
      </c>
      <c r="H7295" s="23">
        <v>-0.22960078672187728</v>
      </c>
      <c r="I7295" s="25">
        <f t="shared" si="456"/>
        <v>0</v>
      </c>
      <c r="J7295" s="25">
        <f t="shared" si="457"/>
        <v>0</v>
      </c>
      <c r="K7295" s="25">
        <f t="shared" si="458"/>
        <v>0</v>
      </c>
      <c r="L7295" s="25">
        <f t="shared" si="459"/>
        <v>0</v>
      </c>
      <c r="M7295" s="25">
        <v>0</v>
      </c>
      <c r="N7295" s="25" t="e">
        <v>#N/A</v>
      </c>
      <c r="O7295" s="25" t="e">
        <f>VLOOKUP(A7295,'NFkB target TFs'!$E$10:$E$54,1,FALSE)</f>
        <v>#N/A</v>
      </c>
      <c r="P7295" s="25" t="e">
        <f>VLOOKUP(A7295,'all NFkB targets'!$A$6:$A$571,1,FALSE)</f>
        <v>#N/A</v>
      </c>
    </row>
    <row r="7296" spans="1:16" x14ac:dyDescent="0.25">
      <c r="A7296" s="96" t="s">
        <v>7146</v>
      </c>
      <c r="B7296" s="21" t="s">
        <v>7147</v>
      </c>
      <c r="C7296" s="21"/>
      <c r="D7296" s="22">
        <v>0</v>
      </c>
      <c r="E7296" s="23">
        <v>0.40072312751053285</v>
      </c>
      <c r="F7296" s="23">
        <v>-0.10824613580556257</v>
      </c>
      <c r="G7296" s="23">
        <v>0.16730795816114671</v>
      </c>
      <c r="H7296" s="23">
        <v>-0.22978231423987971</v>
      </c>
      <c r="I7296" s="25">
        <f t="shared" si="456"/>
        <v>0</v>
      </c>
      <c r="J7296" s="25">
        <f t="shared" si="457"/>
        <v>0</v>
      </c>
      <c r="K7296" s="25">
        <f t="shared" si="458"/>
        <v>0</v>
      </c>
      <c r="L7296" s="25">
        <f t="shared" si="459"/>
        <v>0</v>
      </c>
      <c r="M7296" s="25">
        <v>0</v>
      </c>
      <c r="N7296" s="25" t="e">
        <v>#N/A</v>
      </c>
      <c r="O7296" s="25" t="e">
        <f>VLOOKUP(A7296,'NFkB target TFs'!$E$10:$E$54,1,FALSE)</f>
        <v>#N/A</v>
      </c>
      <c r="P7296" s="25" t="e">
        <f>VLOOKUP(A7296,'all NFkB targets'!$A$6:$A$571,1,FALSE)</f>
        <v>#N/A</v>
      </c>
    </row>
    <row r="7297" spans="1:16" x14ac:dyDescent="0.25">
      <c r="A7297" s="96" t="s">
        <v>529</v>
      </c>
      <c r="B7297" s="21" t="s">
        <v>530</v>
      </c>
      <c r="C7297" s="21"/>
      <c r="D7297" s="22">
        <v>0</v>
      </c>
      <c r="E7297" s="23">
        <v>0.14711878967433367</v>
      </c>
      <c r="F7297" s="23">
        <v>4.2012237693269082E-2</v>
      </c>
      <c r="G7297" s="23">
        <v>-0.25504946526929195</v>
      </c>
      <c r="H7297" s="23">
        <v>-0.23026626177276524</v>
      </c>
      <c r="I7297" s="25">
        <f t="shared" si="456"/>
        <v>0</v>
      </c>
      <c r="J7297" s="25">
        <f t="shared" si="457"/>
        <v>0</v>
      </c>
      <c r="K7297" s="25">
        <f t="shared" si="458"/>
        <v>0</v>
      </c>
      <c r="L7297" s="25">
        <f t="shared" si="459"/>
        <v>0</v>
      </c>
      <c r="M7297" s="25">
        <v>0</v>
      </c>
      <c r="N7297" s="25" t="e">
        <v>#N/A</v>
      </c>
      <c r="O7297" s="25" t="e">
        <f>VLOOKUP(A7297,'NFkB target TFs'!$E$10:$E$54,1,FALSE)</f>
        <v>#N/A</v>
      </c>
      <c r="P7297" s="25" t="e">
        <f>VLOOKUP(A7297,'all NFkB targets'!$A$6:$A$571,1,FALSE)</f>
        <v>#N/A</v>
      </c>
    </row>
    <row r="7298" spans="1:16" x14ac:dyDescent="0.25">
      <c r="A7298" s="96" t="s">
        <v>9195</v>
      </c>
      <c r="B7298" s="21" t="s">
        <v>9196</v>
      </c>
      <c r="C7298" s="21"/>
      <c r="D7298" s="22">
        <v>0</v>
      </c>
      <c r="E7298" s="23">
        <v>3.8784783251237964E-2</v>
      </c>
      <c r="F7298" s="23">
        <v>0.52054213062400223</v>
      </c>
      <c r="G7298" s="23">
        <v>0.13223271137036208</v>
      </c>
      <c r="H7298" s="23">
        <v>-0.23036085530428613</v>
      </c>
      <c r="I7298" s="25">
        <f t="shared" si="456"/>
        <v>0</v>
      </c>
      <c r="J7298" s="25">
        <f t="shared" si="457"/>
        <v>0</v>
      </c>
      <c r="K7298" s="25">
        <f t="shared" si="458"/>
        <v>0</v>
      </c>
      <c r="L7298" s="25">
        <f t="shared" si="459"/>
        <v>0</v>
      </c>
      <c r="M7298" s="25">
        <v>0</v>
      </c>
      <c r="N7298" s="25" t="e">
        <v>#N/A</v>
      </c>
      <c r="O7298" s="25" t="e">
        <f>VLOOKUP(A7298,'NFkB target TFs'!$E$10:$E$54,1,FALSE)</f>
        <v>#N/A</v>
      </c>
      <c r="P7298" s="25" t="e">
        <f>VLOOKUP(A7298,'all NFkB targets'!$A$6:$A$571,1,FALSE)</f>
        <v>#N/A</v>
      </c>
    </row>
    <row r="7299" spans="1:16" x14ac:dyDescent="0.25">
      <c r="A7299" s="96" t="s">
        <v>3610</v>
      </c>
      <c r="B7299" s="21" t="s">
        <v>3611</v>
      </c>
      <c r="C7299" s="21"/>
      <c r="D7299" s="22">
        <v>0</v>
      </c>
      <c r="E7299" s="23">
        <v>-1.8314897380082632E-2</v>
      </c>
      <c r="F7299" s="23">
        <v>0.27705867965936865</v>
      </c>
      <c r="G7299" s="23">
        <v>7.8152388380851798E-2</v>
      </c>
      <c r="H7299" s="23">
        <v>-0.23044569055098721</v>
      </c>
      <c r="I7299" s="25">
        <f t="shared" si="456"/>
        <v>0</v>
      </c>
      <c r="J7299" s="25">
        <f t="shared" si="457"/>
        <v>0</v>
      </c>
      <c r="K7299" s="25">
        <f t="shared" si="458"/>
        <v>0</v>
      </c>
      <c r="L7299" s="25">
        <f t="shared" si="459"/>
        <v>0</v>
      </c>
      <c r="M7299" s="25">
        <v>0</v>
      </c>
      <c r="N7299" s="25" t="e">
        <v>#N/A</v>
      </c>
      <c r="O7299" s="25" t="e">
        <f>VLOOKUP(A7299,'NFkB target TFs'!$E$10:$E$54,1,FALSE)</f>
        <v>#N/A</v>
      </c>
      <c r="P7299" s="25" t="e">
        <f>VLOOKUP(A7299,'all NFkB targets'!$A$6:$A$571,1,FALSE)</f>
        <v>#N/A</v>
      </c>
    </row>
    <row r="7300" spans="1:16" x14ac:dyDescent="0.25">
      <c r="A7300" s="96" t="s">
        <v>3630</v>
      </c>
      <c r="B7300" s="21" t="s">
        <v>3631</v>
      </c>
      <c r="C7300" s="21"/>
      <c r="D7300" s="22">
        <v>0</v>
      </c>
      <c r="E7300" s="23">
        <v>-2.1799821272759333E-2</v>
      </c>
      <c r="F7300" s="23">
        <v>-4.7587590490721317E-2</v>
      </c>
      <c r="G7300" s="23">
        <v>3.1621373293249641E-2</v>
      </c>
      <c r="H7300" s="23">
        <v>-0.23057781332868829</v>
      </c>
      <c r="I7300" s="25">
        <f t="shared" si="456"/>
        <v>0</v>
      </c>
      <c r="J7300" s="25">
        <f t="shared" si="457"/>
        <v>0</v>
      </c>
      <c r="K7300" s="25">
        <f t="shared" si="458"/>
        <v>0</v>
      </c>
      <c r="L7300" s="25">
        <f t="shared" si="459"/>
        <v>0</v>
      </c>
      <c r="M7300" s="25">
        <v>0</v>
      </c>
      <c r="N7300" s="25" t="e">
        <v>#N/A</v>
      </c>
      <c r="O7300" s="25" t="e">
        <f>VLOOKUP(A7300,'NFkB target TFs'!$E$10:$E$54,1,FALSE)</f>
        <v>#N/A</v>
      </c>
      <c r="P7300" s="25" t="e">
        <f>VLOOKUP(A7300,'all NFkB targets'!$A$6:$A$571,1,FALSE)</f>
        <v>#N/A</v>
      </c>
    </row>
    <row r="7301" spans="1:16" x14ac:dyDescent="0.25">
      <c r="A7301" s="96" t="s">
        <v>11468</v>
      </c>
      <c r="B7301" s="21" t="s">
        <v>11469</v>
      </c>
      <c r="C7301" s="21"/>
      <c r="D7301" s="22">
        <v>0</v>
      </c>
      <c r="E7301" s="23">
        <v>0.25999052435998632</v>
      </c>
      <c r="F7301" s="23">
        <v>-0.13595755983449573</v>
      </c>
      <c r="G7301" s="23">
        <v>-0.34580377915552896</v>
      </c>
      <c r="H7301" s="23">
        <v>-0.23093212571242488</v>
      </c>
      <c r="I7301" s="25">
        <f t="shared" si="456"/>
        <v>0</v>
      </c>
      <c r="J7301" s="25">
        <f t="shared" si="457"/>
        <v>0</v>
      </c>
      <c r="K7301" s="25">
        <f t="shared" si="458"/>
        <v>0</v>
      </c>
      <c r="L7301" s="25">
        <f t="shared" si="459"/>
        <v>0</v>
      </c>
      <c r="M7301" s="25">
        <v>0</v>
      </c>
      <c r="N7301" s="25" t="e">
        <v>#N/A</v>
      </c>
      <c r="O7301" s="25" t="e">
        <f>VLOOKUP(A7301,'NFkB target TFs'!$E$10:$E$54,1,FALSE)</f>
        <v>#N/A</v>
      </c>
      <c r="P7301" s="25" t="e">
        <f>VLOOKUP(A7301,'all NFkB targets'!$A$6:$A$571,1,FALSE)</f>
        <v>#N/A</v>
      </c>
    </row>
    <row r="7302" spans="1:16" x14ac:dyDescent="0.25">
      <c r="A7302" s="96" t="s">
        <v>12203</v>
      </c>
      <c r="B7302" s="21" t="s">
        <v>12204</v>
      </c>
      <c r="C7302" s="21"/>
      <c r="D7302" s="22">
        <v>0</v>
      </c>
      <c r="E7302" s="28">
        <v>1.8034345526862612</v>
      </c>
      <c r="F7302" s="28">
        <v>0.39134788878717447</v>
      </c>
      <c r="G7302" s="23">
        <v>-7.0355777234057559E-2</v>
      </c>
      <c r="H7302" s="24">
        <v>-0.23113033874198191</v>
      </c>
      <c r="I7302" s="25">
        <f t="shared" si="456"/>
        <v>1</v>
      </c>
      <c r="J7302" s="25">
        <f t="shared" si="457"/>
        <v>0</v>
      </c>
      <c r="K7302" s="25">
        <f t="shared" si="458"/>
        <v>0</v>
      </c>
      <c r="L7302" s="25">
        <f t="shared" si="459"/>
        <v>0</v>
      </c>
      <c r="M7302" s="25">
        <v>1</v>
      </c>
      <c r="N7302" s="25" t="e">
        <v>#N/A</v>
      </c>
      <c r="O7302" s="25" t="e">
        <f>VLOOKUP(A7302,'NFkB target TFs'!$E$10:$E$54,1,FALSE)</f>
        <v>#N/A</v>
      </c>
      <c r="P7302" s="25" t="e">
        <f>VLOOKUP(A7302,'all NFkB targets'!$A$6:$A$571,1,FALSE)</f>
        <v>#N/A</v>
      </c>
    </row>
    <row r="7303" spans="1:16" x14ac:dyDescent="0.25">
      <c r="A7303" s="96" t="s">
        <v>9835</v>
      </c>
      <c r="B7303" s="21" t="s">
        <v>9836</v>
      </c>
      <c r="C7303" s="21"/>
      <c r="D7303" s="22">
        <v>0</v>
      </c>
      <c r="E7303" s="23">
        <v>-0.12666579401721939</v>
      </c>
      <c r="F7303" s="23">
        <v>-5.9004266423077142E-2</v>
      </c>
      <c r="G7303" s="23">
        <v>-8.6270704313547109E-2</v>
      </c>
      <c r="H7303" s="23">
        <v>-0.23123578782610241</v>
      </c>
      <c r="I7303" s="25">
        <f t="shared" si="456"/>
        <v>0</v>
      </c>
      <c r="J7303" s="25">
        <f t="shared" si="457"/>
        <v>0</v>
      </c>
      <c r="K7303" s="25">
        <f t="shared" si="458"/>
        <v>0</v>
      </c>
      <c r="L7303" s="25">
        <f t="shared" si="459"/>
        <v>0</v>
      </c>
      <c r="M7303" s="25">
        <v>0</v>
      </c>
      <c r="N7303" s="25" t="e">
        <v>#N/A</v>
      </c>
      <c r="O7303" s="25" t="e">
        <f>VLOOKUP(A7303,'NFkB target TFs'!$E$10:$E$54,1,FALSE)</f>
        <v>#N/A</v>
      </c>
      <c r="P7303" s="25" t="e">
        <f>VLOOKUP(A7303,'all NFkB targets'!$A$6:$A$571,1,FALSE)</f>
        <v>#N/A</v>
      </c>
    </row>
    <row r="7304" spans="1:16" x14ac:dyDescent="0.25">
      <c r="A7304" s="96" t="s">
        <v>9207</v>
      </c>
      <c r="B7304" s="21" t="s">
        <v>9208</v>
      </c>
      <c r="C7304" s="21"/>
      <c r="D7304" s="22">
        <v>0</v>
      </c>
      <c r="E7304" s="23">
        <v>-0.35084832077826733</v>
      </c>
      <c r="F7304" s="23">
        <v>0.26181488332593661</v>
      </c>
      <c r="G7304" s="23">
        <v>-5.0813789554637223E-2</v>
      </c>
      <c r="H7304" s="23">
        <v>-0.23150589887482523</v>
      </c>
      <c r="I7304" s="25">
        <f t="shared" si="456"/>
        <v>0</v>
      </c>
      <c r="J7304" s="25">
        <f t="shared" si="457"/>
        <v>0</v>
      </c>
      <c r="K7304" s="25">
        <f t="shared" si="458"/>
        <v>0</v>
      </c>
      <c r="L7304" s="25">
        <f t="shared" si="459"/>
        <v>0</v>
      </c>
      <c r="M7304" s="25">
        <v>0</v>
      </c>
      <c r="N7304" s="25" t="e">
        <v>#N/A</v>
      </c>
      <c r="O7304" s="25" t="e">
        <f>VLOOKUP(A7304,'NFkB target TFs'!$E$10:$E$54,1,FALSE)</f>
        <v>#N/A</v>
      </c>
      <c r="P7304" s="25" t="e">
        <f>VLOOKUP(A7304,'all NFkB targets'!$A$6:$A$571,1,FALSE)</f>
        <v>#N/A</v>
      </c>
    </row>
    <row r="7305" spans="1:16" x14ac:dyDescent="0.25">
      <c r="A7305" s="96" t="s">
        <v>9139</v>
      </c>
      <c r="B7305" s="21" t="s">
        <v>9140</v>
      </c>
      <c r="C7305" s="21"/>
      <c r="D7305" s="22">
        <v>0</v>
      </c>
      <c r="E7305" s="23">
        <v>6.9741071290560647E-2</v>
      </c>
      <c r="F7305" s="23">
        <v>6.9882852533944523E-2</v>
      </c>
      <c r="G7305" s="23">
        <v>-8.5211804160943955E-2</v>
      </c>
      <c r="H7305" s="23">
        <v>-0.23180132723247915</v>
      </c>
      <c r="I7305" s="25">
        <f t="shared" si="456"/>
        <v>0</v>
      </c>
      <c r="J7305" s="25">
        <f t="shared" si="457"/>
        <v>0</v>
      </c>
      <c r="K7305" s="25">
        <f t="shared" si="458"/>
        <v>0</v>
      </c>
      <c r="L7305" s="25">
        <f t="shared" si="459"/>
        <v>0</v>
      </c>
      <c r="M7305" s="25">
        <v>0</v>
      </c>
      <c r="N7305" s="25" t="e">
        <v>#N/A</v>
      </c>
      <c r="O7305" s="25" t="e">
        <f>VLOOKUP(A7305,'NFkB target TFs'!$E$10:$E$54,1,FALSE)</f>
        <v>#N/A</v>
      </c>
      <c r="P7305" s="25" t="e">
        <f>VLOOKUP(A7305,'all NFkB targets'!$A$6:$A$571,1,FALSE)</f>
        <v>#N/A</v>
      </c>
    </row>
    <row r="7306" spans="1:16" x14ac:dyDescent="0.25">
      <c r="A7306" s="96" t="s">
        <v>3438</v>
      </c>
      <c r="B7306" s="21" t="s">
        <v>941</v>
      </c>
      <c r="C7306" s="21"/>
      <c r="D7306" s="22">
        <v>0</v>
      </c>
      <c r="E7306" s="23">
        <v>-1.2600036779633471E-2</v>
      </c>
      <c r="F7306" s="23">
        <v>-8.6667981335773692E-2</v>
      </c>
      <c r="G7306" s="23">
        <v>-0.16931793430064337</v>
      </c>
      <c r="H7306" s="23">
        <v>-0.23183769003836005</v>
      </c>
      <c r="I7306" s="25">
        <f t="shared" si="456"/>
        <v>0</v>
      </c>
      <c r="J7306" s="25">
        <f t="shared" si="457"/>
        <v>0</v>
      </c>
      <c r="K7306" s="25">
        <f t="shared" si="458"/>
        <v>0</v>
      </c>
      <c r="L7306" s="25">
        <f t="shared" si="459"/>
        <v>0</v>
      </c>
      <c r="M7306" s="25">
        <v>0</v>
      </c>
      <c r="N7306" s="25" t="e">
        <v>#N/A</v>
      </c>
      <c r="O7306" s="25" t="e">
        <f>VLOOKUP(A7306,'NFkB target TFs'!$E$10:$E$54,1,FALSE)</f>
        <v>#N/A</v>
      </c>
      <c r="P7306" s="25" t="e">
        <f>VLOOKUP(A7306,'all NFkB targets'!$A$6:$A$571,1,FALSE)</f>
        <v>#N/A</v>
      </c>
    </row>
    <row r="7307" spans="1:16" x14ac:dyDescent="0.25">
      <c r="A7307" s="96" t="s">
        <v>5036</v>
      </c>
      <c r="B7307" s="21" t="s">
        <v>5037</v>
      </c>
      <c r="C7307" s="21"/>
      <c r="D7307" s="22">
        <v>0</v>
      </c>
      <c r="E7307" s="23">
        <v>0.54439308457174884</v>
      </c>
      <c r="F7307" s="23">
        <v>2.2571960421302141E-2</v>
      </c>
      <c r="G7307" s="23">
        <v>0.25299619097460208</v>
      </c>
      <c r="H7307" s="23">
        <v>-0.23192539139328011</v>
      </c>
      <c r="I7307" s="25">
        <f t="shared" si="456"/>
        <v>0</v>
      </c>
      <c r="J7307" s="25">
        <f t="shared" si="457"/>
        <v>0</v>
      </c>
      <c r="K7307" s="25">
        <f t="shared" si="458"/>
        <v>0</v>
      </c>
      <c r="L7307" s="25">
        <f t="shared" si="459"/>
        <v>0</v>
      </c>
      <c r="M7307" s="25">
        <v>0</v>
      </c>
      <c r="N7307" s="25" t="e">
        <v>#N/A</v>
      </c>
      <c r="O7307" s="25" t="e">
        <f>VLOOKUP(A7307,'NFkB target TFs'!$E$10:$E$54,1,FALSE)</f>
        <v>#N/A</v>
      </c>
      <c r="P7307" s="25" t="e">
        <f>VLOOKUP(A7307,'all NFkB targets'!$A$6:$A$571,1,FALSE)</f>
        <v>#N/A</v>
      </c>
    </row>
    <row r="7308" spans="1:16" x14ac:dyDescent="0.25">
      <c r="A7308" s="96" t="s">
        <v>12256</v>
      </c>
      <c r="B7308" s="21" t="s">
        <v>12257</v>
      </c>
      <c r="C7308" s="21"/>
      <c r="D7308" s="22">
        <v>0</v>
      </c>
      <c r="E7308" s="24">
        <v>-1.7044785379360829</v>
      </c>
      <c r="F7308" s="28">
        <v>0.16303212659926286</v>
      </c>
      <c r="G7308" s="24">
        <v>-0.14411774072377953</v>
      </c>
      <c r="H7308" s="24">
        <v>-0.23208950248626622</v>
      </c>
      <c r="I7308" s="25">
        <f t="shared" si="456"/>
        <v>1</v>
      </c>
      <c r="J7308" s="25">
        <f t="shared" si="457"/>
        <v>0</v>
      </c>
      <c r="K7308" s="25">
        <f t="shared" si="458"/>
        <v>0</v>
      </c>
      <c r="L7308" s="25">
        <f t="shared" si="459"/>
        <v>0</v>
      </c>
      <c r="M7308" s="25">
        <v>1</v>
      </c>
      <c r="N7308" s="25" t="e">
        <v>#N/A</v>
      </c>
      <c r="O7308" s="25" t="e">
        <f>VLOOKUP(A7308,'NFkB target TFs'!$E$10:$E$54,1,FALSE)</f>
        <v>#N/A</v>
      </c>
      <c r="P7308" s="25" t="e">
        <f>VLOOKUP(A7308,'all NFkB targets'!$A$6:$A$571,1,FALSE)</f>
        <v>#N/A</v>
      </c>
    </row>
    <row r="7309" spans="1:16" x14ac:dyDescent="0.25">
      <c r="A7309" s="96" t="s">
        <v>8139</v>
      </c>
      <c r="B7309" s="21" t="s">
        <v>8140</v>
      </c>
      <c r="C7309" s="21"/>
      <c r="D7309" s="22">
        <v>0</v>
      </c>
      <c r="E7309" s="23">
        <v>0.11767586917754859</v>
      </c>
      <c r="F7309" s="23">
        <v>0.18302585774896979</v>
      </c>
      <c r="G7309" s="23">
        <v>-0.55308139198729878</v>
      </c>
      <c r="H7309" s="23">
        <v>-0.23210444082369494</v>
      </c>
      <c r="I7309" s="25">
        <f t="shared" si="456"/>
        <v>0</v>
      </c>
      <c r="J7309" s="25">
        <f t="shared" si="457"/>
        <v>0</v>
      </c>
      <c r="K7309" s="25">
        <f t="shared" si="458"/>
        <v>0</v>
      </c>
      <c r="L7309" s="25">
        <f t="shared" si="459"/>
        <v>0</v>
      </c>
      <c r="M7309" s="25">
        <v>0</v>
      </c>
      <c r="N7309" s="25" t="e">
        <v>#N/A</v>
      </c>
      <c r="O7309" s="25" t="e">
        <f>VLOOKUP(A7309,'NFkB target TFs'!$E$10:$E$54,1,FALSE)</f>
        <v>#N/A</v>
      </c>
      <c r="P7309" s="25" t="e">
        <f>VLOOKUP(A7309,'all NFkB targets'!$A$6:$A$571,1,FALSE)</f>
        <v>#N/A</v>
      </c>
    </row>
    <row r="7310" spans="1:16" x14ac:dyDescent="0.25">
      <c r="A7310" s="96" t="s">
        <v>14063</v>
      </c>
      <c r="B7310" s="21" t="s">
        <v>14064</v>
      </c>
      <c r="C7310" s="21"/>
      <c r="D7310" s="22">
        <v>0</v>
      </c>
      <c r="E7310" s="28">
        <v>0.48244266098561717</v>
      </c>
      <c r="F7310" s="28">
        <v>0.32694870460930975</v>
      </c>
      <c r="G7310" s="24">
        <v>-0.70140150093175824</v>
      </c>
      <c r="H7310" s="24">
        <v>-0.23219642181497741</v>
      </c>
      <c r="I7310" s="25">
        <f t="shared" si="456"/>
        <v>0</v>
      </c>
      <c r="J7310" s="25">
        <f t="shared" si="457"/>
        <v>0</v>
      </c>
      <c r="K7310" s="25">
        <f t="shared" si="458"/>
        <v>1</v>
      </c>
      <c r="L7310" s="25">
        <f t="shared" si="459"/>
        <v>0</v>
      </c>
      <c r="M7310" s="25">
        <v>1</v>
      </c>
      <c r="N7310" s="25" t="e">
        <v>#N/A</v>
      </c>
      <c r="O7310" s="25" t="e">
        <f>VLOOKUP(A7310,'NFkB target TFs'!$E$10:$E$54,1,FALSE)</f>
        <v>#N/A</v>
      </c>
      <c r="P7310" s="25" t="e">
        <f>VLOOKUP(A7310,'all NFkB targets'!$A$6:$A$571,1,FALSE)</f>
        <v>#N/A</v>
      </c>
    </row>
    <row r="7311" spans="1:16" x14ac:dyDescent="0.25">
      <c r="A7311" s="96" t="s">
        <v>853</v>
      </c>
      <c r="B7311" s="21" t="s">
        <v>854</v>
      </c>
      <c r="C7311" s="21"/>
      <c r="D7311" s="22">
        <v>0</v>
      </c>
      <c r="E7311" s="23">
        <v>6.8502442722625484E-2</v>
      </c>
      <c r="F7311" s="23">
        <v>-7.0772628359499309E-2</v>
      </c>
      <c r="G7311" s="23">
        <v>-0.28297917795140459</v>
      </c>
      <c r="H7311" s="23">
        <v>-0.23239710650484471</v>
      </c>
      <c r="I7311" s="25">
        <f t="shared" si="456"/>
        <v>0</v>
      </c>
      <c r="J7311" s="25">
        <f t="shared" si="457"/>
        <v>0</v>
      </c>
      <c r="K7311" s="25">
        <f t="shared" si="458"/>
        <v>0</v>
      </c>
      <c r="L7311" s="25">
        <f t="shared" si="459"/>
        <v>0</v>
      </c>
      <c r="M7311" s="25">
        <v>0</v>
      </c>
      <c r="N7311" s="25" t="e">
        <v>#N/A</v>
      </c>
      <c r="O7311" s="25" t="e">
        <f>VLOOKUP(A7311,'NFkB target TFs'!$E$10:$E$54,1,FALSE)</f>
        <v>#N/A</v>
      </c>
      <c r="P7311" s="25" t="e">
        <f>VLOOKUP(A7311,'all NFkB targets'!$A$6:$A$571,1,FALSE)</f>
        <v>#N/A</v>
      </c>
    </row>
    <row r="7312" spans="1:16" x14ac:dyDescent="0.25">
      <c r="A7312" s="96" t="s">
        <v>12</v>
      </c>
      <c r="B7312" s="21" t="s">
        <v>13</v>
      </c>
      <c r="C7312" s="21"/>
      <c r="D7312" s="22">
        <v>0</v>
      </c>
      <c r="E7312" s="23">
        <v>3.3040442772653583E-2</v>
      </c>
      <c r="F7312" s="23">
        <v>-0.15280486803231655</v>
      </c>
      <c r="G7312" s="23">
        <v>-0.1760537560135346</v>
      </c>
      <c r="H7312" s="23">
        <v>-0.23296981284410981</v>
      </c>
      <c r="I7312" s="25">
        <f t="shared" si="456"/>
        <v>0</v>
      </c>
      <c r="J7312" s="25">
        <f t="shared" si="457"/>
        <v>0</v>
      </c>
      <c r="K7312" s="25">
        <f t="shared" si="458"/>
        <v>0</v>
      </c>
      <c r="L7312" s="25">
        <f t="shared" si="459"/>
        <v>0</v>
      </c>
      <c r="M7312" s="25">
        <v>0</v>
      </c>
      <c r="N7312" s="33" t="s">
        <v>12</v>
      </c>
      <c r="O7312" s="25" t="e">
        <f>VLOOKUP(A7312,'NFkB target TFs'!$E$10:$E$54,1,FALSE)</f>
        <v>#N/A</v>
      </c>
      <c r="P7312" s="25" t="e">
        <f>VLOOKUP(A7312,'all NFkB targets'!$A$6:$A$571,1,FALSE)</f>
        <v>#N/A</v>
      </c>
    </row>
    <row r="7313" spans="1:16" x14ac:dyDescent="0.25">
      <c r="A7313" s="96" t="s">
        <v>9729</v>
      </c>
      <c r="B7313" s="21" t="s">
        <v>9730</v>
      </c>
      <c r="C7313" s="21"/>
      <c r="D7313" s="22">
        <v>0</v>
      </c>
      <c r="E7313" s="23">
        <v>-0.21320999840089663</v>
      </c>
      <c r="F7313" s="23">
        <v>-0.10502345469821524</v>
      </c>
      <c r="G7313" s="23">
        <v>-0.31038527373773306</v>
      </c>
      <c r="H7313" s="23">
        <v>-0.23332091827102469</v>
      </c>
      <c r="I7313" s="25">
        <f t="shared" si="456"/>
        <v>0</v>
      </c>
      <c r="J7313" s="25">
        <f t="shared" si="457"/>
        <v>0</v>
      </c>
      <c r="K7313" s="25">
        <f t="shared" si="458"/>
        <v>0</v>
      </c>
      <c r="L7313" s="25">
        <f t="shared" si="459"/>
        <v>0</v>
      </c>
      <c r="M7313" s="25">
        <v>0</v>
      </c>
      <c r="N7313" s="25" t="e">
        <v>#N/A</v>
      </c>
      <c r="O7313" s="25" t="e">
        <f>VLOOKUP(A7313,'NFkB target TFs'!$E$10:$E$54,1,FALSE)</f>
        <v>#N/A</v>
      </c>
      <c r="P7313" s="25" t="e">
        <f>VLOOKUP(A7313,'all NFkB targets'!$A$6:$A$571,1,FALSE)</f>
        <v>#N/A</v>
      </c>
    </row>
    <row r="7314" spans="1:16" x14ac:dyDescent="0.25">
      <c r="A7314" s="96" t="s">
        <v>11533</v>
      </c>
      <c r="B7314" s="21" t="s">
        <v>11534</v>
      </c>
      <c r="C7314" s="21"/>
      <c r="D7314" s="22">
        <v>0</v>
      </c>
      <c r="E7314" s="23">
        <v>1.9403674781960811E-2</v>
      </c>
      <c r="F7314" s="23">
        <v>-0.12986623466113845</v>
      </c>
      <c r="G7314" s="23">
        <v>-0.42653478385557358</v>
      </c>
      <c r="H7314" s="23">
        <v>-0.23339659708341223</v>
      </c>
      <c r="I7314" s="25">
        <f t="shared" si="456"/>
        <v>0</v>
      </c>
      <c r="J7314" s="25">
        <f t="shared" si="457"/>
        <v>0</v>
      </c>
      <c r="K7314" s="25">
        <f t="shared" si="458"/>
        <v>0</v>
      </c>
      <c r="L7314" s="25">
        <f t="shared" si="459"/>
        <v>0</v>
      </c>
      <c r="M7314" s="25">
        <v>0</v>
      </c>
      <c r="N7314" s="25" t="e">
        <v>#N/A</v>
      </c>
      <c r="O7314" s="25" t="e">
        <f>VLOOKUP(A7314,'NFkB target TFs'!$E$10:$E$54,1,FALSE)</f>
        <v>#N/A</v>
      </c>
      <c r="P7314" s="25" t="e">
        <f>VLOOKUP(A7314,'all NFkB targets'!$A$6:$A$571,1,FALSE)</f>
        <v>#N/A</v>
      </c>
    </row>
    <row r="7315" spans="1:16" x14ac:dyDescent="0.25">
      <c r="A7315" s="96" t="s">
        <v>9115</v>
      </c>
      <c r="B7315" s="21" t="s">
        <v>9116</v>
      </c>
      <c r="C7315" s="21"/>
      <c r="D7315" s="22">
        <v>0</v>
      </c>
      <c r="E7315" s="23">
        <v>0.15645258272963536</v>
      </c>
      <c r="F7315" s="23">
        <v>9.1408267980067293E-2</v>
      </c>
      <c r="G7315" s="23">
        <v>-0.23863248265658696</v>
      </c>
      <c r="H7315" s="23">
        <v>-0.2334033524562335</v>
      </c>
      <c r="I7315" s="25">
        <f t="shared" si="456"/>
        <v>0</v>
      </c>
      <c r="J7315" s="25">
        <f t="shared" si="457"/>
        <v>0</v>
      </c>
      <c r="K7315" s="25">
        <f t="shared" si="458"/>
        <v>0</v>
      </c>
      <c r="L7315" s="25">
        <f t="shared" si="459"/>
        <v>0</v>
      </c>
      <c r="M7315" s="25">
        <v>0</v>
      </c>
      <c r="N7315" s="25" t="e">
        <v>#N/A</v>
      </c>
      <c r="O7315" s="25" t="e">
        <f>VLOOKUP(A7315,'NFkB target TFs'!$E$10:$E$54,1,FALSE)</f>
        <v>#N/A</v>
      </c>
      <c r="P7315" s="25" t="e">
        <f>VLOOKUP(A7315,'all NFkB targets'!$A$6:$A$571,1,FALSE)</f>
        <v>#N/A</v>
      </c>
    </row>
    <row r="7316" spans="1:16" x14ac:dyDescent="0.25">
      <c r="A7316" s="96" t="s">
        <v>8415</v>
      </c>
      <c r="B7316" s="21" t="s">
        <v>8416</v>
      </c>
      <c r="C7316" s="21"/>
      <c r="D7316" s="22">
        <v>0</v>
      </c>
      <c r="E7316" s="23">
        <v>0.31186425843095156</v>
      </c>
      <c r="F7316" s="23">
        <v>-0.12389217989871282</v>
      </c>
      <c r="G7316" s="23">
        <v>-0.26287611077886647</v>
      </c>
      <c r="H7316" s="23">
        <v>-0.23361979175681757</v>
      </c>
      <c r="I7316" s="25">
        <f t="shared" si="456"/>
        <v>0</v>
      </c>
      <c r="J7316" s="25">
        <f t="shared" si="457"/>
        <v>0</v>
      </c>
      <c r="K7316" s="25">
        <f t="shared" si="458"/>
        <v>0</v>
      </c>
      <c r="L7316" s="25">
        <f t="shared" si="459"/>
        <v>0</v>
      </c>
      <c r="M7316" s="25">
        <v>0</v>
      </c>
      <c r="N7316" s="25" t="e">
        <v>#N/A</v>
      </c>
      <c r="O7316" s="25" t="e">
        <f>VLOOKUP(A7316,'NFkB target TFs'!$E$10:$E$54,1,FALSE)</f>
        <v>#N/A</v>
      </c>
      <c r="P7316" s="25" t="e">
        <f>VLOOKUP(A7316,'all NFkB targets'!$A$6:$A$571,1,FALSE)</f>
        <v>#N/A</v>
      </c>
    </row>
    <row r="7317" spans="1:16" x14ac:dyDescent="0.25">
      <c r="A7317" s="96" t="s">
        <v>10379</v>
      </c>
      <c r="B7317" s="21" t="s">
        <v>10380</v>
      </c>
      <c r="C7317" s="21"/>
      <c r="D7317" s="22">
        <v>0</v>
      </c>
      <c r="E7317" s="23">
        <v>4.0787132144824018E-2</v>
      </c>
      <c r="F7317" s="23">
        <v>-0.2063730286091682</v>
      </c>
      <c r="G7317" s="23">
        <v>-0.30435886681472862</v>
      </c>
      <c r="H7317" s="23">
        <v>-0.23372248394755518</v>
      </c>
      <c r="I7317" s="25">
        <f t="shared" si="456"/>
        <v>0</v>
      </c>
      <c r="J7317" s="25">
        <f t="shared" si="457"/>
        <v>0</v>
      </c>
      <c r="K7317" s="25">
        <f t="shared" si="458"/>
        <v>0</v>
      </c>
      <c r="L7317" s="25">
        <f t="shared" si="459"/>
        <v>0</v>
      </c>
      <c r="M7317" s="25">
        <v>0</v>
      </c>
      <c r="N7317" s="25" t="e">
        <v>#N/A</v>
      </c>
      <c r="O7317" s="25" t="e">
        <f>VLOOKUP(A7317,'NFkB target TFs'!$E$10:$E$54,1,FALSE)</f>
        <v>#N/A</v>
      </c>
      <c r="P7317" s="25" t="e">
        <f>VLOOKUP(A7317,'all NFkB targets'!$A$6:$A$571,1,FALSE)</f>
        <v>#N/A</v>
      </c>
    </row>
    <row r="7318" spans="1:16" x14ac:dyDescent="0.25">
      <c r="A7318" s="96" t="s">
        <v>3800</v>
      </c>
      <c r="B7318" s="21" t="s">
        <v>3801</v>
      </c>
      <c r="C7318" s="21"/>
      <c r="D7318" s="22">
        <v>0</v>
      </c>
      <c r="E7318" s="23">
        <v>0.1461585096288176</v>
      </c>
      <c r="F7318" s="23">
        <v>-1.2567670852007903E-2</v>
      </c>
      <c r="G7318" s="23">
        <v>-0.31695605292896151</v>
      </c>
      <c r="H7318" s="23">
        <v>-0.23402997341055684</v>
      </c>
      <c r="I7318" s="25">
        <f t="shared" si="456"/>
        <v>0</v>
      </c>
      <c r="J7318" s="25">
        <f t="shared" si="457"/>
        <v>0</v>
      </c>
      <c r="K7318" s="25">
        <f t="shared" si="458"/>
        <v>0</v>
      </c>
      <c r="L7318" s="25">
        <f t="shared" si="459"/>
        <v>0</v>
      </c>
      <c r="M7318" s="25">
        <v>0</v>
      </c>
      <c r="N7318" s="25" t="e">
        <v>#N/A</v>
      </c>
      <c r="O7318" s="25" t="e">
        <f>VLOOKUP(A7318,'NFkB target TFs'!$E$10:$E$54,1,FALSE)</f>
        <v>#N/A</v>
      </c>
      <c r="P7318" s="25" t="e">
        <f>VLOOKUP(A7318,'all NFkB targets'!$A$6:$A$571,1,FALSE)</f>
        <v>#N/A</v>
      </c>
    </row>
    <row r="7319" spans="1:16" x14ac:dyDescent="0.25">
      <c r="A7319" s="96" t="s">
        <v>7704</v>
      </c>
      <c r="B7319" s="21" t="s">
        <v>7705</v>
      </c>
      <c r="C7319" s="21"/>
      <c r="D7319" s="22">
        <v>0</v>
      </c>
      <c r="E7319" s="23">
        <v>0.38866555878374059</v>
      </c>
      <c r="F7319" s="23">
        <v>8.426755228243181E-2</v>
      </c>
      <c r="G7319" s="23">
        <v>-0.2872047498683829</v>
      </c>
      <c r="H7319" s="23">
        <v>-0.23408180459955644</v>
      </c>
      <c r="I7319" s="25">
        <f t="shared" si="456"/>
        <v>0</v>
      </c>
      <c r="J7319" s="25">
        <f t="shared" si="457"/>
        <v>0</v>
      </c>
      <c r="K7319" s="25">
        <f t="shared" si="458"/>
        <v>0</v>
      </c>
      <c r="L7319" s="25">
        <f t="shared" si="459"/>
        <v>0</v>
      </c>
      <c r="M7319" s="25">
        <v>0</v>
      </c>
      <c r="N7319" s="25" t="e">
        <v>#N/A</v>
      </c>
      <c r="O7319" s="25" t="e">
        <f>VLOOKUP(A7319,'NFkB target TFs'!$E$10:$E$54,1,FALSE)</f>
        <v>#N/A</v>
      </c>
      <c r="P7319" s="25" t="e">
        <f>VLOOKUP(A7319,'all NFkB targets'!$A$6:$A$571,1,FALSE)</f>
        <v>#N/A</v>
      </c>
    </row>
    <row r="7320" spans="1:16" x14ac:dyDescent="0.25">
      <c r="A7320" s="96" t="s">
        <v>6169</v>
      </c>
      <c r="B7320" s="21" t="s">
        <v>6170</v>
      </c>
      <c r="C7320" s="21"/>
      <c r="D7320" s="22">
        <v>0</v>
      </c>
      <c r="E7320" s="23">
        <v>0.14199661236033959</v>
      </c>
      <c r="F7320" s="23">
        <v>0.11934493376692498</v>
      </c>
      <c r="G7320" s="23">
        <v>4.1726079657561407E-2</v>
      </c>
      <c r="H7320" s="23">
        <v>-0.23417474887900724</v>
      </c>
      <c r="I7320" s="25">
        <f t="shared" si="456"/>
        <v>0</v>
      </c>
      <c r="J7320" s="25">
        <f t="shared" si="457"/>
        <v>0</v>
      </c>
      <c r="K7320" s="25">
        <f t="shared" si="458"/>
        <v>0</v>
      </c>
      <c r="L7320" s="25">
        <f t="shared" si="459"/>
        <v>0</v>
      </c>
      <c r="M7320" s="25">
        <v>0</v>
      </c>
      <c r="N7320" s="25" t="e">
        <v>#N/A</v>
      </c>
      <c r="O7320" s="25" t="e">
        <f>VLOOKUP(A7320,'NFkB target TFs'!$E$10:$E$54,1,FALSE)</f>
        <v>#N/A</v>
      </c>
      <c r="P7320" s="25" t="e">
        <f>VLOOKUP(A7320,'all NFkB targets'!$A$6:$A$571,1,FALSE)</f>
        <v>#N/A</v>
      </c>
    </row>
    <row r="7321" spans="1:16" x14ac:dyDescent="0.25">
      <c r="A7321" s="96" t="s">
        <v>11032</v>
      </c>
      <c r="B7321" s="21" t="s">
        <v>11033</v>
      </c>
      <c r="C7321" s="21"/>
      <c r="D7321" s="22">
        <v>0</v>
      </c>
      <c r="E7321" s="23">
        <v>7.7656773628586084E-2</v>
      </c>
      <c r="F7321" s="23">
        <v>6.5277277541758619E-2</v>
      </c>
      <c r="G7321" s="23">
        <v>0.18751439819281623</v>
      </c>
      <c r="H7321" s="23">
        <v>-0.23431262290382646</v>
      </c>
      <c r="I7321" s="25">
        <f t="shared" si="456"/>
        <v>0</v>
      </c>
      <c r="J7321" s="25">
        <f t="shared" si="457"/>
        <v>0</v>
      </c>
      <c r="K7321" s="25">
        <f t="shared" si="458"/>
        <v>0</v>
      </c>
      <c r="L7321" s="25">
        <f t="shared" si="459"/>
        <v>0</v>
      </c>
      <c r="M7321" s="25">
        <v>0</v>
      </c>
      <c r="N7321" s="25" t="e">
        <v>#N/A</v>
      </c>
      <c r="O7321" s="25" t="e">
        <f>VLOOKUP(A7321,'NFkB target TFs'!$E$10:$E$54,1,FALSE)</f>
        <v>#N/A</v>
      </c>
      <c r="P7321" s="25" t="e">
        <f>VLOOKUP(A7321,'all NFkB targets'!$A$6:$A$571,1,FALSE)</f>
        <v>#N/A</v>
      </c>
    </row>
    <row r="7322" spans="1:16" x14ac:dyDescent="0.25">
      <c r="A7322" s="96" t="s">
        <v>7281</v>
      </c>
      <c r="B7322" s="21" t="s">
        <v>7282</v>
      </c>
      <c r="C7322" s="21"/>
      <c r="D7322" s="22">
        <v>0</v>
      </c>
      <c r="E7322" s="23">
        <v>-0.21736363044455592</v>
      </c>
      <c r="F7322" s="23">
        <v>-0.21297970921634451</v>
      </c>
      <c r="G7322" s="23">
        <v>-0.5641888242798907</v>
      </c>
      <c r="H7322" s="23">
        <v>-0.23439327626625359</v>
      </c>
      <c r="I7322" s="25">
        <f t="shared" si="456"/>
        <v>0</v>
      </c>
      <c r="J7322" s="25">
        <f t="shared" si="457"/>
        <v>0</v>
      </c>
      <c r="K7322" s="25">
        <f t="shared" si="458"/>
        <v>0</v>
      </c>
      <c r="L7322" s="25">
        <f t="shared" si="459"/>
        <v>0</v>
      </c>
      <c r="M7322" s="25">
        <v>0</v>
      </c>
      <c r="N7322" s="25" t="e">
        <v>#N/A</v>
      </c>
      <c r="O7322" s="25" t="e">
        <f>VLOOKUP(A7322,'NFkB target TFs'!$E$10:$E$54,1,FALSE)</f>
        <v>#N/A</v>
      </c>
      <c r="P7322" s="25" t="e">
        <f>VLOOKUP(A7322,'all NFkB targets'!$A$6:$A$571,1,FALSE)</f>
        <v>#N/A</v>
      </c>
    </row>
    <row r="7323" spans="1:16" x14ac:dyDescent="0.25">
      <c r="A7323" s="96" t="s">
        <v>4238</v>
      </c>
      <c r="B7323" s="21" t="s">
        <v>4239</v>
      </c>
      <c r="C7323" s="21"/>
      <c r="D7323" s="22">
        <v>0</v>
      </c>
      <c r="E7323" s="23">
        <v>-0.35716972020709647</v>
      </c>
      <c r="F7323" s="23">
        <v>-0.50789526263796625</v>
      </c>
      <c r="G7323" s="23">
        <v>-0.28374825830319916</v>
      </c>
      <c r="H7323" s="23">
        <v>-0.23445598208613003</v>
      </c>
      <c r="I7323" s="25">
        <f t="shared" si="456"/>
        <v>0</v>
      </c>
      <c r="J7323" s="25">
        <f t="shared" si="457"/>
        <v>0</v>
      </c>
      <c r="K7323" s="25">
        <f t="shared" si="458"/>
        <v>0</v>
      </c>
      <c r="L7323" s="25">
        <f t="shared" si="459"/>
        <v>0</v>
      </c>
      <c r="M7323" s="25">
        <v>0</v>
      </c>
      <c r="N7323" s="25" t="e">
        <v>#N/A</v>
      </c>
      <c r="O7323" s="25" t="e">
        <f>VLOOKUP(A7323,'NFkB target TFs'!$E$10:$E$54,1,FALSE)</f>
        <v>#N/A</v>
      </c>
      <c r="P7323" s="25" t="e">
        <f>VLOOKUP(A7323,'all NFkB targets'!$A$6:$A$571,1,FALSE)</f>
        <v>#N/A</v>
      </c>
    </row>
    <row r="7324" spans="1:16" x14ac:dyDescent="0.25">
      <c r="A7324" s="96" t="s">
        <v>533</v>
      </c>
      <c r="B7324" s="21" t="s">
        <v>534</v>
      </c>
      <c r="C7324" s="21"/>
      <c r="D7324" s="22">
        <v>0</v>
      </c>
      <c r="E7324" s="23">
        <v>0.44262912372368052</v>
      </c>
      <c r="F7324" s="23">
        <v>-0.23023069083717418</v>
      </c>
      <c r="G7324" s="23">
        <v>0.33152128975106443</v>
      </c>
      <c r="H7324" s="23">
        <v>-0.23471038065161118</v>
      </c>
      <c r="I7324" s="25">
        <f t="shared" si="456"/>
        <v>0</v>
      </c>
      <c r="J7324" s="25">
        <f t="shared" si="457"/>
        <v>0</v>
      </c>
      <c r="K7324" s="25">
        <f t="shared" si="458"/>
        <v>0</v>
      </c>
      <c r="L7324" s="25">
        <f t="shared" si="459"/>
        <v>0</v>
      </c>
      <c r="M7324" s="25">
        <v>0</v>
      </c>
      <c r="N7324" s="25" t="e">
        <v>#N/A</v>
      </c>
      <c r="O7324" s="25" t="e">
        <f>VLOOKUP(A7324,'NFkB target TFs'!$E$10:$E$54,1,FALSE)</f>
        <v>#N/A</v>
      </c>
      <c r="P7324" s="25" t="e">
        <f>VLOOKUP(A7324,'all NFkB targets'!$A$6:$A$571,1,FALSE)</f>
        <v>#N/A</v>
      </c>
    </row>
    <row r="7325" spans="1:16" x14ac:dyDescent="0.25">
      <c r="A7325" s="96" t="s">
        <v>9678</v>
      </c>
      <c r="B7325" s="21" t="s">
        <v>9679</v>
      </c>
      <c r="C7325" s="21"/>
      <c r="D7325" s="22">
        <v>0</v>
      </c>
      <c r="E7325" s="23">
        <v>-0.11635736320881755</v>
      </c>
      <c r="F7325" s="23">
        <v>7.7772796554982412E-2</v>
      </c>
      <c r="G7325" s="23">
        <v>-0.25624420661870395</v>
      </c>
      <c r="H7325" s="23">
        <v>-0.23506898929952316</v>
      </c>
      <c r="I7325" s="25">
        <f t="shared" si="456"/>
        <v>0</v>
      </c>
      <c r="J7325" s="25">
        <f t="shared" si="457"/>
        <v>0</v>
      </c>
      <c r="K7325" s="25">
        <f t="shared" si="458"/>
        <v>0</v>
      </c>
      <c r="L7325" s="25">
        <f t="shared" si="459"/>
        <v>0</v>
      </c>
      <c r="M7325" s="25">
        <v>0</v>
      </c>
      <c r="N7325" s="25" t="e">
        <v>#N/A</v>
      </c>
      <c r="O7325" s="25" t="e">
        <f>VLOOKUP(A7325,'NFkB target TFs'!$E$10:$E$54,1,FALSE)</f>
        <v>#N/A</v>
      </c>
      <c r="P7325" s="25" t="e">
        <f>VLOOKUP(A7325,'all NFkB targets'!$A$6:$A$571,1,FALSE)</f>
        <v>#N/A</v>
      </c>
    </row>
    <row r="7326" spans="1:16" x14ac:dyDescent="0.25">
      <c r="A7326" s="96" t="s">
        <v>2301</v>
      </c>
      <c r="B7326" s="21" t="s">
        <v>2302</v>
      </c>
      <c r="C7326" s="21"/>
      <c r="D7326" s="22">
        <v>0</v>
      </c>
      <c r="E7326" s="23">
        <v>-0.1557524422366669</v>
      </c>
      <c r="F7326" s="23">
        <v>0.4978299089951817</v>
      </c>
      <c r="G7326" s="23">
        <v>-0.15381131543095239</v>
      </c>
      <c r="H7326" s="23">
        <v>-0.23543105441593098</v>
      </c>
      <c r="I7326" s="25">
        <f t="shared" si="456"/>
        <v>0</v>
      </c>
      <c r="J7326" s="25">
        <f t="shared" si="457"/>
        <v>0</v>
      </c>
      <c r="K7326" s="25">
        <f t="shared" si="458"/>
        <v>0</v>
      </c>
      <c r="L7326" s="25">
        <f t="shared" si="459"/>
        <v>0</v>
      </c>
      <c r="M7326" s="25">
        <v>0</v>
      </c>
      <c r="N7326" s="25" t="e">
        <v>#N/A</v>
      </c>
      <c r="O7326" s="25" t="e">
        <f>VLOOKUP(A7326,'NFkB target TFs'!$E$10:$E$54,1,FALSE)</f>
        <v>#N/A</v>
      </c>
      <c r="P7326" s="25" t="e">
        <f>VLOOKUP(A7326,'all NFkB targets'!$A$6:$A$571,1,FALSE)</f>
        <v>#N/A</v>
      </c>
    </row>
    <row r="7327" spans="1:16" x14ac:dyDescent="0.25">
      <c r="A7327" s="96" t="s">
        <v>11848</v>
      </c>
      <c r="B7327" s="21" t="s">
        <v>941</v>
      </c>
      <c r="C7327" s="21"/>
      <c r="D7327" s="22">
        <v>0</v>
      </c>
      <c r="E7327" s="23">
        <v>0.18768511543876545</v>
      </c>
      <c r="F7327" s="23">
        <v>-2.7207835332082792E-3</v>
      </c>
      <c r="G7327" s="23">
        <v>-5.202918321973269E-2</v>
      </c>
      <c r="H7327" s="23">
        <v>-0.23587717415510265</v>
      </c>
      <c r="I7327" s="25">
        <f t="shared" si="456"/>
        <v>0</v>
      </c>
      <c r="J7327" s="25">
        <f t="shared" si="457"/>
        <v>0</v>
      </c>
      <c r="K7327" s="25">
        <f t="shared" si="458"/>
        <v>0</v>
      </c>
      <c r="L7327" s="25">
        <f t="shared" si="459"/>
        <v>0</v>
      </c>
      <c r="M7327" s="25">
        <v>0</v>
      </c>
      <c r="N7327" s="25" t="e">
        <v>#N/A</v>
      </c>
      <c r="O7327" s="25" t="e">
        <f>VLOOKUP(A7327,'NFkB target TFs'!$E$10:$E$54,1,FALSE)</f>
        <v>#N/A</v>
      </c>
      <c r="P7327" s="25" t="e">
        <f>VLOOKUP(A7327,'all NFkB targets'!$A$6:$A$571,1,FALSE)</f>
        <v>#N/A</v>
      </c>
    </row>
    <row r="7328" spans="1:16" x14ac:dyDescent="0.25">
      <c r="A7328" s="96" t="s">
        <v>14182</v>
      </c>
      <c r="B7328" s="21" t="s">
        <v>14183</v>
      </c>
      <c r="C7328" s="21"/>
      <c r="D7328" s="22">
        <v>0</v>
      </c>
      <c r="E7328" s="24">
        <v>-0.41587408674263932</v>
      </c>
      <c r="F7328" s="23">
        <v>6.0372617979481548E-2</v>
      </c>
      <c r="G7328" s="24">
        <v>-0.7767787769857406</v>
      </c>
      <c r="H7328" s="24">
        <v>-0.23612099356044874</v>
      </c>
      <c r="I7328" s="25">
        <f t="shared" si="456"/>
        <v>0</v>
      </c>
      <c r="J7328" s="25">
        <f t="shared" si="457"/>
        <v>0</v>
      </c>
      <c r="K7328" s="25">
        <f t="shared" si="458"/>
        <v>1</v>
      </c>
      <c r="L7328" s="25">
        <f t="shared" si="459"/>
        <v>0</v>
      </c>
      <c r="M7328" s="25">
        <v>1</v>
      </c>
      <c r="N7328" s="25" t="e">
        <v>#N/A</v>
      </c>
      <c r="O7328" s="25" t="e">
        <f>VLOOKUP(A7328,'NFkB target TFs'!$E$10:$E$54,1,FALSE)</f>
        <v>#N/A</v>
      </c>
      <c r="P7328" s="25" t="e">
        <f>VLOOKUP(A7328,'all NFkB targets'!$A$6:$A$571,1,FALSE)</f>
        <v>#N/A</v>
      </c>
    </row>
    <row r="7329" spans="1:16" x14ac:dyDescent="0.25">
      <c r="A7329" s="96" t="s">
        <v>3628</v>
      </c>
      <c r="B7329" s="21" t="s">
        <v>3629</v>
      </c>
      <c r="C7329" s="21"/>
      <c r="D7329" s="22">
        <v>0</v>
      </c>
      <c r="E7329" s="23">
        <v>-0.2650906031606593</v>
      </c>
      <c r="F7329" s="23">
        <v>-0.11103757138297535</v>
      </c>
      <c r="G7329" s="23">
        <v>-0.17107231328420086</v>
      </c>
      <c r="H7329" s="23">
        <v>-0.2361353648699189</v>
      </c>
      <c r="I7329" s="25">
        <f t="shared" si="456"/>
        <v>0</v>
      </c>
      <c r="J7329" s="25">
        <f t="shared" si="457"/>
        <v>0</v>
      </c>
      <c r="K7329" s="25">
        <f t="shared" si="458"/>
        <v>0</v>
      </c>
      <c r="L7329" s="25">
        <f t="shared" si="459"/>
        <v>0</v>
      </c>
      <c r="M7329" s="25">
        <v>0</v>
      </c>
      <c r="N7329" s="25" t="e">
        <v>#N/A</v>
      </c>
      <c r="O7329" s="25" t="e">
        <f>VLOOKUP(A7329,'NFkB target TFs'!$E$10:$E$54,1,FALSE)</f>
        <v>#N/A</v>
      </c>
      <c r="P7329" s="25" t="e">
        <f>VLOOKUP(A7329,'all NFkB targets'!$A$6:$A$571,1,FALSE)</f>
        <v>#N/A</v>
      </c>
    </row>
    <row r="7330" spans="1:16" x14ac:dyDescent="0.25">
      <c r="A7330" s="96" t="s">
        <v>2999</v>
      </c>
      <c r="B7330" s="21" t="s">
        <v>3000</v>
      </c>
      <c r="C7330" s="21"/>
      <c r="D7330" s="22">
        <v>0</v>
      </c>
      <c r="E7330" s="23">
        <v>0.22468858359439647</v>
      </c>
      <c r="F7330" s="23">
        <v>-0.11617113589885689</v>
      </c>
      <c r="G7330" s="23">
        <v>-0.37117401353769508</v>
      </c>
      <c r="H7330" s="23">
        <v>-0.23630069563681852</v>
      </c>
      <c r="I7330" s="25">
        <f t="shared" si="456"/>
        <v>0</v>
      </c>
      <c r="J7330" s="25">
        <f t="shared" si="457"/>
        <v>0</v>
      </c>
      <c r="K7330" s="25">
        <f t="shared" si="458"/>
        <v>0</v>
      </c>
      <c r="L7330" s="25">
        <f t="shared" si="459"/>
        <v>0</v>
      </c>
      <c r="M7330" s="25">
        <v>0</v>
      </c>
      <c r="N7330" s="25" t="e">
        <v>#N/A</v>
      </c>
      <c r="O7330" s="25" t="e">
        <f>VLOOKUP(A7330,'NFkB target TFs'!$E$10:$E$54,1,FALSE)</f>
        <v>#N/A</v>
      </c>
      <c r="P7330" s="25" t="e">
        <f>VLOOKUP(A7330,'all NFkB targets'!$A$6:$A$571,1,FALSE)</f>
        <v>#N/A</v>
      </c>
    </row>
    <row r="7331" spans="1:16" x14ac:dyDescent="0.25">
      <c r="A7331" s="96" t="s">
        <v>8649</v>
      </c>
      <c r="B7331" s="21" t="s">
        <v>8650</v>
      </c>
      <c r="C7331" s="21"/>
      <c r="D7331" s="22">
        <v>0</v>
      </c>
      <c r="E7331" s="23">
        <v>7.0041198650152944E-2</v>
      </c>
      <c r="F7331" s="23">
        <v>0.21878840271419098</v>
      </c>
      <c r="G7331" s="23">
        <v>-0.41202179105265457</v>
      </c>
      <c r="H7331" s="23">
        <v>-0.23630447917866215</v>
      </c>
      <c r="I7331" s="25">
        <f t="shared" si="456"/>
        <v>0</v>
      </c>
      <c r="J7331" s="25">
        <f t="shared" si="457"/>
        <v>0</v>
      </c>
      <c r="K7331" s="25">
        <f t="shared" si="458"/>
        <v>0</v>
      </c>
      <c r="L7331" s="25">
        <f t="shared" si="459"/>
        <v>0</v>
      </c>
      <c r="M7331" s="25">
        <v>0</v>
      </c>
      <c r="N7331" s="25" t="e">
        <v>#N/A</v>
      </c>
      <c r="O7331" s="25" t="e">
        <f>VLOOKUP(A7331,'NFkB target TFs'!$E$10:$E$54,1,FALSE)</f>
        <v>#N/A</v>
      </c>
      <c r="P7331" s="25" t="e">
        <f>VLOOKUP(A7331,'all NFkB targets'!$A$6:$A$571,1,FALSE)</f>
        <v>#N/A</v>
      </c>
    </row>
    <row r="7332" spans="1:16" x14ac:dyDescent="0.25">
      <c r="A7332" s="96" t="s">
        <v>4456</v>
      </c>
      <c r="B7332" s="21" t="s">
        <v>4457</v>
      </c>
      <c r="C7332" s="21"/>
      <c r="D7332" s="22">
        <v>0</v>
      </c>
      <c r="E7332" s="23">
        <v>0.29797350756686453</v>
      </c>
      <c r="F7332" s="23">
        <v>-0.43609911480667357</v>
      </c>
      <c r="G7332" s="23">
        <v>-0.32321177756355651</v>
      </c>
      <c r="H7332" s="23">
        <v>-0.23632484484418909</v>
      </c>
      <c r="I7332" s="25">
        <f t="shared" si="456"/>
        <v>0</v>
      </c>
      <c r="J7332" s="25">
        <f t="shared" si="457"/>
        <v>0</v>
      </c>
      <c r="K7332" s="25">
        <f t="shared" si="458"/>
        <v>0</v>
      </c>
      <c r="L7332" s="25">
        <f t="shared" si="459"/>
        <v>0</v>
      </c>
      <c r="M7332" s="25">
        <v>0</v>
      </c>
      <c r="N7332" s="25" t="e">
        <v>#N/A</v>
      </c>
      <c r="O7332" s="25" t="e">
        <f>VLOOKUP(A7332,'NFkB target TFs'!$E$10:$E$54,1,FALSE)</f>
        <v>#N/A</v>
      </c>
      <c r="P7332" s="25" t="e">
        <f>VLOOKUP(A7332,'all NFkB targets'!$A$6:$A$571,1,FALSE)</f>
        <v>#N/A</v>
      </c>
    </row>
    <row r="7333" spans="1:16" x14ac:dyDescent="0.25">
      <c r="A7333" s="96" t="s">
        <v>5902</v>
      </c>
      <c r="B7333" s="21" t="s">
        <v>5903</v>
      </c>
      <c r="C7333" s="21"/>
      <c r="D7333" s="22">
        <v>0</v>
      </c>
      <c r="E7333" s="23">
        <v>-0.22345495652953662</v>
      </c>
      <c r="F7333" s="23">
        <v>-0.24990677358701746</v>
      </c>
      <c r="G7333" s="23">
        <v>-0.21777152781862455</v>
      </c>
      <c r="H7333" s="23">
        <v>-0.23647979107332093</v>
      </c>
      <c r="I7333" s="25">
        <f t="shared" si="456"/>
        <v>0</v>
      </c>
      <c r="J7333" s="25">
        <f t="shared" si="457"/>
        <v>0</v>
      </c>
      <c r="K7333" s="25">
        <f t="shared" si="458"/>
        <v>0</v>
      </c>
      <c r="L7333" s="25">
        <f t="shared" si="459"/>
        <v>0</v>
      </c>
      <c r="M7333" s="25">
        <v>0</v>
      </c>
      <c r="N7333" s="25" t="e">
        <v>#N/A</v>
      </c>
      <c r="O7333" s="25" t="e">
        <f>VLOOKUP(A7333,'NFkB target TFs'!$E$10:$E$54,1,FALSE)</f>
        <v>#N/A</v>
      </c>
      <c r="P7333" s="25" t="e">
        <f>VLOOKUP(A7333,'all NFkB targets'!$A$6:$A$571,1,FALSE)</f>
        <v>#N/A</v>
      </c>
    </row>
    <row r="7334" spans="1:16" x14ac:dyDescent="0.25">
      <c r="A7334" s="96" t="s">
        <v>10854</v>
      </c>
      <c r="B7334" s="21" t="s">
        <v>10855</v>
      </c>
      <c r="C7334" s="21"/>
      <c r="D7334" s="22">
        <v>0</v>
      </c>
      <c r="E7334" s="23">
        <v>-0.15205206808830582</v>
      </c>
      <c r="F7334" s="23">
        <v>-8.6783535325650904E-2</v>
      </c>
      <c r="G7334" s="23">
        <v>-0.2441441564856118</v>
      </c>
      <c r="H7334" s="23">
        <v>-0.23662186675438693</v>
      </c>
      <c r="I7334" s="25">
        <f t="shared" si="456"/>
        <v>0</v>
      </c>
      <c r="J7334" s="25">
        <f t="shared" si="457"/>
        <v>0</v>
      </c>
      <c r="K7334" s="25">
        <f t="shared" si="458"/>
        <v>0</v>
      </c>
      <c r="L7334" s="25">
        <f t="shared" si="459"/>
        <v>0</v>
      </c>
      <c r="M7334" s="25">
        <v>0</v>
      </c>
      <c r="N7334" s="25" t="e">
        <v>#N/A</v>
      </c>
      <c r="O7334" s="25" t="e">
        <f>VLOOKUP(A7334,'NFkB target TFs'!$E$10:$E$54,1,FALSE)</f>
        <v>#N/A</v>
      </c>
      <c r="P7334" s="25" t="e">
        <f>VLOOKUP(A7334,'all NFkB targets'!$A$6:$A$571,1,FALSE)</f>
        <v>#N/A</v>
      </c>
    </row>
    <row r="7335" spans="1:16" x14ac:dyDescent="0.25">
      <c r="A7335" s="96" t="s">
        <v>505</v>
      </c>
      <c r="B7335" s="21" t="s">
        <v>506</v>
      </c>
      <c r="C7335" s="21"/>
      <c r="D7335" s="22">
        <v>0</v>
      </c>
      <c r="E7335" s="23">
        <v>-8.9748213316971109E-2</v>
      </c>
      <c r="F7335" s="23">
        <v>-0.14178342092494742</v>
      </c>
      <c r="G7335" s="23">
        <v>-0.44329568589185187</v>
      </c>
      <c r="H7335" s="23">
        <v>-0.23667946407491497</v>
      </c>
      <c r="I7335" s="25">
        <f t="shared" si="456"/>
        <v>0</v>
      </c>
      <c r="J7335" s="25">
        <f t="shared" si="457"/>
        <v>0</v>
      </c>
      <c r="K7335" s="25">
        <f t="shared" si="458"/>
        <v>0</v>
      </c>
      <c r="L7335" s="25">
        <f t="shared" si="459"/>
        <v>0</v>
      </c>
      <c r="M7335" s="25">
        <v>0</v>
      </c>
      <c r="N7335" s="25" t="e">
        <v>#N/A</v>
      </c>
      <c r="O7335" s="25" t="e">
        <f>VLOOKUP(A7335,'NFkB target TFs'!$E$10:$E$54,1,FALSE)</f>
        <v>#N/A</v>
      </c>
      <c r="P7335" s="25" t="e">
        <f>VLOOKUP(A7335,'all NFkB targets'!$A$6:$A$571,1,FALSE)</f>
        <v>#N/A</v>
      </c>
    </row>
    <row r="7336" spans="1:16" x14ac:dyDescent="0.25">
      <c r="A7336" s="96" t="s">
        <v>8793</v>
      </c>
      <c r="B7336" s="21" t="s">
        <v>8794</v>
      </c>
      <c r="C7336" s="21"/>
      <c r="D7336" s="22">
        <v>0</v>
      </c>
      <c r="E7336" s="23">
        <v>-0.12908721221041963</v>
      </c>
      <c r="F7336" s="23">
        <v>-2.3399080941545178E-2</v>
      </c>
      <c r="G7336" s="23">
        <v>-0.2349050326499969</v>
      </c>
      <c r="H7336" s="23">
        <v>-0.23693096378921946</v>
      </c>
      <c r="I7336" s="25">
        <f t="shared" si="456"/>
        <v>0</v>
      </c>
      <c r="J7336" s="25">
        <f t="shared" si="457"/>
        <v>0</v>
      </c>
      <c r="K7336" s="25">
        <f t="shared" si="458"/>
        <v>0</v>
      </c>
      <c r="L7336" s="25">
        <f t="shared" si="459"/>
        <v>0</v>
      </c>
      <c r="M7336" s="25">
        <v>0</v>
      </c>
      <c r="N7336" s="25" t="e">
        <v>#N/A</v>
      </c>
      <c r="O7336" s="25" t="e">
        <f>VLOOKUP(A7336,'NFkB target TFs'!$E$10:$E$54,1,FALSE)</f>
        <v>#N/A</v>
      </c>
      <c r="P7336" s="25" t="e">
        <f>VLOOKUP(A7336,'all NFkB targets'!$A$6:$A$571,1,FALSE)</f>
        <v>#N/A</v>
      </c>
    </row>
    <row r="7337" spans="1:16" x14ac:dyDescent="0.25">
      <c r="A7337" s="96" t="s">
        <v>2363</v>
      </c>
      <c r="B7337" s="21" t="s">
        <v>2364</v>
      </c>
      <c r="C7337" s="21"/>
      <c r="D7337" s="22">
        <v>0</v>
      </c>
      <c r="E7337" s="23">
        <v>6.3694675317389926E-2</v>
      </c>
      <c r="F7337" s="23">
        <v>-0.44917162894963464</v>
      </c>
      <c r="G7337" s="23">
        <v>-0.44838812947380152</v>
      </c>
      <c r="H7337" s="23">
        <v>-0.23696105477456375</v>
      </c>
      <c r="I7337" s="25">
        <f t="shared" si="456"/>
        <v>0</v>
      </c>
      <c r="J7337" s="25">
        <f t="shared" si="457"/>
        <v>0</v>
      </c>
      <c r="K7337" s="25">
        <f t="shared" si="458"/>
        <v>0</v>
      </c>
      <c r="L7337" s="25">
        <f t="shared" si="459"/>
        <v>0</v>
      </c>
      <c r="M7337" s="25">
        <v>0</v>
      </c>
      <c r="N7337" s="25" t="e">
        <v>#N/A</v>
      </c>
      <c r="O7337" s="25" t="e">
        <f>VLOOKUP(A7337,'NFkB target TFs'!$E$10:$E$54,1,FALSE)</f>
        <v>#N/A</v>
      </c>
      <c r="P7337" s="25" t="e">
        <f>VLOOKUP(A7337,'all NFkB targets'!$A$6:$A$571,1,FALSE)</f>
        <v>#N/A</v>
      </c>
    </row>
    <row r="7338" spans="1:16" x14ac:dyDescent="0.25">
      <c r="A7338" s="96" t="s">
        <v>12718</v>
      </c>
      <c r="B7338" s="21" t="s">
        <v>941</v>
      </c>
      <c r="C7338" s="21"/>
      <c r="D7338" s="22">
        <v>0</v>
      </c>
      <c r="E7338" s="24">
        <v>-0.2371747937083995</v>
      </c>
      <c r="F7338" s="24">
        <v>-0.62531686368640071</v>
      </c>
      <c r="G7338" s="24">
        <v>-0.33681102840843447</v>
      </c>
      <c r="H7338" s="24">
        <v>-0.23728155880127558</v>
      </c>
      <c r="I7338" s="25">
        <f t="shared" si="456"/>
        <v>0</v>
      </c>
      <c r="J7338" s="25">
        <f t="shared" si="457"/>
        <v>1</v>
      </c>
      <c r="K7338" s="25">
        <f t="shared" si="458"/>
        <v>0</v>
      </c>
      <c r="L7338" s="25">
        <f t="shared" si="459"/>
        <v>0</v>
      </c>
      <c r="M7338" s="25">
        <v>1</v>
      </c>
      <c r="N7338" s="25" t="e">
        <v>#N/A</v>
      </c>
      <c r="O7338" s="25" t="e">
        <f>VLOOKUP(A7338,'NFkB target TFs'!$E$10:$E$54,1,FALSE)</f>
        <v>#N/A</v>
      </c>
      <c r="P7338" s="25" t="e">
        <f>VLOOKUP(A7338,'all NFkB targets'!$A$6:$A$571,1,FALSE)</f>
        <v>#N/A</v>
      </c>
    </row>
    <row r="7339" spans="1:16" x14ac:dyDescent="0.25">
      <c r="A7339" s="96" t="s">
        <v>3293</v>
      </c>
      <c r="B7339" s="21" t="s">
        <v>3294</v>
      </c>
      <c r="C7339" s="21"/>
      <c r="D7339" s="22">
        <v>0</v>
      </c>
      <c r="E7339" s="23">
        <v>0.3885810611962569</v>
      </c>
      <c r="F7339" s="23">
        <v>0.12367054005833129</v>
      </c>
      <c r="G7339" s="23">
        <v>0.33050095119729123</v>
      </c>
      <c r="H7339" s="23">
        <v>-0.23759106572107333</v>
      </c>
      <c r="I7339" s="25">
        <f t="shared" si="456"/>
        <v>0</v>
      </c>
      <c r="J7339" s="25">
        <f t="shared" si="457"/>
        <v>0</v>
      </c>
      <c r="K7339" s="25">
        <f t="shared" si="458"/>
        <v>0</v>
      </c>
      <c r="L7339" s="25">
        <f t="shared" si="459"/>
        <v>0</v>
      </c>
      <c r="M7339" s="25">
        <v>0</v>
      </c>
      <c r="N7339" s="25" t="e">
        <v>#N/A</v>
      </c>
      <c r="O7339" s="25" t="e">
        <f>VLOOKUP(A7339,'NFkB target TFs'!$E$10:$E$54,1,FALSE)</f>
        <v>#N/A</v>
      </c>
      <c r="P7339" s="25" t="e">
        <f>VLOOKUP(A7339,'all NFkB targets'!$A$6:$A$571,1,FALSE)</f>
        <v>#N/A</v>
      </c>
    </row>
    <row r="7340" spans="1:16" x14ac:dyDescent="0.25">
      <c r="A7340" s="96" t="s">
        <v>14326</v>
      </c>
      <c r="B7340" s="21" t="s">
        <v>14327</v>
      </c>
      <c r="C7340" s="21"/>
      <c r="D7340" s="22">
        <v>0</v>
      </c>
      <c r="E7340" s="28">
        <v>0.64607689185605133</v>
      </c>
      <c r="F7340" s="24">
        <v>-0.1231307899633715</v>
      </c>
      <c r="G7340" s="24">
        <v>-0.83376354481115322</v>
      </c>
      <c r="H7340" s="24">
        <v>-0.2377081369458903</v>
      </c>
      <c r="I7340" s="25">
        <f t="shared" ref="I7340:I7403" si="460">IF(ABS(E7340)&gt;0.585,1,0)</f>
        <v>1</v>
      </c>
      <c r="J7340" s="25">
        <f t="shared" ref="J7340:J7403" si="461">IF(ABS(F7340)&gt;0.585,1,0)</f>
        <v>0</v>
      </c>
      <c r="K7340" s="25">
        <f t="shared" ref="K7340:K7403" si="462">IF(ABS(G7340)&gt;0.585,1,0)</f>
        <v>1</v>
      </c>
      <c r="L7340" s="25">
        <f t="shared" ref="L7340:L7403" si="463">IF(ABS(H7340)&gt;0.585,1,0)</f>
        <v>0</v>
      </c>
      <c r="M7340" s="25">
        <v>1</v>
      </c>
      <c r="N7340" s="25" t="e">
        <v>#N/A</v>
      </c>
      <c r="O7340" s="25" t="e">
        <f>VLOOKUP(A7340,'NFkB target TFs'!$E$10:$E$54,1,FALSE)</f>
        <v>#N/A</v>
      </c>
      <c r="P7340" s="25" t="e">
        <f>VLOOKUP(A7340,'all NFkB targets'!$A$6:$A$571,1,FALSE)</f>
        <v>#N/A</v>
      </c>
    </row>
    <row r="7341" spans="1:16" x14ac:dyDescent="0.25">
      <c r="A7341" s="96" t="s">
        <v>6905</v>
      </c>
      <c r="B7341" s="21" t="s">
        <v>6906</v>
      </c>
      <c r="C7341" s="21"/>
      <c r="D7341" s="22">
        <v>0</v>
      </c>
      <c r="E7341" s="23">
        <v>-0.12204492086009294</v>
      </c>
      <c r="F7341" s="23">
        <v>7.0360951006022326E-2</v>
      </c>
      <c r="G7341" s="23">
        <v>-0.14978143638611632</v>
      </c>
      <c r="H7341" s="23">
        <v>-0.23818594181699382</v>
      </c>
      <c r="I7341" s="25">
        <f t="shared" si="460"/>
        <v>0</v>
      </c>
      <c r="J7341" s="25">
        <f t="shared" si="461"/>
        <v>0</v>
      </c>
      <c r="K7341" s="25">
        <f t="shared" si="462"/>
        <v>0</v>
      </c>
      <c r="L7341" s="25">
        <f t="shared" si="463"/>
        <v>0</v>
      </c>
      <c r="M7341" s="25">
        <v>0</v>
      </c>
      <c r="N7341" s="25" t="e">
        <v>#N/A</v>
      </c>
      <c r="O7341" s="25" t="e">
        <f>VLOOKUP(A7341,'NFkB target TFs'!$E$10:$E$54,1,FALSE)</f>
        <v>#N/A</v>
      </c>
      <c r="P7341" s="25" t="e">
        <f>VLOOKUP(A7341,'all NFkB targets'!$A$6:$A$571,1,FALSE)</f>
        <v>#N/A</v>
      </c>
    </row>
    <row r="7342" spans="1:16" x14ac:dyDescent="0.25">
      <c r="A7342" s="96" t="s">
        <v>906</v>
      </c>
      <c r="B7342" s="21" t="s">
        <v>907</v>
      </c>
      <c r="C7342" s="21"/>
      <c r="D7342" s="22">
        <v>0</v>
      </c>
      <c r="E7342" s="23">
        <v>0.37838720472569864</v>
      </c>
      <c r="F7342" s="23">
        <v>-2.6977133097229326E-2</v>
      </c>
      <c r="G7342" s="23">
        <v>-0.14652699676492301</v>
      </c>
      <c r="H7342" s="23">
        <v>-0.23826512780836781</v>
      </c>
      <c r="I7342" s="25">
        <f t="shared" si="460"/>
        <v>0</v>
      </c>
      <c r="J7342" s="25">
        <f t="shared" si="461"/>
        <v>0</v>
      </c>
      <c r="K7342" s="25">
        <f t="shared" si="462"/>
        <v>0</v>
      </c>
      <c r="L7342" s="25">
        <f t="shared" si="463"/>
        <v>0</v>
      </c>
      <c r="M7342" s="25">
        <v>0</v>
      </c>
      <c r="N7342" s="25" t="e">
        <v>#N/A</v>
      </c>
      <c r="O7342" s="25" t="e">
        <f>VLOOKUP(A7342,'NFkB target TFs'!$E$10:$E$54,1,FALSE)</f>
        <v>#N/A</v>
      </c>
      <c r="P7342" s="25" t="e">
        <f>VLOOKUP(A7342,'all NFkB targets'!$A$6:$A$571,1,FALSE)</f>
        <v>#N/A</v>
      </c>
    </row>
    <row r="7343" spans="1:16" x14ac:dyDescent="0.25">
      <c r="A7343" s="96" t="s">
        <v>13268</v>
      </c>
      <c r="B7343" s="21" t="s">
        <v>13269</v>
      </c>
      <c r="C7343" s="21"/>
      <c r="D7343" s="22">
        <v>0</v>
      </c>
      <c r="E7343" s="28">
        <v>0.44045113636910654</v>
      </c>
      <c r="F7343" s="23">
        <v>6.3953793487071808E-2</v>
      </c>
      <c r="G7343" s="24">
        <v>-1.1265498415244</v>
      </c>
      <c r="H7343" s="24">
        <v>-0.23830082451329693</v>
      </c>
      <c r="I7343" s="25">
        <f t="shared" si="460"/>
        <v>0</v>
      </c>
      <c r="J7343" s="25">
        <f t="shared" si="461"/>
        <v>0</v>
      </c>
      <c r="K7343" s="25">
        <f t="shared" si="462"/>
        <v>1</v>
      </c>
      <c r="L7343" s="25">
        <f t="shared" si="463"/>
        <v>0</v>
      </c>
      <c r="M7343" s="25">
        <v>1</v>
      </c>
      <c r="N7343" s="25" t="e">
        <v>#N/A</v>
      </c>
      <c r="O7343" s="25" t="e">
        <f>VLOOKUP(A7343,'NFkB target TFs'!$E$10:$E$54,1,FALSE)</f>
        <v>#N/A</v>
      </c>
      <c r="P7343" s="25" t="e">
        <f>VLOOKUP(A7343,'all NFkB targets'!$A$6:$A$571,1,FALSE)</f>
        <v>#N/A</v>
      </c>
    </row>
    <row r="7344" spans="1:16" x14ac:dyDescent="0.25">
      <c r="A7344" s="96" t="s">
        <v>12737</v>
      </c>
      <c r="B7344" s="21" t="s">
        <v>12738</v>
      </c>
      <c r="C7344" s="21"/>
      <c r="D7344" s="22">
        <v>0</v>
      </c>
      <c r="E7344" s="23">
        <v>-7.2812295590764659E-2</v>
      </c>
      <c r="F7344" s="24">
        <v>-0.78501383053036078</v>
      </c>
      <c r="G7344" s="24">
        <v>-0.47663105953507201</v>
      </c>
      <c r="H7344" s="24">
        <v>-0.23859859294787966</v>
      </c>
      <c r="I7344" s="25">
        <f t="shared" si="460"/>
        <v>0</v>
      </c>
      <c r="J7344" s="25">
        <f t="shared" si="461"/>
        <v>1</v>
      </c>
      <c r="K7344" s="25">
        <f t="shared" si="462"/>
        <v>0</v>
      </c>
      <c r="L7344" s="25">
        <f t="shared" si="463"/>
        <v>0</v>
      </c>
      <c r="M7344" s="25">
        <v>1</v>
      </c>
      <c r="N7344" s="25" t="e">
        <v>#N/A</v>
      </c>
      <c r="O7344" s="25" t="e">
        <f>VLOOKUP(A7344,'NFkB target TFs'!$E$10:$E$54,1,FALSE)</f>
        <v>#N/A</v>
      </c>
      <c r="P7344" s="25" t="e">
        <f>VLOOKUP(A7344,'all NFkB targets'!$A$6:$A$571,1,FALSE)</f>
        <v>#N/A</v>
      </c>
    </row>
    <row r="7345" spans="1:16" x14ac:dyDescent="0.25">
      <c r="A7345" s="96" t="s">
        <v>1114</v>
      </c>
      <c r="B7345" s="21" t="s">
        <v>1115</v>
      </c>
      <c r="C7345" s="21"/>
      <c r="D7345" s="22">
        <v>0</v>
      </c>
      <c r="E7345" s="23">
        <v>-0.27591569713052649</v>
      </c>
      <c r="F7345" s="23">
        <v>0.12328015421056503</v>
      </c>
      <c r="G7345" s="23">
        <v>-0.33920608631919752</v>
      </c>
      <c r="H7345" s="23">
        <v>-0.23883706013666278</v>
      </c>
      <c r="I7345" s="25">
        <f t="shared" si="460"/>
        <v>0</v>
      </c>
      <c r="J7345" s="25">
        <f t="shared" si="461"/>
        <v>0</v>
      </c>
      <c r="K7345" s="25">
        <f t="shared" si="462"/>
        <v>0</v>
      </c>
      <c r="L7345" s="25">
        <f t="shared" si="463"/>
        <v>0</v>
      </c>
      <c r="M7345" s="25">
        <v>0</v>
      </c>
      <c r="N7345" s="25" t="e">
        <v>#N/A</v>
      </c>
      <c r="O7345" s="25" t="e">
        <f>VLOOKUP(A7345,'NFkB target TFs'!$E$10:$E$54,1,FALSE)</f>
        <v>#N/A</v>
      </c>
      <c r="P7345" s="25" t="e">
        <f>VLOOKUP(A7345,'all NFkB targets'!$A$6:$A$571,1,FALSE)</f>
        <v>#N/A</v>
      </c>
    </row>
    <row r="7346" spans="1:16" x14ac:dyDescent="0.25">
      <c r="A7346" s="96" t="s">
        <v>795</v>
      </c>
      <c r="B7346" s="21" t="s">
        <v>796</v>
      </c>
      <c r="C7346" s="21"/>
      <c r="D7346" s="22">
        <v>0</v>
      </c>
      <c r="E7346" s="23">
        <v>-4.2608825306120887E-3</v>
      </c>
      <c r="F7346" s="23">
        <v>-8.8430690589517066E-2</v>
      </c>
      <c r="G7346" s="23">
        <v>-0.33672592392861217</v>
      </c>
      <c r="H7346" s="23">
        <v>-0.23940374625544453</v>
      </c>
      <c r="I7346" s="25">
        <f t="shared" si="460"/>
        <v>0</v>
      </c>
      <c r="J7346" s="25">
        <f t="shared" si="461"/>
        <v>0</v>
      </c>
      <c r="K7346" s="25">
        <f t="shared" si="462"/>
        <v>0</v>
      </c>
      <c r="L7346" s="25">
        <f t="shared" si="463"/>
        <v>0</v>
      </c>
      <c r="M7346" s="25">
        <v>0</v>
      </c>
      <c r="N7346" s="25" t="e">
        <v>#N/A</v>
      </c>
      <c r="O7346" s="25" t="e">
        <f>VLOOKUP(A7346,'NFkB target TFs'!$E$10:$E$54,1,FALSE)</f>
        <v>#N/A</v>
      </c>
      <c r="P7346" s="25" t="e">
        <f>VLOOKUP(A7346,'all NFkB targets'!$A$6:$A$571,1,FALSE)</f>
        <v>#N/A</v>
      </c>
    </row>
    <row r="7347" spans="1:16" x14ac:dyDescent="0.25">
      <c r="A7347" s="96" t="s">
        <v>894</v>
      </c>
      <c r="B7347" s="21" t="s">
        <v>895</v>
      </c>
      <c r="C7347" s="21"/>
      <c r="D7347" s="22">
        <v>0</v>
      </c>
      <c r="E7347" s="23">
        <v>0.22520295006552407</v>
      </c>
      <c r="F7347" s="23">
        <v>-0.42149729180946888</v>
      </c>
      <c r="G7347" s="23">
        <v>0.2416637848342752</v>
      </c>
      <c r="H7347" s="23">
        <v>-0.2395246223446354</v>
      </c>
      <c r="I7347" s="25">
        <f t="shared" si="460"/>
        <v>0</v>
      </c>
      <c r="J7347" s="25">
        <f t="shared" si="461"/>
        <v>0</v>
      </c>
      <c r="K7347" s="25">
        <f t="shared" si="462"/>
        <v>0</v>
      </c>
      <c r="L7347" s="25">
        <f t="shared" si="463"/>
        <v>0</v>
      </c>
      <c r="M7347" s="25">
        <v>0</v>
      </c>
      <c r="N7347" s="25" t="e">
        <v>#N/A</v>
      </c>
      <c r="O7347" s="25" t="e">
        <f>VLOOKUP(A7347,'NFkB target TFs'!$E$10:$E$54,1,FALSE)</f>
        <v>#N/A</v>
      </c>
      <c r="P7347" s="25" t="e">
        <f>VLOOKUP(A7347,'all NFkB targets'!$A$6:$A$571,1,FALSE)</f>
        <v>#N/A</v>
      </c>
    </row>
    <row r="7348" spans="1:16" x14ac:dyDescent="0.25">
      <c r="A7348" s="96" t="s">
        <v>5635</v>
      </c>
      <c r="B7348" s="21" t="s">
        <v>5636</v>
      </c>
      <c r="C7348" s="21"/>
      <c r="D7348" s="22">
        <v>0</v>
      </c>
      <c r="E7348" s="23">
        <v>0.23119564362677669</v>
      </c>
      <c r="F7348" s="23">
        <v>6.2035585520835088E-2</v>
      </c>
      <c r="G7348" s="23">
        <v>-0.17836577739646428</v>
      </c>
      <c r="H7348" s="23">
        <v>-0.2399053187744378</v>
      </c>
      <c r="I7348" s="25">
        <f t="shared" si="460"/>
        <v>0</v>
      </c>
      <c r="J7348" s="25">
        <f t="shared" si="461"/>
        <v>0</v>
      </c>
      <c r="K7348" s="25">
        <f t="shared" si="462"/>
        <v>0</v>
      </c>
      <c r="L7348" s="25">
        <f t="shared" si="463"/>
        <v>0</v>
      </c>
      <c r="M7348" s="25">
        <v>0</v>
      </c>
      <c r="N7348" s="25" t="e">
        <v>#N/A</v>
      </c>
      <c r="O7348" s="25" t="e">
        <f>VLOOKUP(A7348,'NFkB target TFs'!$E$10:$E$54,1,FALSE)</f>
        <v>#N/A</v>
      </c>
      <c r="P7348" s="25" t="e">
        <f>VLOOKUP(A7348,'all NFkB targets'!$A$6:$A$571,1,FALSE)</f>
        <v>#N/A</v>
      </c>
    </row>
    <row r="7349" spans="1:16" x14ac:dyDescent="0.25">
      <c r="A7349" s="96" t="s">
        <v>8944</v>
      </c>
      <c r="B7349" s="21" t="s">
        <v>941</v>
      </c>
      <c r="C7349" s="21"/>
      <c r="D7349" s="22">
        <v>0</v>
      </c>
      <c r="E7349" s="23">
        <v>-5.4660856424181212E-2</v>
      </c>
      <c r="F7349" s="23">
        <v>0.13550513314917026</v>
      </c>
      <c r="G7349" s="23">
        <v>-0.3363861475810529</v>
      </c>
      <c r="H7349" s="23">
        <v>-0.24022168089966575</v>
      </c>
      <c r="I7349" s="25">
        <f t="shared" si="460"/>
        <v>0</v>
      </c>
      <c r="J7349" s="25">
        <f t="shared" si="461"/>
        <v>0</v>
      </c>
      <c r="K7349" s="25">
        <f t="shared" si="462"/>
        <v>0</v>
      </c>
      <c r="L7349" s="25">
        <f t="shared" si="463"/>
        <v>0</v>
      </c>
      <c r="M7349" s="25">
        <v>0</v>
      </c>
      <c r="N7349" s="25" t="e">
        <v>#N/A</v>
      </c>
      <c r="O7349" s="25" t="e">
        <f>VLOOKUP(A7349,'NFkB target TFs'!$E$10:$E$54,1,FALSE)</f>
        <v>#N/A</v>
      </c>
      <c r="P7349" s="25" t="e">
        <f>VLOOKUP(A7349,'all NFkB targets'!$A$6:$A$571,1,FALSE)</f>
        <v>#N/A</v>
      </c>
    </row>
    <row r="7350" spans="1:16" x14ac:dyDescent="0.25">
      <c r="A7350" s="96" t="s">
        <v>5193</v>
      </c>
      <c r="B7350" s="21" t="s">
        <v>5194</v>
      </c>
      <c r="C7350" s="21"/>
      <c r="D7350" s="22">
        <v>0</v>
      </c>
      <c r="E7350" s="23">
        <v>0.15484445292235971</v>
      </c>
      <c r="F7350" s="23">
        <v>-0.11064873670588979</v>
      </c>
      <c r="G7350" s="23">
        <v>-0.40596505684863182</v>
      </c>
      <c r="H7350" s="23">
        <v>-0.24035173075696675</v>
      </c>
      <c r="I7350" s="25">
        <f t="shared" si="460"/>
        <v>0</v>
      </c>
      <c r="J7350" s="25">
        <f t="shared" si="461"/>
        <v>0</v>
      </c>
      <c r="K7350" s="25">
        <f t="shared" si="462"/>
        <v>0</v>
      </c>
      <c r="L7350" s="25">
        <f t="shared" si="463"/>
        <v>0</v>
      </c>
      <c r="M7350" s="25">
        <v>0</v>
      </c>
      <c r="N7350" s="25" t="e">
        <v>#N/A</v>
      </c>
      <c r="O7350" s="25" t="e">
        <f>VLOOKUP(A7350,'NFkB target TFs'!$E$10:$E$54,1,FALSE)</f>
        <v>#N/A</v>
      </c>
      <c r="P7350" s="25" t="e">
        <f>VLOOKUP(A7350,'all NFkB targets'!$A$6:$A$571,1,FALSE)</f>
        <v>#N/A</v>
      </c>
    </row>
    <row r="7351" spans="1:16" x14ac:dyDescent="0.25">
      <c r="A7351" s="96" t="s">
        <v>15048</v>
      </c>
      <c r="B7351" s="21" t="s">
        <v>15049</v>
      </c>
      <c r="C7351" s="21"/>
      <c r="D7351" s="22">
        <v>0</v>
      </c>
      <c r="E7351" s="24">
        <v>-0.96727767879889215</v>
      </c>
      <c r="F7351" s="24">
        <v>-0.79200695772416807</v>
      </c>
      <c r="G7351" s="24">
        <v>-0.74905628149293735</v>
      </c>
      <c r="H7351" s="24">
        <v>-0.24038380260739028</v>
      </c>
      <c r="I7351" s="25">
        <f t="shared" si="460"/>
        <v>1</v>
      </c>
      <c r="J7351" s="25">
        <f t="shared" si="461"/>
        <v>1</v>
      </c>
      <c r="K7351" s="25">
        <f t="shared" si="462"/>
        <v>1</v>
      </c>
      <c r="L7351" s="25">
        <f t="shared" si="463"/>
        <v>0</v>
      </c>
      <c r="M7351" s="25">
        <v>1</v>
      </c>
      <c r="N7351" s="25" t="e">
        <v>#N/A</v>
      </c>
      <c r="O7351" s="25" t="e">
        <f>VLOOKUP(A7351,'NFkB target TFs'!$E$10:$E$54,1,FALSE)</f>
        <v>#N/A</v>
      </c>
      <c r="P7351" s="25" t="e">
        <f>VLOOKUP(A7351,'all NFkB targets'!$A$6:$A$571,1,FALSE)</f>
        <v>#N/A</v>
      </c>
    </row>
    <row r="7352" spans="1:16" x14ac:dyDescent="0.25">
      <c r="A7352" s="96" t="s">
        <v>6219</v>
      </c>
      <c r="B7352" s="21" t="s">
        <v>6220</v>
      </c>
      <c r="C7352" s="21"/>
      <c r="D7352" s="22">
        <v>0</v>
      </c>
      <c r="E7352" s="23">
        <v>0.12153011971892995</v>
      </c>
      <c r="F7352" s="23">
        <v>2.3362491650894119E-2</v>
      </c>
      <c r="G7352" s="23">
        <v>-1.3181509803258992E-2</v>
      </c>
      <c r="H7352" s="23">
        <v>-0.2405157354682787</v>
      </c>
      <c r="I7352" s="25">
        <f t="shared" si="460"/>
        <v>0</v>
      </c>
      <c r="J7352" s="25">
        <f t="shared" si="461"/>
        <v>0</v>
      </c>
      <c r="K7352" s="25">
        <f t="shared" si="462"/>
        <v>0</v>
      </c>
      <c r="L7352" s="25">
        <f t="shared" si="463"/>
        <v>0</v>
      </c>
      <c r="M7352" s="25">
        <v>0</v>
      </c>
      <c r="N7352" s="25" t="e">
        <v>#N/A</v>
      </c>
      <c r="O7352" s="25" t="e">
        <f>VLOOKUP(A7352,'NFkB target TFs'!$E$10:$E$54,1,FALSE)</f>
        <v>#N/A</v>
      </c>
      <c r="P7352" s="25" t="e">
        <f>VLOOKUP(A7352,'all NFkB targets'!$A$6:$A$571,1,FALSE)</f>
        <v>#N/A</v>
      </c>
    </row>
    <row r="7353" spans="1:16" x14ac:dyDescent="0.25">
      <c r="A7353" s="96" t="s">
        <v>9445</v>
      </c>
      <c r="B7353" s="21" t="s">
        <v>9446</v>
      </c>
      <c r="C7353" s="21"/>
      <c r="D7353" s="22">
        <v>0</v>
      </c>
      <c r="E7353" s="23">
        <v>1.8269587247261167E-2</v>
      </c>
      <c r="F7353" s="23">
        <v>6.2712458802276536E-2</v>
      </c>
      <c r="G7353" s="23">
        <v>-8.858308976326193E-2</v>
      </c>
      <c r="H7353" s="23">
        <v>-0.24074431370135133</v>
      </c>
      <c r="I7353" s="25">
        <f t="shared" si="460"/>
        <v>0</v>
      </c>
      <c r="J7353" s="25">
        <f t="shared" si="461"/>
        <v>0</v>
      </c>
      <c r="K7353" s="25">
        <f t="shared" si="462"/>
        <v>0</v>
      </c>
      <c r="L7353" s="25">
        <f t="shared" si="463"/>
        <v>0</v>
      </c>
      <c r="M7353" s="25">
        <v>0</v>
      </c>
      <c r="N7353" s="25" t="e">
        <v>#N/A</v>
      </c>
      <c r="O7353" s="25" t="e">
        <f>VLOOKUP(A7353,'NFkB target TFs'!$E$10:$E$54,1,FALSE)</f>
        <v>#N/A</v>
      </c>
      <c r="P7353" s="25" t="e">
        <f>VLOOKUP(A7353,'all NFkB targets'!$A$6:$A$571,1,FALSE)</f>
        <v>#N/A</v>
      </c>
    </row>
    <row r="7354" spans="1:16" x14ac:dyDescent="0.25">
      <c r="A7354" s="96" t="s">
        <v>11779</v>
      </c>
      <c r="B7354" s="21" t="s">
        <v>11780</v>
      </c>
      <c r="C7354" s="21"/>
      <c r="D7354" s="22">
        <v>0</v>
      </c>
      <c r="E7354" s="23">
        <v>0.11126496613302157</v>
      </c>
      <c r="F7354" s="23">
        <v>-0.29298974342795819</v>
      </c>
      <c r="G7354" s="23">
        <v>-0.30894370830221796</v>
      </c>
      <c r="H7354" s="23">
        <v>-0.24082191546876905</v>
      </c>
      <c r="I7354" s="25">
        <f t="shared" si="460"/>
        <v>0</v>
      </c>
      <c r="J7354" s="25">
        <f t="shared" si="461"/>
        <v>0</v>
      </c>
      <c r="K7354" s="25">
        <f t="shared" si="462"/>
        <v>0</v>
      </c>
      <c r="L7354" s="25">
        <f t="shared" si="463"/>
        <v>0</v>
      </c>
      <c r="M7354" s="25">
        <v>0</v>
      </c>
      <c r="N7354" s="25" t="e">
        <v>#N/A</v>
      </c>
      <c r="O7354" s="25" t="e">
        <f>VLOOKUP(A7354,'NFkB target TFs'!$E$10:$E$54,1,FALSE)</f>
        <v>#N/A</v>
      </c>
      <c r="P7354" s="25" t="e">
        <f>VLOOKUP(A7354,'all NFkB targets'!$A$6:$A$571,1,FALSE)</f>
        <v>#N/A</v>
      </c>
    </row>
    <row r="7355" spans="1:16" x14ac:dyDescent="0.25">
      <c r="A7355" s="96" t="s">
        <v>13118</v>
      </c>
      <c r="B7355" s="21" t="s">
        <v>13119</v>
      </c>
      <c r="C7355" s="21"/>
      <c r="D7355" s="22">
        <v>0</v>
      </c>
      <c r="E7355" s="24">
        <v>-0.32618410848384949</v>
      </c>
      <c r="F7355" s="24">
        <v>-0.23540465310395639</v>
      </c>
      <c r="G7355" s="24">
        <v>-0.65151369362976208</v>
      </c>
      <c r="H7355" s="24">
        <v>-0.24093109073376209</v>
      </c>
      <c r="I7355" s="25">
        <f t="shared" si="460"/>
        <v>0</v>
      </c>
      <c r="J7355" s="25">
        <f t="shared" si="461"/>
        <v>0</v>
      </c>
      <c r="K7355" s="25">
        <f t="shared" si="462"/>
        <v>1</v>
      </c>
      <c r="L7355" s="25">
        <f t="shared" si="463"/>
        <v>0</v>
      </c>
      <c r="M7355" s="25">
        <v>1</v>
      </c>
      <c r="N7355" s="25" t="e">
        <v>#N/A</v>
      </c>
      <c r="O7355" s="25" t="e">
        <f>VLOOKUP(A7355,'NFkB target TFs'!$E$10:$E$54,1,FALSE)</f>
        <v>#N/A</v>
      </c>
      <c r="P7355" s="25" t="e">
        <f>VLOOKUP(A7355,'all NFkB targets'!$A$6:$A$571,1,FALSE)</f>
        <v>#N/A</v>
      </c>
    </row>
    <row r="7356" spans="1:16" x14ac:dyDescent="0.25">
      <c r="A7356" s="96" t="s">
        <v>9747</v>
      </c>
      <c r="B7356" s="21" t="s">
        <v>9748</v>
      </c>
      <c r="C7356" s="21"/>
      <c r="D7356" s="22">
        <v>0</v>
      </c>
      <c r="E7356" s="23">
        <v>0.44463569810369419</v>
      </c>
      <c r="F7356" s="23">
        <v>0.52349310054854548</v>
      </c>
      <c r="G7356" s="23">
        <v>0.46363425251994567</v>
      </c>
      <c r="H7356" s="23">
        <v>-0.24124062789084202</v>
      </c>
      <c r="I7356" s="25">
        <f t="shared" si="460"/>
        <v>0</v>
      </c>
      <c r="J7356" s="25">
        <f t="shared" si="461"/>
        <v>0</v>
      </c>
      <c r="K7356" s="25">
        <f t="shared" si="462"/>
        <v>0</v>
      </c>
      <c r="L7356" s="25">
        <f t="shared" si="463"/>
        <v>0</v>
      </c>
      <c r="M7356" s="25">
        <v>0</v>
      </c>
      <c r="N7356" s="25" t="e">
        <v>#N/A</v>
      </c>
      <c r="O7356" s="25" t="e">
        <f>VLOOKUP(A7356,'NFkB target TFs'!$E$10:$E$54,1,FALSE)</f>
        <v>#N/A</v>
      </c>
      <c r="P7356" s="25" t="e">
        <f>VLOOKUP(A7356,'all NFkB targets'!$A$6:$A$571,1,FALSE)</f>
        <v>#N/A</v>
      </c>
    </row>
    <row r="7357" spans="1:16" x14ac:dyDescent="0.25">
      <c r="A7357" s="96" t="s">
        <v>8951</v>
      </c>
      <c r="B7357" s="21" t="s">
        <v>941</v>
      </c>
      <c r="C7357" s="21"/>
      <c r="D7357" s="22">
        <v>0</v>
      </c>
      <c r="E7357" s="23">
        <v>7.960071144740578E-3</v>
      </c>
      <c r="F7357" s="23">
        <v>0.15253687678642724</v>
      </c>
      <c r="G7357" s="23">
        <v>0.19779035096420219</v>
      </c>
      <c r="H7357" s="23">
        <v>-0.24166767800022571</v>
      </c>
      <c r="I7357" s="25">
        <f t="shared" si="460"/>
        <v>0</v>
      </c>
      <c r="J7357" s="25">
        <f t="shared" si="461"/>
        <v>0</v>
      </c>
      <c r="K7357" s="25">
        <f t="shared" si="462"/>
        <v>0</v>
      </c>
      <c r="L7357" s="25">
        <f t="shared" si="463"/>
        <v>0</v>
      </c>
      <c r="M7357" s="25">
        <v>0</v>
      </c>
      <c r="N7357" s="25" t="e">
        <v>#N/A</v>
      </c>
      <c r="O7357" s="25" t="e">
        <f>VLOOKUP(A7357,'NFkB target TFs'!$E$10:$E$54,1,FALSE)</f>
        <v>#N/A</v>
      </c>
      <c r="P7357" s="25" t="e">
        <f>VLOOKUP(A7357,'all NFkB targets'!$A$6:$A$571,1,FALSE)</f>
        <v>#N/A</v>
      </c>
    </row>
    <row r="7358" spans="1:16" x14ac:dyDescent="0.25">
      <c r="A7358" s="96" t="s">
        <v>5527</v>
      </c>
      <c r="B7358" s="21" t="s">
        <v>5528</v>
      </c>
      <c r="C7358" s="21"/>
      <c r="D7358" s="22">
        <v>0</v>
      </c>
      <c r="E7358" s="23">
        <v>-4.3746159563530125E-2</v>
      </c>
      <c r="F7358" s="23">
        <v>0.17748422952092219</v>
      </c>
      <c r="G7358" s="23">
        <v>0.14301545303660806</v>
      </c>
      <c r="H7358" s="23">
        <v>-0.24175908636603913</v>
      </c>
      <c r="I7358" s="25">
        <f t="shared" si="460"/>
        <v>0</v>
      </c>
      <c r="J7358" s="25">
        <f t="shared" si="461"/>
        <v>0</v>
      </c>
      <c r="K7358" s="25">
        <f t="shared" si="462"/>
        <v>0</v>
      </c>
      <c r="L7358" s="25">
        <f t="shared" si="463"/>
        <v>0</v>
      </c>
      <c r="M7358" s="25">
        <v>0</v>
      </c>
      <c r="N7358" s="25" t="e">
        <v>#N/A</v>
      </c>
      <c r="O7358" s="25" t="e">
        <f>VLOOKUP(A7358,'NFkB target TFs'!$E$10:$E$54,1,FALSE)</f>
        <v>#N/A</v>
      </c>
      <c r="P7358" s="25" t="e">
        <f>VLOOKUP(A7358,'all NFkB targets'!$A$6:$A$571,1,FALSE)</f>
        <v>#N/A</v>
      </c>
    </row>
    <row r="7359" spans="1:16" x14ac:dyDescent="0.25">
      <c r="A7359" s="96" t="s">
        <v>1594</v>
      </c>
      <c r="B7359" s="21" t="s">
        <v>1595</v>
      </c>
      <c r="C7359" s="21"/>
      <c r="D7359" s="22">
        <v>0</v>
      </c>
      <c r="E7359" s="23">
        <v>7.7395030754976182E-2</v>
      </c>
      <c r="F7359" s="23">
        <v>-0.17065268824966048</v>
      </c>
      <c r="G7359" s="23">
        <v>0.15179246565565627</v>
      </c>
      <c r="H7359" s="23">
        <v>-0.24182712303034609</v>
      </c>
      <c r="I7359" s="25">
        <f t="shared" si="460"/>
        <v>0</v>
      </c>
      <c r="J7359" s="25">
        <f t="shared" si="461"/>
        <v>0</v>
      </c>
      <c r="K7359" s="25">
        <f t="shared" si="462"/>
        <v>0</v>
      </c>
      <c r="L7359" s="25">
        <f t="shared" si="463"/>
        <v>0</v>
      </c>
      <c r="M7359" s="25">
        <v>0</v>
      </c>
      <c r="N7359" s="25" t="e">
        <v>#N/A</v>
      </c>
      <c r="O7359" s="25" t="e">
        <f>VLOOKUP(A7359,'NFkB target TFs'!$E$10:$E$54,1,FALSE)</f>
        <v>#N/A</v>
      </c>
      <c r="P7359" s="25" t="e">
        <f>VLOOKUP(A7359,'all NFkB targets'!$A$6:$A$571,1,FALSE)</f>
        <v>#N/A</v>
      </c>
    </row>
    <row r="7360" spans="1:16" x14ac:dyDescent="0.25">
      <c r="A7360" s="96" t="s">
        <v>3842</v>
      </c>
      <c r="B7360" s="21" t="s">
        <v>3843</v>
      </c>
      <c r="C7360" s="21"/>
      <c r="D7360" s="22">
        <v>0</v>
      </c>
      <c r="E7360" s="23">
        <v>-0.10096762904404613</v>
      </c>
      <c r="F7360" s="23">
        <v>2.0399320079329025E-2</v>
      </c>
      <c r="G7360" s="23">
        <v>0.11884290964320772</v>
      </c>
      <c r="H7360" s="23">
        <v>-0.24187085558967716</v>
      </c>
      <c r="I7360" s="25">
        <f t="shared" si="460"/>
        <v>0</v>
      </c>
      <c r="J7360" s="25">
        <f t="shared" si="461"/>
        <v>0</v>
      </c>
      <c r="K7360" s="25">
        <f t="shared" si="462"/>
        <v>0</v>
      </c>
      <c r="L7360" s="25">
        <f t="shared" si="463"/>
        <v>0</v>
      </c>
      <c r="M7360" s="25">
        <v>0</v>
      </c>
      <c r="N7360" s="25" t="e">
        <v>#N/A</v>
      </c>
      <c r="O7360" s="25" t="e">
        <f>VLOOKUP(A7360,'NFkB target TFs'!$E$10:$E$54,1,FALSE)</f>
        <v>#N/A</v>
      </c>
      <c r="P7360" s="25" t="e">
        <f>VLOOKUP(A7360,'all NFkB targets'!$A$6:$A$571,1,FALSE)</f>
        <v>#N/A</v>
      </c>
    </row>
    <row r="7361" spans="1:16" x14ac:dyDescent="0.25">
      <c r="A7361" s="96" t="s">
        <v>12862</v>
      </c>
      <c r="B7361" s="21" t="s">
        <v>12863</v>
      </c>
      <c r="C7361" s="21"/>
      <c r="D7361" s="22">
        <v>0</v>
      </c>
      <c r="E7361" s="23">
        <v>7.0002960711561021E-2</v>
      </c>
      <c r="F7361" s="28">
        <v>0.61135625912104685</v>
      </c>
      <c r="G7361" s="28">
        <v>0.52775210149473117</v>
      </c>
      <c r="H7361" s="24">
        <v>-0.24202457919579065</v>
      </c>
      <c r="I7361" s="25">
        <f t="shared" si="460"/>
        <v>0</v>
      </c>
      <c r="J7361" s="25">
        <f t="shared" si="461"/>
        <v>1</v>
      </c>
      <c r="K7361" s="25">
        <f t="shared" si="462"/>
        <v>0</v>
      </c>
      <c r="L7361" s="25">
        <f t="shared" si="463"/>
        <v>0</v>
      </c>
      <c r="M7361" s="25">
        <v>1</v>
      </c>
      <c r="N7361" s="25" t="e">
        <v>#N/A</v>
      </c>
      <c r="O7361" s="25" t="e">
        <f>VLOOKUP(A7361,'NFkB target TFs'!$E$10:$E$54,1,FALSE)</f>
        <v>#N/A</v>
      </c>
      <c r="P7361" s="25" t="e">
        <f>VLOOKUP(A7361,'all NFkB targets'!$A$6:$A$571,1,FALSE)</f>
        <v>#N/A</v>
      </c>
    </row>
    <row r="7362" spans="1:16" x14ac:dyDescent="0.25">
      <c r="A7362" s="96" t="s">
        <v>4952</v>
      </c>
      <c r="B7362" s="21" t="s">
        <v>4953</v>
      </c>
      <c r="C7362" s="21"/>
      <c r="D7362" s="22">
        <v>0</v>
      </c>
      <c r="E7362" s="23">
        <v>-0.10533808109077529</v>
      </c>
      <c r="F7362" s="23">
        <v>5.8834133849494194E-2</v>
      </c>
      <c r="G7362" s="23">
        <v>0.14656460004734606</v>
      </c>
      <c r="H7362" s="23">
        <v>-0.24210094616023525</v>
      </c>
      <c r="I7362" s="25">
        <f t="shared" si="460"/>
        <v>0</v>
      </c>
      <c r="J7362" s="25">
        <f t="shared" si="461"/>
        <v>0</v>
      </c>
      <c r="K7362" s="25">
        <f t="shared" si="462"/>
        <v>0</v>
      </c>
      <c r="L7362" s="25">
        <f t="shared" si="463"/>
        <v>0</v>
      </c>
      <c r="M7362" s="25">
        <v>0</v>
      </c>
      <c r="N7362" s="25" t="e">
        <v>#N/A</v>
      </c>
      <c r="O7362" s="25" t="e">
        <f>VLOOKUP(A7362,'NFkB target TFs'!$E$10:$E$54,1,FALSE)</f>
        <v>#N/A</v>
      </c>
      <c r="P7362" s="25" t="e">
        <f>VLOOKUP(A7362,'all NFkB targets'!$A$6:$A$571,1,FALSE)</f>
        <v>#N/A</v>
      </c>
    </row>
    <row r="7363" spans="1:16" x14ac:dyDescent="0.25">
      <c r="A7363" s="96" t="s">
        <v>12012</v>
      </c>
      <c r="B7363" s="21" t="s">
        <v>12013</v>
      </c>
      <c r="C7363" s="21"/>
      <c r="D7363" s="22">
        <v>0</v>
      </c>
      <c r="E7363" s="24">
        <v>-0.78399426716917686</v>
      </c>
      <c r="F7363" s="24">
        <v>-0.54194899523512829</v>
      </c>
      <c r="G7363" s="24">
        <v>-0.50174541505717007</v>
      </c>
      <c r="H7363" s="24">
        <v>-0.24210813949229493</v>
      </c>
      <c r="I7363" s="25">
        <f t="shared" si="460"/>
        <v>1</v>
      </c>
      <c r="J7363" s="25">
        <f t="shared" si="461"/>
        <v>0</v>
      </c>
      <c r="K7363" s="25">
        <f t="shared" si="462"/>
        <v>0</v>
      </c>
      <c r="L7363" s="25">
        <f t="shared" si="463"/>
        <v>0</v>
      </c>
      <c r="M7363" s="25">
        <v>1</v>
      </c>
      <c r="N7363" s="25" t="e">
        <v>#N/A</v>
      </c>
      <c r="O7363" s="25" t="e">
        <f>VLOOKUP(A7363,'NFkB target TFs'!$E$10:$E$54,1,FALSE)</f>
        <v>#N/A</v>
      </c>
      <c r="P7363" s="25" t="e">
        <f>VLOOKUP(A7363,'all NFkB targets'!$A$6:$A$571,1,FALSE)</f>
        <v>#N/A</v>
      </c>
    </row>
    <row r="7364" spans="1:16" x14ac:dyDescent="0.25">
      <c r="A7364" s="96" t="s">
        <v>3485</v>
      </c>
      <c r="B7364" s="21" t="s">
        <v>941</v>
      </c>
      <c r="C7364" s="21"/>
      <c r="D7364" s="22">
        <v>0</v>
      </c>
      <c r="E7364" s="23">
        <v>-0.2912564359474738</v>
      </c>
      <c r="F7364" s="23">
        <v>0.21957209642319611</v>
      </c>
      <c r="G7364" s="23">
        <v>-0.27104790954106084</v>
      </c>
      <c r="H7364" s="23">
        <v>-0.24236490168560276</v>
      </c>
      <c r="I7364" s="25">
        <f t="shared" si="460"/>
        <v>0</v>
      </c>
      <c r="J7364" s="25">
        <f t="shared" si="461"/>
        <v>0</v>
      </c>
      <c r="K7364" s="25">
        <f t="shared" si="462"/>
        <v>0</v>
      </c>
      <c r="L7364" s="25">
        <f t="shared" si="463"/>
        <v>0</v>
      </c>
      <c r="M7364" s="25">
        <v>0</v>
      </c>
      <c r="N7364" s="25" t="e">
        <v>#N/A</v>
      </c>
      <c r="O7364" s="25" t="e">
        <f>VLOOKUP(A7364,'NFkB target TFs'!$E$10:$E$54,1,FALSE)</f>
        <v>#N/A</v>
      </c>
      <c r="P7364" s="25" t="e">
        <f>VLOOKUP(A7364,'all NFkB targets'!$A$6:$A$571,1,FALSE)</f>
        <v>#N/A</v>
      </c>
    </row>
    <row r="7365" spans="1:16" x14ac:dyDescent="0.25">
      <c r="A7365" s="96" t="s">
        <v>14748</v>
      </c>
      <c r="B7365" s="21" t="s">
        <v>14749</v>
      </c>
      <c r="C7365" s="21"/>
      <c r="D7365" s="22">
        <v>0</v>
      </c>
      <c r="E7365" s="28">
        <v>0.12451949173612298</v>
      </c>
      <c r="F7365" s="28">
        <v>0.718732668710933</v>
      </c>
      <c r="G7365" s="24">
        <v>-0.69931209201697997</v>
      </c>
      <c r="H7365" s="24">
        <v>-0.24251163418195601</v>
      </c>
      <c r="I7365" s="25">
        <f t="shared" si="460"/>
        <v>0</v>
      </c>
      <c r="J7365" s="25">
        <f t="shared" si="461"/>
        <v>1</v>
      </c>
      <c r="K7365" s="25">
        <f t="shared" si="462"/>
        <v>1</v>
      </c>
      <c r="L7365" s="25">
        <f t="shared" si="463"/>
        <v>0</v>
      </c>
      <c r="M7365" s="25">
        <v>1</v>
      </c>
      <c r="N7365" s="25" t="e">
        <v>#N/A</v>
      </c>
      <c r="O7365" s="25" t="e">
        <f>VLOOKUP(A7365,'NFkB target TFs'!$E$10:$E$54,1,FALSE)</f>
        <v>#N/A</v>
      </c>
      <c r="P7365" s="25" t="e">
        <f>VLOOKUP(A7365,'all NFkB targets'!$A$6:$A$571,1,FALSE)</f>
        <v>#N/A</v>
      </c>
    </row>
    <row r="7366" spans="1:16" x14ac:dyDescent="0.25">
      <c r="A7366" s="96" t="s">
        <v>13683</v>
      </c>
      <c r="B7366" s="21" t="s">
        <v>13684</v>
      </c>
      <c r="C7366" s="21"/>
      <c r="D7366" s="22">
        <v>0</v>
      </c>
      <c r="E7366" s="28">
        <v>0.15628215850531516</v>
      </c>
      <c r="F7366" s="28">
        <v>0.29491583893707929</v>
      </c>
      <c r="G7366" s="24">
        <v>-0.8824598421120079</v>
      </c>
      <c r="H7366" s="24">
        <v>-0.24257200378224059</v>
      </c>
      <c r="I7366" s="25">
        <f t="shared" si="460"/>
        <v>0</v>
      </c>
      <c r="J7366" s="25">
        <f t="shared" si="461"/>
        <v>0</v>
      </c>
      <c r="K7366" s="25">
        <f t="shared" si="462"/>
        <v>1</v>
      </c>
      <c r="L7366" s="25">
        <f t="shared" si="463"/>
        <v>0</v>
      </c>
      <c r="M7366" s="25">
        <v>1</v>
      </c>
      <c r="N7366" s="25" t="e">
        <v>#N/A</v>
      </c>
      <c r="O7366" s="25" t="e">
        <f>VLOOKUP(A7366,'NFkB target TFs'!$E$10:$E$54,1,FALSE)</f>
        <v>#N/A</v>
      </c>
      <c r="P7366" s="25" t="e">
        <f>VLOOKUP(A7366,'all NFkB targets'!$A$6:$A$571,1,FALSE)</f>
        <v>#N/A</v>
      </c>
    </row>
    <row r="7367" spans="1:16" x14ac:dyDescent="0.25">
      <c r="A7367" s="96" t="s">
        <v>8349</v>
      </c>
      <c r="B7367" s="21" t="s">
        <v>8350</v>
      </c>
      <c r="C7367" s="21"/>
      <c r="D7367" s="22">
        <v>0</v>
      </c>
      <c r="E7367" s="23">
        <v>-3.9460178137395371E-2</v>
      </c>
      <c r="F7367" s="23">
        <v>-2.9460613697905313E-2</v>
      </c>
      <c r="G7367" s="23">
        <v>-0.21100370307357857</v>
      </c>
      <c r="H7367" s="23">
        <v>-0.2425845815844212</v>
      </c>
      <c r="I7367" s="25">
        <f t="shared" si="460"/>
        <v>0</v>
      </c>
      <c r="J7367" s="25">
        <f t="shared" si="461"/>
        <v>0</v>
      </c>
      <c r="K7367" s="25">
        <f t="shared" si="462"/>
        <v>0</v>
      </c>
      <c r="L7367" s="25">
        <f t="shared" si="463"/>
        <v>0</v>
      </c>
      <c r="M7367" s="25">
        <v>0</v>
      </c>
      <c r="N7367" s="25" t="e">
        <v>#N/A</v>
      </c>
      <c r="O7367" s="25" t="e">
        <f>VLOOKUP(A7367,'NFkB target TFs'!$E$10:$E$54,1,FALSE)</f>
        <v>#N/A</v>
      </c>
      <c r="P7367" s="25" t="e">
        <f>VLOOKUP(A7367,'all NFkB targets'!$A$6:$A$571,1,FALSE)</f>
        <v>#N/A</v>
      </c>
    </row>
    <row r="7368" spans="1:16" x14ac:dyDescent="0.25">
      <c r="A7368" s="96" t="s">
        <v>11078</v>
      </c>
      <c r="B7368" s="21" t="s">
        <v>11079</v>
      </c>
      <c r="C7368" s="21"/>
      <c r="D7368" s="22">
        <v>0</v>
      </c>
      <c r="E7368" s="23">
        <v>0.39301494976662138</v>
      </c>
      <c r="F7368" s="23">
        <v>0.12119896162589106</v>
      </c>
      <c r="G7368" s="23">
        <v>-0.2609006993659248</v>
      </c>
      <c r="H7368" s="23">
        <v>-0.2425848173817042</v>
      </c>
      <c r="I7368" s="25">
        <f t="shared" si="460"/>
        <v>0</v>
      </c>
      <c r="J7368" s="25">
        <f t="shared" si="461"/>
        <v>0</v>
      </c>
      <c r="K7368" s="25">
        <f t="shared" si="462"/>
        <v>0</v>
      </c>
      <c r="L7368" s="25">
        <f t="shared" si="463"/>
        <v>0</v>
      </c>
      <c r="M7368" s="25">
        <v>0</v>
      </c>
      <c r="N7368" s="25" t="e">
        <v>#N/A</v>
      </c>
      <c r="O7368" s="25" t="e">
        <f>VLOOKUP(A7368,'NFkB target TFs'!$E$10:$E$54,1,FALSE)</f>
        <v>#N/A</v>
      </c>
      <c r="P7368" s="25" t="e">
        <f>VLOOKUP(A7368,'all NFkB targets'!$A$6:$A$571,1,FALSE)</f>
        <v>#N/A</v>
      </c>
    </row>
    <row r="7369" spans="1:16" x14ac:dyDescent="0.25">
      <c r="A7369" s="96" t="s">
        <v>6742</v>
      </c>
      <c r="B7369" s="21" t="s">
        <v>6743</v>
      </c>
      <c r="C7369" s="21"/>
      <c r="D7369" s="22">
        <v>0</v>
      </c>
      <c r="E7369" s="23">
        <v>0.17595183929105548</v>
      </c>
      <c r="F7369" s="23">
        <v>7.823674823221656E-2</v>
      </c>
      <c r="G7369" s="23">
        <v>7.2641837275233143E-2</v>
      </c>
      <c r="H7369" s="23">
        <v>-0.24287149796814705</v>
      </c>
      <c r="I7369" s="25">
        <f t="shared" si="460"/>
        <v>0</v>
      </c>
      <c r="J7369" s="25">
        <f t="shared" si="461"/>
        <v>0</v>
      </c>
      <c r="K7369" s="25">
        <f t="shared" si="462"/>
        <v>0</v>
      </c>
      <c r="L7369" s="25">
        <f t="shared" si="463"/>
        <v>0</v>
      </c>
      <c r="M7369" s="25">
        <v>0</v>
      </c>
      <c r="N7369" s="25" t="e">
        <v>#N/A</v>
      </c>
      <c r="O7369" s="25" t="e">
        <f>VLOOKUP(A7369,'NFkB target TFs'!$E$10:$E$54,1,FALSE)</f>
        <v>#N/A</v>
      </c>
      <c r="P7369" s="25" t="e">
        <f>VLOOKUP(A7369,'all NFkB targets'!$A$6:$A$571,1,FALSE)</f>
        <v>#N/A</v>
      </c>
    </row>
    <row r="7370" spans="1:16" x14ac:dyDescent="0.25">
      <c r="A7370" s="96" t="s">
        <v>1791</v>
      </c>
      <c r="B7370" s="21" t="s">
        <v>1792</v>
      </c>
      <c r="C7370" s="21"/>
      <c r="D7370" s="22">
        <v>0</v>
      </c>
      <c r="E7370" s="23">
        <v>8.1949475381712988E-2</v>
      </c>
      <c r="F7370" s="23">
        <v>-0.15599832763118271</v>
      </c>
      <c r="G7370" s="23">
        <v>0.26696545742370859</v>
      </c>
      <c r="H7370" s="23">
        <v>-0.24300927157773844</v>
      </c>
      <c r="I7370" s="25">
        <f t="shared" si="460"/>
        <v>0</v>
      </c>
      <c r="J7370" s="25">
        <f t="shared" si="461"/>
        <v>0</v>
      </c>
      <c r="K7370" s="25">
        <f t="shared" si="462"/>
        <v>0</v>
      </c>
      <c r="L7370" s="25">
        <f t="shared" si="463"/>
        <v>0</v>
      </c>
      <c r="M7370" s="25">
        <v>0</v>
      </c>
      <c r="N7370" s="25" t="e">
        <v>#N/A</v>
      </c>
      <c r="O7370" s="25" t="e">
        <f>VLOOKUP(A7370,'NFkB target TFs'!$E$10:$E$54,1,FALSE)</f>
        <v>#N/A</v>
      </c>
      <c r="P7370" s="25" t="e">
        <f>VLOOKUP(A7370,'all NFkB targets'!$A$6:$A$571,1,FALSE)</f>
        <v>#N/A</v>
      </c>
    </row>
    <row r="7371" spans="1:16" x14ac:dyDescent="0.25">
      <c r="A7371" s="96" t="s">
        <v>5175</v>
      </c>
      <c r="B7371" s="21" t="s">
        <v>5176</v>
      </c>
      <c r="C7371" s="21"/>
      <c r="D7371" s="22">
        <v>0</v>
      </c>
      <c r="E7371" s="23">
        <v>-0.3165795362169565</v>
      </c>
      <c r="F7371" s="23">
        <v>0.10806233383925411</v>
      </c>
      <c r="G7371" s="23">
        <v>-0.36631901497175706</v>
      </c>
      <c r="H7371" s="23">
        <v>-0.24315824064193042</v>
      </c>
      <c r="I7371" s="25">
        <f t="shared" si="460"/>
        <v>0</v>
      </c>
      <c r="J7371" s="25">
        <f t="shared" si="461"/>
        <v>0</v>
      </c>
      <c r="K7371" s="25">
        <f t="shared" si="462"/>
        <v>0</v>
      </c>
      <c r="L7371" s="25">
        <f t="shared" si="463"/>
        <v>0</v>
      </c>
      <c r="M7371" s="25">
        <v>0</v>
      </c>
      <c r="N7371" s="25" t="e">
        <v>#N/A</v>
      </c>
      <c r="O7371" s="25" t="e">
        <f>VLOOKUP(A7371,'NFkB target TFs'!$E$10:$E$54,1,FALSE)</f>
        <v>#N/A</v>
      </c>
      <c r="P7371" s="25" t="e">
        <f>VLOOKUP(A7371,'all NFkB targets'!$A$6:$A$571,1,FALSE)</f>
        <v>#N/A</v>
      </c>
    </row>
    <row r="7372" spans="1:16" x14ac:dyDescent="0.25">
      <c r="A7372" s="96" t="s">
        <v>8253</v>
      </c>
      <c r="B7372" s="21" t="s">
        <v>8254</v>
      </c>
      <c r="C7372" s="21"/>
      <c r="D7372" s="22">
        <v>0</v>
      </c>
      <c r="E7372" s="23">
        <v>3.5693039084139691E-2</v>
      </c>
      <c r="F7372" s="23">
        <v>0.37741164876560784</v>
      </c>
      <c r="G7372" s="23">
        <v>5.9987406214430687E-3</v>
      </c>
      <c r="H7372" s="23">
        <v>-0.24351542094419262</v>
      </c>
      <c r="I7372" s="25">
        <f t="shared" si="460"/>
        <v>0</v>
      </c>
      <c r="J7372" s="25">
        <f t="shared" si="461"/>
        <v>0</v>
      </c>
      <c r="K7372" s="25">
        <f t="shared" si="462"/>
        <v>0</v>
      </c>
      <c r="L7372" s="25">
        <f t="shared" si="463"/>
        <v>0</v>
      </c>
      <c r="M7372" s="25">
        <v>0</v>
      </c>
      <c r="N7372" s="25" t="e">
        <v>#N/A</v>
      </c>
      <c r="O7372" s="25" t="e">
        <f>VLOOKUP(A7372,'NFkB target TFs'!$E$10:$E$54,1,FALSE)</f>
        <v>#N/A</v>
      </c>
      <c r="P7372" s="25" t="e">
        <f>VLOOKUP(A7372,'all NFkB targets'!$A$6:$A$571,1,FALSE)</f>
        <v>#N/A</v>
      </c>
    </row>
    <row r="7373" spans="1:16" x14ac:dyDescent="0.25">
      <c r="A7373" s="96" t="s">
        <v>10100</v>
      </c>
      <c r="B7373" s="21" t="s">
        <v>10101</v>
      </c>
      <c r="C7373" s="21"/>
      <c r="D7373" s="22">
        <v>0</v>
      </c>
      <c r="E7373" s="23">
        <v>1.6662504730622649E-3</v>
      </c>
      <c r="F7373" s="23">
        <v>-7.9573591720959999E-2</v>
      </c>
      <c r="G7373" s="23">
        <v>5.6798071461548916E-2</v>
      </c>
      <c r="H7373" s="23">
        <v>-0.24358965444939146</v>
      </c>
      <c r="I7373" s="25">
        <f t="shared" si="460"/>
        <v>0</v>
      </c>
      <c r="J7373" s="25">
        <f t="shared" si="461"/>
        <v>0</v>
      </c>
      <c r="K7373" s="25">
        <f t="shared" si="462"/>
        <v>0</v>
      </c>
      <c r="L7373" s="25">
        <f t="shared" si="463"/>
        <v>0</v>
      </c>
      <c r="M7373" s="25">
        <v>0</v>
      </c>
      <c r="N7373" s="25" t="e">
        <v>#N/A</v>
      </c>
      <c r="O7373" s="25" t="e">
        <f>VLOOKUP(A7373,'NFkB target TFs'!$E$10:$E$54,1,FALSE)</f>
        <v>#N/A</v>
      </c>
      <c r="P7373" s="25" t="e">
        <f>VLOOKUP(A7373,'all NFkB targets'!$A$6:$A$571,1,FALSE)</f>
        <v>#N/A</v>
      </c>
    </row>
    <row r="7374" spans="1:16" x14ac:dyDescent="0.25">
      <c r="A7374" s="96" t="s">
        <v>4466</v>
      </c>
      <c r="B7374" s="21" t="s">
        <v>4467</v>
      </c>
      <c r="C7374" s="21"/>
      <c r="D7374" s="22">
        <v>0</v>
      </c>
      <c r="E7374" s="23">
        <v>9.0470661814295153E-2</v>
      </c>
      <c r="F7374" s="23">
        <v>0.10244381655202041</v>
      </c>
      <c r="G7374" s="23">
        <v>-0.11484516858121119</v>
      </c>
      <c r="H7374" s="23">
        <v>-0.2437843986782712</v>
      </c>
      <c r="I7374" s="25">
        <f t="shared" si="460"/>
        <v>0</v>
      </c>
      <c r="J7374" s="25">
        <f t="shared" si="461"/>
        <v>0</v>
      </c>
      <c r="K7374" s="25">
        <f t="shared" si="462"/>
        <v>0</v>
      </c>
      <c r="L7374" s="25">
        <f t="shared" si="463"/>
        <v>0</v>
      </c>
      <c r="M7374" s="25">
        <v>0</v>
      </c>
      <c r="N7374" s="25" t="e">
        <v>#N/A</v>
      </c>
      <c r="O7374" s="25" t="e">
        <f>VLOOKUP(A7374,'NFkB target TFs'!$E$10:$E$54,1,FALSE)</f>
        <v>#N/A</v>
      </c>
      <c r="P7374" s="25" t="e">
        <f>VLOOKUP(A7374,'all NFkB targets'!$A$6:$A$571,1,FALSE)</f>
        <v>#N/A</v>
      </c>
    </row>
    <row r="7375" spans="1:16" x14ac:dyDescent="0.25">
      <c r="A7375" s="96" t="s">
        <v>4110</v>
      </c>
      <c r="B7375" s="21" t="s">
        <v>4111</v>
      </c>
      <c r="C7375" s="21"/>
      <c r="D7375" s="22">
        <v>0</v>
      </c>
      <c r="E7375" s="23">
        <v>-0.12245542783694234</v>
      </c>
      <c r="F7375" s="23">
        <v>0.15719712849752573</v>
      </c>
      <c r="G7375" s="23">
        <v>0.23331667634732917</v>
      </c>
      <c r="H7375" s="23">
        <v>-0.24399229115843518</v>
      </c>
      <c r="I7375" s="25">
        <f t="shared" si="460"/>
        <v>0</v>
      </c>
      <c r="J7375" s="25">
        <f t="shared" si="461"/>
        <v>0</v>
      </c>
      <c r="K7375" s="25">
        <f t="shared" si="462"/>
        <v>0</v>
      </c>
      <c r="L7375" s="25">
        <f t="shared" si="463"/>
        <v>0</v>
      </c>
      <c r="M7375" s="25">
        <v>0</v>
      </c>
      <c r="N7375" s="25" t="e">
        <v>#N/A</v>
      </c>
      <c r="O7375" s="25" t="e">
        <f>VLOOKUP(A7375,'NFkB target TFs'!$E$10:$E$54,1,FALSE)</f>
        <v>#N/A</v>
      </c>
      <c r="P7375" s="25" t="e">
        <f>VLOOKUP(A7375,'all NFkB targets'!$A$6:$A$571,1,FALSE)</f>
        <v>#N/A</v>
      </c>
    </row>
    <row r="7376" spans="1:16" x14ac:dyDescent="0.25">
      <c r="A7376" s="96" t="s">
        <v>7486</v>
      </c>
      <c r="B7376" s="21" t="s">
        <v>7487</v>
      </c>
      <c r="C7376" s="21"/>
      <c r="D7376" s="22">
        <v>0</v>
      </c>
      <c r="E7376" s="23">
        <v>3.942378750386835E-3</v>
      </c>
      <c r="F7376" s="23">
        <v>-0.22029942160002808</v>
      </c>
      <c r="G7376" s="23">
        <v>-0.22711152449864774</v>
      </c>
      <c r="H7376" s="23">
        <v>-0.24404403173822792</v>
      </c>
      <c r="I7376" s="25">
        <f t="shared" si="460"/>
        <v>0</v>
      </c>
      <c r="J7376" s="25">
        <f t="shared" si="461"/>
        <v>0</v>
      </c>
      <c r="K7376" s="25">
        <f t="shared" si="462"/>
        <v>0</v>
      </c>
      <c r="L7376" s="25">
        <f t="shared" si="463"/>
        <v>0</v>
      </c>
      <c r="M7376" s="25">
        <v>0</v>
      </c>
      <c r="N7376" s="25" t="e">
        <v>#N/A</v>
      </c>
      <c r="O7376" s="25" t="e">
        <f>VLOOKUP(A7376,'NFkB target TFs'!$E$10:$E$54,1,FALSE)</f>
        <v>#N/A</v>
      </c>
      <c r="P7376" s="25" t="e">
        <f>VLOOKUP(A7376,'all NFkB targets'!$A$6:$A$571,1,FALSE)</f>
        <v>#N/A</v>
      </c>
    </row>
    <row r="7377" spans="1:16" x14ac:dyDescent="0.25">
      <c r="A7377" s="96" t="s">
        <v>13363</v>
      </c>
      <c r="B7377" s="21" t="s">
        <v>13364</v>
      </c>
      <c r="C7377" s="21"/>
      <c r="D7377" s="22">
        <v>0</v>
      </c>
      <c r="E7377" s="24">
        <v>-0.21523857892928702</v>
      </c>
      <c r="F7377" s="24">
        <v>-0.53910311335859751</v>
      </c>
      <c r="G7377" s="24">
        <v>-1.0748022350602207</v>
      </c>
      <c r="H7377" s="24">
        <v>-0.24408254465612153</v>
      </c>
      <c r="I7377" s="25">
        <f t="shared" si="460"/>
        <v>0</v>
      </c>
      <c r="J7377" s="25">
        <f t="shared" si="461"/>
        <v>0</v>
      </c>
      <c r="K7377" s="25">
        <f t="shared" si="462"/>
        <v>1</v>
      </c>
      <c r="L7377" s="25">
        <f t="shared" si="463"/>
        <v>0</v>
      </c>
      <c r="M7377" s="25">
        <v>1</v>
      </c>
      <c r="N7377" s="25" t="e">
        <v>#N/A</v>
      </c>
      <c r="O7377" s="25" t="e">
        <f>VLOOKUP(A7377,'NFkB target TFs'!$E$10:$E$54,1,FALSE)</f>
        <v>#N/A</v>
      </c>
      <c r="P7377" s="25" t="e">
        <f>VLOOKUP(A7377,'all NFkB targets'!$A$6:$A$571,1,FALSE)</f>
        <v>#N/A</v>
      </c>
    </row>
    <row r="7378" spans="1:16" x14ac:dyDescent="0.25">
      <c r="A7378" s="96" t="s">
        <v>11796</v>
      </c>
      <c r="B7378" s="21" t="s">
        <v>941</v>
      </c>
      <c r="C7378" s="21"/>
      <c r="D7378" s="22">
        <v>0</v>
      </c>
      <c r="E7378" s="23">
        <v>-9.4844057279641E-2</v>
      </c>
      <c r="F7378" s="23">
        <v>9.6933179592042729E-2</v>
      </c>
      <c r="G7378" s="23">
        <v>0.47370666751786122</v>
      </c>
      <c r="H7378" s="23">
        <v>-0.24424832878841246</v>
      </c>
      <c r="I7378" s="25">
        <f t="shared" si="460"/>
        <v>0</v>
      </c>
      <c r="J7378" s="25">
        <f t="shared" si="461"/>
        <v>0</v>
      </c>
      <c r="K7378" s="25">
        <f t="shared" si="462"/>
        <v>0</v>
      </c>
      <c r="L7378" s="25">
        <f t="shared" si="463"/>
        <v>0</v>
      </c>
      <c r="M7378" s="25">
        <v>0</v>
      </c>
      <c r="N7378" s="25" t="e">
        <v>#N/A</v>
      </c>
      <c r="O7378" s="25" t="e">
        <f>VLOOKUP(A7378,'NFkB target TFs'!$E$10:$E$54,1,FALSE)</f>
        <v>#N/A</v>
      </c>
      <c r="P7378" s="25" t="e">
        <f>VLOOKUP(A7378,'all NFkB targets'!$A$6:$A$571,1,FALSE)</f>
        <v>#N/A</v>
      </c>
    </row>
    <row r="7379" spans="1:16" x14ac:dyDescent="0.25">
      <c r="A7379" s="96" t="s">
        <v>3131</v>
      </c>
      <c r="B7379" s="21" t="s">
        <v>3132</v>
      </c>
      <c r="C7379" s="21"/>
      <c r="D7379" s="22">
        <v>0</v>
      </c>
      <c r="E7379" s="23">
        <v>-4.9400545856085859E-2</v>
      </c>
      <c r="F7379" s="23">
        <v>-0.10303285284905636</v>
      </c>
      <c r="G7379" s="23">
        <v>6.3616344544015949E-2</v>
      </c>
      <c r="H7379" s="23">
        <v>-0.24442647981077323</v>
      </c>
      <c r="I7379" s="25">
        <f t="shared" si="460"/>
        <v>0</v>
      </c>
      <c r="J7379" s="25">
        <f t="shared" si="461"/>
        <v>0</v>
      </c>
      <c r="K7379" s="25">
        <f t="shared" si="462"/>
        <v>0</v>
      </c>
      <c r="L7379" s="25">
        <f t="shared" si="463"/>
        <v>0</v>
      </c>
      <c r="M7379" s="25">
        <v>0</v>
      </c>
      <c r="N7379" s="25" t="e">
        <v>#N/A</v>
      </c>
      <c r="O7379" s="25" t="e">
        <f>VLOOKUP(A7379,'NFkB target TFs'!$E$10:$E$54,1,FALSE)</f>
        <v>#N/A</v>
      </c>
      <c r="P7379" s="25" t="e">
        <f>VLOOKUP(A7379,'all NFkB targets'!$A$6:$A$571,1,FALSE)</f>
        <v>#N/A</v>
      </c>
    </row>
    <row r="7380" spans="1:16" x14ac:dyDescent="0.25">
      <c r="A7380" s="96" t="s">
        <v>6654</v>
      </c>
      <c r="B7380" s="21" t="s">
        <v>6655</v>
      </c>
      <c r="C7380" s="21"/>
      <c r="D7380" s="22">
        <v>0</v>
      </c>
      <c r="E7380" s="23">
        <v>-0.23466715912241182</v>
      </c>
      <c r="F7380" s="23">
        <v>-0.20113367570377319</v>
      </c>
      <c r="G7380" s="23">
        <v>-0.32024547763127625</v>
      </c>
      <c r="H7380" s="23">
        <v>-0.24498111333283795</v>
      </c>
      <c r="I7380" s="25">
        <f t="shared" si="460"/>
        <v>0</v>
      </c>
      <c r="J7380" s="25">
        <f t="shared" si="461"/>
        <v>0</v>
      </c>
      <c r="K7380" s="25">
        <f t="shared" si="462"/>
        <v>0</v>
      </c>
      <c r="L7380" s="25">
        <f t="shared" si="463"/>
        <v>0</v>
      </c>
      <c r="M7380" s="25">
        <v>0</v>
      </c>
      <c r="N7380" s="25" t="e">
        <v>#N/A</v>
      </c>
      <c r="O7380" s="25" t="e">
        <f>VLOOKUP(A7380,'NFkB target TFs'!$E$10:$E$54,1,FALSE)</f>
        <v>#N/A</v>
      </c>
      <c r="P7380" s="25" t="e">
        <f>VLOOKUP(A7380,'all NFkB targets'!$A$6:$A$571,1,FALSE)</f>
        <v>#N/A</v>
      </c>
    </row>
    <row r="7381" spans="1:16" x14ac:dyDescent="0.25">
      <c r="A7381" s="96" t="s">
        <v>6562</v>
      </c>
      <c r="B7381" s="21" t="s">
        <v>6563</v>
      </c>
      <c r="C7381" s="21"/>
      <c r="D7381" s="22">
        <v>0</v>
      </c>
      <c r="E7381" s="23">
        <v>0.1897347640119289</v>
      </c>
      <c r="F7381" s="23">
        <v>0.24533101481316447</v>
      </c>
      <c r="G7381" s="23">
        <v>0.32326485202806698</v>
      </c>
      <c r="H7381" s="23">
        <v>-0.24508142566444285</v>
      </c>
      <c r="I7381" s="25">
        <f t="shared" si="460"/>
        <v>0</v>
      </c>
      <c r="J7381" s="25">
        <f t="shared" si="461"/>
        <v>0</v>
      </c>
      <c r="K7381" s="25">
        <f t="shared" si="462"/>
        <v>0</v>
      </c>
      <c r="L7381" s="25">
        <f t="shared" si="463"/>
        <v>0</v>
      </c>
      <c r="M7381" s="25">
        <v>0</v>
      </c>
      <c r="N7381" s="25" t="e">
        <v>#N/A</v>
      </c>
      <c r="O7381" s="25" t="e">
        <f>VLOOKUP(A7381,'NFkB target TFs'!$E$10:$E$54,1,FALSE)</f>
        <v>#N/A</v>
      </c>
      <c r="P7381" s="25" t="e">
        <f>VLOOKUP(A7381,'all NFkB targets'!$A$6:$A$571,1,FALSE)</f>
        <v>#N/A</v>
      </c>
    </row>
    <row r="7382" spans="1:16" x14ac:dyDescent="0.25">
      <c r="A7382" s="96" t="s">
        <v>14299</v>
      </c>
      <c r="B7382" s="21" t="s">
        <v>14300</v>
      </c>
      <c r="C7382" s="21"/>
      <c r="D7382" s="22">
        <v>0</v>
      </c>
      <c r="E7382" s="24">
        <v>-0.72480021318927468</v>
      </c>
      <c r="F7382" s="28">
        <v>0.24053026159049951</v>
      </c>
      <c r="G7382" s="24">
        <v>-0.71012227153843177</v>
      </c>
      <c r="H7382" s="24">
        <v>-0.24512423885325055</v>
      </c>
      <c r="I7382" s="25">
        <f t="shared" si="460"/>
        <v>1</v>
      </c>
      <c r="J7382" s="25">
        <f t="shared" si="461"/>
        <v>0</v>
      </c>
      <c r="K7382" s="25">
        <f t="shared" si="462"/>
        <v>1</v>
      </c>
      <c r="L7382" s="25">
        <f t="shared" si="463"/>
        <v>0</v>
      </c>
      <c r="M7382" s="25">
        <v>1</v>
      </c>
      <c r="N7382" s="25" t="e">
        <v>#N/A</v>
      </c>
      <c r="O7382" s="25" t="e">
        <f>VLOOKUP(A7382,'NFkB target TFs'!$E$10:$E$54,1,FALSE)</f>
        <v>#N/A</v>
      </c>
      <c r="P7382" s="25" t="e">
        <f>VLOOKUP(A7382,'all NFkB targets'!$A$6:$A$571,1,FALSE)</f>
        <v>#N/A</v>
      </c>
    </row>
    <row r="7383" spans="1:16" x14ac:dyDescent="0.25">
      <c r="A7383" s="96" t="s">
        <v>1893</v>
      </c>
      <c r="B7383" s="21" t="s">
        <v>1894</v>
      </c>
      <c r="C7383" s="21"/>
      <c r="D7383" s="22">
        <v>0</v>
      </c>
      <c r="E7383" s="23">
        <v>0.12664700012109378</v>
      </c>
      <c r="F7383" s="23">
        <v>0.30426769409994514</v>
      </c>
      <c r="G7383" s="23">
        <v>-5.7336074371734734E-2</v>
      </c>
      <c r="H7383" s="23">
        <v>-0.24532634495447403</v>
      </c>
      <c r="I7383" s="25">
        <f t="shared" si="460"/>
        <v>0</v>
      </c>
      <c r="J7383" s="25">
        <f t="shared" si="461"/>
        <v>0</v>
      </c>
      <c r="K7383" s="25">
        <f t="shared" si="462"/>
        <v>0</v>
      </c>
      <c r="L7383" s="25">
        <f t="shared" si="463"/>
        <v>0</v>
      </c>
      <c r="M7383" s="25">
        <v>0</v>
      </c>
      <c r="N7383" s="25" t="e">
        <v>#N/A</v>
      </c>
      <c r="O7383" s="25" t="e">
        <f>VLOOKUP(A7383,'NFkB target TFs'!$E$10:$E$54,1,FALSE)</f>
        <v>#N/A</v>
      </c>
      <c r="P7383" s="25" t="e">
        <f>VLOOKUP(A7383,'all NFkB targets'!$A$6:$A$571,1,FALSE)</f>
        <v>#N/A</v>
      </c>
    </row>
    <row r="7384" spans="1:16" x14ac:dyDescent="0.25">
      <c r="A7384" s="96" t="s">
        <v>8485</v>
      </c>
      <c r="B7384" s="21" t="s">
        <v>8486</v>
      </c>
      <c r="C7384" s="21"/>
      <c r="D7384" s="22">
        <v>0</v>
      </c>
      <c r="E7384" s="23">
        <v>0.30777774273212438</v>
      </c>
      <c r="F7384" s="23">
        <v>-9.0862642612324782E-2</v>
      </c>
      <c r="G7384" s="23">
        <v>-0.32164154973176029</v>
      </c>
      <c r="H7384" s="23">
        <v>-0.24533435726563882</v>
      </c>
      <c r="I7384" s="25">
        <f t="shared" si="460"/>
        <v>0</v>
      </c>
      <c r="J7384" s="25">
        <f t="shared" si="461"/>
        <v>0</v>
      </c>
      <c r="K7384" s="25">
        <f t="shared" si="462"/>
        <v>0</v>
      </c>
      <c r="L7384" s="25">
        <f t="shared" si="463"/>
        <v>0</v>
      </c>
      <c r="M7384" s="25">
        <v>0</v>
      </c>
      <c r="N7384" s="25" t="e">
        <v>#N/A</v>
      </c>
      <c r="O7384" s="25" t="e">
        <f>VLOOKUP(A7384,'NFkB target TFs'!$E$10:$E$54,1,FALSE)</f>
        <v>#N/A</v>
      </c>
      <c r="P7384" s="25" t="e">
        <f>VLOOKUP(A7384,'all NFkB targets'!$A$6:$A$571,1,FALSE)</f>
        <v>#N/A</v>
      </c>
    </row>
    <row r="7385" spans="1:16" x14ac:dyDescent="0.25">
      <c r="A7385" s="96" t="s">
        <v>7955</v>
      </c>
      <c r="B7385" s="21" t="s">
        <v>7956</v>
      </c>
      <c r="C7385" s="21"/>
      <c r="D7385" s="22">
        <v>0</v>
      </c>
      <c r="E7385" s="23">
        <v>0.11886725077071639</v>
      </c>
      <c r="F7385" s="23">
        <v>-0.23088254541049039</v>
      </c>
      <c r="G7385" s="23">
        <v>-0.14291456673578967</v>
      </c>
      <c r="H7385" s="23">
        <v>-0.24556099284308347</v>
      </c>
      <c r="I7385" s="25">
        <f t="shared" si="460"/>
        <v>0</v>
      </c>
      <c r="J7385" s="25">
        <f t="shared" si="461"/>
        <v>0</v>
      </c>
      <c r="K7385" s="25">
        <f t="shared" si="462"/>
        <v>0</v>
      </c>
      <c r="L7385" s="25">
        <f t="shared" si="463"/>
        <v>0</v>
      </c>
      <c r="M7385" s="25">
        <v>0</v>
      </c>
      <c r="N7385" s="25" t="e">
        <v>#N/A</v>
      </c>
      <c r="O7385" s="25" t="e">
        <f>VLOOKUP(A7385,'NFkB target TFs'!$E$10:$E$54,1,FALSE)</f>
        <v>#N/A</v>
      </c>
      <c r="P7385" s="25" t="e">
        <f>VLOOKUP(A7385,'all NFkB targets'!$A$6:$A$571,1,FALSE)</f>
        <v>#N/A</v>
      </c>
    </row>
    <row r="7386" spans="1:16" x14ac:dyDescent="0.25">
      <c r="A7386" s="96" t="s">
        <v>6582</v>
      </c>
      <c r="B7386" s="21" t="s">
        <v>6583</v>
      </c>
      <c r="C7386" s="21"/>
      <c r="D7386" s="22">
        <v>0</v>
      </c>
      <c r="E7386" s="23">
        <v>6.130114100262439E-2</v>
      </c>
      <c r="F7386" s="23">
        <v>0.43789372474341337</v>
      </c>
      <c r="G7386" s="23">
        <v>0.14428941415926497</v>
      </c>
      <c r="H7386" s="23">
        <v>-0.24563684911462613</v>
      </c>
      <c r="I7386" s="25">
        <f t="shared" si="460"/>
        <v>0</v>
      </c>
      <c r="J7386" s="25">
        <f t="shared" si="461"/>
        <v>0</v>
      </c>
      <c r="K7386" s="25">
        <f t="shared" si="462"/>
        <v>0</v>
      </c>
      <c r="L7386" s="25">
        <f t="shared" si="463"/>
        <v>0</v>
      </c>
      <c r="M7386" s="25">
        <v>0</v>
      </c>
      <c r="N7386" s="25" t="e">
        <v>#N/A</v>
      </c>
      <c r="O7386" s="25" t="e">
        <f>VLOOKUP(A7386,'NFkB target TFs'!$E$10:$E$54,1,FALSE)</f>
        <v>#N/A</v>
      </c>
      <c r="P7386" s="25" t="e">
        <f>VLOOKUP(A7386,'all NFkB targets'!$A$6:$A$571,1,FALSE)</f>
        <v>#N/A</v>
      </c>
    </row>
    <row r="7387" spans="1:16" x14ac:dyDescent="0.25">
      <c r="A7387" s="96" t="s">
        <v>1518</v>
      </c>
      <c r="B7387" s="21" t="s">
        <v>1519</v>
      </c>
      <c r="C7387" s="21"/>
      <c r="D7387" s="22">
        <v>0</v>
      </c>
      <c r="E7387" s="23">
        <v>0.40000097710745747</v>
      </c>
      <c r="F7387" s="23">
        <v>0.27467214787474797</v>
      </c>
      <c r="G7387" s="23">
        <v>6.5505164520414272E-2</v>
      </c>
      <c r="H7387" s="23">
        <v>-0.24584060313317324</v>
      </c>
      <c r="I7387" s="25">
        <f t="shared" si="460"/>
        <v>0</v>
      </c>
      <c r="J7387" s="25">
        <f t="shared" si="461"/>
        <v>0</v>
      </c>
      <c r="K7387" s="25">
        <f t="shared" si="462"/>
        <v>0</v>
      </c>
      <c r="L7387" s="25">
        <f t="shared" si="463"/>
        <v>0</v>
      </c>
      <c r="M7387" s="25">
        <v>0</v>
      </c>
      <c r="N7387" s="25" t="e">
        <v>#N/A</v>
      </c>
      <c r="O7387" s="25" t="e">
        <f>VLOOKUP(A7387,'NFkB target TFs'!$E$10:$E$54,1,FALSE)</f>
        <v>#N/A</v>
      </c>
      <c r="P7387" s="25" t="e">
        <f>VLOOKUP(A7387,'all NFkB targets'!$A$6:$A$571,1,FALSE)</f>
        <v>#N/A</v>
      </c>
    </row>
    <row r="7388" spans="1:16" x14ac:dyDescent="0.25">
      <c r="A7388" s="96" t="s">
        <v>13116</v>
      </c>
      <c r="B7388" s="21" t="s">
        <v>13117</v>
      </c>
      <c r="C7388" s="21"/>
      <c r="D7388" s="22">
        <v>0</v>
      </c>
      <c r="E7388" s="28">
        <v>0.74210373748715619</v>
      </c>
      <c r="F7388" s="28">
        <v>0.58773117040346301</v>
      </c>
      <c r="G7388" s="24">
        <v>-0.16380846750592945</v>
      </c>
      <c r="H7388" s="24">
        <v>-0.24589943861341615</v>
      </c>
      <c r="I7388" s="25">
        <f t="shared" si="460"/>
        <v>1</v>
      </c>
      <c r="J7388" s="25">
        <f t="shared" si="461"/>
        <v>1</v>
      </c>
      <c r="K7388" s="25">
        <f t="shared" si="462"/>
        <v>0</v>
      </c>
      <c r="L7388" s="25">
        <f t="shared" si="463"/>
        <v>0</v>
      </c>
      <c r="M7388" s="25">
        <v>1</v>
      </c>
      <c r="N7388" s="25" t="e">
        <v>#N/A</v>
      </c>
      <c r="O7388" s="25" t="e">
        <f>VLOOKUP(A7388,'NFkB target TFs'!$E$10:$E$54,1,FALSE)</f>
        <v>#N/A</v>
      </c>
      <c r="P7388" s="25" t="e">
        <f>VLOOKUP(A7388,'all NFkB targets'!$A$6:$A$571,1,FALSE)</f>
        <v>#N/A</v>
      </c>
    </row>
    <row r="7389" spans="1:16" x14ac:dyDescent="0.25">
      <c r="A7389" s="96" t="s">
        <v>8673</v>
      </c>
      <c r="B7389" s="21" t="s">
        <v>8674</v>
      </c>
      <c r="C7389" s="21"/>
      <c r="D7389" s="22">
        <v>0</v>
      </c>
      <c r="E7389" s="23">
        <v>-8.6718111560153979E-2</v>
      </c>
      <c r="F7389" s="23">
        <v>-0.17327291935775513</v>
      </c>
      <c r="G7389" s="23">
        <v>-0.17187590781247356</v>
      </c>
      <c r="H7389" s="23">
        <v>-0.2462538742091718</v>
      </c>
      <c r="I7389" s="25">
        <f t="shared" si="460"/>
        <v>0</v>
      </c>
      <c r="J7389" s="25">
        <f t="shared" si="461"/>
        <v>0</v>
      </c>
      <c r="K7389" s="25">
        <f t="shared" si="462"/>
        <v>0</v>
      </c>
      <c r="L7389" s="25">
        <f t="shared" si="463"/>
        <v>0</v>
      </c>
      <c r="M7389" s="25">
        <v>0</v>
      </c>
      <c r="N7389" s="25" t="e">
        <v>#N/A</v>
      </c>
      <c r="O7389" s="25" t="e">
        <f>VLOOKUP(A7389,'NFkB target TFs'!$E$10:$E$54,1,FALSE)</f>
        <v>#N/A</v>
      </c>
      <c r="P7389" s="25" t="e">
        <f>VLOOKUP(A7389,'all NFkB targets'!$A$6:$A$571,1,FALSE)</f>
        <v>#N/A</v>
      </c>
    </row>
    <row r="7390" spans="1:16" x14ac:dyDescent="0.25">
      <c r="A7390" s="96" t="s">
        <v>1432</v>
      </c>
      <c r="B7390" s="21" t="s">
        <v>1433</v>
      </c>
      <c r="C7390" s="21"/>
      <c r="D7390" s="22">
        <v>0</v>
      </c>
      <c r="E7390" s="23">
        <v>0.29381445867844841</v>
      </c>
      <c r="F7390" s="23">
        <v>0.29931203355047625</v>
      </c>
      <c r="G7390" s="23">
        <v>-0.50788300868321068</v>
      </c>
      <c r="H7390" s="23">
        <v>-0.24631593801498763</v>
      </c>
      <c r="I7390" s="25">
        <f t="shared" si="460"/>
        <v>0</v>
      </c>
      <c r="J7390" s="25">
        <f t="shared" si="461"/>
        <v>0</v>
      </c>
      <c r="K7390" s="25">
        <f t="shared" si="462"/>
        <v>0</v>
      </c>
      <c r="L7390" s="25">
        <f t="shared" si="463"/>
        <v>0</v>
      </c>
      <c r="M7390" s="25">
        <v>0</v>
      </c>
      <c r="N7390" s="25" t="e">
        <v>#N/A</v>
      </c>
      <c r="O7390" s="25" t="e">
        <f>VLOOKUP(A7390,'NFkB target TFs'!$E$10:$E$54,1,FALSE)</f>
        <v>#N/A</v>
      </c>
      <c r="P7390" s="25" t="e">
        <f>VLOOKUP(A7390,'all NFkB targets'!$A$6:$A$571,1,FALSE)</f>
        <v>#N/A</v>
      </c>
    </row>
    <row r="7391" spans="1:16" x14ac:dyDescent="0.25">
      <c r="A7391" s="96" t="s">
        <v>13889</v>
      </c>
      <c r="B7391" s="21" t="s">
        <v>13890</v>
      </c>
      <c r="C7391" s="21"/>
      <c r="D7391" s="22">
        <v>0</v>
      </c>
      <c r="E7391" s="23">
        <v>4.1557305076458037E-3</v>
      </c>
      <c r="F7391" s="24">
        <v>-0.39953419208422503</v>
      </c>
      <c r="G7391" s="24">
        <v>-0.61031110169165392</v>
      </c>
      <c r="H7391" s="24">
        <v>-0.24650711684278953</v>
      </c>
      <c r="I7391" s="25">
        <f t="shared" si="460"/>
        <v>0</v>
      </c>
      <c r="J7391" s="25">
        <f t="shared" si="461"/>
        <v>0</v>
      </c>
      <c r="K7391" s="25">
        <f t="shared" si="462"/>
        <v>1</v>
      </c>
      <c r="L7391" s="25">
        <f t="shared" si="463"/>
        <v>0</v>
      </c>
      <c r="M7391" s="25">
        <v>1</v>
      </c>
      <c r="N7391" s="25" t="e">
        <v>#N/A</v>
      </c>
      <c r="O7391" s="25" t="e">
        <f>VLOOKUP(A7391,'NFkB target TFs'!$E$10:$E$54,1,FALSE)</f>
        <v>#N/A</v>
      </c>
      <c r="P7391" s="25" t="e">
        <f>VLOOKUP(A7391,'all NFkB targets'!$A$6:$A$571,1,FALSE)</f>
        <v>#N/A</v>
      </c>
    </row>
    <row r="7392" spans="1:16" x14ac:dyDescent="0.25">
      <c r="A7392" s="96" t="s">
        <v>3636</v>
      </c>
      <c r="B7392" s="21" t="s">
        <v>3637</v>
      </c>
      <c r="C7392" s="21"/>
      <c r="D7392" s="22">
        <v>0</v>
      </c>
      <c r="E7392" s="23">
        <v>-0.12955720924513059</v>
      </c>
      <c r="F7392" s="23">
        <v>0.1773255444567611</v>
      </c>
      <c r="G7392" s="23">
        <v>-9.7644102226096902E-2</v>
      </c>
      <c r="H7392" s="23">
        <v>-0.24666470692337272</v>
      </c>
      <c r="I7392" s="25">
        <f t="shared" si="460"/>
        <v>0</v>
      </c>
      <c r="J7392" s="25">
        <f t="shared" si="461"/>
        <v>0</v>
      </c>
      <c r="K7392" s="25">
        <f t="shared" si="462"/>
        <v>0</v>
      </c>
      <c r="L7392" s="25">
        <f t="shared" si="463"/>
        <v>0</v>
      </c>
      <c r="M7392" s="25">
        <v>0</v>
      </c>
      <c r="N7392" s="25" t="e">
        <v>#N/A</v>
      </c>
      <c r="O7392" s="25" t="e">
        <f>VLOOKUP(A7392,'NFkB target TFs'!$E$10:$E$54,1,FALSE)</f>
        <v>#N/A</v>
      </c>
      <c r="P7392" s="25" t="e">
        <f>VLOOKUP(A7392,'all NFkB targets'!$A$6:$A$571,1,FALSE)</f>
        <v>#N/A</v>
      </c>
    </row>
    <row r="7393" spans="1:16" x14ac:dyDescent="0.25">
      <c r="A7393" s="96" t="s">
        <v>2595</v>
      </c>
      <c r="B7393" s="21" t="s">
        <v>2596</v>
      </c>
      <c r="C7393" s="21"/>
      <c r="D7393" s="22">
        <v>0</v>
      </c>
      <c r="E7393" s="23">
        <v>-0.116419093642302</v>
      </c>
      <c r="F7393" s="23">
        <v>-6.5456016501762693E-2</v>
      </c>
      <c r="G7393" s="23">
        <v>1.6483341439701902E-2</v>
      </c>
      <c r="H7393" s="23">
        <v>-0.24667275890803303</v>
      </c>
      <c r="I7393" s="25">
        <f t="shared" si="460"/>
        <v>0</v>
      </c>
      <c r="J7393" s="25">
        <f t="shared" si="461"/>
        <v>0</v>
      </c>
      <c r="K7393" s="25">
        <f t="shared" si="462"/>
        <v>0</v>
      </c>
      <c r="L7393" s="25">
        <f t="shared" si="463"/>
        <v>0</v>
      </c>
      <c r="M7393" s="25">
        <v>0</v>
      </c>
      <c r="N7393" s="25" t="e">
        <v>#N/A</v>
      </c>
      <c r="O7393" s="25" t="e">
        <f>VLOOKUP(A7393,'NFkB target TFs'!$E$10:$E$54,1,FALSE)</f>
        <v>#N/A</v>
      </c>
      <c r="P7393" s="25" t="e">
        <f>VLOOKUP(A7393,'all NFkB targets'!$A$6:$A$571,1,FALSE)</f>
        <v>#N/A</v>
      </c>
    </row>
    <row r="7394" spans="1:16" x14ac:dyDescent="0.25">
      <c r="A7394" s="96" t="s">
        <v>6269</v>
      </c>
      <c r="B7394" s="21" t="s">
        <v>6270</v>
      </c>
      <c r="C7394" s="21"/>
      <c r="D7394" s="22">
        <v>0</v>
      </c>
      <c r="E7394" s="23">
        <v>0.33936605102738637</v>
      </c>
      <c r="F7394" s="23">
        <v>8.178204466216385E-2</v>
      </c>
      <c r="G7394" s="23">
        <v>-0.35097852411477004</v>
      </c>
      <c r="H7394" s="23">
        <v>-0.24674588049755047</v>
      </c>
      <c r="I7394" s="25">
        <f t="shared" si="460"/>
        <v>0</v>
      </c>
      <c r="J7394" s="25">
        <f t="shared" si="461"/>
        <v>0</v>
      </c>
      <c r="K7394" s="25">
        <f t="shared" si="462"/>
        <v>0</v>
      </c>
      <c r="L7394" s="25">
        <f t="shared" si="463"/>
        <v>0</v>
      </c>
      <c r="M7394" s="25">
        <v>0</v>
      </c>
      <c r="N7394" s="25" t="e">
        <v>#N/A</v>
      </c>
      <c r="O7394" s="25" t="e">
        <f>VLOOKUP(A7394,'NFkB target TFs'!$E$10:$E$54,1,FALSE)</f>
        <v>#N/A</v>
      </c>
      <c r="P7394" s="25" t="e">
        <f>VLOOKUP(A7394,'all NFkB targets'!$A$6:$A$571,1,FALSE)</f>
        <v>#N/A</v>
      </c>
    </row>
    <row r="7395" spans="1:16" x14ac:dyDescent="0.25">
      <c r="A7395" s="96" t="s">
        <v>10848</v>
      </c>
      <c r="B7395" s="21" t="s">
        <v>10849</v>
      </c>
      <c r="C7395" s="21"/>
      <c r="D7395" s="22">
        <v>0</v>
      </c>
      <c r="E7395" s="23">
        <v>-0.16479109127515976</v>
      </c>
      <c r="F7395" s="23">
        <v>-0.10303245105329059</v>
      </c>
      <c r="G7395" s="23">
        <v>-4.2310804857964401E-2</v>
      </c>
      <c r="H7395" s="23">
        <v>-0.24676736570766206</v>
      </c>
      <c r="I7395" s="25">
        <f t="shared" si="460"/>
        <v>0</v>
      </c>
      <c r="J7395" s="25">
        <f t="shared" si="461"/>
        <v>0</v>
      </c>
      <c r="K7395" s="25">
        <f t="shared" si="462"/>
        <v>0</v>
      </c>
      <c r="L7395" s="25">
        <f t="shared" si="463"/>
        <v>0</v>
      </c>
      <c r="M7395" s="25">
        <v>0</v>
      </c>
      <c r="N7395" s="25" t="e">
        <v>#N/A</v>
      </c>
      <c r="O7395" s="25" t="e">
        <f>VLOOKUP(A7395,'NFkB target TFs'!$E$10:$E$54,1,FALSE)</f>
        <v>#N/A</v>
      </c>
      <c r="P7395" s="25" t="e">
        <f>VLOOKUP(A7395,'all NFkB targets'!$A$6:$A$571,1,FALSE)</f>
        <v>#N/A</v>
      </c>
    </row>
    <row r="7396" spans="1:16" x14ac:dyDescent="0.25">
      <c r="A7396" s="96" t="s">
        <v>9113</v>
      </c>
      <c r="B7396" s="21" t="s">
        <v>9114</v>
      </c>
      <c r="C7396" s="21"/>
      <c r="D7396" s="22">
        <v>0</v>
      </c>
      <c r="E7396" s="23">
        <v>-0.17678889280181531</v>
      </c>
      <c r="F7396" s="23">
        <v>0.20543779378223903</v>
      </c>
      <c r="G7396" s="23">
        <v>-0.18640786712275298</v>
      </c>
      <c r="H7396" s="23">
        <v>-0.24687803685796852</v>
      </c>
      <c r="I7396" s="25">
        <f t="shared" si="460"/>
        <v>0</v>
      </c>
      <c r="J7396" s="25">
        <f t="shared" si="461"/>
        <v>0</v>
      </c>
      <c r="K7396" s="25">
        <f t="shared" si="462"/>
        <v>0</v>
      </c>
      <c r="L7396" s="25">
        <f t="shared" si="463"/>
        <v>0</v>
      </c>
      <c r="M7396" s="25">
        <v>0</v>
      </c>
      <c r="N7396" s="25" t="e">
        <v>#N/A</v>
      </c>
      <c r="O7396" s="25" t="e">
        <f>VLOOKUP(A7396,'NFkB target TFs'!$E$10:$E$54,1,FALSE)</f>
        <v>#N/A</v>
      </c>
      <c r="P7396" s="25" t="e">
        <f>VLOOKUP(A7396,'all NFkB targets'!$A$6:$A$571,1,FALSE)</f>
        <v>#N/A</v>
      </c>
    </row>
    <row r="7397" spans="1:16" x14ac:dyDescent="0.25">
      <c r="A7397" s="96" t="s">
        <v>9825</v>
      </c>
      <c r="B7397" s="21" t="s">
        <v>9826</v>
      </c>
      <c r="C7397" s="21"/>
      <c r="D7397" s="22">
        <v>0</v>
      </c>
      <c r="E7397" s="23">
        <v>-4.7509539367755829E-2</v>
      </c>
      <c r="F7397" s="23">
        <v>-6.5721558289358412E-2</v>
      </c>
      <c r="G7397" s="23">
        <v>-0.53080976865928275</v>
      </c>
      <c r="H7397" s="23">
        <v>-0.24691226558574902</v>
      </c>
      <c r="I7397" s="25">
        <f t="shared" si="460"/>
        <v>0</v>
      </c>
      <c r="J7397" s="25">
        <f t="shared" si="461"/>
        <v>0</v>
      </c>
      <c r="K7397" s="25">
        <f t="shared" si="462"/>
        <v>0</v>
      </c>
      <c r="L7397" s="25">
        <f t="shared" si="463"/>
        <v>0</v>
      </c>
      <c r="M7397" s="25">
        <v>0</v>
      </c>
      <c r="N7397" s="25" t="e">
        <v>#N/A</v>
      </c>
      <c r="O7397" s="25" t="e">
        <f>VLOOKUP(A7397,'NFkB target TFs'!$E$10:$E$54,1,FALSE)</f>
        <v>#N/A</v>
      </c>
      <c r="P7397" s="25" t="e">
        <f>VLOOKUP(A7397,'all NFkB targets'!$A$6:$A$571,1,FALSE)</f>
        <v>#N/A</v>
      </c>
    </row>
    <row r="7398" spans="1:16" x14ac:dyDescent="0.25">
      <c r="A7398" s="96" t="s">
        <v>5979</v>
      </c>
      <c r="B7398" s="21" t="s">
        <v>5980</v>
      </c>
      <c r="C7398" s="21"/>
      <c r="D7398" s="22">
        <v>0</v>
      </c>
      <c r="E7398" s="23">
        <v>2.6464503195160943E-2</v>
      </c>
      <c r="F7398" s="23">
        <v>7.5867656522304469E-2</v>
      </c>
      <c r="G7398" s="23">
        <v>-0.22043686633763337</v>
      </c>
      <c r="H7398" s="23">
        <v>-0.24697140992517136</v>
      </c>
      <c r="I7398" s="25">
        <f t="shared" si="460"/>
        <v>0</v>
      </c>
      <c r="J7398" s="25">
        <f t="shared" si="461"/>
        <v>0</v>
      </c>
      <c r="K7398" s="25">
        <f t="shared" si="462"/>
        <v>0</v>
      </c>
      <c r="L7398" s="25">
        <f t="shared" si="463"/>
        <v>0</v>
      </c>
      <c r="M7398" s="25">
        <v>0</v>
      </c>
      <c r="N7398" s="25" t="e">
        <v>#N/A</v>
      </c>
      <c r="O7398" s="25" t="e">
        <f>VLOOKUP(A7398,'NFkB target TFs'!$E$10:$E$54,1,FALSE)</f>
        <v>#N/A</v>
      </c>
      <c r="P7398" s="25" t="e">
        <f>VLOOKUP(A7398,'all NFkB targets'!$A$6:$A$571,1,FALSE)</f>
        <v>#N/A</v>
      </c>
    </row>
    <row r="7399" spans="1:16" x14ac:dyDescent="0.25">
      <c r="A7399" s="96" t="s">
        <v>12981</v>
      </c>
      <c r="B7399" s="21" t="s">
        <v>12982</v>
      </c>
      <c r="C7399" s="21"/>
      <c r="D7399" s="22">
        <v>0</v>
      </c>
      <c r="E7399" s="28">
        <v>0.62536981532298908</v>
      </c>
      <c r="F7399" s="24">
        <v>-0.78439862577389585</v>
      </c>
      <c r="G7399" s="24">
        <v>-0.27430032038224628</v>
      </c>
      <c r="H7399" s="24">
        <v>-0.24724104358801605</v>
      </c>
      <c r="I7399" s="25">
        <f t="shared" si="460"/>
        <v>1</v>
      </c>
      <c r="J7399" s="25">
        <f t="shared" si="461"/>
        <v>1</v>
      </c>
      <c r="K7399" s="25">
        <f t="shared" si="462"/>
        <v>0</v>
      </c>
      <c r="L7399" s="25">
        <f t="shared" si="463"/>
        <v>0</v>
      </c>
      <c r="M7399" s="25">
        <v>1</v>
      </c>
      <c r="N7399" s="25" t="e">
        <v>#N/A</v>
      </c>
      <c r="O7399" s="25" t="e">
        <f>VLOOKUP(A7399,'NFkB target TFs'!$E$10:$E$54,1,FALSE)</f>
        <v>#N/A</v>
      </c>
      <c r="P7399" s="25" t="e">
        <f>VLOOKUP(A7399,'all NFkB targets'!$A$6:$A$571,1,FALSE)</f>
        <v>#N/A</v>
      </c>
    </row>
    <row r="7400" spans="1:16" x14ac:dyDescent="0.25">
      <c r="A7400" s="96" t="s">
        <v>620</v>
      </c>
      <c r="B7400" s="21" t="s">
        <v>621</v>
      </c>
      <c r="C7400" s="21"/>
      <c r="D7400" s="22">
        <v>0</v>
      </c>
      <c r="E7400" s="23">
        <v>-0.2054678759901373</v>
      </c>
      <c r="F7400" s="23">
        <v>-3.0035404222213884E-2</v>
      </c>
      <c r="G7400" s="23">
        <v>-0.2353949040321458</v>
      </c>
      <c r="H7400" s="23">
        <v>-0.24737940580901913</v>
      </c>
      <c r="I7400" s="25">
        <f t="shared" si="460"/>
        <v>0</v>
      </c>
      <c r="J7400" s="25">
        <f t="shared" si="461"/>
        <v>0</v>
      </c>
      <c r="K7400" s="25">
        <f t="shared" si="462"/>
        <v>0</v>
      </c>
      <c r="L7400" s="25">
        <f t="shared" si="463"/>
        <v>0</v>
      </c>
      <c r="M7400" s="25">
        <v>0</v>
      </c>
      <c r="N7400" s="25" t="e">
        <v>#N/A</v>
      </c>
      <c r="O7400" s="25" t="e">
        <f>VLOOKUP(A7400,'NFkB target TFs'!$E$10:$E$54,1,FALSE)</f>
        <v>#N/A</v>
      </c>
      <c r="P7400" s="25" t="e">
        <f>VLOOKUP(A7400,'all NFkB targets'!$A$6:$A$571,1,FALSE)</f>
        <v>#N/A</v>
      </c>
    </row>
    <row r="7401" spans="1:16" x14ac:dyDescent="0.25">
      <c r="A7401" s="96" t="s">
        <v>5238</v>
      </c>
      <c r="B7401" s="21" t="s">
        <v>5239</v>
      </c>
      <c r="C7401" s="21"/>
      <c r="D7401" s="22">
        <v>0</v>
      </c>
      <c r="E7401" s="23">
        <v>4.2639656001175849E-2</v>
      </c>
      <c r="F7401" s="23">
        <v>0.17404446795171596</v>
      </c>
      <c r="G7401" s="23">
        <v>0.24786310885256613</v>
      </c>
      <c r="H7401" s="23">
        <v>-0.24755982516873448</v>
      </c>
      <c r="I7401" s="25">
        <f t="shared" si="460"/>
        <v>0</v>
      </c>
      <c r="J7401" s="25">
        <f t="shared" si="461"/>
        <v>0</v>
      </c>
      <c r="K7401" s="25">
        <f t="shared" si="462"/>
        <v>0</v>
      </c>
      <c r="L7401" s="25">
        <f t="shared" si="463"/>
        <v>0</v>
      </c>
      <c r="M7401" s="25">
        <v>0</v>
      </c>
      <c r="N7401" s="25" t="e">
        <v>#N/A</v>
      </c>
      <c r="O7401" s="25" t="e">
        <f>VLOOKUP(A7401,'NFkB target TFs'!$E$10:$E$54,1,FALSE)</f>
        <v>#N/A</v>
      </c>
      <c r="P7401" s="25" t="e">
        <f>VLOOKUP(A7401,'all NFkB targets'!$A$6:$A$571,1,FALSE)</f>
        <v>#N/A</v>
      </c>
    </row>
    <row r="7402" spans="1:16" x14ac:dyDescent="0.25">
      <c r="A7402" s="96" t="s">
        <v>11861</v>
      </c>
      <c r="B7402" s="21" t="s">
        <v>941</v>
      </c>
      <c r="C7402" s="21"/>
      <c r="D7402" s="22">
        <v>0</v>
      </c>
      <c r="E7402" s="23">
        <v>6.3510519505892774E-2</v>
      </c>
      <c r="F7402" s="23">
        <v>-0.24020200609135497</v>
      </c>
      <c r="G7402" s="23">
        <v>-6.7769407923566338E-2</v>
      </c>
      <c r="H7402" s="23">
        <v>-0.24756246712273772</v>
      </c>
      <c r="I7402" s="25">
        <f t="shared" si="460"/>
        <v>0</v>
      </c>
      <c r="J7402" s="25">
        <f t="shared" si="461"/>
        <v>0</v>
      </c>
      <c r="K7402" s="25">
        <f t="shared" si="462"/>
        <v>0</v>
      </c>
      <c r="L7402" s="25">
        <f t="shared" si="463"/>
        <v>0</v>
      </c>
      <c r="M7402" s="25">
        <v>0</v>
      </c>
      <c r="N7402" s="25" t="e">
        <v>#N/A</v>
      </c>
      <c r="O7402" s="25" t="e">
        <f>VLOOKUP(A7402,'NFkB target TFs'!$E$10:$E$54,1,FALSE)</f>
        <v>#N/A</v>
      </c>
      <c r="P7402" s="25" t="e">
        <f>VLOOKUP(A7402,'all NFkB targets'!$A$6:$A$571,1,FALSE)</f>
        <v>#N/A</v>
      </c>
    </row>
    <row r="7403" spans="1:16" x14ac:dyDescent="0.25">
      <c r="A7403" s="96" t="s">
        <v>12072</v>
      </c>
      <c r="B7403" s="21" t="s">
        <v>941</v>
      </c>
      <c r="C7403" s="21"/>
      <c r="D7403" s="22">
        <v>0</v>
      </c>
      <c r="E7403" s="28">
        <v>0.78136711289043037</v>
      </c>
      <c r="F7403" s="24">
        <v>-0.14124045717093403</v>
      </c>
      <c r="G7403" s="24">
        <v>-0.46440108961265192</v>
      </c>
      <c r="H7403" s="24">
        <v>-0.24795515646654978</v>
      </c>
      <c r="I7403" s="25">
        <f t="shared" si="460"/>
        <v>1</v>
      </c>
      <c r="J7403" s="25">
        <f t="shared" si="461"/>
        <v>0</v>
      </c>
      <c r="K7403" s="25">
        <f t="shared" si="462"/>
        <v>0</v>
      </c>
      <c r="L7403" s="25">
        <f t="shared" si="463"/>
        <v>0</v>
      </c>
      <c r="M7403" s="25">
        <v>1</v>
      </c>
      <c r="N7403" s="25" t="e">
        <v>#N/A</v>
      </c>
      <c r="O7403" s="25" t="e">
        <f>VLOOKUP(A7403,'NFkB target TFs'!$E$10:$E$54,1,FALSE)</f>
        <v>#N/A</v>
      </c>
      <c r="P7403" s="25" t="e">
        <f>VLOOKUP(A7403,'all NFkB targets'!$A$6:$A$571,1,FALSE)</f>
        <v>#N/A</v>
      </c>
    </row>
    <row r="7404" spans="1:16" x14ac:dyDescent="0.25">
      <c r="A7404" s="96" t="s">
        <v>2127</v>
      </c>
      <c r="B7404" s="21" t="s">
        <v>2128</v>
      </c>
      <c r="C7404" s="21"/>
      <c r="D7404" s="22">
        <v>0</v>
      </c>
      <c r="E7404" s="23">
        <v>-4.9498730872865306E-2</v>
      </c>
      <c r="F7404" s="23">
        <v>0.18077299237042491</v>
      </c>
      <c r="G7404" s="23">
        <v>4.8323828351101005E-3</v>
      </c>
      <c r="H7404" s="23">
        <v>-0.24809175438090383</v>
      </c>
      <c r="I7404" s="25">
        <f t="shared" ref="I7404:I7467" si="464">IF(ABS(E7404)&gt;0.585,1,0)</f>
        <v>0</v>
      </c>
      <c r="J7404" s="25">
        <f t="shared" ref="J7404:J7467" si="465">IF(ABS(F7404)&gt;0.585,1,0)</f>
        <v>0</v>
      </c>
      <c r="K7404" s="25">
        <f t="shared" ref="K7404:K7467" si="466">IF(ABS(G7404)&gt;0.585,1,0)</f>
        <v>0</v>
      </c>
      <c r="L7404" s="25">
        <f t="shared" ref="L7404:L7467" si="467">IF(ABS(H7404)&gt;0.585,1,0)</f>
        <v>0</v>
      </c>
      <c r="M7404" s="25">
        <v>0</v>
      </c>
      <c r="N7404" s="25" t="e">
        <v>#N/A</v>
      </c>
      <c r="O7404" s="25" t="e">
        <f>VLOOKUP(A7404,'NFkB target TFs'!$E$10:$E$54,1,FALSE)</f>
        <v>#N/A</v>
      </c>
      <c r="P7404" s="25" t="e">
        <f>VLOOKUP(A7404,'all NFkB targets'!$A$6:$A$571,1,FALSE)</f>
        <v>#N/A</v>
      </c>
    </row>
    <row r="7405" spans="1:16" x14ac:dyDescent="0.25">
      <c r="A7405" s="96" t="s">
        <v>10437</v>
      </c>
      <c r="B7405" s="21" t="s">
        <v>10438</v>
      </c>
      <c r="C7405" s="21"/>
      <c r="D7405" s="22">
        <v>0</v>
      </c>
      <c r="E7405" s="23">
        <v>4.7930670564024537E-2</v>
      </c>
      <c r="F7405" s="23">
        <v>-0.25033589477144397</v>
      </c>
      <c r="G7405" s="23">
        <v>-0.5244419121820646</v>
      </c>
      <c r="H7405" s="23">
        <v>-0.24821954459094933</v>
      </c>
      <c r="I7405" s="25">
        <f t="shared" si="464"/>
        <v>0</v>
      </c>
      <c r="J7405" s="25">
        <f t="shared" si="465"/>
        <v>0</v>
      </c>
      <c r="K7405" s="25">
        <f t="shared" si="466"/>
        <v>0</v>
      </c>
      <c r="L7405" s="25">
        <f t="shared" si="467"/>
        <v>0</v>
      </c>
      <c r="M7405" s="25">
        <v>0</v>
      </c>
      <c r="N7405" s="25" t="e">
        <v>#N/A</v>
      </c>
      <c r="O7405" s="25" t="e">
        <f>VLOOKUP(A7405,'NFkB target TFs'!$E$10:$E$54,1,FALSE)</f>
        <v>#N/A</v>
      </c>
      <c r="P7405" s="25" t="e">
        <f>VLOOKUP(A7405,'all NFkB targets'!$A$6:$A$571,1,FALSE)</f>
        <v>#N/A</v>
      </c>
    </row>
    <row r="7406" spans="1:16" x14ac:dyDescent="0.25">
      <c r="A7406" s="96" t="s">
        <v>1819</v>
      </c>
      <c r="B7406" s="21" t="s">
        <v>1820</v>
      </c>
      <c r="C7406" s="21"/>
      <c r="D7406" s="22">
        <v>0</v>
      </c>
      <c r="E7406" s="23">
        <v>0.1218178203974512</v>
      </c>
      <c r="F7406" s="23">
        <v>3.6380189365671806E-2</v>
      </c>
      <c r="G7406" s="23">
        <v>0.1381029968266928</v>
      </c>
      <c r="H7406" s="23">
        <v>-0.2483561062316971</v>
      </c>
      <c r="I7406" s="25">
        <f t="shared" si="464"/>
        <v>0</v>
      </c>
      <c r="J7406" s="25">
        <f t="shared" si="465"/>
        <v>0</v>
      </c>
      <c r="K7406" s="25">
        <f t="shared" si="466"/>
        <v>0</v>
      </c>
      <c r="L7406" s="25">
        <f t="shared" si="467"/>
        <v>0</v>
      </c>
      <c r="M7406" s="25">
        <v>0</v>
      </c>
      <c r="N7406" s="25" t="e">
        <v>#N/A</v>
      </c>
      <c r="O7406" s="25" t="e">
        <f>VLOOKUP(A7406,'NFkB target TFs'!$E$10:$E$54,1,FALSE)</f>
        <v>#N/A</v>
      </c>
      <c r="P7406" s="25" t="e">
        <f>VLOOKUP(A7406,'all NFkB targets'!$A$6:$A$571,1,FALSE)</f>
        <v>#N/A</v>
      </c>
    </row>
    <row r="7407" spans="1:16" x14ac:dyDescent="0.25">
      <c r="A7407" s="96" t="s">
        <v>7349</v>
      </c>
      <c r="B7407" s="21" t="s">
        <v>7350</v>
      </c>
      <c r="C7407" s="21"/>
      <c r="D7407" s="22">
        <v>0</v>
      </c>
      <c r="E7407" s="23">
        <v>-0.11660546296390779</v>
      </c>
      <c r="F7407" s="23">
        <v>-0.15325383952677951</v>
      </c>
      <c r="G7407" s="23">
        <v>-0.21641978705480444</v>
      </c>
      <c r="H7407" s="23">
        <v>-0.2483654704220333</v>
      </c>
      <c r="I7407" s="25">
        <f t="shared" si="464"/>
        <v>0</v>
      </c>
      <c r="J7407" s="25">
        <f t="shared" si="465"/>
        <v>0</v>
      </c>
      <c r="K7407" s="25">
        <f t="shared" si="466"/>
        <v>0</v>
      </c>
      <c r="L7407" s="25">
        <f t="shared" si="467"/>
        <v>0</v>
      </c>
      <c r="M7407" s="25">
        <v>0</v>
      </c>
      <c r="N7407" s="25" t="e">
        <v>#N/A</v>
      </c>
      <c r="O7407" s="25" t="e">
        <f>VLOOKUP(A7407,'NFkB target TFs'!$E$10:$E$54,1,FALSE)</f>
        <v>#N/A</v>
      </c>
      <c r="P7407" s="25" t="e">
        <f>VLOOKUP(A7407,'all NFkB targets'!$A$6:$A$571,1,FALSE)</f>
        <v>#N/A</v>
      </c>
    </row>
    <row r="7408" spans="1:16" x14ac:dyDescent="0.25">
      <c r="A7408" s="96" t="s">
        <v>9451</v>
      </c>
      <c r="B7408" s="21" t="s">
        <v>9452</v>
      </c>
      <c r="C7408" s="21"/>
      <c r="D7408" s="22">
        <v>0</v>
      </c>
      <c r="E7408" s="23">
        <v>0.14329699989243919</v>
      </c>
      <c r="F7408" s="23">
        <v>0.43193529378655188</v>
      </c>
      <c r="G7408" s="23">
        <v>0.17866685900225066</v>
      </c>
      <c r="H7408" s="23">
        <v>-0.24841015372332428</v>
      </c>
      <c r="I7408" s="25">
        <f t="shared" si="464"/>
        <v>0</v>
      </c>
      <c r="J7408" s="25">
        <f t="shared" si="465"/>
        <v>0</v>
      </c>
      <c r="K7408" s="25">
        <f t="shared" si="466"/>
        <v>0</v>
      </c>
      <c r="L7408" s="25">
        <f t="shared" si="467"/>
        <v>0</v>
      </c>
      <c r="M7408" s="25">
        <v>0</v>
      </c>
      <c r="N7408" s="25" t="e">
        <v>#N/A</v>
      </c>
      <c r="O7408" s="25" t="e">
        <f>VLOOKUP(A7408,'NFkB target TFs'!$E$10:$E$54,1,FALSE)</f>
        <v>#N/A</v>
      </c>
      <c r="P7408" s="25" t="e">
        <f>VLOOKUP(A7408,'all NFkB targets'!$A$6:$A$571,1,FALSE)</f>
        <v>#N/A</v>
      </c>
    </row>
    <row r="7409" spans="1:16" x14ac:dyDescent="0.25">
      <c r="A7409" s="96" t="s">
        <v>12579</v>
      </c>
      <c r="B7409" s="21" t="s">
        <v>12580</v>
      </c>
      <c r="C7409" s="21"/>
      <c r="D7409" s="22">
        <v>0</v>
      </c>
      <c r="E7409" s="28">
        <v>0.24417217634722962</v>
      </c>
      <c r="F7409" s="24">
        <v>-0.65743960334775031</v>
      </c>
      <c r="G7409" s="24">
        <v>-0.27925475829212437</v>
      </c>
      <c r="H7409" s="24">
        <v>-0.24842571853279785</v>
      </c>
      <c r="I7409" s="25">
        <f t="shared" si="464"/>
        <v>0</v>
      </c>
      <c r="J7409" s="25">
        <f t="shared" si="465"/>
        <v>1</v>
      </c>
      <c r="K7409" s="25">
        <f t="shared" si="466"/>
        <v>0</v>
      </c>
      <c r="L7409" s="25">
        <f t="shared" si="467"/>
        <v>0</v>
      </c>
      <c r="M7409" s="25">
        <v>1</v>
      </c>
      <c r="N7409" s="25" t="e">
        <v>#N/A</v>
      </c>
      <c r="O7409" s="25" t="e">
        <f>VLOOKUP(A7409,'NFkB target TFs'!$E$10:$E$54,1,FALSE)</f>
        <v>#N/A</v>
      </c>
      <c r="P7409" s="25" t="e">
        <f>VLOOKUP(A7409,'all NFkB targets'!$A$6:$A$571,1,FALSE)</f>
        <v>#N/A</v>
      </c>
    </row>
    <row r="7410" spans="1:16" x14ac:dyDescent="0.25">
      <c r="A7410" s="96" t="s">
        <v>9566</v>
      </c>
      <c r="B7410" s="21" t="s">
        <v>9567</v>
      </c>
      <c r="C7410" s="21"/>
      <c r="D7410" s="22">
        <v>0</v>
      </c>
      <c r="E7410" s="23">
        <v>-0.37797946498995927</v>
      </c>
      <c r="F7410" s="23">
        <v>-0.35868009493149122</v>
      </c>
      <c r="G7410" s="23">
        <v>1.4986790907418134E-2</v>
      </c>
      <c r="H7410" s="23">
        <v>-0.24849686881350927</v>
      </c>
      <c r="I7410" s="25">
        <f t="shared" si="464"/>
        <v>0</v>
      </c>
      <c r="J7410" s="25">
        <f t="shared" si="465"/>
        <v>0</v>
      </c>
      <c r="K7410" s="25">
        <f t="shared" si="466"/>
        <v>0</v>
      </c>
      <c r="L7410" s="25">
        <f t="shared" si="467"/>
        <v>0</v>
      </c>
      <c r="M7410" s="25">
        <v>0</v>
      </c>
      <c r="N7410" s="25" t="e">
        <v>#N/A</v>
      </c>
      <c r="O7410" s="25" t="e">
        <f>VLOOKUP(A7410,'NFkB target TFs'!$E$10:$E$54,1,FALSE)</f>
        <v>#N/A</v>
      </c>
      <c r="P7410" s="25" t="e">
        <f>VLOOKUP(A7410,'all NFkB targets'!$A$6:$A$571,1,FALSE)</f>
        <v>#N/A</v>
      </c>
    </row>
    <row r="7411" spans="1:16" x14ac:dyDescent="0.25">
      <c r="A7411" s="96" t="s">
        <v>10294</v>
      </c>
      <c r="B7411" s="21" t="s">
        <v>10295</v>
      </c>
      <c r="C7411" s="21"/>
      <c r="D7411" s="22">
        <v>0</v>
      </c>
      <c r="E7411" s="23">
        <v>0.12329688874242373</v>
      </c>
      <c r="F7411" s="23">
        <v>-0.29375270404839288</v>
      </c>
      <c r="G7411" s="23">
        <v>0.14839504631273648</v>
      </c>
      <c r="H7411" s="23">
        <v>-0.24856175202494413</v>
      </c>
      <c r="I7411" s="25">
        <f t="shared" si="464"/>
        <v>0</v>
      </c>
      <c r="J7411" s="25">
        <f t="shared" si="465"/>
        <v>0</v>
      </c>
      <c r="K7411" s="25">
        <f t="shared" si="466"/>
        <v>0</v>
      </c>
      <c r="L7411" s="25">
        <f t="shared" si="467"/>
        <v>0</v>
      </c>
      <c r="M7411" s="25">
        <v>0</v>
      </c>
      <c r="N7411" s="25" t="e">
        <v>#N/A</v>
      </c>
      <c r="O7411" s="25" t="e">
        <f>VLOOKUP(A7411,'NFkB target TFs'!$E$10:$E$54,1,FALSE)</f>
        <v>#N/A</v>
      </c>
      <c r="P7411" s="25" t="e">
        <f>VLOOKUP(A7411,'all NFkB targets'!$A$6:$A$571,1,FALSE)</f>
        <v>#N/A</v>
      </c>
    </row>
    <row r="7412" spans="1:16" x14ac:dyDescent="0.25">
      <c r="A7412" s="96" t="s">
        <v>13679</v>
      </c>
      <c r="B7412" s="21" t="s">
        <v>13680</v>
      </c>
      <c r="C7412" s="21"/>
      <c r="D7412" s="22">
        <v>0</v>
      </c>
      <c r="E7412" s="28">
        <v>0.11838378489787688</v>
      </c>
      <c r="F7412" s="23">
        <v>1.155872264119734E-2</v>
      </c>
      <c r="G7412" s="24">
        <v>-0.68911937918404786</v>
      </c>
      <c r="H7412" s="24">
        <v>-0.2486245586911133</v>
      </c>
      <c r="I7412" s="25">
        <f t="shared" si="464"/>
        <v>0</v>
      </c>
      <c r="J7412" s="25">
        <f t="shared" si="465"/>
        <v>0</v>
      </c>
      <c r="K7412" s="25">
        <f t="shared" si="466"/>
        <v>1</v>
      </c>
      <c r="L7412" s="25">
        <f t="shared" si="467"/>
        <v>0</v>
      </c>
      <c r="M7412" s="25">
        <v>1</v>
      </c>
      <c r="N7412" s="25" t="e">
        <v>#N/A</v>
      </c>
      <c r="O7412" s="25" t="e">
        <f>VLOOKUP(A7412,'NFkB target TFs'!$E$10:$E$54,1,FALSE)</f>
        <v>#N/A</v>
      </c>
      <c r="P7412" s="25" t="e">
        <f>VLOOKUP(A7412,'all NFkB targets'!$A$6:$A$571,1,FALSE)</f>
        <v>#N/A</v>
      </c>
    </row>
    <row r="7413" spans="1:16" x14ac:dyDescent="0.25">
      <c r="A7413" s="96" t="s">
        <v>6541</v>
      </c>
      <c r="B7413" s="21" t="s">
        <v>941</v>
      </c>
      <c r="C7413" s="21"/>
      <c r="D7413" s="22">
        <v>0</v>
      </c>
      <c r="E7413" s="23">
        <v>0.50904348019996049</v>
      </c>
      <c r="F7413" s="23">
        <v>-0.34801198369453895</v>
      </c>
      <c r="G7413" s="23">
        <v>0.4381646477070319</v>
      </c>
      <c r="H7413" s="23">
        <v>-0.24869455778852842</v>
      </c>
      <c r="I7413" s="25">
        <f t="shared" si="464"/>
        <v>0</v>
      </c>
      <c r="J7413" s="25">
        <f t="shared" si="465"/>
        <v>0</v>
      </c>
      <c r="K7413" s="25">
        <f t="shared" si="466"/>
        <v>0</v>
      </c>
      <c r="L7413" s="25">
        <f t="shared" si="467"/>
        <v>0</v>
      </c>
      <c r="M7413" s="25">
        <v>0</v>
      </c>
      <c r="N7413" s="25" t="e">
        <v>#N/A</v>
      </c>
      <c r="O7413" s="25" t="e">
        <f>VLOOKUP(A7413,'NFkB target TFs'!$E$10:$E$54,1,FALSE)</f>
        <v>#N/A</v>
      </c>
      <c r="P7413" s="25" t="e">
        <f>VLOOKUP(A7413,'all NFkB targets'!$A$6:$A$571,1,FALSE)</f>
        <v>#N/A</v>
      </c>
    </row>
    <row r="7414" spans="1:16" x14ac:dyDescent="0.25">
      <c r="A7414" s="96" t="s">
        <v>12940</v>
      </c>
      <c r="B7414" s="21" t="s">
        <v>941</v>
      </c>
      <c r="C7414" s="21"/>
      <c r="D7414" s="22">
        <v>0</v>
      </c>
      <c r="E7414" s="28">
        <v>0.61240986447143653</v>
      </c>
      <c r="F7414" s="28">
        <v>0.63514640057128513</v>
      </c>
      <c r="G7414" s="24">
        <v>-0.13422685800137399</v>
      </c>
      <c r="H7414" s="24">
        <v>-0.24876735531570521</v>
      </c>
      <c r="I7414" s="25">
        <f t="shared" si="464"/>
        <v>1</v>
      </c>
      <c r="J7414" s="25">
        <f t="shared" si="465"/>
        <v>1</v>
      </c>
      <c r="K7414" s="25">
        <f t="shared" si="466"/>
        <v>0</v>
      </c>
      <c r="L7414" s="25">
        <f t="shared" si="467"/>
        <v>0</v>
      </c>
      <c r="M7414" s="25">
        <v>1</v>
      </c>
      <c r="N7414" s="25" t="e">
        <v>#N/A</v>
      </c>
      <c r="O7414" s="25" t="e">
        <f>VLOOKUP(A7414,'NFkB target TFs'!$E$10:$E$54,1,FALSE)</f>
        <v>#N/A</v>
      </c>
      <c r="P7414" s="25" t="e">
        <f>VLOOKUP(A7414,'all NFkB targets'!$A$6:$A$571,1,FALSE)</f>
        <v>#N/A</v>
      </c>
    </row>
    <row r="7415" spans="1:16" x14ac:dyDescent="0.25">
      <c r="A7415" s="96" t="s">
        <v>10415</v>
      </c>
      <c r="B7415" s="21" t="s">
        <v>10416</v>
      </c>
      <c r="C7415" s="21"/>
      <c r="D7415" s="22">
        <v>0</v>
      </c>
      <c r="E7415" s="23">
        <v>0.25207505392554219</v>
      </c>
      <c r="F7415" s="23">
        <v>-5.6379068035631273E-2</v>
      </c>
      <c r="G7415" s="23">
        <v>-0.10480892565219235</v>
      </c>
      <c r="H7415" s="23">
        <v>-0.24902465834644794</v>
      </c>
      <c r="I7415" s="25">
        <f t="shared" si="464"/>
        <v>0</v>
      </c>
      <c r="J7415" s="25">
        <f t="shared" si="465"/>
        <v>0</v>
      </c>
      <c r="K7415" s="25">
        <f t="shared" si="466"/>
        <v>0</v>
      </c>
      <c r="L7415" s="25">
        <f t="shared" si="467"/>
        <v>0</v>
      </c>
      <c r="M7415" s="25">
        <v>0</v>
      </c>
      <c r="N7415" s="25" t="e">
        <v>#N/A</v>
      </c>
      <c r="O7415" s="25" t="e">
        <f>VLOOKUP(A7415,'NFkB target TFs'!$E$10:$E$54,1,FALSE)</f>
        <v>#N/A</v>
      </c>
      <c r="P7415" s="25" t="e">
        <f>VLOOKUP(A7415,'all NFkB targets'!$A$6:$A$571,1,FALSE)</f>
        <v>#N/A</v>
      </c>
    </row>
    <row r="7416" spans="1:16" x14ac:dyDescent="0.25">
      <c r="A7416" s="96" t="s">
        <v>1630</v>
      </c>
      <c r="B7416" s="21" t="s">
        <v>1631</v>
      </c>
      <c r="C7416" s="21"/>
      <c r="D7416" s="22">
        <v>0</v>
      </c>
      <c r="E7416" s="23">
        <v>0.29353745681747345</v>
      </c>
      <c r="F7416" s="23">
        <v>0.38825803734873754</v>
      </c>
      <c r="G7416" s="23">
        <v>0.15905112169955044</v>
      </c>
      <c r="H7416" s="23">
        <v>-0.24951909587719068</v>
      </c>
      <c r="I7416" s="25">
        <f t="shared" si="464"/>
        <v>0</v>
      </c>
      <c r="J7416" s="25">
        <f t="shared" si="465"/>
        <v>0</v>
      </c>
      <c r="K7416" s="25">
        <f t="shared" si="466"/>
        <v>0</v>
      </c>
      <c r="L7416" s="25">
        <f t="shared" si="467"/>
        <v>0</v>
      </c>
      <c r="M7416" s="25">
        <v>0</v>
      </c>
      <c r="N7416" s="25" t="e">
        <v>#N/A</v>
      </c>
      <c r="O7416" s="25" t="e">
        <f>VLOOKUP(A7416,'NFkB target TFs'!$E$10:$E$54,1,FALSE)</f>
        <v>#N/A</v>
      </c>
      <c r="P7416" s="25" t="e">
        <f>VLOOKUP(A7416,'all NFkB targets'!$A$6:$A$571,1,FALSE)</f>
        <v>#N/A</v>
      </c>
    </row>
    <row r="7417" spans="1:16" x14ac:dyDescent="0.25">
      <c r="A7417" s="96" t="s">
        <v>10088</v>
      </c>
      <c r="B7417" s="21" t="s">
        <v>10089</v>
      </c>
      <c r="C7417" s="21"/>
      <c r="D7417" s="22">
        <v>0</v>
      </c>
      <c r="E7417" s="23">
        <v>5.6943796826446347E-2</v>
      </c>
      <c r="F7417" s="23">
        <v>-0.12188766865063674</v>
      </c>
      <c r="G7417" s="23">
        <v>0.10917264056572724</v>
      </c>
      <c r="H7417" s="23">
        <v>-0.24977477475394314</v>
      </c>
      <c r="I7417" s="25">
        <f t="shared" si="464"/>
        <v>0</v>
      </c>
      <c r="J7417" s="25">
        <f t="shared" si="465"/>
        <v>0</v>
      </c>
      <c r="K7417" s="25">
        <f t="shared" si="466"/>
        <v>0</v>
      </c>
      <c r="L7417" s="25">
        <f t="shared" si="467"/>
        <v>0</v>
      </c>
      <c r="M7417" s="25">
        <v>0</v>
      </c>
      <c r="N7417" s="25" t="e">
        <v>#N/A</v>
      </c>
      <c r="O7417" s="25" t="e">
        <f>VLOOKUP(A7417,'NFkB target TFs'!$E$10:$E$54,1,FALSE)</f>
        <v>#N/A</v>
      </c>
      <c r="P7417" s="25" t="e">
        <f>VLOOKUP(A7417,'all NFkB targets'!$A$6:$A$571,1,FALSE)</f>
        <v>#N/A</v>
      </c>
    </row>
    <row r="7418" spans="1:16" x14ac:dyDescent="0.25">
      <c r="A7418" s="96" t="s">
        <v>4236</v>
      </c>
      <c r="B7418" s="21" t="s">
        <v>4237</v>
      </c>
      <c r="C7418" s="21"/>
      <c r="D7418" s="22">
        <v>0</v>
      </c>
      <c r="E7418" s="23">
        <v>-0.15763261417317709</v>
      </c>
      <c r="F7418" s="23">
        <v>-0.1722756728118707</v>
      </c>
      <c r="G7418" s="23">
        <v>-0.38907704418141004</v>
      </c>
      <c r="H7418" s="23">
        <v>-0.24984982445015338</v>
      </c>
      <c r="I7418" s="25">
        <f t="shared" si="464"/>
        <v>0</v>
      </c>
      <c r="J7418" s="25">
        <f t="shared" si="465"/>
        <v>0</v>
      </c>
      <c r="K7418" s="25">
        <f t="shared" si="466"/>
        <v>0</v>
      </c>
      <c r="L7418" s="25">
        <f t="shared" si="467"/>
        <v>0</v>
      </c>
      <c r="M7418" s="25">
        <v>0</v>
      </c>
      <c r="N7418" s="25" t="e">
        <v>#N/A</v>
      </c>
      <c r="O7418" s="25" t="e">
        <f>VLOOKUP(A7418,'NFkB target TFs'!$E$10:$E$54,1,FALSE)</f>
        <v>#N/A</v>
      </c>
      <c r="P7418" s="25" t="e">
        <f>VLOOKUP(A7418,'all NFkB targets'!$A$6:$A$571,1,FALSE)</f>
        <v>#N/A</v>
      </c>
    </row>
    <row r="7419" spans="1:16" x14ac:dyDescent="0.25">
      <c r="A7419" s="96" t="s">
        <v>2201</v>
      </c>
      <c r="B7419" s="21" t="s">
        <v>2202</v>
      </c>
      <c r="C7419" s="21"/>
      <c r="D7419" s="22">
        <v>0</v>
      </c>
      <c r="E7419" s="23">
        <v>0.25801414834211839</v>
      </c>
      <c r="F7419" s="23">
        <v>0.2237657627451414</v>
      </c>
      <c r="G7419" s="23">
        <v>-7.8597595553873953E-2</v>
      </c>
      <c r="H7419" s="23">
        <v>-0.24999988198308254</v>
      </c>
      <c r="I7419" s="25">
        <f t="shared" si="464"/>
        <v>0</v>
      </c>
      <c r="J7419" s="25">
        <f t="shared" si="465"/>
        <v>0</v>
      </c>
      <c r="K7419" s="25">
        <f t="shared" si="466"/>
        <v>0</v>
      </c>
      <c r="L7419" s="25">
        <f t="shared" si="467"/>
        <v>0</v>
      </c>
      <c r="M7419" s="25">
        <v>0</v>
      </c>
      <c r="N7419" s="25" t="e">
        <v>#N/A</v>
      </c>
      <c r="O7419" s="25" t="e">
        <f>VLOOKUP(A7419,'NFkB target TFs'!$E$10:$E$54,1,FALSE)</f>
        <v>#N/A</v>
      </c>
      <c r="P7419" s="25" t="e">
        <f>VLOOKUP(A7419,'all NFkB targets'!$A$6:$A$571,1,FALSE)</f>
        <v>#N/A</v>
      </c>
    </row>
    <row r="7420" spans="1:16" x14ac:dyDescent="0.25">
      <c r="A7420" s="96" t="s">
        <v>1494</v>
      </c>
      <c r="B7420" s="21" t="s">
        <v>1495</v>
      </c>
      <c r="C7420" s="21"/>
      <c r="D7420" s="22">
        <v>0</v>
      </c>
      <c r="E7420" s="23">
        <v>-8.8190949982831918E-2</v>
      </c>
      <c r="F7420" s="23">
        <v>7.2163539833825591E-2</v>
      </c>
      <c r="G7420" s="23">
        <v>-0.14410800526112327</v>
      </c>
      <c r="H7420" s="23">
        <v>-0.25007663113518308</v>
      </c>
      <c r="I7420" s="25">
        <f t="shared" si="464"/>
        <v>0</v>
      </c>
      <c r="J7420" s="25">
        <f t="shared" si="465"/>
        <v>0</v>
      </c>
      <c r="K7420" s="25">
        <f t="shared" si="466"/>
        <v>0</v>
      </c>
      <c r="L7420" s="25">
        <f t="shared" si="467"/>
        <v>0</v>
      </c>
      <c r="M7420" s="25">
        <v>0</v>
      </c>
      <c r="N7420" s="25" t="e">
        <v>#N/A</v>
      </c>
      <c r="O7420" s="25" t="e">
        <f>VLOOKUP(A7420,'NFkB target TFs'!$E$10:$E$54,1,FALSE)</f>
        <v>#N/A</v>
      </c>
      <c r="P7420" s="25" t="e">
        <f>VLOOKUP(A7420,'all NFkB targets'!$A$6:$A$571,1,FALSE)</f>
        <v>#N/A</v>
      </c>
    </row>
    <row r="7421" spans="1:16" x14ac:dyDescent="0.25">
      <c r="A7421" s="96" t="s">
        <v>6956</v>
      </c>
      <c r="B7421" s="21" t="s">
        <v>6957</v>
      </c>
      <c r="C7421" s="21"/>
      <c r="D7421" s="22">
        <v>0</v>
      </c>
      <c r="E7421" s="23">
        <v>-0.43742537663018821</v>
      </c>
      <c r="F7421" s="23">
        <v>-0.19888270838660399</v>
      </c>
      <c r="G7421" s="23">
        <v>-0.14658828640236388</v>
      </c>
      <c r="H7421" s="23">
        <v>-0.25019223678251334</v>
      </c>
      <c r="I7421" s="25">
        <f t="shared" si="464"/>
        <v>0</v>
      </c>
      <c r="J7421" s="25">
        <f t="shared" si="465"/>
        <v>0</v>
      </c>
      <c r="K7421" s="25">
        <f t="shared" si="466"/>
        <v>0</v>
      </c>
      <c r="L7421" s="25">
        <f t="shared" si="467"/>
        <v>0</v>
      </c>
      <c r="M7421" s="25">
        <v>0</v>
      </c>
      <c r="N7421" s="25" t="e">
        <v>#N/A</v>
      </c>
      <c r="O7421" s="25" t="e">
        <f>VLOOKUP(A7421,'NFkB target TFs'!$E$10:$E$54,1,FALSE)</f>
        <v>#N/A</v>
      </c>
      <c r="P7421" s="25" t="e">
        <f>VLOOKUP(A7421,'all NFkB targets'!$A$6:$A$571,1,FALSE)</f>
        <v>#N/A</v>
      </c>
    </row>
    <row r="7422" spans="1:16" x14ac:dyDescent="0.25">
      <c r="A7422" s="96" t="s">
        <v>10497</v>
      </c>
      <c r="B7422" s="21" t="s">
        <v>10498</v>
      </c>
      <c r="C7422" s="21"/>
      <c r="D7422" s="22">
        <v>0</v>
      </c>
      <c r="E7422" s="23">
        <v>0.39378951063229806</v>
      </c>
      <c r="F7422" s="23">
        <v>-0.11322820232338177</v>
      </c>
      <c r="G7422" s="23">
        <v>0.31289219199084023</v>
      </c>
      <c r="H7422" s="23">
        <v>-0.25063526562789384</v>
      </c>
      <c r="I7422" s="25">
        <f t="shared" si="464"/>
        <v>0</v>
      </c>
      <c r="J7422" s="25">
        <f t="shared" si="465"/>
        <v>0</v>
      </c>
      <c r="K7422" s="25">
        <f t="shared" si="466"/>
        <v>0</v>
      </c>
      <c r="L7422" s="25">
        <f t="shared" si="467"/>
        <v>0</v>
      </c>
      <c r="M7422" s="25">
        <v>0</v>
      </c>
      <c r="N7422" s="25" t="e">
        <v>#N/A</v>
      </c>
      <c r="O7422" s="25" t="e">
        <f>VLOOKUP(A7422,'NFkB target TFs'!$E$10:$E$54,1,FALSE)</f>
        <v>#N/A</v>
      </c>
      <c r="P7422" s="25" t="e">
        <f>VLOOKUP(A7422,'all NFkB targets'!$A$6:$A$571,1,FALSE)</f>
        <v>#N/A</v>
      </c>
    </row>
    <row r="7423" spans="1:16" x14ac:dyDescent="0.25">
      <c r="A7423" s="96" t="s">
        <v>14013</v>
      </c>
      <c r="B7423" s="21" t="s">
        <v>14014</v>
      </c>
      <c r="C7423" s="21"/>
      <c r="D7423" s="22">
        <v>0</v>
      </c>
      <c r="E7423" s="24">
        <v>-0.56270436368653598</v>
      </c>
      <c r="F7423" s="23">
        <v>-7.7158406891144962E-2</v>
      </c>
      <c r="G7423" s="24">
        <v>-0.67238224106654398</v>
      </c>
      <c r="H7423" s="24">
        <v>-0.25082751620904808</v>
      </c>
      <c r="I7423" s="25">
        <f t="shared" si="464"/>
        <v>0</v>
      </c>
      <c r="J7423" s="25">
        <f t="shared" si="465"/>
        <v>0</v>
      </c>
      <c r="K7423" s="25">
        <f t="shared" si="466"/>
        <v>1</v>
      </c>
      <c r="L7423" s="25">
        <f t="shared" si="467"/>
        <v>0</v>
      </c>
      <c r="M7423" s="25">
        <v>1</v>
      </c>
      <c r="N7423" s="25" t="e">
        <v>#N/A</v>
      </c>
      <c r="O7423" s="25" t="e">
        <f>VLOOKUP(A7423,'NFkB target TFs'!$E$10:$E$54,1,FALSE)</f>
        <v>#N/A</v>
      </c>
      <c r="P7423" s="25" t="e">
        <f>VLOOKUP(A7423,'all NFkB targets'!$A$6:$A$571,1,FALSE)</f>
        <v>#N/A</v>
      </c>
    </row>
    <row r="7424" spans="1:16" x14ac:dyDescent="0.25">
      <c r="A7424" s="96" t="s">
        <v>10786</v>
      </c>
      <c r="B7424" s="21" t="s">
        <v>10787</v>
      </c>
      <c r="C7424" s="21"/>
      <c r="D7424" s="22">
        <v>0</v>
      </c>
      <c r="E7424" s="23">
        <v>-0.17540508747042516</v>
      </c>
      <c r="F7424" s="23">
        <v>-0.28632284258583185</v>
      </c>
      <c r="G7424" s="23">
        <v>-2.0299561610530644E-2</v>
      </c>
      <c r="H7424" s="23">
        <v>-0.2509038098534751</v>
      </c>
      <c r="I7424" s="25">
        <f t="shared" si="464"/>
        <v>0</v>
      </c>
      <c r="J7424" s="25">
        <f t="shared" si="465"/>
        <v>0</v>
      </c>
      <c r="K7424" s="25">
        <f t="shared" si="466"/>
        <v>0</v>
      </c>
      <c r="L7424" s="25">
        <f t="shared" si="467"/>
        <v>0</v>
      </c>
      <c r="M7424" s="25">
        <v>0</v>
      </c>
      <c r="N7424" s="25" t="e">
        <v>#N/A</v>
      </c>
      <c r="O7424" s="25" t="e">
        <f>VLOOKUP(A7424,'NFkB target TFs'!$E$10:$E$54,1,FALSE)</f>
        <v>#N/A</v>
      </c>
      <c r="P7424" s="25" t="e">
        <f>VLOOKUP(A7424,'all NFkB targets'!$A$6:$A$571,1,FALSE)</f>
        <v>#N/A</v>
      </c>
    </row>
    <row r="7425" spans="1:16" x14ac:dyDescent="0.25">
      <c r="A7425" s="96" t="s">
        <v>3548</v>
      </c>
      <c r="B7425" s="21" t="s">
        <v>3549</v>
      </c>
      <c r="C7425" s="21"/>
      <c r="D7425" s="22">
        <v>0</v>
      </c>
      <c r="E7425" s="23">
        <v>-0.17619114588603688</v>
      </c>
      <c r="F7425" s="23">
        <v>-0.10555966001202351</v>
      </c>
      <c r="G7425" s="23">
        <v>-0.20583922907530411</v>
      </c>
      <c r="H7425" s="23">
        <v>-0.25106622207466939</v>
      </c>
      <c r="I7425" s="25">
        <f t="shared" si="464"/>
        <v>0</v>
      </c>
      <c r="J7425" s="25">
        <f t="shared" si="465"/>
        <v>0</v>
      </c>
      <c r="K7425" s="25">
        <f t="shared" si="466"/>
        <v>0</v>
      </c>
      <c r="L7425" s="25">
        <f t="shared" si="467"/>
        <v>0</v>
      </c>
      <c r="M7425" s="25">
        <v>0</v>
      </c>
      <c r="N7425" s="25" t="e">
        <v>#N/A</v>
      </c>
      <c r="O7425" s="25" t="e">
        <f>VLOOKUP(A7425,'NFkB target TFs'!$E$10:$E$54,1,FALSE)</f>
        <v>#N/A</v>
      </c>
      <c r="P7425" s="25" t="e">
        <f>VLOOKUP(A7425,'all NFkB targets'!$A$6:$A$571,1,FALSE)</f>
        <v>#N/A</v>
      </c>
    </row>
    <row r="7426" spans="1:16" x14ac:dyDescent="0.25">
      <c r="A7426" s="96" t="s">
        <v>2117</v>
      </c>
      <c r="B7426" s="21" t="s">
        <v>2118</v>
      </c>
      <c r="C7426" s="21"/>
      <c r="D7426" s="22">
        <v>0</v>
      </c>
      <c r="E7426" s="23">
        <v>-7.2131006850436954E-2</v>
      </c>
      <c r="F7426" s="23">
        <v>-0.15345940456997612</v>
      </c>
      <c r="G7426" s="23">
        <v>-0.42095846475780679</v>
      </c>
      <c r="H7426" s="23">
        <v>-0.25129858160762164</v>
      </c>
      <c r="I7426" s="25">
        <f t="shared" si="464"/>
        <v>0</v>
      </c>
      <c r="J7426" s="25">
        <f t="shared" si="465"/>
        <v>0</v>
      </c>
      <c r="K7426" s="25">
        <f t="shared" si="466"/>
        <v>0</v>
      </c>
      <c r="L7426" s="25">
        <f t="shared" si="467"/>
        <v>0</v>
      </c>
      <c r="M7426" s="25">
        <v>0</v>
      </c>
      <c r="N7426" s="25" t="e">
        <v>#N/A</v>
      </c>
      <c r="O7426" s="25" t="e">
        <f>VLOOKUP(A7426,'NFkB target TFs'!$E$10:$E$54,1,FALSE)</f>
        <v>#N/A</v>
      </c>
      <c r="P7426" s="25" t="e">
        <f>VLOOKUP(A7426,'all NFkB targets'!$A$6:$A$571,1,FALSE)</f>
        <v>#N/A</v>
      </c>
    </row>
    <row r="7427" spans="1:16" x14ac:dyDescent="0.25">
      <c r="A7427" s="96" t="s">
        <v>14842</v>
      </c>
      <c r="B7427" s="21" t="s">
        <v>14843</v>
      </c>
      <c r="C7427" s="21"/>
      <c r="D7427" s="22">
        <v>0</v>
      </c>
      <c r="E7427" s="24">
        <v>-0.33343176031389893</v>
      </c>
      <c r="F7427" s="24">
        <v>-0.71130823458656944</v>
      </c>
      <c r="G7427" s="24">
        <v>-0.66666948470542164</v>
      </c>
      <c r="H7427" s="24">
        <v>-0.25137283508010005</v>
      </c>
      <c r="I7427" s="25">
        <f t="shared" si="464"/>
        <v>0</v>
      </c>
      <c r="J7427" s="25">
        <f t="shared" si="465"/>
        <v>1</v>
      </c>
      <c r="K7427" s="25">
        <f t="shared" si="466"/>
        <v>1</v>
      </c>
      <c r="L7427" s="25">
        <f t="shared" si="467"/>
        <v>0</v>
      </c>
      <c r="M7427" s="25">
        <v>1</v>
      </c>
      <c r="N7427" s="25" t="e">
        <v>#N/A</v>
      </c>
      <c r="O7427" s="25" t="e">
        <f>VLOOKUP(A7427,'NFkB target TFs'!$E$10:$E$54,1,FALSE)</f>
        <v>#N/A</v>
      </c>
      <c r="P7427" s="25" t="e">
        <f>VLOOKUP(A7427,'all NFkB targets'!$A$6:$A$571,1,FALSE)</f>
        <v>#N/A</v>
      </c>
    </row>
    <row r="7428" spans="1:16" x14ac:dyDescent="0.25">
      <c r="A7428" s="96" t="s">
        <v>11158</v>
      </c>
      <c r="B7428" s="21" t="s">
        <v>11159</v>
      </c>
      <c r="C7428" s="21"/>
      <c r="D7428" s="22">
        <v>0</v>
      </c>
      <c r="E7428" s="23">
        <v>0.34579777626980707</v>
      </c>
      <c r="F7428" s="23">
        <v>-0.2149981822753797</v>
      </c>
      <c r="G7428" s="23">
        <v>3.7077075245110336E-2</v>
      </c>
      <c r="H7428" s="23">
        <v>-0.25150835496073798</v>
      </c>
      <c r="I7428" s="25">
        <f t="shared" si="464"/>
        <v>0</v>
      </c>
      <c r="J7428" s="25">
        <f t="shared" si="465"/>
        <v>0</v>
      </c>
      <c r="K7428" s="25">
        <f t="shared" si="466"/>
        <v>0</v>
      </c>
      <c r="L7428" s="25">
        <f t="shared" si="467"/>
        <v>0</v>
      </c>
      <c r="M7428" s="25">
        <v>0</v>
      </c>
      <c r="N7428" s="25" t="e">
        <v>#N/A</v>
      </c>
      <c r="O7428" s="25" t="e">
        <f>VLOOKUP(A7428,'NFkB target TFs'!$E$10:$E$54,1,FALSE)</f>
        <v>#N/A</v>
      </c>
      <c r="P7428" s="25" t="e">
        <f>VLOOKUP(A7428,'all NFkB targets'!$A$6:$A$571,1,FALSE)</f>
        <v>#N/A</v>
      </c>
    </row>
    <row r="7429" spans="1:16" x14ac:dyDescent="0.25">
      <c r="A7429" s="96" t="s">
        <v>9088</v>
      </c>
      <c r="B7429" s="21" t="s">
        <v>941</v>
      </c>
      <c r="C7429" s="21"/>
      <c r="D7429" s="22">
        <v>0</v>
      </c>
      <c r="E7429" s="23">
        <v>0.30133119028024902</v>
      </c>
      <c r="F7429" s="23">
        <v>3.1768548690954343E-2</v>
      </c>
      <c r="G7429" s="23">
        <v>-2.1404388789131219E-2</v>
      </c>
      <c r="H7429" s="23">
        <v>-0.25151499429152374</v>
      </c>
      <c r="I7429" s="25">
        <f t="shared" si="464"/>
        <v>0</v>
      </c>
      <c r="J7429" s="25">
        <f t="shared" si="465"/>
        <v>0</v>
      </c>
      <c r="K7429" s="25">
        <f t="shared" si="466"/>
        <v>0</v>
      </c>
      <c r="L7429" s="25">
        <f t="shared" si="467"/>
        <v>0</v>
      </c>
      <c r="M7429" s="25">
        <v>0</v>
      </c>
      <c r="N7429" s="25" t="e">
        <v>#N/A</v>
      </c>
      <c r="O7429" s="25" t="e">
        <f>VLOOKUP(A7429,'NFkB target TFs'!$E$10:$E$54,1,FALSE)</f>
        <v>#N/A</v>
      </c>
      <c r="P7429" s="25" t="e">
        <f>VLOOKUP(A7429,'all NFkB targets'!$A$6:$A$571,1,FALSE)</f>
        <v>#N/A</v>
      </c>
    </row>
    <row r="7430" spans="1:16" x14ac:dyDescent="0.25">
      <c r="A7430" s="96" t="s">
        <v>5904</v>
      </c>
      <c r="B7430" s="21" t="s">
        <v>5905</v>
      </c>
      <c r="C7430" s="21"/>
      <c r="D7430" s="22">
        <v>0</v>
      </c>
      <c r="E7430" s="23">
        <v>0.1085528178579581</v>
      </c>
      <c r="F7430" s="23">
        <v>0.53230558912898907</v>
      </c>
      <c r="G7430" s="23">
        <v>7.8376509421614823E-2</v>
      </c>
      <c r="H7430" s="23">
        <v>-0.25157577311254559</v>
      </c>
      <c r="I7430" s="25">
        <f t="shared" si="464"/>
        <v>0</v>
      </c>
      <c r="J7430" s="25">
        <f t="shared" si="465"/>
        <v>0</v>
      </c>
      <c r="K7430" s="25">
        <f t="shared" si="466"/>
        <v>0</v>
      </c>
      <c r="L7430" s="25">
        <f t="shared" si="467"/>
        <v>0</v>
      </c>
      <c r="M7430" s="25">
        <v>0</v>
      </c>
      <c r="N7430" s="25" t="e">
        <v>#N/A</v>
      </c>
      <c r="O7430" s="25" t="e">
        <f>VLOOKUP(A7430,'NFkB target TFs'!$E$10:$E$54,1,FALSE)</f>
        <v>#N/A</v>
      </c>
      <c r="P7430" s="25" t="e">
        <f>VLOOKUP(A7430,'all NFkB targets'!$A$6:$A$571,1,FALSE)</f>
        <v>#N/A</v>
      </c>
    </row>
    <row r="7431" spans="1:16" x14ac:dyDescent="0.25">
      <c r="A7431" s="96" t="s">
        <v>7413</v>
      </c>
      <c r="B7431" s="21" t="s">
        <v>7414</v>
      </c>
      <c r="C7431" s="21"/>
      <c r="D7431" s="22">
        <v>0</v>
      </c>
      <c r="E7431" s="23">
        <v>-0.43320057257590899</v>
      </c>
      <c r="F7431" s="23">
        <v>-0.45941495921754549</v>
      </c>
      <c r="G7431" s="23">
        <v>-0.51147990374795138</v>
      </c>
      <c r="H7431" s="23">
        <v>-0.25159029105873121</v>
      </c>
      <c r="I7431" s="25">
        <f t="shared" si="464"/>
        <v>0</v>
      </c>
      <c r="J7431" s="25">
        <f t="shared" si="465"/>
        <v>0</v>
      </c>
      <c r="K7431" s="25">
        <f t="shared" si="466"/>
        <v>0</v>
      </c>
      <c r="L7431" s="25">
        <f t="shared" si="467"/>
        <v>0</v>
      </c>
      <c r="M7431" s="25">
        <v>0</v>
      </c>
      <c r="N7431" s="25" t="e">
        <v>#N/A</v>
      </c>
      <c r="O7431" s="25" t="e">
        <f>VLOOKUP(A7431,'NFkB target TFs'!$E$10:$E$54,1,FALSE)</f>
        <v>#N/A</v>
      </c>
      <c r="P7431" s="25" t="e">
        <f>VLOOKUP(A7431,'all NFkB targets'!$A$6:$A$571,1,FALSE)</f>
        <v>#N/A</v>
      </c>
    </row>
    <row r="7432" spans="1:16" x14ac:dyDescent="0.25">
      <c r="A7432" s="96" t="s">
        <v>7313</v>
      </c>
      <c r="B7432" s="21" t="s">
        <v>7314</v>
      </c>
      <c r="C7432" s="21"/>
      <c r="D7432" s="22">
        <v>0</v>
      </c>
      <c r="E7432" s="23">
        <v>0.25092472355579937</v>
      </c>
      <c r="F7432" s="23">
        <v>0.32265838852021189</v>
      </c>
      <c r="G7432" s="23">
        <v>-0.45190761733711349</v>
      </c>
      <c r="H7432" s="23">
        <v>-0.25195086158039742</v>
      </c>
      <c r="I7432" s="25">
        <f t="shared" si="464"/>
        <v>0</v>
      </c>
      <c r="J7432" s="25">
        <f t="shared" si="465"/>
        <v>0</v>
      </c>
      <c r="K7432" s="25">
        <f t="shared" si="466"/>
        <v>0</v>
      </c>
      <c r="L7432" s="25">
        <f t="shared" si="467"/>
        <v>0</v>
      </c>
      <c r="M7432" s="25">
        <v>0</v>
      </c>
      <c r="N7432" s="25" t="e">
        <v>#N/A</v>
      </c>
      <c r="O7432" s="25" t="e">
        <f>VLOOKUP(A7432,'NFkB target TFs'!$E$10:$E$54,1,FALSE)</f>
        <v>#N/A</v>
      </c>
      <c r="P7432" s="25" t="e">
        <f>VLOOKUP(A7432,'all NFkB targets'!$A$6:$A$571,1,FALSE)</f>
        <v>#N/A</v>
      </c>
    </row>
    <row r="7433" spans="1:16" x14ac:dyDescent="0.25">
      <c r="A7433" s="96" t="s">
        <v>6273</v>
      </c>
      <c r="B7433" s="21" t="s">
        <v>6274</v>
      </c>
      <c r="C7433" s="21"/>
      <c r="D7433" s="22">
        <v>0</v>
      </c>
      <c r="E7433" s="23">
        <v>-0.1317980159112839</v>
      </c>
      <c r="F7433" s="23">
        <v>-0.10492026551223993</v>
      </c>
      <c r="G7433" s="23">
        <v>-0.14107454098951672</v>
      </c>
      <c r="H7433" s="23">
        <v>-0.25199593457769548</v>
      </c>
      <c r="I7433" s="25">
        <f t="shared" si="464"/>
        <v>0</v>
      </c>
      <c r="J7433" s="25">
        <f t="shared" si="465"/>
        <v>0</v>
      </c>
      <c r="K7433" s="25">
        <f t="shared" si="466"/>
        <v>0</v>
      </c>
      <c r="L7433" s="25">
        <f t="shared" si="467"/>
        <v>0</v>
      </c>
      <c r="M7433" s="25">
        <v>0</v>
      </c>
      <c r="N7433" s="25" t="e">
        <v>#N/A</v>
      </c>
      <c r="O7433" s="25" t="e">
        <f>VLOOKUP(A7433,'NFkB target TFs'!$E$10:$E$54,1,FALSE)</f>
        <v>#N/A</v>
      </c>
      <c r="P7433" s="25" t="e">
        <f>VLOOKUP(A7433,'all NFkB targets'!$A$6:$A$571,1,FALSE)</f>
        <v>#N/A</v>
      </c>
    </row>
    <row r="7434" spans="1:16" x14ac:dyDescent="0.25">
      <c r="A7434" s="96" t="s">
        <v>5593</v>
      </c>
      <c r="B7434" s="21" t="s">
        <v>5594</v>
      </c>
      <c r="C7434" s="21"/>
      <c r="D7434" s="22">
        <v>0</v>
      </c>
      <c r="E7434" s="23">
        <v>4.8665198788406923E-2</v>
      </c>
      <c r="F7434" s="23">
        <v>-0.13871278495304418</v>
      </c>
      <c r="G7434" s="23">
        <v>-0.42613341213575417</v>
      </c>
      <c r="H7434" s="23">
        <v>-0.25230653560954508</v>
      </c>
      <c r="I7434" s="25">
        <f t="shared" si="464"/>
        <v>0</v>
      </c>
      <c r="J7434" s="25">
        <f t="shared" si="465"/>
        <v>0</v>
      </c>
      <c r="K7434" s="25">
        <f t="shared" si="466"/>
        <v>0</v>
      </c>
      <c r="L7434" s="25">
        <f t="shared" si="467"/>
        <v>0</v>
      </c>
      <c r="M7434" s="25">
        <v>0</v>
      </c>
      <c r="N7434" s="25" t="e">
        <v>#N/A</v>
      </c>
      <c r="O7434" s="25" t="e">
        <f>VLOOKUP(A7434,'NFkB target TFs'!$E$10:$E$54,1,FALSE)</f>
        <v>#N/A</v>
      </c>
      <c r="P7434" s="25" t="e">
        <f>VLOOKUP(A7434,'all NFkB targets'!$A$6:$A$571,1,FALSE)</f>
        <v>#N/A</v>
      </c>
    </row>
    <row r="7435" spans="1:16" x14ac:dyDescent="0.25">
      <c r="A7435" s="96" t="s">
        <v>8952</v>
      </c>
      <c r="B7435" s="21" t="s">
        <v>941</v>
      </c>
      <c r="C7435" s="21"/>
      <c r="D7435" s="22">
        <v>0</v>
      </c>
      <c r="E7435" s="23">
        <v>0.11180925527137887</v>
      </c>
      <c r="F7435" s="23">
        <v>-7.5127662081086524E-2</v>
      </c>
      <c r="G7435" s="23">
        <v>-0.13184417410835808</v>
      </c>
      <c r="H7435" s="23">
        <v>-0.2523822762648068</v>
      </c>
      <c r="I7435" s="25">
        <f t="shared" si="464"/>
        <v>0</v>
      </c>
      <c r="J7435" s="25">
        <f t="shared" si="465"/>
        <v>0</v>
      </c>
      <c r="K7435" s="25">
        <f t="shared" si="466"/>
        <v>0</v>
      </c>
      <c r="L7435" s="25">
        <f t="shared" si="467"/>
        <v>0</v>
      </c>
      <c r="M7435" s="25">
        <v>0</v>
      </c>
      <c r="N7435" s="25" t="e">
        <v>#N/A</v>
      </c>
      <c r="O7435" s="25" t="e">
        <f>VLOOKUP(A7435,'NFkB target TFs'!$E$10:$E$54,1,FALSE)</f>
        <v>#N/A</v>
      </c>
      <c r="P7435" s="25" t="e">
        <f>VLOOKUP(A7435,'all NFkB targets'!$A$6:$A$571,1,FALSE)</f>
        <v>#N/A</v>
      </c>
    </row>
    <row r="7436" spans="1:16" x14ac:dyDescent="0.25">
      <c r="A7436" s="96" t="s">
        <v>10443</v>
      </c>
      <c r="B7436" s="21" t="s">
        <v>10444</v>
      </c>
      <c r="C7436" s="21"/>
      <c r="D7436" s="22">
        <v>0</v>
      </c>
      <c r="E7436" s="23">
        <v>-6.9070801935349715E-2</v>
      </c>
      <c r="F7436" s="23">
        <v>-0.22287824181650312</v>
      </c>
      <c r="G7436" s="23">
        <v>-0.12960631744733181</v>
      </c>
      <c r="H7436" s="23">
        <v>-0.25254603843884488</v>
      </c>
      <c r="I7436" s="25">
        <f t="shared" si="464"/>
        <v>0</v>
      </c>
      <c r="J7436" s="25">
        <f t="shared" si="465"/>
        <v>0</v>
      </c>
      <c r="K7436" s="25">
        <f t="shared" si="466"/>
        <v>0</v>
      </c>
      <c r="L7436" s="25">
        <f t="shared" si="467"/>
        <v>0</v>
      </c>
      <c r="M7436" s="25">
        <v>0</v>
      </c>
      <c r="N7436" s="25" t="e">
        <v>#N/A</v>
      </c>
      <c r="O7436" s="25" t="e">
        <f>VLOOKUP(A7436,'NFkB target TFs'!$E$10:$E$54,1,FALSE)</f>
        <v>#N/A</v>
      </c>
      <c r="P7436" s="25" t="e">
        <f>VLOOKUP(A7436,'all NFkB targets'!$A$6:$A$571,1,FALSE)</f>
        <v>#N/A</v>
      </c>
    </row>
    <row r="7437" spans="1:16" x14ac:dyDescent="0.25">
      <c r="A7437" s="96" t="s">
        <v>10964</v>
      </c>
      <c r="B7437" s="21" t="s">
        <v>10965</v>
      </c>
      <c r="C7437" s="21"/>
      <c r="D7437" s="22">
        <v>0</v>
      </c>
      <c r="E7437" s="23">
        <v>-0.10914831016716726</v>
      </c>
      <c r="F7437" s="23">
        <v>-0.26129713826329376</v>
      </c>
      <c r="G7437" s="23">
        <v>-0.37639736949226582</v>
      </c>
      <c r="H7437" s="23">
        <v>-0.25266525057821843</v>
      </c>
      <c r="I7437" s="25">
        <f t="shared" si="464"/>
        <v>0</v>
      </c>
      <c r="J7437" s="25">
        <f t="shared" si="465"/>
        <v>0</v>
      </c>
      <c r="K7437" s="25">
        <f t="shared" si="466"/>
        <v>0</v>
      </c>
      <c r="L7437" s="25">
        <f t="shared" si="467"/>
        <v>0</v>
      </c>
      <c r="M7437" s="25">
        <v>0</v>
      </c>
      <c r="N7437" s="25" t="e">
        <v>#N/A</v>
      </c>
      <c r="O7437" s="25" t="e">
        <f>VLOOKUP(A7437,'NFkB target TFs'!$E$10:$E$54,1,FALSE)</f>
        <v>#N/A</v>
      </c>
      <c r="P7437" s="25" t="e">
        <f>VLOOKUP(A7437,'all NFkB targets'!$A$6:$A$571,1,FALSE)</f>
        <v>#N/A</v>
      </c>
    </row>
    <row r="7438" spans="1:16" x14ac:dyDescent="0.25">
      <c r="A7438" s="96" t="s">
        <v>11894</v>
      </c>
      <c r="B7438" s="21" t="s">
        <v>941</v>
      </c>
      <c r="C7438" s="21"/>
      <c r="D7438" s="22">
        <v>0</v>
      </c>
      <c r="E7438" s="23">
        <v>0.27772379133615449</v>
      </c>
      <c r="F7438" s="23">
        <v>-1.3155365082879022E-2</v>
      </c>
      <c r="G7438" s="23">
        <v>-1.9141327426541621E-2</v>
      </c>
      <c r="H7438" s="23">
        <v>-0.25270090832933867</v>
      </c>
      <c r="I7438" s="25">
        <f t="shared" si="464"/>
        <v>0</v>
      </c>
      <c r="J7438" s="25">
        <f t="shared" si="465"/>
        <v>0</v>
      </c>
      <c r="K7438" s="25">
        <f t="shared" si="466"/>
        <v>0</v>
      </c>
      <c r="L7438" s="25">
        <f t="shared" si="467"/>
        <v>0</v>
      </c>
      <c r="M7438" s="25">
        <v>0</v>
      </c>
      <c r="N7438" s="25" t="e">
        <v>#N/A</v>
      </c>
      <c r="O7438" s="25" t="e">
        <f>VLOOKUP(A7438,'NFkB target TFs'!$E$10:$E$54,1,FALSE)</f>
        <v>#N/A</v>
      </c>
      <c r="P7438" s="25" t="e">
        <f>VLOOKUP(A7438,'all NFkB targets'!$A$6:$A$571,1,FALSE)</f>
        <v>#N/A</v>
      </c>
    </row>
    <row r="7439" spans="1:16" x14ac:dyDescent="0.25">
      <c r="A7439" s="96" t="s">
        <v>5242</v>
      </c>
      <c r="B7439" s="21" t="s">
        <v>5243</v>
      </c>
      <c r="C7439" s="21"/>
      <c r="D7439" s="22">
        <v>0</v>
      </c>
      <c r="E7439" s="23">
        <v>-3.2936620520557125E-2</v>
      </c>
      <c r="F7439" s="23">
        <v>-0.21635652050566206</v>
      </c>
      <c r="G7439" s="23">
        <v>-0.54564090583435554</v>
      </c>
      <c r="H7439" s="23">
        <v>-0.25311946276900787</v>
      </c>
      <c r="I7439" s="25">
        <f t="shared" si="464"/>
        <v>0</v>
      </c>
      <c r="J7439" s="25">
        <f t="shared" si="465"/>
        <v>0</v>
      </c>
      <c r="K7439" s="25">
        <f t="shared" si="466"/>
        <v>0</v>
      </c>
      <c r="L7439" s="25">
        <f t="shared" si="467"/>
        <v>0</v>
      </c>
      <c r="M7439" s="25">
        <v>0</v>
      </c>
      <c r="N7439" s="25" t="e">
        <v>#N/A</v>
      </c>
      <c r="O7439" s="25" t="e">
        <f>VLOOKUP(A7439,'NFkB target TFs'!$E$10:$E$54,1,FALSE)</f>
        <v>#N/A</v>
      </c>
      <c r="P7439" s="25" t="e">
        <f>VLOOKUP(A7439,'all NFkB targets'!$A$6:$A$571,1,FALSE)</f>
        <v>#N/A</v>
      </c>
    </row>
    <row r="7440" spans="1:16" x14ac:dyDescent="0.25">
      <c r="A7440" s="96" t="s">
        <v>10650</v>
      </c>
      <c r="B7440" s="21" t="s">
        <v>10651</v>
      </c>
      <c r="C7440" s="21"/>
      <c r="D7440" s="22">
        <v>0</v>
      </c>
      <c r="E7440" s="23">
        <v>0.13916274767162551</v>
      </c>
      <c r="F7440" s="23">
        <v>0.19734983428338471</v>
      </c>
      <c r="G7440" s="23">
        <v>0.14447120854011544</v>
      </c>
      <c r="H7440" s="23">
        <v>-0.25315969926927373</v>
      </c>
      <c r="I7440" s="25">
        <f t="shared" si="464"/>
        <v>0</v>
      </c>
      <c r="J7440" s="25">
        <f t="shared" si="465"/>
        <v>0</v>
      </c>
      <c r="K7440" s="25">
        <f t="shared" si="466"/>
        <v>0</v>
      </c>
      <c r="L7440" s="25">
        <f t="shared" si="467"/>
        <v>0</v>
      </c>
      <c r="M7440" s="25">
        <v>0</v>
      </c>
      <c r="N7440" s="25" t="e">
        <v>#N/A</v>
      </c>
      <c r="O7440" s="25" t="e">
        <f>VLOOKUP(A7440,'NFkB target TFs'!$E$10:$E$54,1,FALSE)</f>
        <v>#N/A</v>
      </c>
      <c r="P7440" s="25" t="e">
        <f>VLOOKUP(A7440,'all NFkB targets'!$A$6:$A$571,1,FALSE)</f>
        <v>#N/A</v>
      </c>
    </row>
    <row r="7441" spans="1:16" x14ac:dyDescent="0.25">
      <c r="A7441" s="96" t="s">
        <v>9455</v>
      </c>
      <c r="B7441" s="21" t="s">
        <v>9456</v>
      </c>
      <c r="C7441" s="21"/>
      <c r="D7441" s="22">
        <v>0</v>
      </c>
      <c r="E7441" s="23">
        <v>-0.10024216000297775</v>
      </c>
      <c r="F7441" s="23">
        <v>-0.5675103710062902</v>
      </c>
      <c r="G7441" s="23">
        <v>-3.3266041167429069E-3</v>
      </c>
      <c r="H7441" s="23">
        <v>-0.25346346931317154</v>
      </c>
      <c r="I7441" s="25">
        <f t="shared" si="464"/>
        <v>0</v>
      </c>
      <c r="J7441" s="25">
        <f t="shared" si="465"/>
        <v>0</v>
      </c>
      <c r="K7441" s="25">
        <f t="shared" si="466"/>
        <v>0</v>
      </c>
      <c r="L7441" s="25">
        <f t="shared" si="467"/>
        <v>0</v>
      </c>
      <c r="M7441" s="25">
        <v>0</v>
      </c>
      <c r="N7441" s="25" t="e">
        <v>#N/A</v>
      </c>
      <c r="O7441" s="25" t="e">
        <f>VLOOKUP(A7441,'NFkB target TFs'!$E$10:$E$54,1,FALSE)</f>
        <v>#N/A</v>
      </c>
      <c r="P7441" s="25" t="e">
        <f>VLOOKUP(A7441,'all NFkB targets'!$A$6:$A$571,1,FALSE)</f>
        <v>#N/A</v>
      </c>
    </row>
    <row r="7442" spans="1:16" x14ac:dyDescent="0.25">
      <c r="A7442" s="96" t="s">
        <v>10074</v>
      </c>
      <c r="B7442" s="21" t="s">
        <v>10075</v>
      </c>
      <c r="C7442" s="21"/>
      <c r="D7442" s="22">
        <v>0</v>
      </c>
      <c r="E7442" s="23">
        <v>0.3237678467617891</v>
      </c>
      <c r="F7442" s="23">
        <v>0.30366975760118786</v>
      </c>
      <c r="G7442" s="23">
        <v>-0.24781667461638682</v>
      </c>
      <c r="H7442" s="23">
        <v>-0.25350476002349581</v>
      </c>
      <c r="I7442" s="25">
        <f t="shared" si="464"/>
        <v>0</v>
      </c>
      <c r="J7442" s="25">
        <f t="shared" si="465"/>
        <v>0</v>
      </c>
      <c r="K7442" s="25">
        <f t="shared" si="466"/>
        <v>0</v>
      </c>
      <c r="L7442" s="25">
        <f t="shared" si="467"/>
        <v>0</v>
      </c>
      <c r="M7442" s="25">
        <v>0</v>
      </c>
      <c r="N7442" s="25" t="e">
        <v>#N/A</v>
      </c>
      <c r="O7442" s="25" t="e">
        <f>VLOOKUP(A7442,'NFkB target TFs'!$E$10:$E$54,1,FALSE)</f>
        <v>#N/A</v>
      </c>
      <c r="P7442" s="25" t="e">
        <f>VLOOKUP(A7442,'all NFkB targets'!$A$6:$A$571,1,FALSE)</f>
        <v>#N/A</v>
      </c>
    </row>
    <row r="7443" spans="1:16" x14ac:dyDescent="0.25">
      <c r="A7443" s="96" t="s">
        <v>12840</v>
      </c>
      <c r="B7443" s="21" t="s">
        <v>12841</v>
      </c>
      <c r="C7443" s="21"/>
      <c r="D7443" s="22">
        <v>0</v>
      </c>
      <c r="E7443" s="28">
        <v>0.57846873863565607</v>
      </c>
      <c r="F7443" s="24">
        <v>-1.4619563182924686</v>
      </c>
      <c r="G7443" s="28">
        <v>0.44253394105116173</v>
      </c>
      <c r="H7443" s="24">
        <v>-0.2537927147560336</v>
      </c>
      <c r="I7443" s="25">
        <f t="shared" si="464"/>
        <v>0</v>
      </c>
      <c r="J7443" s="25">
        <f t="shared" si="465"/>
        <v>1</v>
      </c>
      <c r="K7443" s="25">
        <f t="shared" si="466"/>
        <v>0</v>
      </c>
      <c r="L7443" s="25">
        <f t="shared" si="467"/>
        <v>0</v>
      </c>
      <c r="M7443" s="25">
        <v>1</v>
      </c>
      <c r="N7443" s="25" t="e">
        <v>#N/A</v>
      </c>
      <c r="O7443" s="25" t="e">
        <f>VLOOKUP(A7443,'NFkB target TFs'!$E$10:$E$54,1,FALSE)</f>
        <v>#N/A</v>
      </c>
      <c r="P7443" s="25" t="e">
        <f>VLOOKUP(A7443,'all NFkB targets'!$A$6:$A$571,1,FALSE)</f>
        <v>#N/A</v>
      </c>
    </row>
    <row r="7444" spans="1:16" x14ac:dyDescent="0.25">
      <c r="A7444" s="96" t="s">
        <v>10365</v>
      </c>
      <c r="B7444" s="21" t="s">
        <v>10366</v>
      </c>
      <c r="C7444" s="21"/>
      <c r="D7444" s="22">
        <v>0</v>
      </c>
      <c r="E7444" s="23">
        <v>0.20226098356200239</v>
      </c>
      <c r="F7444" s="23">
        <v>-8.8914181982358079E-2</v>
      </c>
      <c r="G7444" s="23">
        <v>-0.23880512423412595</v>
      </c>
      <c r="H7444" s="23">
        <v>-0.25423008616737269</v>
      </c>
      <c r="I7444" s="25">
        <f t="shared" si="464"/>
        <v>0</v>
      </c>
      <c r="J7444" s="25">
        <f t="shared" si="465"/>
        <v>0</v>
      </c>
      <c r="K7444" s="25">
        <f t="shared" si="466"/>
        <v>0</v>
      </c>
      <c r="L7444" s="25">
        <f t="shared" si="467"/>
        <v>0</v>
      </c>
      <c r="M7444" s="25">
        <v>0</v>
      </c>
      <c r="N7444" s="25" t="e">
        <v>#N/A</v>
      </c>
      <c r="O7444" s="25" t="e">
        <f>VLOOKUP(A7444,'NFkB target TFs'!$E$10:$E$54,1,FALSE)</f>
        <v>#N/A</v>
      </c>
      <c r="P7444" s="25" t="e">
        <f>VLOOKUP(A7444,'all NFkB targets'!$A$6:$A$571,1,FALSE)</f>
        <v>#N/A</v>
      </c>
    </row>
    <row r="7445" spans="1:16" x14ac:dyDescent="0.25">
      <c r="A7445" s="96" t="s">
        <v>4367</v>
      </c>
      <c r="B7445" s="21" t="s">
        <v>4368</v>
      </c>
      <c r="C7445" s="21"/>
      <c r="D7445" s="22">
        <v>0</v>
      </c>
      <c r="E7445" s="23">
        <v>0.2545709157728494</v>
      </c>
      <c r="F7445" s="23">
        <v>-0.20810875128686701</v>
      </c>
      <c r="G7445" s="23">
        <v>0.14061766796671865</v>
      </c>
      <c r="H7445" s="23">
        <v>-0.25448027310895288</v>
      </c>
      <c r="I7445" s="25">
        <f t="shared" si="464"/>
        <v>0</v>
      </c>
      <c r="J7445" s="25">
        <f t="shared" si="465"/>
        <v>0</v>
      </c>
      <c r="K7445" s="25">
        <f t="shared" si="466"/>
        <v>0</v>
      </c>
      <c r="L7445" s="25">
        <f t="shared" si="467"/>
        <v>0</v>
      </c>
      <c r="M7445" s="25">
        <v>0</v>
      </c>
      <c r="N7445" s="25" t="e">
        <v>#N/A</v>
      </c>
      <c r="O7445" s="25" t="e">
        <f>VLOOKUP(A7445,'NFkB target TFs'!$E$10:$E$54,1,FALSE)</f>
        <v>#N/A</v>
      </c>
      <c r="P7445" s="25" t="e">
        <f>VLOOKUP(A7445,'all NFkB targets'!$A$6:$A$571,1,FALSE)</f>
        <v>#N/A</v>
      </c>
    </row>
    <row r="7446" spans="1:16" x14ac:dyDescent="0.25">
      <c r="A7446" s="96" t="s">
        <v>11633</v>
      </c>
      <c r="B7446" s="21" t="s">
        <v>11634</v>
      </c>
      <c r="C7446" s="21"/>
      <c r="D7446" s="22">
        <v>0</v>
      </c>
      <c r="E7446" s="23">
        <v>6.140722403977391E-2</v>
      </c>
      <c r="F7446" s="23">
        <v>0.10697066552308841</v>
      </c>
      <c r="G7446" s="23">
        <v>-0.40659725810145009</v>
      </c>
      <c r="H7446" s="23">
        <v>-0.25449611232497338</v>
      </c>
      <c r="I7446" s="25">
        <f t="shared" si="464"/>
        <v>0</v>
      </c>
      <c r="J7446" s="25">
        <f t="shared" si="465"/>
        <v>0</v>
      </c>
      <c r="K7446" s="25">
        <f t="shared" si="466"/>
        <v>0</v>
      </c>
      <c r="L7446" s="25">
        <f t="shared" si="467"/>
        <v>0</v>
      </c>
      <c r="M7446" s="25">
        <v>0</v>
      </c>
      <c r="N7446" s="25" t="e">
        <v>#N/A</v>
      </c>
      <c r="O7446" s="25" t="e">
        <f>VLOOKUP(A7446,'NFkB target TFs'!$E$10:$E$54,1,FALSE)</f>
        <v>#N/A</v>
      </c>
      <c r="P7446" s="25" t="e">
        <f>VLOOKUP(A7446,'all NFkB targets'!$A$6:$A$571,1,FALSE)</f>
        <v>#N/A</v>
      </c>
    </row>
    <row r="7447" spans="1:16" x14ac:dyDescent="0.25">
      <c r="A7447" s="96" t="s">
        <v>9121</v>
      </c>
      <c r="B7447" s="21" t="s">
        <v>9122</v>
      </c>
      <c r="C7447" s="21"/>
      <c r="D7447" s="22">
        <v>0</v>
      </c>
      <c r="E7447" s="23">
        <v>0.11015021329208824</v>
      </c>
      <c r="F7447" s="23">
        <v>0.29353509821267249</v>
      </c>
      <c r="G7447" s="23">
        <v>0.17420169243832548</v>
      </c>
      <c r="H7447" s="23">
        <v>-0.25500958262410856</v>
      </c>
      <c r="I7447" s="25">
        <f t="shared" si="464"/>
        <v>0</v>
      </c>
      <c r="J7447" s="25">
        <f t="shared" si="465"/>
        <v>0</v>
      </c>
      <c r="K7447" s="25">
        <f t="shared" si="466"/>
        <v>0</v>
      </c>
      <c r="L7447" s="25">
        <f t="shared" si="467"/>
        <v>0</v>
      </c>
      <c r="M7447" s="25">
        <v>0</v>
      </c>
      <c r="N7447" s="25" t="e">
        <v>#N/A</v>
      </c>
      <c r="O7447" s="25" t="e">
        <f>VLOOKUP(A7447,'NFkB target TFs'!$E$10:$E$54,1,FALSE)</f>
        <v>#N/A</v>
      </c>
      <c r="P7447" s="25" t="e">
        <f>VLOOKUP(A7447,'all NFkB targets'!$A$6:$A$571,1,FALSE)</f>
        <v>#N/A</v>
      </c>
    </row>
    <row r="7448" spans="1:16" x14ac:dyDescent="0.25">
      <c r="A7448" s="96" t="s">
        <v>2045</v>
      </c>
      <c r="B7448" s="21" t="s">
        <v>2046</v>
      </c>
      <c r="C7448" s="21"/>
      <c r="D7448" s="22">
        <v>0</v>
      </c>
      <c r="E7448" s="23">
        <v>-0.10276551827848415</v>
      </c>
      <c r="F7448" s="23">
        <v>0.13255854875992121</v>
      </c>
      <c r="G7448" s="23">
        <v>4.7719069069141383E-2</v>
      </c>
      <c r="H7448" s="23">
        <v>-0.25544746226320714</v>
      </c>
      <c r="I7448" s="25">
        <f t="shared" si="464"/>
        <v>0</v>
      </c>
      <c r="J7448" s="25">
        <f t="shared" si="465"/>
        <v>0</v>
      </c>
      <c r="K7448" s="25">
        <f t="shared" si="466"/>
        <v>0</v>
      </c>
      <c r="L7448" s="25">
        <f t="shared" si="467"/>
        <v>0</v>
      </c>
      <c r="M7448" s="25">
        <v>0</v>
      </c>
      <c r="N7448" s="25" t="e">
        <v>#N/A</v>
      </c>
      <c r="O7448" s="25" t="e">
        <f>VLOOKUP(A7448,'NFkB target TFs'!$E$10:$E$54,1,FALSE)</f>
        <v>#N/A</v>
      </c>
      <c r="P7448" s="25" t="e">
        <f>VLOOKUP(A7448,'all NFkB targets'!$A$6:$A$571,1,FALSE)</f>
        <v>#N/A</v>
      </c>
    </row>
    <row r="7449" spans="1:16" x14ac:dyDescent="0.25">
      <c r="A7449" s="96" t="s">
        <v>966</v>
      </c>
      <c r="B7449" s="21" t="s">
        <v>967</v>
      </c>
      <c r="C7449" s="21"/>
      <c r="D7449" s="22">
        <v>0</v>
      </c>
      <c r="E7449" s="23">
        <v>-0.16156863939938854</v>
      </c>
      <c r="F7449" s="23">
        <v>-0.23921748857405489</v>
      </c>
      <c r="G7449" s="23">
        <v>-0.20615560023172255</v>
      </c>
      <c r="H7449" s="23">
        <v>-0.25562692952544708</v>
      </c>
      <c r="I7449" s="25">
        <f t="shared" si="464"/>
        <v>0</v>
      </c>
      <c r="J7449" s="25">
        <f t="shared" si="465"/>
        <v>0</v>
      </c>
      <c r="K7449" s="25">
        <f t="shared" si="466"/>
        <v>0</v>
      </c>
      <c r="L7449" s="25">
        <f t="shared" si="467"/>
        <v>0</v>
      </c>
      <c r="M7449" s="25">
        <v>0</v>
      </c>
      <c r="N7449" s="25" t="e">
        <v>#N/A</v>
      </c>
      <c r="O7449" s="25" t="e">
        <f>VLOOKUP(A7449,'NFkB target TFs'!$E$10:$E$54,1,FALSE)</f>
        <v>#N/A</v>
      </c>
      <c r="P7449" s="25" t="e">
        <f>VLOOKUP(A7449,'all NFkB targets'!$A$6:$A$571,1,FALSE)</f>
        <v>#N/A</v>
      </c>
    </row>
    <row r="7450" spans="1:16" x14ac:dyDescent="0.25">
      <c r="A7450" s="96" t="s">
        <v>5157</v>
      </c>
      <c r="B7450" s="21" t="s">
        <v>5158</v>
      </c>
      <c r="C7450" s="21"/>
      <c r="D7450" s="22">
        <v>0</v>
      </c>
      <c r="E7450" s="23">
        <v>0.12126705576461343</v>
      </c>
      <c r="F7450" s="23">
        <v>-0.22983848420075748</v>
      </c>
      <c r="G7450" s="23">
        <v>-8.1439479890490427E-2</v>
      </c>
      <c r="H7450" s="23">
        <v>-0.25581780157407469</v>
      </c>
      <c r="I7450" s="25">
        <f t="shared" si="464"/>
        <v>0</v>
      </c>
      <c r="J7450" s="25">
        <f t="shared" si="465"/>
        <v>0</v>
      </c>
      <c r="K7450" s="25">
        <f t="shared" si="466"/>
        <v>0</v>
      </c>
      <c r="L7450" s="25">
        <f t="shared" si="467"/>
        <v>0</v>
      </c>
      <c r="M7450" s="25">
        <v>0</v>
      </c>
      <c r="N7450" s="25" t="e">
        <v>#N/A</v>
      </c>
      <c r="O7450" s="25" t="e">
        <f>VLOOKUP(A7450,'NFkB target TFs'!$E$10:$E$54,1,FALSE)</f>
        <v>#N/A</v>
      </c>
      <c r="P7450" s="25" t="e">
        <f>VLOOKUP(A7450,'all NFkB targets'!$A$6:$A$571,1,FALSE)</f>
        <v>#N/A</v>
      </c>
    </row>
    <row r="7451" spans="1:16" x14ac:dyDescent="0.25">
      <c r="A7451" s="96" t="s">
        <v>6973</v>
      </c>
      <c r="B7451" s="21" t="s">
        <v>6974</v>
      </c>
      <c r="C7451" s="21"/>
      <c r="D7451" s="22">
        <v>0</v>
      </c>
      <c r="E7451" s="23">
        <v>0.23644282562431354</v>
      </c>
      <c r="F7451" s="23">
        <v>0.13457565739932792</v>
      </c>
      <c r="G7451" s="23">
        <v>-0.10865304848087623</v>
      </c>
      <c r="H7451" s="23">
        <v>-0.25585077029670189</v>
      </c>
      <c r="I7451" s="25">
        <f t="shared" si="464"/>
        <v>0</v>
      </c>
      <c r="J7451" s="25">
        <f t="shared" si="465"/>
        <v>0</v>
      </c>
      <c r="K7451" s="25">
        <f t="shared" si="466"/>
        <v>0</v>
      </c>
      <c r="L7451" s="25">
        <f t="shared" si="467"/>
        <v>0</v>
      </c>
      <c r="M7451" s="25">
        <v>0</v>
      </c>
      <c r="N7451" s="25" t="e">
        <v>#N/A</v>
      </c>
      <c r="O7451" s="25" t="e">
        <f>VLOOKUP(A7451,'NFkB target TFs'!$E$10:$E$54,1,FALSE)</f>
        <v>#N/A</v>
      </c>
      <c r="P7451" s="25" t="e">
        <f>VLOOKUP(A7451,'all NFkB targets'!$A$6:$A$571,1,FALSE)</f>
        <v>#N/A</v>
      </c>
    </row>
    <row r="7452" spans="1:16" x14ac:dyDescent="0.25">
      <c r="A7452" s="96" t="s">
        <v>13689</v>
      </c>
      <c r="B7452" s="21" t="s">
        <v>13690</v>
      </c>
      <c r="C7452" s="21"/>
      <c r="D7452" s="22">
        <v>0</v>
      </c>
      <c r="E7452" s="28">
        <v>0.1387236330711599</v>
      </c>
      <c r="F7452" s="24">
        <v>-0.3862097855901015</v>
      </c>
      <c r="G7452" s="24">
        <v>-0.86505652814392042</v>
      </c>
      <c r="H7452" s="24">
        <v>-0.25596827839821656</v>
      </c>
      <c r="I7452" s="25">
        <f t="shared" si="464"/>
        <v>0</v>
      </c>
      <c r="J7452" s="25">
        <f t="shared" si="465"/>
        <v>0</v>
      </c>
      <c r="K7452" s="25">
        <f t="shared" si="466"/>
        <v>1</v>
      </c>
      <c r="L7452" s="25">
        <f t="shared" si="467"/>
        <v>0</v>
      </c>
      <c r="M7452" s="25">
        <v>1</v>
      </c>
      <c r="N7452" s="25" t="e">
        <v>#N/A</v>
      </c>
      <c r="O7452" s="25" t="e">
        <f>VLOOKUP(A7452,'NFkB target TFs'!$E$10:$E$54,1,FALSE)</f>
        <v>#N/A</v>
      </c>
      <c r="P7452" s="25" t="e">
        <f>VLOOKUP(A7452,'all NFkB targets'!$A$6:$A$571,1,FALSE)</f>
        <v>#N/A</v>
      </c>
    </row>
    <row r="7453" spans="1:16" x14ac:dyDescent="0.25">
      <c r="A7453" s="96" t="s">
        <v>267</v>
      </c>
      <c r="B7453" s="21" t="s">
        <v>268</v>
      </c>
      <c r="C7453" s="21"/>
      <c r="D7453" s="22">
        <v>0</v>
      </c>
      <c r="E7453" s="23">
        <v>-0.10475730936450885</v>
      </c>
      <c r="F7453" s="23">
        <v>0.26247394452176942</v>
      </c>
      <c r="G7453" s="23">
        <v>-5.9387518164792347E-2</v>
      </c>
      <c r="H7453" s="23">
        <v>-0.25602659202389538</v>
      </c>
      <c r="I7453" s="25">
        <f t="shared" si="464"/>
        <v>0</v>
      </c>
      <c r="J7453" s="25">
        <f t="shared" si="465"/>
        <v>0</v>
      </c>
      <c r="K7453" s="25">
        <f t="shared" si="466"/>
        <v>0</v>
      </c>
      <c r="L7453" s="25">
        <f t="shared" si="467"/>
        <v>0</v>
      </c>
      <c r="M7453" s="25">
        <v>0</v>
      </c>
      <c r="N7453" s="25" t="e">
        <v>#N/A</v>
      </c>
      <c r="O7453" s="25" t="e">
        <f>VLOOKUP(A7453,'NFkB target TFs'!$E$10:$E$54,1,FALSE)</f>
        <v>#N/A</v>
      </c>
      <c r="P7453" s="25" t="e">
        <f>VLOOKUP(A7453,'all NFkB targets'!$A$6:$A$571,1,FALSE)</f>
        <v>#N/A</v>
      </c>
    </row>
    <row r="7454" spans="1:16" x14ac:dyDescent="0.25">
      <c r="A7454" s="96" t="s">
        <v>3137</v>
      </c>
      <c r="B7454" s="21" t="s">
        <v>3138</v>
      </c>
      <c r="C7454" s="21"/>
      <c r="D7454" s="22">
        <v>0</v>
      </c>
      <c r="E7454" s="23">
        <v>-0.23716991679249433</v>
      </c>
      <c r="F7454" s="23">
        <v>8.4309993714134016E-2</v>
      </c>
      <c r="G7454" s="23">
        <v>-0.32373812762771609</v>
      </c>
      <c r="H7454" s="23">
        <v>-0.2563254589232295</v>
      </c>
      <c r="I7454" s="25">
        <f t="shared" si="464"/>
        <v>0</v>
      </c>
      <c r="J7454" s="25">
        <f t="shared" si="465"/>
        <v>0</v>
      </c>
      <c r="K7454" s="25">
        <f t="shared" si="466"/>
        <v>0</v>
      </c>
      <c r="L7454" s="25">
        <f t="shared" si="467"/>
        <v>0</v>
      </c>
      <c r="M7454" s="25">
        <v>0</v>
      </c>
      <c r="N7454" s="25" t="e">
        <v>#N/A</v>
      </c>
      <c r="O7454" s="25" t="e">
        <f>VLOOKUP(A7454,'NFkB target TFs'!$E$10:$E$54,1,FALSE)</f>
        <v>#N/A</v>
      </c>
      <c r="P7454" s="25" t="e">
        <f>VLOOKUP(A7454,'all NFkB targets'!$A$6:$A$571,1,FALSE)</f>
        <v>#N/A</v>
      </c>
    </row>
    <row r="7455" spans="1:16" x14ac:dyDescent="0.25">
      <c r="A7455" s="96" t="s">
        <v>6109</v>
      </c>
      <c r="B7455" s="21" t="s">
        <v>6110</v>
      </c>
      <c r="C7455" s="21"/>
      <c r="D7455" s="22">
        <v>0</v>
      </c>
      <c r="E7455" s="23">
        <v>-0.24599677309614265</v>
      </c>
      <c r="F7455" s="23">
        <v>-0.34594534630460116</v>
      </c>
      <c r="G7455" s="23">
        <v>-9.7539076060630864E-2</v>
      </c>
      <c r="H7455" s="23">
        <v>-0.25641424442966093</v>
      </c>
      <c r="I7455" s="25">
        <f t="shared" si="464"/>
        <v>0</v>
      </c>
      <c r="J7455" s="25">
        <f t="shared" si="465"/>
        <v>0</v>
      </c>
      <c r="K7455" s="25">
        <f t="shared" si="466"/>
        <v>0</v>
      </c>
      <c r="L7455" s="25">
        <f t="shared" si="467"/>
        <v>0</v>
      </c>
      <c r="M7455" s="25">
        <v>0</v>
      </c>
      <c r="N7455" s="25" t="e">
        <v>#N/A</v>
      </c>
      <c r="O7455" s="25" t="e">
        <f>VLOOKUP(A7455,'NFkB target TFs'!$E$10:$E$54,1,FALSE)</f>
        <v>#N/A</v>
      </c>
      <c r="P7455" s="25" t="e">
        <f>VLOOKUP(A7455,'all NFkB targets'!$A$6:$A$571,1,FALSE)</f>
        <v>#N/A</v>
      </c>
    </row>
    <row r="7456" spans="1:16" x14ac:dyDescent="0.25">
      <c r="A7456" s="96" t="s">
        <v>1510</v>
      </c>
      <c r="B7456" s="21" t="s">
        <v>1511</v>
      </c>
      <c r="C7456" s="21"/>
      <c r="D7456" s="22">
        <v>0</v>
      </c>
      <c r="E7456" s="23">
        <v>-0.2249346158989014</v>
      </c>
      <c r="F7456" s="23">
        <v>-0.1392430051972432</v>
      </c>
      <c r="G7456" s="23">
        <v>-0.1835042982395246</v>
      </c>
      <c r="H7456" s="23">
        <v>-0.25671106089938539</v>
      </c>
      <c r="I7456" s="25">
        <f t="shared" si="464"/>
        <v>0</v>
      </c>
      <c r="J7456" s="25">
        <f t="shared" si="465"/>
        <v>0</v>
      </c>
      <c r="K7456" s="25">
        <f t="shared" si="466"/>
        <v>0</v>
      </c>
      <c r="L7456" s="25">
        <f t="shared" si="467"/>
        <v>0</v>
      </c>
      <c r="M7456" s="25">
        <v>0</v>
      </c>
      <c r="N7456" s="25" t="e">
        <v>#N/A</v>
      </c>
      <c r="O7456" s="25" t="e">
        <f>VLOOKUP(A7456,'NFkB target TFs'!$E$10:$E$54,1,FALSE)</f>
        <v>#N/A</v>
      </c>
      <c r="P7456" s="25" t="e">
        <f>VLOOKUP(A7456,'all NFkB targets'!$A$6:$A$571,1,FALSE)</f>
        <v>#N/A</v>
      </c>
    </row>
    <row r="7457" spans="1:16" x14ac:dyDescent="0.25">
      <c r="A7457" s="96" t="s">
        <v>11925</v>
      </c>
      <c r="B7457" s="21" t="s">
        <v>11926</v>
      </c>
      <c r="C7457" s="21"/>
      <c r="D7457" s="22">
        <v>0</v>
      </c>
      <c r="E7457" s="23">
        <v>4.3657937763212001E-2</v>
      </c>
      <c r="F7457" s="23">
        <v>0.51356516859838897</v>
      </c>
      <c r="G7457" s="23">
        <v>3.0402097553076188E-2</v>
      </c>
      <c r="H7457" s="23">
        <v>-0.2567427156793094</v>
      </c>
      <c r="I7457" s="25">
        <f t="shared" si="464"/>
        <v>0</v>
      </c>
      <c r="J7457" s="25">
        <f t="shared" si="465"/>
        <v>0</v>
      </c>
      <c r="K7457" s="25">
        <f t="shared" si="466"/>
        <v>0</v>
      </c>
      <c r="L7457" s="25">
        <f t="shared" si="467"/>
        <v>0</v>
      </c>
      <c r="M7457" s="25">
        <v>0</v>
      </c>
      <c r="N7457" s="25" t="e">
        <v>#N/A</v>
      </c>
      <c r="O7457" s="25" t="e">
        <f>VLOOKUP(A7457,'NFkB target TFs'!$E$10:$E$54,1,FALSE)</f>
        <v>#N/A</v>
      </c>
      <c r="P7457" s="25" t="e">
        <f>VLOOKUP(A7457,'all NFkB targets'!$A$6:$A$571,1,FALSE)</f>
        <v>#N/A</v>
      </c>
    </row>
    <row r="7458" spans="1:16" x14ac:dyDescent="0.25">
      <c r="A7458" s="96" t="s">
        <v>2800</v>
      </c>
      <c r="B7458" s="21" t="s">
        <v>2801</v>
      </c>
      <c r="C7458" s="21"/>
      <c r="D7458" s="22">
        <v>0</v>
      </c>
      <c r="E7458" s="23">
        <v>0.3166541502538085</v>
      </c>
      <c r="F7458" s="23">
        <v>0.35395808323899491</v>
      </c>
      <c r="G7458" s="23">
        <v>0.33862121213873286</v>
      </c>
      <c r="H7458" s="23">
        <v>-0.25680573197601742</v>
      </c>
      <c r="I7458" s="25">
        <f t="shared" si="464"/>
        <v>0</v>
      </c>
      <c r="J7458" s="25">
        <f t="shared" si="465"/>
        <v>0</v>
      </c>
      <c r="K7458" s="25">
        <f t="shared" si="466"/>
        <v>0</v>
      </c>
      <c r="L7458" s="25">
        <f t="shared" si="467"/>
        <v>0</v>
      </c>
      <c r="M7458" s="25">
        <v>0</v>
      </c>
      <c r="N7458" s="25" t="e">
        <v>#N/A</v>
      </c>
      <c r="O7458" s="25" t="e">
        <f>VLOOKUP(A7458,'NFkB target TFs'!$E$10:$E$54,1,FALSE)</f>
        <v>#N/A</v>
      </c>
      <c r="P7458" s="25" t="e">
        <f>VLOOKUP(A7458,'all NFkB targets'!$A$6:$A$571,1,FALSE)</f>
        <v>#N/A</v>
      </c>
    </row>
    <row r="7459" spans="1:16" x14ac:dyDescent="0.25">
      <c r="A7459" s="96" t="s">
        <v>5767</v>
      </c>
      <c r="B7459" s="21" t="s">
        <v>5768</v>
      </c>
      <c r="C7459" s="21"/>
      <c r="D7459" s="22">
        <v>0</v>
      </c>
      <c r="E7459" s="23">
        <v>-0.20252331560034512</v>
      </c>
      <c r="F7459" s="23">
        <v>6.7074688564324166E-3</v>
      </c>
      <c r="G7459" s="23">
        <v>-0.18109854258798308</v>
      </c>
      <c r="H7459" s="23">
        <v>-0.25693273662344035</v>
      </c>
      <c r="I7459" s="25">
        <f t="shared" si="464"/>
        <v>0</v>
      </c>
      <c r="J7459" s="25">
        <f t="shared" si="465"/>
        <v>0</v>
      </c>
      <c r="K7459" s="25">
        <f t="shared" si="466"/>
        <v>0</v>
      </c>
      <c r="L7459" s="25">
        <f t="shared" si="467"/>
        <v>0</v>
      </c>
      <c r="M7459" s="25">
        <v>0</v>
      </c>
      <c r="N7459" s="25" t="e">
        <v>#N/A</v>
      </c>
      <c r="O7459" s="25" t="e">
        <f>VLOOKUP(A7459,'NFkB target TFs'!$E$10:$E$54,1,FALSE)</f>
        <v>#N/A</v>
      </c>
      <c r="P7459" s="25" t="e">
        <f>VLOOKUP(A7459,'all NFkB targets'!$A$6:$A$571,1,FALSE)</f>
        <v>#N/A</v>
      </c>
    </row>
    <row r="7460" spans="1:16" x14ac:dyDescent="0.25">
      <c r="A7460" s="96" t="s">
        <v>10477</v>
      </c>
      <c r="B7460" s="21" t="s">
        <v>10478</v>
      </c>
      <c r="C7460" s="21"/>
      <c r="D7460" s="22">
        <v>0</v>
      </c>
      <c r="E7460" s="23">
        <v>-0.12916311708693853</v>
      </c>
      <c r="F7460" s="23">
        <v>2.4710528981547117E-2</v>
      </c>
      <c r="G7460" s="23">
        <v>-1.8785877547110055E-2</v>
      </c>
      <c r="H7460" s="23">
        <v>-0.25697466639905331</v>
      </c>
      <c r="I7460" s="25">
        <f t="shared" si="464"/>
        <v>0</v>
      </c>
      <c r="J7460" s="25">
        <f t="shared" si="465"/>
        <v>0</v>
      </c>
      <c r="K7460" s="25">
        <f t="shared" si="466"/>
        <v>0</v>
      </c>
      <c r="L7460" s="25">
        <f t="shared" si="467"/>
        <v>0</v>
      </c>
      <c r="M7460" s="25">
        <v>0</v>
      </c>
      <c r="N7460" s="25" t="e">
        <v>#N/A</v>
      </c>
      <c r="O7460" s="25" t="e">
        <f>VLOOKUP(A7460,'NFkB target TFs'!$E$10:$E$54,1,FALSE)</f>
        <v>#N/A</v>
      </c>
      <c r="P7460" s="25" t="e">
        <f>VLOOKUP(A7460,'all NFkB targets'!$A$6:$A$571,1,FALSE)</f>
        <v>#N/A</v>
      </c>
    </row>
    <row r="7461" spans="1:16" x14ac:dyDescent="0.25">
      <c r="A7461" s="96" t="s">
        <v>882</v>
      </c>
      <c r="B7461" s="21" t="s">
        <v>883</v>
      </c>
      <c r="C7461" s="21"/>
      <c r="D7461" s="22">
        <v>0</v>
      </c>
      <c r="E7461" s="23">
        <v>2.2069592541080506E-2</v>
      </c>
      <c r="F7461" s="23">
        <v>-2.1971773433585813E-2</v>
      </c>
      <c r="G7461" s="23">
        <v>-0.27435808142374091</v>
      </c>
      <c r="H7461" s="23">
        <v>-0.25704646779084817</v>
      </c>
      <c r="I7461" s="25">
        <f t="shared" si="464"/>
        <v>0</v>
      </c>
      <c r="J7461" s="25">
        <f t="shared" si="465"/>
        <v>0</v>
      </c>
      <c r="K7461" s="25">
        <f t="shared" si="466"/>
        <v>0</v>
      </c>
      <c r="L7461" s="25">
        <f t="shared" si="467"/>
        <v>0</v>
      </c>
      <c r="M7461" s="25">
        <v>0</v>
      </c>
      <c r="N7461" s="25" t="e">
        <v>#N/A</v>
      </c>
      <c r="O7461" s="25" t="e">
        <f>VLOOKUP(A7461,'NFkB target TFs'!$E$10:$E$54,1,FALSE)</f>
        <v>#N/A</v>
      </c>
      <c r="P7461" s="25" t="e">
        <f>VLOOKUP(A7461,'all NFkB targets'!$A$6:$A$571,1,FALSE)</f>
        <v>#N/A</v>
      </c>
    </row>
    <row r="7462" spans="1:16" x14ac:dyDescent="0.25">
      <c r="A7462" s="96" t="s">
        <v>5137</v>
      </c>
      <c r="B7462" s="21" t="s">
        <v>5138</v>
      </c>
      <c r="C7462" s="21"/>
      <c r="D7462" s="22">
        <v>0</v>
      </c>
      <c r="E7462" s="23">
        <v>0.21662706408754495</v>
      </c>
      <c r="F7462" s="23">
        <v>9.9863894469379072E-2</v>
      </c>
      <c r="G7462" s="23">
        <v>7.4722859606921072E-2</v>
      </c>
      <c r="H7462" s="23">
        <v>-0.25715674125522259</v>
      </c>
      <c r="I7462" s="25">
        <f t="shared" si="464"/>
        <v>0</v>
      </c>
      <c r="J7462" s="25">
        <f t="shared" si="465"/>
        <v>0</v>
      </c>
      <c r="K7462" s="25">
        <f t="shared" si="466"/>
        <v>0</v>
      </c>
      <c r="L7462" s="25">
        <f t="shared" si="467"/>
        <v>0</v>
      </c>
      <c r="M7462" s="25">
        <v>0</v>
      </c>
      <c r="N7462" s="25" t="e">
        <v>#N/A</v>
      </c>
      <c r="O7462" s="25" t="e">
        <f>VLOOKUP(A7462,'NFkB target TFs'!$E$10:$E$54,1,FALSE)</f>
        <v>#N/A</v>
      </c>
      <c r="P7462" s="25" t="e">
        <f>VLOOKUP(A7462,'all NFkB targets'!$A$6:$A$571,1,FALSE)</f>
        <v>#N/A</v>
      </c>
    </row>
    <row r="7463" spans="1:16" x14ac:dyDescent="0.25">
      <c r="A7463" s="96" t="s">
        <v>3408</v>
      </c>
      <c r="B7463" s="21" t="s">
        <v>3409</v>
      </c>
      <c r="C7463" s="21"/>
      <c r="D7463" s="22">
        <v>0</v>
      </c>
      <c r="E7463" s="23">
        <v>5.0188299933403666E-2</v>
      </c>
      <c r="F7463" s="23">
        <v>2.0991964866603752E-2</v>
      </c>
      <c r="G7463" s="23">
        <v>0.53969256882325845</v>
      </c>
      <c r="H7463" s="23">
        <v>-0.25723870874305826</v>
      </c>
      <c r="I7463" s="25">
        <f t="shared" si="464"/>
        <v>0</v>
      </c>
      <c r="J7463" s="25">
        <f t="shared" si="465"/>
        <v>0</v>
      </c>
      <c r="K7463" s="25">
        <f t="shared" si="466"/>
        <v>0</v>
      </c>
      <c r="L7463" s="25">
        <f t="shared" si="467"/>
        <v>0</v>
      </c>
      <c r="M7463" s="25">
        <v>0</v>
      </c>
      <c r="N7463" s="25" t="e">
        <v>#N/A</v>
      </c>
      <c r="O7463" s="25" t="e">
        <f>VLOOKUP(A7463,'NFkB target TFs'!$E$10:$E$54,1,FALSE)</f>
        <v>#N/A</v>
      </c>
      <c r="P7463" s="25" t="e">
        <f>VLOOKUP(A7463,'all NFkB targets'!$A$6:$A$571,1,FALSE)</f>
        <v>#N/A</v>
      </c>
    </row>
    <row r="7464" spans="1:16" x14ac:dyDescent="0.25">
      <c r="A7464" s="96" t="s">
        <v>3173</v>
      </c>
      <c r="B7464" s="21" t="s">
        <v>3174</v>
      </c>
      <c r="C7464" s="21"/>
      <c r="D7464" s="30">
        <v>0</v>
      </c>
      <c r="E7464" s="23">
        <v>-0.1214197907588684</v>
      </c>
      <c r="F7464" s="23">
        <v>-0.44452891814016993</v>
      </c>
      <c r="G7464" s="23">
        <v>-0.26422084719529765</v>
      </c>
      <c r="H7464" s="23">
        <v>-0.25737118955157212</v>
      </c>
      <c r="I7464" s="25">
        <f t="shared" si="464"/>
        <v>0</v>
      </c>
      <c r="J7464" s="25">
        <f t="shared" si="465"/>
        <v>0</v>
      </c>
      <c r="K7464" s="25">
        <f t="shared" si="466"/>
        <v>0</v>
      </c>
      <c r="L7464" s="25">
        <f t="shared" si="467"/>
        <v>0</v>
      </c>
      <c r="M7464" s="25">
        <v>0</v>
      </c>
      <c r="N7464" s="25" t="e">
        <v>#N/A</v>
      </c>
      <c r="O7464" s="25" t="e">
        <f>VLOOKUP(A7464,'NFkB target TFs'!$E$10:$E$54,1,FALSE)</f>
        <v>#N/A</v>
      </c>
      <c r="P7464" s="25" t="e">
        <f>VLOOKUP(A7464,'all NFkB targets'!$A$6:$A$571,1,FALSE)</f>
        <v>#N/A</v>
      </c>
    </row>
    <row r="7465" spans="1:16" x14ac:dyDescent="0.25">
      <c r="A7465" s="96" t="s">
        <v>3672</v>
      </c>
      <c r="B7465" s="21" t="s">
        <v>3673</v>
      </c>
      <c r="C7465" s="21"/>
      <c r="D7465" s="22">
        <v>0</v>
      </c>
      <c r="E7465" s="23">
        <v>7.3415487634322138E-2</v>
      </c>
      <c r="F7465" s="23">
        <v>0.28048714364951038</v>
      </c>
      <c r="G7465" s="23">
        <v>1.5844524367563728E-2</v>
      </c>
      <c r="H7465" s="23">
        <v>-0.25738387543908697</v>
      </c>
      <c r="I7465" s="25">
        <f t="shared" si="464"/>
        <v>0</v>
      </c>
      <c r="J7465" s="25">
        <f t="shared" si="465"/>
        <v>0</v>
      </c>
      <c r="K7465" s="25">
        <f t="shared" si="466"/>
        <v>0</v>
      </c>
      <c r="L7465" s="25">
        <f t="shared" si="467"/>
        <v>0</v>
      </c>
      <c r="M7465" s="25">
        <v>0</v>
      </c>
      <c r="N7465" s="25" t="e">
        <v>#N/A</v>
      </c>
      <c r="O7465" s="25" t="e">
        <f>VLOOKUP(A7465,'NFkB target TFs'!$E$10:$E$54,1,FALSE)</f>
        <v>#N/A</v>
      </c>
      <c r="P7465" s="25" t="e">
        <f>VLOOKUP(A7465,'all NFkB targets'!$A$6:$A$571,1,FALSE)</f>
        <v>#N/A</v>
      </c>
    </row>
    <row r="7466" spans="1:16" x14ac:dyDescent="0.25">
      <c r="A7466" s="96" t="s">
        <v>5761</v>
      </c>
      <c r="B7466" s="21" t="s">
        <v>5762</v>
      </c>
      <c r="C7466" s="21"/>
      <c r="D7466" s="22">
        <v>0</v>
      </c>
      <c r="E7466" s="23">
        <v>-8.3548359688861915E-2</v>
      </c>
      <c r="F7466" s="23">
        <v>1.6927683251626718E-2</v>
      </c>
      <c r="G7466" s="23">
        <v>-0.22515691326113826</v>
      </c>
      <c r="H7466" s="23">
        <v>-0.25751195720036513</v>
      </c>
      <c r="I7466" s="25">
        <f t="shared" si="464"/>
        <v>0</v>
      </c>
      <c r="J7466" s="25">
        <f t="shared" si="465"/>
        <v>0</v>
      </c>
      <c r="K7466" s="25">
        <f t="shared" si="466"/>
        <v>0</v>
      </c>
      <c r="L7466" s="25">
        <f t="shared" si="467"/>
        <v>0</v>
      </c>
      <c r="M7466" s="25">
        <v>0</v>
      </c>
      <c r="N7466" s="25" t="e">
        <v>#N/A</v>
      </c>
      <c r="O7466" s="25" t="e">
        <f>VLOOKUP(A7466,'NFkB target TFs'!$E$10:$E$54,1,FALSE)</f>
        <v>#N/A</v>
      </c>
      <c r="P7466" s="25" t="e">
        <f>VLOOKUP(A7466,'all NFkB targets'!$A$6:$A$571,1,FALSE)</f>
        <v>#N/A</v>
      </c>
    </row>
    <row r="7467" spans="1:16" x14ac:dyDescent="0.25">
      <c r="A7467" s="96" t="s">
        <v>759</v>
      </c>
      <c r="B7467" s="21" t="s">
        <v>760</v>
      </c>
      <c r="C7467" s="21"/>
      <c r="D7467" s="22">
        <v>0</v>
      </c>
      <c r="E7467" s="23">
        <v>-0.18120004522308136</v>
      </c>
      <c r="F7467" s="23">
        <v>-3.6476981329394295E-2</v>
      </c>
      <c r="G7467" s="23">
        <v>-0.30052933278377197</v>
      </c>
      <c r="H7467" s="23">
        <v>-0.25759878828923993</v>
      </c>
      <c r="I7467" s="25">
        <f t="shared" si="464"/>
        <v>0</v>
      </c>
      <c r="J7467" s="25">
        <f t="shared" si="465"/>
        <v>0</v>
      </c>
      <c r="K7467" s="25">
        <f t="shared" si="466"/>
        <v>0</v>
      </c>
      <c r="L7467" s="25">
        <f t="shared" si="467"/>
        <v>0</v>
      </c>
      <c r="M7467" s="25">
        <v>0</v>
      </c>
      <c r="N7467" s="25" t="e">
        <v>#N/A</v>
      </c>
      <c r="O7467" s="25" t="e">
        <f>VLOOKUP(A7467,'NFkB target TFs'!$E$10:$E$54,1,FALSE)</f>
        <v>#N/A</v>
      </c>
      <c r="P7467" s="25" t="e">
        <f>VLOOKUP(A7467,'all NFkB targets'!$A$6:$A$571,1,FALSE)</f>
        <v>#N/A</v>
      </c>
    </row>
    <row r="7468" spans="1:16" x14ac:dyDescent="0.25">
      <c r="A7468" s="96" t="s">
        <v>13226</v>
      </c>
      <c r="B7468" s="21" t="s">
        <v>13227</v>
      </c>
      <c r="C7468" s="21"/>
      <c r="D7468" s="22">
        <v>0</v>
      </c>
      <c r="E7468" s="23">
        <v>2.0184347000943351E-2</v>
      </c>
      <c r="F7468" s="28">
        <v>0.28537986691838152</v>
      </c>
      <c r="G7468" s="28">
        <v>0.68342319290086506</v>
      </c>
      <c r="H7468" s="24">
        <v>-0.25770413298541089</v>
      </c>
      <c r="I7468" s="25">
        <f t="shared" ref="I7468:I7531" si="468">IF(ABS(E7468)&gt;0.585,1,0)</f>
        <v>0</v>
      </c>
      <c r="J7468" s="25">
        <f t="shared" ref="J7468:J7531" si="469">IF(ABS(F7468)&gt;0.585,1,0)</f>
        <v>0</v>
      </c>
      <c r="K7468" s="25">
        <f t="shared" ref="K7468:K7531" si="470">IF(ABS(G7468)&gt;0.585,1,0)</f>
        <v>1</v>
      </c>
      <c r="L7468" s="25">
        <f t="shared" ref="L7468:L7531" si="471">IF(ABS(H7468)&gt;0.585,1,0)</f>
        <v>0</v>
      </c>
      <c r="M7468" s="25">
        <v>1</v>
      </c>
      <c r="N7468" s="25" t="e">
        <v>#N/A</v>
      </c>
      <c r="O7468" s="25" t="e">
        <f>VLOOKUP(A7468,'NFkB target TFs'!$E$10:$E$54,1,FALSE)</f>
        <v>#N/A</v>
      </c>
      <c r="P7468" s="25" t="e">
        <f>VLOOKUP(A7468,'all NFkB targets'!$A$6:$A$571,1,FALSE)</f>
        <v>#N/A</v>
      </c>
    </row>
    <row r="7469" spans="1:16" x14ac:dyDescent="0.25">
      <c r="A7469" s="96" t="s">
        <v>3161</v>
      </c>
      <c r="B7469" s="21" t="s">
        <v>3162</v>
      </c>
      <c r="C7469" s="21"/>
      <c r="D7469" s="22">
        <v>0</v>
      </c>
      <c r="E7469" s="23">
        <v>5.8090955253562851E-2</v>
      </c>
      <c r="F7469" s="23">
        <v>0.11222000456640306</v>
      </c>
      <c r="G7469" s="23">
        <v>-0.23134661996147726</v>
      </c>
      <c r="H7469" s="23">
        <v>-0.25787902095776061</v>
      </c>
      <c r="I7469" s="25">
        <f t="shared" si="468"/>
        <v>0</v>
      </c>
      <c r="J7469" s="25">
        <f t="shared" si="469"/>
        <v>0</v>
      </c>
      <c r="K7469" s="25">
        <f t="shared" si="470"/>
        <v>0</v>
      </c>
      <c r="L7469" s="25">
        <f t="shared" si="471"/>
        <v>0</v>
      </c>
      <c r="M7469" s="25">
        <v>0</v>
      </c>
      <c r="N7469" s="25" t="e">
        <v>#N/A</v>
      </c>
      <c r="O7469" s="25" t="e">
        <f>VLOOKUP(A7469,'NFkB target TFs'!$E$10:$E$54,1,FALSE)</f>
        <v>#N/A</v>
      </c>
      <c r="P7469" s="25" t="e">
        <f>VLOOKUP(A7469,'all NFkB targets'!$A$6:$A$571,1,FALSE)</f>
        <v>#N/A</v>
      </c>
    </row>
    <row r="7470" spans="1:16" x14ac:dyDescent="0.25">
      <c r="A7470" s="96" t="s">
        <v>7808</v>
      </c>
      <c r="B7470" s="21" t="s">
        <v>7809</v>
      </c>
      <c r="C7470" s="21"/>
      <c r="D7470" s="22">
        <v>0</v>
      </c>
      <c r="E7470" s="23">
        <v>-0.47341214399940096</v>
      </c>
      <c r="F7470" s="23">
        <v>-0.22791011063488029</v>
      </c>
      <c r="G7470" s="23">
        <v>-0.22700042460109601</v>
      </c>
      <c r="H7470" s="23">
        <v>-0.25803888282945575</v>
      </c>
      <c r="I7470" s="25">
        <f t="shared" si="468"/>
        <v>0</v>
      </c>
      <c r="J7470" s="25">
        <f t="shared" si="469"/>
        <v>0</v>
      </c>
      <c r="K7470" s="25">
        <f t="shared" si="470"/>
        <v>0</v>
      </c>
      <c r="L7470" s="25">
        <f t="shared" si="471"/>
        <v>0</v>
      </c>
      <c r="M7470" s="25">
        <v>0</v>
      </c>
      <c r="N7470" s="25" t="e">
        <v>#N/A</v>
      </c>
      <c r="O7470" s="25" t="e">
        <f>VLOOKUP(A7470,'NFkB target TFs'!$E$10:$E$54,1,FALSE)</f>
        <v>#N/A</v>
      </c>
      <c r="P7470" s="25" t="e">
        <f>VLOOKUP(A7470,'all NFkB targets'!$A$6:$A$571,1,FALSE)</f>
        <v>#N/A</v>
      </c>
    </row>
    <row r="7471" spans="1:16" x14ac:dyDescent="0.25">
      <c r="A7471" s="96" t="s">
        <v>9809</v>
      </c>
      <c r="B7471" s="21" t="s">
        <v>9810</v>
      </c>
      <c r="C7471" s="21"/>
      <c r="D7471" s="22">
        <v>0</v>
      </c>
      <c r="E7471" s="23">
        <v>-0.28963069331124208</v>
      </c>
      <c r="F7471" s="23">
        <v>0.27207215456212702</v>
      </c>
      <c r="G7471" s="23">
        <v>-0.44996667054705647</v>
      </c>
      <c r="H7471" s="23">
        <v>-0.25808713319897425</v>
      </c>
      <c r="I7471" s="25">
        <f t="shared" si="468"/>
        <v>0</v>
      </c>
      <c r="J7471" s="25">
        <f t="shared" si="469"/>
        <v>0</v>
      </c>
      <c r="K7471" s="25">
        <f t="shared" si="470"/>
        <v>0</v>
      </c>
      <c r="L7471" s="25">
        <f t="shared" si="471"/>
        <v>0</v>
      </c>
      <c r="M7471" s="25">
        <v>0</v>
      </c>
      <c r="N7471" s="25" t="e">
        <v>#N/A</v>
      </c>
      <c r="O7471" s="25" t="e">
        <f>VLOOKUP(A7471,'NFkB target TFs'!$E$10:$E$54,1,FALSE)</f>
        <v>#N/A</v>
      </c>
      <c r="P7471" s="25" t="e">
        <f>VLOOKUP(A7471,'all NFkB targets'!$A$6:$A$571,1,FALSE)</f>
        <v>#N/A</v>
      </c>
    </row>
    <row r="7472" spans="1:16" x14ac:dyDescent="0.25">
      <c r="A7472" s="96" t="s">
        <v>3939</v>
      </c>
      <c r="B7472" s="21" t="s">
        <v>3940</v>
      </c>
      <c r="C7472" s="21"/>
      <c r="D7472" s="22">
        <v>0</v>
      </c>
      <c r="E7472" s="23">
        <v>0.20972089755437992</v>
      </c>
      <c r="F7472" s="23">
        <v>-5.3722005417340499E-2</v>
      </c>
      <c r="G7472" s="23">
        <v>-0.10676382860277163</v>
      </c>
      <c r="H7472" s="23">
        <v>-0.25847093116417452</v>
      </c>
      <c r="I7472" s="25">
        <f t="shared" si="468"/>
        <v>0</v>
      </c>
      <c r="J7472" s="25">
        <f t="shared" si="469"/>
        <v>0</v>
      </c>
      <c r="K7472" s="25">
        <f t="shared" si="470"/>
        <v>0</v>
      </c>
      <c r="L7472" s="25">
        <f t="shared" si="471"/>
        <v>0</v>
      </c>
      <c r="M7472" s="25">
        <v>0</v>
      </c>
      <c r="N7472" s="25" t="e">
        <v>#N/A</v>
      </c>
      <c r="O7472" s="25" t="e">
        <f>VLOOKUP(A7472,'NFkB target TFs'!$E$10:$E$54,1,FALSE)</f>
        <v>#N/A</v>
      </c>
      <c r="P7472" s="25" t="e">
        <f>VLOOKUP(A7472,'all NFkB targets'!$A$6:$A$571,1,FALSE)</f>
        <v>#N/A</v>
      </c>
    </row>
    <row r="7473" spans="1:16" x14ac:dyDescent="0.25">
      <c r="A7473" s="96" t="s">
        <v>8600</v>
      </c>
      <c r="B7473" s="21" t="s">
        <v>8601</v>
      </c>
      <c r="C7473" s="21"/>
      <c r="D7473" s="22">
        <v>0</v>
      </c>
      <c r="E7473" s="23">
        <v>1.0362869980100678E-2</v>
      </c>
      <c r="F7473" s="23">
        <v>-0.10214664014075299</v>
      </c>
      <c r="G7473" s="23">
        <v>-4.8317281236145322E-2</v>
      </c>
      <c r="H7473" s="23">
        <v>-0.25874971529910473</v>
      </c>
      <c r="I7473" s="25">
        <f t="shared" si="468"/>
        <v>0</v>
      </c>
      <c r="J7473" s="25">
        <f t="shared" si="469"/>
        <v>0</v>
      </c>
      <c r="K7473" s="25">
        <f t="shared" si="470"/>
        <v>0</v>
      </c>
      <c r="L7473" s="25">
        <f t="shared" si="471"/>
        <v>0</v>
      </c>
      <c r="M7473" s="25">
        <v>0</v>
      </c>
      <c r="N7473" s="25" t="e">
        <v>#N/A</v>
      </c>
      <c r="O7473" s="25" t="e">
        <f>VLOOKUP(A7473,'NFkB target TFs'!$E$10:$E$54,1,FALSE)</f>
        <v>#N/A</v>
      </c>
      <c r="P7473" s="25" t="e">
        <f>VLOOKUP(A7473,'all NFkB targets'!$A$6:$A$571,1,FALSE)</f>
        <v>#N/A</v>
      </c>
    </row>
    <row r="7474" spans="1:16" x14ac:dyDescent="0.25">
      <c r="A7474" s="96" t="s">
        <v>9388</v>
      </c>
      <c r="B7474" s="21" t="s">
        <v>9389</v>
      </c>
      <c r="C7474" s="21"/>
      <c r="D7474" s="22">
        <v>0</v>
      </c>
      <c r="E7474" s="23">
        <v>-0.22670707013710165</v>
      </c>
      <c r="F7474" s="23">
        <v>0.23601951796555487</v>
      </c>
      <c r="G7474" s="23">
        <v>-0.10797863262316022</v>
      </c>
      <c r="H7474" s="23">
        <v>-0.25894912559163058</v>
      </c>
      <c r="I7474" s="25">
        <f t="shared" si="468"/>
        <v>0</v>
      </c>
      <c r="J7474" s="25">
        <f t="shared" si="469"/>
        <v>0</v>
      </c>
      <c r="K7474" s="25">
        <f t="shared" si="470"/>
        <v>0</v>
      </c>
      <c r="L7474" s="25">
        <f t="shared" si="471"/>
        <v>0</v>
      </c>
      <c r="M7474" s="25">
        <v>0</v>
      </c>
      <c r="N7474" s="25" t="e">
        <v>#N/A</v>
      </c>
      <c r="O7474" s="25" t="e">
        <f>VLOOKUP(A7474,'NFkB target TFs'!$E$10:$E$54,1,FALSE)</f>
        <v>#N/A</v>
      </c>
      <c r="P7474" s="25" t="e">
        <f>VLOOKUP(A7474,'all NFkB targets'!$A$6:$A$571,1,FALSE)</f>
        <v>#N/A</v>
      </c>
    </row>
    <row r="7475" spans="1:16" x14ac:dyDescent="0.25">
      <c r="A7475" s="96" t="s">
        <v>7802</v>
      </c>
      <c r="B7475" s="21" t="s">
        <v>7803</v>
      </c>
      <c r="C7475" s="21"/>
      <c r="D7475" s="22">
        <v>0</v>
      </c>
      <c r="E7475" s="23">
        <v>-0.53986468488136352</v>
      </c>
      <c r="F7475" s="23">
        <v>1.7778352406052585E-2</v>
      </c>
      <c r="G7475" s="23">
        <v>0.31111673104220711</v>
      </c>
      <c r="H7475" s="23">
        <v>-0.25916428491483512</v>
      </c>
      <c r="I7475" s="25">
        <f t="shared" si="468"/>
        <v>0</v>
      </c>
      <c r="J7475" s="25">
        <f t="shared" si="469"/>
        <v>0</v>
      </c>
      <c r="K7475" s="25">
        <f t="shared" si="470"/>
        <v>0</v>
      </c>
      <c r="L7475" s="25">
        <f t="shared" si="471"/>
        <v>0</v>
      </c>
      <c r="M7475" s="25">
        <v>0</v>
      </c>
      <c r="N7475" s="25" t="e">
        <v>#N/A</v>
      </c>
      <c r="O7475" s="25" t="e">
        <f>VLOOKUP(A7475,'NFkB target TFs'!$E$10:$E$54,1,FALSE)</f>
        <v>#N/A</v>
      </c>
      <c r="P7475" s="25" t="e">
        <f>VLOOKUP(A7475,'all NFkB targets'!$A$6:$A$571,1,FALSE)</f>
        <v>#N/A</v>
      </c>
    </row>
    <row r="7476" spans="1:16" x14ac:dyDescent="0.25">
      <c r="A7476" s="96" t="s">
        <v>12100</v>
      </c>
      <c r="B7476" s="21" t="s">
        <v>12101</v>
      </c>
      <c r="C7476" s="21"/>
      <c r="D7476" s="22">
        <v>0</v>
      </c>
      <c r="E7476" s="24">
        <v>-1.1387302454694417</v>
      </c>
      <c r="F7476" s="23">
        <v>4.5784380285411125E-2</v>
      </c>
      <c r="G7476" s="28">
        <v>0.18856774586185293</v>
      </c>
      <c r="H7476" s="24">
        <v>-0.25918394972072728</v>
      </c>
      <c r="I7476" s="25">
        <f t="shared" si="468"/>
        <v>1</v>
      </c>
      <c r="J7476" s="25">
        <f t="shared" si="469"/>
        <v>0</v>
      </c>
      <c r="K7476" s="25">
        <f t="shared" si="470"/>
        <v>0</v>
      </c>
      <c r="L7476" s="25">
        <f t="shared" si="471"/>
        <v>0</v>
      </c>
      <c r="M7476" s="25">
        <v>1</v>
      </c>
      <c r="N7476" s="25" t="e">
        <v>#N/A</v>
      </c>
      <c r="O7476" s="25" t="e">
        <f>VLOOKUP(A7476,'NFkB target TFs'!$E$10:$E$54,1,FALSE)</f>
        <v>#N/A</v>
      </c>
      <c r="P7476" s="25" t="e">
        <f>VLOOKUP(A7476,'all NFkB targets'!$A$6:$A$571,1,FALSE)</f>
        <v>#N/A</v>
      </c>
    </row>
    <row r="7477" spans="1:16" x14ac:dyDescent="0.25">
      <c r="A7477" s="96" t="s">
        <v>3434</v>
      </c>
      <c r="B7477" s="21" t="s">
        <v>3435</v>
      </c>
      <c r="C7477" s="21"/>
      <c r="D7477" s="22">
        <v>0</v>
      </c>
      <c r="E7477" s="23">
        <v>-0.31656758333465257</v>
      </c>
      <c r="F7477" s="23">
        <v>-2.2527482669576795E-2</v>
      </c>
      <c r="G7477" s="23">
        <v>-4.0856129523847137E-2</v>
      </c>
      <c r="H7477" s="23">
        <v>-0.2592070044305716</v>
      </c>
      <c r="I7477" s="25">
        <f t="shared" si="468"/>
        <v>0</v>
      </c>
      <c r="J7477" s="25">
        <f t="shared" si="469"/>
        <v>0</v>
      </c>
      <c r="K7477" s="25">
        <f t="shared" si="470"/>
        <v>0</v>
      </c>
      <c r="L7477" s="25">
        <f t="shared" si="471"/>
        <v>0</v>
      </c>
      <c r="M7477" s="25">
        <v>0</v>
      </c>
      <c r="N7477" s="25" t="e">
        <v>#N/A</v>
      </c>
      <c r="O7477" s="25" t="e">
        <f>VLOOKUP(A7477,'NFkB target TFs'!$E$10:$E$54,1,FALSE)</f>
        <v>#N/A</v>
      </c>
      <c r="P7477" s="25" t="e">
        <f>VLOOKUP(A7477,'all NFkB targets'!$A$6:$A$571,1,FALSE)</f>
        <v>#N/A</v>
      </c>
    </row>
    <row r="7478" spans="1:16" x14ac:dyDescent="0.25">
      <c r="A7478" s="96" t="s">
        <v>6926</v>
      </c>
      <c r="B7478" s="21" t="s">
        <v>6927</v>
      </c>
      <c r="C7478" s="21"/>
      <c r="D7478" s="22">
        <v>0</v>
      </c>
      <c r="E7478" s="23">
        <v>0.17845910697024264</v>
      </c>
      <c r="F7478" s="23">
        <v>-0.22845107804876802</v>
      </c>
      <c r="G7478" s="23">
        <v>-4.1151395211032983E-2</v>
      </c>
      <c r="H7478" s="23">
        <v>-0.25922686223085695</v>
      </c>
      <c r="I7478" s="25">
        <f t="shared" si="468"/>
        <v>0</v>
      </c>
      <c r="J7478" s="25">
        <f t="shared" si="469"/>
        <v>0</v>
      </c>
      <c r="K7478" s="25">
        <f t="shared" si="470"/>
        <v>0</v>
      </c>
      <c r="L7478" s="25">
        <f t="shared" si="471"/>
        <v>0</v>
      </c>
      <c r="M7478" s="25">
        <v>0</v>
      </c>
      <c r="N7478" s="25" t="e">
        <v>#N/A</v>
      </c>
      <c r="O7478" s="25" t="e">
        <f>VLOOKUP(A7478,'NFkB target TFs'!$E$10:$E$54,1,FALSE)</f>
        <v>#N/A</v>
      </c>
      <c r="P7478" s="25" t="e">
        <f>VLOOKUP(A7478,'all NFkB targets'!$A$6:$A$571,1,FALSE)</f>
        <v>#N/A</v>
      </c>
    </row>
    <row r="7479" spans="1:16" x14ac:dyDescent="0.25">
      <c r="A7479" s="96" t="s">
        <v>6920</v>
      </c>
      <c r="B7479" s="21" t="s">
        <v>6921</v>
      </c>
      <c r="C7479" s="21"/>
      <c r="D7479" s="22">
        <v>0</v>
      </c>
      <c r="E7479" s="23">
        <v>0.23454289928925184</v>
      </c>
      <c r="F7479" s="23">
        <v>0.14851807353437801</v>
      </c>
      <c r="G7479" s="23">
        <v>0.363543032645815</v>
      </c>
      <c r="H7479" s="23">
        <v>-0.25926647464763414</v>
      </c>
      <c r="I7479" s="25">
        <f t="shared" si="468"/>
        <v>0</v>
      </c>
      <c r="J7479" s="25">
        <f t="shared" si="469"/>
        <v>0</v>
      </c>
      <c r="K7479" s="25">
        <f t="shared" si="470"/>
        <v>0</v>
      </c>
      <c r="L7479" s="25">
        <f t="shared" si="471"/>
        <v>0</v>
      </c>
      <c r="M7479" s="25">
        <v>0</v>
      </c>
      <c r="N7479" s="25" t="e">
        <v>#N/A</v>
      </c>
      <c r="O7479" s="25" t="e">
        <f>VLOOKUP(A7479,'NFkB target TFs'!$E$10:$E$54,1,FALSE)</f>
        <v>#N/A</v>
      </c>
      <c r="P7479" s="25" t="e">
        <f>VLOOKUP(A7479,'all NFkB targets'!$A$6:$A$571,1,FALSE)</f>
        <v>#N/A</v>
      </c>
    </row>
    <row r="7480" spans="1:16" x14ac:dyDescent="0.25">
      <c r="A7480" s="96" t="s">
        <v>5962</v>
      </c>
      <c r="B7480" s="21" t="s">
        <v>5963</v>
      </c>
      <c r="C7480" s="21"/>
      <c r="D7480" s="22">
        <v>0</v>
      </c>
      <c r="E7480" s="23">
        <v>6.5399864908922259E-2</v>
      </c>
      <c r="F7480" s="23">
        <v>-9.6873477714236642E-2</v>
      </c>
      <c r="G7480" s="23">
        <v>1.2335076070900381E-2</v>
      </c>
      <c r="H7480" s="23">
        <v>-0.25926698082370964</v>
      </c>
      <c r="I7480" s="25">
        <f t="shared" si="468"/>
        <v>0</v>
      </c>
      <c r="J7480" s="25">
        <f t="shared" si="469"/>
        <v>0</v>
      </c>
      <c r="K7480" s="25">
        <f t="shared" si="470"/>
        <v>0</v>
      </c>
      <c r="L7480" s="25">
        <f t="shared" si="471"/>
        <v>0</v>
      </c>
      <c r="M7480" s="25">
        <v>0</v>
      </c>
      <c r="N7480" s="25" t="e">
        <v>#N/A</v>
      </c>
      <c r="O7480" s="25" t="e">
        <f>VLOOKUP(A7480,'NFkB target TFs'!$E$10:$E$54,1,FALSE)</f>
        <v>#N/A</v>
      </c>
      <c r="P7480" s="25" t="e">
        <f>VLOOKUP(A7480,'all NFkB targets'!$A$6:$A$571,1,FALSE)</f>
        <v>#N/A</v>
      </c>
    </row>
    <row r="7481" spans="1:16" x14ac:dyDescent="0.25">
      <c r="A7481" s="96" t="s">
        <v>499</v>
      </c>
      <c r="B7481" s="21" t="s">
        <v>500</v>
      </c>
      <c r="C7481" s="21"/>
      <c r="D7481" s="22">
        <v>0</v>
      </c>
      <c r="E7481" s="23">
        <v>0.14480886305109747</v>
      </c>
      <c r="F7481" s="23">
        <v>3.1863746736009849E-2</v>
      </c>
      <c r="G7481" s="23">
        <v>-0.21565176988344867</v>
      </c>
      <c r="H7481" s="23">
        <v>-0.25951199220830873</v>
      </c>
      <c r="I7481" s="25">
        <f t="shared" si="468"/>
        <v>0</v>
      </c>
      <c r="J7481" s="25">
        <f t="shared" si="469"/>
        <v>0</v>
      </c>
      <c r="K7481" s="25">
        <f t="shared" si="470"/>
        <v>0</v>
      </c>
      <c r="L7481" s="25">
        <f t="shared" si="471"/>
        <v>0</v>
      </c>
      <c r="M7481" s="25">
        <v>0</v>
      </c>
      <c r="N7481" s="25" t="e">
        <v>#N/A</v>
      </c>
      <c r="O7481" s="25" t="e">
        <f>VLOOKUP(A7481,'NFkB target TFs'!$E$10:$E$54,1,FALSE)</f>
        <v>#N/A</v>
      </c>
      <c r="P7481" s="25" t="e">
        <f>VLOOKUP(A7481,'all NFkB targets'!$A$6:$A$571,1,FALSE)</f>
        <v>#N/A</v>
      </c>
    </row>
    <row r="7482" spans="1:16" x14ac:dyDescent="0.25">
      <c r="A7482" s="96" t="s">
        <v>13385</v>
      </c>
      <c r="B7482" s="21" t="s">
        <v>13386</v>
      </c>
      <c r="C7482" s="21"/>
      <c r="D7482" s="22">
        <v>0</v>
      </c>
      <c r="E7482" s="23">
        <v>9.3726072509820929E-2</v>
      </c>
      <c r="F7482" s="24">
        <v>-0.28271386913677699</v>
      </c>
      <c r="G7482" s="24">
        <v>-1.078578725704745</v>
      </c>
      <c r="H7482" s="24">
        <v>-0.25951829677761146</v>
      </c>
      <c r="I7482" s="25">
        <f t="shared" si="468"/>
        <v>0</v>
      </c>
      <c r="J7482" s="25">
        <f t="shared" si="469"/>
        <v>0</v>
      </c>
      <c r="K7482" s="25">
        <f t="shared" si="470"/>
        <v>1</v>
      </c>
      <c r="L7482" s="25">
        <f t="shared" si="471"/>
        <v>0</v>
      </c>
      <c r="M7482" s="25">
        <v>1</v>
      </c>
      <c r="N7482" s="25" t="e">
        <v>#N/A</v>
      </c>
      <c r="O7482" s="25" t="e">
        <f>VLOOKUP(A7482,'NFkB target TFs'!$E$10:$E$54,1,FALSE)</f>
        <v>#N/A</v>
      </c>
      <c r="P7482" s="25" t="e">
        <f>VLOOKUP(A7482,'all NFkB targets'!$A$6:$A$571,1,FALSE)</f>
        <v>#N/A</v>
      </c>
    </row>
    <row r="7483" spans="1:16" x14ac:dyDescent="0.25">
      <c r="A7483" s="96" t="s">
        <v>8389</v>
      </c>
      <c r="B7483" s="21" t="s">
        <v>8390</v>
      </c>
      <c r="C7483" s="21"/>
      <c r="D7483" s="22">
        <v>0</v>
      </c>
      <c r="E7483" s="23">
        <v>3.6215952535278713E-2</v>
      </c>
      <c r="F7483" s="23">
        <v>5.4051269822414559E-2</v>
      </c>
      <c r="G7483" s="23">
        <v>-0.34967254840317169</v>
      </c>
      <c r="H7483" s="23">
        <v>-0.25954178250800564</v>
      </c>
      <c r="I7483" s="25">
        <f t="shared" si="468"/>
        <v>0</v>
      </c>
      <c r="J7483" s="25">
        <f t="shared" si="469"/>
        <v>0</v>
      </c>
      <c r="K7483" s="25">
        <f t="shared" si="470"/>
        <v>0</v>
      </c>
      <c r="L7483" s="25">
        <f t="shared" si="471"/>
        <v>0</v>
      </c>
      <c r="M7483" s="25">
        <v>0</v>
      </c>
      <c r="N7483" s="25" t="e">
        <v>#N/A</v>
      </c>
      <c r="O7483" s="25" t="e">
        <f>VLOOKUP(A7483,'NFkB target TFs'!$E$10:$E$54,1,FALSE)</f>
        <v>#N/A</v>
      </c>
      <c r="P7483" s="25" t="e">
        <f>VLOOKUP(A7483,'all NFkB targets'!$A$6:$A$571,1,FALSE)</f>
        <v>#N/A</v>
      </c>
    </row>
    <row r="7484" spans="1:16" x14ac:dyDescent="0.25">
      <c r="A7484" s="96" t="s">
        <v>7750</v>
      </c>
      <c r="B7484" s="21" t="s">
        <v>7751</v>
      </c>
      <c r="C7484" s="21"/>
      <c r="D7484" s="22">
        <v>0</v>
      </c>
      <c r="E7484" s="23">
        <v>-9.9316778790426538E-2</v>
      </c>
      <c r="F7484" s="23">
        <v>-0.31172039097157317</v>
      </c>
      <c r="G7484" s="23">
        <v>-0.36013463666092854</v>
      </c>
      <c r="H7484" s="23">
        <v>-0.25956948992351986</v>
      </c>
      <c r="I7484" s="25">
        <f t="shared" si="468"/>
        <v>0</v>
      </c>
      <c r="J7484" s="25">
        <f t="shared" si="469"/>
        <v>0</v>
      </c>
      <c r="K7484" s="25">
        <f t="shared" si="470"/>
        <v>0</v>
      </c>
      <c r="L7484" s="25">
        <f t="shared" si="471"/>
        <v>0</v>
      </c>
      <c r="M7484" s="25">
        <v>0</v>
      </c>
      <c r="N7484" s="25" t="e">
        <v>#N/A</v>
      </c>
      <c r="O7484" s="25" t="e">
        <f>VLOOKUP(A7484,'NFkB target TFs'!$E$10:$E$54,1,FALSE)</f>
        <v>#N/A</v>
      </c>
      <c r="P7484" s="25" t="e">
        <f>VLOOKUP(A7484,'all NFkB targets'!$A$6:$A$571,1,FALSE)</f>
        <v>#N/A</v>
      </c>
    </row>
    <row r="7485" spans="1:16" x14ac:dyDescent="0.25">
      <c r="A7485" s="96" t="s">
        <v>10217</v>
      </c>
      <c r="B7485" s="21" t="s">
        <v>10218</v>
      </c>
      <c r="C7485" s="21"/>
      <c r="D7485" s="22">
        <v>0</v>
      </c>
      <c r="E7485" s="23">
        <v>0.12578223728065391</v>
      </c>
      <c r="F7485" s="23">
        <v>0.37780601056404223</v>
      </c>
      <c r="G7485" s="23">
        <v>-0.48896373531555642</v>
      </c>
      <c r="H7485" s="23">
        <v>-0.25972467982030151</v>
      </c>
      <c r="I7485" s="25">
        <f t="shared" si="468"/>
        <v>0</v>
      </c>
      <c r="J7485" s="25">
        <f t="shared" si="469"/>
        <v>0</v>
      </c>
      <c r="K7485" s="25">
        <f t="shared" si="470"/>
        <v>0</v>
      </c>
      <c r="L7485" s="25">
        <f t="shared" si="471"/>
        <v>0</v>
      </c>
      <c r="M7485" s="25">
        <v>0</v>
      </c>
      <c r="N7485" s="25" t="e">
        <v>#N/A</v>
      </c>
      <c r="O7485" s="25" t="e">
        <f>VLOOKUP(A7485,'NFkB target TFs'!$E$10:$E$54,1,FALSE)</f>
        <v>#N/A</v>
      </c>
      <c r="P7485" s="25" t="e">
        <f>VLOOKUP(A7485,'all NFkB targets'!$A$6:$A$571,1,FALSE)</f>
        <v>#N/A</v>
      </c>
    </row>
    <row r="7486" spans="1:16" x14ac:dyDescent="0.25">
      <c r="A7486" s="96" t="s">
        <v>1324</v>
      </c>
      <c r="B7486" s="21" t="s">
        <v>1325</v>
      </c>
      <c r="C7486" s="21"/>
      <c r="D7486" s="22">
        <v>0</v>
      </c>
      <c r="E7486" s="23">
        <v>-0.13151562508523018</v>
      </c>
      <c r="F7486" s="23">
        <v>-5.9026459739564177E-2</v>
      </c>
      <c r="G7486" s="23">
        <v>-0.14320842053710559</v>
      </c>
      <c r="H7486" s="23">
        <v>-0.26007676324427864</v>
      </c>
      <c r="I7486" s="25">
        <f t="shared" si="468"/>
        <v>0</v>
      </c>
      <c r="J7486" s="25">
        <f t="shared" si="469"/>
        <v>0</v>
      </c>
      <c r="K7486" s="25">
        <f t="shared" si="470"/>
        <v>0</v>
      </c>
      <c r="L7486" s="25">
        <f t="shared" si="471"/>
        <v>0</v>
      </c>
      <c r="M7486" s="25">
        <v>0</v>
      </c>
      <c r="N7486" s="25" t="e">
        <v>#N/A</v>
      </c>
      <c r="O7486" s="25" t="e">
        <f>VLOOKUP(A7486,'NFkB target TFs'!$E$10:$E$54,1,FALSE)</f>
        <v>#N/A</v>
      </c>
      <c r="P7486" s="25" t="e">
        <f>VLOOKUP(A7486,'all NFkB targets'!$A$6:$A$571,1,FALSE)</f>
        <v>#N/A</v>
      </c>
    </row>
    <row r="7487" spans="1:16" x14ac:dyDescent="0.25">
      <c r="A7487" s="96" t="s">
        <v>11551</v>
      </c>
      <c r="B7487" s="21" t="s">
        <v>11552</v>
      </c>
      <c r="C7487" s="21"/>
      <c r="D7487" s="22">
        <v>0</v>
      </c>
      <c r="E7487" s="23">
        <v>-2.0520581127062752E-2</v>
      </c>
      <c r="F7487" s="23">
        <v>-0.18991929664072651</v>
      </c>
      <c r="G7487" s="23">
        <v>-0.18368370436110695</v>
      </c>
      <c r="H7487" s="23">
        <v>-0.26014607603174728</v>
      </c>
      <c r="I7487" s="25">
        <f t="shared" si="468"/>
        <v>0</v>
      </c>
      <c r="J7487" s="25">
        <f t="shared" si="469"/>
        <v>0</v>
      </c>
      <c r="K7487" s="25">
        <f t="shared" si="470"/>
        <v>0</v>
      </c>
      <c r="L7487" s="25">
        <f t="shared" si="471"/>
        <v>0</v>
      </c>
      <c r="M7487" s="25">
        <v>0</v>
      </c>
      <c r="N7487" s="25" t="e">
        <v>#N/A</v>
      </c>
      <c r="O7487" s="25" t="e">
        <f>VLOOKUP(A7487,'NFkB target TFs'!$E$10:$E$54,1,FALSE)</f>
        <v>#N/A</v>
      </c>
      <c r="P7487" s="25" t="e">
        <f>VLOOKUP(A7487,'all NFkB targets'!$A$6:$A$571,1,FALSE)</f>
        <v>#N/A</v>
      </c>
    </row>
    <row r="7488" spans="1:16" x14ac:dyDescent="0.25">
      <c r="A7488" s="96" t="s">
        <v>2534</v>
      </c>
      <c r="B7488" s="21" t="s">
        <v>2535</v>
      </c>
      <c r="C7488" s="21"/>
      <c r="D7488" s="22">
        <v>0</v>
      </c>
      <c r="E7488" s="23">
        <v>-0.10020580355395471</v>
      </c>
      <c r="F7488" s="23">
        <v>5.8862067993810135E-2</v>
      </c>
      <c r="G7488" s="23">
        <v>-0.25561575461150515</v>
      </c>
      <c r="H7488" s="23">
        <v>-0.26026610379016918</v>
      </c>
      <c r="I7488" s="25">
        <f t="shared" si="468"/>
        <v>0</v>
      </c>
      <c r="J7488" s="25">
        <f t="shared" si="469"/>
        <v>0</v>
      </c>
      <c r="K7488" s="25">
        <f t="shared" si="470"/>
        <v>0</v>
      </c>
      <c r="L7488" s="25">
        <f t="shared" si="471"/>
        <v>0</v>
      </c>
      <c r="M7488" s="25">
        <v>0</v>
      </c>
      <c r="N7488" s="25" t="e">
        <v>#N/A</v>
      </c>
      <c r="O7488" s="25" t="e">
        <f>VLOOKUP(A7488,'NFkB target TFs'!$E$10:$E$54,1,FALSE)</f>
        <v>#N/A</v>
      </c>
      <c r="P7488" s="25" t="e">
        <f>VLOOKUP(A7488,'all NFkB targets'!$A$6:$A$571,1,FALSE)</f>
        <v>#N/A</v>
      </c>
    </row>
    <row r="7489" spans="1:16" x14ac:dyDescent="0.25">
      <c r="A7489" s="96" t="s">
        <v>13184</v>
      </c>
      <c r="B7489" s="21" t="s">
        <v>13185</v>
      </c>
      <c r="C7489" s="21"/>
      <c r="D7489" s="22">
        <v>0</v>
      </c>
      <c r="E7489" s="23">
        <v>9.0658464089393931E-2</v>
      </c>
      <c r="F7489" s="24">
        <v>-0.29681755898439621</v>
      </c>
      <c r="G7489" s="24">
        <v>-0.59663768818133955</v>
      </c>
      <c r="H7489" s="24">
        <v>-0.2606955393690466</v>
      </c>
      <c r="I7489" s="25">
        <f t="shared" si="468"/>
        <v>0</v>
      </c>
      <c r="J7489" s="25">
        <f t="shared" si="469"/>
        <v>0</v>
      </c>
      <c r="K7489" s="25">
        <f t="shared" si="470"/>
        <v>1</v>
      </c>
      <c r="L7489" s="25">
        <f t="shared" si="471"/>
        <v>0</v>
      </c>
      <c r="M7489" s="25">
        <v>1</v>
      </c>
      <c r="N7489" s="25" t="e">
        <v>#N/A</v>
      </c>
      <c r="O7489" s="25" t="e">
        <f>VLOOKUP(A7489,'NFkB target TFs'!$E$10:$E$54,1,FALSE)</f>
        <v>#N/A</v>
      </c>
      <c r="P7489" s="25" t="e">
        <f>VLOOKUP(A7489,'all NFkB targets'!$A$6:$A$571,1,FALSE)</f>
        <v>#N/A</v>
      </c>
    </row>
    <row r="7490" spans="1:16" x14ac:dyDescent="0.25">
      <c r="A7490" s="96" t="s">
        <v>14365</v>
      </c>
      <c r="B7490" s="21" t="s">
        <v>941</v>
      </c>
      <c r="C7490" s="21"/>
      <c r="D7490" s="22">
        <v>0</v>
      </c>
      <c r="E7490" s="24">
        <v>-1.1979393776119089</v>
      </c>
      <c r="F7490" s="28">
        <v>0.39131713343026336</v>
      </c>
      <c r="G7490" s="24">
        <v>-3.476093609483033</v>
      </c>
      <c r="H7490" s="24">
        <v>-0.26072281230306732</v>
      </c>
      <c r="I7490" s="25">
        <f t="shared" si="468"/>
        <v>1</v>
      </c>
      <c r="J7490" s="25">
        <f t="shared" si="469"/>
        <v>0</v>
      </c>
      <c r="K7490" s="25">
        <f t="shared" si="470"/>
        <v>1</v>
      </c>
      <c r="L7490" s="25">
        <f t="shared" si="471"/>
        <v>0</v>
      </c>
      <c r="M7490" s="25">
        <v>1</v>
      </c>
      <c r="N7490" s="25" t="e">
        <v>#N/A</v>
      </c>
      <c r="O7490" s="25" t="e">
        <f>VLOOKUP(A7490,'NFkB target TFs'!$E$10:$E$54,1,FALSE)</f>
        <v>#N/A</v>
      </c>
      <c r="P7490" s="25" t="e">
        <f>VLOOKUP(A7490,'all NFkB targets'!$A$6:$A$571,1,FALSE)</f>
        <v>#N/A</v>
      </c>
    </row>
    <row r="7491" spans="1:16" x14ac:dyDescent="0.25">
      <c r="A7491" s="96" t="s">
        <v>7770</v>
      </c>
      <c r="B7491" s="21" t="s">
        <v>7771</v>
      </c>
      <c r="C7491" s="21"/>
      <c r="D7491" s="22">
        <v>0</v>
      </c>
      <c r="E7491" s="23">
        <v>-0.56940444054895123</v>
      </c>
      <c r="F7491" s="23">
        <v>0.30798516727097408</v>
      </c>
      <c r="G7491" s="23">
        <v>-0.15970273010192343</v>
      </c>
      <c r="H7491" s="23">
        <v>-0.26118432504902661</v>
      </c>
      <c r="I7491" s="25">
        <f t="shared" si="468"/>
        <v>0</v>
      </c>
      <c r="J7491" s="25">
        <f t="shared" si="469"/>
        <v>0</v>
      </c>
      <c r="K7491" s="25">
        <f t="shared" si="470"/>
        <v>0</v>
      </c>
      <c r="L7491" s="25">
        <f t="shared" si="471"/>
        <v>0</v>
      </c>
      <c r="M7491" s="25">
        <v>0</v>
      </c>
      <c r="N7491" s="25" t="e">
        <v>#N/A</v>
      </c>
      <c r="O7491" s="25" t="e">
        <f>VLOOKUP(A7491,'NFkB target TFs'!$E$10:$E$54,1,FALSE)</f>
        <v>#N/A</v>
      </c>
      <c r="P7491" s="25" t="e">
        <f>VLOOKUP(A7491,'all NFkB targets'!$A$6:$A$571,1,FALSE)</f>
        <v>#N/A</v>
      </c>
    </row>
    <row r="7492" spans="1:16" x14ac:dyDescent="0.25">
      <c r="A7492" s="96" t="s">
        <v>11223</v>
      </c>
      <c r="B7492" s="21" t="s">
        <v>11224</v>
      </c>
      <c r="C7492" s="21"/>
      <c r="D7492" s="22">
        <v>0</v>
      </c>
      <c r="E7492" s="23">
        <v>0.30909088799025425</v>
      </c>
      <c r="F7492" s="23">
        <v>0.26424218743709943</v>
      </c>
      <c r="G7492" s="23">
        <v>0.39439196993882508</v>
      </c>
      <c r="H7492" s="23">
        <v>-0.26126949383902698</v>
      </c>
      <c r="I7492" s="25">
        <f t="shared" si="468"/>
        <v>0</v>
      </c>
      <c r="J7492" s="25">
        <f t="shared" si="469"/>
        <v>0</v>
      </c>
      <c r="K7492" s="25">
        <f t="shared" si="470"/>
        <v>0</v>
      </c>
      <c r="L7492" s="25">
        <f t="shared" si="471"/>
        <v>0</v>
      </c>
      <c r="M7492" s="25">
        <v>0</v>
      </c>
      <c r="N7492" s="25" t="e">
        <v>#N/A</v>
      </c>
      <c r="O7492" s="25" t="e">
        <f>VLOOKUP(A7492,'NFkB target TFs'!$E$10:$E$54,1,FALSE)</f>
        <v>#N/A</v>
      </c>
      <c r="P7492" s="25" t="e">
        <f>VLOOKUP(A7492,'all NFkB targets'!$A$6:$A$571,1,FALSE)</f>
        <v>#N/A</v>
      </c>
    </row>
    <row r="7493" spans="1:16" x14ac:dyDescent="0.25">
      <c r="A7493" s="96" t="s">
        <v>8888</v>
      </c>
      <c r="B7493" s="21" t="s">
        <v>8889</v>
      </c>
      <c r="C7493" s="21"/>
      <c r="D7493" s="22">
        <v>0</v>
      </c>
      <c r="E7493" s="23">
        <v>1.8853945523019219E-2</v>
      </c>
      <c r="F7493" s="23">
        <v>7.4085450493675709E-2</v>
      </c>
      <c r="G7493" s="23">
        <v>-0.16545918519013381</v>
      </c>
      <c r="H7493" s="23">
        <v>-0.26127614179820091</v>
      </c>
      <c r="I7493" s="25">
        <f t="shared" si="468"/>
        <v>0</v>
      </c>
      <c r="J7493" s="25">
        <f t="shared" si="469"/>
        <v>0</v>
      </c>
      <c r="K7493" s="25">
        <f t="shared" si="470"/>
        <v>0</v>
      </c>
      <c r="L7493" s="25">
        <f t="shared" si="471"/>
        <v>0</v>
      </c>
      <c r="M7493" s="25">
        <v>0</v>
      </c>
      <c r="N7493" s="25" t="e">
        <v>#N/A</v>
      </c>
      <c r="O7493" s="25" t="e">
        <f>VLOOKUP(A7493,'NFkB target TFs'!$E$10:$E$54,1,FALSE)</f>
        <v>#N/A</v>
      </c>
      <c r="P7493" s="25" t="e">
        <f>VLOOKUP(A7493,'all NFkB targets'!$A$6:$A$571,1,FALSE)</f>
        <v>#N/A</v>
      </c>
    </row>
    <row r="7494" spans="1:16" x14ac:dyDescent="0.25">
      <c r="A7494" s="96" t="s">
        <v>6385</v>
      </c>
      <c r="B7494" s="21" t="s">
        <v>6386</v>
      </c>
      <c r="C7494" s="21"/>
      <c r="D7494" s="22">
        <v>0</v>
      </c>
      <c r="E7494" s="23">
        <v>-0.28394295768767208</v>
      </c>
      <c r="F7494" s="23">
        <v>0.12823076374735104</v>
      </c>
      <c r="G7494" s="23">
        <v>-4.4054084498170873E-2</v>
      </c>
      <c r="H7494" s="23">
        <v>-0.26135066707490023</v>
      </c>
      <c r="I7494" s="25">
        <f t="shared" si="468"/>
        <v>0</v>
      </c>
      <c r="J7494" s="25">
        <f t="shared" si="469"/>
        <v>0</v>
      </c>
      <c r="K7494" s="25">
        <f t="shared" si="470"/>
        <v>0</v>
      </c>
      <c r="L7494" s="25">
        <f t="shared" si="471"/>
        <v>0</v>
      </c>
      <c r="M7494" s="25">
        <v>0</v>
      </c>
      <c r="N7494" s="25" t="e">
        <v>#N/A</v>
      </c>
      <c r="O7494" s="25" t="e">
        <f>VLOOKUP(A7494,'NFkB target TFs'!$E$10:$E$54,1,FALSE)</f>
        <v>#N/A</v>
      </c>
      <c r="P7494" s="25" t="e">
        <f>VLOOKUP(A7494,'all NFkB targets'!$A$6:$A$571,1,FALSE)</f>
        <v>#N/A</v>
      </c>
    </row>
    <row r="7495" spans="1:16" x14ac:dyDescent="0.25">
      <c r="A7495" s="96" t="s">
        <v>4290</v>
      </c>
      <c r="B7495" s="21" t="s">
        <v>4291</v>
      </c>
      <c r="C7495" s="21"/>
      <c r="D7495" s="22">
        <v>0</v>
      </c>
      <c r="E7495" s="23">
        <v>0.27557222556929245</v>
      </c>
      <c r="F7495" s="23">
        <v>0.27471974437702917</v>
      </c>
      <c r="G7495" s="23">
        <v>-0.48990030374954946</v>
      </c>
      <c r="H7495" s="23">
        <v>-0.26151074907945199</v>
      </c>
      <c r="I7495" s="25">
        <f t="shared" si="468"/>
        <v>0</v>
      </c>
      <c r="J7495" s="25">
        <f t="shared" si="469"/>
        <v>0</v>
      </c>
      <c r="K7495" s="25">
        <f t="shared" si="470"/>
        <v>0</v>
      </c>
      <c r="L7495" s="25">
        <f t="shared" si="471"/>
        <v>0</v>
      </c>
      <c r="M7495" s="25">
        <v>0</v>
      </c>
      <c r="N7495" s="25" t="e">
        <v>#N/A</v>
      </c>
      <c r="O7495" s="25" t="e">
        <f>VLOOKUP(A7495,'NFkB target TFs'!$E$10:$E$54,1,FALSE)</f>
        <v>#N/A</v>
      </c>
      <c r="P7495" s="25" t="e">
        <f>VLOOKUP(A7495,'all NFkB targets'!$A$6:$A$571,1,FALSE)</f>
        <v>#N/A</v>
      </c>
    </row>
    <row r="7496" spans="1:16" x14ac:dyDescent="0.25">
      <c r="A7496" s="96" t="s">
        <v>8919</v>
      </c>
      <c r="B7496" s="21" t="s">
        <v>941</v>
      </c>
      <c r="C7496" s="21"/>
      <c r="D7496" s="22">
        <v>0</v>
      </c>
      <c r="E7496" s="23">
        <v>-0.27730651299558606</v>
      </c>
      <c r="F7496" s="23">
        <v>-0.40170616603752685</v>
      </c>
      <c r="G7496" s="23">
        <v>-0.57945162549258677</v>
      </c>
      <c r="H7496" s="23">
        <v>-0.2618553162138989</v>
      </c>
      <c r="I7496" s="25">
        <f t="shared" si="468"/>
        <v>0</v>
      </c>
      <c r="J7496" s="25">
        <f t="shared" si="469"/>
        <v>0</v>
      </c>
      <c r="K7496" s="25">
        <f t="shared" si="470"/>
        <v>0</v>
      </c>
      <c r="L7496" s="25">
        <f t="shared" si="471"/>
        <v>0</v>
      </c>
      <c r="M7496" s="25">
        <v>0</v>
      </c>
      <c r="N7496" s="25" t="e">
        <v>#N/A</v>
      </c>
      <c r="O7496" s="25" t="e">
        <f>VLOOKUP(A7496,'NFkB target TFs'!$E$10:$E$54,1,FALSE)</f>
        <v>#N/A</v>
      </c>
      <c r="P7496" s="25" t="e">
        <f>VLOOKUP(A7496,'all NFkB targets'!$A$6:$A$571,1,FALSE)</f>
        <v>#N/A</v>
      </c>
    </row>
    <row r="7497" spans="1:16" x14ac:dyDescent="0.25">
      <c r="A7497" s="96" t="s">
        <v>5743</v>
      </c>
      <c r="B7497" s="21" t="s">
        <v>5744</v>
      </c>
      <c r="C7497" s="21"/>
      <c r="D7497" s="22">
        <v>0</v>
      </c>
      <c r="E7497" s="23">
        <v>-0.17799091594663258</v>
      </c>
      <c r="F7497" s="23">
        <v>-0.14864993669816276</v>
      </c>
      <c r="G7497" s="23">
        <v>-3.1936606802191098E-2</v>
      </c>
      <c r="H7497" s="23">
        <v>-0.26196804877310814</v>
      </c>
      <c r="I7497" s="25">
        <f t="shared" si="468"/>
        <v>0</v>
      </c>
      <c r="J7497" s="25">
        <f t="shared" si="469"/>
        <v>0</v>
      </c>
      <c r="K7497" s="25">
        <f t="shared" si="470"/>
        <v>0</v>
      </c>
      <c r="L7497" s="25">
        <f t="shared" si="471"/>
        <v>0</v>
      </c>
      <c r="M7497" s="25">
        <v>0</v>
      </c>
      <c r="N7497" s="25" t="e">
        <v>#N/A</v>
      </c>
      <c r="O7497" s="25" t="e">
        <f>VLOOKUP(A7497,'NFkB target TFs'!$E$10:$E$54,1,FALSE)</f>
        <v>#N/A</v>
      </c>
      <c r="P7497" s="25" t="e">
        <f>VLOOKUP(A7497,'all NFkB targets'!$A$6:$A$571,1,FALSE)</f>
        <v>#N/A</v>
      </c>
    </row>
    <row r="7498" spans="1:16" x14ac:dyDescent="0.25">
      <c r="A7498" s="96" t="s">
        <v>11835</v>
      </c>
      <c r="B7498" s="21" t="s">
        <v>941</v>
      </c>
      <c r="C7498" s="21"/>
      <c r="D7498" s="22">
        <v>0</v>
      </c>
      <c r="E7498" s="23">
        <v>-0.20384908227914655</v>
      </c>
      <c r="F7498" s="23">
        <v>0.21598798204119754</v>
      </c>
      <c r="G7498" s="23">
        <v>0.12005947101798235</v>
      </c>
      <c r="H7498" s="23">
        <v>-0.26200128213503227</v>
      </c>
      <c r="I7498" s="25">
        <f t="shared" si="468"/>
        <v>0</v>
      </c>
      <c r="J7498" s="25">
        <f t="shared" si="469"/>
        <v>0</v>
      </c>
      <c r="K7498" s="25">
        <f t="shared" si="470"/>
        <v>0</v>
      </c>
      <c r="L7498" s="25">
        <f t="shared" si="471"/>
        <v>0</v>
      </c>
      <c r="M7498" s="25">
        <v>0</v>
      </c>
      <c r="N7498" s="25" t="e">
        <v>#N/A</v>
      </c>
      <c r="O7498" s="25" t="e">
        <f>VLOOKUP(A7498,'NFkB target TFs'!$E$10:$E$54,1,FALSE)</f>
        <v>#N/A</v>
      </c>
      <c r="P7498" s="25" t="e">
        <f>VLOOKUP(A7498,'all NFkB targets'!$A$6:$A$571,1,FALSE)</f>
        <v>#N/A</v>
      </c>
    </row>
    <row r="7499" spans="1:16" x14ac:dyDescent="0.25">
      <c r="A7499" s="96" t="s">
        <v>11515</v>
      </c>
      <c r="B7499" s="21" t="s">
        <v>11516</v>
      </c>
      <c r="C7499" s="21"/>
      <c r="D7499" s="22">
        <v>0</v>
      </c>
      <c r="E7499" s="23">
        <v>4.6686847432239054E-2</v>
      </c>
      <c r="F7499" s="23">
        <v>-0.56059951033572331</v>
      </c>
      <c r="G7499" s="23">
        <v>4.2615089651812148E-2</v>
      </c>
      <c r="H7499" s="23">
        <v>-0.26208057039175436</v>
      </c>
      <c r="I7499" s="25">
        <f t="shared" si="468"/>
        <v>0</v>
      </c>
      <c r="J7499" s="25">
        <f t="shared" si="469"/>
        <v>0</v>
      </c>
      <c r="K7499" s="25">
        <f t="shared" si="470"/>
        <v>0</v>
      </c>
      <c r="L7499" s="25">
        <f t="shared" si="471"/>
        <v>0</v>
      </c>
      <c r="M7499" s="25">
        <v>0</v>
      </c>
      <c r="N7499" s="25" t="e">
        <v>#N/A</v>
      </c>
      <c r="O7499" s="25" t="e">
        <f>VLOOKUP(A7499,'NFkB target TFs'!$E$10:$E$54,1,FALSE)</f>
        <v>#N/A</v>
      </c>
      <c r="P7499" s="25" t="e">
        <f>VLOOKUP(A7499,'all NFkB targets'!$A$6:$A$571,1,FALSE)</f>
        <v>#N/A</v>
      </c>
    </row>
    <row r="7500" spans="1:16" x14ac:dyDescent="0.25">
      <c r="A7500" s="96" t="s">
        <v>10530</v>
      </c>
      <c r="B7500" s="21" t="s">
        <v>10531</v>
      </c>
      <c r="C7500" s="21"/>
      <c r="D7500" s="22">
        <v>0</v>
      </c>
      <c r="E7500" s="23">
        <v>0.47475751719904252</v>
      </c>
      <c r="F7500" s="23">
        <v>-4.1920985881130045E-2</v>
      </c>
      <c r="G7500" s="23">
        <v>-0.14869721873557057</v>
      </c>
      <c r="H7500" s="23">
        <v>-0.26226545171482402</v>
      </c>
      <c r="I7500" s="25">
        <f t="shared" si="468"/>
        <v>0</v>
      </c>
      <c r="J7500" s="25">
        <f t="shared" si="469"/>
        <v>0</v>
      </c>
      <c r="K7500" s="25">
        <f t="shared" si="470"/>
        <v>0</v>
      </c>
      <c r="L7500" s="25">
        <f t="shared" si="471"/>
        <v>0</v>
      </c>
      <c r="M7500" s="25">
        <v>0</v>
      </c>
      <c r="N7500" s="25" t="e">
        <v>#N/A</v>
      </c>
      <c r="O7500" s="25" t="e">
        <f>VLOOKUP(A7500,'NFkB target TFs'!$E$10:$E$54,1,FALSE)</f>
        <v>#N/A</v>
      </c>
      <c r="P7500" s="25" t="e">
        <f>VLOOKUP(A7500,'all NFkB targets'!$A$6:$A$571,1,FALSE)</f>
        <v>#N/A</v>
      </c>
    </row>
    <row r="7501" spans="1:16" x14ac:dyDescent="0.25">
      <c r="A7501" s="96" t="s">
        <v>6482</v>
      </c>
      <c r="B7501" s="21" t="s">
        <v>941</v>
      </c>
      <c r="C7501" s="21"/>
      <c r="D7501" s="22">
        <v>0</v>
      </c>
      <c r="E7501" s="23">
        <v>0.28456353042178367</v>
      </c>
      <c r="F7501" s="23">
        <v>0.4502542213252208</v>
      </c>
      <c r="G7501" s="23">
        <v>5.6809597903027052E-2</v>
      </c>
      <c r="H7501" s="23">
        <v>-0.26241321598515305</v>
      </c>
      <c r="I7501" s="25">
        <f t="shared" si="468"/>
        <v>0</v>
      </c>
      <c r="J7501" s="25">
        <f t="shared" si="469"/>
        <v>0</v>
      </c>
      <c r="K7501" s="25">
        <f t="shared" si="470"/>
        <v>0</v>
      </c>
      <c r="L7501" s="25">
        <f t="shared" si="471"/>
        <v>0</v>
      </c>
      <c r="M7501" s="25">
        <v>0</v>
      </c>
      <c r="N7501" s="25" t="e">
        <v>#N/A</v>
      </c>
      <c r="O7501" s="25" t="e">
        <f>VLOOKUP(A7501,'NFkB target TFs'!$E$10:$E$54,1,FALSE)</f>
        <v>#N/A</v>
      </c>
      <c r="P7501" s="25" t="e">
        <f>VLOOKUP(A7501,'all NFkB targets'!$A$6:$A$571,1,FALSE)</f>
        <v>#N/A</v>
      </c>
    </row>
    <row r="7502" spans="1:16" x14ac:dyDescent="0.25">
      <c r="A7502" s="96" t="s">
        <v>1452</v>
      </c>
      <c r="B7502" s="21" t="s">
        <v>1453</v>
      </c>
      <c r="C7502" s="21"/>
      <c r="D7502" s="22">
        <v>0</v>
      </c>
      <c r="E7502" s="23">
        <v>-3.1182860966112218E-2</v>
      </c>
      <c r="F7502" s="23">
        <v>-0.20766922120099668</v>
      </c>
      <c r="G7502" s="23">
        <v>-0.23378194369013652</v>
      </c>
      <c r="H7502" s="23">
        <v>-0.2627153351153213</v>
      </c>
      <c r="I7502" s="25">
        <f t="shared" si="468"/>
        <v>0</v>
      </c>
      <c r="J7502" s="25">
        <f t="shared" si="469"/>
        <v>0</v>
      </c>
      <c r="K7502" s="25">
        <f t="shared" si="470"/>
        <v>0</v>
      </c>
      <c r="L7502" s="25">
        <f t="shared" si="471"/>
        <v>0</v>
      </c>
      <c r="M7502" s="25">
        <v>0</v>
      </c>
      <c r="N7502" s="25" t="e">
        <v>#N/A</v>
      </c>
      <c r="O7502" s="25" t="e">
        <f>VLOOKUP(A7502,'NFkB target TFs'!$E$10:$E$54,1,FALSE)</f>
        <v>#N/A</v>
      </c>
      <c r="P7502" s="25" t="e">
        <f>VLOOKUP(A7502,'all NFkB targets'!$A$6:$A$571,1,FALSE)</f>
        <v>#N/A</v>
      </c>
    </row>
    <row r="7503" spans="1:16" x14ac:dyDescent="0.25">
      <c r="A7503" s="96" t="s">
        <v>12132</v>
      </c>
      <c r="B7503" s="21" t="s">
        <v>12133</v>
      </c>
      <c r="C7503" s="21"/>
      <c r="D7503" s="22">
        <v>0</v>
      </c>
      <c r="E7503" s="24">
        <v>-0.62265744138852397</v>
      </c>
      <c r="F7503" s="28">
        <v>0.56485454017396997</v>
      </c>
      <c r="G7503" s="23">
        <v>7.8748283556204238E-2</v>
      </c>
      <c r="H7503" s="24">
        <v>-0.26283276626157726</v>
      </c>
      <c r="I7503" s="25">
        <f t="shared" si="468"/>
        <v>1</v>
      </c>
      <c r="J7503" s="25">
        <f t="shared" si="469"/>
        <v>0</v>
      </c>
      <c r="K7503" s="25">
        <f t="shared" si="470"/>
        <v>0</v>
      </c>
      <c r="L7503" s="25">
        <f t="shared" si="471"/>
        <v>0</v>
      </c>
      <c r="M7503" s="25">
        <v>1</v>
      </c>
      <c r="N7503" s="25" t="e">
        <v>#N/A</v>
      </c>
      <c r="O7503" s="25" t="e">
        <f>VLOOKUP(A7503,'NFkB target TFs'!$E$10:$E$54,1,FALSE)</f>
        <v>#N/A</v>
      </c>
      <c r="P7503" s="25" t="e">
        <f>VLOOKUP(A7503,'all NFkB targets'!$A$6:$A$571,1,FALSE)</f>
        <v>#N/A</v>
      </c>
    </row>
    <row r="7504" spans="1:16" x14ac:dyDescent="0.25">
      <c r="A7504" s="96" t="s">
        <v>6709</v>
      </c>
      <c r="B7504" s="21" t="s">
        <v>6710</v>
      </c>
      <c r="C7504" s="21"/>
      <c r="D7504" s="22">
        <v>0</v>
      </c>
      <c r="E7504" s="23">
        <v>0.14132680627498423</v>
      </c>
      <c r="F7504" s="23">
        <v>-0.3783365495272985</v>
      </c>
      <c r="G7504" s="23">
        <v>-0.44955199698305043</v>
      </c>
      <c r="H7504" s="23">
        <v>-0.26291533979659809</v>
      </c>
      <c r="I7504" s="25">
        <f t="shared" si="468"/>
        <v>0</v>
      </c>
      <c r="J7504" s="25">
        <f t="shared" si="469"/>
        <v>0</v>
      </c>
      <c r="K7504" s="25">
        <f t="shared" si="470"/>
        <v>0</v>
      </c>
      <c r="L7504" s="25">
        <f t="shared" si="471"/>
        <v>0</v>
      </c>
      <c r="M7504" s="25">
        <v>0</v>
      </c>
      <c r="N7504" s="25" t="e">
        <v>#N/A</v>
      </c>
      <c r="O7504" s="25" t="e">
        <f>VLOOKUP(A7504,'NFkB target TFs'!$E$10:$E$54,1,FALSE)</f>
        <v>#N/A</v>
      </c>
      <c r="P7504" s="25" t="e">
        <f>VLOOKUP(A7504,'all NFkB targets'!$A$6:$A$571,1,FALSE)</f>
        <v>#N/A</v>
      </c>
    </row>
    <row r="7505" spans="1:16" x14ac:dyDescent="0.25">
      <c r="A7505" s="96" t="s">
        <v>3567</v>
      </c>
      <c r="B7505" s="21" t="s">
        <v>3568</v>
      </c>
      <c r="C7505" s="21"/>
      <c r="D7505" s="22">
        <v>0</v>
      </c>
      <c r="E7505" s="23">
        <v>-0.20597466190248517</v>
      </c>
      <c r="F7505" s="23">
        <v>0.10575966117080292</v>
      </c>
      <c r="G7505" s="23">
        <v>0.27558225708446082</v>
      </c>
      <c r="H7505" s="23">
        <v>-0.26305501885490301</v>
      </c>
      <c r="I7505" s="25">
        <f t="shared" si="468"/>
        <v>0</v>
      </c>
      <c r="J7505" s="25">
        <f t="shared" si="469"/>
        <v>0</v>
      </c>
      <c r="K7505" s="25">
        <f t="shared" si="470"/>
        <v>0</v>
      </c>
      <c r="L7505" s="25">
        <f t="shared" si="471"/>
        <v>0</v>
      </c>
      <c r="M7505" s="25">
        <v>0</v>
      </c>
      <c r="N7505" s="25" t="e">
        <v>#N/A</v>
      </c>
      <c r="O7505" s="25" t="e">
        <f>VLOOKUP(A7505,'NFkB target TFs'!$E$10:$E$54,1,FALSE)</f>
        <v>#N/A</v>
      </c>
      <c r="P7505" s="25" t="e">
        <f>VLOOKUP(A7505,'all NFkB targets'!$A$6:$A$571,1,FALSE)</f>
        <v>#N/A</v>
      </c>
    </row>
    <row r="7506" spans="1:16" x14ac:dyDescent="0.25">
      <c r="A7506" s="96" t="s">
        <v>11144</v>
      </c>
      <c r="B7506" s="21" t="s">
        <v>11145</v>
      </c>
      <c r="C7506" s="21"/>
      <c r="D7506" s="22">
        <v>0</v>
      </c>
      <c r="E7506" s="23">
        <v>-9.4061384465563849E-2</v>
      </c>
      <c r="F7506" s="23">
        <v>0.18466882003374607</v>
      </c>
      <c r="G7506" s="23">
        <v>-0.22179123906684806</v>
      </c>
      <c r="H7506" s="23">
        <v>-0.26310620135202939</v>
      </c>
      <c r="I7506" s="25">
        <f t="shared" si="468"/>
        <v>0</v>
      </c>
      <c r="J7506" s="25">
        <f t="shared" si="469"/>
        <v>0</v>
      </c>
      <c r="K7506" s="25">
        <f t="shared" si="470"/>
        <v>0</v>
      </c>
      <c r="L7506" s="25">
        <f t="shared" si="471"/>
        <v>0</v>
      </c>
      <c r="M7506" s="25">
        <v>0</v>
      </c>
      <c r="N7506" s="25" t="e">
        <v>#N/A</v>
      </c>
      <c r="O7506" s="25" t="e">
        <f>VLOOKUP(A7506,'NFkB target TFs'!$E$10:$E$54,1,FALSE)</f>
        <v>#N/A</v>
      </c>
      <c r="P7506" s="25" t="e">
        <f>VLOOKUP(A7506,'all NFkB targets'!$A$6:$A$571,1,FALSE)</f>
        <v>#N/A</v>
      </c>
    </row>
    <row r="7507" spans="1:16" x14ac:dyDescent="0.25">
      <c r="A7507" s="96" t="s">
        <v>1851</v>
      </c>
      <c r="B7507" s="21" t="s">
        <v>1852</v>
      </c>
      <c r="C7507" s="21"/>
      <c r="D7507" s="22">
        <v>0</v>
      </c>
      <c r="E7507" s="23">
        <v>0.22295966062086969</v>
      </c>
      <c r="F7507" s="23">
        <v>-0.1787414466962722</v>
      </c>
      <c r="G7507" s="23">
        <v>-6.4223749083129431E-2</v>
      </c>
      <c r="H7507" s="23">
        <v>-0.26320789696628377</v>
      </c>
      <c r="I7507" s="25">
        <f t="shared" si="468"/>
        <v>0</v>
      </c>
      <c r="J7507" s="25">
        <f t="shared" si="469"/>
        <v>0</v>
      </c>
      <c r="K7507" s="25">
        <f t="shared" si="470"/>
        <v>0</v>
      </c>
      <c r="L7507" s="25">
        <f t="shared" si="471"/>
        <v>0</v>
      </c>
      <c r="M7507" s="25">
        <v>0</v>
      </c>
      <c r="N7507" s="25" t="e">
        <v>#N/A</v>
      </c>
      <c r="O7507" s="25" t="e">
        <f>VLOOKUP(A7507,'NFkB target TFs'!$E$10:$E$54,1,FALSE)</f>
        <v>#N/A</v>
      </c>
      <c r="P7507" s="25" t="e">
        <f>VLOOKUP(A7507,'all NFkB targets'!$A$6:$A$571,1,FALSE)</f>
        <v>#N/A</v>
      </c>
    </row>
    <row r="7508" spans="1:16" x14ac:dyDescent="0.25">
      <c r="A7508" s="96" t="s">
        <v>725</v>
      </c>
      <c r="B7508" s="21" t="s">
        <v>726</v>
      </c>
      <c r="C7508" s="21"/>
      <c r="D7508" s="22">
        <v>0</v>
      </c>
      <c r="E7508" s="23">
        <v>-0.19818858155794969</v>
      </c>
      <c r="F7508" s="23">
        <v>0.1653279873322159</v>
      </c>
      <c r="G7508" s="23">
        <v>-5.5906683389894934E-2</v>
      </c>
      <c r="H7508" s="23">
        <v>-0.26333818936653808</v>
      </c>
      <c r="I7508" s="25">
        <f t="shared" si="468"/>
        <v>0</v>
      </c>
      <c r="J7508" s="25">
        <f t="shared" si="469"/>
        <v>0</v>
      </c>
      <c r="K7508" s="25">
        <f t="shared" si="470"/>
        <v>0</v>
      </c>
      <c r="L7508" s="25">
        <f t="shared" si="471"/>
        <v>0</v>
      </c>
      <c r="M7508" s="25">
        <v>0</v>
      </c>
      <c r="N7508" s="25" t="e">
        <v>#N/A</v>
      </c>
      <c r="O7508" s="25" t="e">
        <f>VLOOKUP(A7508,'NFkB target TFs'!$E$10:$E$54,1,FALSE)</f>
        <v>#N/A</v>
      </c>
      <c r="P7508" s="25" t="e">
        <f>VLOOKUP(A7508,'all NFkB targets'!$A$6:$A$571,1,FALSE)</f>
        <v>#N/A</v>
      </c>
    </row>
    <row r="7509" spans="1:16" x14ac:dyDescent="0.25">
      <c r="A7509" s="96" t="s">
        <v>9662</v>
      </c>
      <c r="B7509" s="21" t="s">
        <v>9663</v>
      </c>
      <c r="C7509" s="21"/>
      <c r="D7509" s="22">
        <v>0</v>
      </c>
      <c r="E7509" s="23">
        <v>0.19294474707659204</v>
      </c>
      <c r="F7509" s="23">
        <v>0.28034509516645462</v>
      </c>
      <c r="G7509" s="23">
        <v>0.30603287401667978</v>
      </c>
      <c r="H7509" s="23">
        <v>-0.26341637999468892</v>
      </c>
      <c r="I7509" s="25">
        <f t="shared" si="468"/>
        <v>0</v>
      </c>
      <c r="J7509" s="25">
        <f t="shared" si="469"/>
        <v>0</v>
      </c>
      <c r="K7509" s="25">
        <f t="shared" si="470"/>
        <v>0</v>
      </c>
      <c r="L7509" s="25">
        <f t="shared" si="471"/>
        <v>0</v>
      </c>
      <c r="M7509" s="25">
        <v>0</v>
      </c>
      <c r="N7509" s="25" t="e">
        <v>#N/A</v>
      </c>
      <c r="O7509" s="25" t="e">
        <f>VLOOKUP(A7509,'NFkB target TFs'!$E$10:$E$54,1,FALSE)</f>
        <v>#N/A</v>
      </c>
      <c r="P7509" s="25" t="e">
        <f>VLOOKUP(A7509,'all NFkB targets'!$A$6:$A$571,1,FALSE)</f>
        <v>#N/A</v>
      </c>
    </row>
    <row r="7510" spans="1:16" x14ac:dyDescent="0.25">
      <c r="A7510" s="96" t="s">
        <v>3933</v>
      </c>
      <c r="B7510" s="21" t="s">
        <v>3934</v>
      </c>
      <c r="C7510" s="21"/>
      <c r="D7510" s="22">
        <v>0</v>
      </c>
      <c r="E7510" s="23">
        <v>-1.6029687754241295E-2</v>
      </c>
      <c r="F7510" s="23">
        <v>0.29808135293299465</v>
      </c>
      <c r="G7510" s="23">
        <v>0.28738967618288364</v>
      </c>
      <c r="H7510" s="23">
        <v>-0.26344778759922888</v>
      </c>
      <c r="I7510" s="25">
        <f t="shared" si="468"/>
        <v>0</v>
      </c>
      <c r="J7510" s="25">
        <f t="shared" si="469"/>
        <v>0</v>
      </c>
      <c r="K7510" s="25">
        <f t="shared" si="470"/>
        <v>0</v>
      </c>
      <c r="L7510" s="25">
        <f t="shared" si="471"/>
        <v>0</v>
      </c>
      <c r="M7510" s="25">
        <v>0</v>
      </c>
      <c r="N7510" s="25" t="e">
        <v>#N/A</v>
      </c>
      <c r="O7510" s="25" t="e">
        <f>VLOOKUP(A7510,'NFkB target TFs'!$E$10:$E$54,1,FALSE)</f>
        <v>#N/A</v>
      </c>
      <c r="P7510" s="25" t="e">
        <f>VLOOKUP(A7510,'all NFkB targets'!$A$6:$A$571,1,FALSE)</f>
        <v>#N/A</v>
      </c>
    </row>
    <row r="7511" spans="1:16" x14ac:dyDescent="0.25">
      <c r="A7511" s="96" t="s">
        <v>8949</v>
      </c>
      <c r="B7511" s="21" t="s">
        <v>941</v>
      </c>
      <c r="C7511" s="21"/>
      <c r="D7511" s="22">
        <v>0</v>
      </c>
      <c r="E7511" s="23">
        <v>0.15869774601905853</v>
      </c>
      <c r="F7511" s="23">
        <v>0.32541666942060798</v>
      </c>
      <c r="G7511" s="23">
        <v>0.46106436083779045</v>
      </c>
      <c r="H7511" s="23">
        <v>-0.26344851155971116</v>
      </c>
      <c r="I7511" s="25">
        <f t="shared" si="468"/>
        <v>0</v>
      </c>
      <c r="J7511" s="25">
        <f t="shared" si="469"/>
        <v>0</v>
      </c>
      <c r="K7511" s="25">
        <f t="shared" si="470"/>
        <v>0</v>
      </c>
      <c r="L7511" s="25">
        <f t="shared" si="471"/>
        <v>0</v>
      </c>
      <c r="M7511" s="25">
        <v>0</v>
      </c>
      <c r="N7511" s="25" t="e">
        <v>#N/A</v>
      </c>
      <c r="O7511" s="25" t="e">
        <f>VLOOKUP(A7511,'NFkB target TFs'!$E$10:$E$54,1,FALSE)</f>
        <v>#N/A</v>
      </c>
      <c r="P7511" s="25" t="e">
        <f>VLOOKUP(A7511,'all NFkB targets'!$A$6:$A$571,1,FALSE)</f>
        <v>#N/A</v>
      </c>
    </row>
    <row r="7512" spans="1:16" x14ac:dyDescent="0.25">
      <c r="A7512" s="96" t="s">
        <v>11717</v>
      </c>
      <c r="B7512" s="21" t="s">
        <v>11718</v>
      </c>
      <c r="C7512" s="21"/>
      <c r="D7512" s="22">
        <v>0</v>
      </c>
      <c r="E7512" s="23">
        <v>4.5958581873108577E-2</v>
      </c>
      <c r="F7512" s="23">
        <v>0.2870345243188504</v>
      </c>
      <c r="G7512" s="23">
        <v>0.27580484119038234</v>
      </c>
      <c r="H7512" s="23">
        <v>-0.26350235547047685</v>
      </c>
      <c r="I7512" s="25">
        <f t="shared" si="468"/>
        <v>0</v>
      </c>
      <c r="J7512" s="25">
        <f t="shared" si="469"/>
        <v>0</v>
      </c>
      <c r="K7512" s="25">
        <f t="shared" si="470"/>
        <v>0</v>
      </c>
      <c r="L7512" s="25">
        <f t="shared" si="471"/>
        <v>0</v>
      </c>
      <c r="M7512" s="25">
        <v>0</v>
      </c>
      <c r="N7512" s="25" t="e">
        <v>#N/A</v>
      </c>
      <c r="O7512" s="25" t="e">
        <f>VLOOKUP(A7512,'NFkB target TFs'!$E$10:$E$54,1,FALSE)</f>
        <v>#N/A</v>
      </c>
      <c r="P7512" s="25" t="e">
        <f>VLOOKUP(A7512,'all NFkB targets'!$A$6:$A$571,1,FALSE)</f>
        <v>#N/A</v>
      </c>
    </row>
    <row r="7513" spans="1:16" x14ac:dyDescent="0.25">
      <c r="A7513" s="96" t="s">
        <v>4986</v>
      </c>
      <c r="B7513" s="21" t="s">
        <v>4987</v>
      </c>
      <c r="C7513" s="21"/>
      <c r="D7513" s="22">
        <v>0</v>
      </c>
      <c r="E7513" s="23">
        <v>0.24715433373903828</v>
      </c>
      <c r="F7513" s="23">
        <v>5.2848995553413457E-2</v>
      </c>
      <c r="G7513" s="23">
        <v>-9.9510360669128842E-2</v>
      </c>
      <c r="H7513" s="23">
        <v>-0.26387334062537493</v>
      </c>
      <c r="I7513" s="25">
        <f t="shared" si="468"/>
        <v>0</v>
      </c>
      <c r="J7513" s="25">
        <f t="shared" si="469"/>
        <v>0</v>
      </c>
      <c r="K7513" s="25">
        <f t="shared" si="470"/>
        <v>0</v>
      </c>
      <c r="L7513" s="25">
        <f t="shared" si="471"/>
        <v>0</v>
      </c>
      <c r="M7513" s="25">
        <v>0</v>
      </c>
      <c r="N7513" s="25" t="e">
        <v>#N/A</v>
      </c>
      <c r="O7513" s="25" t="e">
        <f>VLOOKUP(A7513,'NFkB target TFs'!$E$10:$E$54,1,FALSE)</f>
        <v>#N/A</v>
      </c>
      <c r="P7513" s="25" t="e">
        <f>VLOOKUP(A7513,'all NFkB targets'!$A$6:$A$571,1,FALSE)</f>
        <v>#N/A</v>
      </c>
    </row>
    <row r="7514" spans="1:16" x14ac:dyDescent="0.25">
      <c r="A7514" s="96" t="s">
        <v>7239</v>
      </c>
      <c r="B7514" s="21" t="s">
        <v>7240</v>
      </c>
      <c r="C7514" s="21"/>
      <c r="D7514" s="22">
        <v>0</v>
      </c>
      <c r="E7514" s="23">
        <v>-0.27669168979462744</v>
      </c>
      <c r="F7514" s="23">
        <v>0.12194574331703646</v>
      </c>
      <c r="G7514" s="23">
        <v>-0.48119959591607359</v>
      </c>
      <c r="H7514" s="23">
        <v>-0.26406378593681729</v>
      </c>
      <c r="I7514" s="25">
        <f t="shared" si="468"/>
        <v>0</v>
      </c>
      <c r="J7514" s="25">
        <f t="shared" si="469"/>
        <v>0</v>
      </c>
      <c r="K7514" s="25">
        <f t="shared" si="470"/>
        <v>0</v>
      </c>
      <c r="L7514" s="25">
        <f t="shared" si="471"/>
        <v>0</v>
      </c>
      <c r="M7514" s="25">
        <v>0</v>
      </c>
      <c r="N7514" s="25" t="e">
        <v>#N/A</v>
      </c>
      <c r="O7514" s="25" t="e">
        <f>VLOOKUP(A7514,'NFkB target TFs'!$E$10:$E$54,1,FALSE)</f>
        <v>#N/A</v>
      </c>
      <c r="P7514" s="25" t="e">
        <f>VLOOKUP(A7514,'all NFkB targets'!$A$6:$A$571,1,FALSE)</f>
        <v>#N/A</v>
      </c>
    </row>
    <row r="7515" spans="1:16" x14ac:dyDescent="0.25">
      <c r="A7515" s="96" t="s">
        <v>12108</v>
      </c>
      <c r="B7515" s="21" t="s">
        <v>12109</v>
      </c>
      <c r="C7515" s="21"/>
      <c r="D7515" s="22">
        <v>0</v>
      </c>
      <c r="E7515" s="28">
        <v>1.1169359055197523</v>
      </c>
      <c r="F7515" s="28">
        <v>0.18243498965901056</v>
      </c>
      <c r="G7515" s="28">
        <v>0.19827819749155201</v>
      </c>
      <c r="H7515" s="24">
        <v>-0.26427524622048132</v>
      </c>
      <c r="I7515" s="25">
        <f t="shared" si="468"/>
        <v>1</v>
      </c>
      <c r="J7515" s="25">
        <f t="shared" si="469"/>
        <v>0</v>
      </c>
      <c r="K7515" s="25">
        <f t="shared" si="470"/>
        <v>0</v>
      </c>
      <c r="L7515" s="25">
        <f t="shared" si="471"/>
        <v>0</v>
      </c>
      <c r="M7515" s="25">
        <v>1</v>
      </c>
      <c r="N7515" s="25" t="e">
        <v>#N/A</v>
      </c>
      <c r="O7515" s="25" t="e">
        <f>VLOOKUP(A7515,'NFkB target TFs'!$E$10:$E$54,1,FALSE)</f>
        <v>#N/A</v>
      </c>
      <c r="P7515" s="25" t="e">
        <f>VLOOKUP(A7515,'all NFkB targets'!$A$6:$A$571,1,FALSE)</f>
        <v>#N/A</v>
      </c>
    </row>
    <row r="7516" spans="1:16" x14ac:dyDescent="0.25">
      <c r="A7516" s="96" t="s">
        <v>12049</v>
      </c>
      <c r="B7516" s="21" t="s">
        <v>12050</v>
      </c>
      <c r="C7516" s="21"/>
      <c r="D7516" s="22">
        <v>0</v>
      </c>
      <c r="E7516" s="24">
        <v>-0.69869449873126677</v>
      </c>
      <c r="F7516" s="24">
        <v>-0.19233653706982437</v>
      </c>
      <c r="G7516" s="24">
        <v>-0.33649493823420334</v>
      </c>
      <c r="H7516" s="24">
        <v>-0.26429109596929201</v>
      </c>
      <c r="I7516" s="25">
        <f t="shared" si="468"/>
        <v>1</v>
      </c>
      <c r="J7516" s="25">
        <f t="shared" si="469"/>
        <v>0</v>
      </c>
      <c r="K7516" s="25">
        <f t="shared" si="470"/>
        <v>0</v>
      </c>
      <c r="L7516" s="25">
        <f t="shared" si="471"/>
        <v>0</v>
      </c>
      <c r="M7516" s="25">
        <v>1</v>
      </c>
      <c r="N7516" s="25" t="e">
        <v>#N/A</v>
      </c>
      <c r="O7516" s="25" t="e">
        <f>VLOOKUP(A7516,'NFkB target TFs'!$E$10:$E$54,1,FALSE)</f>
        <v>#N/A</v>
      </c>
      <c r="P7516" s="25" t="e">
        <f>VLOOKUP(A7516,'all NFkB targets'!$A$6:$A$571,1,FALSE)</f>
        <v>#N/A</v>
      </c>
    </row>
    <row r="7517" spans="1:16" x14ac:dyDescent="0.25">
      <c r="A7517" s="96" t="s">
        <v>10401</v>
      </c>
      <c r="B7517" s="21" t="s">
        <v>10402</v>
      </c>
      <c r="C7517" s="21"/>
      <c r="D7517" s="22">
        <v>0</v>
      </c>
      <c r="E7517" s="23">
        <v>-7.0614766604394988E-2</v>
      </c>
      <c r="F7517" s="23">
        <v>1.4805934775406066E-2</v>
      </c>
      <c r="G7517" s="23">
        <v>0.185462021313132</v>
      </c>
      <c r="H7517" s="23">
        <v>-0.26430262106278968</v>
      </c>
      <c r="I7517" s="25">
        <f t="shared" si="468"/>
        <v>0</v>
      </c>
      <c r="J7517" s="25">
        <f t="shared" si="469"/>
        <v>0</v>
      </c>
      <c r="K7517" s="25">
        <f t="shared" si="470"/>
        <v>0</v>
      </c>
      <c r="L7517" s="25">
        <f t="shared" si="471"/>
        <v>0</v>
      </c>
      <c r="M7517" s="25">
        <v>0</v>
      </c>
      <c r="N7517" s="25" t="e">
        <v>#N/A</v>
      </c>
      <c r="O7517" s="25" t="e">
        <f>VLOOKUP(A7517,'NFkB target TFs'!$E$10:$E$54,1,FALSE)</f>
        <v>#N/A</v>
      </c>
      <c r="P7517" s="25" t="e">
        <f>VLOOKUP(A7517,'all NFkB targets'!$A$6:$A$571,1,FALSE)</f>
        <v>#N/A</v>
      </c>
    </row>
    <row r="7518" spans="1:16" x14ac:dyDescent="0.25">
      <c r="A7518" s="96" t="s">
        <v>5429</v>
      </c>
      <c r="B7518" s="21" t="s">
        <v>5430</v>
      </c>
      <c r="C7518" s="21"/>
      <c r="D7518" s="22">
        <v>0</v>
      </c>
      <c r="E7518" s="23">
        <v>0.18541816790933885</v>
      </c>
      <c r="F7518" s="23">
        <v>5.6200138770465542E-2</v>
      </c>
      <c r="G7518" s="23">
        <v>6.0754031079096237E-2</v>
      </c>
      <c r="H7518" s="23">
        <v>-0.26432139867033688</v>
      </c>
      <c r="I7518" s="25">
        <f t="shared" si="468"/>
        <v>0</v>
      </c>
      <c r="J7518" s="25">
        <f t="shared" si="469"/>
        <v>0</v>
      </c>
      <c r="K7518" s="25">
        <f t="shared" si="470"/>
        <v>0</v>
      </c>
      <c r="L7518" s="25">
        <f t="shared" si="471"/>
        <v>0</v>
      </c>
      <c r="M7518" s="25">
        <v>0</v>
      </c>
      <c r="N7518" s="25" t="e">
        <v>#N/A</v>
      </c>
      <c r="O7518" s="25" t="e">
        <f>VLOOKUP(A7518,'NFkB target TFs'!$E$10:$E$54,1,FALSE)</f>
        <v>#N/A</v>
      </c>
      <c r="P7518" s="25" t="e">
        <f>VLOOKUP(A7518,'all NFkB targets'!$A$6:$A$571,1,FALSE)</f>
        <v>#N/A</v>
      </c>
    </row>
    <row r="7519" spans="1:16" x14ac:dyDescent="0.25">
      <c r="A7519" s="96" t="s">
        <v>4850</v>
      </c>
      <c r="B7519" s="21" t="s">
        <v>4851</v>
      </c>
      <c r="C7519" s="21"/>
      <c r="D7519" s="22">
        <v>0</v>
      </c>
      <c r="E7519" s="23">
        <v>0.15508025042484103</v>
      </c>
      <c r="F7519" s="23">
        <v>7.1476355823055282E-2</v>
      </c>
      <c r="G7519" s="23">
        <v>0.12544766488077363</v>
      </c>
      <c r="H7519" s="23">
        <v>-0.26472908346446666</v>
      </c>
      <c r="I7519" s="25">
        <f t="shared" si="468"/>
        <v>0</v>
      </c>
      <c r="J7519" s="25">
        <f t="shared" si="469"/>
        <v>0</v>
      </c>
      <c r="K7519" s="25">
        <f t="shared" si="470"/>
        <v>0</v>
      </c>
      <c r="L7519" s="25">
        <f t="shared" si="471"/>
        <v>0</v>
      </c>
      <c r="M7519" s="25">
        <v>0</v>
      </c>
      <c r="N7519" s="25" t="e">
        <v>#N/A</v>
      </c>
      <c r="O7519" s="25" t="e">
        <f>VLOOKUP(A7519,'NFkB target TFs'!$E$10:$E$54,1,FALSE)</f>
        <v>#N/A</v>
      </c>
      <c r="P7519" s="25" t="e">
        <f>VLOOKUP(A7519,'all NFkB targets'!$A$6:$A$571,1,FALSE)</f>
        <v>#N/A</v>
      </c>
    </row>
    <row r="7520" spans="1:16" x14ac:dyDescent="0.25">
      <c r="A7520" s="96" t="s">
        <v>12625</v>
      </c>
      <c r="B7520" s="21" t="s">
        <v>12626</v>
      </c>
      <c r="C7520" s="21"/>
      <c r="D7520" s="22">
        <v>0</v>
      </c>
      <c r="E7520" s="28">
        <v>0.35132074370008542</v>
      </c>
      <c r="F7520" s="24">
        <v>-0.65914750374995257</v>
      </c>
      <c r="G7520" s="24">
        <v>-0.32188208251143496</v>
      </c>
      <c r="H7520" s="24">
        <v>-0.26507181161513449</v>
      </c>
      <c r="I7520" s="25">
        <f t="shared" si="468"/>
        <v>0</v>
      </c>
      <c r="J7520" s="25">
        <f t="shared" si="469"/>
        <v>1</v>
      </c>
      <c r="K7520" s="25">
        <f t="shared" si="470"/>
        <v>0</v>
      </c>
      <c r="L7520" s="25">
        <f t="shared" si="471"/>
        <v>0</v>
      </c>
      <c r="M7520" s="25">
        <v>1</v>
      </c>
      <c r="N7520" s="25" t="e">
        <v>#N/A</v>
      </c>
      <c r="O7520" s="25" t="e">
        <f>VLOOKUP(A7520,'NFkB target TFs'!$E$10:$E$54,1,FALSE)</f>
        <v>#N/A</v>
      </c>
      <c r="P7520" s="25" t="e">
        <f>VLOOKUP(A7520,'all NFkB targets'!$A$6:$A$571,1,FALSE)</f>
        <v>#N/A</v>
      </c>
    </row>
    <row r="7521" spans="1:16" x14ac:dyDescent="0.25">
      <c r="A7521" s="96" t="s">
        <v>2199</v>
      </c>
      <c r="B7521" s="21" t="s">
        <v>2200</v>
      </c>
      <c r="C7521" s="21"/>
      <c r="D7521" s="22">
        <v>0</v>
      </c>
      <c r="E7521" s="23">
        <v>-8.5581779233172547E-2</v>
      </c>
      <c r="F7521" s="23">
        <v>0.22495614649157922</v>
      </c>
      <c r="G7521" s="23">
        <v>9.5296963629245418E-2</v>
      </c>
      <c r="H7521" s="23">
        <v>-0.26509160902809764</v>
      </c>
      <c r="I7521" s="25">
        <f t="shared" si="468"/>
        <v>0</v>
      </c>
      <c r="J7521" s="25">
        <f t="shared" si="469"/>
        <v>0</v>
      </c>
      <c r="K7521" s="25">
        <f t="shared" si="470"/>
        <v>0</v>
      </c>
      <c r="L7521" s="25">
        <f t="shared" si="471"/>
        <v>0</v>
      </c>
      <c r="M7521" s="25">
        <v>0</v>
      </c>
      <c r="N7521" s="25" t="e">
        <v>#N/A</v>
      </c>
      <c r="O7521" s="25" t="e">
        <f>VLOOKUP(A7521,'NFkB target TFs'!$E$10:$E$54,1,FALSE)</f>
        <v>#N/A</v>
      </c>
      <c r="P7521" s="25" t="e">
        <f>VLOOKUP(A7521,'all NFkB targets'!$A$6:$A$571,1,FALSE)</f>
        <v>#N/A</v>
      </c>
    </row>
    <row r="7522" spans="1:16" x14ac:dyDescent="0.25">
      <c r="A7522" s="96" t="s">
        <v>9026</v>
      </c>
      <c r="B7522" s="21" t="s">
        <v>9027</v>
      </c>
      <c r="C7522" s="21"/>
      <c r="D7522" s="22">
        <v>0</v>
      </c>
      <c r="E7522" s="23">
        <v>8.2300045018891835E-2</v>
      </c>
      <c r="F7522" s="23">
        <v>-0.39157886995592328</v>
      </c>
      <c r="G7522" s="23">
        <v>-4.8990846271356144E-2</v>
      </c>
      <c r="H7522" s="23">
        <v>-0.26520251782950327</v>
      </c>
      <c r="I7522" s="25">
        <f t="shared" si="468"/>
        <v>0</v>
      </c>
      <c r="J7522" s="25">
        <f t="shared" si="469"/>
        <v>0</v>
      </c>
      <c r="K7522" s="25">
        <f t="shared" si="470"/>
        <v>0</v>
      </c>
      <c r="L7522" s="25">
        <f t="shared" si="471"/>
        <v>0</v>
      </c>
      <c r="M7522" s="25">
        <v>0</v>
      </c>
      <c r="N7522" s="25" t="e">
        <v>#N/A</v>
      </c>
      <c r="O7522" s="25" t="e">
        <f>VLOOKUP(A7522,'NFkB target TFs'!$E$10:$E$54,1,FALSE)</f>
        <v>#N/A</v>
      </c>
      <c r="P7522" s="25" t="e">
        <f>VLOOKUP(A7522,'all NFkB targets'!$A$6:$A$571,1,FALSE)</f>
        <v>#N/A</v>
      </c>
    </row>
    <row r="7523" spans="1:16" x14ac:dyDescent="0.25">
      <c r="A7523" s="96" t="s">
        <v>4834</v>
      </c>
      <c r="B7523" s="21" t="s">
        <v>4835</v>
      </c>
      <c r="C7523" s="21"/>
      <c r="D7523" s="22">
        <v>0</v>
      </c>
      <c r="E7523" s="23">
        <v>0.15524911922588719</v>
      </c>
      <c r="F7523" s="23">
        <v>-4.1595088707527351E-2</v>
      </c>
      <c r="G7523" s="23">
        <v>-0.11208872389399897</v>
      </c>
      <c r="H7523" s="23">
        <v>-0.2652084150740428</v>
      </c>
      <c r="I7523" s="25">
        <f t="shared" si="468"/>
        <v>0</v>
      </c>
      <c r="J7523" s="25">
        <f t="shared" si="469"/>
        <v>0</v>
      </c>
      <c r="K7523" s="25">
        <f t="shared" si="470"/>
        <v>0</v>
      </c>
      <c r="L7523" s="25">
        <f t="shared" si="471"/>
        <v>0</v>
      </c>
      <c r="M7523" s="25">
        <v>0</v>
      </c>
      <c r="N7523" s="25" t="e">
        <v>#N/A</v>
      </c>
      <c r="O7523" s="25" t="e">
        <f>VLOOKUP(A7523,'NFkB target TFs'!$E$10:$E$54,1,FALSE)</f>
        <v>#N/A</v>
      </c>
      <c r="P7523" s="25" t="e">
        <f>VLOOKUP(A7523,'all NFkB targets'!$A$6:$A$571,1,FALSE)</f>
        <v>#N/A</v>
      </c>
    </row>
    <row r="7524" spans="1:16" x14ac:dyDescent="0.25">
      <c r="A7524" s="96" t="s">
        <v>3873</v>
      </c>
      <c r="B7524" s="21" t="s">
        <v>3874</v>
      </c>
      <c r="C7524" s="21"/>
      <c r="D7524" s="22">
        <v>0</v>
      </c>
      <c r="E7524" s="23">
        <v>0.12680037412307332</v>
      </c>
      <c r="F7524" s="23">
        <v>-0.16924295342193549</v>
      </c>
      <c r="G7524" s="23">
        <v>-0.33148824828431905</v>
      </c>
      <c r="H7524" s="23">
        <v>-0.26523940824075476</v>
      </c>
      <c r="I7524" s="25">
        <f t="shared" si="468"/>
        <v>0</v>
      </c>
      <c r="J7524" s="25">
        <f t="shared" si="469"/>
        <v>0</v>
      </c>
      <c r="K7524" s="25">
        <f t="shared" si="470"/>
        <v>0</v>
      </c>
      <c r="L7524" s="25">
        <f t="shared" si="471"/>
        <v>0</v>
      </c>
      <c r="M7524" s="25">
        <v>0</v>
      </c>
      <c r="N7524" s="25" t="e">
        <v>#N/A</v>
      </c>
      <c r="O7524" s="25" t="e">
        <f>VLOOKUP(A7524,'NFkB target TFs'!$E$10:$E$54,1,FALSE)</f>
        <v>#N/A</v>
      </c>
      <c r="P7524" s="25" t="e">
        <f>VLOOKUP(A7524,'all NFkB targets'!$A$6:$A$571,1,FALSE)</f>
        <v>#N/A</v>
      </c>
    </row>
    <row r="7525" spans="1:16" x14ac:dyDescent="0.25">
      <c r="A7525" s="96" t="s">
        <v>4865</v>
      </c>
      <c r="B7525" s="21" t="s">
        <v>4866</v>
      </c>
      <c r="C7525" s="21"/>
      <c r="D7525" s="22">
        <v>0</v>
      </c>
      <c r="E7525" s="23">
        <v>0.14382421311928922</v>
      </c>
      <c r="F7525" s="23">
        <v>-0.28742797782508073</v>
      </c>
      <c r="G7525" s="23">
        <v>-0.20072386049830798</v>
      </c>
      <c r="H7525" s="23">
        <v>-0.26529669768297864</v>
      </c>
      <c r="I7525" s="25">
        <f t="shared" si="468"/>
        <v>0</v>
      </c>
      <c r="J7525" s="25">
        <f t="shared" si="469"/>
        <v>0</v>
      </c>
      <c r="K7525" s="25">
        <f t="shared" si="470"/>
        <v>0</v>
      </c>
      <c r="L7525" s="25">
        <f t="shared" si="471"/>
        <v>0</v>
      </c>
      <c r="M7525" s="25">
        <v>0</v>
      </c>
      <c r="N7525" s="25" t="e">
        <v>#N/A</v>
      </c>
      <c r="O7525" s="25" t="e">
        <f>VLOOKUP(A7525,'NFkB target TFs'!$E$10:$E$54,1,FALSE)</f>
        <v>#N/A</v>
      </c>
      <c r="P7525" s="25" t="e">
        <f>VLOOKUP(A7525,'all NFkB targets'!$A$6:$A$571,1,FALSE)</f>
        <v>#N/A</v>
      </c>
    </row>
    <row r="7526" spans="1:16" x14ac:dyDescent="0.25">
      <c r="A7526" s="96" t="s">
        <v>1632</v>
      </c>
      <c r="B7526" s="21" t="s">
        <v>1633</v>
      </c>
      <c r="C7526" s="21"/>
      <c r="D7526" s="22">
        <v>0</v>
      </c>
      <c r="E7526" s="23">
        <v>0.40836599315417571</v>
      </c>
      <c r="F7526" s="23">
        <v>0.40403252981301913</v>
      </c>
      <c r="G7526" s="23">
        <v>0.30998061524251336</v>
      </c>
      <c r="H7526" s="23">
        <v>-0.26539558921639089</v>
      </c>
      <c r="I7526" s="25">
        <f t="shared" si="468"/>
        <v>0</v>
      </c>
      <c r="J7526" s="25">
        <f t="shared" si="469"/>
        <v>0</v>
      </c>
      <c r="K7526" s="25">
        <f t="shared" si="470"/>
        <v>0</v>
      </c>
      <c r="L7526" s="25">
        <f t="shared" si="471"/>
        <v>0</v>
      </c>
      <c r="M7526" s="25">
        <v>0</v>
      </c>
      <c r="N7526" s="25" t="e">
        <v>#N/A</v>
      </c>
      <c r="O7526" s="25" t="e">
        <f>VLOOKUP(A7526,'NFkB target TFs'!$E$10:$E$54,1,FALSE)</f>
        <v>#N/A</v>
      </c>
      <c r="P7526" s="25" t="e">
        <f>VLOOKUP(A7526,'all NFkB targets'!$A$6:$A$571,1,FALSE)</f>
        <v>#N/A</v>
      </c>
    </row>
    <row r="7527" spans="1:16" x14ac:dyDescent="0.25">
      <c r="A7527" s="96" t="s">
        <v>13850</v>
      </c>
      <c r="B7527" s="21" t="s">
        <v>13851</v>
      </c>
      <c r="C7527" s="21"/>
      <c r="D7527" s="22">
        <v>0</v>
      </c>
      <c r="E7527" s="23">
        <v>2.5185067110922197E-2</v>
      </c>
      <c r="F7527" s="28">
        <v>0.47228402068260106</v>
      </c>
      <c r="G7527" s="24">
        <v>-0.75321672036363474</v>
      </c>
      <c r="H7527" s="24">
        <v>-0.26559782666908394</v>
      </c>
      <c r="I7527" s="25">
        <f t="shared" si="468"/>
        <v>0</v>
      </c>
      <c r="J7527" s="25">
        <f t="shared" si="469"/>
        <v>0</v>
      </c>
      <c r="K7527" s="25">
        <f t="shared" si="470"/>
        <v>1</v>
      </c>
      <c r="L7527" s="25">
        <f t="shared" si="471"/>
        <v>0</v>
      </c>
      <c r="M7527" s="25">
        <v>1</v>
      </c>
      <c r="N7527" s="25" t="e">
        <v>#N/A</v>
      </c>
      <c r="O7527" s="25" t="e">
        <f>VLOOKUP(A7527,'NFkB target TFs'!$E$10:$E$54,1,FALSE)</f>
        <v>#N/A</v>
      </c>
      <c r="P7527" s="25" t="e">
        <f>VLOOKUP(A7527,'all NFkB targets'!$A$6:$A$571,1,FALSE)</f>
        <v>#N/A</v>
      </c>
    </row>
    <row r="7528" spans="1:16" x14ac:dyDescent="0.25">
      <c r="A7528" s="96" t="s">
        <v>5268</v>
      </c>
      <c r="B7528" s="21" t="s">
        <v>5269</v>
      </c>
      <c r="C7528" s="21"/>
      <c r="D7528" s="22">
        <v>0</v>
      </c>
      <c r="E7528" s="23">
        <v>2.3373361883846362E-3</v>
      </c>
      <c r="F7528" s="23">
        <v>9.682344577999101E-2</v>
      </c>
      <c r="G7528" s="23">
        <v>2.7246287907129057E-2</v>
      </c>
      <c r="H7528" s="23">
        <v>-0.26563285807644249</v>
      </c>
      <c r="I7528" s="25">
        <f t="shared" si="468"/>
        <v>0</v>
      </c>
      <c r="J7528" s="25">
        <f t="shared" si="469"/>
        <v>0</v>
      </c>
      <c r="K7528" s="25">
        <f t="shared" si="470"/>
        <v>0</v>
      </c>
      <c r="L7528" s="25">
        <f t="shared" si="471"/>
        <v>0</v>
      </c>
      <c r="M7528" s="25">
        <v>0</v>
      </c>
      <c r="N7528" s="25" t="e">
        <v>#N/A</v>
      </c>
      <c r="O7528" s="25" t="e">
        <f>VLOOKUP(A7528,'NFkB target TFs'!$E$10:$E$54,1,FALSE)</f>
        <v>#N/A</v>
      </c>
      <c r="P7528" s="25" t="e">
        <f>VLOOKUP(A7528,'all NFkB targets'!$A$6:$A$571,1,FALSE)</f>
        <v>#N/A</v>
      </c>
    </row>
    <row r="7529" spans="1:16" x14ac:dyDescent="0.25">
      <c r="A7529" s="96" t="s">
        <v>10417</v>
      </c>
      <c r="B7529" s="21" t="s">
        <v>10418</v>
      </c>
      <c r="C7529" s="21"/>
      <c r="D7529" s="22">
        <v>0</v>
      </c>
      <c r="E7529" s="23">
        <v>-9.2147716848561007E-3</v>
      </c>
      <c r="F7529" s="23">
        <v>0.47087407154155636</v>
      </c>
      <c r="G7529" s="23">
        <v>0.11114775149179354</v>
      </c>
      <c r="H7529" s="23">
        <v>-0.2658838586012543</v>
      </c>
      <c r="I7529" s="25">
        <f t="shared" si="468"/>
        <v>0</v>
      </c>
      <c r="J7529" s="25">
        <f t="shared" si="469"/>
        <v>0</v>
      </c>
      <c r="K7529" s="25">
        <f t="shared" si="470"/>
        <v>0</v>
      </c>
      <c r="L7529" s="25">
        <f t="shared" si="471"/>
        <v>0</v>
      </c>
      <c r="M7529" s="25">
        <v>0</v>
      </c>
      <c r="N7529" s="25" t="e">
        <v>#N/A</v>
      </c>
      <c r="O7529" s="25" t="e">
        <f>VLOOKUP(A7529,'NFkB target TFs'!$E$10:$E$54,1,FALSE)</f>
        <v>#N/A</v>
      </c>
      <c r="P7529" s="25" t="e">
        <f>VLOOKUP(A7529,'all NFkB targets'!$A$6:$A$571,1,FALSE)</f>
        <v>#N/A</v>
      </c>
    </row>
    <row r="7530" spans="1:16" x14ac:dyDescent="0.25">
      <c r="A7530" s="96" t="s">
        <v>3482</v>
      </c>
      <c r="B7530" s="21" t="s">
        <v>941</v>
      </c>
      <c r="C7530" s="21"/>
      <c r="D7530" s="22">
        <v>0</v>
      </c>
      <c r="E7530" s="23">
        <v>-0.58228627425549451</v>
      </c>
      <c r="F7530" s="23">
        <v>-0.57026124480792439</v>
      </c>
      <c r="G7530" s="23">
        <v>0.12636763864192399</v>
      </c>
      <c r="H7530" s="23">
        <v>-0.26612115182162177</v>
      </c>
      <c r="I7530" s="25">
        <f t="shared" si="468"/>
        <v>0</v>
      </c>
      <c r="J7530" s="25">
        <f t="shared" si="469"/>
        <v>0</v>
      </c>
      <c r="K7530" s="25">
        <f t="shared" si="470"/>
        <v>0</v>
      </c>
      <c r="L7530" s="25">
        <f t="shared" si="471"/>
        <v>0</v>
      </c>
      <c r="M7530" s="25">
        <v>0</v>
      </c>
      <c r="N7530" s="25" t="e">
        <v>#N/A</v>
      </c>
      <c r="O7530" s="25" t="e">
        <f>VLOOKUP(A7530,'NFkB target TFs'!$E$10:$E$54,1,FALSE)</f>
        <v>#N/A</v>
      </c>
      <c r="P7530" s="25" t="e">
        <f>VLOOKUP(A7530,'all NFkB targets'!$A$6:$A$571,1,FALSE)</f>
        <v>#N/A</v>
      </c>
    </row>
    <row r="7531" spans="1:16" x14ac:dyDescent="0.25">
      <c r="A7531" s="96" t="s">
        <v>5607</v>
      </c>
      <c r="B7531" s="21" t="s">
        <v>5608</v>
      </c>
      <c r="C7531" s="21"/>
      <c r="D7531" s="22">
        <v>0</v>
      </c>
      <c r="E7531" s="23">
        <v>0.21356251647958574</v>
      </c>
      <c r="F7531" s="23">
        <v>-2.2920256860627236E-3</v>
      </c>
      <c r="G7531" s="23">
        <v>-0.26739289993332593</v>
      </c>
      <c r="H7531" s="23">
        <v>-0.26619825742713704</v>
      </c>
      <c r="I7531" s="25">
        <f t="shared" si="468"/>
        <v>0</v>
      </c>
      <c r="J7531" s="25">
        <f t="shared" si="469"/>
        <v>0</v>
      </c>
      <c r="K7531" s="25">
        <f t="shared" si="470"/>
        <v>0</v>
      </c>
      <c r="L7531" s="25">
        <f t="shared" si="471"/>
        <v>0</v>
      </c>
      <c r="M7531" s="25">
        <v>0</v>
      </c>
      <c r="N7531" s="25" t="e">
        <v>#N/A</v>
      </c>
      <c r="O7531" s="25" t="e">
        <f>VLOOKUP(A7531,'NFkB target TFs'!$E$10:$E$54,1,FALSE)</f>
        <v>#N/A</v>
      </c>
      <c r="P7531" s="25" t="e">
        <f>VLOOKUP(A7531,'all NFkB targets'!$A$6:$A$571,1,FALSE)</f>
        <v>#N/A</v>
      </c>
    </row>
    <row r="7532" spans="1:16" x14ac:dyDescent="0.25">
      <c r="A7532" s="96" t="s">
        <v>6381</v>
      </c>
      <c r="B7532" s="21" t="s">
        <v>6382</v>
      </c>
      <c r="C7532" s="21"/>
      <c r="D7532" s="22">
        <v>0</v>
      </c>
      <c r="E7532" s="23">
        <v>-0.30247211878156072</v>
      </c>
      <c r="F7532" s="23">
        <v>9.3751439953819612E-2</v>
      </c>
      <c r="G7532" s="23">
        <v>-0.40986998627046761</v>
      </c>
      <c r="H7532" s="23">
        <v>-0.26620615503908535</v>
      </c>
      <c r="I7532" s="25">
        <f t="shared" ref="I7532:I7595" si="472">IF(ABS(E7532)&gt;0.585,1,0)</f>
        <v>0</v>
      </c>
      <c r="J7532" s="25">
        <f t="shared" ref="J7532:J7595" si="473">IF(ABS(F7532)&gt;0.585,1,0)</f>
        <v>0</v>
      </c>
      <c r="K7532" s="25">
        <f t="shared" ref="K7532:K7595" si="474">IF(ABS(G7532)&gt;0.585,1,0)</f>
        <v>0</v>
      </c>
      <c r="L7532" s="25">
        <f t="shared" ref="L7532:L7595" si="475">IF(ABS(H7532)&gt;0.585,1,0)</f>
        <v>0</v>
      </c>
      <c r="M7532" s="25">
        <v>0</v>
      </c>
      <c r="N7532" s="25" t="e">
        <v>#N/A</v>
      </c>
      <c r="O7532" s="25" t="e">
        <f>VLOOKUP(A7532,'NFkB target TFs'!$E$10:$E$54,1,FALSE)</f>
        <v>#N/A</v>
      </c>
      <c r="P7532" s="25" t="e">
        <f>VLOOKUP(A7532,'all NFkB targets'!$A$6:$A$571,1,FALSE)</f>
        <v>#N/A</v>
      </c>
    </row>
    <row r="7533" spans="1:16" x14ac:dyDescent="0.25">
      <c r="A7533" s="96" t="s">
        <v>3536</v>
      </c>
      <c r="B7533" s="21" t="s">
        <v>3537</v>
      </c>
      <c r="C7533" s="21"/>
      <c r="D7533" s="22">
        <v>0</v>
      </c>
      <c r="E7533" s="23">
        <v>-0.42392020588821389</v>
      </c>
      <c r="F7533" s="23">
        <v>3.0340600896334633E-3</v>
      </c>
      <c r="G7533" s="23">
        <v>4.4328111761576861E-2</v>
      </c>
      <c r="H7533" s="23">
        <v>-0.26637402753555267</v>
      </c>
      <c r="I7533" s="25">
        <f t="shared" si="472"/>
        <v>0</v>
      </c>
      <c r="J7533" s="25">
        <f t="shared" si="473"/>
        <v>0</v>
      </c>
      <c r="K7533" s="25">
        <f t="shared" si="474"/>
        <v>0</v>
      </c>
      <c r="L7533" s="25">
        <f t="shared" si="475"/>
        <v>0</v>
      </c>
      <c r="M7533" s="25">
        <v>0</v>
      </c>
      <c r="N7533" s="25" t="e">
        <v>#N/A</v>
      </c>
      <c r="O7533" s="25" t="e">
        <f>VLOOKUP(A7533,'NFkB target TFs'!$E$10:$E$54,1,FALSE)</f>
        <v>#N/A</v>
      </c>
      <c r="P7533" s="25" t="e">
        <f>VLOOKUP(A7533,'all NFkB targets'!$A$6:$A$571,1,FALSE)</f>
        <v>#N/A</v>
      </c>
    </row>
    <row r="7534" spans="1:16" x14ac:dyDescent="0.25">
      <c r="A7534" s="96" t="s">
        <v>3538</v>
      </c>
      <c r="B7534" s="21" t="s">
        <v>3539</v>
      </c>
      <c r="C7534" s="21"/>
      <c r="D7534" s="22">
        <v>0</v>
      </c>
      <c r="E7534" s="23">
        <v>3.3078434785944563E-2</v>
      </c>
      <c r="F7534" s="23">
        <v>0.41301195308315702</v>
      </c>
      <c r="G7534" s="23">
        <v>0.23160189799713679</v>
      </c>
      <c r="H7534" s="23">
        <v>-0.26654158116262761</v>
      </c>
      <c r="I7534" s="25">
        <f t="shared" si="472"/>
        <v>0</v>
      </c>
      <c r="J7534" s="25">
        <f t="shared" si="473"/>
        <v>0</v>
      </c>
      <c r="K7534" s="25">
        <f t="shared" si="474"/>
        <v>0</v>
      </c>
      <c r="L7534" s="25">
        <f t="shared" si="475"/>
        <v>0</v>
      </c>
      <c r="M7534" s="25">
        <v>0</v>
      </c>
      <c r="N7534" s="25" t="e">
        <v>#N/A</v>
      </c>
      <c r="O7534" s="25" t="e">
        <f>VLOOKUP(A7534,'NFkB target TFs'!$E$10:$E$54,1,FALSE)</f>
        <v>#N/A</v>
      </c>
      <c r="P7534" s="25" t="e">
        <f>VLOOKUP(A7534,'all NFkB targets'!$A$6:$A$571,1,FALSE)</f>
        <v>#N/A</v>
      </c>
    </row>
    <row r="7535" spans="1:16" x14ac:dyDescent="0.25">
      <c r="A7535" s="96" t="s">
        <v>12031</v>
      </c>
      <c r="B7535" s="21" t="s">
        <v>12032</v>
      </c>
      <c r="C7535" s="21"/>
      <c r="D7535" s="22">
        <v>0</v>
      </c>
      <c r="E7535" s="24">
        <v>-0.66930136704546483</v>
      </c>
      <c r="F7535" s="24">
        <v>-0.47598137444588307</v>
      </c>
      <c r="G7535" s="24">
        <v>-0.3482434692983144</v>
      </c>
      <c r="H7535" s="24">
        <v>-0.26672774790966897</v>
      </c>
      <c r="I7535" s="25">
        <f t="shared" si="472"/>
        <v>1</v>
      </c>
      <c r="J7535" s="25">
        <f t="shared" si="473"/>
        <v>0</v>
      </c>
      <c r="K7535" s="25">
        <f t="shared" si="474"/>
        <v>0</v>
      </c>
      <c r="L7535" s="25">
        <f t="shared" si="475"/>
        <v>0</v>
      </c>
      <c r="M7535" s="25">
        <v>1</v>
      </c>
      <c r="N7535" s="25" t="e">
        <v>#N/A</v>
      </c>
      <c r="O7535" s="25" t="e">
        <f>VLOOKUP(A7535,'NFkB target TFs'!$E$10:$E$54,1,FALSE)</f>
        <v>#N/A</v>
      </c>
      <c r="P7535" s="25" t="e">
        <f>VLOOKUP(A7535,'all NFkB targets'!$A$6:$A$571,1,FALSE)</f>
        <v>#N/A</v>
      </c>
    </row>
    <row r="7536" spans="1:16" x14ac:dyDescent="0.25">
      <c r="A7536" s="96" t="s">
        <v>6531</v>
      </c>
      <c r="B7536" s="21" t="s">
        <v>6532</v>
      </c>
      <c r="C7536" s="21"/>
      <c r="D7536" s="22">
        <v>0</v>
      </c>
      <c r="E7536" s="23">
        <v>0.51187530648160773</v>
      </c>
      <c r="F7536" s="23">
        <v>0.30304308132468638</v>
      </c>
      <c r="G7536" s="23">
        <v>0.16166308985115599</v>
      </c>
      <c r="H7536" s="23">
        <v>-0.26684308518272304</v>
      </c>
      <c r="I7536" s="25">
        <f t="shared" si="472"/>
        <v>0</v>
      </c>
      <c r="J7536" s="25">
        <f t="shared" si="473"/>
        <v>0</v>
      </c>
      <c r="K7536" s="25">
        <f t="shared" si="474"/>
        <v>0</v>
      </c>
      <c r="L7536" s="25">
        <f t="shared" si="475"/>
        <v>0</v>
      </c>
      <c r="M7536" s="25">
        <v>0</v>
      </c>
      <c r="N7536" s="25" t="e">
        <v>#N/A</v>
      </c>
      <c r="O7536" s="25" t="e">
        <f>VLOOKUP(A7536,'NFkB target TFs'!$E$10:$E$54,1,FALSE)</f>
        <v>#N/A</v>
      </c>
      <c r="P7536" s="25" t="e">
        <f>VLOOKUP(A7536,'all NFkB targets'!$A$6:$A$571,1,FALSE)</f>
        <v>#N/A</v>
      </c>
    </row>
    <row r="7537" spans="1:16" x14ac:dyDescent="0.25">
      <c r="A7537" s="96" t="s">
        <v>2211</v>
      </c>
      <c r="B7537" s="21" t="s">
        <v>2212</v>
      </c>
      <c r="C7537" s="21"/>
      <c r="D7537" s="22">
        <v>0</v>
      </c>
      <c r="E7537" s="23">
        <v>-9.3749026583986889E-3</v>
      </c>
      <c r="F7537" s="23">
        <v>0.29682165708489838</v>
      </c>
      <c r="G7537" s="23">
        <v>0.35847022653966604</v>
      </c>
      <c r="H7537" s="23">
        <v>-0.26706834027301668</v>
      </c>
      <c r="I7537" s="25">
        <f t="shared" si="472"/>
        <v>0</v>
      </c>
      <c r="J7537" s="25">
        <f t="shared" si="473"/>
        <v>0</v>
      </c>
      <c r="K7537" s="25">
        <f t="shared" si="474"/>
        <v>0</v>
      </c>
      <c r="L7537" s="25">
        <f t="shared" si="475"/>
        <v>0</v>
      </c>
      <c r="M7537" s="25">
        <v>0</v>
      </c>
      <c r="N7537" s="25" t="e">
        <v>#N/A</v>
      </c>
      <c r="O7537" s="25" t="e">
        <f>VLOOKUP(A7537,'NFkB target TFs'!$E$10:$E$54,1,FALSE)</f>
        <v>#N/A</v>
      </c>
      <c r="P7537" s="25" t="e">
        <f>VLOOKUP(A7537,'all NFkB targets'!$A$6:$A$571,1,FALSE)</f>
        <v>#N/A</v>
      </c>
    </row>
    <row r="7538" spans="1:16" x14ac:dyDescent="0.25">
      <c r="A7538" s="96" t="s">
        <v>5421</v>
      </c>
      <c r="B7538" s="21" t="s">
        <v>5422</v>
      </c>
      <c r="C7538" s="21"/>
      <c r="D7538" s="22">
        <v>0</v>
      </c>
      <c r="E7538" s="23">
        <v>-2.9829151757894488E-2</v>
      </c>
      <c r="F7538" s="23">
        <v>0.23403324433872444</v>
      </c>
      <c r="G7538" s="23">
        <v>0.17915439205653216</v>
      </c>
      <c r="H7538" s="23">
        <v>-0.26726420023021352</v>
      </c>
      <c r="I7538" s="25">
        <f t="shared" si="472"/>
        <v>0</v>
      </c>
      <c r="J7538" s="25">
        <f t="shared" si="473"/>
        <v>0</v>
      </c>
      <c r="K7538" s="25">
        <f t="shared" si="474"/>
        <v>0</v>
      </c>
      <c r="L7538" s="25">
        <f t="shared" si="475"/>
        <v>0</v>
      </c>
      <c r="M7538" s="25">
        <v>0</v>
      </c>
      <c r="N7538" s="25" t="e">
        <v>#N/A</v>
      </c>
      <c r="O7538" s="25" t="e">
        <f>VLOOKUP(A7538,'NFkB target TFs'!$E$10:$E$54,1,FALSE)</f>
        <v>#N/A</v>
      </c>
      <c r="P7538" s="25" t="e">
        <f>VLOOKUP(A7538,'all NFkB targets'!$A$6:$A$571,1,FALSE)</f>
        <v>#N/A</v>
      </c>
    </row>
    <row r="7539" spans="1:16" x14ac:dyDescent="0.25">
      <c r="A7539" s="96" t="s">
        <v>10337</v>
      </c>
      <c r="B7539" s="21" t="s">
        <v>10338</v>
      </c>
      <c r="C7539" s="21"/>
      <c r="D7539" s="22">
        <v>0</v>
      </c>
      <c r="E7539" s="23">
        <v>0.29593761688208581</v>
      </c>
      <c r="F7539" s="23">
        <v>0.40366026851233272</v>
      </c>
      <c r="G7539" s="23">
        <v>-0.25309436251279477</v>
      </c>
      <c r="H7539" s="23">
        <v>-0.26741826889382814</v>
      </c>
      <c r="I7539" s="25">
        <f t="shared" si="472"/>
        <v>0</v>
      </c>
      <c r="J7539" s="25">
        <f t="shared" si="473"/>
        <v>0</v>
      </c>
      <c r="K7539" s="25">
        <f t="shared" si="474"/>
        <v>0</v>
      </c>
      <c r="L7539" s="25">
        <f t="shared" si="475"/>
        <v>0</v>
      </c>
      <c r="M7539" s="25">
        <v>0</v>
      </c>
      <c r="N7539" s="25" t="e">
        <v>#N/A</v>
      </c>
      <c r="O7539" s="25" t="e">
        <f>VLOOKUP(A7539,'NFkB target TFs'!$E$10:$E$54,1,FALSE)</f>
        <v>#N/A</v>
      </c>
      <c r="P7539" s="25" t="e">
        <f>VLOOKUP(A7539,'all NFkB targets'!$A$6:$A$571,1,FALSE)</f>
        <v>#N/A</v>
      </c>
    </row>
    <row r="7540" spans="1:16" x14ac:dyDescent="0.25">
      <c r="A7540" s="96" t="s">
        <v>2367</v>
      </c>
      <c r="B7540" s="21" t="s">
        <v>2368</v>
      </c>
      <c r="C7540" s="21"/>
      <c r="D7540" s="22">
        <v>0</v>
      </c>
      <c r="E7540" s="23">
        <v>-0.12892619389828411</v>
      </c>
      <c r="F7540" s="23">
        <v>0.10009474933426765</v>
      </c>
      <c r="G7540" s="23">
        <v>4.3240850394254231E-2</v>
      </c>
      <c r="H7540" s="23">
        <v>-0.26747324064271788</v>
      </c>
      <c r="I7540" s="25">
        <f t="shared" si="472"/>
        <v>0</v>
      </c>
      <c r="J7540" s="25">
        <f t="shared" si="473"/>
        <v>0</v>
      </c>
      <c r="K7540" s="25">
        <f t="shared" si="474"/>
        <v>0</v>
      </c>
      <c r="L7540" s="25">
        <f t="shared" si="475"/>
        <v>0</v>
      </c>
      <c r="M7540" s="25">
        <v>0</v>
      </c>
      <c r="N7540" s="25" t="e">
        <v>#N/A</v>
      </c>
      <c r="O7540" s="25" t="e">
        <f>VLOOKUP(A7540,'NFkB target TFs'!$E$10:$E$54,1,FALSE)</f>
        <v>#N/A</v>
      </c>
      <c r="P7540" s="25" t="e">
        <f>VLOOKUP(A7540,'all NFkB targets'!$A$6:$A$571,1,FALSE)</f>
        <v>#N/A</v>
      </c>
    </row>
    <row r="7541" spans="1:16" x14ac:dyDescent="0.25">
      <c r="A7541" s="96" t="s">
        <v>11881</v>
      </c>
      <c r="B7541" s="21" t="s">
        <v>941</v>
      </c>
      <c r="C7541" s="21"/>
      <c r="D7541" s="22">
        <v>0</v>
      </c>
      <c r="E7541" s="23">
        <v>1.4005445766336094E-2</v>
      </c>
      <c r="F7541" s="23">
        <v>4.5784033876388713E-2</v>
      </c>
      <c r="G7541" s="23">
        <v>-0.13471733917201231</v>
      </c>
      <c r="H7541" s="23">
        <v>-0.26793955932749924</v>
      </c>
      <c r="I7541" s="25">
        <f t="shared" si="472"/>
        <v>0</v>
      </c>
      <c r="J7541" s="25">
        <f t="shared" si="473"/>
        <v>0</v>
      </c>
      <c r="K7541" s="25">
        <f t="shared" si="474"/>
        <v>0</v>
      </c>
      <c r="L7541" s="25">
        <f t="shared" si="475"/>
        <v>0</v>
      </c>
      <c r="M7541" s="25">
        <v>0</v>
      </c>
      <c r="N7541" s="25" t="e">
        <v>#N/A</v>
      </c>
      <c r="O7541" s="25" t="e">
        <f>VLOOKUP(A7541,'NFkB target TFs'!$E$10:$E$54,1,FALSE)</f>
        <v>#N/A</v>
      </c>
      <c r="P7541" s="25" t="e">
        <f>VLOOKUP(A7541,'all NFkB targets'!$A$6:$A$571,1,FALSE)</f>
        <v>#N/A</v>
      </c>
    </row>
    <row r="7542" spans="1:16" x14ac:dyDescent="0.25">
      <c r="A7542" s="96" t="s">
        <v>3927</v>
      </c>
      <c r="B7542" s="21" t="s">
        <v>3928</v>
      </c>
      <c r="C7542" s="21"/>
      <c r="D7542" s="22">
        <v>0</v>
      </c>
      <c r="E7542" s="23">
        <v>0.28368206288403847</v>
      </c>
      <c r="F7542" s="23">
        <v>-0.21463180189472067</v>
      </c>
      <c r="G7542" s="23">
        <v>-0.25165794953482534</v>
      </c>
      <c r="H7542" s="23">
        <v>-0.26798161514206892</v>
      </c>
      <c r="I7542" s="25">
        <f t="shared" si="472"/>
        <v>0</v>
      </c>
      <c r="J7542" s="25">
        <f t="shared" si="473"/>
        <v>0</v>
      </c>
      <c r="K7542" s="25">
        <f t="shared" si="474"/>
        <v>0</v>
      </c>
      <c r="L7542" s="25">
        <f t="shared" si="475"/>
        <v>0</v>
      </c>
      <c r="M7542" s="25">
        <v>0</v>
      </c>
      <c r="N7542" s="25" t="e">
        <v>#N/A</v>
      </c>
      <c r="O7542" s="25" t="e">
        <f>VLOOKUP(A7542,'NFkB target TFs'!$E$10:$E$54,1,FALSE)</f>
        <v>#N/A</v>
      </c>
      <c r="P7542" s="25" t="e">
        <f>VLOOKUP(A7542,'all NFkB targets'!$A$6:$A$571,1,FALSE)</f>
        <v>#N/A</v>
      </c>
    </row>
    <row r="7543" spans="1:16" x14ac:dyDescent="0.25">
      <c r="A7543" s="96" t="s">
        <v>13401</v>
      </c>
      <c r="B7543" s="21" t="s">
        <v>13402</v>
      </c>
      <c r="C7543" s="21"/>
      <c r="D7543" s="22">
        <v>0</v>
      </c>
      <c r="E7543" s="28">
        <v>0.18762229956110935</v>
      </c>
      <c r="F7543" s="23">
        <v>9.205760487460915E-2</v>
      </c>
      <c r="G7543" s="24">
        <v>-0.78413506084675999</v>
      </c>
      <c r="H7543" s="24">
        <v>-0.26807852137671379</v>
      </c>
      <c r="I7543" s="25">
        <f t="shared" si="472"/>
        <v>0</v>
      </c>
      <c r="J7543" s="25">
        <f t="shared" si="473"/>
        <v>0</v>
      </c>
      <c r="K7543" s="25">
        <f t="shared" si="474"/>
        <v>1</v>
      </c>
      <c r="L7543" s="25">
        <f t="shared" si="475"/>
        <v>0</v>
      </c>
      <c r="M7543" s="25">
        <v>1</v>
      </c>
      <c r="N7543" s="25" t="e">
        <v>#N/A</v>
      </c>
      <c r="O7543" s="25" t="e">
        <f>VLOOKUP(A7543,'NFkB target TFs'!$E$10:$E$54,1,FALSE)</f>
        <v>#N/A</v>
      </c>
      <c r="P7543" s="25" t="e">
        <f>VLOOKUP(A7543,'all NFkB targets'!$A$6:$A$571,1,FALSE)</f>
        <v>#N/A</v>
      </c>
    </row>
    <row r="7544" spans="1:16" x14ac:dyDescent="0.25">
      <c r="A7544" s="96" t="s">
        <v>4208</v>
      </c>
      <c r="B7544" s="21" t="s">
        <v>4209</v>
      </c>
      <c r="C7544" s="21"/>
      <c r="D7544" s="22">
        <v>0</v>
      </c>
      <c r="E7544" s="23">
        <v>0.24090280482499837</v>
      </c>
      <c r="F7544" s="23">
        <v>-0.19569895789782743</v>
      </c>
      <c r="G7544" s="23">
        <v>5.745913708586016E-2</v>
      </c>
      <c r="H7544" s="23">
        <v>-0.26822528170311655</v>
      </c>
      <c r="I7544" s="25">
        <f t="shared" si="472"/>
        <v>0</v>
      </c>
      <c r="J7544" s="25">
        <f t="shared" si="473"/>
        <v>0</v>
      </c>
      <c r="K7544" s="25">
        <f t="shared" si="474"/>
        <v>0</v>
      </c>
      <c r="L7544" s="25">
        <f t="shared" si="475"/>
        <v>0</v>
      </c>
      <c r="M7544" s="25">
        <v>0</v>
      </c>
      <c r="N7544" s="25" t="e">
        <v>#N/A</v>
      </c>
      <c r="O7544" s="25" t="e">
        <f>VLOOKUP(A7544,'NFkB target TFs'!$E$10:$E$54,1,FALSE)</f>
        <v>#N/A</v>
      </c>
      <c r="P7544" s="25" t="e">
        <f>VLOOKUP(A7544,'all NFkB targets'!$A$6:$A$571,1,FALSE)</f>
        <v>#N/A</v>
      </c>
    </row>
    <row r="7545" spans="1:16" x14ac:dyDescent="0.25">
      <c r="A7545" s="96" t="s">
        <v>11331</v>
      </c>
      <c r="B7545" s="21" t="s">
        <v>11332</v>
      </c>
      <c r="C7545" s="21"/>
      <c r="D7545" s="22">
        <v>0</v>
      </c>
      <c r="E7545" s="23">
        <v>0.35564194383963937</v>
      </c>
      <c r="F7545" s="23">
        <v>0.24331372403971066</v>
      </c>
      <c r="G7545" s="23">
        <v>2.5468354914420226E-2</v>
      </c>
      <c r="H7545" s="23">
        <v>-0.26862795731753453</v>
      </c>
      <c r="I7545" s="25">
        <f t="shared" si="472"/>
        <v>0</v>
      </c>
      <c r="J7545" s="25">
        <f t="shared" si="473"/>
        <v>0</v>
      </c>
      <c r="K7545" s="25">
        <f t="shared" si="474"/>
        <v>0</v>
      </c>
      <c r="L7545" s="25">
        <f t="shared" si="475"/>
        <v>0</v>
      </c>
      <c r="M7545" s="25">
        <v>0</v>
      </c>
      <c r="N7545" s="25" t="e">
        <v>#N/A</v>
      </c>
      <c r="O7545" s="25" t="e">
        <f>VLOOKUP(A7545,'NFkB target TFs'!$E$10:$E$54,1,FALSE)</f>
        <v>#N/A</v>
      </c>
      <c r="P7545" s="25" t="e">
        <f>VLOOKUP(A7545,'all NFkB targets'!$A$6:$A$571,1,FALSE)</f>
        <v>#N/A</v>
      </c>
    </row>
    <row r="7546" spans="1:16" x14ac:dyDescent="0.25">
      <c r="A7546" s="96" t="s">
        <v>12708</v>
      </c>
      <c r="B7546" s="21" t="s">
        <v>12709</v>
      </c>
      <c r="C7546" s="21"/>
      <c r="D7546" s="22">
        <v>0</v>
      </c>
      <c r="E7546" s="23">
        <v>1.6739676633297298E-2</v>
      </c>
      <c r="F7546" s="24">
        <v>-0.65534158514536311</v>
      </c>
      <c r="G7546" s="23">
        <v>2.1961548082037635E-2</v>
      </c>
      <c r="H7546" s="24">
        <v>-0.26875299530044994</v>
      </c>
      <c r="I7546" s="25">
        <f t="shared" si="472"/>
        <v>0</v>
      </c>
      <c r="J7546" s="25">
        <f t="shared" si="473"/>
        <v>1</v>
      </c>
      <c r="K7546" s="25">
        <f t="shared" si="474"/>
        <v>0</v>
      </c>
      <c r="L7546" s="25">
        <f t="shared" si="475"/>
        <v>0</v>
      </c>
      <c r="M7546" s="25">
        <v>1</v>
      </c>
      <c r="N7546" s="25" t="e">
        <v>#N/A</v>
      </c>
      <c r="O7546" s="25" t="e">
        <f>VLOOKUP(A7546,'NFkB target TFs'!$E$10:$E$54,1,FALSE)</f>
        <v>#N/A</v>
      </c>
      <c r="P7546" s="25" t="e">
        <f>VLOOKUP(A7546,'all NFkB targets'!$A$6:$A$571,1,FALSE)</f>
        <v>#N/A</v>
      </c>
    </row>
    <row r="7547" spans="1:16" x14ac:dyDescent="0.25">
      <c r="A7547" s="96" t="s">
        <v>6397</v>
      </c>
      <c r="B7547" s="21" t="s">
        <v>6398</v>
      </c>
      <c r="C7547" s="21"/>
      <c r="D7547" s="22">
        <v>0</v>
      </c>
      <c r="E7547" s="23">
        <v>-0.2932652074284996</v>
      </c>
      <c r="F7547" s="23">
        <v>9.3585491378860117E-2</v>
      </c>
      <c r="G7547" s="23">
        <v>-0.10691520391651191</v>
      </c>
      <c r="H7547" s="23">
        <v>-0.26896709924655277</v>
      </c>
      <c r="I7547" s="25">
        <f t="shared" si="472"/>
        <v>0</v>
      </c>
      <c r="J7547" s="25">
        <f t="shared" si="473"/>
        <v>0</v>
      </c>
      <c r="K7547" s="25">
        <f t="shared" si="474"/>
        <v>0</v>
      </c>
      <c r="L7547" s="25">
        <f t="shared" si="475"/>
        <v>0</v>
      </c>
      <c r="M7547" s="25">
        <v>0</v>
      </c>
      <c r="N7547" s="25" t="e">
        <v>#N/A</v>
      </c>
      <c r="O7547" s="25" t="e">
        <f>VLOOKUP(A7547,'NFkB target TFs'!$E$10:$E$54,1,FALSE)</f>
        <v>#N/A</v>
      </c>
      <c r="P7547" s="25" t="e">
        <f>VLOOKUP(A7547,'all NFkB targets'!$A$6:$A$571,1,FALSE)</f>
        <v>#N/A</v>
      </c>
    </row>
    <row r="7548" spans="1:16" x14ac:dyDescent="0.25">
      <c r="A7548" s="96" t="s">
        <v>11501</v>
      </c>
      <c r="B7548" s="21" t="s">
        <v>11502</v>
      </c>
      <c r="C7548" s="21"/>
      <c r="D7548" s="22">
        <v>0</v>
      </c>
      <c r="E7548" s="23">
        <v>0.10802889084279078</v>
      </c>
      <c r="F7548" s="23">
        <v>0.16695263635269311</v>
      </c>
      <c r="G7548" s="23">
        <v>-0.31656842911586752</v>
      </c>
      <c r="H7548" s="23">
        <v>-0.26899165316042678</v>
      </c>
      <c r="I7548" s="25">
        <f t="shared" si="472"/>
        <v>0</v>
      </c>
      <c r="J7548" s="25">
        <f t="shared" si="473"/>
        <v>0</v>
      </c>
      <c r="K7548" s="25">
        <f t="shared" si="474"/>
        <v>0</v>
      </c>
      <c r="L7548" s="25">
        <f t="shared" si="475"/>
        <v>0</v>
      </c>
      <c r="M7548" s="25">
        <v>0</v>
      </c>
      <c r="N7548" s="25" t="e">
        <v>#N/A</v>
      </c>
      <c r="O7548" s="25" t="e">
        <f>VLOOKUP(A7548,'NFkB target TFs'!$E$10:$E$54,1,FALSE)</f>
        <v>#N/A</v>
      </c>
      <c r="P7548" s="25" t="e">
        <f>VLOOKUP(A7548,'all NFkB targets'!$A$6:$A$571,1,FALSE)</f>
        <v>#N/A</v>
      </c>
    </row>
    <row r="7549" spans="1:16" x14ac:dyDescent="0.25">
      <c r="A7549" s="96" t="s">
        <v>1216</v>
      </c>
      <c r="B7549" s="21" t="s">
        <v>1217</v>
      </c>
      <c r="C7549" s="21"/>
      <c r="D7549" s="22">
        <v>0</v>
      </c>
      <c r="E7549" s="23">
        <v>0.43449608700406889</v>
      </c>
      <c r="F7549" s="23">
        <v>0.41567748821731465</v>
      </c>
      <c r="G7549" s="23">
        <v>1.1443750441883277E-2</v>
      </c>
      <c r="H7549" s="23">
        <v>-0.26903103631667141</v>
      </c>
      <c r="I7549" s="25">
        <f t="shared" si="472"/>
        <v>0</v>
      </c>
      <c r="J7549" s="25">
        <f t="shared" si="473"/>
        <v>0</v>
      </c>
      <c r="K7549" s="25">
        <f t="shared" si="474"/>
        <v>0</v>
      </c>
      <c r="L7549" s="25">
        <f t="shared" si="475"/>
        <v>0</v>
      </c>
      <c r="M7549" s="25">
        <v>0</v>
      </c>
      <c r="N7549" s="25" t="e">
        <v>#N/A</v>
      </c>
      <c r="O7549" s="25" t="e">
        <f>VLOOKUP(A7549,'NFkB target TFs'!$E$10:$E$54,1,FALSE)</f>
        <v>#N/A</v>
      </c>
      <c r="P7549" s="25" t="e">
        <f>VLOOKUP(A7549,'all NFkB targets'!$A$6:$A$571,1,FALSE)</f>
        <v>#N/A</v>
      </c>
    </row>
    <row r="7550" spans="1:16" x14ac:dyDescent="0.25">
      <c r="A7550" s="96" t="s">
        <v>3373</v>
      </c>
      <c r="B7550" s="21" t="s">
        <v>3374</v>
      </c>
      <c r="C7550" s="21"/>
      <c r="D7550" s="22">
        <v>0</v>
      </c>
      <c r="E7550" s="23">
        <v>-5.7212644612755683E-3</v>
      </c>
      <c r="F7550" s="23">
        <v>-1.8707814760227613E-2</v>
      </c>
      <c r="G7550" s="23">
        <v>8.2187987815456234E-2</v>
      </c>
      <c r="H7550" s="23">
        <v>-0.26912602382250339</v>
      </c>
      <c r="I7550" s="25">
        <f t="shared" si="472"/>
        <v>0</v>
      </c>
      <c r="J7550" s="25">
        <f t="shared" si="473"/>
        <v>0</v>
      </c>
      <c r="K7550" s="25">
        <f t="shared" si="474"/>
        <v>0</v>
      </c>
      <c r="L7550" s="25">
        <f t="shared" si="475"/>
        <v>0</v>
      </c>
      <c r="M7550" s="25">
        <v>0</v>
      </c>
      <c r="N7550" s="25" t="e">
        <v>#N/A</v>
      </c>
      <c r="O7550" s="25" t="e">
        <f>VLOOKUP(A7550,'NFkB target TFs'!$E$10:$E$54,1,FALSE)</f>
        <v>#N/A</v>
      </c>
      <c r="P7550" s="25" t="e">
        <f>VLOOKUP(A7550,'all NFkB targets'!$A$6:$A$571,1,FALSE)</f>
        <v>#N/A</v>
      </c>
    </row>
    <row r="7551" spans="1:16" x14ac:dyDescent="0.25">
      <c r="A7551" s="96" t="s">
        <v>5493</v>
      </c>
      <c r="B7551" s="21" t="s">
        <v>5494</v>
      </c>
      <c r="C7551" s="21"/>
      <c r="D7551" s="22">
        <v>0</v>
      </c>
      <c r="E7551" s="23">
        <v>6.7647528374719199E-2</v>
      </c>
      <c r="F7551" s="23">
        <v>-0.13194002208205141</v>
      </c>
      <c r="G7551" s="23">
        <v>4.2607772620767669E-2</v>
      </c>
      <c r="H7551" s="23">
        <v>-0.26915024155716644</v>
      </c>
      <c r="I7551" s="25">
        <f t="shared" si="472"/>
        <v>0</v>
      </c>
      <c r="J7551" s="25">
        <f t="shared" si="473"/>
        <v>0</v>
      </c>
      <c r="K7551" s="25">
        <f t="shared" si="474"/>
        <v>0</v>
      </c>
      <c r="L7551" s="25">
        <f t="shared" si="475"/>
        <v>0</v>
      </c>
      <c r="M7551" s="25">
        <v>0</v>
      </c>
      <c r="N7551" s="25" t="e">
        <v>#N/A</v>
      </c>
      <c r="O7551" s="25" t="e">
        <f>VLOOKUP(A7551,'NFkB target TFs'!$E$10:$E$54,1,FALSE)</f>
        <v>#N/A</v>
      </c>
      <c r="P7551" s="25" t="e">
        <f>VLOOKUP(A7551,'all NFkB targets'!$A$6:$A$571,1,FALSE)</f>
        <v>#N/A</v>
      </c>
    </row>
    <row r="7552" spans="1:16" x14ac:dyDescent="0.25">
      <c r="A7552" s="96" t="s">
        <v>9805</v>
      </c>
      <c r="B7552" s="21" t="s">
        <v>9806</v>
      </c>
      <c r="C7552" s="21"/>
      <c r="D7552" s="22">
        <v>0</v>
      </c>
      <c r="E7552" s="23">
        <v>-9.063024205654352E-2</v>
      </c>
      <c r="F7552" s="23">
        <v>0.19844437087570904</v>
      </c>
      <c r="G7552" s="23">
        <v>-8.9407163831879008E-2</v>
      </c>
      <c r="H7552" s="23">
        <v>-0.26936653797860599</v>
      </c>
      <c r="I7552" s="25">
        <f t="shared" si="472"/>
        <v>0</v>
      </c>
      <c r="J7552" s="25">
        <f t="shared" si="473"/>
        <v>0</v>
      </c>
      <c r="K7552" s="25">
        <f t="shared" si="474"/>
        <v>0</v>
      </c>
      <c r="L7552" s="25">
        <f t="shared" si="475"/>
        <v>0</v>
      </c>
      <c r="M7552" s="25">
        <v>0</v>
      </c>
      <c r="N7552" s="25" t="e">
        <v>#N/A</v>
      </c>
      <c r="O7552" s="25" t="e">
        <f>VLOOKUP(A7552,'NFkB target TFs'!$E$10:$E$54,1,FALSE)</f>
        <v>#N/A</v>
      </c>
      <c r="P7552" s="25" t="e">
        <f>VLOOKUP(A7552,'all NFkB targets'!$A$6:$A$571,1,FALSE)</f>
        <v>#N/A</v>
      </c>
    </row>
    <row r="7553" spans="1:16" x14ac:dyDescent="0.25">
      <c r="A7553" s="96" t="s">
        <v>13997</v>
      </c>
      <c r="B7553" s="21" t="s">
        <v>941</v>
      </c>
      <c r="C7553" s="21"/>
      <c r="D7553" s="22">
        <v>0</v>
      </c>
      <c r="E7553" s="23">
        <v>-2.5604816150400351E-2</v>
      </c>
      <c r="F7553" s="28">
        <v>0.20103318287830282</v>
      </c>
      <c r="G7553" s="28">
        <v>0.59053295428770392</v>
      </c>
      <c r="H7553" s="24">
        <v>-0.26940429647405806</v>
      </c>
      <c r="I7553" s="25">
        <f t="shared" si="472"/>
        <v>0</v>
      </c>
      <c r="J7553" s="25">
        <f t="shared" si="473"/>
        <v>0</v>
      </c>
      <c r="K7553" s="25">
        <f t="shared" si="474"/>
        <v>1</v>
      </c>
      <c r="L7553" s="25">
        <f t="shared" si="475"/>
        <v>0</v>
      </c>
      <c r="M7553" s="25">
        <v>1</v>
      </c>
      <c r="N7553" s="25" t="e">
        <v>#N/A</v>
      </c>
      <c r="O7553" s="25" t="e">
        <f>VLOOKUP(A7553,'NFkB target TFs'!$E$10:$E$54,1,FALSE)</f>
        <v>#N/A</v>
      </c>
      <c r="P7553" s="25" t="e">
        <f>VLOOKUP(A7553,'all NFkB targets'!$A$6:$A$571,1,FALSE)</f>
        <v>#N/A</v>
      </c>
    </row>
    <row r="7554" spans="1:16" x14ac:dyDescent="0.25">
      <c r="A7554" s="96" t="s">
        <v>4940</v>
      </c>
      <c r="B7554" s="21" t="s">
        <v>4941</v>
      </c>
      <c r="C7554" s="21"/>
      <c r="D7554" s="22">
        <v>0</v>
      </c>
      <c r="E7554" s="23">
        <v>1.9608284625149058E-2</v>
      </c>
      <c r="F7554" s="23">
        <v>-0.25899962073585514</v>
      </c>
      <c r="G7554" s="23">
        <v>-0.11154527571476733</v>
      </c>
      <c r="H7554" s="23">
        <v>-0.26963979023345302</v>
      </c>
      <c r="I7554" s="25">
        <f t="shared" si="472"/>
        <v>0</v>
      </c>
      <c r="J7554" s="25">
        <f t="shared" si="473"/>
        <v>0</v>
      </c>
      <c r="K7554" s="25">
        <f t="shared" si="474"/>
        <v>0</v>
      </c>
      <c r="L7554" s="25">
        <f t="shared" si="475"/>
        <v>0</v>
      </c>
      <c r="M7554" s="25">
        <v>0</v>
      </c>
      <c r="N7554" s="25" t="e">
        <v>#N/A</v>
      </c>
      <c r="O7554" s="25" t="e">
        <f>VLOOKUP(A7554,'NFkB target TFs'!$E$10:$E$54,1,FALSE)</f>
        <v>#N/A</v>
      </c>
      <c r="P7554" s="25" t="e">
        <f>VLOOKUP(A7554,'all NFkB targets'!$A$6:$A$571,1,FALSE)</f>
        <v>#N/A</v>
      </c>
    </row>
    <row r="7555" spans="1:16" x14ac:dyDescent="0.25">
      <c r="A7555" s="96" t="s">
        <v>4276</v>
      </c>
      <c r="B7555" s="21" t="s">
        <v>4277</v>
      </c>
      <c r="C7555" s="21"/>
      <c r="D7555" s="22">
        <v>0</v>
      </c>
      <c r="E7555" s="23">
        <v>1.8959969723038369E-2</v>
      </c>
      <c r="F7555" s="23">
        <v>-0.22813673161154302</v>
      </c>
      <c r="G7555" s="23">
        <v>-0.26891329416322773</v>
      </c>
      <c r="H7555" s="23">
        <v>-0.26965120430894624</v>
      </c>
      <c r="I7555" s="25">
        <f t="shared" si="472"/>
        <v>0</v>
      </c>
      <c r="J7555" s="25">
        <f t="shared" si="473"/>
        <v>0</v>
      </c>
      <c r="K7555" s="25">
        <f t="shared" si="474"/>
        <v>0</v>
      </c>
      <c r="L7555" s="25">
        <f t="shared" si="475"/>
        <v>0</v>
      </c>
      <c r="M7555" s="25">
        <v>0</v>
      </c>
      <c r="N7555" s="25" t="e">
        <v>#N/A</v>
      </c>
      <c r="O7555" s="25" t="e">
        <f>VLOOKUP(A7555,'NFkB target TFs'!$E$10:$E$54,1,FALSE)</f>
        <v>#N/A</v>
      </c>
      <c r="P7555" s="25" t="e">
        <f>VLOOKUP(A7555,'all NFkB targets'!$A$6:$A$571,1,FALSE)</f>
        <v>#N/A</v>
      </c>
    </row>
    <row r="7556" spans="1:16" x14ac:dyDescent="0.25">
      <c r="A7556" s="96" t="s">
        <v>6203</v>
      </c>
      <c r="B7556" s="21" t="s">
        <v>6204</v>
      </c>
      <c r="C7556" s="21"/>
      <c r="D7556" s="22">
        <v>0</v>
      </c>
      <c r="E7556" s="23">
        <v>-9.3212176308432107E-2</v>
      </c>
      <c r="F7556" s="23">
        <v>-4.2838093637715631E-2</v>
      </c>
      <c r="G7556" s="23">
        <v>-0.49228606159948352</v>
      </c>
      <c r="H7556" s="23">
        <v>-0.26968063366757816</v>
      </c>
      <c r="I7556" s="25">
        <f t="shared" si="472"/>
        <v>0</v>
      </c>
      <c r="J7556" s="25">
        <f t="shared" si="473"/>
        <v>0</v>
      </c>
      <c r="K7556" s="25">
        <f t="shared" si="474"/>
        <v>0</v>
      </c>
      <c r="L7556" s="25">
        <f t="shared" si="475"/>
        <v>0</v>
      </c>
      <c r="M7556" s="25">
        <v>0</v>
      </c>
      <c r="N7556" s="25" t="e">
        <v>#N/A</v>
      </c>
      <c r="O7556" s="25" t="e">
        <f>VLOOKUP(A7556,'NFkB target TFs'!$E$10:$E$54,1,FALSE)</f>
        <v>#N/A</v>
      </c>
      <c r="P7556" s="25" t="e">
        <f>VLOOKUP(A7556,'all NFkB targets'!$A$6:$A$571,1,FALSE)</f>
        <v>#N/A</v>
      </c>
    </row>
    <row r="7557" spans="1:16" x14ac:dyDescent="0.25">
      <c r="A7557" s="96" t="s">
        <v>872</v>
      </c>
      <c r="B7557" s="21" t="s">
        <v>873</v>
      </c>
      <c r="C7557" s="21"/>
      <c r="D7557" s="22">
        <v>0</v>
      </c>
      <c r="E7557" s="23">
        <v>0.24076995376452651</v>
      </c>
      <c r="F7557" s="23">
        <v>-0.24966178190806715</v>
      </c>
      <c r="G7557" s="23">
        <v>-0.36454622218909172</v>
      </c>
      <c r="H7557" s="23">
        <v>-0.26979596246420673</v>
      </c>
      <c r="I7557" s="25">
        <f t="shared" si="472"/>
        <v>0</v>
      </c>
      <c r="J7557" s="25">
        <f t="shared" si="473"/>
        <v>0</v>
      </c>
      <c r="K7557" s="25">
        <f t="shared" si="474"/>
        <v>0</v>
      </c>
      <c r="L7557" s="25">
        <f t="shared" si="475"/>
        <v>0</v>
      </c>
      <c r="M7557" s="25">
        <v>0</v>
      </c>
      <c r="N7557" s="25" t="e">
        <v>#N/A</v>
      </c>
      <c r="O7557" s="25" t="e">
        <f>VLOOKUP(A7557,'NFkB target TFs'!$E$10:$E$54,1,FALSE)</f>
        <v>#N/A</v>
      </c>
      <c r="P7557" s="25" t="e">
        <f>VLOOKUP(A7557,'all NFkB targets'!$A$6:$A$571,1,FALSE)</f>
        <v>#N/A</v>
      </c>
    </row>
    <row r="7558" spans="1:16" x14ac:dyDescent="0.25">
      <c r="A7558" s="96" t="s">
        <v>9618</v>
      </c>
      <c r="B7558" s="21" t="s">
        <v>9619</v>
      </c>
      <c r="C7558" s="21"/>
      <c r="D7558" s="22">
        <v>0</v>
      </c>
      <c r="E7558" s="23">
        <v>-1.1181189176408162E-2</v>
      </c>
      <c r="F7558" s="23">
        <v>0.39524647932541546</v>
      </c>
      <c r="G7558" s="23">
        <v>0.44871544551548875</v>
      </c>
      <c r="H7558" s="23">
        <v>-0.26985367065333909</v>
      </c>
      <c r="I7558" s="25">
        <f t="shared" si="472"/>
        <v>0</v>
      </c>
      <c r="J7558" s="25">
        <f t="shared" si="473"/>
        <v>0</v>
      </c>
      <c r="K7558" s="25">
        <f t="shared" si="474"/>
        <v>0</v>
      </c>
      <c r="L7558" s="25">
        <f t="shared" si="475"/>
        <v>0</v>
      </c>
      <c r="M7558" s="25">
        <v>0</v>
      </c>
      <c r="N7558" s="25" t="e">
        <v>#N/A</v>
      </c>
      <c r="O7558" s="25" t="e">
        <f>VLOOKUP(A7558,'NFkB target TFs'!$E$10:$E$54,1,FALSE)</f>
        <v>#N/A</v>
      </c>
      <c r="P7558" s="25" t="e">
        <f>VLOOKUP(A7558,'all NFkB targets'!$A$6:$A$571,1,FALSE)</f>
        <v>#N/A</v>
      </c>
    </row>
    <row r="7559" spans="1:16" x14ac:dyDescent="0.25">
      <c r="A7559" s="96" t="s">
        <v>5240</v>
      </c>
      <c r="B7559" s="21" t="s">
        <v>5241</v>
      </c>
      <c r="C7559" s="21"/>
      <c r="D7559" s="22">
        <v>0</v>
      </c>
      <c r="E7559" s="23">
        <v>0.15894231941054782</v>
      </c>
      <c r="F7559" s="23">
        <v>-9.4682559043226755E-2</v>
      </c>
      <c r="G7559" s="23">
        <v>-0.1746188774333603</v>
      </c>
      <c r="H7559" s="23">
        <v>-0.27026941258618797</v>
      </c>
      <c r="I7559" s="25">
        <f t="shared" si="472"/>
        <v>0</v>
      </c>
      <c r="J7559" s="25">
        <f t="shared" si="473"/>
        <v>0</v>
      </c>
      <c r="K7559" s="25">
        <f t="shared" si="474"/>
        <v>0</v>
      </c>
      <c r="L7559" s="25">
        <f t="shared" si="475"/>
        <v>0</v>
      </c>
      <c r="M7559" s="25">
        <v>0</v>
      </c>
      <c r="N7559" s="25" t="e">
        <v>#N/A</v>
      </c>
      <c r="O7559" s="25" t="e">
        <f>VLOOKUP(A7559,'NFkB target TFs'!$E$10:$E$54,1,FALSE)</f>
        <v>#N/A</v>
      </c>
      <c r="P7559" s="25" t="e">
        <f>VLOOKUP(A7559,'all NFkB targets'!$A$6:$A$571,1,FALSE)</f>
        <v>#N/A</v>
      </c>
    </row>
    <row r="7560" spans="1:16" x14ac:dyDescent="0.25">
      <c r="A7560" s="96" t="s">
        <v>3265</v>
      </c>
      <c r="B7560" s="21" t="s">
        <v>3266</v>
      </c>
      <c r="C7560" s="21"/>
      <c r="D7560" s="22">
        <v>0</v>
      </c>
      <c r="E7560" s="23">
        <v>0.39497727643188685</v>
      </c>
      <c r="F7560" s="23">
        <v>0.31483048888606635</v>
      </c>
      <c r="G7560" s="23">
        <v>9.0626305738311541E-2</v>
      </c>
      <c r="H7560" s="23">
        <v>-0.27052315408031147</v>
      </c>
      <c r="I7560" s="25">
        <f t="shared" si="472"/>
        <v>0</v>
      </c>
      <c r="J7560" s="25">
        <f t="shared" si="473"/>
        <v>0</v>
      </c>
      <c r="K7560" s="25">
        <f t="shared" si="474"/>
        <v>0</v>
      </c>
      <c r="L7560" s="25">
        <f t="shared" si="475"/>
        <v>0</v>
      </c>
      <c r="M7560" s="25">
        <v>0</v>
      </c>
      <c r="N7560" s="25" t="e">
        <v>#N/A</v>
      </c>
      <c r="O7560" s="25" t="e">
        <f>VLOOKUP(A7560,'NFkB target TFs'!$E$10:$E$54,1,FALSE)</f>
        <v>#N/A</v>
      </c>
      <c r="P7560" s="25" t="e">
        <f>VLOOKUP(A7560,'all NFkB targets'!$A$6:$A$571,1,FALSE)</f>
        <v>#N/A</v>
      </c>
    </row>
    <row r="7561" spans="1:16" x14ac:dyDescent="0.25">
      <c r="A7561" s="96" t="s">
        <v>2601</v>
      </c>
      <c r="B7561" s="21" t="s">
        <v>2602</v>
      </c>
      <c r="C7561" s="21"/>
      <c r="D7561" s="22">
        <v>0</v>
      </c>
      <c r="E7561" s="23">
        <v>0.21966881274786546</v>
      </c>
      <c r="F7561" s="23">
        <v>-0.34524592616691685</v>
      </c>
      <c r="G7561" s="23">
        <v>-0.31045531044341368</v>
      </c>
      <c r="H7561" s="23">
        <v>-0.27058081345789931</v>
      </c>
      <c r="I7561" s="25">
        <f t="shared" si="472"/>
        <v>0</v>
      </c>
      <c r="J7561" s="25">
        <f t="shared" si="473"/>
        <v>0</v>
      </c>
      <c r="K7561" s="25">
        <f t="shared" si="474"/>
        <v>0</v>
      </c>
      <c r="L7561" s="25">
        <f t="shared" si="475"/>
        <v>0</v>
      </c>
      <c r="M7561" s="25">
        <v>0</v>
      </c>
      <c r="N7561" s="25" t="e">
        <v>#N/A</v>
      </c>
      <c r="O7561" s="25" t="e">
        <f>VLOOKUP(A7561,'NFkB target TFs'!$E$10:$E$54,1,FALSE)</f>
        <v>#N/A</v>
      </c>
      <c r="P7561" s="25" t="e">
        <f>VLOOKUP(A7561,'all NFkB targets'!$A$6:$A$571,1,FALSE)</f>
        <v>#N/A</v>
      </c>
    </row>
    <row r="7562" spans="1:16" x14ac:dyDescent="0.25">
      <c r="A7562" s="96" t="s">
        <v>397</v>
      </c>
      <c r="B7562" s="21" t="s">
        <v>398</v>
      </c>
      <c r="C7562" s="21"/>
      <c r="D7562" s="22">
        <v>0</v>
      </c>
      <c r="E7562" s="23">
        <v>0.28724356568641574</v>
      </c>
      <c r="F7562" s="23">
        <v>0.35469123627417853</v>
      </c>
      <c r="G7562" s="23">
        <v>0.2032350083465525</v>
      </c>
      <c r="H7562" s="23">
        <v>-0.27060321093384071</v>
      </c>
      <c r="I7562" s="25">
        <f t="shared" si="472"/>
        <v>0</v>
      </c>
      <c r="J7562" s="25">
        <f t="shared" si="473"/>
        <v>0</v>
      </c>
      <c r="K7562" s="25">
        <f t="shared" si="474"/>
        <v>0</v>
      </c>
      <c r="L7562" s="25">
        <f t="shared" si="475"/>
        <v>0</v>
      </c>
      <c r="M7562" s="25">
        <v>0</v>
      </c>
      <c r="N7562" s="25" t="e">
        <v>#N/A</v>
      </c>
      <c r="O7562" s="25" t="e">
        <f>VLOOKUP(A7562,'NFkB target TFs'!$E$10:$E$54,1,FALSE)</f>
        <v>#N/A</v>
      </c>
      <c r="P7562" s="25" t="e">
        <f>VLOOKUP(A7562,'all NFkB targets'!$A$6:$A$571,1,FALSE)</f>
        <v>#N/A</v>
      </c>
    </row>
    <row r="7563" spans="1:16" x14ac:dyDescent="0.25">
      <c r="A7563" s="96" t="s">
        <v>6066</v>
      </c>
      <c r="B7563" s="21" t="s">
        <v>6067</v>
      </c>
      <c r="C7563" s="21"/>
      <c r="D7563" s="22">
        <v>0</v>
      </c>
      <c r="E7563" s="23">
        <v>0.57343365272172431</v>
      </c>
      <c r="F7563" s="23">
        <v>0.18342804898891729</v>
      </c>
      <c r="G7563" s="23">
        <v>6.5318024586336926E-2</v>
      </c>
      <c r="H7563" s="23">
        <v>-0.27064657447885299</v>
      </c>
      <c r="I7563" s="25">
        <f t="shared" si="472"/>
        <v>0</v>
      </c>
      <c r="J7563" s="25">
        <f t="shared" si="473"/>
        <v>0</v>
      </c>
      <c r="K7563" s="25">
        <f t="shared" si="474"/>
        <v>0</v>
      </c>
      <c r="L7563" s="25">
        <f t="shared" si="475"/>
        <v>0</v>
      </c>
      <c r="M7563" s="25">
        <v>0</v>
      </c>
      <c r="N7563" s="25" t="e">
        <v>#N/A</v>
      </c>
      <c r="O7563" s="25" t="e">
        <f>VLOOKUP(A7563,'NFkB target TFs'!$E$10:$E$54,1,FALSE)</f>
        <v>#N/A</v>
      </c>
      <c r="P7563" s="25" t="e">
        <f>VLOOKUP(A7563,'all NFkB targets'!$A$6:$A$571,1,FALSE)</f>
        <v>#N/A</v>
      </c>
    </row>
    <row r="7564" spans="1:16" x14ac:dyDescent="0.25">
      <c r="A7564" s="96" t="s">
        <v>8161</v>
      </c>
      <c r="B7564" s="21" t="s">
        <v>8162</v>
      </c>
      <c r="C7564" s="21"/>
      <c r="D7564" s="22">
        <v>0</v>
      </c>
      <c r="E7564" s="23">
        <v>-8.3241888011481108E-2</v>
      </c>
      <c r="F7564" s="23">
        <v>-9.9175405090835347E-2</v>
      </c>
      <c r="G7564" s="23">
        <v>-1.860252533208925E-2</v>
      </c>
      <c r="H7564" s="23">
        <v>-0.27102068735816776</v>
      </c>
      <c r="I7564" s="25">
        <f t="shared" si="472"/>
        <v>0</v>
      </c>
      <c r="J7564" s="25">
        <f t="shared" si="473"/>
        <v>0</v>
      </c>
      <c r="K7564" s="25">
        <f t="shared" si="474"/>
        <v>0</v>
      </c>
      <c r="L7564" s="25">
        <f t="shared" si="475"/>
        <v>0</v>
      </c>
      <c r="M7564" s="25">
        <v>0</v>
      </c>
      <c r="N7564" s="25" t="e">
        <v>#N/A</v>
      </c>
      <c r="O7564" s="25" t="e">
        <f>VLOOKUP(A7564,'NFkB target TFs'!$E$10:$E$54,1,FALSE)</f>
        <v>#N/A</v>
      </c>
      <c r="P7564" s="25" t="e">
        <f>VLOOKUP(A7564,'all NFkB targets'!$A$6:$A$571,1,FALSE)</f>
        <v>#N/A</v>
      </c>
    </row>
    <row r="7565" spans="1:16" x14ac:dyDescent="0.25">
      <c r="A7565" s="96" t="s">
        <v>2646</v>
      </c>
      <c r="B7565" s="21" t="s">
        <v>2647</v>
      </c>
      <c r="C7565" s="21"/>
      <c r="D7565" s="22">
        <v>0</v>
      </c>
      <c r="E7565" s="23">
        <v>-0.15704952278839748</v>
      </c>
      <c r="F7565" s="23">
        <v>-0.13933603480966839</v>
      </c>
      <c r="G7565" s="23">
        <v>5.4503384563509845E-2</v>
      </c>
      <c r="H7565" s="23">
        <v>-0.27161924583433084</v>
      </c>
      <c r="I7565" s="25">
        <f t="shared" si="472"/>
        <v>0</v>
      </c>
      <c r="J7565" s="25">
        <f t="shared" si="473"/>
        <v>0</v>
      </c>
      <c r="K7565" s="25">
        <f t="shared" si="474"/>
        <v>0</v>
      </c>
      <c r="L7565" s="25">
        <f t="shared" si="475"/>
        <v>0</v>
      </c>
      <c r="M7565" s="25">
        <v>0</v>
      </c>
      <c r="N7565" s="25" t="e">
        <v>#N/A</v>
      </c>
      <c r="O7565" s="25" t="e">
        <f>VLOOKUP(A7565,'NFkB target TFs'!$E$10:$E$54,1,FALSE)</f>
        <v>#N/A</v>
      </c>
      <c r="P7565" s="25" t="e">
        <f>VLOOKUP(A7565,'all NFkB targets'!$A$6:$A$571,1,FALSE)</f>
        <v>#N/A</v>
      </c>
    </row>
    <row r="7566" spans="1:16" x14ac:dyDescent="0.25">
      <c r="A7566" s="96" t="s">
        <v>3626</v>
      </c>
      <c r="B7566" s="21" t="s">
        <v>3627</v>
      </c>
      <c r="C7566" s="21"/>
      <c r="D7566" s="22">
        <v>0</v>
      </c>
      <c r="E7566" s="23">
        <v>-0.14387521256164959</v>
      </c>
      <c r="F7566" s="23">
        <v>0.58259013424061012</v>
      </c>
      <c r="G7566" s="23">
        <v>-0.1683547820093419</v>
      </c>
      <c r="H7566" s="23">
        <v>-0.27177814884914436</v>
      </c>
      <c r="I7566" s="25">
        <f t="shared" si="472"/>
        <v>0</v>
      </c>
      <c r="J7566" s="25">
        <f t="shared" si="473"/>
        <v>0</v>
      </c>
      <c r="K7566" s="25">
        <f t="shared" si="474"/>
        <v>0</v>
      </c>
      <c r="L7566" s="25">
        <f t="shared" si="475"/>
        <v>0</v>
      </c>
      <c r="M7566" s="25">
        <v>0</v>
      </c>
      <c r="N7566" s="25" t="e">
        <v>#N/A</v>
      </c>
      <c r="O7566" s="25" t="e">
        <f>VLOOKUP(A7566,'NFkB target TFs'!$E$10:$E$54,1,FALSE)</f>
        <v>#N/A</v>
      </c>
      <c r="P7566" s="25" t="e">
        <f>VLOOKUP(A7566,'all NFkB targets'!$A$6:$A$571,1,FALSE)</f>
        <v>#N/A</v>
      </c>
    </row>
    <row r="7567" spans="1:16" x14ac:dyDescent="0.25">
      <c r="A7567" s="96" t="s">
        <v>4893</v>
      </c>
      <c r="B7567" s="21" t="s">
        <v>4894</v>
      </c>
      <c r="C7567" s="21"/>
      <c r="D7567" s="22">
        <v>0</v>
      </c>
      <c r="E7567" s="23">
        <v>-5.0171562922251486E-3</v>
      </c>
      <c r="F7567" s="23">
        <v>-5.4248986287306795E-2</v>
      </c>
      <c r="G7567" s="23">
        <v>7.9860870450764471E-3</v>
      </c>
      <c r="H7567" s="23">
        <v>-0.27178009354507543</v>
      </c>
      <c r="I7567" s="25">
        <f t="shared" si="472"/>
        <v>0</v>
      </c>
      <c r="J7567" s="25">
        <f t="shared" si="473"/>
        <v>0</v>
      </c>
      <c r="K7567" s="25">
        <f t="shared" si="474"/>
        <v>0</v>
      </c>
      <c r="L7567" s="25">
        <f t="shared" si="475"/>
        <v>0</v>
      </c>
      <c r="M7567" s="25">
        <v>0</v>
      </c>
      <c r="N7567" s="25" t="e">
        <v>#N/A</v>
      </c>
      <c r="O7567" s="25" t="e">
        <f>VLOOKUP(A7567,'NFkB target TFs'!$E$10:$E$54,1,FALSE)</f>
        <v>#N/A</v>
      </c>
      <c r="P7567" s="25" t="e">
        <f>VLOOKUP(A7567,'all NFkB targets'!$A$6:$A$571,1,FALSE)</f>
        <v>#N/A</v>
      </c>
    </row>
    <row r="7568" spans="1:16" x14ac:dyDescent="0.25">
      <c r="A7568" s="96" t="s">
        <v>10052</v>
      </c>
      <c r="B7568" s="21" t="s">
        <v>10053</v>
      </c>
      <c r="C7568" s="21"/>
      <c r="D7568" s="22">
        <v>0</v>
      </c>
      <c r="E7568" s="23">
        <v>-6.7274718255463592E-2</v>
      </c>
      <c r="F7568" s="23">
        <v>5.7636522668318993E-2</v>
      </c>
      <c r="G7568" s="23">
        <v>0.12170531056911332</v>
      </c>
      <c r="H7568" s="23">
        <v>-0.27186571439033785</v>
      </c>
      <c r="I7568" s="25">
        <f t="shared" si="472"/>
        <v>0</v>
      </c>
      <c r="J7568" s="25">
        <f t="shared" si="473"/>
        <v>0</v>
      </c>
      <c r="K7568" s="25">
        <f t="shared" si="474"/>
        <v>0</v>
      </c>
      <c r="L7568" s="25">
        <f t="shared" si="475"/>
        <v>0</v>
      </c>
      <c r="M7568" s="25">
        <v>0</v>
      </c>
      <c r="N7568" s="25" t="e">
        <v>#N/A</v>
      </c>
      <c r="O7568" s="25" t="e">
        <f>VLOOKUP(A7568,'NFkB target TFs'!$E$10:$E$54,1,FALSE)</f>
        <v>#N/A</v>
      </c>
      <c r="P7568" s="25" t="e">
        <f>VLOOKUP(A7568,'all NFkB targets'!$A$6:$A$571,1,FALSE)</f>
        <v>#N/A</v>
      </c>
    </row>
    <row r="7569" spans="1:16" x14ac:dyDescent="0.25">
      <c r="A7569" s="96" t="s">
        <v>7241</v>
      </c>
      <c r="B7569" s="21" t="s">
        <v>7242</v>
      </c>
      <c r="C7569" s="21"/>
      <c r="D7569" s="22">
        <v>0</v>
      </c>
      <c r="E7569" s="23">
        <v>-3.6775151252972253E-2</v>
      </c>
      <c r="F7569" s="23">
        <v>-8.6945408711423866E-2</v>
      </c>
      <c r="G7569" s="23">
        <v>-0.16475953467918233</v>
      </c>
      <c r="H7569" s="23">
        <v>-0.27217753822847696</v>
      </c>
      <c r="I7569" s="25">
        <f t="shared" si="472"/>
        <v>0</v>
      </c>
      <c r="J7569" s="25">
        <f t="shared" si="473"/>
        <v>0</v>
      </c>
      <c r="K7569" s="25">
        <f t="shared" si="474"/>
        <v>0</v>
      </c>
      <c r="L7569" s="25">
        <f t="shared" si="475"/>
        <v>0</v>
      </c>
      <c r="M7569" s="25">
        <v>0</v>
      </c>
      <c r="N7569" s="25" t="e">
        <v>#N/A</v>
      </c>
      <c r="O7569" s="25" t="e">
        <f>VLOOKUP(A7569,'NFkB target TFs'!$E$10:$E$54,1,FALSE)</f>
        <v>#N/A</v>
      </c>
      <c r="P7569" s="25" t="e">
        <f>VLOOKUP(A7569,'all NFkB targets'!$A$6:$A$571,1,FALSE)</f>
        <v>#N/A</v>
      </c>
    </row>
    <row r="7570" spans="1:16" x14ac:dyDescent="0.25">
      <c r="A7570" s="96" t="s">
        <v>5195</v>
      </c>
      <c r="B7570" s="21" t="s">
        <v>5196</v>
      </c>
      <c r="C7570" s="21"/>
      <c r="D7570" s="22">
        <v>0</v>
      </c>
      <c r="E7570" s="23">
        <v>-0.11488498175167618</v>
      </c>
      <c r="F7570" s="23">
        <v>2.9980715044703194E-2</v>
      </c>
      <c r="G7570" s="23">
        <v>-0.25417170224951924</v>
      </c>
      <c r="H7570" s="23">
        <v>-0.27228986104560199</v>
      </c>
      <c r="I7570" s="25">
        <f t="shared" si="472"/>
        <v>0</v>
      </c>
      <c r="J7570" s="25">
        <f t="shared" si="473"/>
        <v>0</v>
      </c>
      <c r="K7570" s="25">
        <f t="shared" si="474"/>
        <v>0</v>
      </c>
      <c r="L7570" s="25">
        <f t="shared" si="475"/>
        <v>0</v>
      </c>
      <c r="M7570" s="25">
        <v>0</v>
      </c>
      <c r="N7570" s="25" t="e">
        <v>#N/A</v>
      </c>
      <c r="O7570" s="25" t="e">
        <f>VLOOKUP(A7570,'NFkB target TFs'!$E$10:$E$54,1,FALSE)</f>
        <v>#N/A</v>
      </c>
      <c r="P7570" s="25" t="e">
        <f>VLOOKUP(A7570,'all NFkB targets'!$A$6:$A$571,1,FALSE)</f>
        <v>#N/A</v>
      </c>
    </row>
    <row r="7571" spans="1:16" x14ac:dyDescent="0.25">
      <c r="A7571" s="96" t="s">
        <v>1078</v>
      </c>
      <c r="B7571" s="21" t="s">
        <v>1079</v>
      </c>
      <c r="C7571" s="21"/>
      <c r="D7571" s="22">
        <v>0</v>
      </c>
      <c r="E7571" s="23">
        <v>-0.22249963044024063</v>
      </c>
      <c r="F7571" s="23">
        <v>-5.8799082998195668E-2</v>
      </c>
      <c r="G7571" s="23">
        <v>-8.3893168781002864E-2</v>
      </c>
      <c r="H7571" s="23">
        <v>-0.27243588081561909</v>
      </c>
      <c r="I7571" s="25">
        <f t="shared" si="472"/>
        <v>0</v>
      </c>
      <c r="J7571" s="25">
        <f t="shared" si="473"/>
        <v>0</v>
      </c>
      <c r="K7571" s="25">
        <f t="shared" si="474"/>
        <v>0</v>
      </c>
      <c r="L7571" s="25">
        <f t="shared" si="475"/>
        <v>0</v>
      </c>
      <c r="M7571" s="25">
        <v>0</v>
      </c>
      <c r="N7571" s="25" t="e">
        <v>#N/A</v>
      </c>
      <c r="O7571" s="25" t="e">
        <f>VLOOKUP(A7571,'NFkB target TFs'!$E$10:$E$54,1,FALSE)</f>
        <v>#N/A</v>
      </c>
      <c r="P7571" s="25" t="e">
        <f>VLOOKUP(A7571,'all NFkB targets'!$A$6:$A$571,1,FALSE)</f>
        <v>#N/A</v>
      </c>
    </row>
    <row r="7572" spans="1:16" x14ac:dyDescent="0.25">
      <c r="A7572" s="96" t="s">
        <v>4719</v>
      </c>
      <c r="B7572" s="21" t="s">
        <v>4720</v>
      </c>
      <c r="C7572" s="21"/>
      <c r="D7572" s="22">
        <v>0</v>
      </c>
      <c r="E7572" s="23">
        <v>-0.40474029186812049</v>
      </c>
      <c r="F7572" s="23">
        <v>0.54950736673242517</v>
      </c>
      <c r="G7572" s="23">
        <v>-1.2672769760460598E-2</v>
      </c>
      <c r="H7572" s="23">
        <v>-0.27253550105438556</v>
      </c>
      <c r="I7572" s="25">
        <f t="shared" si="472"/>
        <v>0</v>
      </c>
      <c r="J7572" s="25">
        <f t="shared" si="473"/>
        <v>0</v>
      </c>
      <c r="K7572" s="25">
        <f t="shared" si="474"/>
        <v>0</v>
      </c>
      <c r="L7572" s="25">
        <f t="shared" si="475"/>
        <v>0</v>
      </c>
      <c r="M7572" s="25">
        <v>0</v>
      </c>
      <c r="N7572" s="25" t="e">
        <v>#N/A</v>
      </c>
      <c r="O7572" s="25" t="e">
        <f>VLOOKUP(A7572,'NFkB target TFs'!$E$10:$E$54,1,FALSE)</f>
        <v>#N/A</v>
      </c>
      <c r="P7572" s="25" t="e">
        <f>VLOOKUP(A7572,'all NFkB targets'!$A$6:$A$571,1,FALSE)</f>
        <v>#N/A</v>
      </c>
    </row>
    <row r="7573" spans="1:16" x14ac:dyDescent="0.25">
      <c r="A7573" s="96" t="s">
        <v>10872</v>
      </c>
      <c r="B7573" s="21" t="s">
        <v>10873</v>
      </c>
      <c r="C7573" s="21"/>
      <c r="D7573" s="22">
        <v>0</v>
      </c>
      <c r="E7573" s="23">
        <v>-0.11035627692401384</v>
      </c>
      <c r="F7573" s="23">
        <v>-8.3064763649702902E-2</v>
      </c>
      <c r="G7573" s="23">
        <v>-0.36330296071633261</v>
      </c>
      <c r="H7573" s="23">
        <v>-0.27277252475696573</v>
      </c>
      <c r="I7573" s="25">
        <f t="shared" si="472"/>
        <v>0</v>
      </c>
      <c r="J7573" s="25">
        <f t="shared" si="473"/>
        <v>0</v>
      </c>
      <c r="K7573" s="25">
        <f t="shared" si="474"/>
        <v>0</v>
      </c>
      <c r="L7573" s="25">
        <f t="shared" si="475"/>
        <v>0</v>
      </c>
      <c r="M7573" s="25">
        <v>0</v>
      </c>
      <c r="N7573" s="25" t="e">
        <v>#N/A</v>
      </c>
      <c r="O7573" s="25" t="e">
        <f>VLOOKUP(A7573,'NFkB target TFs'!$E$10:$E$54,1,FALSE)</f>
        <v>#N/A</v>
      </c>
      <c r="P7573" s="25" t="e">
        <f>VLOOKUP(A7573,'all NFkB targets'!$A$6:$A$571,1,FALSE)</f>
        <v>#N/A</v>
      </c>
    </row>
    <row r="7574" spans="1:16" x14ac:dyDescent="0.25">
      <c r="A7574" s="96" t="s">
        <v>7192</v>
      </c>
      <c r="B7574" s="21" t="s">
        <v>7193</v>
      </c>
      <c r="C7574" s="21"/>
      <c r="D7574" s="22">
        <v>0</v>
      </c>
      <c r="E7574" s="23">
        <v>1.7180065985600013E-2</v>
      </c>
      <c r="F7574" s="23">
        <v>-4.3108603491033098E-2</v>
      </c>
      <c r="G7574" s="23">
        <v>-2.309677392731331E-2</v>
      </c>
      <c r="H7574" s="23">
        <v>-0.27281347854397592</v>
      </c>
      <c r="I7574" s="25">
        <f t="shared" si="472"/>
        <v>0</v>
      </c>
      <c r="J7574" s="25">
        <f t="shared" si="473"/>
        <v>0</v>
      </c>
      <c r="K7574" s="25">
        <f t="shared" si="474"/>
        <v>0</v>
      </c>
      <c r="L7574" s="25">
        <f t="shared" si="475"/>
        <v>0</v>
      </c>
      <c r="M7574" s="25">
        <v>0</v>
      </c>
      <c r="N7574" s="25" t="e">
        <v>#N/A</v>
      </c>
      <c r="O7574" s="25" t="e">
        <f>VLOOKUP(A7574,'NFkB target TFs'!$E$10:$E$54,1,FALSE)</f>
        <v>#N/A</v>
      </c>
      <c r="P7574" s="25" t="e">
        <f>VLOOKUP(A7574,'all NFkB targets'!$A$6:$A$571,1,FALSE)</f>
        <v>#N/A</v>
      </c>
    </row>
    <row r="7575" spans="1:16" x14ac:dyDescent="0.25">
      <c r="A7575" s="96" t="s">
        <v>10507</v>
      </c>
      <c r="B7575" s="21" t="s">
        <v>10508</v>
      </c>
      <c r="C7575" s="21"/>
      <c r="D7575" s="22">
        <v>0</v>
      </c>
      <c r="E7575" s="23">
        <v>0.24209981971793687</v>
      </c>
      <c r="F7575" s="23">
        <v>-0.25643509020836763</v>
      </c>
      <c r="G7575" s="23">
        <v>-0.41066436758575325</v>
      </c>
      <c r="H7575" s="23">
        <v>-0.27293940145165874</v>
      </c>
      <c r="I7575" s="25">
        <f t="shared" si="472"/>
        <v>0</v>
      </c>
      <c r="J7575" s="25">
        <f t="shared" si="473"/>
        <v>0</v>
      </c>
      <c r="K7575" s="25">
        <f t="shared" si="474"/>
        <v>0</v>
      </c>
      <c r="L7575" s="25">
        <f t="shared" si="475"/>
        <v>0</v>
      </c>
      <c r="M7575" s="25">
        <v>0</v>
      </c>
      <c r="N7575" s="25" t="e">
        <v>#N/A</v>
      </c>
      <c r="O7575" s="25" t="e">
        <f>VLOOKUP(A7575,'NFkB target TFs'!$E$10:$E$54,1,FALSE)</f>
        <v>#N/A</v>
      </c>
      <c r="P7575" s="25" t="e">
        <f>VLOOKUP(A7575,'all NFkB targets'!$A$6:$A$571,1,FALSE)</f>
        <v>#N/A</v>
      </c>
    </row>
    <row r="7576" spans="1:16" x14ac:dyDescent="0.25">
      <c r="A7576" s="96" t="s">
        <v>7470</v>
      </c>
      <c r="B7576" s="21" t="s">
        <v>7471</v>
      </c>
      <c r="C7576" s="21"/>
      <c r="D7576" s="22">
        <v>0</v>
      </c>
      <c r="E7576" s="23">
        <v>0.18198379387172625</v>
      </c>
      <c r="F7576" s="23">
        <v>-0.21967803663941241</v>
      </c>
      <c r="G7576" s="23">
        <v>0.22098009127662815</v>
      </c>
      <c r="H7576" s="23">
        <v>-0.27296076509428807</v>
      </c>
      <c r="I7576" s="25">
        <f t="shared" si="472"/>
        <v>0</v>
      </c>
      <c r="J7576" s="25">
        <f t="shared" si="473"/>
        <v>0</v>
      </c>
      <c r="K7576" s="25">
        <f t="shared" si="474"/>
        <v>0</v>
      </c>
      <c r="L7576" s="25">
        <f t="shared" si="475"/>
        <v>0</v>
      </c>
      <c r="M7576" s="25">
        <v>0</v>
      </c>
      <c r="N7576" s="25" t="e">
        <v>#N/A</v>
      </c>
      <c r="O7576" s="25" t="e">
        <f>VLOOKUP(A7576,'NFkB target TFs'!$E$10:$E$54,1,FALSE)</f>
        <v>#N/A</v>
      </c>
      <c r="P7576" s="25" t="e">
        <f>VLOOKUP(A7576,'all NFkB targets'!$A$6:$A$571,1,FALSE)</f>
        <v>#N/A</v>
      </c>
    </row>
    <row r="7577" spans="1:16" x14ac:dyDescent="0.25">
      <c r="A7577" s="96" t="s">
        <v>1558</v>
      </c>
      <c r="B7577" s="21" t="s">
        <v>1559</v>
      </c>
      <c r="C7577" s="21"/>
      <c r="D7577" s="22">
        <v>0</v>
      </c>
      <c r="E7577" s="23">
        <v>-7.9214336680741345E-3</v>
      </c>
      <c r="F7577" s="23">
        <v>-0.24459478837659904</v>
      </c>
      <c r="G7577" s="23">
        <v>7.2538029321673497E-2</v>
      </c>
      <c r="H7577" s="23">
        <v>-0.27297014455590157</v>
      </c>
      <c r="I7577" s="25">
        <f t="shared" si="472"/>
        <v>0</v>
      </c>
      <c r="J7577" s="25">
        <f t="shared" si="473"/>
        <v>0</v>
      </c>
      <c r="K7577" s="25">
        <f t="shared" si="474"/>
        <v>0</v>
      </c>
      <c r="L7577" s="25">
        <f t="shared" si="475"/>
        <v>0</v>
      </c>
      <c r="M7577" s="25">
        <v>0</v>
      </c>
      <c r="N7577" s="25" t="e">
        <v>#N/A</v>
      </c>
      <c r="O7577" s="25" t="e">
        <f>VLOOKUP(A7577,'NFkB target TFs'!$E$10:$E$54,1,FALSE)</f>
        <v>#N/A</v>
      </c>
      <c r="P7577" s="25" t="e">
        <f>VLOOKUP(A7577,'all NFkB targets'!$A$6:$A$571,1,FALSE)</f>
        <v>#N/A</v>
      </c>
    </row>
    <row r="7578" spans="1:16" x14ac:dyDescent="0.25">
      <c r="A7578" s="96" t="s">
        <v>15078</v>
      </c>
      <c r="B7578" s="21" t="s">
        <v>15079</v>
      </c>
      <c r="C7578" s="21"/>
      <c r="D7578" s="22">
        <v>0</v>
      </c>
      <c r="E7578" s="24">
        <v>-1.2346472474190975</v>
      </c>
      <c r="F7578" s="24">
        <v>-0.92790552445863062</v>
      </c>
      <c r="G7578" s="24">
        <v>-0.73416361591461732</v>
      </c>
      <c r="H7578" s="24">
        <v>-0.27342047018158633</v>
      </c>
      <c r="I7578" s="25">
        <f t="shared" si="472"/>
        <v>1</v>
      </c>
      <c r="J7578" s="25">
        <f t="shared" si="473"/>
        <v>1</v>
      </c>
      <c r="K7578" s="25">
        <f t="shared" si="474"/>
        <v>1</v>
      </c>
      <c r="L7578" s="25">
        <f t="shared" si="475"/>
        <v>0</v>
      </c>
      <c r="M7578" s="25">
        <v>1</v>
      </c>
      <c r="N7578" s="25" t="e">
        <v>#N/A</v>
      </c>
      <c r="O7578" s="25" t="e">
        <f>VLOOKUP(A7578,'NFkB target TFs'!$E$10:$E$54,1,FALSE)</f>
        <v>#N/A</v>
      </c>
      <c r="P7578" s="25" t="e">
        <f>VLOOKUP(A7578,'all NFkB targets'!$A$6:$A$571,1,FALSE)</f>
        <v>#N/A</v>
      </c>
    </row>
    <row r="7579" spans="1:16" x14ac:dyDescent="0.25">
      <c r="A7579" s="96" t="s">
        <v>1522</v>
      </c>
      <c r="B7579" s="21" t="s">
        <v>1523</v>
      </c>
      <c r="C7579" s="21"/>
      <c r="D7579" s="22">
        <v>0</v>
      </c>
      <c r="E7579" s="23">
        <v>0.31729197863582137</v>
      </c>
      <c r="F7579" s="23">
        <v>0.43114386687187234</v>
      </c>
      <c r="G7579" s="23">
        <v>9.1292789199653987E-2</v>
      </c>
      <c r="H7579" s="23">
        <v>-0.27378211344313219</v>
      </c>
      <c r="I7579" s="25">
        <f t="shared" si="472"/>
        <v>0</v>
      </c>
      <c r="J7579" s="25">
        <f t="shared" si="473"/>
        <v>0</v>
      </c>
      <c r="K7579" s="25">
        <f t="shared" si="474"/>
        <v>0</v>
      </c>
      <c r="L7579" s="25">
        <f t="shared" si="475"/>
        <v>0</v>
      </c>
      <c r="M7579" s="25">
        <v>0</v>
      </c>
      <c r="N7579" s="25" t="e">
        <v>#N/A</v>
      </c>
      <c r="O7579" s="25" t="e">
        <f>VLOOKUP(A7579,'NFkB target TFs'!$E$10:$E$54,1,FALSE)</f>
        <v>#N/A</v>
      </c>
      <c r="P7579" s="25" t="e">
        <f>VLOOKUP(A7579,'all NFkB targets'!$A$6:$A$571,1,FALSE)</f>
        <v>#N/A</v>
      </c>
    </row>
    <row r="7580" spans="1:16" x14ac:dyDescent="0.25">
      <c r="A7580" s="96" t="s">
        <v>5290</v>
      </c>
      <c r="B7580" s="21" t="s">
        <v>5291</v>
      </c>
      <c r="C7580" s="21"/>
      <c r="D7580" s="22">
        <v>0</v>
      </c>
      <c r="E7580" s="23">
        <v>0.15742769236721182</v>
      </c>
      <c r="F7580" s="23">
        <v>-0.14581335700504403</v>
      </c>
      <c r="G7580" s="23">
        <v>-0.29472095889104938</v>
      </c>
      <c r="H7580" s="23">
        <v>-0.2738059071466537</v>
      </c>
      <c r="I7580" s="25">
        <f t="shared" si="472"/>
        <v>0</v>
      </c>
      <c r="J7580" s="25">
        <f t="shared" si="473"/>
        <v>0</v>
      </c>
      <c r="K7580" s="25">
        <f t="shared" si="474"/>
        <v>0</v>
      </c>
      <c r="L7580" s="25">
        <f t="shared" si="475"/>
        <v>0</v>
      </c>
      <c r="M7580" s="25">
        <v>0</v>
      </c>
      <c r="N7580" s="25" t="e">
        <v>#N/A</v>
      </c>
      <c r="O7580" s="25" t="e">
        <f>VLOOKUP(A7580,'NFkB target TFs'!$E$10:$E$54,1,FALSE)</f>
        <v>#N/A</v>
      </c>
      <c r="P7580" s="25" t="e">
        <f>VLOOKUP(A7580,'all NFkB targets'!$A$6:$A$571,1,FALSE)</f>
        <v>#N/A</v>
      </c>
    </row>
    <row r="7581" spans="1:16" x14ac:dyDescent="0.25">
      <c r="A7581" s="96" t="s">
        <v>469</v>
      </c>
      <c r="B7581" s="21" t="s">
        <v>470</v>
      </c>
      <c r="C7581" s="21"/>
      <c r="D7581" s="22">
        <v>0</v>
      </c>
      <c r="E7581" s="23">
        <v>-0.33910554012247934</v>
      </c>
      <c r="F7581" s="23">
        <v>0.19057394550536882</v>
      </c>
      <c r="G7581" s="23">
        <v>-2.6229800946359919E-2</v>
      </c>
      <c r="H7581" s="23">
        <v>-0.27391202351766758</v>
      </c>
      <c r="I7581" s="25">
        <f t="shared" si="472"/>
        <v>0</v>
      </c>
      <c r="J7581" s="25">
        <f t="shared" si="473"/>
        <v>0</v>
      </c>
      <c r="K7581" s="25">
        <f t="shared" si="474"/>
        <v>0</v>
      </c>
      <c r="L7581" s="25">
        <f t="shared" si="475"/>
        <v>0</v>
      </c>
      <c r="M7581" s="25">
        <v>0</v>
      </c>
      <c r="N7581" s="25" t="e">
        <v>#N/A</v>
      </c>
      <c r="O7581" s="25" t="e">
        <f>VLOOKUP(A7581,'NFkB target TFs'!$E$10:$E$54,1,FALSE)</f>
        <v>#N/A</v>
      </c>
      <c r="P7581" s="25" t="e">
        <f>VLOOKUP(A7581,'all NFkB targets'!$A$6:$A$571,1,FALSE)</f>
        <v>#N/A</v>
      </c>
    </row>
    <row r="7582" spans="1:16" x14ac:dyDescent="0.25">
      <c r="A7582" s="96" t="s">
        <v>4885</v>
      </c>
      <c r="B7582" s="21" t="s">
        <v>4886</v>
      </c>
      <c r="C7582" s="21"/>
      <c r="D7582" s="22">
        <v>0</v>
      </c>
      <c r="E7582" s="23">
        <v>8.0970809713244773E-2</v>
      </c>
      <c r="F7582" s="23">
        <v>0.27576898346839807</v>
      </c>
      <c r="G7582" s="23">
        <v>0.57268639389518838</v>
      </c>
      <c r="H7582" s="23">
        <v>-0.27461649214661449</v>
      </c>
      <c r="I7582" s="25">
        <f t="shared" si="472"/>
        <v>0</v>
      </c>
      <c r="J7582" s="25">
        <f t="shared" si="473"/>
        <v>0</v>
      </c>
      <c r="K7582" s="25">
        <f t="shared" si="474"/>
        <v>0</v>
      </c>
      <c r="L7582" s="25">
        <f t="shared" si="475"/>
        <v>0</v>
      </c>
      <c r="M7582" s="25">
        <v>0</v>
      </c>
      <c r="N7582" s="25" t="e">
        <v>#N/A</v>
      </c>
      <c r="O7582" s="25" t="e">
        <f>VLOOKUP(A7582,'NFkB target TFs'!$E$10:$E$54,1,FALSE)</f>
        <v>#N/A</v>
      </c>
      <c r="P7582" s="25" t="e">
        <f>VLOOKUP(A7582,'all NFkB targets'!$A$6:$A$571,1,FALSE)</f>
        <v>#N/A</v>
      </c>
    </row>
    <row r="7583" spans="1:16" x14ac:dyDescent="0.25">
      <c r="A7583" s="96" t="s">
        <v>8147</v>
      </c>
      <c r="B7583" s="21" t="s">
        <v>8148</v>
      </c>
      <c r="C7583" s="21"/>
      <c r="D7583" s="22">
        <v>0</v>
      </c>
      <c r="E7583" s="23">
        <v>-4.1908532813768204E-2</v>
      </c>
      <c r="F7583" s="23">
        <v>0.57349036792467789</v>
      </c>
      <c r="G7583" s="23">
        <v>6.7890965941851844E-2</v>
      </c>
      <c r="H7583" s="23">
        <v>-0.27464343238911137</v>
      </c>
      <c r="I7583" s="25">
        <f t="shared" si="472"/>
        <v>0</v>
      </c>
      <c r="J7583" s="25">
        <f t="shared" si="473"/>
        <v>0</v>
      </c>
      <c r="K7583" s="25">
        <f t="shared" si="474"/>
        <v>0</v>
      </c>
      <c r="L7583" s="25">
        <f t="shared" si="475"/>
        <v>0</v>
      </c>
      <c r="M7583" s="25">
        <v>0</v>
      </c>
      <c r="N7583" s="25" t="e">
        <v>#N/A</v>
      </c>
      <c r="O7583" s="25" t="e">
        <f>VLOOKUP(A7583,'NFkB target TFs'!$E$10:$E$54,1,FALSE)</f>
        <v>#N/A</v>
      </c>
      <c r="P7583" s="25" t="e">
        <f>VLOOKUP(A7583,'all NFkB targets'!$A$6:$A$571,1,FALSE)</f>
        <v>#N/A</v>
      </c>
    </row>
    <row r="7584" spans="1:16" x14ac:dyDescent="0.25">
      <c r="A7584" s="96" t="s">
        <v>4082</v>
      </c>
      <c r="B7584" s="21" t="s">
        <v>4083</v>
      </c>
      <c r="C7584" s="21"/>
      <c r="D7584" s="22">
        <v>0</v>
      </c>
      <c r="E7584" s="23">
        <v>-0.37933343759716487</v>
      </c>
      <c r="F7584" s="23">
        <v>-0.19482141723109286</v>
      </c>
      <c r="G7584" s="23">
        <v>0.28147766692322934</v>
      </c>
      <c r="H7584" s="23">
        <v>-0.27467500233130371</v>
      </c>
      <c r="I7584" s="25">
        <f t="shared" si="472"/>
        <v>0</v>
      </c>
      <c r="J7584" s="25">
        <f t="shared" si="473"/>
        <v>0</v>
      </c>
      <c r="K7584" s="25">
        <f t="shared" si="474"/>
        <v>0</v>
      </c>
      <c r="L7584" s="25">
        <f t="shared" si="475"/>
        <v>0</v>
      </c>
      <c r="M7584" s="25">
        <v>0</v>
      </c>
      <c r="N7584" s="25" t="e">
        <v>#N/A</v>
      </c>
      <c r="O7584" s="25" t="e">
        <f>VLOOKUP(A7584,'NFkB target TFs'!$E$10:$E$54,1,FALSE)</f>
        <v>#N/A</v>
      </c>
      <c r="P7584" s="25" t="e">
        <f>VLOOKUP(A7584,'all NFkB targets'!$A$6:$A$571,1,FALSE)</f>
        <v>#N/A</v>
      </c>
    </row>
    <row r="7585" spans="1:16" x14ac:dyDescent="0.25">
      <c r="A7585" s="96" t="s">
        <v>1831</v>
      </c>
      <c r="B7585" s="21" t="s">
        <v>1832</v>
      </c>
      <c r="C7585" s="21"/>
      <c r="D7585" s="22">
        <v>0</v>
      </c>
      <c r="E7585" s="23">
        <v>-0.16888493855349671</v>
      </c>
      <c r="F7585" s="23">
        <v>4.1717338334499018E-2</v>
      </c>
      <c r="G7585" s="23">
        <v>-0.19075325870523127</v>
      </c>
      <c r="H7585" s="23">
        <v>-0.27474654255600262</v>
      </c>
      <c r="I7585" s="25">
        <f t="shared" si="472"/>
        <v>0</v>
      </c>
      <c r="J7585" s="25">
        <f t="shared" si="473"/>
        <v>0</v>
      </c>
      <c r="K7585" s="25">
        <f t="shared" si="474"/>
        <v>0</v>
      </c>
      <c r="L7585" s="25">
        <f t="shared" si="475"/>
        <v>0</v>
      </c>
      <c r="M7585" s="25">
        <v>0</v>
      </c>
      <c r="N7585" s="25" t="e">
        <v>#N/A</v>
      </c>
      <c r="O7585" s="25" t="e">
        <f>VLOOKUP(A7585,'NFkB target TFs'!$E$10:$E$54,1,FALSE)</f>
        <v>#N/A</v>
      </c>
      <c r="P7585" s="25" t="e">
        <f>VLOOKUP(A7585,'all NFkB targets'!$A$6:$A$571,1,FALSE)</f>
        <v>#N/A</v>
      </c>
    </row>
    <row r="7586" spans="1:16" x14ac:dyDescent="0.25">
      <c r="A7586" s="96" t="s">
        <v>12140</v>
      </c>
      <c r="B7586" s="21" t="s">
        <v>12141</v>
      </c>
      <c r="C7586" s="21"/>
      <c r="D7586" s="22">
        <v>0</v>
      </c>
      <c r="E7586" s="24">
        <v>-0.59444034674241641</v>
      </c>
      <c r="F7586" s="24">
        <v>-0.32639316242317884</v>
      </c>
      <c r="G7586" s="24">
        <v>-0.50538338909423841</v>
      </c>
      <c r="H7586" s="24">
        <v>-0.27478215965842284</v>
      </c>
      <c r="I7586" s="25">
        <f t="shared" si="472"/>
        <v>1</v>
      </c>
      <c r="J7586" s="25">
        <f t="shared" si="473"/>
        <v>0</v>
      </c>
      <c r="K7586" s="25">
        <f t="shared" si="474"/>
        <v>0</v>
      </c>
      <c r="L7586" s="25">
        <f t="shared" si="475"/>
        <v>0</v>
      </c>
      <c r="M7586" s="25">
        <v>1</v>
      </c>
      <c r="N7586" s="25" t="e">
        <v>#N/A</v>
      </c>
      <c r="O7586" s="25" t="e">
        <f>VLOOKUP(A7586,'NFkB target TFs'!$E$10:$E$54,1,FALSE)</f>
        <v>#N/A</v>
      </c>
      <c r="P7586" s="25" t="e">
        <f>VLOOKUP(A7586,'all NFkB targets'!$A$6:$A$571,1,FALSE)</f>
        <v>#N/A</v>
      </c>
    </row>
    <row r="7587" spans="1:16" x14ac:dyDescent="0.25">
      <c r="A7587" s="96" t="s">
        <v>13252</v>
      </c>
      <c r="B7587" s="21" t="s">
        <v>13253</v>
      </c>
      <c r="C7587" s="21"/>
      <c r="D7587" s="22">
        <v>0</v>
      </c>
      <c r="E7587" s="24">
        <v>-0.44548084759725809</v>
      </c>
      <c r="F7587" s="28">
        <v>0.17107291827033191</v>
      </c>
      <c r="G7587" s="24">
        <v>-0.58596938342404037</v>
      </c>
      <c r="H7587" s="24">
        <v>-0.27490991898639006</v>
      </c>
      <c r="I7587" s="25">
        <f t="shared" si="472"/>
        <v>0</v>
      </c>
      <c r="J7587" s="25">
        <f t="shared" si="473"/>
        <v>0</v>
      </c>
      <c r="K7587" s="25">
        <f t="shared" si="474"/>
        <v>1</v>
      </c>
      <c r="L7587" s="25">
        <f t="shared" si="475"/>
        <v>0</v>
      </c>
      <c r="M7587" s="25">
        <v>1</v>
      </c>
      <c r="N7587" s="25" t="e">
        <v>#N/A</v>
      </c>
      <c r="O7587" s="25" t="e">
        <f>VLOOKUP(A7587,'NFkB target TFs'!$E$10:$E$54,1,FALSE)</f>
        <v>#N/A</v>
      </c>
      <c r="P7587" s="25" t="e">
        <f>VLOOKUP(A7587,'all NFkB targets'!$A$6:$A$571,1,FALSE)</f>
        <v>#N/A</v>
      </c>
    </row>
    <row r="7588" spans="1:16" x14ac:dyDescent="0.25">
      <c r="A7588" s="96" t="s">
        <v>12503</v>
      </c>
      <c r="B7588" s="21" t="s">
        <v>12504</v>
      </c>
      <c r="C7588" s="21"/>
      <c r="D7588" s="22">
        <v>0</v>
      </c>
      <c r="E7588" s="23">
        <v>0.1117389370594994</v>
      </c>
      <c r="F7588" s="24">
        <v>-0.70483088512546432</v>
      </c>
      <c r="G7588" s="24">
        <v>-0.32522131425980522</v>
      </c>
      <c r="H7588" s="24">
        <v>-0.27496852746042738</v>
      </c>
      <c r="I7588" s="25">
        <f t="shared" si="472"/>
        <v>0</v>
      </c>
      <c r="J7588" s="25">
        <f t="shared" si="473"/>
        <v>1</v>
      </c>
      <c r="K7588" s="25">
        <f t="shared" si="474"/>
        <v>0</v>
      </c>
      <c r="L7588" s="25">
        <f t="shared" si="475"/>
        <v>0</v>
      </c>
      <c r="M7588" s="25">
        <v>1</v>
      </c>
      <c r="N7588" s="25" t="e">
        <v>#N/A</v>
      </c>
      <c r="O7588" s="25" t="e">
        <f>VLOOKUP(A7588,'NFkB target TFs'!$E$10:$E$54,1,FALSE)</f>
        <v>#N/A</v>
      </c>
      <c r="P7588" s="25" t="e">
        <f>VLOOKUP(A7588,'all NFkB targets'!$A$6:$A$571,1,FALSE)</f>
        <v>#N/A</v>
      </c>
    </row>
    <row r="7589" spans="1:16" x14ac:dyDescent="0.25">
      <c r="A7589" s="96" t="s">
        <v>9793</v>
      </c>
      <c r="B7589" s="21" t="s">
        <v>9794</v>
      </c>
      <c r="C7589" s="21"/>
      <c r="D7589" s="22">
        <v>0</v>
      </c>
      <c r="E7589" s="23">
        <v>8.1586294507074424E-3</v>
      </c>
      <c r="F7589" s="23">
        <v>0.13965404245477617</v>
      </c>
      <c r="G7589" s="23">
        <v>-1.1322144154090861E-2</v>
      </c>
      <c r="H7589" s="23">
        <v>-0.27503393719251651</v>
      </c>
      <c r="I7589" s="25">
        <f t="shared" si="472"/>
        <v>0</v>
      </c>
      <c r="J7589" s="25">
        <f t="shared" si="473"/>
        <v>0</v>
      </c>
      <c r="K7589" s="25">
        <f t="shared" si="474"/>
        <v>0</v>
      </c>
      <c r="L7589" s="25">
        <f t="shared" si="475"/>
        <v>0</v>
      </c>
      <c r="M7589" s="25">
        <v>0</v>
      </c>
      <c r="N7589" s="25" t="e">
        <v>#N/A</v>
      </c>
      <c r="O7589" s="25" t="e">
        <f>VLOOKUP(A7589,'NFkB target TFs'!$E$10:$E$54,1,FALSE)</f>
        <v>#N/A</v>
      </c>
      <c r="P7589" s="25" t="e">
        <f>VLOOKUP(A7589,'all NFkB targets'!$A$6:$A$571,1,FALSE)</f>
        <v>#N/A</v>
      </c>
    </row>
    <row r="7590" spans="1:16" x14ac:dyDescent="0.25">
      <c r="A7590" s="96" t="s">
        <v>7561</v>
      </c>
      <c r="B7590" s="21" t="s">
        <v>7562</v>
      </c>
      <c r="C7590" s="21"/>
      <c r="D7590" s="22">
        <v>0</v>
      </c>
      <c r="E7590" s="23">
        <v>0.37635363037607877</v>
      </c>
      <c r="F7590" s="23">
        <v>-0.47543477892280034</v>
      </c>
      <c r="G7590" s="23">
        <v>-5.9752046209167853E-2</v>
      </c>
      <c r="H7590" s="23">
        <v>-0.27511885791908658</v>
      </c>
      <c r="I7590" s="25">
        <f t="shared" si="472"/>
        <v>0</v>
      </c>
      <c r="J7590" s="25">
        <f t="shared" si="473"/>
        <v>0</v>
      </c>
      <c r="K7590" s="25">
        <f t="shared" si="474"/>
        <v>0</v>
      </c>
      <c r="L7590" s="25">
        <f t="shared" si="475"/>
        <v>0</v>
      </c>
      <c r="M7590" s="25">
        <v>0</v>
      </c>
      <c r="N7590" s="25" t="e">
        <v>#N/A</v>
      </c>
      <c r="O7590" s="25" t="e">
        <f>VLOOKUP(A7590,'NFkB target TFs'!$E$10:$E$54,1,FALSE)</f>
        <v>#N/A</v>
      </c>
      <c r="P7590" s="25" t="e">
        <f>VLOOKUP(A7590,'all NFkB targets'!$A$6:$A$571,1,FALSE)</f>
        <v>#N/A</v>
      </c>
    </row>
    <row r="7591" spans="1:16" x14ac:dyDescent="0.25">
      <c r="A7591" s="96" t="s">
        <v>9368</v>
      </c>
      <c r="B7591" s="21" t="s">
        <v>941</v>
      </c>
      <c r="C7591" s="21"/>
      <c r="D7591" s="22">
        <v>0</v>
      </c>
      <c r="E7591" s="23">
        <v>6.6526251234136538E-2</v>
      </c>
      <c r="F7591" s="23">
        <v>-6.1192920548368841E-2</v>
      </c>
      <c r="G7591" s="23">
        <v>0.12698741430337529</v>
      </c>
      <c r="H7591" s="23">
        <v>-0.27560434051740618</v>
      </c>
      <c r="I7591" s="25">
        <f t="shared" si="472"/>
        <v>0</v>
      </c>
      <c r="J7591" s="25">
        <f t="shared" si="473"/>
        <v>0</v>
      </c>
      <c r="K7591" s="25">
        <f t="shared" si="474"/>
        <v>0</v>
      </c>
      <c r="L7591" s="25">
        <f t="shared" si="475"/>
        <v>0</v>
      </c>
      <c r="M7591" s="25">
        <v>0</v>
      </c>
      <c r="N7591" s="25" t="e">
        <v>#N/A</v>
      </c>
      <c r="O7591" s="25" t="e">
        <f>VLOOKUP(A7591,'NFkB target TFs'!$E$10:$E$54,1,FALSE)</f>
        <v>#N/A</v>
      </c>
      <c r="P7591" s="25" t="e">
        <f>VLOOKUP(A7591,'all NFkB targets'!$A$6:$A$571,1,FALSE)</f>
        <v>#N/A</v>
      </c>
    </row>
    <row r="7592" spans="1:16" x14ac:dyDescent="0.25">
      <c r="A7592" s="96" t="s">
        <v>12342</v>
      </c>
      <c r="B7592" s="21" t="s">
        <v>12343</v>
      </c>
      <c r="C7592" s="21"/>
      <c r="D7592" s="22">
        <v>0</v>
      </c>
      <c r="E7592" s="28">
        <v>0.67464231519437479</v>
      </c>
      <c r="F7592" s="23">
        <v>5.680677065836022E-2</v>
      </c>
      <c r="G7592" s="24">
        <v>-0.29720601397209223</v>
      </c>
      <c r="H7592" s="24">
        <v>-0.2761685952080058</v>
      </c>
      <c r="I7592" s="25">
        <f t="shared" si="472"/>
        <v>1</v>
      </c>
      <c r="J7592" s="25">
        <f t="shared" si="473"/>
        <v>0</v>
      </c>
      <c r="K7592" s="25">
        <f t="shared" si="474"/>
        <v>0</v>
      </c>
      <c r="L7592" s="25">
        <f t="shared" si="475"/>
        <v>0</v>
      </c>
      <c r="M7592" s="25">
        <v>1</v>
      </c>
      <c r="N7592" s="25" t="e">
        <v>#N/A</v>
      </c>
      <c r="O7592" s="25" t="e">
        <f>VLOOKUP(A7592,'NFkB target TFs'!$E$10:$E$54,1,FALSE)</f>
        <v>#N/A</v>
      </c>
      <c r="P7592" s="25" t="e">
        <f>VLOOKUP(A7592,'all NFkB targets'!$A$6:$A$571,1,FALSE)</f>
        <v>#N/A</v>
      </c>
    </row>
    <row r="7593" spans="1:16" x14ac:dyDescent="0.25">
      <c r="A7593" s="96" t="s">
        <v>11355</v>
      </c>
      <c r="B7593" s="21" t="s">
        <v>11356</v>
      </c>
      <c r="C7593" s="21"/>
      <c r="D7593" s="22">
        <v>0</v>
      </c>
      <c r="E7593" s="23">
        <v>0.17852157589632661</v>
      </c>
      <c r="F7593" s="23">
        <v>0.22304811730996138</v>
      </c>
      <c r="G7593" s="23">
        <v>0.13209500403699215</v>
      </c>
      <c r="H7593" s="23">
        <v>-0.27633869484550627</v>
      </c>
      <c r="I7593" s="25">
        <f t="shared" si="472"/>
        <v>0</v>
      </c>
      <c r="J7593" s="25">
        <f t="shared" si="473"/>
        <v>0</v>
      </c>
      <c r="K7593" s="25">
        <f t="shared" si="474"/>
        <v>0</v>
      </c>
      <c r="L7593" s="25">
        <f t="shared" si="475"/>
        <v>0</v>
      </c>
      <c r="M7593" s="25">
        <v>0</v>
      </c>
      <c r="N7593" s="25" t="e">
        <v>#N/A</v>
      </c>
      <c r="O7593" s="25" t="e">
        <f>VLOOKUP(A7593,'NFkB target TFs'!$E$10:$E$54,1,FALSE)</f>
        <v>#N/A</v>
      </c>
      <c r="P7593" s="25" t="e">
        <f>VLOOKUP(A7593,'all NFkB targets'!$A$6:$A$571,1,FALSE)</f>
        <v>#N/A</v>
      </c>
    </row>
    <row r="7594" spans="1:16" x14ac:dyDescent="0.25">
      <c r="A7594" s="96" t="s">
        <v>10068</v>
      </c>
      <c r="B7594" s="21" t="s">
        <v>10069</v>
      </c>
      <c r="C7594" s="21"/>
      <c r="D7594" s="22">
        <v>0</v>
      </c>
      <c r="E7594" s="23">
        <v>-9.0041988260621417E-2</v>
      </c>
      <c r="F7594" s="23">
        <v>0.20373997117754761</v>
      </c>
      <c r="G7594" s="23">
        <v>-0.33411140531899886</v>
      </c>
      <c r="H7594" s="23">
        <v>-0.27634229973478869</v>
      </c>
      <c r="I7594" s="25">
        <f t="shared" si="472"/>
        <v>0</v>
      </c>
      <c r="J7594" s="25">
        <f t="shared" si="473"/>
        <v>0</v>
      </c>
      <c r="K7594" s="25">
        <f t="shared" si="474"/>
        <v>0</v>
      </c>
      <c r="L7594" s="25">
        <f t="shared" si="475"/>
        <v>0</v>
      </c>
      <c r="M7594" s="25">
        <v>0</v>
      </c>
      <c r="N7594" s="25" t="e">
        <v>#N/A</v>
      </c>
      <c r="O7594" s="25" t="e">
        <f>VLOOKUP(A7594,'NFkB target TFs'!$E$10:$E$54,1,FALSE)</f>
        <v>#N/A</v>
      </c>
      <c r="P7594" s="25" t="e">
        <f>VLOOKUP(A7594,'all NFkB targets'!$A$6:$A$571,1,FALSE)</f>
        <v>#N/A</v>
      </c>
    </row>
    <row r="7595" spans="1:16" x14ac:dyDescent="0.25">
      <c r="A7595" s="96" t="s">
        <v>6566</v>
      </c>
      <c r="B7595" s="21" t="s">
        <v>6567</v>
      </c>
      <c r="C7595" s="21"/>
      <c r="D7595" s="22">
        <v>0</v>
      </c>
      <c r="E7595" s="23">
        <v>0.20042497551904426</v>
      </c>
      <c r="F7595" s="23">
        <v>7.2840139292711548E-2</v>
      </c>
      <c r="G7595" s="23">
        <v>-4.0733985235018227E-2</v>
      </c>
      <c r="H7595" s="23">
        <v>-0.27647278015859844</v>
      </c>
      <c r="I7595" s="25">
        <f t="shared" si="472"/>
        <v>0</v>
      </c>
      <c r="J7595" s="25">
        <f t="shared" si="473"/>
        <v>0</v>
      </c>
      <c r="K7595" s="25">
        <f t="shared" si="474"/>
        <v>0</v>
      </c>
      <c r="L7595" s="25">
        <f t="shared" si="475"/>
        <v>0</v>
      </c>
      <c r="M7595" s="25">
        <v>0</v>
      </c>
      <c r="N7595" s="25" t="e">
        <v>#N/A</v>
      </c>
      <c r="O7595" s="25" t="e">
        <f>VLOOKUP(A7595,'NFkB target TFs'!$E$10:$E$54,1,FALSE)</f>
        <v>#N/A</v>
      </c>
      <c r="P7595" s="25" t="e">
        <f>VLOOKUP(A7595,'all NFkB targets'!$A$6:$A$571,1,FALSE)</f>
        <v>#N/A</v>
      </c>
    </row>
    <row r="7596" spans="1:16" x14ac:dyDescent="0.25">
      <c r="A7596" s="96" t="s">
        <v>13417</v>
      </c>
      <c r="B7596" s="21" t="s">
        <v>13418</v>
      </c>
      <c r="C7596" s="21"/>
      <c r="D7596" s="22">
        <v>0</v>
      </c>
      <c r="E7596" s="28">
        <v>0.24456815796826431</v>
      </c>
      <c r="F7596" s="23">
        <v>9.6092813327550514E-2</v>
      </c>
      <c r="G7596" s="24">
        <v>-0.86160150411163161</v>
      </c>
      <c r="H7596" s="24">
        <v>-0.27668137363247958</v>
      </c>
      <c r="I7596" s="25">
        <f t="shared" ref="I7596:I7659" si="476">IF(ABS(E7596)&gt;0.585,1,0)</f>
        <v>0</v>
      </c>
      <c r="J7596" s="25">
        <f t="shared" ref="J7596:J7659" si="477">IF(ABS(F7596)&gt;0.585,1,0)</f>
        <v>0</v>
      </c>
      <c r="K7596" s="25">
        <f t="shared" ref="K7596:K7659" si="478">IF(ABS(G7596)&gt;0.585,1,0)</f>
        <v>1</v>
      </c>
      <c r="L7596" s="25">
        <f t="shared" ref="L7596:L7659" si="479">IF(ABS(H7596)&gt;0.585,1,0)</f>
        <v>0</v>
      </c>
      <c r="M7596" s="25">
        <v>1</v>
      </c>
      <c r="N7596" s="25" t="e">
        <v>#N/A</v>
      </c>
      <c r="O7596" s="25" t="e">
        <f>VLOOKUP(A7596,'NFkB target TFs'!$E$10:$E$54,1,FALSE)</f>
        <v>#N/A</v>
      </c>
      <c r="P7596" s="25" t="e">
        <f>VLOOKUP(A7596,'all NFkB targets'!$A$6:$A$571,1,FALSE)</f>
        <v>#N/A</v>
      </c>
    </row>
    <row r="7597" spans="1:16" x14ac:dyDescent="0.25">
      <c r="A7597" s="96" t="s">
        <v>11427</v>
      </c>
      <c r="B7597" s="21" t="s">
        <v>11428</v>
      </c>
      <c r="C7597" s="21"/>
      <c r="D7597" s="22">
        <v>0</v>
      </c>
      <c r="E7597" s="23">
        <v>-6.5291460251718933E-2</v>
      </c>
      <c r="F7597" s="23">
        <v>9.0961982041339165E-2</v>
      </c>
      <c r="G7597" s="23">
        <v>0.16095856461945257</v>
      </c>
      <c r="H7597" s="23">
        <v>-0.27704622620188879</v>
      </c>
      <c r="I7597" s="25">
        <f t="shared" si="476"/>
        <v>0</v>
      </c>
      <c r="J7597" s="25">
        <f t="shared" si="477"/>
        <v>0</v>
      </c>
      <c r="K7597" s="25">
        <f t="shared" si="478"/>
        <v>0</v>
      </c>
      <c r="L7597" s="25">
        <f t="shared" si="479"/>
        <v>0</v>
      </c>
      <c r="M7597" s="25">
        <v>0</v>
      </c>
      <c r="N7597" s="25" t="e">
        <v>#N/A</v>
      </c>
      <c r="O7597" s="25" t="e">
        <f>VLOOKUP(A7597,'NFkB target TFs'!$E$10:$E$54,1,FALSE)</f>
        <v>#N/A</v>
      </c>
      <c r="P7597" s="25" t="e">
        <f>VLOOKUP(A7597,'all NFkB targets'!$A$6:$A$571,1,FALSE)</f>
        <v>#N/A</v>
      </c>
    </row>
    <row r="7598" spans="1:16" x14ac:dyDescent="0.25">
      <c r="A7598" s="96" t="s">
        <v>4883</v>
      </c>
      <c r="B7598" s="21" t="s">
        <v>4884</v>
      </c>
      <c r="C7598" s="21"/>
      <c r="D7598" s="22">
        <v>0</v>
      </c>
      <c r="E7598" s="23">
        <v>-1.7644744119803248E-2</v>
      </c>
      <c r="F7598" s="23">
        <v>-0.16061422475500564</v>
      </c>
      <c r="G7598" s="23">
        <v>6.2537483013019261E-4</v>
      </c>
      <c r="H7598" s="23">
        <v>-0.27718046593985496</v>
      </c>
      <c r="I7598" s="25">
        <f t="shared" si="476"/>
        <v>0</v>
      </c>
      <c r="J7598" s="25">
        <f t="shared" si="477"/>
        <v>0</v>
      </c>
      <c r="K7598" s="25">
        <f t="shared" si="478"/>
        <v>0</v>
      </c>
      <c r="L7598" s="25">
        <f t="shared" si="479"/>
        <v>0</v>
      </c>
      <c r="M7598" s="25">
        <v>0</v>
      </c>
      <c r="N7598" s="25" t="e">
        <v>#N/A</v>
      </c>
      <c r="O7598" s="25" t="e">
        <f>VLOOKUP(A7598,'NFkB target TFs'!$E$10:$E$54,1,FALSE)</f>
        <v>#N/A</v>
      </c>
      <c r="P7598" s="25" t="e">
        <f>VLOOKUP(A7598,'all NFkB targets'!$A$6:$A$571,1,FALSE)</f>
        <v>#N/A</v>
      </c>
    </row>
    <row r="7599" spans="1:16" x14ac:dyDescent="0.25">
      <c r="A7599" s="96" t="s">
        <v>8940</v>
      </c>
      <c r="B7599" s="21" t="s">
        <v>941</v>
      </c>
      <c r="C7599" s="21"/>
      <c r="D7599" s="22">
        <v>0</v>
      </c>
      <c r="E7599" s="23">
        <v>-3.3342583963432364E-2</v>
      </c>
      <c r="F7599" s="23">
        <v>-0.23298580235673297</v>
      </c>
      <c r="G7599" s="23">
        <v>-0.52677530888976365</v>
      </c>
      <c r="H7599" s="23">
        <v>-0.2778337119468266</v>
      </c>
      <c r="I7599" s="25">
        <f t="shared" si="476"/>
        <v>0</v>
      </c>
      <c r="J7599" s="25">
        <f t="shared" si="477"/>
        <v>0</v>
      </c>
      <c r="K7599" s="25">
        <f t="shared" si="478"/>
        <v>0</v>
      </c>
      <c r="L7599" s="25">
        <f t="shared" si="479"/>
        <v>0</v>
      </c>
      <c r="M7599" s="25">
        <v>0</v>
      </c>
      <c r="N7599" s="25" t="e">
        <v>#N/A</v>
      </c>
      <c r="O7599" s="25" t="e">
        <f>VLOOKUP(A7599,'NFkB target TFs'!$E$10:$E$54,1,FALSE)</f>
        <v>#N/A</v>
      </c>
      <c r="P7599" s="25" t="e">
        <f>VLOOKUP(A7599,'all NFkB targets'!$A$6:$A$571,1,FALSE)</f>
        <v>#N/A</v>
      </c>
    </row>
    <row r="7600" spans="1:16" x14ac:dyDescent="0.25">
      <c r="A7600" s="96" t="s">
        <v>5629</v>
      </c>
      <c r="B7600" s="21" t="s">
        <v>5630</v>
      </c>
      <c r="C7600" s="21"/>
      <c r="D7600" s="22">
        <v>0</v>
      </c>
      <c r="E7600" s="23">
        <v>-0.1100567760674955</v>
      </c>
      <c r="F7600" s="23">
        <v>-0.17356844327998378</v>
      </c>
      <c r="G7600" s="23">
        <v>-0.17446724349339862</v>
      </c>
      <c r="H7600" s="23">
        <v>-0.2785052142465424</v>
      </c>
      <c r="I7600" s="25">
        <f t="shared" si="476"/>
        <v>0</v>
      </c>
      <c r="J7600" s="25">
        <f t="shared" si="477"/>
        <v>0</v>
      </c>
      <c r="K7600" s="25">
        <f t="shared" si="478"/>
        <v>0</v>
      </c>
      <c r="L7600" s="25">
        <f t="shared" si="479"/>
        <v>0</v>
      </c>
      <c r="M7600" s="25">
        <v>0</v>
      </c>
      <c r="N7600" s="25" t="e">
        <v>#N/A</v>
      </c>
      <c r="O7600" s="25" t="e">
        <f>VLOOKUP(A7600,'NFkB target TFs'!$E$10:$E$54,1,FALSE)</f>
        <v>#N/A</v>
      </c>
      <c r="P7600" s="25" t="e">
        <f>VLOOKUP(A7600,'all NFkB targets'!$A$6:$A$571,1,FALSE)</f>
        <v>#N/A</v>
      </c>
    </row>
    <row r="7601" spans="1:16" x14ac:dyDescent="0.25">
      <c r="A7601" s="96" t="s">
        <v>62</v>
      </c>
      <c r="B7601" s="21" t="s">
        <v>12730</v>
      </c>
      <c r="C7601" s="21"/>
      <c r="D7601" s="22">
        <v>0</v>
      </c>
      <c r="E7601" s="23">
        <v>-2.5561164553380891E-2</v>
      </c>
      <c r="F7601" s="28">
        <v>0.59694390690107324</v>
      </c>
      <c r="G7601" s="28">
        <v>0.33949260304422529</v>
      </c>
      <c r="H7601" s="24">
        <v>-0.27889744827826174</v>
      </c>
      <c r="I7601" s="25">
        <f t="shared" si="476"/>
        <v>0</v>
      </c>
      <c r="J7601" s="25">
        <f t="shared" si="477"/>
        <v>1</v>
      </c>
      <c r="K7601" s="25">
        <f t="shared" si="478"/>
        <v>0</v>
      </c>
      <c r="L7601" s="25">
        <f t="shared" si="479"/>
        <v>0</v>
      </c>
      <c r="M7601" s="25">
        <v>1</v>
      </c>
      <c r="N7601" s="33" t="s">
        <v>62</v>
      </c>
      <c r="O7601" s="25" t="e">
        <f>VLOOKUP(A7601,'NFkB target TFs'!$E$10:$E$54,1,FALSE)</f>
        <v>#N/A</v>
      </c>
      <c r="P7601" s="25" t="e">
        <f>VLOOKUP(A7601,'all NFkB targets'!$A$6:$A$571,1,FALSE)</f>
        <v>#N/A</v>
      </c>
    </row>
    <row r="7602" spans="1:16" x14ac:dyDescent="0.25">
      <c r="A7602" s="96" t="s">
        <v>14961</v>
      </c>
      <c r="B7602" s="21" t="s">
        <v>14962</v>
      </c>
      <c r="C7602" s="21"/>
      <c r="D7602" s="22">
        <v>0</v>
      </c>
      <c r="E7602" s="24">
        <v>-2.7727795741933239</v>
      </c>
      <c r="F7602" s="24">
        <v>-1.1870885354430258</v>
      </c>
      <c r="G7602" s="24">
        <v>-1.4143631251169468</v>
      </c>
      <c r="H7602" s="24">
        <v>-0.27890538746987104</v>
      </c>
      <c r="I7602" s="25">
        <f t="shared" si="476"/>
        <v>1</v>
      </c>
      <c r="J7602" s="25">
        <f t="shared" si="477"/>
        <v>1</v>
      </c>
      <c r="K7602" s="25">
        <f t="shared" si="478"/>
        <v>1</v>
      </c>
      <c r="L7602" s="25">
        <f t="shared" si="479"/>
        <v>0</v>
      </c>
      <c r="M7602" s="25">
        <v>1</v>
      </c>
      <c r="N7602" s="25" t="e">
        <v>#N/A</v>
      </c>
      <c r="O7602" s="25" t="e">
        <f>VLOOKUP(A7602,'NFkB target TFs'!$E$10:$E$54,1,FALSE)</f>
        <v>#N/A</v>
      </c>
      <c r="P7602" s="25" t="e">
        <f>VLOOKUP(A7602,'all NFkB targets'!$A$6:$A$571,1,FALSE)</f>
        <v>#N/A</v>
      </c>
    </row>
    <row r="7603" spans="1:16" x14ac:dyDescent="0.25">
      <c r="A7603" s="96" t="s">
        <v>11825</v>
      </c>
      <c r="B7603" s="21" t="s">
        <v>941</v>
      </c>
      <c r="C7603" s="21"/>
      <c r="D7603" s="22">
        <v>0</v>
      </c>
      <c r="E7603" s="23">
        <v>1.2404500594094377E-2</v>
      </c>
      <c r="F7603" s="23">
        <v>-5.6058162600860486E-3</v>
      </c>
      <c r="G7603" s="23">
        <v>0.11396448262590207</v>
      </c>
      <c r="H7603" s="23">
        <v>-0.2790616171941338</v>
      </c>
      <c r="I7603" s="25">
        <f t="shared" si="476"/>
        <v>0</v>
      </c>
      <c r="J7603" s="25">
        <f t="shared" si="477"/>
        <v>0</v>
      </c>
      <c r="K7603" s="25">
        <f t="shared" si="478"/>
        <v>0</v>
      </c>
      <c r="L7603" s="25">
        <f t="shared" si="479"/>
        <v>0</v>
      </c>
      <c r="M7603" s="25">
        <v>0</v>
      </c>
      <c r="N7603" s="25" t="e">
        <v>#N/A</v>
      </c>
      <c r="O7603" s="25" t="e">
        <f>VLOOKUP(A7603,'NFkB target TFs'!$E$10:$E$54,1,FALSE)</f>
        <v>#N/A</v>
      </c>
      <c r="P7603" s="25" t="e">
        <f>VLOOKUP(A7603,'all NFkB targets'!$A$6:$A$571,1,FALSE)</f>
        <v>#N/A</v>
      </c>
    </row>
    <row r="7604" spans="1:16" x14ac:dyDescent="0.25">
      <c r="A7604" s="96" t="s">
        <v>7219</v>
      </c>
      <c r="B7604" s="21" t="s">
        <v>7220</v>
      </c>
      <c r="C7604" s="21"/>
      <c r="D7604" s="22">
        <v>0</v>
      </c>
      <c r="E7604" s="23">
        <v>-0.32323818971517648</v>
      </c>
      <c r="F7604" s="23">
        <v>0.29049341274706131</v>
      </c>
      <c r="G7604" s="23">
        <v>-0.13912496107283184</v>
      </c>
      <c r="H7604" s="23">
        <v>-0.27957682737326611</v>
      </c>
      <c r="I7604" s="25">
        <f t="shared" si="476"/>
        <v>0</v>
      </c>
      <c r="J7604" s="25">
        <f t="shared" si="477"/>
        <v>0</v>
      </c>
      <c r="K7604" s="25">
        <f t="shared" si="478"/>
        <v>0</v>
      </c>
      <c r="L7604" s="25">
        <f t="shared" si="479"/>
        <v>0</v>
      </c>
      <c r="M7604" s="25">
        <v>0</v>
      </c>
      <c r="N7604" s="25" t="e">
        <v>#N/A</v>
      </c>
      <c r="O7604" s="25" t="e">
        <f>VLOOKUP(A7604,'NFkB target TFs'!$E$10:$E$54,1,FALSE)</f>
        <v>#N/A</v>
      </c>
      <c r="P7604" s="25" t="e">
        <f>VLOOKUP(A7604,'all NFkB targets'!$A$6:$A$571,1,FALSE)</f>
        <v>#N/A</v>
      </c>
    </row>
    <row r="7605" spans="1:16" x14ac:dyDescent="0.25">
      <c r="A7605" s="96" t="s">
        <v>291</v>
      </c>
      <c r="B7605" s="21" t="s">
        <v>292</v>
      </c>
      <c r="C7605" s="21"/>
      <c r="D7605" s="22">
        <v>0</v>
      </c>
      <c r="E7605" s="23">
        <v>0.17956956168563276</v>
      </c>
      <c r="F7605" s="23">
        <v>-0.12394208772290731</v>
      </c>
      <c r="G7605" s="23">
        <v>-0.11430265457066649</v>
      </c>
      <c r="H7605" s="23">
        <v>-0.27998064104268744</v>
      </c>
      <c r="I7605" s="25">
        <f t="shared" si="476"/>
        <v>0</v>
      </c>
      <c r="J7605" s="25">
        <f t="shared" si="477"/>
        <v>0</v>
      </c>
      <c r="K7605" s="25">
        <f t="shared" si="478"/>
        <v>0</v>
      </c>
      <c r="L7605" s="25">
        <f t="shared" si="479"/>
        <v>0</v>
      </c>
      <c r="M7605" s="25">
        <v>0</v>
      </c>
      <c r="N7605" s="25" t="e">
        <v>#N/A</v>
      </c>
      <c r="O7605" s="25" t="e">
        <f>VLOOKUP(A7605,'NFkB target TFs'!$E$10:$E$54,1,FALSE)</f>
        <v>#N/A</v>
      </c>
      <c r="P7605" s="25" t="e">
        <f>VLOOKUP(A7605,'all NFkB targets'!$A$6:$A$571,1,FALSE)</f>
        <v>#N/A</v>
      </c>
    </row>
    <row r="7606" spans="1:16" x14ac:dyDescent="0.25">
      <c r="A7606" s="96" t="s">
        <v>7758</v>
      </c>
      <c r="B7606" s="21" t="s">
        <v>7759</v>
      </c>
      <c r="C7606" s="21"/>
      <c r="D7606" s="22">
        <v>0</v>
      </c>
      <c r="E7606" s="23">
        <v>0.32783778801742319</v>
      </c>
      <c r="F7606" s="23">
        <v>0.13086578730765755</v>
      </c>
      <c r="G7606" s="23">
        <v>-0.55687410868628318</v>
      </c>
      <c r="H7606" s="23">
        <v>-0.2800617177568922</v>
      </c>
      <c r="I7606" s="25">
        <f t="shared" si="476"/>
        <v>0</v>
      </c>
      <c r="J7606" s="25">
        <f t="shared" si="477"/>
        <v>0</v>
      </c>
      <c r="K7606" s="25">
        <f t="shared" si="478"/>
        <v>0</v>
      </c>
      <c r="L7606" s="25">
        <f t="shared" si="479"/>
        <v>0</v>
      </c>
      <c r="M7606" s="25">
        <v>0</v>
      </c>
      <c r="N7606" s="25" t="e">
        <v>#N/A</v>
      </c>
      <c r="O7606" s="25" t="e">
        <f>VLOOKUP(A7606,'NFkB target TFs'!$E$10:$E$54,1,FALSE)</f>
        <v>#N/A</v>
      </c>
      <c r="P7606" s="25" t="e">
        <f>VLOOKUP(A7606,'all NFkB targets'!$A$6:$A$571,1,FALSE)</f>
        <v>#N/A</v>
      </c>
    </row>
    <row r="7607" spans="1:16" x14ac:dyDescent="0.25">
      <c r="A7607" s="96" t="s">
        <v>14595</v>
      </c>
      <c r="B7607" s="21" t="s">
        <v>14596</v>
      </c>
      <c r="C7607" s="21"/>
      <c r="D7607" s="22">
        <v>0</v>
      </c>
      <c r="E7607" s="24">
        <v>-0.26944659504318652</v>
      </c>
      <c r="F7607" s="24">
        <v>-1.3410010838280142</v>
      </c>
      <c r="G7607" s="24">
        <v>-0.74071285611941362</v>
      </c>
      <c r="H7607" s="24">
        <v>-0.28016353956192241</v>
      </c>
      <c r="I7607" s="25">
        <f t="shared" si="476"/>
        <v>0</v>
      </c>
      <c r="J7607" s="25">
        <f t="shared" si="477"/>
        <v>1</v>
      </c>
      <c r="K7607" s="25">
        <f t="shared" si="478"/>
        <v>1</v>
      </c>
      <c r="L7607" s="25">
        <f t="shared" si="479"/>
        <v>0</v>
      </c>
      <c r="M7607" s="25">
        <v>1</v>
      </c>
      <c r="N7607" s="25" t="e">
        <v>#N/A</v>
      </c>
      <c r="O7607" s="25" t="e">
        <f>VLOOKUP(A7607,'NFkB target TFs'!$E$10:$E$54,1,FALSE)</f>
        <v>#N/A</v>
      </c>
      <c r="P7607" s="25" t="e">
        <f>VLOOKUP(A7607,'all NFkB targets'!$A$6:$A$571,1,FALSE)</f>
        <v>#N/A</v>
      </c>
    </row>
    <row r="7608" spans="1:16" x14ac:dyDescent="0.25">
      <c r="A7608" s="96" t="s">
        <v>9477</v>
      </c>
      <c r="B7608" s="21" t="s">
        <v>9478</v>
      </c>
      <c r="C7608" s="21"/>
      <c r="D7608" s="22">
        <v>0</v>
      </c>
      <c r="E7608" s="23">
        <v>-8.0138531313254713E-2</v>
      </c>
      <c r="F7608" s="23">
        <v>-0.14869803720567482</v>
      </c>
      <c r="G7608" s="23">
        <v>1.3028321180930322E-2</v>
      </c>
      <c r="H7608" s="23">
        <v>-0.28034599100997404</v>
      </c>
      <c r="I7608" s="25">
        <f t="shared" si="476"/>
        <v>0</v>
      </c>
      <c r="J7608" s="25">
        <f t="shared" si="477"/>
        <v>0</v>
      </c>
      <c r="K7608" s="25">
        <f t="shared" si="478"/>
        <v>0</v>
      </c>
      <c r="L7608" s="25">
        <f t="shared" si="479"/>
        <v>0</v>
      </c>
      <c r="M7608" s="25">
        <v>0</v>
      </c>
      <c r="N7608" s="25" t="e">
        <v>#N/A</v>
      </c>
      <c r="O7608" s="25" t="e">
        <f>VLOOKUP(A7608,'NFkB target TFs'!$E$10:$E$54,1,FALSE)</f>
        <v>#N/A</v>
      </c>
      <c r="P7608" s="25" t="e">
        <f>VLOOKUP(A7608,'all NFkB targets'!$A$6:$A$571,1,FALSE)</f>
        <v>#N/A</v>
      </c>
    </row>
    <row r="7609" spans="1:16" x14ac:dyDescent="0.25">
      <c r="A7609" s="96" t="s">
        <v>12014</v>
      </c>
      <c r="B7609" s="21" t="s">
        <v>12015</v>
      </c>
      <c r="C7609" s="21"/>
      <c r="D7609" s="22">
        <v>0</v>
      </c>
      <c r="E7609" s="28">
        <v>0.71772347614925713</v>
      </c>
      <c r="F7609" s="23">
        <v>3.8613311406645909E-2</v>
      </c>
      <c r="G7609" s="23">
        <v>1.4038482714652545E-2</v>
      </c>
      <c r="H7609" s="24">
        <v>-0.28057832484300566</v>
      </c>
      <c r="I7609" s="25">
        <f t="shared" si="476"/>
        <v>1</v>
      </c>
      <c r="J7609" s="25">
        <f t="shared" si="477"/>
        <v>0</v>
      </c>
      <c r="K7609" s="25">
        <f t="shared" si="478"/>
        <v>0</v>
      </c>
      <c r="L7609" s="25">
        <f t="shared" si="479"/>
        <v>0</v>
      </c>
      <c r="M7609" s="25">
        <v>1</v>
      </c>
      <c r="N7609" s="25" t="e">
        <v>#N/A</v>
      </c>
      <c r="O7609" s="25" t="e">
        <f>VLOOKUP(A7609,'NFkB target TFs'!$E$10:$E$54,1,FALSE)</f>
        <v>#N/A</v>
      </c>
      <c r="P7609" s="25" t="e">
        <f>VLOOKUP(A7609,'all NFkB targets'!$A$6:$A$571,1,FALSE)</f>
        <v>#N/A</v>
      </c>
    </row>
    <row r="7610" spans="1:16" x14ac:dyDescent="0.25">
      <c r="A7610" s="96" t="s">
        <v>251</v>
      </c>
      <c r="B7610" s="21" t="s">
        <v>252</v>
      </c>
      <c r="C7610" s="21"/>
      <c r="D7610" s="22">
        <v>0</v>
      </c>
      <c r="E7610" s="23">
        <v>-0.53637536812002251</v>
      </c>
      <c r="F7610" s="23">
        <v>0.38793588557760855</v>
      </c>
      <c r="G7610" s="23">
        <v>1.506123886290971E-2</v>
      </c>
      <c r="H7610" s="23">
        <v>-0.28060517422122966</v>
      </c>
      <c r="I7610" s="25">
        <f t="shared" si="476"/>
        <v>0</v>
      </c>
      <c r="J7610" s="25">
        <f t="shared" si="477"/>
        <v>0</v>
      </c>
      <c r="K7610" s="25">
        <f t="shared" si="478"/>
        <v>0</v>
      </c>
      <c r="L7610" s="25">
        <f t="shared" si="479"/>
        <v>0</v>
      </c>
      <c r="M7610" s="25">
        <v>0</v>
      </c>
      <c r="N7610" s="25" t="e">
        <v>#N/A</v>
      </c>
      <c r="O7610" s="25" t="e">
        <f>VLOOKUP(A7610,'NFkB target TFs'!$E$10:$E$54,1,FALSE)</f>
        <v>#N/A</v>
      </c>
      <c r="P7610" s="25" t="e">
        <f>VLOOKUP(A7610,'all NFkB targets'!$A$6:$A$571,1,FALSE)</f>
        <v>#N/A</v>
      </c>
    </row>
    <row r="7611" spans="1:16" x14ac:dyDescent="0.25">
      <c r="A7611" s="96" t="s">
        <v>3748</v>
      </c>
      <c r="B7611" s="21" t="s">
        <v>3749</v>
      </c>
      <c r="C7611" s="21"/>
      <c r="D7611" s="22">
        <v>0</v>
      </c>
      <c r="E7611" s="23">
        <v>0.26076239879859081</v>
      </c>
      <c r="F7611" s="23">
        <v>0.23206177356439139</v>
      </c>
      <c r="G7611" s="23">
        <v>0.24953894981564204</v>
      </c>
      <c r="H7611" s="23">
        <v>-0.28085767822705454</v>
      </c>
      <c r="I7611" s="25">
        <f t="shared" si="476"/>
        <v>0</v>
      </c>
      <c r="J7611" s="25">
        <f t="shared" si="477"/>
        <v>0</v>
      </c>
      <c r="K7611" s="25">
        <f t="shared" si="478"/>
        <v>0</v>
      </c>
      <c r="L7611" s="25">
        <f t="shared" si="479"/>
        <v>0</v>
      </c>
      <c r="M7611" s="25">
        <v>0</v>
      </c>
      <c r="N7611" s="25" t="e">
        <v>#N/A</v>
      </c>
      <c r="O7611" s="25" t="e">
        <f>VLOOKUP(A7611,'NFkB target TFs'!$E$10:$E$54,1,FALSE)</f>
        <v>#N/A</v>
      </c>
      <c r="P7611" s="25" t="e">
        <f>VLOOKUP(A7611,'all NFkB targets'!$A$6:$A$571,1,FALSE)</f>
        <v>#N/A</v>
      </c>
    </row>
    <row r="7612" spans="1:16" x14ac:dyDescent="0.25">
      <c r="A7612" s="96" t="s">
        <v>8958</v>
      </c>
      <c r="B7612" s="21" t="s">
        <v>941</v>
      </c>
      <c r="C7612" s="21"/>
      <c r="D7612" s="22">
        <v>0</v>
      </c>
      <c r="E7612" s="23">
        <v>-0.24257669512481014</v>
      </c>
      <c r="F7612" s="23">
        <v>-9.7620838289375456E-2</v>
      </c>
      <c r="G7612" s="23">
        <v>0.15178834153923851</v>
      </c>
      <c r="H7612" s="23">
        <v>-0.28089133817770567</v>
      </c>
      <c r="I7612" s="25">
        <f t="shared" si="476"/>
        <v>0</v>
      </c>
      <c r="J7612" s="25">
        <f t="shared" si="477"/>
        <v>0</v>
      </c>
      <c r="K7612" s="25">
        <f t="shared" si="478"/>
        <v>0</v>
      </c>
      <c r="L7612" s="25">
        <f t="shared" si="479"/>
        <v>0</v>
      </c>
      <c r="M7612" s="25">
        <v>0</v>
      </c>
      <c r="N7612" s="25" t="e">
        <v>#N/A</v>
      </c>
      <c r="O7612" s="25" t="e">
        <f>VLOOKUP(A7612,'NFkB target TFs'!$E$10:$E$54,1,FALSE)</f>
        <v>#N/A</v>
      </c>
      <c r="P7612" s="25" t="e">
        <f>VLOOKUP(A7612,'all NFkB targets'!$A$6:$A$571,1,FALSE)</f>
        <v>#N/A</v>
      </c>
    </row>
    <row r="7613" spans="1:16" x14ac:dyDescent="0.25">
      <c r="A7613" s="96" t="s">
        <v>8475</v>
      </c>
      <c r="B7613" s="21" t="s">
        <v>8476</v>
      </c>
      <c r="C7613" s="21"/>
      <c r="D7613" s="22">
        <v>0</v>
      </c>
      <c r="E7613" s="23">
        <v>9.0004525943085209E-2</v>
      </c>
      <c r="F7613" s="23">
        <v>4.871865972968651E-2</v>
      </c>
      <c r="G7613" s="23">
        <v>-0.17094219284647369</v>
      </c>
      <c r="H7613" s="23">
        <v>-0.28089726658535802</v>
      </c>
      <c r="I7613" s="25">
        <f t="shared" si="476"/>
        <v>0</v>
      </c>
      <c r="J7613" s="25">
        <f t="shared" si="477"/>
        <v>0</v>
      </c>
      <c r="K7613" s="25">
        <f t="shared" si="478"/>
        <v>0</v>
      </c>
      <c r="L7613" s="25">
        <f t="shared" si="479"/>
        <v>0</v>
      </c>
      <c r="M7613" s="25">
        <v>0</v>
      </c>
      <c r="N7613" s="25" t="e">
        <v>#N/A</v>
      </c>
      <c r="O7613" s="25" t="e">
        <f>VLOOKUP(A7613,'NFkB target TFs'!$E$10:$E$54,1,FALSE)</f>
        <v>#N/A</v>
      </c>
      <c r="P7613" s="25" t="e">
        <f>VLOOKUP(A7613,'all NFkB targets'!$A$6:$A$571,1,FALSE)</f>
        <v>#N/A</v>
      </c>
    </row>
    <row r="7614" spans="1:16" x14ac:dyDescent="0.25">
      <c r="A7614" s="96" t="s">
        <v>9775</v>
      </c>
      <c r="B7614" s="21" t="s">
        <v>9776</v>
      </c>
      <c r="C7614" s="21"/>
      <c r="D7614" s="22">
        <v>0</v>
      </c>
      <c r="E7614" s="23">
        <v>-0.11672761869751942</v>
      </c>
      <c r="F7614" s="23">
        <v>-8.7769917424663391E-2</v>
      </c>
      <c r="G7614" s="23">
        <v>7.9512995210969259E-2</v>
      </c>
      <c r="H7614" s="23">
        <v>-0.28094637846542708</v>
      </c>
      <c r="I7614" s="25">
        <f t="shared" si="476"/>
        <v>0</v>
      </c>
      <c r="J7614" s="25">
        <f t="shared" si="477"/>
        <v>0</v>
      </c>
      <c r="K7614" s="25">
        <f t="shared" si="478"/>
        <v>0</v>
      </c>
      <c r="L7614" s="25">
        <f t="shared" si="479"/>
        <v>0</v>
      </c>
      <c r="M7614" s="25">
        <v>0</v>
      </c>
      <c r="N7614" s="25" t="e">
        <v>#N/A</v>
      </c>
      <c r="O7614" s="25" t="e">
        <f>VLOOKUP(A7614,'NFkB target TFs'!$E$10:$E$54,1,FALSE)</f>
        <v>#N/A</v>
      </c>
      <c r="P7614" s="25" t="e">
        <f>VLOOKUP(A7614,'all NFkB targets'!$A$6:$A$571,1,FALSE)</f>
        <v>#N/A</v>
      </c>
    </row>
    <row r="7615" spans="1:16" x14ac:dyDescent="0.25">
      <c r="A7615" s="96" t="s">
        <v>3498</v>
      </c>
      <c r="B7615" s="21" t="s">
        <v>3499</v>
      </c>
      <c r="C7615" s="21"/>
      <c r="D7615" s="22">
        <v>0</v>
      </c>
      <c r="E7615" s="23">
        <v>-0.14980111640459337</v>
      </c>
      <c r="F7615" s="23">
        <v>0.3824682285023524</v>
      </c>
      <c r="G7615" s="23">
        <v>-0.21056061345693045</v>
      </c>
      <c r="H7615" s="23">
        <v>-0.28103577040391509</v>
      </c>
      <c r="I7615" s="25">
        <f t="shared" si="476"/>
        <v>0</v>
      </c>
      <c r="J7615" s="25">
        <f t="shared" si="477"/>
        <v>0</v>
      </c>
      <c r="K7615" s="25">
        <f t="shared" si="478"/>
        <v>0</v>
      </c>
      <c r="L7615" s="25">
        <f t="shared" si="479"/>
        <v>0</v>
      </c>
      <c r="M7615" s="25">
        <v>0</v>
      </c>
      <c r="N7615" s="25" t="e">
        <v>#N/A</v>
      </c>
      <c r="O7615" s="25" t="e">
        <f>VLOOKUP(A7615,'NFkB target TFs'!$E$10:$E$54,1,FALSE)</f>
        <v>#N/A</v>
      </c>
      <c r="P7615" s="25" t="e">
        <f>VLOOKUP(A7615,'all NFkB targets'!$A$6:$A$571,1,FALSE)</f>
        <v>#N/A</v>
      </c>
    </row>
    <row r="7616" spans="1:16" x14ac:dyDescent="0.25">
      <c r="A7616" s="96" t="s">
        <v>9599</v>
      </c>
      <c r="B7616" s="21" t="s">
        <v>9600</v>
      </c>
      <c r="C7616" s="21"/>
      <c r="D7616" s="22">
        <v>0</v>
      </c>
      <c r="E7616" s="23">
        <v>-0.16476010696070278</v>
      </c>
      <c r="F7616" s="23">
        <v>-0.214024466485329</v>
      </c>
      <c r="G7616" s="23">
        <v>-0.27361084042706507</v>
      </c>
      <c r="H7616" s="23">
        <v>-0.2811976437116448</v>
      </c>
      <c r="I7616" s="25">
        <f t="shared" si="476"/>
        <v>0</v>
      </c>
      <c r="J7616" s="25">
        <f t="shared" si="477"/>
        <v>0</v>
      </c>
      <c r="K7616" s="25">
        <f t="shared" si="478"/>
        <v>0</v>
      </c>
      <c r="L7616" s="25">
        <f t="shared" si="479"/>
        <v>0</v>
      </c>
      <c r="M7616" s="25">
        <v>0</v>
      </c>
      <c r="N7616" s="25" t="e">
        <v>#N/A</v>
      </c>
      <c r="O7616" s="25" t="e">
        <f>VLOOKUP(A7616,'NFkB target TFs'!$E$10:$E$54,1,FALSE)</f>
        <v>#N/A</v>
      </c>
      <c r="P7616" s="25" t="e">
        <f>VLOOKUP(A7616,'all NFkB targets'!$A$6:$A$571,1,FALSE)</f>
        <v>#N/A</v>
      </c>
    </row>
    <row r="7617" spans="1:16" x14ac:dyDescent="0.25">
      <c r="A7617" s="96" t="s">
        <v>3418</v>
      </c>
      <c r="B7617" s="21" t="s">
        <v>3419</v>
      </c>
      <c r="C7617" s="21"/>
      <c r="D7617" s="22">
        <v>0</v>
      </c>
      <c r="E7617" s="23">
        <v>0.2447306684752231</v>
      </c>
      <c r="F7617" s="23">
        <v>-2.8151991830344739E-2</v>
      </c>
      <c r="G7617" s="23">
        <v>-0.28102839052067297</v>
      </c>
      <c r="H7617" s="23">
        <v>-0.28122529107809713</v>
      </c>
      <c r="I7617" s="25">
        <f t="shared" si="476"/>
        <v>0</v>
      </c>
      <c r="J7617" s="25">
        <f t="shared" si="477"/>
        <v>0</v>
      </c>
      <c r="K7617" s="25">
        <f t="shared" si="478"/>
        <v>0</v>
      </c>
      <c r="L7617" s="25">
        <f t="shared" si="479"/>
        <v>0</v>
      </c>
      <c r="M7617" s="25">
        <v>0</v>
      </c>
      <c r="N7617" s="25" t="e">
        <v>#N/A</v>
      </c>
      <c r="O7617" s="25" t="e">
        <f>VLOOKUP(A7617,'NFkB target TFs'!$E$10:$E$54,1,FALSE)</f>
        <v>#N/A</v>
      </c>
      <c r="P7617" s="25" t="e">
        <f>VLOOKUP(A7617,'all NFkB targets'!$A$6:$A$571,1,FALSE)</f>
        <v>#N/A</v>
      </c>
    </row>
    <row r="7618" spans="1:16" x14ac:dyDescent="0.25">
      <c r="A7618" s="96" t="s">
        <v>5391</v>
      </c>
      <c r="B7618" s="21" t="s">
        <v>5392</v>
      </c>
      <c r="C7618" s="21"/>
      <c r="D7618" s="22">
        <v>0</v>
      </c>
      <c r="E7618" s="23">
        <v>2.6548060129456704E-2</v>
      </c>
      <c r="F7618" s="23">
        <v>-7.0301182566519863E-2</v>
      </c>
      <c r="G7618" s="23">
        <v>-6.602410855532434E-2</v>
      </c>
      <c r="H7618" s="23">
        <v>-0.28176167549727515</v>
      </c>
      <c r="I7618" s="25">
        <f t="shared" si="476"/>
        <v>0</v>
      </c>
      <c r="J7618" s="25">
        <f t="shared" si="477"/>
        <v>0</v>
      </c>
      <c r="K7618" s="25">
        <f t="shared" si="478"/>
        <v>0</v>
      </c>
      <c r="L7618" s="25">
        <f t="shared" si="479"/>
        <v>0</v>
      </c>
      <c r="M7618" s="25">
        <v>0</v>
      </c>
      <c r="N7618" s="25" t="e">
        <v>#N/A</v>
      </c>
      <c r="O7618" s="25" t="e">
        <f>VLOOKUP(A7618,'NFkB target TFs'!$E$10:$E$54,1,FALSE)</f>
        <v>#N/A</v>
      </c>
      <c r="P7618" s="25" t="e">
        <f>VLOOKUP(A7618,'all NFkB targets'!$A$6:$A$571,1,FALSE)</f>
        <v>#N/A</v>
      </c>
    </row>
    <row r="7619" spans="1:16" x14ac:dyDescent="0.25">
      <c r="A7619" s="96" t="s">
        <v>5643</v>
      </c>
      <c r="B7619" s="21" t="s">
        <v>5644</v>
      </c>
      <c r="C7619" s="21"/>
      <c r="D7619" s="22">
        <v>0</v>
      </c>
      <c r="E7619" s="23">
        <v>0.251550806962757</v>
      </c>
      <c r="F7619" s="23">
        <v>-0.18144687133753171</v>
      </c>
      <c r="G7619" s="23">
        <v>-0.33068364819716639</v>
      </c>
      <c r="H7619" s="23">
        <v>-0.28181086032888197</v>
      </c>
      <c r="I7619" s="25">
        <f t="shared" si="476"/>
        <v>0</v>
      </c>
      <c r="J7619" s="25">
        <f t="shared" si="477"/>
        <v>0</v>
      </c>
      <c r="K7619" s="25">
        <f t="shared" si="478"/>
        <v>0</v>
      </c>
      <c r="L7619" s="25">
        <f t="shared" si="479"/>
        <v>0</v>
      </c>
      <c r="M7619" s="25">
        <v>0</v>
      </c>
      <c r="N7619" s="25" t="e">
        <v>#N/A</v>
      </c>
      <c r="O7619" s="25" t="e">
        <f>VLOOKUP(A7619,'NFkB target TFs'!$E$10:$E$54,1,FALSE)</f>
        <v>#N/A</v>
      </c>
      <c r="P7619" s="25" t="e">
        <f>VLOOKUP(A7619,'all NFkB targets'!$A$6:$A$571,1,FALSE)</f>
        <v>#N/A</v>
      </c>
    </row>
    <row r="7620" spans="1:16" x14ac:dyDescent="0.25">
      <c r="A7620" s="96" t="s">
        <v>11753</v>
      </c>
      <c r="B7620" s="21" t="s">
        <v>11754</v>
      </c>
      <c r="C7620" s="21"/>
      <c r="D7620" s="22">
        <v>0</v>
      </c>
      <c r="E7620" s="23">
        <v>0.15917861997831595</v>
      </c>
      <c r="F7620" s="23">
        <v>9.3002100941186306E-4</v>
      </c>
      <c r="G7620" s="23">
        <v>-7.4000581443776928E-2</v>
      </c>
      <c r="H7620" s="23">
        <v>-0.28209678537191063</v>
      </c>
      <c r="I7620" s="25">
        <f t="shared" si="476"/>
        <v>0</v>
      </c>
      <c r="J7620" s="25">
        <f t="shared" si="477"/>
        <v>0</v>
      </c>
      <c r="K7620" s="25">
        <f t="shared" si="478"/>
        <v>0</v>
      </c>
      <c r="L7620" s="25">
        <f t="shared" si="479"/>
        <v>0</v>
      </c>
      <c r="M7620" s="25">
        <v>0</v>
      </c>
      <c r="N7620" s="25" t="e">
        <v>#N/A</v>
      </c>
      <c r="O7620" s="25" t="e">
        <f>VLOOKUP(A7620,'NFkB target TFs'!$E$10:$E$54,1,FALSE)</f>
        <v>#N/A</v>
      </c>
      <c r="P7620" s="25" t="e">
        <f>VLOOKUP(A7620,'all NFkB targets'!$A$6:$A$571,1,FALSE)</f>
        <v>#N/A</v>
      </c>
    </row>
    <row r="7621" spans="1:16" x14ac:dyDescent="0.25">
      <c r="A7621" s="96" t="s">
        <v>3692</v>
      </c>
      <c r="B7621" s="21" t="s">
        <v>3693</v>
      </c>
      <c r="C7621" s="21"/>
      <c r="D7621" s="22">
        <v>0</v>
      </c>
      <c r="E7621" s="23">
        <v>-7.9921463637341775E-2</v>
      </c>
      <c r="F7621" s="23">
        <v>0.21591286802562151</v>
      </c>
      <c r="G7621" s="23">
        <v>-0.207087312116048</v>
      </c>
      <c r="H7621" s="23">
        <v>-0.28217038564962743</v>
      </c>
      <c r="I7621" s="25">
        <f t="shared" si="476"/>
        <v>0</v>
      </c>
      <c r="J7621" s="25">
        <f t="shared" si="477"/>
        <v>0</v>
      </c>
      <c r="K7621" s="25">
        <f t="shared" si="478"/>
        <v>0</v>
      </c>
      <c r="L7621" s="25">
        <f t="shared" si="479"/>
        <v>0</v>
      </c>
      <c r="M7621" s="25">
        <v>0</v>
      </c>
      <c r="N7621" s="25" t="e">
        <v>#N/A</v>
      </c>
      <c r="O7621" s="25" t="e">
        <f>VLOOKUP(A7621,'NFkB target TFs'!$E$10:$E$54,1,FALSE)</f>
        <v>#N/A</v>
      </c>
      <c r="P7621" s="25" t="e">
        <f>VLOOKUP(A7621,'all NFkB targets'!$A$6:$A$571,1,FALSE)</f>
        <v>#N/A</v>
      </c>
    </row>
    <row r="7622" spans="1:16" x14ac:dyDescent="0.25">
      <c r="A7622" s="96" t="s">
        <v>3067</v>
      </c>
      <c r="B7622" s="21" t="s">
        <v>3068</v>
      </c>
      <c r="C7622" s="21"/>
      <c r="D7622" s="22">
        <v>0</v>
      </c>
      <c r="E7622" s="23">
        <v>0.3112256517593649</v>
      </c>
      <c r="F7622" s="23">
        <v>-0.27342831254892114</v>
      </c>
      <c r="G7622" s="23">
        <v>-5.087333778064667E-2</v>
      </c>
      <c r="H7622" s="23">
        <v>-0.28248154949503951</v>
      </c>
      <c r="I7622" s="25">
        <f t="shared" si="476"/>
        <v>0</v>
      </c>
      <c r="J7622" s="25">
        <f t="shared" si="477"/>
        <v>0</v>
      </c>
      <c r="K7622" s="25">
        <f t="shared" si="478"/>
        <v>0</v>
      </c>
      <c r="L7622" s="25">
        <f t="shared" si="479"/>
        <v>0</v>
      </c>
      <c r="M7622" s="25">
        <v>0</v>
      </c>
      <c r="N7622" s="25" t="e">
        <v>#N/A</v>
      </c>
      <c r="O7622" s="25" t="e">
        <f>VLOOKUP(A7622,'NFkB target TFs'!$E$10:$E$54,1,FALSE)</f>
        <v>#N/A</v>
      </c>
      <c r="P7622" s="25" t="e">
        <f>VLOOKUP(A7622,'all NFkB targets'!$A$6:$A$571,1,FALSE)</f>
        <v>#N/A</v>
      </c>
    </row>
    <row r="7623" spans="1:16" x14ac:dyDescent="0.25">
      <c r="A7623" s="96" t="s">
        <v>3187</v>
      </c>
      <c r="B7623" s="21" t="s">
        <v>3188</v>
      </c>
      <c r="C7623" s="21"/>
      <c r="D7623" s="30">
        <v>0</v>
      </c>
      <c r="E7623" s="23">
        <v>-0.23494391891621649</v>
      </c>
      <c r="F7623" s="23">
        <v>-0.39644583481288437</v>
      </c>
      <c r="G7623" s="23">
        <v>-0.25601356398684527</v>
      </c>
      <c r="H7623" s="23">
        <v>-0.28249275379030819</v>
      </c>
      <c r="I7623" s="25">
        <f t="shared" si="476"/>
        <v>0</v>
      </c>
      <c r="J7623" s="25">
        <f t="shared" si="477"/>
        <v>0</v>
      </c>
      <c r="K7623" s="25">
        <f t="shared" si="478"/>
        <v>0</v>
      </c>
      <c r="L7623" s="25">
        <f t="shared" si="479"/>
        <v>0</v>
      </c>
      <c r="M7623" s="25">
        <v>0</v>
      </c>
      <c r="N7623" s="25" t="e">
        <v>#N/A</v>
      </c>
      <c r="O7623" s="25" t="e">
        <f>VLOOKUP(A7623,'NFkB target TFs'!$E$10:$E$54,1,FALSE)</f>
        <v>#N/A</v>
      </c>
      <c r="P7623" s="25" t="e">
        <f>VLOOKUP(A7623,'all NFkB targets'!$A$6:$A$571,1,FALSE)</f>
        <v>#N/A</v>
      </c>
    </row>
    <row r="7624" spans="1:16" x14ac:dyDescent="0.25">
      <c r="A7624" s="96" t="s">
        <v>12990</v>
      </c>
      <c r="B7624" s="21" t="s">
        <v>12991</v>
      </c>
      <c r="C7624" s="21"/>
      <c r="D7624" s="22">
        <v>0</v>
      </c>
      <c r="E7624" s="28">
        <v>1.3280251376420134</v>
      </c>
      <c r="F7624" s="28">
        <v>1.2521636258987763</v>
      </c>
      <c r="G7624" s="28">
        <v>0.57681311662443702</v>
      </c>
      <c r="H7624" s="24">
        <v>-0.28257049775716153</v>
      </c>
      <c r="I7624" s="25">
        <f t="shared" si="476"/>
        <v>1</v>
      </c>
      <c r="J7624" s="25">
        <f t="shared" si="477"/>
        <v>1</v>
      </c>
      <c r="K7624" s="25">
        <f t="shared" si="478"/>
        <v>0</v>
      </c>
      <c r="L7624" s="25">
        <f t="shared" si="479"/>
        <v>0</v>
      </c>
      <c r="M7624" s="25">
        <v>1</v>
      </c>
      <c r="N7624" s="25" t="e">
        <v>#N/A</v>
      </c>
      <c r="O7624" s="25" t="e">
        <f>VLOOKUP(A7624,'NFkB target TFs'!$E$10:$E$54,1,FALSE)</f>
        <v>#N/A</v>
      </c>
      <c r="P7624" s="25" t="e">
        <f>VLOOKUP(A7624,'all NFkB targets'!$A$6:$A$571,1,FALSE)</f>
        <v>#N/A</v>
      </c>
    </row>
    <row r="7625" spans="1:16" x14ac:dyDescent="0.25">
      <c r="A7625" s="96" t="s">
        <v>10373</v>
      </c>
      <c r="B7625" s="21" t="s">
        <v>10374</v>
      </c>
      <c r="C7625" s="21"/>
      <c r="D7625" s="22">
        <v>0</v>
      </c>
      <c r="E7625" s="23">
        <v>0.20927045026554827</v>
      </c>
      <c r="F7625" s="23">
        <v>0.4754178929930179</v>
      </c>
      <c r="G7625" s="23">
        <v>0.21900282790434344</v>
      </c>
      <c r="H7625" s="23">
        <v>-0.28272365223706342</v>
      </c>
      <c r="I7625" s="25">
        <f t="shared" si="476"/>
        <v>0</v>
      </c>
      <c r="J7625" s="25">
        <f t="shared" si="477"/>
        <v>0</v>
      </c>
      <c r="K7625" s="25">
        <f t="shared" si="478"/>
        <v>0</v>
      </c>
      <c r="L7625" s="25">
        <f t="shared" si="479"/>
        <v>0</v>
      </c>
      <c r="M7625" s="25">
        <v>0</v>
      </c>
      <c r="N7625" s="25" t="e">
        <v>#N/A</v>
      </c>
      <c r="O7625" s="25" t="e">
        <f>VLOOKUP(A7625,'NFkB target TFs'!$E$10:$E$54,1,FALSE)</f>
        <v>#N/A</v>
      </c>
      <c r="P7625" s="25" t="e">
        <f>VLOOKUP(A7625,'all NFkB targets'!$A$6:$A$571,1,FALSE)</f>
        <v>#N/A</v>
      </c>
    </row>
    <row r="7626" spans="1:16" x14ac:dyDescent="0.25">
      <c r="A7626" s="96" t="s">
        <v>15178</v>
      </c>
      <c r="B7626" s="21" t="s">
        <v>941</v>
      </c>
      <c r="C7626" s="21"/>
      <c r="D7626" s="22">
        <v>0</v>
      </c>
      <c r="E7626" s="24">
        <v>-1.5054343748053016</v>
      </c>
      <c r="F7626" s="24">
        <v>-1.6983969813960218</v>
      </c>
      <c r="G7626" s="28">
        <v>2.7319881154097958</v>
      </c>
      <c r="H7626" s="24">
        <v>-0.28283003575166854</v>
      </c>
      <c r="I7626" s="25">
        <f t="shared" si="476"/>
        <v>1</v>
      </c>
      <c r="J7626" s="25">
        <f t="shared" si="477"/>
        <v>1</v>
      </c>
      <c r="K7626" s="25">
        <f t="shared" si="478"/>
        <v>1</v>
      </c>
      <c r="L7626" s="25">
        <f t="shared" si="479"/>
        <v>0</v>
      </c>
      <c r="M7626" s="25">
        <v>1</v>
      </c>
      <c r="N7626" s="25" t="e">
        <v>#N/A</v>
      </c>
      <c r="O7626" s="25" t="e">
        <f>VLOOKUP(A7626,'NFkB target TFs'!$E$10:$E$54,1,FALSE)</f>
        <v>#N/A</v>
      </c>
      <c r="P7626" s="25" t="e">
        <f>VLOOKUP(A7626,'all NFkB targets'!$A$6:$A$571,1,FALSE)</f>
        <v>#N/A</v>
      </c>
    </row>
    <row r="7627" spans="1:16" x14ac:dyDescent="0.25">
      <c r="A7627" s="96" t="s">
        <v>2728</v>
      </c>
      <c r="B7627" s="21" t="s">
        <v>2729</v>
      </c>
      <c r="C7627" s="21"/>
      <c r="D7627" s="22">
        <v>0</v>
      </c>
      <c r="E7627" s="23">
        <v>-0.42512269171385125</v>
      </c>
      <c r="F7627" s="23">
        <v>-0.27070361483434213</v>
      </c>
      <c r="G7627" s="23">
        <v>-2.7947467539149316E-2</v>
      </c>
      <c r="H7627" s="23">
        <v>-0.28286958523488231</v>
      </c>
      <c r="I7627" s="25">
        <f t="shared" si="476"/>
        <v>0</v>
      </c>
      <c r="J7627" s="25">
        <f t="shared" si="477"/>
        <v>0</v>
      </c>
      <c r="K7627" s="25">
        <f t="shared" si="478"/>
        <v>0</v>
      </c>
      <c r="L7627" s="25">
        <f t="shared" si="479"/>
        <v>0</v>
      </c>
      <c r="M7627" s="25">
        <v>0</v>
      </c>
      <c r="N7627" s="25" t="e">
        <v>#N/A</v>
      </c>
      <c r="O7627" s="25" t="e">
        <f>VLOOKUP(A7627,'NFkB target TFs'!$E$10:$E$54,1,FALSE)</f>
        <v>#N/A</v>
      </c>
      <c r="P7627" s="25" t="e">
        <f>VLOOKUP(A7627,'all NFkB targets'!$A$6:$A$571,1,FALSE)</f>
        <v>#N/A</v>
      </c>
    </row>
    <row r="7628" spans="1:16" x14ac:dyDescent="0.25">
      <c r="A7628" s="96" t="s">
        <v>335</v>
      </c>
      <c r="B7628" s="21" t="s">
        <v>336</v>
      </c>
      <c r="C7628" s="21"/>
      <c r="D7628" s="22">
        <v>0</v>
      </c>
      <c r="E7628" s="23">
        <v>-8.1624678485455876E-2</v>
      </c>
      <c r="F7628" s="23">
        <v>-0.29727978264505517</v>
      </c>
      <c r="G7628" s="23">
        <v>-0.34481533378157175</v>
      </c>
      <c r="H7628" s="23">
        <v>-0.28296226895414578</v>
      </c>
      <c r="I7628" s="25">
        <f t="shared" si="476"/>
        <v>0</v>
      </c>
      <c r="J7628" s="25">
        <f t="shared" si="477"/>
        <v>0</v>
      </c>
      <c r="K7628" s="25">
        <f t="shared" si="478"/>
        <v>0</v>
      </c>
      <c r="L7628" s="25">
        <f t="shared" si="479"/>
        <v>0</v>
      </c>
      <c r="M7628" s="25">
        <v>0</v>
      </c>
      <c r="N7628" s="25" t="e">
        <v>#N/A</v>
      </c>
      <c r="O7628" s="25" t="e">
        <f>VLOOKUP(A7628,'NFkB target TFs'!$E$10:$E$54,1,FALSE)</f>
        <v>#N/A</v>
      </c>
      <c r="P7628" s="25" t="e">
        <f>VLOOKUP(A7628,'all NFkB targets'!$A$6:$A$571,1,FALSE)</f>
        <v>#N/A</v>
      </c>
    </row>
    <row r="7629" spans="1:16" x14ac:dyDescent="0.25">
      <c r="A7629" s="96" t="s">
        <v>1160</v>
      </c>
      <c r="B7629" s="21" t="s">
        <v>1161</v>
      </c>
      <c r="C7629" s="21"/>
      <c r="D7629" s="22">
        <v>0</v>
      </c>
      <c r="E7629" s="23">
        <v>0.11504421405290502</v>
      </c>
      <c r="F7629" s="23">
        <v>0.22717617724480615</v>
      </c>
      <c r="G7629" s="23">
        <v>5.3161190064220286E-2</v>
      </c>
      <c r="H7629" s="23">
        <v>-0.28301537401417454</v>
      </c>
      <c r="I7629" s="25">
        <f t="shared" si="476"/>
        <v>0</v>
      </c>
      <c r="J7629" s="25">
        <f t="shared" si="477"/>
        <v>0</v>
      </c>
      <c r="K7629" s="25">
        <f t="shared" si="478"/>
        <v>0</v>
      </c>
      <c r="L7629" s="25">
        <f t="shared" si="479"/>
        <v>0</v>
      </c>
      <c r="M7629" s="25">
        <v>0</v>
      </c>
      <c r="N7629" s="25" t="e">
        <v>#N/A</v>
      </c>
      <c r="O7629" s="25" t="e">
        <f>VLOOKUP(A7629,'NFkB target TFs'!$E$10:$E$54,1,FALSE)</f>
        <v>#N/A</v>
      </c>
      <c r="P7629" s="25" t="e">
        <f>VLOOKUP(A7629,'all NFkB targets'!$A$6:$A$571,1,FALSE)</f>
        <v>#N/A</v>
      </c>
    </row>
    <row r="7630" spans="1:16" x14ac:dyDescent="0.25">
      <c r="A7630" s="96" t="s">
        <v>4220</v>
      </c>
      <c r="B7630" s="21" t="s">
        <v>4221</v>
      </c>
      <c r="C7630" s="21"/>
      <c r="D7630" s="22">
        <v>0</v>
      </c>
      <c r="E7630" s="23">
        <v>-0.10640320169106551</v>
      </c>
      <c r="F7630" s="23">
        <v>-5.1037233964088796E-2</v>
      </c>
      <c r="G7630" s="23">
        <v>-0.37796463754778054</v>
      </c>
      <c r="H7630" s="23">
        <v>-0.28309694617908038</v>
      </c>
      <c r="I7630" s="25">
        <f t="shared" si="476"/>
        <v>0</v>
      </c>
      <c r="J7630" s="25">
        <f t="shared" si="477"/>
        <v>0</v>
      </c>
      <c r="K7630" s="25">
        <f t="shared" si="478"/>
        <v>0</v>
      </c>
      <c r="L7630" s="25">
        <f t="shared" si="479"/>
        <v>0</v>
      </c>
      <c r="M7630" s="25">
        <v>0</v>
      </c>
      <c r="N7630" s="25" t="e">
        <v>#N/A</v>
      </c>
      <c r="O7630" s="25" t="e">
        <f>VLOOKUP(A7630,'NFkB target TFs'!$E$10:$E$54,1,FALSE)</f>
        <v>#N/A</v>
      </c>
      <c r="P7630" s="25" t="e">
        <f>VLOOKUP(A7630,'all NFkB targets'!$A$6:$A$571,1,FALSE)</f>
        <v>#N/A</v>
      </c>
    </row>
    <row r="7631" spans="1:16" x14ac:dyDescent="0.25">
      <c r="A7631" s="96" t="s">
        <v>5022</v>
      </c>
      <c r="B7631" s="21" t="s">
        <v>5023</v>
      </c>
      <c r="C7631" s="21"/>
      <c r="D7631" s="22">
        <v>0</v>
      </c>
      <c r="E7631" s="23">
        <v>-8.9159390774219707E-2</v>
      </c>
      <c r="F7631" s="23">
        <v>-0.17473284463802208</v>
      </c>
      <c r="G7631" s="23">
        <v>-0.27038997580018553</v>
      </c>
      <c r="H7631" s="23">
        <v>-0.28312370648062823</v>
      </c>
      <c r="I7631" s="25">
        <f t="shared" si="476"/>
        <v>0</v>
      </c>
      <c r="J7631" s="25">
        <f t="shared" si="477"/>
        <v>0</v>
      </c>
      <c r="K7631" s="25">
        <f t="shared" si="478"/>
        <v>0</v>
      </c>
      <c r="L7631" s="25">
        <f t="shared" si="479"/>
        <v>0</v>
      </c>
      <c r="M7631" s="25">
        <v>0</v>
      </c>
      <c r="N7631" s="25" t="e">
        <v>#N/A</v>
      </c>
      <c r="O7631" s="25" t="e">
        <f>VLOOKUP(A7631,'NFkB target TFs'!$E$10:$E$54,1,FALSE)</f>
        <v>#N/A</v>
      </c>
      <c r="P7631" s="25" t="e">
        <f>VLOOKUP(A7631,'all NFkB targets'!$A$6:$A$571,1,FALSE)</f>
        <v>#N/A</v>
      </c>
    </row>
    <row r="7632" spans="1:16" x14ac:dyDescent="0.25">
      <c r="A7632" s="96" t="s">
        <v>343</v>
      </c>
      <c r="B7632" s="21" t="s">
        <v>344</v>
      </c>
      <c r="C7632" s="21"/>
      <c r="D7632" s="22">
        <v>0</v>
      </c>
      <c r="E7632" s="23">
        <v>0.16776893026767933</v>
      </c>
      <c r="F7632" s="23">
        <v>0.30324517766793907</v>
      </c>
      <c r="G7632" s="23">
        <v>0.27204495797193035</v>
      </c>
      <c r="H7632" s="23">
        <v>-0.28313879207340548</v>
      </c>
      <c r="I7632" s="25">
        <f t="shared" si="476"/>
        <v>0</v>
      </c>
      <c r="J7632" s="25">
        <f t="shared" si="477"/>
        <v>0</v>
      </c>
      <c r="K7632" s="25">
        <f t="shared" si="478"/>
        <v>0</v>
      </c>
      <c r="L7632" s="25">
        <f t="shared" si="479"/>
        <v>0</v>
      </c>
      <c r="M7632" s="25">
        <v>0</v>
      </c>
      <c r="N7632" s="25" t="e">
        <v>#N/A</v>
      </c>
      <c r="O7632" s="25" t="e">
        <f>VLOOKUP(A7632,'NFkB target TFs'!$E$10:$E$54,1,FALSE)</f>
        <v>#N/A</v>
      </c>
      <c r="P7632" s="25" t="e">
        <f>VLOOKUP(A7632,'all NFkB targets'!$A$6:$A$571,1,FALSE)</f>
        <v>#N/A</v>
      </c>
    </row>
    <row r="7633" spans="1:16" x14ac:dyDescent="0.25">
      <c r="A7633" s="96" t="s">
        <v>1128</v>
      </c>
      <c r="B7633" s="21" t="s">
        <v>1129</v>
      </c>
      <c r="C7633" s="21"/>
      <c r="D7633" s="22">
        <v>0</v>
      </c>
      <c r="E7633" s="23">
        <v>0.11790507856466804</v>
      </c>
      <c r="F7633" s="23">
        <v>-2.3135731618949943E-2</v>
      </c>
      <c r="G7633" s="23">
        <v>-0.12996654146760614</v>
      </c>
      <c r="H7633" s="23">
        <v>-0.28315171446105342</v>
      </c>
      <c r="I7633" s="25">
        <f t="shared" si="476"/>
        <v>0</v>
      </c>
      <c r="J7633" s="25">
        <f t="shared" si="477"/>
        <v>0</v>
      </c>
      <c r="K7633" s="25">
        <f t="shared" si="478"/>
        <v>0</v>
      </c>
      <c r="L7633" s="25">
        <f t="shared" si="479"/>
        <v>0</v>
      </c>
      <c r="M7633" s="25">
        <v>0</v>
      </c>
      <c r="N7633" s="25" t="e">
        <v>#N/A</v>
      </c>
      <c r="O7633" s="25" t="e">
        <f>VLOOKUP(A7633,'NFkB target TFs'!$E$10:$E$54,1,FALSE)</f>
        <v>#N/A</v>
      </c>
      <c r="P7633" s="25" t="e">
        <f>VLOOKUP(A7633,'all NFkB targets'!$A$6:$A$571,1,FALSE)</f>
        <v>#N/A</v>
      </c>
    </row>
    <row r="7634" spans="1:16" x14ac:dyDescent="0.25">
      <c r="A7634" s="96" t="s">
        <v>870</v>
      </c>
      <c r="B7634" s="21" t="s">
        <v>871</v>
      </c>
      <c r="C7634" s="21"/>
      <c r="D7634" s="22">
        <v>0</v>
      </c>
      <c r="E7634" s="23">
        <v>0.17168031865713479</v>
      </c>
      <c r="F7634" s="23">
        <v>-0.54194684659752701</v>
      </c>
      <c r="G7634" s="23">
        <v>-0.18501244932387886</v>
      </c>
      <c r="H7634" s="23">
        <v>-0.28318228788215211</v>
      </c>
      <c r="I7634" s="25">
        <f t="shared" si="476"/>
        <v>0</v>
      </c>
      <c r="J7634" s="25">
        <f t="shared" si="477"/>
        <v>0</v>
      </c>
      <c r="K7634" s="25">
        <f t="shared" si="478"/>
        <v>0</v>
      </c>
      <c r="L7634" s="25">
        <f t="shared" si="479"/>
        <v>0</v>
      </c>
      <c r="M7634" s="25">
        <v>0</v>
      </c>
      <c r="N7634" s="25" t="e">
        <v>#N/A</v>
      </c>
      <c r="O7634" s="25" t="e">
        <f>VLOOKUP(A7634,'NFkB target TFs'!$E$10:$E$54,1,FALSE)</f>
        <v>#N/A</v>
      </c>
      <c r="P7634" s="25" t="e">
        <f>VLOOKUP(A7634,'all NFkB targets'!$A$6:$A$571,1,FALSE)</f>
        <v>#N/A</v>
      </c>
    </row>
    <row r="7635" spans="1:16" x14ac:dyDescent="0.25">
      <c r="A7635" s="96" t="s">
        <v>7762</v>
      </c>
      <c r="B7635" s="21" t="s">
        <v>7763</v>
      </c>
      <c r="C7635" s="21"/>
      <c r="D7635" s="22">
        <v>0</v>
      </c>
      <c r="E7635" s="23">
        <v>-0.28749795210838458</v>
      </c>
      <c r="F7635" s="23">
        <v>-0.22052440268943946</v>
      </c>
      <c r="G7635" s="23">
        <v>-0.15418568847689904</v>
      </c>
      <c r="H7635" s="23">
        <v>-0.28336144955148385</v>
      </c>
      <c r="I7635" s="25">
        <f t="shared" si="476"/>
        <v>0</v>
      </c>
      <c r="J7635" s="25">
        <f t="shared" si="477"/>
        <v>0</v>
      </c>
      <c r="K7635" s="25">
        <f t="shared" si="478"/>
        <v>0</v>
      </c>
      <c r="L7635" s="25">
        <f t="shared" si="479"/>
        <v>0</v>
      </c>
      <c r="M7635" s="25">
        <v>0</v>
      </c>
      <c r="N7635" s="25" t="e">
        <v>#N/A</v>
      </c>
      <c r="O7635" s="25" t="e">
        <f>VLOOKUP(A7635,'NFkB target TFs'!$E$10:$E$54,1,FALSE)</f>
        <v>#N/A</v>
      </c>
      <c r="P7635" s="25" t="e">
        <f>VLOOKUP(A7635,'all NFkB targets'!$A$6:$A$571,1,FALSE)</f>
        <v>#N/A</v>
      </c>
    </row>
    <row r="7636" spans="1:16" x14ac:dyDescent="0.25">
      <c r="A7636" s="96" t="s">
        <v>3959</v>
      </c>
      <c r="B7636" s="21" t="s">
        <v>3960</v>
      </c>
      <c r="C7636" s="21"/>
      <c r="D7636" s="22">
        <v>0</v>
      </c>
      <c r="E7636" s="23">
        <v>-0.36221690681655316</v>
      </c>
      <c r="F7636" s="23">
        <v>-0.18054243435141054</v>
      </c>
      <c r="G7636" s="23">
        <v>0.18316806968160063</v>
      </c>
      <c r="H7636" s="23">
        <v>-0.28349480731760707</v>
      </c>
      <c r="I7636" s="25">
        <f t="shared" si="476"/>
        <v>0</v>
      </c>
      <c r="J7636" s="25">
        <f t="shared" si="477"/>
        <v>0</v>
      </c>
      <c r="K7636" s="25">
        <f t="shared" si="478"/>
        <v>0</v>
      </c>
      <c r="L7636" s="25">
        <f t="shared" si="479"/>
        <v>0</v>
      </c>
      <c r="M7636" s="25">
        <v>0</v>
      </c>
      <c r="N7636" s="25" t="e">
        <v>#N/A</v>
      </c>
      <c r="O7636" s="25" t="e">
        <f>VLOOKUP(A7636,'NFkB target TFs'!$E$10:$E$54,1,FALSE)</f>
        <v>#N/A</v>
      </c>
      <c r="P7636" s="25" t="e">
        <f>VLOOKUP(A7636,'all NFkB targets'!$A$6:$A$571,1,FALSE)</f>
        <v>#N/A</v>
      </c>
    </row>
    <row r="7637" spans="1:16" x14ac:dyDescent="0.25">
      <c r="A7637" s="96" t="s">
        <v>9851</v>
      </c>
      <c r="B7637" s="21" t="s">
        <v>9852</v>
      </c>
      <c r="C7637" s="21"/>
      <c r="D7637" s="22">
        <v>0</v>
      </c>
      <c r="E7637" s="23">
        <v>0.16094200101187323</v>
      </c>
      <c r="F7637" s="23">
        <v>0.18374323755705119</v>
      </c>
      <c r="G7637" s="23">
        <v>-0.49653047540439094</v>
      </c>
      <c r="H7637" s="23">
        <v>-0.28409157957338482</v>
      </c>
      <c r="I7637" s="25">
        <f t="shared" si="476"/>
        <v>0</v>
      </c>
      <c r="J7637" s="25">
        <f t="shared" si="477"/>
        <v>0</v>
      </c>
      <c r="K7637" s="25">
        <f t="shared" si="478"/>
        <v>0</v>
      </c>
      <c r="L7637" s="25">
        <f t="shared" si="479"/>
        <v>0</v>
      </c>
      <c r="M7637" s="25">
        <v>0</v>
      </c>
      <c r="N7637" s="25" t="e">
        <v>#N/A</v>
      </c>
      <c r="O7637" s="25" t="e">
        <f>VLOOKUP(A7637,'NFkB target TFs'!$E$10:$E$54,1,FALSE)</f>
        <v>#N/A</v>
      </c>
      <c r="P7637" s="25" t="e">
        <f>VLOOKUP(A7637,'all NFkB targets'!$A$6:$A$571,1,FALSE)</f>
        <v>#N/A</v>
      </c>
    </row>
    <row r="7638" spans="1:16" x14ac:dyDescent="0.25">
      <c r="A7638" s="96" t="s">
        <v>9845</v>
      </c>
      <c r="B7638" s="21" t="s">
        <v>9846</v>
      </c>
      <c r="C7638" s="21"/>
      <c r="D7638" s="22">
        <v>0</v>
      </c>
      <c r="E7638" s="23">
        <v>-3.0371106542721873E-2</v>
      </c>
      <c r="F7638" s="23">
        <v>0.2178719500427507</v>
      </c>
      <c r="G7638" s="23">
        <v>-0.23094181459474139</v>
      </c>
      <c r="H7638" s="23">
        <v>-0.2841076166346494</v>
      </c>
      <c r="I7638" s="25">
        <f t="shared" si="476"/>
        <v>0</v>
      </c>
      <c r="J7638" s="25">
        <f t="shared" si="477"/>
        <v>0</v>
      </c>
      <c r="K7638" s="25">
        <f t="shared" si="478"/>
        <v>0</v>
      </c>
      <c r="L7638" s="25">
        <f t="shared" si="479"/>
        <v>0</v>
      </c>
      <c r="M7638" s="25">
        <v>0</v>
      </c>
      <c r="N7638" s="25" t="e">
        <v>#N/A</v>
      </c>
      <c r="O7638" s="25" t="e">
        <f>VLOOKUP(A7638,'NFkB target TFs'!$E$10:$E$54,1,FALSE)</f>
        <v>#N/A</v>
      </c>
      <c r="P7638" s="25" t="e">
        <f>VLOOKUP(A7638,'all NFkB targets'!$A$6:$A$571,1,FALSE)</f>
        <v>#N/A</v>
      </c>
    </row>
    <row r="7639" spans="1:16" x14ac:dyDescent="0.25">
      <c r="A7639" s="96" t="s">
        <v>13594</v>
      </c>
      <c r="B7639" s="21" t="s">
        <v>13595</v>
      </c>
      <c r="C7639" s="21"/>
      <c r="D7639" s="22">
        <v>0</v>
      </c>
      <c r="E7639" s="23">
        <v>-8.3642397302329072E-2</v>
      </c>
      <c r="F7639" s="23">
        <v>0.10351604154315579</v>
      </c>
      <c r="G7639" s="24">
        <v>-0.59863978766908166</v>
      </c>
      <c r="H7639" s="24">
        <v>-0.28412041150107098</v>
      </c>
      <c r="I7639" s="25">
        <f t="shared" si="476"/>
        <v>0</v>
      </c>
      <c r="J7639" s="25">
        <f t="shared" si="477"/>
        <v>0</v>
      </c>
      <c r="K7639" s="25">
        <f t="shared" si="478"/>
        <v>1</v>
      </c>
      <c r="L7639" s="25">
        <f t="shared" si="479"/>
        <v>0</v>
      </c>
      <c r="M7639" s="25">
        <v>1</v>
      </c>
      <c r="N7639" s="25" t="e">
        <v>#N/A</v>
      </c>
      <c r="O7639" s="25" t="e">
        <f>VLOOKUP(A7639,'NFkB target TFs'!$E$10:$E$54,1,FALSE)</f>
        <v>#N/A</v>
      </c>
      <c r="P7639" s="25" t="e">
        <f>VLOOKUP(A7639,'all NFkB targets'!$A$6:$A$571,1,FALSE)</f>
        <v>#N/A</v>
      </c>
    </row>
    <row r="7640" spans="1:16" x14ac:dyDescent="0.25">
      <c r="A7640" s="96" t="s">
        <v>10479</v>
      </c>
      <c r="B7640" s="21" t="s">
        <v>10480</v>
      </c>
      <c r="C7640" s="21"/>
      <c r="D7640" s="22">
        <v>0</v>
      </c>
      <c r="E7640" s="23">
        <v>-1.9849011933945799E-2</v>
      </c>
      <c r="F7640" s="23">
        <v>-6.3046706896851504E-2</v>
      </c>
      <c r="G7640" s="23">
        <v>-0.31091812344075115</v>
      </c>
      <c r="H7640" s="23">
        <v>-0.28419483549330565</v>
      </c>
      <c r="I7640" s="25">
        <f t="shared" si="476"/>
        <v>0</v>
      </c>
      <c r="J7640" s="25">
        <f t="shared" si="477"/>
        <v>0</v>
      </c>
      <c r="K7640" s="25">
        <f t="shared" si="478"/>
        <v>0</v>
      </c>
      <c r="L7640" s="25">
        <f t="shared" si="479"/>
        <v>0</v>
      </c>
      <c r="M7640" s="25">
        <v>0</v>
      </c>
      <c r="N7640" s="25" t="e">
        <v>#N/A</v>
      </c>
      <c r="O7640" s="25" t="e">
        <f>VLOOKUP(A7640,'NFkB target TFs'!$E$10:$E$54,1,FALSE)</f>
        <v>#N/A</v>
      </c>
      <c r="P7640" s="25" t="e">
        <f>VLOOKUP(A7640,'all NFkB targets'!$A$6:$A$571,1,FALSE)</f>
        <v>#N/A</v>
      </c>
    </row>
    <row r="7641" spans="1:16" x14ac:dyDescent="0.25">
      <c r="A7641" s="96" t="s">
        <v>3271</v>
      </c>
      <c r="B7641" s="21" t="s">
        <v>3272</v>
      </c>
      <c r="C7641" s="21"/>
      <c r="D7641" s="22">
        <v>0</v>
      </c>
      <c r="E7641" s="23">
        <v>-0.1733686574888538</v>
      </c>
      <c r="F7641" s="23">
        <v>0.25942895401576482</v>
      </c>
      <c r="G7641" s="23">
        <v>-0.33434286609271419</v>
      </c>
      <c r="H7641" s="23">
        <v>-0.28427862561505635</v>
      </c>
      <c r="I7641" s="25">
        <f t="shared" si="476"/>
        <v>0</v>
      </c>
      <c r="J7641" s="25">
        <f t="shared" si="477"/>
        <v>0</v>
      </c>
      <c r="K7641" s="25">
        <f t="shared" si="478"/>
        <v>0</v>
      </c>
      <c r="L7641" s="25">
        <f t="shared" si="479"/>
        <v>0</v>
      </c>
      <c r="M7641" s="25">
        <v>0</v>
      </c>
      <c r="N7641" s="25" t="e">
        <v>#N/A</v>
      </c>
      <c r="O7641" s="25" t="e">
        <f>VLOOKUP(A7641,'NFkB target TFs'!$E$10:$E$54,1,FALSE)</f>
        <v>#N/A</v>
      </c>
      <c r="P7641" s="25" t="e">
        <f>VLOOKUP(A7641,'all NFkB targets'!$A$6:$A$571,1,FALSE)</f>
        <v>#N/A</v>
      </c>
    </row>
    <row r="7642" spans="1:16" x14ac:dyDescent="0.25">
      <c r="A7642" s="96" t="s">
        <v>2329</v>
      </c>
      <c r="B7642" s="21" t="s">
        <v>2330</v>
      </c>
      <c r="C7642" s="21"/>
      <c r="D7642" s="22">
        <v>0</v>
      </c>
      <c r="E7642" s="23">
        <v>-0.17983069073426364</v>
      </c>
      <c r="F7642" s="23">
        <v>-4.4571354148351894E-2</v>
      </c>
      <c r="G7642" s="23">
        <v>-0.29909142031527192</v>
      </c>
      <c r="H7642" s="23">
        <v>-0.28429134853355759</v>
      </c>
      <c r="I7642" s="25">
        <f t="shared" si="476"/>
        <v>0</v>
      </c>
      <c r="J7642" s="25">
        <f t="shared" si="477"/>
        <v>0</v>
      </c>
      <c r="K7642" s="25">
        <f t="shared" si="478"/>
        <v>0</v>
      </c>
      <c r="L7642" s="25">
        <f t="shared" si="479"/>
        <v>0</v>
      </c>
      <c r="M7642" s="25">
        <v>0</v>
      </c>
      <c r="N7642" s="25" t="e">
        <v>#N/A</v>
      </c>
      <c r="O7642" s="25" t="e">
        <f>VLOOKUP(A7642,'NFkB target TFs'!$E$10:$E$54,1,FALSE)</f>
        <v>#N/A</v>
      </c>
      <c r="P7642" s="25" t="e">
        <f>VLOOKUP(A7642,'all NFkB targets'!$A$6:$A$571,1,FALSE)</f>
        <v>#N/A</v>
      </c>
    </row>
    <row r="7643" spans="1:16" x14ac:dyDescent="0.25">
      <c r="A7643" s="96" t="s">
        <v>3483</v>
      </c>
      <c r="B7643" s="21" t="s">
        <v>941</v>
      </c>
      <c r="C7643" s="21"/>
      <c r="D7643" s="22">
        <v>0</v>
      </c>
      <c r="E7643" s="23">
        <v>0.12958753337777876</v>
      </c>
      <c r="F7643" s="23">
        <v>-8.5537717851736791E-2</v>
      </c>
      <c r="G7643" s="23">
        <v>6.1588740125042632E-2</v>
      </c>
      <c r="H7643" s="23">
        <v>-0.2843689875011553</v>
      </c>
      <c r="I7643" s="25">
        <f t="shared" si="476"/>
        <v>0</v>
      </c>
      <c r="J7643" s="25">
        <f t="shared" si="477"/>
        <v>0</v>
      </c>
      <c r="K7643" s="25">
        <f t="shared" si="478"/>
        <v>0</v>
      </c>
      <c r="L7643" s="25">
        <f t="shared" si="479"/>
        <v>0</v>
      </c>
      <c r="M7643" s="25">
        <v>0</v>
      </c>
      <c r="N7643" s="25" t="e">
        <v>#N/A</v>
      </c>
      <c r="O7643" s="25" t="e">
        <f>VLOOKUP(A7643,'NFkB target TFs'!$E$10:$E$54,1,FALSE)</f>
        <v>#N/A</v>
      </c>
      <c r="P7643" s="25" t="e">
        <f>VLOOKUP(A7643,'all NFkB targets'!$A$6:$A$571,1,FALSE)</f>
        <v>#N/A</v>
      </c>
    </row>
    <row r="7644" spans="1:16" x14ac:dyDescent="0.25">
      <c r="A7644" s="96" t="s">
        <v>9562</v>
      </c>
      <c r="B7644" s="21" t="s">
        <v>941</v>
      </c>
      <c r="C7644" s="21"/>
      <c r="D7644" s="22">
        <v>0</v>
      </c>
      <c r="E7644" s="23">
        <v>-5.9586412274767589E-2</v>
      </c>
      <c r="F7644" s="23">
        <v>-0.23282644803760599</v>
      </c>
      <c r="G7644" s="23">
        <v>-0.41841811098665355</v>
      </c>
      <c r="H7644" s="23">
        <v>-0.28438197081437966</v>
      </c>
      <c r="I7644" s="25">
        <f t="shared" si="476"/>
        <v>0</v>
      </c>
      <c r="J7644" s="25">
        <f t="shared" si="477"/>
        <v>0</v>
      </c>
      <c r="K7644" s="25">
        <f t="shared" si="478"/>
        <v>0</v>
      </c>
      <c r="L7644" s="25">
        <f t="shared" si="479"/>
        <v>0</v>
      </c>
      <c r="M7644" s="25">
        <v>0</v>
      </c>
      <c r="N7644" s="25" t="e">
        <v>#N/A</v>
      </c>
      <c r="O7644" s="25" t="e">
        <f>VLOOKUP(A7644,'NFkB target TFs'!$E$10:$E$54,1,FALSE)</f>
        <v>#N/A</v>
      </c>
      <c r="P7644" s="25" t="e">
        <f>VLOOKUP(A7644,'all NFkB targets'!$A$6:$A$571,1,FALSE)</f>
        <v>#N/A</v>
      </c>
    </row>
    <row r="7645" spans="1:16" x14ac:dyDescent="0.25">
      <c r="A7645" s="96" t="s">
        <v>11898</v>
      </c>
      <c r="B7645" s="21" t="s">
        <v>941</v>
      </c>
      <c r="C7645" s="21"/>
      <c r="D7645" s="22">
        <v>0</v>
      </c>
      <c r="E7645" s="23">
        <v>0.35709557889864202</v>
      </c>
      <c r="F7645" s="23">
        <v>0.36165162314408761</v>
      </c>
      <c r="G7645" s="23">
        <v>0.47862438840732069</v>
      </c>
      <c r="H7645" s="23">
        <v>-0.28444903401482735</v>
      </c>
      <c r="I7645" s="25">
        <f t="shared" si="476"/>
        <v>0</v>
      </c>
      <c r="J7645" s="25">
        <f t="shared" si="477"/>
        <v>0</v>
      </c>
      <c r="K7645" s="25">
        <f t="shared" si="478"/>
        <v>0</v>
      </c>
      <c r="L7645" s="25">
        <f t="shared" si="479"/>
        <v>0</v>
      </c>
      <c r="M7645" s="25">
        <v>0</v>
      </c>
      <c r="N7645" s="25" t="e">
        <v>#N/A</v>
      </c>
      <c r="O7645" s="25" t="e">
        <f>VLOOKUP(A7645,'NFkB target TFs'!$E$10:$E$54,1,FALSE)</f>
        <v>#N/A</v>
      </c>
      <c r="P7645" s="25" t="e">
        <f>VLOOKUP(A7645,'all NFkB targets'!$A$6:$A$571,1,FALSE)</f>
        <v>#N/A</v>
      </c>
    </row>
    <row r="7646" spans="1:16" x14ac:dyDescent="0.25">
      <c r="A7646" s="96" t="s">
        <v>345</v>
      </c>
      <c r="B7646" s="21" t="s">
        <v>346</v>
      </c>
      <c r="C7646" s="21"/>
      <c r="D7646" s="22">
        <v>0</v>
      </c>
      <c r="E7646" s="23">
        <v>0.14622377539184034</v>
      </c>
      <c r="F7646" s="23">
        <v>-0.10458273453021223</v>
      </c>
      <c r="G7646" s="23">
        <v>0.2005824929931454</v>
      </c>
      <c r="H7646" s="23">
        <v>-0.28489801349512134</v>
      </c>
      <c r="I7646" s="25">
        <f t="shared" si="476"/>
        <v>0</v>
      </c>
      <c r="J7646" s="25">
        <f t="shared" si="477"/>
        <v>0</v>
      </c>
      <c r="K7646" s="25">
        <f t="shared" si="478"/>
        <v>0</v>
      </c>
      <c r="L7646" s="25">
        <f t="shared" si="479"/>
        <v>0</v>
      </c>
      <c r="M7646" s="25">
        <v>0</v>
      </c>
      <c r="N7646" s="25" t="e">
        <v>#N/A</v>
      </c>
      <c r="O7646" s="25" t="e">
        <f>VLOOKUP(A7646,'NFkB target TFs'!$E$10:$E$54,1,FALSE)</f>
        <v>#N/A</v>
      </c>
      <c r="P7646" s="25" t="e">
        <f>VLOOKUP(A7646,'all NFkB targets'!$A$6:$A$571,1,FALSE)</f>
        <v>#N/A</v>
      </c>
    </row>
    <row r="7647" spans="1:16" x14ac:dyDescent="0.25">
      <c r="A7647" s="96" t="s">
        <v>6054</v>
      </c>
      <c r="B7647" s="21" t="s">
        <v>6055</v>
      </c>
      <c r="C7647" s="21"/>
      <c r="D7647" s="22">
        <v>0</v>
      </c>
      <c r="E7647" s="23">
        <v>-0.26061858635140106</v>
      </c>
      <c r="F7647" s="23">
        <v>0.40914799926603318</v>
      </c>
      <c r="G7647" s="23">
        <v>-0.11730344515700628</v>
      </c>
      <c r="H7647" s="23">
        <v>-0.28521336040500089</v>
      </c>
      <c r="I7647" s="25">
        <f t="shared" si="476"/>
        <v>0</v>
      </c>
      <c r="J7647" s="25">
        <f t="shared" si="477"/>
        <v>0</v>
      </c>
      <c r="K7647" s="25">
        <f t="shared" si="478"/>
        <v>0</v>
      </c>
      <c r="L7647" s="25">
        <f t="shared" si="479"/>
        <v>0</v>
      </c>
      <c r="M7647" s="25">
        <v>0</v>
      </c>
      <c r="N7647" s="25" t="e">
        <v>#N/A</v>
      </c>
      <c r="O7647" s="25" t="e">
        <f>VLOOKUP(A7647,'NFkB target TFs'!$E$10:$E$54,1,FALSE)</f>
        <v>#N/A</v>
      </c>
      <c r="P7647" s="25" t="e">
        <f>VLOOKUP(A7647,'all NFkB targets'!$A$6:$A$571,1,FALSE)</f>
        <v>#N/A</v>
      </c>
    </row>
    <row r="7648" spans="1:16" x14ac:dyDescent="0.25">
      <c r="A7648" s="96" t="s">
        <v>12924</v>
      </c>
      <c r="B7648" s="21" t="s">
        <v>12925</v>
      </c>
      <c r="C7648" s="21"/>
      <c r="D7648" s="22">
        <v>0</v>
      </c>
      <c r="E7648" s="28">
        <v>1.0806256216124082</v>
      </c>
      <c r="F7648" s="28">
        <v>0.70194283580656813</v>
      </c>
      <c r="G7648" s="28">
        <v>0.29772329266468883</v>
      </c>
      <c r="H7648" s="24">
        <v>-0.28530893105149496</v>
      </c>
      <c r="I7648" s="25">
        <f t="shared" si="476"/>
        <v>1</v>
      </c>
      <c r="J7648" s="25">
        <f t="shared" si="477"/>
        <v>1</v>
      </c>
      <c r="K7648" s="25">
        <f t="shared" si="478"/>
        <v>0</v>
      </c>
      <c r="L7648" s="25">
        <f t="shared" si="479"/>
        <v>0</v>
      </c>
      <c r="M7648" s="25">
        <v>1</v>
      </c>
      <c r="N7648" s="25" t="e">
        <v>#N/A</v>
      </c>
      <c r="O7648" s="25" t="e">
        <f>VLOOKUP(A7648,'NFkB target TFs'!$E$10:$E$54,1,FALSE)</f>
        <v>#N/A</v>
      </c>
      <c r="P7648" s="25" t="e">
        <f>VLOOKUP(A7648,'all NFkB targets'!$A$6:$A$571,1,FALSE)</f>
        <v>#N/A</v>
      </c>
    </row>
    <row r="7649" spans="1:16" x14ac:dyDescent="0.25">
      <c r="A7649" s="96" t="s">
        <v>10312</v>
      </c>
      <c r="B7649" s="21" t="s">
        <v>10313</v>
      </c>
      <c r="C7649" s="21"/>
      <c r="D7649" s="22">
        <v>0</v>
      </c>
      <c r="E7649" s="23">
        <v>-0.18509133248780638</v>
      </c>
      <c r="F7649" s="23">
        <v>-0.25484858711963876</v>
      </c>
      <c r="G7649" s="23">
        <v>-0.272665584658842</v>
      </c>
      <c r="H7649" s="23">
        <v>-0.28544960670279768</v>
      </c>
      <c r="I7649" s="25">
        <f t="shared" si="476"/>
        <v>0</v>
      </c>
      <c r="J7649" s="25">
        <f t="shared" si="477"/>
        <v>0</v>
      </c>
      <c r="K7649" s="25">
        <f t="shared" si="478"/>
        <v>0</v>
      </c>
      <c r="L7649" s="25">
        <f t="shared" si="479"/>
        <v>0</v>
      </c>
      <c r="M7649" s="25">
        <v>0</v>
      </c>
      <c r="N7649" s="25" t="e">
        <v>#N/A</v>
      </c>
      <c r="O7649" s="25" t="e">
        <f>VLOOKUP(A7649,'NFkB target TFs'!$E$10:$E$54,1,FALSE)</f>
        <v>#N/A</v>
      </c>
      <c r="P7649" s="25" t="e">
        <f>VLOOKUP(A7649,'all NFkB targets'!$A$6:$A$571,1,FALSE)</f>
        <v>#N/A</v>
      </c>
    </row>
    <row r="7650" spans="1:16" x14ac:dyDescent="0.25">
      <c r="A7650" s="96" t="s">
        <v>2965</v>
      </c>
      <c r="B7650" s="21" t="s">
        <v>2966</v>
      </c>
      <c r="C7650" s="21"/>
      <c r="D7650" s="22">
        <v>0</v>
      </c>
      <c r="E7650" s="23">
        <v>1.8673047033727304E-2</v>
      </c>
      <c r="F7650" s="23">
        <v>4.4395990928434478E-2</v>
      </c>
      <c r="G7650" s="23">
        <v>-8.9659580294445054E-2</v>
      </c>
      <c r="H7650" s="23">
        <v>-0.28593065479356333</v>
      </c>
      <c r="I7650" s="25">
        <f t="shared" si="476"/>
        <v>0</v>
      </c>
      <c r="J7650" s="25">
        <f t="shared" si="477"/>
        <v>0</v>
      </c>
      <c r="K7650" s="25">
        <f t="shared" si="478"/>
        <v>0</v>
      </c>
      <c r="L7650" s="25">
        <f t="shared" si="479"/>
        <v>0</v>
      </c>
      <c r="M7650" s="25">
        <v>0</v>
      </c>
      <c r="N7650" s="25" t="e">
        <v>#N/A</v>
      </c>
      <c r="O7650" s="25" t="e">
        <f>VLOOKUP(A7650,'NFkB target TFs'!$E$10:$E$54,1,FALSE)</f>
        <v>#N/A</v>
      </c>
      <c r="P7650" s="25" t="e">
        <f>VLOOKUP(A7650,'all NFkB targets'!$A$6:$A$571,1,FALSE)</f>
        <v>#N/A</v>
      </c>
    </row>
    <row r="7651" spans="1:16" x14ac:dyDescent="0.25">
      <c r="A7651" s="96" t="s">
        <v>2083</v>
      </c>
      <c r="B7651" s="21" t="s">
        <v>2084</v>
      </c>
      <c r="C7651" s="21"/>
      <c r="D7651" s="22">
        <v>0</v>
      </c>
      <c r="E7651" s="23">
        <v>2.2702462007580325E-2</v>
      </c>
      <c r="F7651" s="23">
        <v>-1.8208060447716622E-2</v>
      </c>
      <c r="G7651" s="23">
        <v>-0.25664291421470381</v>
      </c>
      <c r="H7651" s="23">
        <v>-0.28612049372210974</v>
      </c>
      <c r="I7651" s="25">
        <f t="shared" si="476"/>
        <v>0</v>
      </c>
      <c r="J7651" s="25">
        <f t="shared" si="477"/>
        <v>0</v>
      </c>
      <c r="K7651" s="25">
        <f t="shared" si="478"/>
        <v>0</v>
      </c>
      <c r="L7651" s="25">
        <f t="shared" si="479"/>
        <v>0</v>
      </c>
      <c r="M7651" s="25">
        <v>0</v>
      </c>
      <c r="N7651" s="25" t="e">
        <v>#N/A</v>
      </c>
      <c r="O7651" s="25" t="e">
        <f>VLOOKUP(A7651,'NFkB target TFs'!$E$10:$E$54,1,FALSE)</f>
        <v>#N/A</v>
      </c>
      <c r="P7651" s="25" t="e">
        <f>VLOOKUP(A7651,'all NFkB targets'!$A$6:$A$571,1,FALSE)</f>
        <v>#N/A</v>
      </c>
    </row>
    <row r="7652" spans="1:16" x14ac:dyDescent="0.25">
      <c r="A7652" s="96" t="s">
        <v>8659</v>
      </c>
      <c r="B7652" s="21" t="s">
        <v>8660</v>
      </c>
      <c r="C7652" s="21"/>
      <c r="D7652" s="22">
        <v>0</v>
      </c>
      <c r="E7652" s="23">
        <v>-9.234828855167615E-2</v>
      </c>
      <c r="F7652" s="23">
        <v>-4.7189653876408388E-2</v>
      </c>
      <c r="G7652" s="23">
        <v>-0.1148639570320029</v>
      </c>
      <c r="H7652" s="23">
        <v>-0.28622994210486075</v>
      </c>
      <c r="I7652" s="25">
        <f t="shared" si="476"/>
        <v>0</v>
      </c>
      <c r="J7652" s="25">
        <f t="shared" si="477"/>
        <v>0</v>
      </c>
      <c r="K7652" s="25">
        <f t="shared" si="478"/>
        <v>0</v>
      </c>
      <c r="L7652" s="25">
        <f t="shared" si="479"/>
        <v>0</v>
      </c>
      <c r="M7652" s="25">
        <v>0</v>
      </c>
      <c r="N7652" s="25" t="e">
        <v>#N/A</v>
      </c>
      <c r="O7652" s="25" t="e">
        <f>VLOOKUP(A7652,'NFkB target TFs'!$E$10:$E$54,1,FALSE)</f>
        <v>#N/A</v>
      </c>
      <c r="P7652" s="25" t="e">
        <f>VLOOKUP(A7652,'all NFkB targets'!$A$6:$A$571,1,FALSE)</f>
        <v>#N/A</v>
      </c>
    </row>
    <row r="7653" spans="1:16" x14ac:dyDescent="0.25">
      <c r="A7653" s="96" t="s">
        <v>6762</v>
      </c>
      <c r="B7653" s="21" t="s">
        <v>6763</v>
      </c>
      <c r="C7653" s="21"/>
      <c r="D7653" s="22">
        <v>0</v>
      </c>
      <c r="E7653" s="23">
        <v>-0.15028403734645659</v>
      </c>
      <c r="F7653" s="23">
        <v>0.14008833206386623</v>
      </c>
      <c r="G7653" s="23">
        <v>3.4633101436842978E-2</v>
      </c>
      <c r="H7653" s="23">
        <v>-0.28662133543967111</v>
      </c>
      <c r="I7653" s="25">
        <f t="shared" si="476"/>
        <v>0</v>
      </c>
      <c r="J7653" s="25">
        <f t="shared" si="477"/>
        <v>0</v>
      </c>
      <c r="K7653" s="25">
        <f t="shared" si="478"/>
        <v>0</v>
      </c>
      <c r="L7653" s="25">
        <f t="shared" si="479"/>
        <v>0</v>
      </c>
      <c r="M7653" s="25">
        <v>0</v>
      </c>
      <c r="N7653" s="25" t="e">
        <v>#N/A</v>
      </c>
      <c r="O7653" s="25" t="e">
        <f>VLOOKUP(A7653,'NFkB target TFs'!$E$10:$E$54,1,FALSE)</f>
        <v>#N/A</v>
      </c>
      <c r="P7653" s="25" t="e">
        <f>VLOOKUP(A7653,'all NFkB targets'!$A$6:$A$571,1,FALSE)</f>
        <v>#N/A</v>
      </c>
    </row>
    <row r="7654" spans="1:16" x14ac:dyDescent="0.25">
      <c r="A7654" s="96" t="s">
        <v>1857</v>
      </c>
      <c r="B7654" s="21" t="s">
        <v>1858</v>
      </c>
      <c r="C7654" s="21"/>
      <c r="D7654" s="22">
        <v>0</v>
      </c>
      <c r="E7654" s="23">
        <v>0.16027063802135866</v>
      </c>
      <c r="F7654" s="23">
        <v>0.14033771579404875</v>
      </c>
      <c r="G7654" s="23">
        <v>-7.3618519007562069E-2</v>
      </c>
      <c r="H7654" s="23">
        <v>-0.28667353504729043</v>
      </c>
      <c r="I7654" s="25">
        <f t="shared" si="476"/>
        <v>0</v>
      </c>
      <c r="J7654" s="25">
        <f t="shared" si="477"/>
        <v>0</v>
      </c>
      <c r="K7654" s="25">
        <f t="shared" si="478"/>
        <v>0</v>
      </c>
      <c r="L7654" s="25">
        <f t="shared" si="479"/>
        <v>0</v>
      </c>
      <c r="M7654" s="25">
        <v>0</v>
      </c>
      <c r="N7654" s="25" t="e">
        <v>#N/A</v>
      </c>
      <c r="O7654" s="25" t="e">
        <f>VLOOKUP(A7654,'NFkB target TFs'!$E$10:$E$54,1,FALSE)</f>
        <v>#N/A</v>
      </c>
      <c r="P7654" s="25" t="e">
        <f>VLOOKUP(A7654,'all NFkB targets'!$A$6:$A$571,1,FALSE)</f>
        <v>#N/A</v>
      </c>
    </row>
    <row r="7655" spans="1:16" x14ac:dyDescent="0.25">
      <c r="A7655" s="96" t="s">
        <v>7172</v>
      </c>
      <c r="B7655" s="21" t="s">
        <v>7173</v>
      </c>
      <c r="C7655" s="21"/>
      <c r="D7655" s="22">
        <v>0</v>
      </c>
      <c r="E7655" s="23">
        <v>-0.31760587240079463</v>
      </c>
      <c r="F7655" s="23">
        <v>7.0405688780730488E-2</v>
      </c>
      <c r="G7655" s="23">
        <v>-0.45001586921538023</v>
      </c>
      <c r="H7655" s="23">
        <v>-0.28692064530306244</v>
      </c>
      <c r="I7655" s="25">
        <f t="shared" si="476"/>
        <v>0</v>
      </c>
      <c r="J7655" s="25">
        <f t="shared" si="477"/>
        <v>0</v>
      </c>
      <c r="K7655" s="25">
        <f t="shared" si="478"/>
        <v>0</v>
      </c>
      <c r="L7655" s="25">
        <f t="shared" si="479"/>
        <v>0</v>
      </c>
      <c r="M7655" s="25">
        <v>0</v>
      </c>
      <c r="N7655" s="25" t="e">
        <v>#N/A</v>
      </c>
      <c r="O7655" s="25" t="e">
        <f>VLOOKUP(A7655,'NFkB target TFs'!$E$10:$E$54,1,FALSE)</f>
        <v>#N/A</v>
      </c>
      <c r="P7655" s="25" t="e">
        <f>VLOOKUP(A7655,'all NFkB targets'!$A$6:$A$571,1,FALSE)</f>
        <v>#N/A</v>
      </c>
    </row>
    <row r="7656" spans="1:16" x14ac:dyDescent="0.25">
      <c r="A7656" s="96" t="s">
        <v>8632</v>
      </c>
      <c r="B7656" s="21" t="s">
        <v>8633</v>
      </c>
      <c r="C7656" s="21"/>
      <c r="D7656" s="22">
        <v>0</v>
      </c>
      <c r="E7656" s="23">
        <v>0.49882204995570267</v>
      </c>
      <c r="F7656" s="23">
        <v>1.9699209560937358E-2</v>
      </c>
      <c r="G7656" s="23">
        <v>-7.1263315547743428E-2</v>
      </c>
      <c r="H7656" s="23">
        <v>-0.28697057836914164</v>
      </c>
      <c r="I7656" s="25">
        <f t="shared" si="476"/>
        <v>0</v>
      </c>
      <c r="J7656" s="25">
        <f t="shared" si="477"/>
        <v>0</v>
      </c>
      <c r="K7656" s="25">
        <f t="shared" si="478"/>
        <v>0</v>
      </c>
      <c r="L7656" s="25">
        <f t="shared" si="479"/>
        <v>0</v>
      </c>
      <c r="M7656" s="25">
        <v>0</v>
      </c>
      <c r="N7656" s="25" t="e">
        <v>#N/A</v>
      </c>
      <c r="O7656" s="25" t="e">
        <f>VLOOKUP(A7656,'NFkB target TFs'!$E$10:$E$54,1,FALSE)</f>
        <v>#N/A</v>
      </c>
      <c r="P7656" s="25" t="e">
        <f>VLOOKUP(A7656,'all NFkB targets'!$A$6:$A$571,1,FALSE)</f>
        <v>#N/A</v>
      </c>
    </row>
    <row r="7657" spans="1:16" x14ac:dyDescent="0.25">
      <c r="A7657" s="96" t="s">
        <v>14146</v>
      </c>
      <c r="B7657" s="21" t="s">
        <v>14147</v>
      </c>
      <c r="C7657" s="21"/>
      <c r="D7657" s="22">
        <v>0</v>
      </c>
      <c r="E7657" s="23">
        <v>4.053055463244943E-2</v>
      </c>
      <c r="F7657" s="23">
        <v>-0.1052745437717965</v>
      </c>
      <c r="G7657" s="24">
        <v>-0.73369638273457316</v>
      </c>
      <c r="H7657" s="24">
        <v>-0.28708582647123709</v>
      </c>
      <c r="I7657" s="25">
        <f t="shared" si="476"/>
        <v>0</v>
      </c>
      <c r="J7657" s="25">
        <f t="shared" si="477"/>
        <v>0</v>
      </c>
      <c r="K7657" s="25">
        <f t="shared" si="478"/>
        <v>1</v>
      </c>
      <c r="L7657" s="25">
        <f t="shared" si="479"/>
        <v>0</v>
      </c>
      <c r="M7657" s="25">
        <v>1</v>
      </c>
      <c r="N7657" s="25" t="e">
        <v>#N/A</v>
      </c>
      <c r="O7657" s="25" t="e">
        <f>VLOOKUP(A7657,'NFkB target TFs'!$E$10:$E$54,1,FALSE)</f>
        <v>#N/A</v>
      </c>
      <c r="P7657" s="25" t="e">
        <f>VLOOKUP(A7657,'all NFkB targets'!$A$6:$A$571,1,FALSE)</f>
        <v>#N/A</v>
      </c>
    </row>
    <row r="7658" spans="1:16" x14ac:dyDescent="0.25">
      <c r="A7658" s="96" t="s">
        <v>15027</v>
      </c>
      <c r="B7658" s="21" t="s">
        <v>15028</v>
      </c>
      <c r="C7658" s="21"/>
      <c r="D7658" s="22">
        <v>0</v>
      </c>
      <c r="E7658" s="24">
        <v>-0.96842992099913028</v>
      </c>
      <c r="F7658" s="24">
        <v>-1.3961069821962353</v>
      </c>
      <c r="G7658" s="24">
        <v>-0.59797057004013332</v>
      </c>
      <c r="H7658" s="24">
        <v>-0.28719347821076258</v>
      </c>
      <c r="I7658" s="25">
        <f t="shared" si="476"/>
        <v>1</v>
      </c>
      <c r="J7658" s="25">
        <f t="shared" si="477"/>
        <v>1</v>
      </c>
      <c r="K7658" s="25">
        <f t="shared" si="478"/>
        <v>1</v>
      </c>
      <c r="L7658" s="25">
        <f t="shared" si="479"/>
        <v>0</v>
      </c>
      <c r="M7658" s="25">
        <v>1</v>
      </c>
      <c r="N7658" s="25" t="e">
        <v>#N/A</v>
      </c>
      <c r="O7658" s="25" t="e">
        <f>VLOOKUP(A7658,'NFkB target TFs'!$E$10:$E$54,1,FALSE)</f>
        <v>#N/A</v>
      </c>
      <c r="P7658" s="25" t="e">
        <f>VLOOKUP(A7658,'all NFkB targets'!$A$6:$A$571,1,FALSE)</f>
        <v>#N/A</v>
      </c>
    </row>
    <row r="7659" spans="1:16" x14ac:dyDescent="0.25">
      <c r="A7659" s="96" t="s">
        <v>9125</v>
      </c>
      <c r="B7659" s="21" t="s">
        <v>9126</v>
      </c>
      <c r="C7659" s="21"/>
      <c r="D7659" s="22">
        <v>0</v>
      </c>
      <c r="E7659" s="23">
        <v>0.15037502025101723</v>
      </c>
      <c r="F7659" s="23">
        <v>3.3993704429558035E-2</v>
      </c>
      <c r="G7659" s="23">
        <v>2.203763513536169E-2</v>
      </c>
      <c r="H7659" s="23">
        <v>-0.28756348518046099</v>
      </c>
      <c r="I7659" s="25">
        <f t="shared" si="476"/>
        <v>0</v>
      </c>
      <c r="J7659" s="25">
        <f t="shared" si="477"/>
        <v>0</v>
      </c>
      <c r="K7659" s="25">
        <f t="shared" si="478"/>
        <v>0</v>
      </c>
      <c r="L7659" s="25">
        <f t="shared" si="479"/>
        <v>0</v>
      </c>
      <c r="M7659" s="25">
        <v>0</v>
      </c>
      <c r="N7659" s="25" t="e">
        <v>#N/A</v>
      </c>
      <c r="O7659" s="25" t="e">
        <f>VLOOKUP(A7659,'NFkB target TFs'!$E$10:$E$54,1,FALSE)</f>
        <v>#N/A</v>
      </c>
      <c r="P7659" s="25" t="e">
        <f>VLOOKUP(A7659,'all NFkB targets'!$A$6:$A$571,1,FALSE)</f>
        <v>#N/A</v>
      </c>
    </row>
    <row r="7660" spans="1:16" x14ac:dyDescent="0.25">
      <c r="A7660" s="96" t="s">
        <v>11134</v>
      </c>
      <c r="B7660" s="21" t="s">
        <v>11135</v>
      </c>
      <c r="C7660" s="21"/>
      <c r="D7660" s="22">
        <v>0</v>
      </c>
      <c r="E7660" s="23">
        <v>-8.7198441901869594E-2</v>
      </c>
      <c r="F7660" s="23">
        <v>-6.9613606281041684E-2</v>
      </c>
      <c r="G7660" s="23">
        <v>-0.22197734090636484</v>
      </c>
      <c r="H7660" s="23">
        <v>-0.28835239920128469</v>
      </c>
      <c r="I7660" s="25">
        <f t="shared" ref="I7660:I7723" si="480">IF(ABS(E7660)&gt;0.585,1,0)</f>
        <v>0</v>
      </c>
      <c r="J7660" s="25">
        <f t="shared" ref="J7660:J7723" si="481">IF(ABS(F7660)&gt;0.585,1,0)</f>
        <v>0</v>
      </c>
      <c r="K7660" s="25">
        <f t="shared" ref="K7660:K7723" si="482">IF(ABS(G7660)&gt;0.585,1,0)</f>
        <v>0</v>
      </c>
      <c r="L7660" s="25">
        <f t="shared" ref="L7660:L7723" si="483">IF(ABS(H7660)&gt;0.585,1,0)</f>
        <v>0</v>
      </c>
      <c r="M7660" s="25">
        <v>0</v>
      </c>
      <c r="N7660" s="25" t="e">
        <v>#N/A</v>
      </c>
      <c r="O7660" s="25" t="e">
        <f>VLOOKUP(A7660,'NFkB target TFs'!$E$10:$E$54,1,FALSE)</f>
        <v>#N/A</v>
      </c>
      <c r="P7660" s="25" t="e">
        <f>VLOOKUP(A7660,'all NFkB targets'!$A$6:$A$571,1,FALSE)</f>
        <v>#N/A</v>
      </c>
    </row>
    <row r="7661" spans="1:16" x14ac:dyDescent="0.25">
      <c r="A7661" s="96" t="s">
        <v>1152</v>
      </c>
      <c r="B7661" s="21" t="s">
        <v>1153</v>
      </c>
      <c r="C7661" s="21"/>
      <c r="D7661" s="22">
        <v>0</v>
      </c>
      <c r="E7661" s="23">
        <v>0.10300655749539758</v>
      </c>
      <c r="F7661" s="23">
        <v>0.16903220511923303</v>
      </c>
      <c r="G7661" s="23">
        <v>-7.0178734597281994E-2</v>
      </c>
      <c r="H7661" s="23">
        <v>-0.28842380292707248</v>
      </c>
      <c r="I7661" s="25">
        <f t="shared" si="480"/>
        <v>0</v>
      </c>
      <c r="J7661" s="25">
        <f t="shared" si="481"/>
        <v>0</v>
      </c>
      <c r="K7661" s="25">
        <f t="shared" si="482"/>
        <v>0</v>
      </c>
      <c r="L7661" s="25">
        <f t="shared" si="483"/>
        <v>0</v>
      </c>
      <c r="M7661" s="25">
        <v>0</v>
      </c>
      <c r="N7661" s="25" t="e">
        <v>#N/A</v>
      </c>
      <c r="O7661" s="25" t="e">
        <f>VLOOKUP(A7661,'NFkB target TFs'!$E$10:$E$54,1,FALSE)</f>
        <v>#N/A</v>
      </c>
      <c r="P7661" s="25" t="e">
        <f>VLOOKUP(A7661,'all NFkB targets'!$A$6:$A$571,1,FALSE)</f>
        <v>#N/A</v>
      </c>
    </row>
    <row r="7662" spans="1:16" x14ac:dyDescent="0.25">
      <c r="A7662" s="96" t="s">
        <v>3069</v>
      </c>
      <c r="B7662" s="21" t="s">
        <v>3070</v>
      </c>
      <c r="C7662" s="21"/>
      <c r="D7662" s="22">
        <v>0</v>
      </c>
      <c r="E7662" s="23">
        <v>-2.9603525955990428E-2</v>
      </c>
      <c r="F7662" s="23">
        <v>0.15973841434757852</v>
      </c>
      <c r="G7662" s="23">
        <v>-0.32370444853786978</v>
      </c>
      <c r="H7662" s="23">
        <v>-0.28850614913969969</v>
      </c>
      <c r="I7662" s="25">
        <f t="shared" si="480"/>
        <v>0</v>
      </c>
      <c r="J7662" s="25">
        <f t="shared" si="481"/>
        <v>0</v>
      </c>
      <c r="K7662" s="25">
        <f t="shared" si="482"/>
        <v>0</v>
      </c>
      <c r="L7662" s="25">
        <f t="shared" si="483"/>
        <v>0</v>
      </c>
      <c r="M7662" s="25">
        <v>0</v>
      </c>
      <c r="N7662" s="25" t="e">
        <v>#N/A</v>
      </c>
      <c r="O7662" s="25" t="e">
        <f>VLOOKUP(A7662,'NFkB target TFs'!$E$10:$E$54,1,FALSE)</f>
        <v>#N/A</v>
      </c>
      <c r="P7662" s="25" t="e">
        <f>VLOOKUP(A7662,'all NFkB targets'!$A$6:$A$571,1,FALSE)</f>
        <v>#N/A</v>
      </c>
    </row>
    <row r="7663" spans="1:16" x14ac:dyDescent="0.25">
      <c r="A7663" s="96" t="s">
        <v>2403</v>
      </c>
      <c r="B7663" s="21" t="s">
        <v>941</v>
      </c>
      <c r="C7663" s="21"/>
      <c r="D7663" s="22">
        <v>0</v>
      </c>
      <c r="E7663" s="23">
        <v>-0.43603949631762473</v>
      </c>
      <c r="F7663" s="23">
        <v>0.20283898042370566</v>
      </c>
      <c r="G7663" s="23">
        <v>4.5630098580473427E-2</v>
      </c>
      <c r="H7663" s="23">
        <v>-0.28868044551840272</v>
      </c>
      <c r="I7663" s="25">
        <f t="shared" si="480"/>
        <v>0</v>
      </c>
      <c r="J7663" s="25">
        <f t="shared" si="481"/>
        <v>0</v>
      </c>
      <c r="K7663" s="25">
        <f t="shared" si="482"/>
        <v>0</v>
      </c>
      <c r="L7663" s="25">
        <f t="shared" si="483"/>
        <v>0</v>
      </c>
      <c r="M7663" s="25">
        <v>0</v>
      </c>
      <c r="N7663" s="25" t="e">
        <v>#N/A</v>
      </c>
      <c r="O7663" s="25" t="e">
        <f>VLOOKUP(A7663,'NFkB target TFs'!$E$10:$E$54,1,FALSE)</f>
        <v>#N/A</v>
      </c>
      <c r="P7663" s="25" t="e">
        <f>VLOOKUP(A7663,'all NFkB targets'!$A$6:$A$571,1,FALSE)</f>
        <v>#N/A</v>
      </c>
    </row>
    <row r="7664" spans="1:16" x14ac:dyDescent="0.25">
      <c r="A7664" s="96" t="s">
        <v>11259</v>
      </c>
      <c r="B7664" s="21" t="s">
        <v>11260</v>
      </c>
      <c r="C7664" s="21"/>
      <c r="D7664" s="22">
        <v>0</v>
      </c>
      <c r="E7664" s="23">
        <v>-7.7154590639496062E-2</v>
      </c>
      <c r="F7664" s="23">
        <v>-0.32564458071206925</v>
      </c>
      <c r="G7664" s="23">
        <v>6.1571843395170189E-2</v>
      </c>
      <c r="H7664" s="23">
        <v>-0.28903945710910445</v>
      </c>
      <c r="I7664" s="25">
        <f t="shared" si="480"/>
        <v>0</v>
      </c>
      <c r="J7664" s="25">
        <f t="shared" si="481"/>
        <v>0</v>
      </c>
      <c r="K7664" s="25">
        <f t="shared" si="482"/>
        <v>0</v>
      </c>
      <c r="L7664" s="25">
        <f t="shared" si="483"/>
        <v>0</v>
      </c>
      <c r="M7664" s="25">
        <v>0</v>
      </c>
      <c r="N7664" s="25" t="e">
        <v>#N/A</v>
      </c>
      <c r="O7664" s="25" t="e">
        <f>VLOOKUP(A7664,'NFkB target TFs'!$E$10:$E$54,1,FALSE)</f>
        <v>#N/A</v>
      </c>
      <c r="P7664" s="25" t="e">
        <f>VLOOKUP(A7664,'all NFkB targets'!$A$6:$A$571,1,FALSE)</f>
        <v>#N/A</v>
      </c>
    </row>
    <row r="7665" spans="1:16" x14ac:dyDescent="0.25">
      <c r="A7665" s="96" t="s">
        <v>5304</v>
      </c>
      <c r="B7665" s="21" t="s">
        <v>5305</v>
      </c>
      <c r="C7665" s="21"/>
      <c r="D7665" s="22">
        <v>0</v>
      </c>
      <c r="E7665" s="23">
        <v>-0.15276596194612291</v>
      </c>
      <c r="F7665" s="23">
        <v>0.22931111390004316</v>
      </c>
      <c r="G7665" s="23">
        <v>-0.19938025203140733</v>
      </c>
      <c r="H7665" s="23">
        <v>-0.28925206524012148</v>
      </c>
      <c r="I7665" s="25">
        <f t="shared" si="480"/>
        <v>0</v>
      </c>
      <c r="J7665" s="25">
        <f t="shared" si="481"/>
        <v>0</v>
      </c>
      <c r="K7665" s="25">
        <f t="shared" si="482"/>
        <v>0</v>
      </c>
      <c r="L7665" s="25">
        <f t="shared" si="483"/>
        <v>0</v>
      </c>
      <c r="M7665" s="25">
        <v>0</v>
      </c>
      <c r="N7665" s="25" t="e">
        <v>#N/A</v>
      </c>
      <c r="O7665" s="25" t="e">
        <f>VLOOKUP(A7665,'NFkB target TFs'!$E$10:$E$54,1,FALSE)</f>
        <v>#N/A</v>
      </c>
      <c r="P7665" s="25" t="e">
        <f>VLOOKUP(A7665,'all NFkB targets'!$A$6:$A$571,1,FALSE)</f>
        <v>#N/A</v>
      </c>
    </row>
    <row r="7666" spans="1:16" x14ac:dyDescent="0.25">
      <c r="A7666" s="96" t="s">
        <v>4365</v>
      </c>
      <c r="B7666" s="21" t="s">
        <v>4366</v>
      </c>
      <c r="C7666" s="21"/>
      <c r="D7666" s="22">
        <v>0</v>
      </c>
      <c r="E7666" s="23">
        <v>8.7144484994023941E-2</v>
      </c>
      <c r="F7666" s="23">
        <v>0.22060948182109313</v>
      </c>
      <c r="G7666" s="23">
        <v>8.7462841250339401E-2</v>
      </c>
      <c r="H7666" s="23">
        <v>-0.28927226035087567</v>
      </c>
      <c r="I7666" s="25">
        <f t="shared" si="480"/>
        <v>0</v>
      </c>
      <c r="J7666" s="25">
        <f t="shared" si="481"/>
        <v>0</v>
      </c>
      <c r="K7666" s="25">
        <f t="shared" si="482"/>
        <v>0</v>
      </c>
      <c r="L7666" s="25">
        <f t="shared" si="483"/>
        <v>0</v>
      </c>
      <c r="M7666" s="25">
        <v>0</v>
      </c>
      <c r="N7666" s="25" t="e">
        <v>#N/A</v>
      </c>
      <c r="O7666" s="25" t="e">
        <f>VLOOKUP(A7666,'NFkB target TFs'!$E$10:$E$54,1,FALSE)</f>
        <v>#N/A</v>
      </c>
      <c r="P7666" s="25" t="e">
        <f>VLOOKUP(A7666,'all NFkB targets'!$A$6:$A$571,1,FALSE)</f>
        <v>#N/A</v>
      </c>
    </row>
    <row r="7667" spans="1:16" x14ac:dyDescent="0.25">
      <c r="A7667" s="96" t="s">
        <v>4948</v>
      </c>
      <c r="B7667" s="21" t="s">
        <v>4949</v>
      </c>
      <c r="C7667" s="21"/>
      <c r="D7667" s="22">
        <v>0</v>
      </c>
      <c r="E7667" s="23">
        <v>0.29904676696101584</v>
      </c>
      <c r="F7667" s="23">
        <v>-0.16122227082478613</v>
      </c>
      <c r="G7667" s="23">
        <v>9.6196512948494212E-2</v>
      </c>
      <c r="H7667" s="23">
        <v>-0.28941850639489269</v>
      </c>
      <c r="I7667" s="25">
        <f t="shared" si="480"/>
        <v>0</v>
      </c>
      <c r="J7667" s="25">
        <f t="shared" si="481"/>
        <v>0</v>
      </c>
      <c r="K7667" s="25">
        <f t="shared" si="482"/>
        <v>0</v>
      </c>
      <c r="L7667" s="25">
        <f t="shared" si="483"/>
        <v>0</v>
      </c>
      <c r="M7667" s="25">
        <v>0</v>
      </c>
      <c r="N7667" s="25" t="e">
        <v>#N/A</v>
      </c>
      <c r="O7667" s="25" t="e">
        <f>VLOOKUP(A7667,'NFkB target TFs'!$E$10:$E$54,1,FALSE)</f>
        <v>#N/A</v>
      </c>
      <c r="P7667" s="25" t="e">
        <f>VLOOKUP(A7667,'all NFkB targets'!$A$6:$A$571,1,FALSE)</f>
        <v>#N/A</v>
      </c>
    </row>
    <row r="7668" spans="1:16" x14ac:dyDescent="0.25">
      <c r="A7668" s="96" t="s">
        <v>4342</v>
      </c>
      <c r="B7668" s="21" t="s">
        <v>941</v>
      </c>
      <c r="C7668" s="21"/>
      <c r="D7668" s="22">
        <v>0</v>
      </c>
      <c r="E7668" s="23">
        <v>-0.21323869784065719</v>
      </c>
      <c r="F7668" s="23">
        <v>0.1055344141723573</v>
      </c>
      <c r="G7668" s="23">
        <v>0.15776913278735274</v>
      </c>
      <c r="H7668" s="23">
        <v>-0.28956467526878649</v>
      </c>
      <c r="I7668" s="25">
        <f t="shared" si="480"/>
        <v>0</v>
      </c>
      <c r="J7668" s="25">
        <f t="shared" si="481"/>
        <v>0</v>
      </c>
      <c r="K7668" s="25">
        <f t="shared" si="482"/>
        <v>0</v>
      </c>
      <c r="L7668" s="25">
        <f t="shared" si="483"/>
        <v>0</v>
      </c>
      <c r="M7668" s="25">
        <v>0</v>
      </c>
      <c r="N7668" s="25" t="e">
        <v>#N/A</v>
      </c>
      <c r="O7668" s="25" t="e">
        <f>VLOOKUP(A7668,'NFkB target TFs'!$E$10:$E$54,1,FALSE)</f>
        <v>#N/A</v>
      </c>
      <c r="P7668" s="25" t="e">
        <f>VLOOKUP(A7668,'all NFkB targets'!$A$6:$A$571,1,FALSE)</f>
        <v>#N/A</v>
      </c>
    </row>
    <row r="7669" spans="1:16" x14ac:dyDescent="0.25">
      <c r="A7669" s="96" t="s">
        <v>4369</v>
      </c>
      <c r="B7669" s="21" t="s">
        <v>4370</v>
      </c>
      <c r="C7669" s="21"/>
      <c r="D7669" s="22">
        <v>0</v>
      </c>
      <c r="E7669" s="23">
        <v>5.5817005755349251E-2</v>
      </c>
      <c r="F7669" s="23">
        <v>7.777790605436416E-2</v>
      </c>
      <c r="G7669" s="23">
        <v>7.4074890532862078E-2</v>
      </c>
      <c r="H7669" s="23">
        <v>-0.28982609535090081</v>
      </c>
      <c r="I7669" s="25">
        <f t="shared" si="480"/>
        <v>0</v>
      </c>
      <c r="J7669" s="25">
        <f t="shared" si="481"/>
        <v>0</v>
      </c>
      <c r="K7669" s="25">
        <f t="shared" si="482"/>
        <v>0</v>
      </c>
      <c r="L7669" s="25">
        <f t="shared" si="483"/>
        <v>0</v>
      </c>
      <c r="M7669" s="25">
        <v>0</v>
      </c>
      <c r="N7669" s="25" t="e">
        <v>#N/A</v>
      </c>
      <c r="O7669" s="25" t="e">
        <f>VLOOKUP(A7669,'NFkB target TFs'!$E$10:$E$54,1,FALSE)</f>
        <v>#N/A</v>
      </c>
      <c r="P7669" s="25" t="e">
        <f>VLOOKUP(A7669,'all NFkB targets'!$A$6:$A$571,1,FALSE)</f>
        <v>#N/A</v>
      </c>
    </row>
    <row r="7670" spans="1:16" x14ac:dyDescent="0.25">
      <c r="A7670" s="96" t="s">
        <v>6862</v>
      </c>
      <c r="B7670" s="21" t="s">
        <v>6863</v>
      </c>
      <c r="C7670" s="21"/>
      <c r="D7670" s="22">
        <v>0</v>
      </c>
      <c r="E7670" s="23">
        <v>1.4002115726211828E-2</v>
      </c>
      <c r="F7670" s="23">
        <v>4.4937034690445778E-2</v>
      </c>
      <c r="G7670" s="23">
        <v>-0.14773583374620899</v>
      </c>
      <c r="H7670" s="23">
        <v>-0.2898497607073876</v>
      </c>
      <c r="I7670" s="25">
        <f t="shared" si="480"/>
        <v>0</v>
      </c>
      <c r="J7670" s="25">
        <f t="shared" si="481"/>
        <v>0</v>
      </c>
      <c r="K7670" s="25">
        <f t="shared" si="482"/>
        <v>0</v>
      </c>
      <c r="L7670" s="25">
        <f t="shared" si="483"/>
        <v>0</v>
      </c>
      <c r="M7670" s="25">
        <v>0</v>
      </c>
      <c r="N7670" s="25" t="e">
        <v>#N/A</v>
      </c>
      <c r="O7670" s="25" t="e">
        <f>VLOOKUP(A7670,'NFkB target TFs'!$E$10:$E$54,1,FALSE)</f>
        <v>#N/A</v>
      </c>
      <c r="P7670" s="25" t="e">
        <f>VLOOKUP(A7670,'all NFkB targets'!$A$6:$A$571,1,FALSE)</f>
        <v>#N/A</v>
      </c>
    </row>
    <row r="7671" spans="1:16" x14ac:dyDescent="0.25">
      <c r="A7671" s="96" t="s">
        <v>11349</v>
      </c>
      <c r="B7671" s="21" t="s">
        <v>11350</v>
      </c>
      <c r="C7671" s="21"/>
      <c r="D7671" s="22">
        <v>0</v>
      </c>
      <c r="E7671" s="23">
        <v>-0.2446566755549312</v>
      </c>
      <c r="F7671" s="23">
        <v>-0.36078607090041737</v>
      </c>
      <c r="G7671" s="23">
        <v>0.1001592017133634</v>
      </c>
      <c r="H7671" s="23">
        <v>-0.28987041222989007</v>
      </c>
      <c r="I7671" s="25">
        <f t="shared" si="480"/>
        <v>0</v>
      </c>
      <c r="J7671" s="25">
        <f t="shared" si="481"/>
        <v>0</v>
      </c>
      <c r="K7671" s="25">
        <f t="shared" si="482"/>
        <v>0</v>
      </c>
      <c r="L7671" s="25">
        <f t="shared" si="483"/>
        <v>0</v>
      </c>
      <c r="M7671" s="25">
        <v>0</v>
      </c>
      <c r="N7671" s="25" t="e">
        <v>#N/A</v>
      </c>
      <c r="O7671" s="25" t="e">
        <f>VLOOKUP(A7671,'NFkB target TFs'!$E$10:$E$54,1,FALSE)</f>
        <v>#N/A</v>
      </c>
      <c r="P7671" s="25" t="e">
        <f>VLOOKUP(A7671,'all NFkB targets'!$A$6:$A$571,1,FALSE)</f>
        <v>#N/A</v>
      </c>
    </row>
    <row r="7672" spans="1:16" x14ac:dyDescent="0.25">
      <c r="A7672" s="96" t="s">
        <v>9040</v>
      </c>
      <c r="B7672" s="21" t="s">
        <v>9041</v>
      </c>
      <c r="C7672" s="21"/>
      <c r="D7672" s="22">
        <v>0</v>
      </c>
      <c r="E7672" s="23">
        <v>-0.48185432273342998</v>
      </c>
      <c r="F7672" s="23">
        <v>-0.20093789320617217</v>
      </c>
      <c r="G7672" s="23">
        <v>-0.47443417201251209</v>
      </c>
      <c r="H7672" s="23">
        <v>-0.28989373425144221</v>
      </c>
      <c r="I7672" s="25">
        <f t="shared" si="480"/>
        <v>0</v>
      </c>
      <c r="J7672" s="25">
        <f t="shared" si="481"/>
        <v>0</v>
      </c>
      <c r="K7672" s="25">
        <f t="shared" si="482"/>
        <v>0</v>
      </c>
      <c r="L7672" s="25">
        <f t="shared" si="483"/>
        <v>0</v>
      </c>
      <c r="M7672" s="25">
        <v>0</v>
      </c>
      <c r="N7672" s="25" t="e">
        <v>#N/A</v>
      </c>
      <c r="O7672" s="25" t="e">
        <f>VLOOKUP(A7672,'NFkB target TFs'!$E$10:$E$54,1,FALSE)</f>
        <v>#N/A</v>
      </c>
      <c r="P7672" s="25" t="e">
        <f>VLOOKUP(A7672,'all NFkB targets'!$A$6:$A$571,1,FALSE)</f>
        <v>#N/A</v>
      </c>
    </row>
    <row r="7673" spans="1:16" x14ac:dyDescent="0.25">
      <c r="A7673" s="96" t="s">
        <v>6167</v>
      </c>
      <c r="B7673" s="21" t="s">
        <v>6168</v>
      </c>
      <c r="C7673" s="21"/>
      <c r="D7673" s="22">
        <v>0</v>
      </c>
      <c r="E7673" s="23">
        <v>-0.1037474498396718</v>
      </c>
      <c r="F7673" s="23">
        <v>0.29119640736207375</v>
      </c>
      <c r="G7673" s="23">
        <v>-0.31360454841668617</v>
      </c>
      <c r="H7673" s="23">
        <v>-0.29021823822089354</v>
      </c>
      <c r="I7673" s="25">
        <f t="shared" si="480"/>
        <v>0</v>
      </c>
      <c r="J7673" s="25">
        <f t="shared" si="481"/>
        <v>0</v>
      </c>
      <c r="K7673" s="25">
        <f t="shared" si="482"/>
        <v>0</v>
      </c>
      <c r="L7673" s="25">
        <f t="shared" si="483"/>
        <v>0</v>
      </c>
      <c r="M7673" s="25">
        <v>0</v>
      </c>
      <c r="N7673" s="25" t="e">
        <v>#N/A</v>
      </c>
      <c r="O7673" s="25" t="e">
        <f>VLOOKUP(A7673,'NFkB target TFs'!$E$10:$E$54,1,FALSE)</f>
        <v>#N/A</v>
      </c>
      <c r="P7673" s="25" t="e">
        <f>VLOOKUP(A7673,'all NFkB targets'!$A$6:$A$571,1,FALSE)</f>
        <v>#N/A</v>
      </c>
    </row>
    <row r="7674" spans="1:16" x14ac:dyDescent="0.25">
      <c r="A7674" s="96" t="s">
        <v>4494</v>
      </c>
      <c r="B7674" s="21" t="s">
        <v>4495</v>
      </c>
      <c r="C7674" s="21"/>
      <c r="D7674" s="22">
        <v>0</v>
      </c>
      <c r="E7674" s="23">
        <v>1.2752879801807768E-2</v>
      </c>
      <c r="F7674" s="23">
        <v>0.13134417379496413</v>
      </c>
      <c r="G7674" s="23">
        <v>-0.23550182146498169</v>
      </c>
      <c r="H7674" s="23">
        <v>-0.29046263159339508</v>
      </c>
      <c r="I7674" s="25">
        <f t="shared" si="480"/>
        <v>0</v>
      </c>
      <c r="J7674" s="25">
        <f t="shared" si="481"/>
        <v>0</v>
      </c>
      <c r="K7674" s="25">
        <f t="shared" si="482"/>
        <v>0</v>
      </c>
      <c r="L7674" s="25">
        <f t="shared" si="483"/>
        <v>0</v>
      </c>
      <c r="M7674" s="25">
        <v>0</v>
      </c>
      <c r="N7674" s="25" t="e">
        <v>#N/A</v>
      </c>
      <c r="O7674" s="25" t="e">
        <f>VLOOKUP(A7674,'NFkB target TFs'!$E$10:$E$54,1,FALSE)</f>
        <v>#N/A</v>
      </c>
      <c r="P7674" s="25" t="e">
        <f>VLOOKUP(A7674,'all NFkB targets'!$A$6:$A$571,1,FALSE)</f>
        <v>#N/A</v>
      </c>
    </row>
    <row r="7675" spans="1:16" x14ac:dyDescent="0.25">
      <c r="A7675" s="96" t="s">
        <v>7902</v>
      </c>
      <c r="B7675" s="21" t="s">
        <v>7903</v>
      </c>
      <c r="C7675" s="21"/>
      <c r="D7675" s="22">
        <v>0</v>
      </c>
      <c r="E7675" s="23">
        <v>-0.30773750257424004</v>
      </c>
      <c r="F7675" s="23">
        <v>-3.997490596336719E-2</v>
      </c>
      <c r="G7675" s="23">
        <v>-0.36722594606558623</v>
      </c>
      <c r="H7675" s="23">
        <v>-0.29048349655430156</v>
      </c>
      <c r="I7675" s="25">
        <f t="shared" si="480"/>
        <v>0</v>
      </c>
      <c r="J7675" s="25">
        <f t="shared" si="481"/>
        <v>0</v>
      </c>
      <c r="K7675" s="25">
        <f t="shared" si="482"/>
        <v>0</v>
      </c>
      <c r="L7675" s="25">
        <f t="shared" si="483"/>
        <v>0</v>
      </c>
      <c r="M7675" s="25">
        <v>0</v>
      </c>
      <c r="N7675" s="25" t="e">
        <v>#N/A</v>
      </c>
      <c r="O7675" s="25" t="e">
        <f>VLOOKUP(A7675,'NFkB target TFs'!$E$10:$E$54,1,FALSE)</f>
        <v>#N/A</v>
      </c>
      <c r="P7675" s="25" t="e">
        <f>VLOOKUP(A7675,'all NFkB targets'!$A$6:$A$571,1,FALSE)</f>
        <v>#N/A</v>
      </c>
    </row>
    <row r="7676" spans="1:16" x14ac:dyDescent="0.25">
      <c r="A7676" s="96" t="s">
        <v>2882</v>
      </c>
      <c r="B7676" s="21" t="s">
        <v>2883</v>
      </c>
      <c r="C7676" s="21"/>
      <c r="D7676" s="22">
        <v>0</v>
      </c>
      <c r="E7676" s="23">
        <v>-9.0399147669308844E-2</v>
      </c>
      <c r="F7676" s="23">
        <v>0.1614644889858608</v>
      </c>
      <c r="G7676" s="23">
        <v>0.1568087534981065</v>
      </c>
      <c r="H7676" s="23">
        <v>-0.29050819143196055</v>
      </c>
      <c r="I7676" s="25">
        <f t="shared" si="480"/>
        <v>0</v>
      </c>
      <c r="J7676" s="25">
        <f t="shared" si="481"/>
        <v>0</v>
      </c>
      <c r="K7676" s="25">
        <f t="shared" si="482"/>
        <v>0</v>
      </c>
      <c r="L7676" s="25">
        <f t="shared" si="483"/>
        <v>0</v>
      </c>
      <c r="M7676" s="25">
        <v>0</v>
      </c>
      <c r="N7676" s="25" t="e">
        <v>#N/A</v>
      </c>
      <c r="O7676" s="25" t="e">
        <f>VLOOKUP(A7676,'NFkB target TFs'!$E$10:$E$54,1,FALSE)</f>
        <v>#N/A</v>
      </c>
      <c r="P7676" s="25" t="e">
        <f>VLOOKUP(A7676,'all NFkB targets'!$A$6:$A$571,1,FALSE)</f>
        <v>#N/A</v>
      </c>
    </row>
    <row r="7677" spans="1:16" x14ac:dyDescent="0.25">
      <c r="A7677" s="96" t="s">
        <v>2977</v>
      </c>
      <c r="B7677" s="21" t="s">
        <v>2978</v>
      </c>
      <c r="C7677" s="21"/>
      <c r="D7677" s="22">
        <v>0</v>
      </c>
      <c r="E7677" s="23">
        <v>-0.19957471828606874</v>
      </c>
      <c r="F7677" s="23">
        <v>-0.35168949203441263</v>
      </c>
      <c r="G7677" s="23">
        <v>-0.38161276533103788</v>
      </c>
      <c r="H7677" s="23">
        <v>-0.29054383278481</v>
      </c>
      <c r="I7677" s="25">
        <f t="shared" si="480"/>
        <v>0</v>
      </c>
      <c r="J7677" s="25">
        <f t="shared" si="481"/>
        <v>0</v>
      </c>
      <c r="K7677" s="25">
        <f t="shared" si="482"/>
        <v>0</v>
      </c>
      <c r="L7677" s="25">
        <f t="shared" si="483"/>
        <v>0</v>
      </c>
      <c r="M7677" s="25">
        <v>0</v>
      </c>
      <c r="N7677" s="25" t="e">
        <v>#N/A</v>
      </c>
      <c r="O7677" s="25" t="e">
        <f>VLOOKUP(A7677,'NFkB target TFs'!$E$10:$E$54,1,FALSE)</f>
        <v>#N/A</v>
      </c>
      <c r="P7677" s="25" t="e">
        <f>VLOOKUP(A7677,'all NFkB targets'!$A$6:$A$571,1,FALSE)</f>
        <v>#N/A</v>
      </c>
    </row>
    <row r="7678" spans="1:16" x14ac:dyDescent="0.25">
      <c r="A7678" s="96" t="s">
        <v>2417</v>
      </c>
      <c r="B7678" s="21" t="s">
        <v>941</v>
      </c>
      <c r="C7678" s="21"/>
      <c r="D7678" s="22">
        <v>0</v>
      </c>
      <c r="E7678" s="23">
        <v>-0.22565324177283502</v>
      </c>
      <c r="F7678" s="23">
        <v>0.12837421143437794</v>
      </c>
      <c r="G7678" s="23">
        <v>-0.37545856301119568</v>
      </c>
      <c r="H7678" s="23">
        <v>-0.29061958080255251</v>
      </c>
      <c r="I7678" s="25">
        <f t="shared" si="480"/>
        <v>0</v>
      </c>
      <c r="J7678" s="25">
        <f t="shared" si="481"/>
        <v>0</v>
      </c>
      <c r="K7678" s="25">
        <f t="shared" si="482"/>
        <v>0</v>
      </c>
      <c r="L7678" s="25">
        <f t="shared" si="483"/>
        <v>0</v>
      </c>
      <c r="M7678" s="25">
        <v>0</v>
      </c>
      <c r="N7678" s="25" t="e">
        <v>#N/A</v>
      </c>
      <c r="O7678" s="25" t="e">
        <f>VLOOKUP(A7678,'NFkB target TFs'!$E$10:$E$54,1,FALSE)</f>
        <v>#N/A</v>
      </c>
      <c r="P7678" s="25" t="e">
        <f>VLOOKUP(A7678,'all NFkB targets'!$A$6:$A$571,1,FALSE)</f>
        <v>#N/A</v>
      </c>
    </row>
    <row r="7679" spans="1:16" x14ac:dyDescent="0.25">
      <c r="A7679" s="96" t="s">
        <v>13490</v>
      </c>
      <c r="B7679" s="21" t="s">
        <v>13491</v>
      </c>
      <c r="C7679" s="21"/>
      <c r="D7679" s="22">
        <v>0</v>
      </c>
      <c r="E7679" s="24">
        <v>-0.16404892633105572</v>
      </c>
      <c r="F7679" s="24">
        <v>-0.21131544781310421</v>
      </c>
      <c r="G7679" s="24">
        <v>-0.72502922700421613</v>
      </c>
      <c r="H7679" s="24">
        <v>-0.29067859321347228</v>
      </c>
      <c r="I7679" s="25">
        <f t="shared" si="480"/>
        <v>0</v>
      </c>
      <c r="J7679" s="25">
        <f t="shared" si="481"/>
        <v>0</v>
      </c>
      <c r="K7679" s="25">
        <f t="shared" si="482"/>
        <v>1</v>
      </c>
      <c r="L7679" s="25">
        <f t="shared" si="483"/>
        <v>0</v>
      </c>
      <c r="M7679" s="25">
        <v>1</v>
      </c>
      <c r="N7679" s="25" t="e">
        <v>#N/A</v>
      </c>
      <c r="O7679" s="25" t="e">
        <f>VLOOKUP(A7679,'NFkB target TFs'!$E$10:$E$54,1,FALSE)</f>
        <v>#N/A</v>
      </c>
      <c r="P7679" s="25" t="e">
        <f>VLOOKUP(A7679,'all NFkB targets'!$A$6:$A$571,1,FALSE)</f>
        <v>#N/A</v>
      </c>
    </row>
    <row r="7680" spans="1:16" x14ac:dyDescent="0.25">
      <c r="A7680" s="96" t="s">
        <v>12002</v>
      </c>
      <c r="B7680" s="21" t="s">
        <v>12003</v>
      </c>
      <c r="C7680" s="21"/>
      <c r="D7680" s="22">
        <v>0</v>
      </c>
      <c r="E7680" s="28">
        <v>0.64796970574298196</v>
      </c>
      <c r="F7680" s="24">
        <v>-0.18243744886048377</v>
      </c>
      <c r="G7680" s="24">
        <v>-0.39336581495406009</v>
      </c>
      <c r="H7680" s="24">
        <v>-0.29078326490810502</v>
      </c>
      <c r="I7680" s="25">
        <f t="shared" si="480"/>
        <v>1</v>
      </c>
      <c r="J7680" s="25">
        <f t="shared" si="481"/>
        <v>0</v>
      </c>
      <c r="K7680" s="25">
        <f t="shared" si="482"/>
        <v>0</v>
      </c>
      <c r="L7680" s="25">
        <f t="shared" si="483"/>
        <v>0</v>
      </c>
      <c r="M7680" s="25">
        <v>1</v>
      </c>
      <c r="N7680" s="25" t="e">
        <v>#N/A</v>
      </c>
      <c r="O7680" s="25" t="e">
        <f>VLOOKUP(A7680,'NFkB target TFs'!$E$10:$E$54,1,FALSE)</f>
        <v>#N/A</v>
      </c>
      <c r="P7680" s="25" t="e">
        <f>VLOOKUP(A7680,'all NFkB targets'!$A$6:$A$571,1,FALSE)</f>
        <v>#N/A</v>
      </c>
    </row>
    <row r="7681" spans="1:16" x14ac:dyDescent="0.25">
      <c r="A7681" s="96" t="s">
        <v>1909</v>
      </c>
      <c r="B7681" s="21" t="s">
        <v>1910</v>
      </c>
      <c r="C7681" s="21"/>
      <c r="D7681" s="22">
        <v>0</v>
      </c>
      <c r="E7681" s="23">
        <v>-4.3030027038585487E-2</v>
      </c>
      <c r="F7681" s="23">
        <v>0.28961994179750655</v>
      </c>
      <c r="G7681" s="23">
        <v>0.29444127020676464</v>
      </c>
      <c r="H7681" s="23">
        <v>-0.2909535608931389</v>
      </c>
      <c r="I7681" s="25">
        <f t="shared" si="480"/>
        <v>0</v>
      </c>
      <c r="J7681" s="25">
        <f t="shared" si="481"/>
        <v>0</v>
      </c>
      <c r="K7681" s="25">
        <f t="shared" si="482"/>
        <v>0</v>
      </c>
      <c r="L7681" s="25">
        <f t="shared" si="483"/>
        <v>0</v>
      </c>
      <c r="M7681" s="25">
        <v>0</v>
      </c>
      <c r="N7681" s="25" t="e">
        <v>#N/A</v>
      </c>
      <c r="O7681" s="25" t="e">
        <f>VLOOKUP(A7681,'NFkB target TFs'!$E$10:$E$54,1,FALSE)</f>
        <v>#N/A</v>
      </c>
      <c r="P7681" s="25" t="e">
        <f>VLOOKUP(A7681,'all NFkB targets'!$A$6:$A$571,1,FALSE)</f>
        <v>#N/A</v>
      </c>
    </row>
    <row r="7682" spans="1:16" x14ac:dyDescent="0.25">
      <c r="A7682" s="96" t="s">
        <v>1973</v>
      </c>
      <c r="B7682" s="21" t="s">
        <v>1974</v>
      </c>
      <c r="C7682" s="21"/>
      <c r="D7682" s="22">
        <v>0</v>
      </c>
      <c r="E7682" s="23">
        <v>1.0983260032235582E-2</v>
      </c>
      <c r="F7682" s="23">
        <v>-5.0578356853244431E-2</v>
      </c>
      <c r="G7682" s="23">
        <v>-0.19254868299090916</v>
      </c>
      <c r="H7682" s="23">
        <v>-0.29111332056656136</v>
      </c>
      <c r="I7682" s="25">
        <f t="shared" si="480"/>
        <v>0</v>
      </c>
      <c r="J7682" s="25">
        <f t="shared" si="481"/>
        <v>0</v>
      </c>
      <c r="K7682" s="25">
        <f t="shared" si="482"/>
        <v>0</v>
      </c>
      <c r="L7682" s="25">
        <f t="shared" si="483"/>
        <v>0</v>
      </c>
      <c r="M7682" s="25">
        <v>0</v>
      </c>
      <c r="N7682" s="25" t="e">
        <v>#N/A</v>
      </c>
      <c r="O7682" s="25" t="e">
        <f>VLOOKUP(A7682,'NFkB target TFs'!$E$10:$E$54,1,FALSE)</f>
        <v>#N/A</v>
      </c>
      <c r="P7682" s="25" t="e">
        <f>VLOOKUP(A7682,'all NFkB targets'!$A$6:$A$571,1,FALSE)</f>
        <v>#N/A</v>
      </c>
    </row>
    <row r="7683" spans="1:16" x14ac:dyDescent="0.25">
      <c r="A7683" s="96" t="s">
        <v>6227</v>
      </c>
      <c r="B7683" s="21" t="s">
        <v>6228</v>
      </c>
      <c r="C7683" s="21"/>
      <c r="D7683" s="22">
        <v>0</v>
      </c>
      <c r="E7683" s="23">
        <v>-0.16663973773273014</v>
      </c>
      <c r="F7683" s="23">
        <v>-0.47203505980213212</v>
      </c>
      <c r="G7683" s="23">
        <v>-0.15890984155477317</v>
      </c>
      <c r="H7683" s="23">
        <v>-0.29130725048509737</v>
      </c>
      <c r="I7683" s="25">
        <f t="shared" si="480"/>
        <v>0</v>
      </c>
      <c r="J7683" s="25">
        <f t="shared" si="481"/>
        <v>0</v>
      </c>
      <c r="K7683" s="25">
        <f t="shared" si="482"/>
        <v>0</v>
      </c>
      <c r="L7683" s="25">
        <f t="shared" si="483"/>
        <v>0</v>
      </c>
      <c r="M7683" s="25">
        <v>0</v>
      </c>
      <c r="N7683" s="25" t="e">
        <v>#N/A</v>
      </c>
      <c r="O7683" s="25" t="e">
        <f>VLOOKUP(A7683,'NFkB target TFs'!$E$10:$E$54,1,FALSE)</f>
        <v>#N/A</v>
      </c>
      <c r="P7683" s="25" t="e">
        <f>VLOOKUP(A7683,'all NFkB targets'!$A$6:$A$571,1,FALSE)</f>
        <v>#N/A</v>
      </c>
    </row>
    <row r="7684" spans="1:16" x14ac:dyDescent="0.25">
      <c r="A7684" s="96" t="s">
        <v>9614</v>
      </c>
      <c r="B7684" s="21" t="s">
        <v>9615</v>
      </c>
      <c r="C7684" s="21"/>
      <c r="D7684" s="22">
        <v>0</v>
      </c>
      <c r="E7684" s="23">
        <v>0.1581510198052902</v>
      </c>
      <c r="F7684" s="23">
        <v>-0.17787968142994323</v>
      </c>
      <c r="G7684" s="23">
        <v>-5.4695520786253053E-2</v>
      </c>
      <c r="H7684" s="23">
        <v>-0.29232941301639981</v>
      </c>
      <c r="I7684" s="25">
        <f t="shared" si="480"/>
        <v>0</v>
      </c>
      <c r="J7684" s="25">
        <f t="shared" si="481"/>
        <v>0</v>
      </c>
      <c r="K7684" s="25">
        <f t="shared" si="482"/>
        <v>0</v>
      </c>
      <c r="L7684" s="25">
        <f t="shared" si="483"/>
        <v>0</v>
      </c>
      <c r="M7684" s="25">
        <v>0</v>
      </c>
      <c r="N7684" s="25" t="e">
        <v>#N/A</v>
      </c>
      <c r="O7684" s="25" t="e">
        <f>VLOOKUP(A7684,'NFkB target TFs'!$E$10:$E$54,1,FALSE)</f>
        <v>#N/A</v>
      </c>
      <c r="P7684" s="25" t="e">
        <f>VLOOKUP(A7684,'all NFkB targets'!$A$6:$A$571,1,FALSE)</f>
        <v>#N/A</v>
      </c>
    </row>
    <row r="7685" spans="1:16" x14ac:dyDescent="0.25">
      <c r="A7685" s="96" t="s">
        <v>10463</v>
      </c>
      <c r="B7685" s="21" t="s">
        <v>10464</v>
      </c>
      <c r="C7685" s="21"/>
      <c r="D7685" s="22">
        <v>0</v>
      </c>
      <c r="E7685" s="23">
        <v>0.11766014269779276</v>
      </c>
      <c r="F7685" s="23">
        <v>0.37534023249543419</v>
      </c>
      <c r="G7685" s="23">
        <v>4.7314580925566188E-2</v>
      </c>
      <c r="H7685" s="23">
        <v>-0.29248836350823831</v>
      </c>
      <c r="I7685" s="25">
        <f t="shared" si="480"/>
        <v>0</v>
      </c>
      <c r="J7685" s="25">
        <f t="shared" si="481"/>
        <v>0</v>
      </c>
      <c r="K7685" s="25">
        <f t="shared" si="482"/>
        <v>0</v>
      </c>
      <c r="L7685" s="25">
        <f t="shared" si="483"/>
        <v>0</v>
      </c>
      <c r="M7685" s="25">
        <v>0</v>
      </c>
      <c r="N7685" s="25" t="e">
        <v>#N/A</v>
      </c>
      <c r="O7685" s="25" t="e">
        <f>VLOOKUP(A7685,'NFkB target TFs'!$E$10:$E$54,1,FALSE)</f>
        <v>#N/A</v>
      </c>
      <c r="P7685" s="25" t="e">
        <f>VLOOKUP(A7685,'all NFkB targets'!$A$6:$A$571,1,FALSE)</f>
        <v>#N/A</v>
      </c>
    </row>
    <row r="7686" spans="1:16" x14ac:dyDescent="0.25">
      <c r="A7686" s="96" t="s">
        <v>12975</v>
      </c>
      <c r="B7686" s="21" t="s">
        <v>12976</v>
      </c>
      <c r="C7686" s="21"/>
      <c r="D7686" s="22">
        <v>0</v>
      </c>
      <c r="E7686" s="24">
        <v>-2.1501522977571086</v>
      </c>
      <c r="F7686" s="24">
        <v>-2.4516511990334302</v>
      </c>
      <c r="G7686" s="28">
        <v>0.21128403120336978</v>
      </c>
      <c r="H7686" s="24">
        <v>-0.29250095902783746</v>
      </c>
      <c r="I7686" s="25">
        <f t="shared" si="480"/>
        <v>1</v>
      </c>
      <c r="J7686" s="25">
        <f t="shared" si="481"/>
        <v>1</v>
      </c>
      <c r="K7686" s="25">
        <f t="shared" si="482"/>
        <v>0</v>
      </c>
      <c r="L7686" s="25">
        <f t="shared" si="483"/>
        <v>0</v>
      </c>
      <c r="M7686" s="25">
        <v>1</v>
      </c>
      <c r="N7686" s="25" t="e">
        <v>#N/A</v>
      </c>
      <c r="O7686" s="25" t="e">
        <f>VLOOKUP(A7686,'NFkB target TFs'!$E$10:$E$54,1,FALSE)</f>
        <v>#N/A</v>
      </c>
      <c r="P7686" s="25" t="e">
        <f>VLOOKUP(A7686,'all NFkB targets'!$A$6:$A$571,1,FALSE)</f>
        <v>#N/A</v>
      </c>
    </row>
    <row r="7687" spans="1:16" x14ac:dyDescent="0.25">
      <c r="A7687" s="96" t="s">
        <v>7253</v>
      </c>
      <c r="B7687" s="21" t="s">
        <v>7254</v>
      </c>
      <c r="C7687" s="21"/>
      <c r="D7687" s="22">
        <v>0</v>
      </c>
      <c r="E7687" s="23">
        <v>-1.5234513695160273E-2</v>
      </c>
      <c r="F7687" s="23">
        <v>-4.2693830368614051E-2</v>
      </c>
      <c r="G7687" s="23">
        <v>-4.8848260102065201E-2</v>
      </c>
      <c r="H7687" s="23">
        <v>-0.29265091576645902</v>
      </c>
      <c r="I7687" s="25">
        <f t="shared" si="480"/>
        <v>0</v>
      </c>
      <c r="J7687" s="25">
        <f t="shared" si="481"/>
        <v>0</v>
      </c>
      <c r="K7687" s="25">
        <f t="shared" si="482"/>
        <v>0</v>
      </c>
      <c r="L7687" s="25">
        <f t="shared" si="483"/>
        <v>0</v>
      </c>
      <c r="M7687" s="25">
        <v>0</v>
      </c>
      <c r="N7687" s="25" t="e">
        <v>#N/A</v>
      </c>
      <c r="O7687" s="25" t="e">
        <f>VLOOKUP(A7687,'NFkB target TFs'!$E$10:$E$54,1,FALSE)</f>
        <v>#N/A</v>
      </c>
      <c r="P7687" s="25" t="e">
        <f>VLOOKUP(A7687,'all NFkB targets'!$A$6:$A$571,1,FALSE)</f>
        <v>#N/A</v>
      </c>
    </row>
    <row r="7688" spans="1:16" x14ac:dyDescent="0.25">
      <c r="A7688" s="96" t="s">
        <v>6459</v>
      </c>
      <c r="B7688" s="21" t="s">
        <v>941</v>
      </c>
      <c r="C7688" s="21"/>
      <c r="D7688" s="22">
        <v>0</v>
      </c>
      <c r="E7688" s="23">
        <v>-0.18533850153604262</v>
      </c>
      <c r="F7688" s="23">
        <v>-7.1134568319586641E-3</v>
      </c>
      <c r="G7688" s="23">
        <v>6.2735755347962441E-2</v>
      </c>
      <c r="H7688" s="23">
        <v>-0.29279689886301641</v>
      </c>
      <c r="I7688" s="25">
        <f t="shared" si="480"/>
        <v>0</v>
      </c>
      <c r="J7688" s="25">
        <f t="shared" si="481"/>
        <v>0</v>
      </c>
      <c r="K7688" s="25">
        <f t="shared" si="482"/>
        <v>0</v>
      </c>
      <c r="L7688" s="25">
        <f t="shared" si="483"/>
        <v>0</v>
      </c>
      <c r="M7688" s="25">
        <v>0</v>
      </c>
      <c r="N7688" s="25" t="e">
        <v>#N/A</v>
      </c>
      <c r="O7688" s="25" t="e">
        <f>VLOOKUP(A7688,'NFkB target TFs'!$E$10:$E$54,1,FALSE)</f>
        <v>#N/A</v>
      </c>
      <c r="P7688" s="25" t="e">
        <f>VLOOKUP(A7688,'all NFkB targets'!$A$6:$A$571,1,FALSE)</f>
        <v>#N/A</v>
      </c>
    </row>
    <row r="7689" spans="1:16" x14ac:dyDescent="0.25">
      <c r="A7689" s="96" t="s">
        <v>12673</v>
      </c>
      <c r="B7689" s="21" t="s">
        <v>12674</v>
      </c>
      <c r="C7689" s="21"/>
      <c r="D7689" s="22">
        <v>0</v>
      </c>
      <c r="E7689" s="28">
        <v>0.24561596471612279</v>
      </c>
      <c r="F7689" s="28">
        <v>0.87737426396607099</v>
      </c>
      <c r="G7689" s="23">
        <v>1.9035284932737862E-2</v>
      </c>
      <c r="H7689" s="24">
        <v>-0.29286279837398776</v>
      </c>
      <c r="I7689" s="25">
        <f t="shared" si="480"/>
        <v>0</v>
      </c>
      <c r="J7689" s="25">
        <f t="shared" si="481"/>
        <v>1</v>
      </c>
      <c r="K7689" s="25">
        <f t="shared" si="482"/>
        <v>0</v>
      </c>
      <c r="L7689" s="25">
        <f t="shared" si="483"/>
        <v>0</v>
      </c>
      <c r="M7689" s="25">
        <v>1</v>
      </c>
      <c r="N7689" s="25" t="e">
        <v>#N/A</v>
      </c>
      <c r="O7689" s="25" t="e">
        <f>VLOOKUP(A7689,'NFkB target TFs'!$E$10:$E$54,1,FALSE)</f>
        <v>#N/A</v>
      </c>
      <c r="P7689" s="25" t="e">
        <f>VLOOKUP(A7689,'all NFkB targets'!$A$6:$A$571,1,FALSE)</f>
        <v>#N/A</v>
      </c>
    </row>
    <row r="7690" spans="1:16" x14ac:dyDescent="0.25">
      <c r="A7690" s="96" t="s">
        <v>2687</v>
      </c>
      <c r="B7690" s="21" t="s">
        <v>2688</v>
      </c>
      <c r="C7690" s="21"/>
      <c r="D7690" s="22">
        <v>0</v>
      </c>
      <c r="E7690" s="23">
        <v>-9.9972390684835002E-2</v>
      </c>
      <c r="F7690" s="23">
        <v>-0.19634587956359414</v>
      </c>
      <c r="G7690" s="23">
        <v>4.4878716803770723E-2</v>
      </c>
      <c r="H7690" s="23">
        <v>-0.29318302081569986</v>
      </c>
      <c r="I7690" s="25">
        <f t="shared" si="480"/>
        <v>0</v>
      </c>
      <c r="J7690" s="25">
        <f t="shared" si="481"/>
        <v>0</v>
      </c>
      <c r="K7690" s="25">
        <f t="shared" si="482"/>
        <v>0</v>
      </c>
      <c r="L7690" s="25">
        <f t="shared" si="483"/>
        <v>0</v>
      </c>
      <c r="M7690" s="25">
        <v>0</v>
      </c>
      <c r="N7690" s="25" t="e">
        <v>#N/A</v>
      </c>
      <c r="O7690" s="25" t="e">
        <f>VLOOKUP(A7690,'NFkB target TFs'!$E$10:$E$54,1,FALSE)</f>
        <v>#N/A</v>
      </c>
      <c r="P7690" s="25" t="e">
        <f>VLOOKUP(A7690,'all NFkB targets'!$A$6:$A$571,1,FALSE)</f>
        <v>#N/A</v>
      </c>
    </row>
    <row r="7691" spans="1:16" x14ac:dyDescent="0.25">
      <c r="A7691" s="96" t="s">
        <v>7740</v>
      </c>
      <c r="B7691" s="21" t="s">
        <v>7741</v>
      </c>
      <c r="C7691" s="21"/>
      <c r="D7691" s="22">
        <v>0</v>
      </c>
      <c r="E7691" s="23">
        <v>-0.14608041622294882</v>
      </c>
      <c r="F7691" s="23">
        <v>5.6100125216994416E-2</v>
      </c>
      <c r="G7691" s="23">
        <v>0.329193038873064</v>
      </c>
      <c r="H7691" s="23">
        <v>-0.29344060981177555</v>
      </c>
      <c r="I7691" s="25">
        <f t="shared" si="480"/>
        <v>0</v>
      </c>
      <c r="J7691" s="25">
        <f t="shared" si="481"/>
        <v>0</v>
      </c>
      <c r="K7691" s="25">
        <f t="shared" si="482"/>
        <v>0</v>
      </c>
      <c r="L7691" s="25">
        <f t="shared" si="483"/>
        <v>0</v>
      </c>
      <c r="M7691" s="25">
        <v>0</v>
      </c>
      <c r="N7691" s="25" t="e">
        <v>#N/A</v>
      </c>
      <c r="O7691" s="25" t="e">
        <f>VLOOKUP(A7691,'NFkB target TFs'!$E$10:$E$54,1,FALSE)</f>
        <v>#N/A</v>
      </c>
      <c r="P7691" s="25" t="e">
        <f>VLOOKUP(A7691,'all NFkB targets'!$A$6:$A$571,1,FALSE)</f>
        <v>#N/A</v>
      </c>
    </row>
    <row r="7692" spans="1:16" x14ac:dyDescent="0.25">
      <c r="A7692" s="96" t="s">
        <v>819</v>
      </c>
      <c r="B7692" s="21" t="s">
        <v>820</v>
      </c>
      <c r="C7692" s="21"/>
      <c r="D7692" s="30">
        <v>0</v>
      </c>
      <c r="E7692" s="23">
        <v>-0.29667449614676</v>
      </c>
      <c r="F7692" s="23">
        <v>-0.38843935324278611</v>
      </c>
      <c r="G7692" s="23">
        <v>-0.32749999224289572</v>
      </c>
      <c r="H7692" s="23">
        <v>-0.29355894417507222</v>
      </c>
      <c r="I7692" s="25">
        <f t="shared" si="480"/>
        <v>0</v>
      </c>
      <c r="J7692" s="25">
        <f t="shared" si="481"/>
        <v>0</v>
      </c>
      <c r="K7692" s="25">
        <f t="shared" si="482"/>
        <v>0</v>
      </c>
      <c r="L7692" s="25">
        <f t="shared" si="483"/>
        <v>0</v>
      </c>
      <c r="M7692" s="25">
        <v>0</v>
      </c>
      <c r="N7692" s="25" t="e">
        <v>#N/A</v>
      </c>
      <c r="O7692" s="25" t="e">
        <f>VLOOKUP(A7692,'NFkB target TFs'!$E$10:$E$54,1,FALSE)</f>
        <v>#N/A</v>
      </c>
      <c r="P7692" s="25" t="e">
        <f>VLOOKUP(A7692,'all NFkB targets'!$A$6:$A$571,1,FALSE)</f>
        <v>#N/A</v>
      </c>
    </row>
    <row r="7693" spans="1:16" x14ac:dyDescent="0.25">
      <c r="A7693" s="96" t="s">
        <v>10856</v>
      </c>
      <c r="B7693" s="21" t="s">
        <v>10857</v>
      </c>
      <c r="C7693" s="21"/>
      <c r="D7693" s="22">
        <v>0</v>
      </c>
      <c r="E7693" s="23">
        <v>-0.22319319736429577</v>
      </c>
      <c r="F7693" s="23">
        <v>2.405498648439491E-2</v>
      </c>
      <c r="G7693" s="23">
        <v>-0.20795366132162291</v>
      </c>
      <c r="H7693" s="23">
        <v>-0.29359172597262789</v>
      </c>
      <c r="I7693" s="25">
        <f t="shared" si="480"/>
        <v>0</v>
      </c>
      <c r="J7693" s="25">
        <f t="shared" si="481"/>
        <v>0</v>
      </c>
      <c r="K7693" s="25">
        <f t="shared" si="482"/>
        <v>0</v>
      </c>
      <c r="L7693" s="25">
        <f t="shared" si="483"/>
        <v>0</v>
      </c>
      <c r="M7693" s="25">
        <v>0</v>
      </c>
      <c r="N7693" s="25" t="e">
        <v>#N/A</v>
      </c>
      <c r="O7693" s="25" t="e">
        <f>VLOOKUP(A7693,'NFkB target TFs'!$E$10:$E$54,1,FALSE)</f>
        <v>#N/A</v>
      </c>
      <c r="P7693" s="25" t="e">
        <f>VLOOKUP(A7693,'all NFkB targets'!$A$6:$A$571,1,FALSE)</f>
        <v>#N/A</v>
      </c>
    </row>
    <row r="7694" spans="1:16" x14ac:dyDescent="0.25">
      <c r="A7694" s="96" t="s">
        <v>11990</v>
      </c>
      <c r="B7694" s="21" t="s">
        <v>11991</v>
      </c>
      <c r="C7694" s="21"/>
      <c r="D7694" s="22">
        <v>0</v>
      </c>
      <c r="E7694" s="28">
        <v>1.9538194308024726</v>
      </c>
      <c r="F7694" s="24">
        <v>-0.25301597511625457</v>
      </c>
      <c r="G7694" s="28">
        <v>0.43541642063343738</v>
      </c>
      <c r="H7694" s="24">
        <v>-0.29370445701169939</v>
      </c>
      <c r="I7694" s="25">
        <f t="shared" si="480"/>
        <v>1</v>
      </c>
      <c r="J7694" s="25">
        <f t="shared" si="481"/>
        <v>0</v>
      </c>
      <c r="K7694" s="25">
        <f t="shared" si="482"/>
        <v>0</v>
      </c>
      <c r="L7694" s="25">
        <f t="shared" si="483"/>
        <v>0</v>
      </c>
      <c r="M7694" s="25">
        <v>1</v>
      </c>
      <c r="N7694" s="25" t="e">
        <v>#N/A</v>
      </c>
      <c r="O7694" s="25" t="e">
        <f>VLOOKUP(A7694,'NFkB target TFs'!$E$10:$E$54,1,FALSE)</f>
        <v>#N/A</v>
      </c>
      <c r="P7694" s="25" t="e">
        <f>VLOOKUP(A7694,'all NFkB targets'!$A$6:$A$571,1,FALSE)</f>
        <v>#N/A</v>
      </c>
    </row>
    <row r="7695" spans="1:16" x14ac:dyDescent="0.25">
      <c r="A7695" s="96" t="s">
        <v>10752</v>
      </c>
      <c r="B7695" s="21" t="s">
        <v>10753</v>
      </c>
      <c r="C7695" s="21"/>
      <c r="D7695" s="22">
        <v>0</v>
      </c>
      <c r="E7695" s="23">
        <v>0.4950458640445411</v>
      </c>
      <c r="F7695" s="23">
        <v>0.28890113144927537</v>
      </c>
      <c r="G7695" s="23">
        <v>0.56214787148898915</v>
      </c>
      <c r="H7695" s="23">
        <v>-0.29397245387129928</v>
      </c>
      <c r="I7695" s="25">
        <f t="shared" si="480"/>
        <v>0</v>
      </c>
      <c r="J7695" s="25">
        <f t="shared" si="481"/>
        <v>0</v>
      </c>
      <c r="K7695" s="25">
        <f t="shared" si="482"/>
        <v>0</v>
      </c>
      <c r="L7695" s="25">
        <f t="shared" si="483"/>
        <v>0</v>
      </c>
      <c r="M7695" s="25">
        <v>0</v>
      </c>
      <c r="N7695" s="25" t="e">
        <v>#N/A</v>
      </c>
      <c r="O7695" s="25" t="e">
        <f>VLOOKUP(A7695,'NFkB target TFs'!$E$10:$E$54,1,FALSE)</f>
        <v>#N/A</v>
      </c>
      <c r="P7695" s="25" t="e">
        <f>VLOOKUP(A7695,'all NFkB targets'!$A$6:$A$571,1,FALSE)</f>
        <v>#N/A</v>
      </c>
    </row>
    <row r="7696" spans="1:16" x14ac:dyDescent="0.25">
      <c r="A7696" s="96" t="s">
        <v>9110</v>
      </c>
      <c r="B7696" s="21" t="s">
        <v>941</v>
      </c>
      <c r="C7696" s="21"/>
      <c r="D7696" s="22">
        <v>0</v>
      </c>
      <c r="E7696" s="23">
        <v>-0.10791447561918222</v>
      </c>
      <c r="F7696" s="23">
        <v>3.9673957130710327E-2</v>
      </c>
      <c r="G7696" s="23">
        <v>-0.34445580890282557</v>
      </c>
      <c r="H7696" s="23">
        <v>-0.29423808275795132</v>
      </c>
      <c r="I7696" s="25">
        <f t="shared" si="480"/>
        <v>0</v>
      </c>
      <c r="J7696" s="25">
        <f t="shared" si="481"/>
        <v>0</v>
      </c>
      <c r="K7696" s="25">
        <f t="shared" si="482"/>
        <v>0</v>
      </c>
      <c r="L7696" s="25">
        <f t="shared" si="483"/>
        <v>0</v>
      </c>
      <c r="M7696" s="25">
        <v>0</v>
      </c>
      <c r="N7696" s="25" t="e">
        <v>#N/A</v>
      </c>
      <c r="O7696" s="25" t="e">
        <f>VLOOKUP(A7696,'NFkB target TFs'!$E$10:$E$54,1,FALSE)</f>
        <v>#N/A</v>
      </c>
      <c r="P7696" s="25" t="e">
        <f>VLOOKUP(A7696,'all NFkB targets'!$A$6:$A$571,1,FALSE)</f>
        <v>#N/A</v>
      </c>
    </row>
    <row r="7697" spans="1:16" x14ac:dyDescent="0.25">
      <c r="A7697" s="96" t="s">
        <v>3391</v>
      </c>
      <c r="B7697" s="21" t="s">
        <v>941</v>
      </c>
      <c r="C7697" s="21"/>
      <c r="D7697" s="22">
        <v>0</v>
      </c>
      <c r="E7697" s="23">
        <v>0.15014786981638781</v>
      </c>
      <c r="F7697" s="23">
        <v>0.36588907075964183</v>
      </c>
      <c r="G7697" s="23">
        <v>-0.17834335588879566</v>
      </c>
      <c r="H7697" s="23">
        <v>-0.29424894702188981</v>
      </c>
      <c r="I7697" s="25">
        <f t="shared" si="480"/>
        <v>0</v>
      </c>
      <c r="J7697" s="25">
        <f t="shared" si="481"/>
        <v>0</v>
      </c>
      <c r="K7697" s="25">
        <f t="shared" si="482"/>
        <v>0</v>
      </c>
      <c r="L7697" s="25">
        <f t="shared" si="483"/>
        <v>0</v>
      </c>
      <c r="M7697" s="25">
        <v>0</v>
      </c>
      <c r="N7697" s="25" t="e">
        <v>#N/A</v>
      </c>
      <c r="O7697" s="25" t="e">
        <f>VLOOKUP(A7697,'NFkB target TFs'!$E$10:$E$54,1,FALSE)</f>
        <v>#N/A</v>
      </c>
      <c r="P7697" s="25" t="e">
        <f>VLOOKUP(A7697,'all NFkB targets'!$A$6:$A$571,1,FALSE)</f>
        <v>#N/A</v>
      </c>
    </row>
    <row r="7698" spans="1:16" x14ac:dyDescent="0.25">
      <c r="A7698" s="96" t="s">
        <v>9968</v>
      </c>
      <c r="B7698" s="21" t="s">
        <v>9969</v>
      </c>
      <c r="C7698" s="21"/>
      <c r="D7698" s="22">
        <v>0</v>
      </c>
      <c r="E7698" s="23">
        <v>0.25106407440004824</v>
      </c>
      <c r="F7698" s="23">
        <v>-0.16471106356314932</v>
      </c>
      <c r="G7698" s="23">
        <v>-0.19900840712584628</v>
      </c>
      <c r="H7698" s="23">
        <v>-0.29466966054895338</v>
      </c>
      <c r="I7698" s="25">
        <f t="shared" si="480"/>
        <v>0</v>
      </c>
      <c r="J7698" s="25">
        <f t="shared" si="481"/>
        <v>0</v>
      </c>
      <c r="K7698" s="25">
        <f t="shared" si="482"/>
        <v>0</v>
      </c>
      <c r="L7698" s="25">
        <f t="shared" si="483"/>
        <v>0</v>
      </c>
      <c r="M7698" s="25">
        <v>0</v>
      </c>
      <c r="N7698" s="25" t="e">
        <v>#N/A</v>
      </c>
      <c r="O7698" s="25" t="e">
        <f>VLOOKUP(A7698,'NFkB target TFs'!$E$10:$E$54,1,FALSE)</f>
        <v>#N/A</v>
      </c>
      <c r="P7698" s="25" t="e">
        <f>VLOOKUP(A7698,'all NFkB targets'!$A$6:$A$571,1,FALSE)</f>
        <v>#N/A</v>
      </c>
    </row>
    <row r="7699" spans="1:16" x14ac:dyDescent="0.25">
      <c r="A7699" s="96" t="s">
        <v>6207</v>
      </c>
      <c r="B7699" s="21" t="s">
        <v>6208</v>
      </c>
      <c r="C7699" s="21"/>
      <c r="D7699" s="22">
        <v>0</v>
      </c>
      <c r="E7699" s="23">
        <v>7.3336611941734353E-2</v>
      </c>
      <c r="F7699" s="23">
        <v>6.3210609719502681E-2</v>
      </c>
      <c r="G7699" s="23">
        <v>0.10941653846278201</v>
      </c>
      <c r="H7699" s="23">
        <v>-0.29497355297454442</v>
      </c>
      <c r="I7699" s="25">
        <f t="shared" si="480"/>
        <v>0</v>
      </c>
      <c r="J7699" s="25">
        <f t="shared" si="481"/>
        <v>0</v>
      </c>
      <c r="K7699" s="25">
        <f t="shared" si="482"/>
        <v>0</v>
      </c>
      <c r="L7699" s="25">
        <f t="shared" si="483"/>
        <v>0</v>
      </c>
      <c r="M7699" s="25">
        <v>0</v>
      </c>
      <c r="N7699" s="25" t="e">
        <v>#N/A</v>
      </c>
      <c r="O7699" s="25" t="e">
        <f>VLOOKUP(A7699,'NFkB target TFs'!$E$10:$E$54,1,FALSE)</f>
        <v>#N/A</v>
      </c>
      <c r="P7699" s="25" t="e">
        <f>VLOOKUP(A7699,'all NFkB targets'!$A$6:$A$571,1,FALSE)</f>
        <v>#N/A</v>
      </c>
    </row>
    <row r="7700" spans="1:16" x14ac:dyDescent="0.25">
      <c r="A7700" s="96" t="s">
        <v>10536</v>
      </c>
      <c r="B7700" s="21" t="s">
        <v>10537</v>
      </c>
      <c r="C7700" s="21"/>
      <c r="D7700" s="22">
        <v>0</v>
      </c>
      <c r="E7700" s="23">
        <v>-2.5486231621371983E-2</v>
      </c>
      <c r="F7700" s="23">
        <v>0.2364726100866531</v>
      </c>
      <c r="G7700" s="23">
        <v>0.21526665901277295</v>
      </c>
      <c r="H7700" s="23">
        <v>-0.29525477801363514</v>
      </c>
      <c r="I7700" s="25">
        <f t="shared" si="480"/>
        <v>0</v>
      </c>
      <c r="J7700" s="25">
        <f t="shared" si="481"/>
        <v>0</v>
      </c>
      <c r="K7700" s="25">
        <f t="shared" si="482"/>
        <v>0</v>
      </c>
      <c r="L7700" s="25">
        <f t="shared" si="483"/>
        <v>0</v>
      </c>
      <c r="M7700" s="25">
        <v>0</v>
      </c>
      <c r="N7700" s="25" t="e">
        <v>#N/A</v>
      </c>
      <c r="O7700" s="25" t="e">
        <f>VLOOKUP(A7700,'NFkB target TFs'!$E$10:$E$54,1,FALSE)</f>
        <v>#N/A</v>
      </c>
      <c r="P7700" s="25" t="e">
        <f>VLOOKUP(A7700,'all NFkB targets'!$A$6:$A$571,1,FALSE)</f>
        <v>#N/A</v>
      </c>
    </row>
    <row r="7701" spans="1:16" x14ac:dyDescent="0.25">
      <c r="A7701" s="96" t="s">
        <v>12364</v>
      </c>
      <c r="B7701" s="21" t="s">
        <v>12365</v>
      </c>
      <c r="C7701" s="21"/>
      <c r="D7701" s="22">
        <v>0</v>
      </c>
      <c r="E7701" s="24">
        <v>-0.62214084780307566</v>
      </c>
      <c r="F7701" s="23">
        <v>6.3162625575819198E-2</v>
      </c>
      <c r="G7701" s="24">
        <v>-0.38562453558370163</v>
      </c>
      <c r="H7701" s="24">
        <v>-0.29588655867714186</v>
      </c>
      <c r="I7701" s="25">
        <f t="shared" si="480"/>
        <v>1</v>
      </c>
      <c r="J7701" s="25">
        <f t="shared" si="481"/>
        <v>0</v>
      </c>
      <c r="K7701" s="25">
        <f t="shared" si="482"/>
        <v>0</v>
      </c>
      <c r="L7701" s="25">
        <f t="shared" si="483"/>
        <v>0</v>
      </c>
      <c r="M7701" s="25">
        <v>1</v>
      </c>
      <c r="N7701" s="25" t="e">
        <v>#N/A</v>
      </c>
      <c r="O7701" s="25" t="e">
        <f>VLOOKUP(A7701,'NFkB target TFs'!$E$10:$E$54,1,FALSE)</f>
        <v>#N/A</v>
      </c>
      <c r="P7701" s="25" t="e">
        <f>VLOOKUP(A7701,'all NFkB targets'!$A$6:$A$571,1,FALSE)</f>
        <v>#N/A</v>
      </c>
    </row>
    <row r="7702" spans="1:16" x14ac:dyDescent="0.25">
      <c r="A7702" s="96" t="s">
        <v>2397</v>
      </c>
      <c r="B7702" s="21" t="s">
        <v>941</v>
      </c>
      <c r="C7702" s="21"/>
      <c r="D7702" s="22">
        <v>0</v>
      </c>
      <c r="E7702" s="23">
        <v>-0.14324172380629402</v>
      </c>
      <c r="F7702" s="23">
        <v>-0.53150455896120463</v>
      </c>
      <c r="G7702" s="23">
        <v>2.2291252823094233E-2</v>
      </c>
      <c r="H7702" s="23">
        <v>-0.29590207062637208</v>
      </c>
      <c r="I7702" s="25">
        <f t="shared" si="480"/>
        <v>0</v>
      </c>
      <c r="J7702" s="25">
        <f t="shared" si="481"/>
        <v>0</v>
      </c>
      <c r="K7702" s="25">
        <f t="shared" si="482"/>
        <v>0</v>
      </c>
      <c r="L7702" s="25">
        <f t="shared" si="483"/>
        <v>0</v>
      </c>
      <c r="M7702" s="25">
        <v>0</v>
      </c>
      <c r="N7702" s="25" t="e">
        <v>#N/A</v>
      </c>
      <c r="O7702" s="25" t="e">
        <f>VLOOKUP(A7702,'NFkB target TFs'!$E$10:$E$54,1,FALSE)</f>
        <v>#N/A</v>
      </c>
      <c r="P7702" s="25" t="e">
        <f>VLOOKUP(A7702,'all NFkB targets'!$A$6:$A$571,1,FALSE)</f>
        <v>#N/A</v>
      </c>
    </row>
    <row r="7703" spans="1:16" x14ac:dyDescent="0.25">
      <c r="A7703" s="96" t="s">
        <v>646</v>
      </c>
      <c r="B7703" s="21" t="s">
        <v>647</v>
      </c>
      <c r="C7703" s="21"/>
      <c r="D7703" s="22">
        <v>0</v>
      </c>
      <c r="E7703" s="23">
        <v>9.8993244242941272E-2</v>
      </c>
      <c r="F7703" s="23">
        <v>-0.32515421398031924</v>
      </c>
      <c r="G7703" s="23">
        <v>-0.31831803034371536</v>
      </c>
      <c r="H7703" s="23">
        <v>-0.29607259850846585</v>
      </c>
      <c r="I7703" s="25">
        <f t="shared" si="480"/>
        <v>0</v>
      </c>
      <c r="J7703" s="25">
        <f t="shared" si="481"/>
        <v>0</v>
      </c>
      <c r="K7703" s="25">
        <f t="shared" si="482"/>
        <v>0</v>
      </c>
      <c r="L7703" s="25">
        <f t="shared" si="483"/>
        <v>0</v>
      </c>
      <c r="M7703" s="25">
        <v>0</v>
      </c>
      <c r="N7703" s="25" t="e">
        <v>#N/A</v>
      </c>
      <c r="O7703" s="25" t="e">
        <f>VLOOKUP(A7703,'NFkB target TFs'!$E$10:$E$54,1,FALSE)</f>
        <v>#N/A</v>
      </c>
      <c r="P7703" s="25" t="e">
        <f>VLOOKUP(A7703,'all NFkB targets'!$A$6:$A$571,1,FALSE)</f>
        <v>#N/A</v>
      </c>
    </row>
    <row r="7704" spans="1:16" x14ac:dyDescent="0.25">
      <c r="A7704" s="96" t="s">
        <v>11765</v>
      </c>
      <c r="B7704" s="21" t="s">
        <v>11766</v>
      </c>
      <c r="C7704" s="21"/>
      <c r="D7704" s="22">
        <v>0</v>
      </c>
      <c r="E7704" s="23">
        <v>-4.9983811964486431E-2</v>
      </c>
      <c r="F7704" s="23">
        <v>-0.36595960097984437</v>
      </c>
      <c r="G7704" s="23">
        <v>-5.3882840975297913E-2</v>
      </c>
      <c r="H7704" s="23">
        <v>-0.29612806305252054</v>
      </c>
      <c r="I7704" s="25">
        <f t="shared" si="480"/>
        <v>0</v>
      </c>
      <c r="J7704" s="25">
        <f t="shared" si="481"/>
        <v>0</v>
      </c>
      <c r="K7704" s="25">
        <f t="shared" si="482"/>
        <v>0</v>
      </c>
      <c r="L7704" s="25">
        <f t="shared" si="483"/>
        <v>0</v>
      </c>
      <c r="M7704" s="25">
        <v>0</v>
      </c>
      <c r="N7704" s="25" t="e">
        <v>#N/A</v>
      </c>
      <c r="O7704" s="25" t="e">
        <f>VLOOKUP(A7704,'NFkB target TFs'!$E$10:$E$54,1,FALSE)</f>
        <v>#N/A</v>
      </c>
      <c r="P7704" s="25" t="e">
        <f>VLOOKUP(A7704,'all NFkB targets'!$A$6:$A$571,1,FALSE)</f>
        <v>#N/A</v>
      </c>
    </row>
    <row r="7705" spans="1:16" x14ac:dyDescent="0.25">
      <c r="A7705" s="96" t="s">
        <v>11182</v>
      </c>
      <c r="B7705" s="21" t="s">
        <v>11183</v>
      </c>
      <c r="C7705" s="21"/>
      <c r="D7705" s="22">
        <v>0</v>
      </c>
      <c r="E7705" s="23">
        <v>-0.19113848973410988</v>
      </c>
      <c r="F7705" s="23">
        <v>-0.24758617537046401</v>
      </c>
      <c r="G7705" s="23">
        <v>-0.47482590708462613</v>
      </c>
      <c r="H7705" s="23">
        <v>-0.29615424591064132</v>
      </c>
      <c r="I7705" s="25">
        <f t="shared" si="480"/>
        <v>0</v>
      </c>
      <c r="J7705" s="25">
        <f t="shared" si="481"/>
        <v>0</v>
      </c>
      <c r="K7705" s="25">
        <f t="shared" si="482"/>
        <v>0</v>
      </c>
      <c r="L7705" s="25">
        <f t="shared" si="483"/>
        <v>0</v>
      </c>
      <c r="M7705" s="25">
        <v>0</v>
      </c>
      <c r="N7705" s="25" t="e">
        <v>#N/A</v>
      </c>
      <c r="O7705" s="25" t="e">
        <f>VLOOKUP(A7705,'NFkB target TFs'!$E$10:$E$54,1,FALSE)</f>
        <v>#N/A</v>
      </c>
      <c r="P7705" s="25" t="e">
        <f>VLOOKUP(A7705,'all NFkB targets'!$A$6:$A$571,1,FALSE)</f>
        <v>#N/A</v>
      </c>
    </row>
    <row r="7706" spans="1:16" x14ac:dyDescent="0.25">
      <c r="A7706" s="96" t="s">
        <v>6475</v>
      </c>
      <c r="B7706" s="21" t="s">
        <v>941</v>
      </c>
      <c r="C7706" s="21"/>
      <c r="D7706" s="22">
        <v>0</v>
      </c>
      <c r="E7706" s="23">
        <v>0.35245844020810352</v>
      </c>
      <c r="F7706" s="23">
        <v>-0.2548159574472475</v>
      </c>
      <c r="G7706" s="23">
        <v>-0.55605458603160873</v>
      </c>
      <c r="H7706" s="23">
        <v>-0.29616351995901952</v>
      </c>
      <c r="I7706" s="25">
        <f t="shared" si="480"/>
        <v>0</v>
      </c>
      <c r="J7706" s="25">
        <f t="shared" si="481"/>
        <v>0</v>
      </c>
      <c r="K7706" s="25">
        <f t="shared" si="482"/>
        <v>0</v>
      </c>
      <c r="L7706" s="25">
        <f t="shared" si="483"/>
        <v>0</v>
      </c>
      <c r="M7706" s="25">
        <v>0</v>
      </c>
      <c r="N7706" s="25" t="e">
        <v>#N/A</v>
      </c>
      <c r="O7706" s="25" t="e">
        <f>VLOOKUP(A7706,'NFkB target TFs'!$E$10:$E$54,1,FALSE)</f>
        <v>#N/A</v>
      </c>
      <c r="P7706" s="25" t="e">
        <f>VLOOKUP(A7706,'all NFkB targets'!$A$6:$A$571,1,FALSE)</f>
        <v>#N/A</v>
      </c>
    </row>
    <row r="7707" spans="1:16" x14ac:dyDescent="0.25">
      <c r="A7707" s="96" t="s">
        <v>1506</v>
      </c>
      <c r="B7707" s="21" t="s">
        <v>1507</v>
      </c>
      <c r="C7707" s="21"/>
      <c r="D7707" s="22">
        <v>0</v>
      </c>
      <c r="E7707" s="23">
        <v>0.14457866266496885</v>
      </c>
      <c r="F7707" s="23">
        <v>5.2727640807754904E-2</v>
      </c>
      <c r="G7707" s="23">
        <v>7.005252503218444E-2</v>
      </c>
      <c r="H7707" s="23">
        <v>-0.2963482872603897</v>
      </c>
      <c r="I7707" s="25">
        <f t="shared" si="480"/>
        <v>0</v>
      </c>
      <c r="J7707" s="25">
        <f t="shared" si="481"/>
        <v>0</v>
      </c>
      <c r="K7707" s="25">
        <f t="shared" si="482"/>
        <v>0</v>
      </c>
      <c r="L7707" s="25">
        <f t="shared" si="483"/>
        <v>0</v>
      </c>
      <c r="M7707" s="25">
        <v>0</v>
      </c>
      <c r="N7707" s="25" t="e">
        <v>#N/A</v>
      </c>
      <c r="O7707" s="25" t="e">
        <f>VLOOKUP(A7707,'NFkB target TFs'!$E$10:$E$54,1,FALSE)</f>
        <v>#N/A</v>
      </c>
      <c r="P7707" s="25" t="e">
        <f>VLOOKUP(A7707,'all NFkB targets'!$A$6:$A$571,1,FALSE)</f>
        <v>#N/A</v>
      </c>
    </row>
    <row r="7708" spans="1:16" x14ac:dyDescent="0.25">
      <c r="A7708" s="96" t="s">
        <v>134</v>
      </c>
      <c r="B7708" s="21" t="s">
        <v>135</v>
      </c>
      <c r="C7708" s="21"/>
      <c r="D7708" s="22">
        <v>0</v>
      </c>
      <c r="E7708" s="23">
        <v>-1.7710792034914193E-2</v>
      </c>
      <c r="F7708" s="23">
        <v>-0.18688237114310338</v>
      </c>
      <c r="G7708" s="23">
        <v>1.1489573921346474E-2</v>
      </c>
      <c r="H7708" s="23">
        <v>-0.29640787868640212</v>
      </c>
      <c r="I7708" s="25">
        <f t="shared" si="480"/>
        <v>0</v>
      </c>
      <c r="J7708" s="25">
        <f t="shared" si="481"/>
        <v>0</v>
      </c>
      <c r="K7708" s="25">
        <f t="shared" si="482"/>
        <v>0</v>
      </c>
      <c r="L7708" s="25">
        <f t="shared" si="483"/>
        <v>0</v>
      </c>
      <c r="M7708" s="25">
        <v>0</v>
      </c>
      <c r="N7708" s="25" t="e">
        <v>#N/A</v>
      </c>
      <c r="O7708" s="25" t="e">
        <f>VLOOKUP(A7708,'NFkB target TFs'!$E$10:$E$54,1,FALSE)</f>
        <v>#N/A</v>
      </c>
      <c r="P7708" s="25" t="e">
        <f>VLOOKUP(A7708,'all NFkB targets'!$A$6:$A$571,1,FALSE)</f>
        <v>#N/A</v>
      </c>
    </row>
    <row r="7709" spans="1:16" x14ac:dyDescent="0.25">
      <c r="A7709" s="96" t="s">
        <v>3556</v>
      </c>
      <c r="B7709" s="21" t="s">
        <v>3557</v>
      </c>
      <c r="C7709" s="21"/>
      <c r="D7709" s="22">
        <v>0</v>
      </c>
      <c r="E7709" s="23">
        <v>-0.18864621553952385</v>
      </c>
      <c r="F7709" s="23">
        <v>-7.5096639796528405E-2</v>
      </c>
      <c r="G7709" s="23">
        <v>-9.5228926111869394E-2</v>
      </c>
      <c r="H7709" s="23">
        <v>-0.29676441198120435</v>
      </c>
      <c r="I7709" s="25">
        <f t="shared" si="480"/>
        <v>0</v>
      </c>
      <c r="J7709" s="25">
        <f t="shared" si="481"/>
        <v>0</v>
      </c>
      <c r="K7709" s="25">
        <f t="shared" si="482"/>
        <v>0</v>
      </c>
      <c r="L7709" s="25">
        <f t="shared" si="483"/>
        <v>0</v>
      </c>
      <c r="M7709" s="25">
        <v>0</v>
      </c>
      <c r="N7709" s="25" t="e">
        <v>#N/A</v>
      </c>
      <c r="O7709" s="25" t="e">
        <f>VLOOKUP(A7709,'NFkB target TFs'!$E$10:$E$54,1,FALSE)</f>
        <v>#N/A</v>
      </c>
      <c r="P7709" s="25" t="e">
        <f>VLOOKUP(A7709,'all NFkB targets'!$A$6:$A$571,1,FALSE)</f>
        <v>#N/A</v>
      </c>
    </row>
    <row r="7710" spans="1:16" x14ac:dyDescent="0.25">
      <c r="A7710" s="96" t="s">
        <v>7694</v>
      </c>
      <c r="B7710" s="21" t="s">
        <v>7695</v>
      </c>
      <c r="C7710" s="21"/>
      <c r="D7710" s="22">
        <v>0</v>
      </c>
      <c r="E7710" s="23">
        <v>8.6960080073720428E-2</v>
      </c>
      <c r="F7710" s="23">
        <v>-4.1927758571847582E-3</v>
      </c>
      <c r="G7710" s="23">
        <v>-0.11980396221853455</v>
      </c>
      <c r="H7710" s="23">
        <v>-0.29770409901410128</v>
      </c>
      <c r="I7710" s="25">
        <f t="shared" si="480"/>
        <v>0</v>
      </c>
      <c r="J7710" s="25">
        <f t="shared" si="481"/>
        <v>0</v>
      </c>
      <c r="K7710" s="25">
        <f t="shared" si="482"/>
        <v>0</v>
      </c>
      <c r="L7710" s="25">
        <f t="shared" si="483"/>
        <v>0</v>
      </c>
      <c r="M7710" s="25">
        <v>0</v>
      </c>
      <c r="N7710" s="25" t="e">
        <v>#N/A</v>
      </c>
      <c r="O7710" s="25" t="e">
        <f>VLOOKUP(A7710,'NFkB target TFs'!$E$10:$E$54,1,FALSE)</f>
        <v>#N/A</v>
      </c>
      <c r="P7710" s="25" t="e">
        <f>VLOOKUP(A7710,'all NFkB targets'!$A$6:$A$571,1,FALSE)</f>
        <v>#N/A</v>
      </c>
    </row>
    <row r="7711" spans="1:16" x14ac:dyDescent="0.25">
      <c r="A7711" s="96" t="s">
        <v>433</v>
      </c>
      <c r="B7711" s="21" t="s">
        <v>434</v>
      </c>
      <c r="C7711" s="21"/>
      <c r="D7711" s="22">
        <v>0</v>
      </c>
      <c r="E7711" s="23">
        <v>-6.8802517376510497E-2</v>
      </c>
      <c r="F7711" s="23">
        <v>-0.11987751071051402</v>
      </c>
      <c r="G7711" s="23">
        <v>6.0785233675446589E-2</v>
      </c>
      <c r="H7711" s="23">
        <v>-0.29778969230648161</v>
      </c>
      <c r="I7711" s="25">
        <f t="shared" si="480"/>
        <v>0</v>
      </c>
      <c r="J7711" s="25">
        <f t="shared" si="481"/>
        <v>0</v>
      </c>
      <c r="K7711" s="25">
        <f t="shared" si="482"/>
        <v>0</v>
      </c>
      <c r="L7711" s="25">
        <f t="shared" si="483"/>
        <v>0</v>
      </c>
      <c r="M7711" s="25">
        <v>0</v>
      </c>
      <c r="N7711" s="25" t="e">
        <v>#N/A</v>
      </c>
      <c r="O7711" s="25" t="e">
        <f>VLOOKUP(A7711,'NFkB target TFs'!$E$10:$E$54,1,FALSE)</f>
        <v>#N/A</v>
      </c>
      <c r="P7711" s="25" t="e">
        <f>VLOOKUP(A7711,'all NFkB targets'!$A$6:$A$571,1,FALSE)</f>
        <v>#N/A</v>
      </c>
    </row>
    <row r="7712" spans="1:16" x14ac:dyDescent="0.25">
      <c r="A7712" s="96" t="s">
        <v>3704</v>
      </c>
      <c r="B7712" s="21" t="s">
        <v>3705</v>
      </c>
      <c r="C7712" s="21"/>
      <c r="D7712" s="22">
        <v>0</v>
      </c>
      <c r="E7712" s="23">
        <v>-0.18738918304664914</v>
      </c>
      <c r="F7712" s="23">
        <v>0.20684555855587036</v>
      </c>
      <c r="G7712" s="23">
        <v>0.20826780667710038</v>
      </c>
      <c r="H7712" s="23">
        <v>-0.2978476770648778</v>
      </c>
      <c r="I7712" s="25">
        <f t="shared" si="480"/>
        <v>0</v>
      </c>
      <c r="J7712" s="25">
        <f t="shared" si="481"/>
        <v>0</v>
      </c>
      <c r="K7712" s="25">
        <f t="shared" si="482"/>
        <v>0</v>
      </c>
      <c r="L7712" s="25">
        <f t="shared" si="483"/>
        <v>0</v>
      </c>
      <c r="M7712" s="25">
        <v>0</v>
      </c>
      <c r="N7712" s="25" t="e">
        <v>#N/A</v>
      </c>
      <c r="O7712" s="25" t="e">
        <f>VLOOKUP(A7712,'NFkB target TFs'!$E$10:$E$54,1,FALSE)</f>
        <v>#N/A</v>
      </c>
      <c r="P7712" s="25" t="e">
        <f>VLOOKUP(A7712,'all NFkB targets'!$A$6:$A$571,1,FALSE)</f>
        <v>#N/A</v>
      </c>
    </row>
    <row r="7713" spans="1:16" x14ac:dyDescent="0.25">
      <c r="A7713" s="96" t="s">
        <v>10870</v>
      </c>
      <c r="B7713" s="21" t="s">
        <v>10871</v>
      </c>
      <c r="C7713" s="21"/>
      <c r="D7713" s="22">
        <v>0</v>
      </c>
      <c r="E7713" s="23">
        <v>0.37171004734337815</v>
      </c>
      <c r="F7713" s="23">
        <v>0.15701935236767983</v>
      </c>
      <c r="G7713" s="23">
        <v>-0.12180398739656254</v>
      </c>
      <c r="H7713" s="23">
        <v>-0.29800335252655447</v>
      </c>
      <c r="I7713" s="25">
        <f t="shared" si="480"/>
        <v>0</v>
      </c>
      <c r="J7713" s="25">
        <f t="shared" si="481"/>
        <v>0</v>
      </c>
      <c r="K7713" s="25">
        <f t="shared" si="482"/>
        <v>0</v>
      </c>
      <c r="L7713" s="25">
        <f t="shared" si="483"/>
        <v>0</v>
      </c>
      <c r="M7713" s="25">
        <v>0</v>
      </c>
      <c r="N7713" s="25" t="e">
        <v>#N/A</v>
      </c>
      <c r="O7713" s="25" t="e">
        <f>VLOOKUP(A7713,'NFkB target TFs'!$E$10:$E$54,1,FALSE)</f>
        <v>#N/A</v>
      </c>
      <c r="P7713" s="25" t="e">
        <f>VLOOKUP(A7713,'all NFkB targets'!$A$6:$A$571,1,FALSE)</f>
        <v>#N/A</v>
      </c>
    </row>
    <row r="7714" spans="1:16" x14ac:dyDescent="0.25">
      <c r="A7714" s="96" t="s">
        <v>9193</v>
      </c>
      <c r="B7714" s="21" t="s">
        <v>9194</v>
      </c>
      <c r="C7714" s="21"/>
      <c r="D7714" s="22">
        <v>0</v>
      </c>
      <c r="E7714" s="23">
        <v>-5.1149047289469736E-2</v>
      </c>
      <c r="F7714" s="23">
        <v>8.1857427477193767E-2</v>
      </c>
      <c r="G7714" s="23">
        <v>8.4526638942829163E-2</v>
      </c>
      <c r="H7714" s="23">
        <v>-0.29834023165281914</v>
      </c>
      <c r="I7714" s="25">
        <f t="shared" si="480"/>
        <v>0</v>
      </c>
      <c r="J7714" s="25">
        <f t="shared" si="481"/>
        <v>0</v>
      </c>
      <c r="K7714" s="25">
        <f t="shared" si="482"/>
        <v>0</v>
      </c>
      <c r="L7714" s="25">
        <f t="shared" si="483"/>
        <v>0</v>
      </c>
      <c r="M7714" s="25">
        <v>0</v>
      </c>
      <c r="N7714" s="25" t="e">
        <v>#N/A</v>
      </c>
      <c r="O7714" s="25" t="e">
        <f>VLOOKUP(A7714,'NFkB target TFs'!$E$10:$E$54,1,FALSE)</f>
        <v>#N/A</v>
      </c>
      <c r="P7714" s="25" t="e">
        <f>VLOOKUP(A7714,'all NFkB targets'!$A$6:$A$571,1,FALSE)</f>
        <v>#N/A</v>
      </c>
    </row>
    <row r="7715" spans="1:16" x14ac:dyDescent="0.25">
      <c r="A7715" s="96" t="s">
        <v>5521</v>
      </c>
      <c r="B7715" s="21" t="s">
        <v>5522</v>
      </c>
      <c r="C7715" s="21"/>
      <c r="D7715" s="22">
        <v>0</v>
      </c>
      <c r="E7715" s="23">
        <v>-0.31318340184610427</v>
      </c>
      <c r="F7715" s="23">
        <v>-0.22483421888559757</v>
      </c>
      <c r="G7715" s="23">
        <v>-0.55180838311953695</v>
      </c>
      <c r="H7715" s="23">
        <v>-0.29834861766901077</v>
      </c>
      <c r="I7715" s="25">
        <f t="shared" si="480"/>
        <v>0</v>
      </c>
      <c r="J7715" s="25">
        <f t="shared" si="481"/>
        <v>0</v>
      </c>
      <c r="K7715" s="25">
        <f t="shared" si="482"/>
        <v>0</v>
      </c>
      <c r="L7715" s="25">
        <f t="shared" si="483"/>
        <v>0</v>
      </c>
      <c r="M7715" s="25">
        <v>0</v>
      </c>
      <c r="N7715" s="25" t="e">
        <v>#N/A</v>
      </c>
      <c r="O7715" s="25" t="e">
        <f>VLOOKUP(A7715,'NFkB target TFs'!$E$10:$E$54,1,FALSE)</f>
        <v>#N/A</v>
      </c>
      <c r="P7715" s="25" t="e">
        <f>VLOOKUP(A7715,'all NFkB targets'!$A$6:$A$571,1,FALSE)</f>
        <v>#N/A</v>
      </c>
    </row>
    <row r="7716" spans="1:16" x14ac:dyDescent="0.25">
      <c r="A7716" s="96" t="s">
        <v>5487</v>
      </c>
      <c r="B7716" s="21" t="s">
        <v>5488</v>
      </c>
      <c r="C7716" s="21"/>
      <c r="D7716" s="22">
        <v>0</v>
      </c>
      <c r="E7716" s="23">
        <v>-0.30755750851242708</v>
      </c>
      <c r="F7716" s="23">
        <v>-6.5186751194975148E-2</v>
      </c>
      <c r="G7716" s="23">
        <v>-0.15979633102816626</v>
      </c>
      <c r="H7716" s="23">
        <v>-0.29927588439148767</v>
      </c>
      <c r="I7716" s="25">
        <f t="shared" si="480"/>
        <v>0</v>
      </c>
      <c r="J7716" s="25">
        <f t="shared" si="481"/>
        <v>0</v>
      </c>
      <c r="K7716" s="25">
        <f t="shared" si="482"/>
        <v>0</v>
      </c>
      <c r="L7716" s="25">
        <f t="shared" si="483"/>
        <v>0</v>
      </c>
      <c r="M7716" s="25">
        <v>0</v>
      </c>
      <c r="N7716" s="25" t="e">
        <v>#N/A</v>
      </c>
      <c r="O7716" s="25" t="e">
        <f>VLOOKUP(A7716,'NFkB target TFs'!$E$10:$E$54,1,FALSE)</f>
        <v>#N/A</v>
      </c>
      <c r="P7716" s="25" t="e">
        <f>VLOOKUP(A7716,'all NFkB targets'!$A$6:$A$571,1,FALSE)</f>
        <v>#N/A</v>
      </c>
    </row>
    <row r="7717" spans="1:16" x14ac:dyDescent="0.25">
      <c r="A7717" s="96" t="s">
        <v>6457</v>
      </c>
      <c r="B7717" s="21" t="s">
        <v>941</v>
      </c>
      <c r="C7717" s="21"/>
      <c r="D7717" s="22">
        <v>0</v>
      </c>
      <c r="E7717" s="23">
        <v>-0.23393917516448212</v>
      </c>
      <c r="F7717" s="23">
        <v>-5.9094747522417362E-2</v>
      </c>
      <c r="G7717" s="23">
        <v>-6.4445508374740529E-2</v>
      </c>
      <c r="H7717" s="23">
        <v>-0.29938287878195413</v>
      </c>
      <c r="I7717" s="25">
        <f t="shared" si="480"/>
        <v>0</v>
      </c>
      <c r="J7717" s="25">
        <f t="shared" si="481"/>
        <v>0</v>
      </c>
      <c r="K7717" s="25">
        <f t="shared" si="482"/>
        <v>0</v>
      </c>
      <c r="L7717" s="25">
        <f t="shared" si="483"/>
        <v>0</v>
      </c>
      <c r="M7717" s="25">
        <v>0</v>
      </c>
      <c r="N7717" s="25" t="e">
        <v>#N/A</v>
      </c>
      <c r="O7717" s="25" t="e">
        <f>VLOOKUP(A7717,'NFkB target TFs'!$E$10:$E$54,1,FALSE)</f>
        <v>#N/A</v>
      </c>
      <c r="P7717" s="25" t="e">
        <f>VLOOKUP(A7717,'all NFkB targets'!$A$6:$A$571,1,FALSE)</f>
        <v>#N/A</v>
      </c>
    </row>
    <row r="7718" spans="1:16" x14ac:dyDescent="0.25">
      <c r="A7718" s="96" t="s">
        <v>7341</v>
      </c>
      <c r="B7718" s="21" t="s">
        <v>7342</v>
      </c>
      <c r="C7718" s="21"/>
      <c r="D7718" s="22">
        <v>0</v>
      </c>
      <c r="E7718" s="23">
        <v>-7.4689876746372522E-2</v>
      </c>
      <c r="F7718" s="23">
        <v>0.22455870443804202</v>
      </c>
      <c r="G7718" s="23">
        <v>-0.11243600906514721</v>
      </c>
      <c r="H7718" s="23">
        <v>-0.29945597545639779</v>
      </c>
      <c r="I7718" s="25">
        <f t="shared" si="480"/>
        <v>0</v>
      </c>
      <c r="J7718" s="25">
        <f t="shared" si="481"/>
        <v>0</v>
      </c>
      <c r="K7718" s="25">
        <f t="shared" si="482"/>
        <v>0</v>
      </c>
      <c r="L7718" s="25">
        <f t="shared" si="483"/>
        <v>0</v>
      </c>
      <c r="M7718" s="25">
        <v>0</v>
      </c>
      <c r="N7718" s="25" t="e">
        <v>#N/A</v>
      </c>
      <c r="O7718" s="25" t="e">
        <f>VLOOKUP(A7718,'NFkB target TFs'!$E$10:$E$54,1,FALSE)</f>
        <v>#N/A</v>
      </c>
      <c r="P7718" s="25" t="e">
        <f>VLOOKUP(A7718,'all NFkB targets'!$A$6:$A$571,1,FALSE)</f>
        <v>#N/A</v>
      </c>
    </row>
    <row r="7719" spans="1:16" x14ac:dyDescent="0.25">
      <c r="A7719" s="96" t="s">
        <v>9056</v>
      </c>
      <c r="B7719" s="21" t="s">
        <v>9057</v>
      </c>
      <c r="C7719" s="21"/>
      <c r="D7719" s="22">
        <v>0</v>
      </c>
      <c r="E7719" s="23">
        <v>0.41730732725321856</v>
      </c>
      <c r="F7719" s="23">
        <v>-0.19368711124222193</v>
      </c>
      <c r="G7719" s="23">
        <v>-0.38207876951878778</v>
      </c>
      <c r="H7719" s="23">
        <v>-0.29975062090424698</v>
      </c>
      <c r="I7719" s="25">
        <f t="shared" si="480"/>
        <v>0</v>
      </c>
      <c r="J7719" s="25">
        <f t="shared" si="481"/>
        <v>0</v>
      </c>
      <c r="K7719" s="25">
        <f t="shared" si="482"/>
        <v>0</v>
      </c>
      <c r="L7719" s="25">
        <f t="shared" si="483"/>
        <v>0</v>
      </c>
      <c r="M7719" s="25">
        <v>0</v>
      </c>
      <c r="N7719" s="25" t="e">
        <v>#N/A</v>
      </c>
      <c r="O7719" s="25" t="e">
        <f>VLOOKUP(A7719,'NFkB target TFs'!$E$10:$E$54,1,FALSE)</f>
        <v>#N/A</v>
      </c>
      <c r="P7719" s="25" t="e">
        <f>VLOOKUP(A7719,'all NFkB targets'!$A$6:$A$571,1,FALSE)</f>
        <v>#N/A</v>
      </c>
    </row>
    <row r="7720" spans="1:16" x14ac:dyDescent="0.25">
      <c r="A7720" s="96" t="s">
        <v>1534</v>
      </c>
      <c r="B7720" s="21" t="s">
        <v>1535</v>
      </c>
      <c r="C7720" s="21"/>
      <c r="D7720" s="22">
        <v>0</v>
      </c>
      <c r="E7720" s="23">
        <v>-0.27143917893860631</v>
      </c>
      <c r="F7720" s="23">
        <v>-0.36475996004643391</v>
      </c>
      <c r="G7720" s="23">
        <v>-0.55864412182132328</v>
      </c>
      <c r="H7720" s="23">
        <v>-0.30011789873127992</v>
      </c>
      <c r="I7720" s="25">
        <f t="shared" si="480"/>
        <v>0</v>
      </c>
      <c r="J7720" s="25">
        <f t="shared" si="481"/>
        <v>0</v>
      </c>
      <c r="K7720" s="25">
        <f t="shared" si="482"/>
        <v>0</v>
      </c>
      <c r="L7720" s="25">
        <f t="shared" si="483"/>
        <v>0</v>
      </c>
      <c r="M7720" s="25">
        <v>0</v>
      </c>
      <c r="N7720" s="25" t="e">
        <v>#N/A</v>
      </c>
      <c r="O7720" s="25" t="e">
        <f>VLOOKUP(A7720,'NFkB target TFs'!$E$10:$E$54,1,FALSE)</f>
        <v>#N/A</v>
      </c>
      <c r="P7720" s="25" t="e">
        <f>VLOOKUP(A7720,'all NFkB targets'!$A$6:$A$571,1,FALSE)</f>
        <v>#N/A</v>
      </c>
    </row>
    <row r="7721" spans="1:16" x14ac:dyDescent="0.25">
      <c r="A7721" s="96" t="s">
        <v>13721</v>
      </c>
      <c r="B7721" s="21" t="s">
        <v>13722</v>
      </c>
      <c r="C7721" s="21"/>
      <c r="D7721" s="22">
        <v>0</v>
      </c>
      <c r="E7721" s="24">
        <v>-0.12766256907563983</v>
      </c>
      <c r="F7721" s="23">
        <v>7.2905833668300238E-2</v>
      </c>
      <c r="G7721" s="24">
        <v>-0.69707286704269367</v>
      </c>
      <c r="H7721" s="24">
        <v>-0.30058534036365525</v>
      </c>
      <c r="I7721" s="25">
        <f t="shared" si="480"/>
        <v>0</v>
      </c>
      <c r="J7721" s="25">
        <f t="shared" si="481"/>
        <v>0</v>
      </c>
      <c r="K7721" s="25">
        <f t="shared" si="482"/>
        <v>1</v>
      </c>
      <c r="L7721" s="25">
        <f t="shared" si="483"/>
        <v>0</v>
      </c>
      <c r="M7721" s="25">
        <v>1</v>
      </c>
      <c r="N7721" s="25" t="e">
        <v>#N/A</v>
      </c>
      <c r="O7721" s="25" t="e">
        <f>VLOOKUP(A7721,'NFkB target TFs'!$E$10:$E$54,1,FALSE)</f>
        <v>#N/A</v>
      </c>
      <c r="P7721" s="25" t="e">
        <f>VLOOKUP(A7721,'all NFkB targets'!$A$6:$A$571,1,FALSE)</f>
        <v>#N/A</v>
      </c>
    </row>
    <row r="7722" spans="1:16" x14ac:dyDescent="0.25">
      <c r="A7722" s="96" t="s">
        <v>2119</v>
      </c>
      <c r="B7722" s="21" t="s">
        <v>2120</v>
      </c>
      <c r="C7722" s="21"/>
      <c r="D7722" s="22">
        <v>0</v>
      </c>
      <c r="E7722" s="23">
        <v>0.30744580722006148</v>
      </c>
      <c r="F7722" s="23">
        <v>-0.52066289801639887</v>
      </c>
      <c r="G7722" s="23">
        <v>-0.2732677799993542</v>
      </c>
      <c r="H7722" s="23">
        <v>-0.30082037035343667</v>
      </c>
      <c r="I7722" s="25">
        <f t="shared" si="480"/>
        <v>0</v>
      </c>
      <c r="J7722" s="25">
        <f t="shared" si="481"/>
        <v>0</v>
      </c>
      <c r="K7722" s="25">
        <f t="shared" si="482"/>
        <v>0</v>
      </c>
      <c r="L7722" s="25">
        <f t="shared" si="483"/>
        <v>0</v>
      </c>
      <c r="M7722" s="25">
        <v>0</v>
      </c>
      <c r="N7722" s="25" t="e">
        <v>#N/A</v>
      </c>
      <c r="O7722" s="25" t="e">
        <f>VLOOKUP(A7722,'NFkB target TFs'!$E$10:$E$54,1,FALSE)</f>
        <v>#N/A</v>
      </c>
      <c r="P7722" s="25" t="e">
        <f>VLOOKUP(A7722,'all NFkB targets'!$A$6:$A$571,1,FALSE)</f>
        <v>#N/A</v>
      </c>
    </row>
    <row r="7723" spans="1:16" x14ac:dyDescent="0.25">
      <c r="A7723" s="96" t="s">
        <v>8479</v>
      </c>
      <c r="B7723" s="21" t="s">
        <v>8480</v>
      </c>
      <c r="C7723" s="21"/>
      <c r="D7723" s="22">
        <v>0</v>
      </c>
      <c r="E7723" s="23">
        <v>2.4880329829860614E-2</v>
      </c>
      <c r="F7723" s="23">
        <v>-5.8610353598285224E-2</v>
      </c>
      <c r="G7723" s="23">
        <v>-0.37650126134171852</v>
      </c>
      <c r="H7723" s="23">
        <v>-0.30175551788266641</v>
      </c>
      <c r="I7723" s="25">
        <f t="shared" si="480"/>
        <v>0</v>
      </c>
      <c r="J7723" s="25">
        <f t="shared" si="481"/>
        <v>0</v>
      </c>
      <c r="K7723" s="25">
        <f t="shared" si="482"/>
        <v>0</v>
      </c>
      <c r="L7723" s="25">
        <f t="shared" si="483"/>
        <v>0</v>
      </c>
      <c r="M7723" s="25">
        <v>0</v>
      </c>
      <c r="N7723" s="25" t="e">
        <v>#N/A</v>
      </c>
      <c r="O7723" s="25" t="e">
        <f>VLOOKUP(A7723,'NFkB target TFs'!$E$10:$E$54,1,FALSE)</f>
        <v>#N/A</v>
      </c>
      <c r="P7723" s="25" t="e">
        <f>VLOOKUP(A7723,'all NFkB targets'!$A$6:$A$571,1,FALSE)</f>
        <v>#N/A</v>
      </c>
    </row>
    <row r="7724" spans="1:16" x14ac:dyDescent="0.25">
      <c r="A7724" s="96" t="s">
        <v>1676</v>
      </c>
      <c r="B7724" s="21" t="s">
        <v>1677</v>
      </c>
      <c r="C7724" s="21"/>
      <c r="D7724" s="22">
        <v>0</v>
      </c>
      <c r="E7724" s="23">
        <v>1.9865560364452549E-2</v>
      </c>
      <c r="F7724" s="23">
        <v>6.0353084990270381E-2</v>
      </c>
      <c r="G7724" s="23">
        <v>-0.25289759153828045</v>
      </c>
      <c r="H7724" s="23">
        <v>-0.30179815066109872</v>
      </c>
      <c r="I7724" s="25">
        <f t="shared" ref="I7724:I7787" si="484">IF(ABS(E7724)&gt;0.585,1,0)</f>
        <v>0</v>
      </c>
      <c r="J7724" s="25">
        <f t="shared" ref="J7724:J7787" si="485">IF(ABS(F7724)&gt;0.585,1,0)</f>
        <v>0</v>
      </c>
      <c r="K7724" s="25">
        <f t="shared" ref="K7724:K7787" si="486">IF(ABS(G7724)&gt;0.585,1,0)</f>
        <v>0</v>
      </c>
      <c r="L7724" s="25">
        <f t="shared" ref="L7724:L7787" si="487">IF(ABS(H7724)&gt;0.585,1,0)</f>
        <v>0</v>
      </c>
      <c r="M7724" s="25">
        <v>0</v>
      </c>
      <c r="N7724" s="25" t="e">
        <v>#N/A</v>
      </c>
      <c r="O7724" s="25" t="e">
        <f>VLOOKUP(A7724,'NFkB target TFs'!$E$10:$E$54,1,FALSE)</f>
        <v>#N/A</v>
      </c>
      <c r="P7724" s="25" t="e">
        <f>VLOOKUP(A7724,'all NFkB targets'!$A$6:$A$571,1,FALSE)</f>
        <v>#N/A</v>
      </c>
    </row>
    <row r="7725" spans="1:16" x14ac:dyDescent="0.25">
      <c r="A7725" s="96" t="s">
        <v>11399</v>
      </c>
      <c r="B7725" s="21" t="s">
        <v>11400</v>
      </c>
      <c r="C7725" s="21"/>
      <c r="D7725" s="22">
        <v>0</v>
      </c>
      <c r="E7725" s="23">
        <v>-4.0110213374152826E-2</v>
      </c>
      <c r="F7725" s="23">
        <v>-0.2288553299046748</v>
      </c>
      <c r="G7725" s="23">
        <v>-6.6309345047766435E-2</v>
      </c>
      <c r="H7725" s="23">
        <v>-0.30182261836684521</v>
      </c>
      <c r="I7725" s="25">
        <f t="shared" si="484"/>
        <v>0</v>
      </c>
      <c r="J7725" s="25">
        <f t="shared" si="485"/>
        <v>0</v>
      </c>
      <c r="K7725" s="25">
        <f t="shared" si="486"/>
        <v>0</v>
      </c>
      <c r="L7725" s="25">
        <f t="shared" si="487"/>
        <v>0</v>
      </c>
      <c r="M7725" s="25">
        <v>0</v>
      </c>
      <c r="N7725" s="25" t="e">
        <v>#N/A</v>
      </c>
      <c r="O7725" s="25" t="e">
        <f>VLOOKUP(A7725,'NFkB target TFs'!$E$10:$E$54,1,FALSE)</f>
        <v>#N/A</v>
      </c>
      <c r="P7725" s="25" t="e">
        <f>VLOOKUP(A7725,'all NFkB targets'!$A$6:$A$571,1,FALSE)</f>
        <v>#N/A</v>
      </c>
    </row>
    <row r="7726" spans="1:16" x14ac:dyDescent="0.25">
      <c r="A7726" s="96" t="s">
        <v>7569</v>
      </c>
      <c r="B7726" s="21" t="s">
        <v>7570</v>
      </c>
      <c r="C7726" s="21"/>
      <c r="D7726" s="22">
        <v>0</v>
      </c>
      <c r="E7726" s="23">
        <v>4.4699807470814486E-2</v>
      </c>
      <c r="F7726" s="23">
        <v>-0.46452771446027524</v>
      </c>
      <c r="G7726" s="23">
        <v>0.14790000018071384</v>
      </c>
      <c r="H7726" s="23">
        <v>-0.30194256431922917</v>
      </c>
      <c r="I7726" s="25">
        <f t="shared" si="484"/>
        <v>0</v>
      </c>
      <c r="J7726" s="25">
        <f t="shared" si="485"/>
        <v>0</v>
      </c>
      <c r="K7726" s="25">
        <f t="shared" si="486"/>
        <v>0</v>
      </c>
      <c r="L7726" s="25">
        <f t="shared" si="487"/>
        <v>0</v>
      </c>
      <c r="M7726" s="25">
        <v>0</v>
      </c>
      <c r="N7726" s="25" t="e">
        <v>#N/A</v>
      </c>
      <c r="O7726" s="25" t="e">
        <f>VLOOKUP(A7726,'NFkB target TFs'!$E$10:$E$54,1,FALSE)</f>
        <v>#N/A</v>
      </c>
      <c r="P7726" s="25" t="e">
        <f>VLOOKUP(A7726,'all NFkB targets'!$A$6:$A$571,1,FALSE)</f>
        <v>#N/A</v>
      </c>
    </row>
    <row r="7727" spans="1:16" x14ac:dyDescent="0.25">
      <c r="A7727" s="96" t="s">
        <v>13647</v>
      </c>
      <c r="B7727" s="21" t="s">
        <v>13648</v>
      </c>
      <c r="C7727" s="21"/>
      <c r="D7727" s="22">
        <v>0</v>
      </c>
      <c r="E7727" s="23">
        <v>4.5196666655750069E-2</v>
      </c>
      <c r="F7727" s="23">
        <v>1.4326514322394237E-2</v>
      </c>
      <c r="G7727" s="24">
        <v>-0.7047186791204052</v>
      </c>
      <c r="H7727" s="24">
        <v>-0.30204514102376806</v>
      </c>
      <c r="I7727" s="25">
        <f t="shared" si="484"/>
        <v>0</v>
      </c>
      <c r="J7727" s="25">
        <f t="shared" si="485"/>
        <v>0</v>
      </c>
      <c r="K7727" s="25">
        <f t="shared" si="486"/>
        <v>1</v>
      </c>
      <c r="L7727" s="25">
        <f t="shared" si="487"/>
        <v>0</v>
      </c>
      <c r="M7727" s="25">
        <v>1</v>
      </c>
      <c r="N7727" s="25" t="e">
        <v>#N/A</v>
      </c>
      <c r="O7727" s="25" t="e">
        <f>VLOOKUP(A7727,'NFkB target TFs'!$E$10:$E$54,1,FALSE)</f>
        <v>#N/A</v>
      </c>
      <c r="P7727" s="25" t="e">
        <f>VLOOKUP(A7727,'all NFkB targets'!$A$6:$A$571,1,FALSE)</f>
        <v>#N/A</v>
      </c>
    </row>
    <row r="7728" spans="1:16" x14ac:dyDescent="0.25">
      <c r="A7728" s="96" t="s">
        <v>1706</v>
      </c>
      <c r="B7728" s="21" t="s">
        <v>1707</v>
      </c>
      <c r="C7728" s="21"/>
      <c r="D7728" s="22">
        <v>0</v>
      </c>
      <c r="E7728" s="23">
        <v>-0.20257991766533509</v>
      </c>
      <c r="F7728" s="23">
        <v>-0.31570725297925384</v>
      </c>
      <c r="G7728" s="23">
        <v>-0.22440393803646591</v>
      </c>
      <c r="H7728" s="23">
        <v>-0.30225707939139157</v>
      </c>
      <c r="I7728" s="25">
        <f t="shared" si="484"/>
        <v>0</v>
      </c>
      <c r="J7728" s="25">
        <f t="shared" si="485"/>
        <v>0</v>
      </c>
      <c r="K7728" s="25">
        <f t="shared" si="486"/>
        <v>0</v>
      </c>
      <c r="L7728" s="25">
        <f t="shared" si="487"/>
        <v>0</v>
      </c>
      <c r="M7728" s="25">
        <v>0</v>
      </c>
      <c r="N7728" s="25" t="e">
        <v>#N/A</v>
      </c>
      <c r="O7728" s="25" t="e">
        <f>VLOOKUP(A7728,'NFkB target TFs'!$E$10:$E$54,1,FALSE)</f>
        <v>#N/A</v>
      </c>
      <c r="P7728" s="25" t="e">
        <f>VLOOKUP(A7728,'all NFkB targets'!$A$6:$A$571,1,FALSE)</f>
        <v>#N/A</v>
      </c>
    </row>
    <row r="7729" spans="1:16" x14ac:dyDescent="0.25">
      <c r="A7729" s="96" t="s">
        <v>6221</v>
      </c>
      <c r="B7729" s="21" t="s">
        <v>6222</v>
      </c>
      <c r="C7729" s="21"/>
      <c r="D7729" s="22">
        <v>0</v>
      </c>
      <c r="E7729" s="23">
        <v>-0.36647094838717009</v>
      </c>
      <c r="F7729" s="23">
        <v>0.14281430204058099</v>
      </c>
      <c r="G7729" s="23">
        <v>-4.1327513158801725E-2</v>
      </c>
      <c r="H7729" s="23">
        <v>-0.30258775147102818</v>
      </c>
      <c r="I7729" s="25">
        <f t="shared" si="484"/>
        <v>0</v>
      </c>
      <c r="J7729" s="25">
        <f t="shared" si="485"/>
        <v>0</v>
      </c>
      <c r="K7729" s="25">
        <f t="shared" si="486"/>
        <v>0</v>
      </c>
      <c r="L7729" s="25">
        <f t="shared" si="487"/>
        <v>0</v>
      </c>
      <c r="M7729" s="25">
        <v>0</v>
      </c>
      <c r="N7729" s="25" t="e">
        <v>#N/A</v>
      </c>
      <c r="O7729" s="25" t="e">
        <f>VLOOKUP(A7729,'NFkB target TFs'!$E$10:$E$54,1,FALSE)</f>
        <v>#N/A</v>
      </c>
      <c r="P7729" s="25" t="e">
        <f>VLOOKUP(A7729,'all NFkB targets'!$A$6:$A$571,1,FALSE)</f>
        <v>#N/A</v>
      </c>
    </row>
    <row r="7730" spans="1:16" x14ac:dyDescent="0.25">
      <c r="A7730" s="96" t="s">
        <v>2317</v>
      </c>
      <c r="B7730" s="21" t="s">
        <v>2318</v>
      </c>
      <c r="C7730" s="21"/>
      <c r="D7730" s="22">
        <v>0</v>
      </c>
      <c r="E7730" s="23">
        <v>7.6082509511733662E-2</v>
      </c>
      <c r="F7730" s="23">
        <v>-0.17913295451900896</v>
      </c>
      <c r="G7730" s="23">
        <v>-0.31928706119485656</v>
      </c>
      <c r="H7730" s="23">
        <v>-0.30258926616496773</v>
      </c>
      <c r="I7730" s="25">
        <f t="shared" si="484"/>
        <v>0</v>
      </c>
      <c r="J7730" s="25">
        <f t="shared" si="485"/>
        <v>0</v>
      </c>
      <c r="K7730" s="25">
        <f t="shared" si="486"/>
        <v>0</v>
      </c>
      <c r="L7730" s="25">
        <f t="shared" si="487"/>
        <v>0</v>
      </c>
      <c r="M7730" s="25">
        <v>0</v>
      </c>
      <c r="N7730" s="25" t="e">
        <v>#N/A</v>
      </c>
      <c r="O7730" s="25" t="e">
        <f>VLOOKUP(A7730,'NFkB target TFs'!$E$10:$E$54,1,FALSE)</f>
        <v>#N/A</v>
      </c>
      <c r="P7730" s="25" t="e">
        <f>VLOOKUP(A7730,'all NFkB targets'!$A$6:$A$571,1,FALSE)</f>
        <v>#N/A</v>
      </c>
    </row>
    <row r="7731" spans="1:16" x14ac:dyDescent="0.25">
      <c r="A7731" s="96" t="s">
        <v>8137</v>
      </c>
      <c r="B7731" s="21" t="s">
        <v>8138</v>
      </c>
      <c r="C7731" s="21"/>
      <c r="D7731" s="22">
        <v>0</v>
      </c>
      <c r="E7731" s="23">
        <v>-0.14263830205914987</v>
      </c>
      <c r="F7731" s="23">
        <v>-2.5357812845736735E-2</v>
      </c>
      <c r="G7731" s="23">
        <v>2.8092307029352618E-2</v>
      </c>
      <c r="H7731" s="23">
        <v>-0.30290507934345406</v>
      </c>
      <c r="I7731" s="25">
        <f t="shared" si="484"/>
        <v>0</v>
      </c>
      <c r="J7731" s="25">
        <f t="shared" si="485"/>
        <v>0</v>
      </c>
      <c r="K7731" s="25">
        <f t="shared" si="486"/>
        <v>0</v>
      </c>
      <c r="L7731" s="25">
        <f t="shared" si="487"/>
        <v>0</v>
      </c>
      <c r="M7731" s="25">
        <v>0</v>
      </c>
      <c r="N7731" s="25" t="e">
        <v>#N/A</v>
      </c>
      <c r="O7731" s="25" t="e">
        <f>VLOOKUP(A7731,'NFkB target TFs'!$E$10:$E$54,1,FALSE)</f>
        <v>#N/A</v>
      </c>
      <c r="P7731" s="25" t="e">
        <f>VLOOKUP(A7731,'all NFkB targets'!$A$6:$A$571,1,FALSE)</f>
        <v>#N/A</v>
      </c>
    </row>
    <row r="7732" spans="1:16" x14ac:dyDescent="0.25">
      <c r="A7732" s="96" t="s">
        <v>2607</v>
      </c>
      <c r="B7732" s="21" t="s">
        <v>2608</v>
      </c>
      <c r="C7732" s="21"/>
      <c r="D7732" s="22">
        <v>0</v>
      </c>
      <c r="E7732" s="23">
        <v>7.3881452929547453E-2</v>
      </c>
      <c r="F7732" s="23">
        <v>1.4471399488409854E-3</v>
      </c>
      <c r="G7732" s="23">
        <v>0.20537222691931814</v>
      </c>
      <c r="H7732" s="23">
        <v>-0.30293850736297906</v>
      </c>
      <c r="I7732" s="25">
        <f t="shared" si="484"/>
        <v>0</v>
      </c>
      <c r="J7732" s="25">
        <f t="shared" si="485"/>
        <v>0</v>
      </c>
      <c r="K7732" s="25">
        <f t="shared" si="486"/>
        <v>0</v>
      </c>
      <c r="L7732" s="25">
        <f t="shared" si="487"/>
        <v>0</v>
      </c>
      <c r="M7732" s="25">
        <v>0</v>
      </c>
      <c r="N7732" s="25" t="e">
        <v>#N/A</v>
      </c>
      <c r="O7732" s="25" t="e">
        <f>VLOOKUP(A7732,'NFkB target TFs'!$E$10:$E$54,1,FALSE)</f>
        <v>#N/A</v>
      </c>
      <c r="P7732" s="25" t="e">
        <f>VLOOKUP(A7732,'all NFkB targets'!$A$6:$A$571,1,FALSE)</f>
        <v>#N/A</v>
      </c>
    </row>
    <row r="7733" spans="1:16" x14ac:dyDescent="0.25">
      <c r="A7733" s="96" t="s">
        <v>3416</v>
      </c>
      <c r="B7733" s="21" t="s">
        <v>3417</v>
      </c>
      <c r="C7733" s="21"/>
      <c r="D7733" s="22">
        <v>0</v>
      </c>
      <c r="E7733" s="23">
        <v>-7.0034458294589624E-2</v>
      </c>
      <c r="F7733" s="23">
        <v>4.2198005889896639E-2</v>
      </c>
      <c r="G7733" s="23">
        <v>-0.25063308774080306</v>
      </c>
      <c r="H7733" s="23">
        <v>-0.30336815119746485</v>
      </c>
      <c r="I7733" s="25">
        <f t="shared" si="484"/>
        <v>0</v>
      </c>
      <c r="J7733" s="25">
        <f t="shared" si="485"/>
        <v>0</v>
      </c>
      <c r="K7733" s="25">
        <f t="shared" si="486"/>
        <v>0</v>
      </c>
      <c r="L7733" s="25">
        <f t="shared" si="487"/>
        <v>0</v>
      </c>
      <c r="M7733" s="25">
        <v>0</v>
      </c>
      <c r="N7733" s="25" t="e">
        <v>#N/A</v>
      </c>
      <c r="O7733" s="25" t="e">
        <f>VLOOKUP(A7733,'NFkB target TFs'!$E$10:$E$54,1,FALSE)</f>
        <v>#N/A</v>
      </c>
      <c r="P7733" s="25" t="e">
        <f>VLOOKUP(A7733,'all NFkB targets'!$A$6:$A$571,1,FALSE)</f>
        <v>#N/A</v>
      </c>
    </row>
    <row r="7734" spans="1:16" x14ac:dyDescent="0.25">
      <c r="A7734" s="96" t="s">
        <v>481</v>
      </c>
      <c r="B7734" s="21" t="s">
        <v>482</v>
      </c>
      <c r="C7734" s="21"/>
      <c r="D7734" s="22">
        <v>0</v>
      </c>
      <c r="E7734" s="23">
        <v>-0.29671446270575758</v>
      </c>
      <c r="F7734" s="23">
        <v>-0.25633863425700154</v>
      </c>
      <c r="G7734" s="23">
        <v>-0.20919179130681145</v>
      </c>
      <c r="H7734" s="23">
        <v>-0.30344222757133227</v>
      </c>
      <c r="I7734" s="25">
        <f t="shared" si="484"/>
        <v>0</v>
      </c>
      <c r="J7734" s="25">
        <f t="shared" si="485"/>
        <v>0</v>
      </c>
      <c r="K7734" s="25">
        <f t="shared" si="486"/>
        <v>0</v>
      </c>
      <c r="L7734" s="25">
        <f t="shared" si="487"/>
        <v>0</v>
      </c>
      <c r="M7734" s="25">
        <v>0</v>
      </c>
      <c r="N7734" s="25" t="e">
        <v>#N/A</v>
      </c>
      <c r="O7734" s="25" t="e">
        <f>VLOOKUP(A7734,'NFkB target TFs'!$E$10:$E$54,1,FALSE)</f>
        <v>#N/A</v>
      </c>
      <c r="P7734" s="25" t="e">
        <f>VLOOKUP(A7734,'all NFkB targets'!$A$6:$A$571,1,FALSE)</f>
        <v>#N/A</v>
      </c>
    </row>
    <row r="7735" spans="1:16" x14ac:dyDescent="0.25">
      <c r="A7735" s="96" t="s">
        <v>7910</v>
      </c>
      <c r="B7735" s="21" t="s">
        <v>7911</v>
      </c>
      <c r="C7735" s="21"/>
      <c r="D7735" s="22">
        <v>0</v>
      </c>
      <c r="E7735" s="23">
        <v>-0.52558136410466083</v>
      </c>
      <c r="F7735" s="23">
        <v>-0.31127544428821335</v>
      </c>
      <c r="G7735" s="23">
        <v>-0.2443051134748894</v>
      </c>
      <c r="H7735" s="23">
        <v>-0.30359768870367654</v>
      </c>
      <c r="I7735" s="25">
        <f t="shared" si="484"/>
        <v>0</v>
      </c>
      <c r="J7735" s="25">
        <f t="shared" si="485"/>
        <v>0</v>
      </c>
      <c r="K7735" s="25">
        <f t="shared" si="486"/>
        <v>0</v>
      </c>
      <c r="L7735" s="25">
        <f t="shared" si="487"/>
        <v>0</v>
      </c>
      <c r="M7735" s="25">
        <v>0</v>
      </c>
      <c r="N7735" s="25" t="e">
        <v>#N/A</v>
      </c>
      <c r="O7735" s="25" t="e">
        <f>VLOOKUP(A7735,'NFkB target TFs'!$E$10:$E$54,1,FALSE)</f>
        <v>#N/A</v>
      </c>
      <c r="P7735" s="25" t="e">
        <f>VLOOKUP(A7735,'all NFkB targets'!$A$6:$A$571,1,FALSE)</f>
        <v>#N/A</v>
      </c>
    </row>
    <row r="7736" spans="1:16" x14ac:dyDescent="0.25">
      <c r="A7736" s="96" t="s">
        <v>3367</v>
      </c>
      <c r="B7736" s="21" t="s">
        <v>3368</v>
      </c>
      <c r="C7736" s="21"/>
      <c r="D7736" s="22">
        <v>0</v>
      </c>
      <c r="E7736" s="23">
        <v>-4.5791155719360654E-2</v>
      </c>
      <c r="F7736" s="23">
        <v>-0.16856500456617066</v>
      </c>
      <c r="G7736" s="23">
        <v>-0.31259263764242168</v>
      </c>
      <c r="H7736" s="23">
        <v>-0.30385216633131606</v>
      </c>
      <c r="I7736" s="25">
        <f t="shared" si="484"/>
        <v>0</v>
      </c>
      <c r="J7736" s="25">
        <f t="shared" si="485"/>
        <v>0</v>
      </c>
      <c r="K7736" s="25">
        <f t="shared" si="486"/>
        <v>0</v>
      </c>
      <c r="L7736" s="25">
        <f t="shared" si="487"/>
        <v>0</v>
      </c>
      <c r="M7736" s="25">
        <v>0</v>
      </c>
      <c r="N7736" s="25" t="e">
        <v>#N/A</v>
      </c>
      <c r="O7736" s="25" t="e">
        <f>VLOOKUP(A7736,'NFkB target TFs'!$E$10:$E$54,1,FALSE)</f>
        <v>#N/A</v>
      </c>
      <c r="P7736" s="25" t="e">
        <f>VLOOKUP(A7736,'all NFkB targets'!$A$6:$A$571,1,FALSE)</f>
        <v>#N/A</v>
      </c>
    </row>
    <row r="7737" spans="1:16" x14ac:dyDescent="0.25">
      <c r="A7737" s="96" t="s">
        <v>1312</v>
      </c>
      <c r="B7737" s="21" t="s">
        <v>1313</v>
      </c>
      <c r="C7737" s="21"/>
      <c r="D7737" s="22">
        <v>0</v>
      </c>
      <c r="E7737" s="23">
        <v>-0.38524851185226094</v>
      </c>
      <c r="F7737" s="23">
        <v>2.7139997363820726E-2</v>
      </c>
      <c r="G7737" s="23">
        <v>-0.22247613104901798</v>
      </c>
      <c r="H7737" s="23">
        <v>-0.30421818120146027</v>
      </c>
      <c r="I7737" s="25">
        <f t="shared" si="484"/>
        <v>0</v>
      </c>
      <c r="J7737" s="25">
        <f t="shared" si="485"/>
        <v>0</v>
      </c>
      <c r="K7737" s="25">
        <f t="shared" si="486"/>
        <v>0</v>
      </c>
      <c r="L7737" s="25">
        <f t="shared" si="487"/>
        <v>0</v>
      </c>
      <c r="M7737" s="25">
        <v>0</v>
      </c>
      <c r="N7737" s="25" t="e">
        <v>#N/A</v>
      </c>
      <c r="O7737" s="25" t="e">
        <f>VLOOKUP(A7737,'NFkB target TFs'!$E$10:$E$54,1,FALSE)</f>
        <v>#N/A</v>
      </c>
      <c r="P7737" s="25" t="e">
        <f>VLOOKUP(A7737,'all NFkB targets'!$A$6:$A$571,1,FALSE)</f>
        <v>#N/A</v>
      </c>
    </row>
    <row r="7738" spans="1:16" x14ac:dyDescent="0.25">
      <c r="A7738" s="96" t="s">
        <v>11387</v>
      </c>
      <c r="B7738" s="21" t="s">
        <v>11388</v>
      </c>
      <c r="C7738" s="21"/>
      <c r="D7738" s="22">
        <v>0</v>
      </c>
      <c r="E7738" s="23">
        <v>-5.9473797660413675E-3</v>
      </c>
      <c r="F7738" s="23">
        <v>5.0945814250849999E-2</v>
      </c>
      <c r="G7738" s="23">
        <v>5.8349727300905678E-3</v>
      </c>
      <c r="H7738" s="23">
        <v>-0.3047398185886781</v>
      </c>
      <c r="I7738" s="25">
        <f t="shared" si="484"/>
        <v>0</v>
      </c>
      <c r="J7738" s="25">
        <f t="shared" si="485"/>
        <v>0</v>
      </c>
      <c r="K7738" s="25">
        <f t="shared" si="486"/>
        <v>0</v>
      </c>
      <c r="L7738" s="25">
        <f t="shared" si="487"/>
        <v>0</v>
      </c>
      <c r="M7738" s="25">
        <v>0</v>
      </c>
      <c r="N7738" s="25" t="e">
        <v>#N/A</v>
      </c>
      <c r="O7738" s="25" t="e">
        <f>VLOOKUP(A7738,'NFkB target TFs'!$E$10:$E$54,1,FALSE)</f>
        <v>#N/A</v>
      </c>
      <c r="P7738" s="25" t="e">
        <f>VLOOKUP(A7738,'all NFkB targets'!$A$6:$A$571,1,FALSE)</f>
        <v>#N/A</v>
      </c>
    </row>
    <row r="7739" spans="1:16" x14ac:dyDescent="0.25">
      <c r="A7739" s="96" t="s">
        <v>10435</v>
      </c>
      <c r="B7739" s="21" t="s">
        <v>10436</v>
      </c>
      <c r="C7739" s="21"/>
      <c r="D7739" s="22">
        <v>0</v>
      </c>
      <c r="E7739" s="23">
        <v>-0.30229623854704646</v>
      </c>
      <c r="F7739" s="23">
        <v>-0.24765708119898691</v>
      </c>
      <c r="G7739" s="23">
        <v>-0.17561681022674464</v>
      </c>
      <c r="H7739" s="23">
        <v>-0.30486071475356896</v>
      </c>
      <c r="I7739" s="25">
        <f t="shared" si="484"/>
        <v>0</v>
      </c>
      <c r="J7739" s="25">
        <f t="shared" si="485"/>
        <v>0</v>
      </c>
      <c r="K7739" s="25">
        <f t="shared" si="486"/>
        <v>0</v>
      </c>
      <c r="L7739" s="25">
        <f t="shared" si="487"/>
        <v>0</v>
      </c>
      <c r="M7739" s="25">
        <v>0</v>
      </c>
      <c r="N7739" s="25" t="e">
        <v>#N/A</v>
      </c>
      <c r="O7739" s="25" t="e">
        <f>VLOOKUP(A7739,'NFkB target TFs'!$E$10:$E$54,1,FALSE)</f>
        <v>#N/A</v>
      </c>
      <c r="P7739" s="25" t="e">
        <f>VLOOKUP(A7739,'all NFkB targets'!$A$6:$A$571,1,FALSE)</f>
        <v>#N/A</v>
      </c>
    </row>
    <row r="7740" spans="1:16" x14ac:dyDescent="0.25">
      <c r="A7740" s="96" t="s">
        <v>7343</v>
      </c>
      <c r="B7740" s="21" t="s">
        <v>7344</v>
      </c>
      <c r="C7740" s="21"/>
      <c r="D7740" s="22">
        <v>0</v>
      </c>
      <c r="E7740" s="23">
        <v>0.24405235192451608</v>
      </c>
      <c r="F7740" s="23">
        <v>-0.12548828638445411</v>
      </c>
      <c r="G7740" s="23">
        <v>6.3576335281259791E-2</v>
      </c>
      <c r="H7740" s="23">
        <v>-0.3050847131353675</v>
      </c>
      <c r="I7740" s="25">
        <f t="shared" si="484"/>
        <v>0</v>
      </c>
      <c r="J7740" s="25">
        <f t="shared" si="485"/>
        <v>0</v>
      </c>
      <c r="K7740" s="25">
        <f t="shared" si="486"/>
        <v>0</v>
      </c>
      <c r="L7740" s="25">
        <f t="shared" si="487"/>
        <v>0</v>
      </c>
      <c r="M7740" s="25">
        <v>0</v>
      </c>
      <c r="N7740" s="25" t="e">
        <v>#N/A</v>
      </c>
      <c r="O7740" s="25" t="e">
        <f>VLOOKUP(A7740,'NFkB target TFs'!$E$10:$E$54,1,FALSE)</f>
        <v>#N/A</v>
      </c>
      <c r="P7740" s="25" t="e">
        <f>VLOOKUP(A7740,'all NFkB targets'!$A$6:$A$571,1,FALSE)</f>
        <v>#N/A</v>
      </c>
    </row>
    <row r="7741" spans="1:16" x14ac:dyDescent="0.25">
      <c r="A7741" s="96" t="s">
        <v>10215</v>
      </c>
      <c r="B7741" s="21" t="s">
        <v>10216</v>
      </c>
      <c r="C7741" s="21"/>
      <c r="D7741" s="22">
        <v>0</v>
      </c>
      <c r="E7741" s="23">
        <v>1.1519194892583177E-2</v>
      </c>
      <c r="F7741" s="23">
        <v>-0.15440740359166821</v>
      </c>
      <c r="G7741" s="23">
        <v>0.10314692710329339</v>
      </c>
      <c r="H7741" s="23">
        <v>-0.30517269424101306</v>
      </c>
      <c r="I7741" s="25">
        <f t="shared" si="484"/>
        <v>0</v>
      </c>
      <c r="J7741" s="25">
        <f t="shared" si="485"/>
        <v>0</v>
      </c>
      <c r="K7741" s="25">
        <f t="shared" si="486"/>
        <v>0</v>
      </c>
      <c r="L7741" s="25">
        <f t="shared" si="487"/>
        <v>0</v>
      </c>
      <c r="M7741" s="25">
        <v>0</v>
      </c>
      <c r="N7741" s="25" t="e">
        <v>#N/A</v>
      </c>
      <c r="O7741" s="25" t="e">
        <f>VLOOKUP(A7741,'NFkB target TFs'!$E$10:$E$54,1,FALSE)</f>
        <v>#N/A</v>
      </c>
      <c r="P7741" s="25" t="e">
        <f>VLOOKUP(A7741,'all NFkB targets'!$A$6:$A$571,1,FALSE)</f>
        <v>#N/A</v>
      </c>
    </row>
    <row r="7742" spans="1:16" x14ac:dyDescent="0.25">
      <c r="A7742" s="96" t="s">
        <v>6267</v>
      </c>
      <c r="B7742" s="21" t="s">
        <v>6268</v>
      </c>
      <c r="C7742" s="21"/>
      <c r="D7742" s="22">
        <v>0</v>
      </c>
      <c r="E7742" s="23">
        <v>-0.24628502695425245</v>
      </c>
      <c r="F7742" s="23">
        <v>0.10080789644657996</v>
      </c>
      <c r="G7742" s="23">
        <v>0.11105083478119467</v>
      </c>
      <c r="H7742" s="23">
        <v>-0.30536085858691658</v>
      </c>
      <c r="I7742" s="25">
        <f t="shared" si="484"/>
        <v>0</v>
      </c>
      <c r="J7742" s="25">
        <f t="shared" si="485"/>
        <v>0</v>
      </c>
      <c r="K7742" s="25">
        <f t="shared" si="486"/>
        <v>0</v>
      </c>
      <c r="L7742" s="25">
        <f t="shared" si="487"/>
        <v>0</v>
      </c>
      <c r="M7742" s="25">
        <v>0</v>
      </c>
      <c r="N7742" s="25" t="e">
        <v>#N/A</v>
      </c>
      <c r="O7742" s="25" t="e">
        <f>VLOOKUP(A7742,'NFkB target TFs'!$E$10:$E$54,1,FALSE)</f>
        <v>#N/A</v>
      </c>
      <c r="P7742" s="25" t="e">
        <f>VLOOKUP(A7742,'all NFkB targets'!$A$6:$A$571,1,FALSE)</f>
        <v>#N/A</v>
      </c>
    </row>
    <row r="7743" spans="1:16" x14ac:dyDescent="0.25">
      <c r="A7743" s="96" t="s">
        <v>2439</v>
      </c>
      <c r="B7743" s="21" t="s">
        <v>941</v>
      </c>
      <c r="C7743" s="21"/>
      <c r="D7743" s="22">
        <v>0</v>
      </c>
      <c r="E7743" s="23">
        <v>0.16963831931428269</v>
      </c>
      <c r="F7743" s="23">
        <v>-7.4124444220693239E-2</v>
      </c>
      <c r="G7743" s="23">
        <v>1.7127316440379483E-2</v>
      </c>
      <c r="H7743" s="23">
        <v>-0.30564207656194997</v>
      </c>
      <c r="I7743" s="25">
        <f t="shared" si="484"/>
        <v>0</v>
      </c>
      <c r="J7743" s="25">
        <f t="shared" si="485"/>
        <v>0</v>
      </c>
      <c r="K7743" s="25">
        <f t="shared" si="486"/>
        <v>0</v>
      </c>
      <c r="L7743" s="25">
        <f t="shared" si="487"/>
        <v>0</v>
      </c>
      <c r="M7743" s="25">
        <v>0</v>
      </c>
      <c r="N7743" s="25" t="e">
        <v>#N/A</v>
      </c>
      <c r="O7743" s="25" t="e">
        <f>VLOOKUP(A7743,'NFkB target TFs'!$E$10:$E$54,1,FALSE)</f>
        <v>#N/A</v>
      </c>
      <c r="P7743" s="25" t="e">
        <f>VLOOKUP(A7743,'all NFkB targets'!$A$6:$A$571,1,FALSE)</f>
        <v>#N/A</v>
      </c>
    </row>
    <row r="7744" spans="1:16" x14ac:dyDescent="0.25">
      <c r="A7744" s="96" t="s">
        <v>15190</v>
      </c>
      <c r="B7744" s="21" t="s">
        <v>15191</v>
      </c>
      <c r="C7744" s="21"/>
      <c r="D7744" s="22">
        <v>0</v>
      </c>
      <c r="E7744" s="24">
        <v>-1.2187205052771564</v>
      </c>
      <c r="F7744" s="24">
        <v>-0.73179126666005756</v>
      </c>
      <c r="G7744" s="24">
        <v>-0.99713314794536423</v>
      </c>
      <c r="H7744" s="24">
        <v>-0.30566303186775751</v>
      </c>
      <c r="I7744" s="25">
        <f t="shared" si="484"/>
        <v>1</v>
      </c>
      <c r="J7744" s="25">
        <f t="shared" si="485"/>
        <v>1</v>
      </c>
      <c r="K7744" s="25">
        <f t="shared" si="486"/>
        <v>1</v>
      </c>
      <c r="L7744" s="25">
        <f t="shared" si="487"/>
        <v>0</v>
      </c>
      <c r="M7744" s="25">
        <v>1</v>
      </c>
      <c r="N7744" s="25" t="e">
        <v>#N/A</v>
      </c>
      <c r="O7744" s="25" t="e">
        <f>VLOOKUP(A7744,'NFkB target TFs'!$E$10:$E$54,1,FALSE)</f>
        <v>#N/A</v>
      </c>
      <c r="P7744" s="25" t="e">
        <f>VLOOKUP(A7744,'all NFkB targets'!$A$6:$A$571,1,FALSE)</f>
        <v>#N/A</v>
      </c>
    </row>
    <row r="7745" spans="1:16" x14ac:dyDescent="0.25">
      <c r="A7745" s="96" t="s">
        <v>8717</v>
      </c>
      <c r="B7745" s="21" t="s">
        <v>8718</v>
      </c>
      <c r="C7745" s="21"/>
      <c r="D7745" s="22">
        <v>0</v>
      </c>
      <c r="E7745" s="23">
        <v>9.4235591036377353E-3</v>
      </c>
      <c r="F7745" s="23">
        <v>8.8462580466331597E-2</v>
      </c>
      <c r="G7745" s="23">
        <v>-0.27405759467719837</v>
      </c>
      <c r="H7745" s="23">
        <v>-0.30600290454761525</v>
      </c>
      <c r="I7745" s="25">
        <f t="shared" si="484"/>
        <v>0</v>
      </c>
      <c r="J7745" s="25">
        <f t="shared" si="485"/>
        <v>0</v>
      </c>
      <c r="K7745" s="25">
        <f t="shared" si="486"/>
        <v>0</v>
      </c>
      <c r="L7745" s="25">
        <f t="shared" si="487"/>
        <v>0</v>
      </c>
      <c r="M7745" s="25">
        <v>0</v>
      </c>
      <c r="N7745" s="25" t="e">
        <v>#N/A</v>
      </c>
      <c r="O7745" s="25" t="e">
        <f>VLOOKUP(A7745,'NFkB target TFs'!$E$10:$E$54,1,FALSE)</f>
        <v>#N/A</v>
      </c>
      <c r="P7745" s="25" t="e">
        <f>VLOOKUP(A7745,'all NFkB targets'!$A$6:$A$571,1,FALSE)</f>
        <v>#N/A</v>
      </c>
    </row>
    <row r="7746" spans="1:16" x14ac:dyDescent="0.25">
      <c r="A7746" s="96" t="s">
        <v>13321</v>
      </c>
      <c r="B7746" s="21" t="s">
        <v>13322</v>
      </c>
      <c r="C7746" s="21"/>
      <c r="D7746" s="22">
        <v>0</v>
      </c>
      <c r="E7746" s="23">
        <v>0.10982165006882016</v>
      </c>
      <c r="F7746" s="28">
        <v>0.2183286107370693</v>
      </c>
      <c r="G7746" s="28">
        <v>0.60623699088697536</v>
      </c>
      <c r="H7746" s="24">
        <v>-0.30611774275916054</v>
      </c>
      <c r="I7746" s="25">
        <f t="shared" si="484"/>
        <v>0</v>
      </c>
      <c r="J7746" s="25">
        <f t="shared" si="485"/>
        <v>0</v>
      </c>
      <c r="K7746" s="25">
        <f t="shared" si="486"/>
        <v>1</v>
      </c>
      <c r="L7746" s="25">
        <f t="shared" si="487"/>
        <v>0</v>
      </c>
      <c r="M7746" s="25">
        <v>1</v>
      </c>
      <c r="N7746" s="25" t="e">
        <v>#N/A</v>
      </c>
      <c r="O7746" s="25" t="e">
        <f>VLOOKUP(A7746,'NFkB target TFs'!$E$10:$E$54,1,FALSE)</f>
        <v>#N/A</v>
      </c>
      <c r="P7746" s="25" t="e">
        <f>VLOOKUP(A7746,'all NFkB targets'!$A$6:$A$571,1,FALSE)</f>
        <v>#N/A</v>
      </c>
    </row>
    <row r="7747" spans="1:16" x14ac:dyDescent="0.25">
      <c r="A7747" s="96" t="s">
        <v>4818</v>
      </c>
      <c r="B7747" s="21" t="s">
        <v>4819</v>
      </c>
      <c r="C7747" s="21"/>
      <c r="D7747" s="22">
        <v>0</v>
      </c>
      <c r="E7747" s="23">
        <v>0.41048596751189598</v>
      </c>
      <c r="F7747" s="23">
        <v>0.23624410494625861</v>
      </c>
      <c r="G7747" s="23">
        <v>-0.27405047512751085</v>
      </c>
      <c r="H7747" s="23">
        <v>-0.30618998735669367</v>
      </c>
      <c r="I7747" s="25">
        <f t="shared" si="484"/>
        <v>0</v>
      </c>
      <c r="J7747" s="25">
        <f t="shared" si="485"/>
        <v>0</v>
      </c>
      <c r="K7747" s="25">
        <f t="shared" si="486"/>
        <v>0</v>
      </c>
      <c r="L7747" s="25">
        <f t="shared" si="487"/>
        <v>0</v>
      </c>
      <c r="M7747" s="25">
        <v>0</v>
      </c>
      <c r="N7747" s="25" t="e">
        <v>#N/A</v>
      </c>
      <c r="O7747" s="25" t="e">
        <f>VLOOKUP(A7747,'NFkB target TFs'!$E$10:$E$54,1,FALSE)</f>
        <v>#N/A</v>
      </c>
      <c r="P7747" s="25" t="e">
        <f>VLOOKUP(A7747,'all NFkB targets'!$A$6:$A$571,1,FALSE)</f>
        <v>#N/A</v>
      </c>
    </row>
    <row r="7748" spans="1:16" x14ac:dyDescent="0.25">
      <c r="A7748" s="96" t="s">
        <v>8449</v>
      </c>
      <c r="B7748" s="21" t="s">
        <v>8450</v>
      </c>
      <c r="C7748" s="21"/>
      <c r="D7748" s="22">
        <v>0</v>
      </c>
      <c r="E7748" s="23">
        <v>-4.1847437248106766E-2</v>
      </c>
      <c r="F7748" s="23">
        <v>0.22168963896927207</v>
      </c>
      <c r="G7748" s="23">
        <v>7.3751647780681731E-2</v>
      </c>
      <c r="H7748" s="23">
        <v>-0.30646323021118443</v>
      </c>
      <c r="I7748" s="25">
        <f t="shared" si="484"/>
        <v>0</v>
      </c>
      <c r="J7748" s="25">
        <f t="shared" si="485"/>
        <v>0</v>
      </c>
      <c r="K7748" s="25">
        <f t="shared" si="486"/>
        <v>0</v>
      </c>
      <c r="L7748" s="25">
        <f t="shared" si="487"/>
        <v>0</v>
      </c>
      <c r="M7748" s="25">
        <v>0</v>
      </c>
      <c r="N7748" s="25" t="e">
        <v>#N/A</v>
      </c>
      <c r="O7748" s="25" t="e">
        <f>VLOOKUP(A7748,'NFkB target TFs'!$E$10:$E$54,1,FALSE)</f>
        <v>#N/A</v>
      </c>
      <c r="P7748" s="25" t="e">
        <f>VLOOKUP(A7748,'all NFkB targets'!$A$6:$A$571,1,FALSE)</f>
        <v>#N/A</v>
      </c>
    </row>
    <row r="7749" spans="1:16" x14ac:dyDescent="0.25">
      <c r="A7749" s="96" t="s">
        <v>13018</v>
      </c>
      <c r="B7749" s="21" t="s">
        <v>13019</v>
      </c>
      <c r="C7749" s="21"/>
      <c r="D7749" s="22">
        <v>0</v>
      </c>
      <c r="E7749" s="24">
        <v>-1.1053322019937932</v>
      </c>
      <c r="F7749" s="24">
        <v>-0.9244265601988384</v>
      </c>
      <c r="G7749" s="24">
        <v>-0.14922209177634863</v>
      </c>
      <c r="H7749" s="24">
        <v>-0.30657235468690319</v>
      </c>
      <c r="I7749" s="25">
        <f t="shared" si="484"/>
        <v>1</v>
      </c>
      <c r="J7749" s="25">
        <f t="shared" si="485"/>
        <v>1</v>
      </c>
      <c r="K7749" s="25">
        <f t="shared" si="486"/>
        <v>0</v>
      </c>
      <c r="L7749" s="25">
        <f t="shared" si="487"/>
        <v>0</v>
      </c>
      <c r="M7749" s="25">
        <v>1</v>
      </c>
      <c r="N7749" s="25" t="e">
        <v>#N/A</v>
      </c>
      <c r="O7749" s="25" t="e">
        <f>VLOOKUP(A7749,'NFkB target TFs'!$E$10:$E$54,1,FALSE)</f>
        <v>#N/A</v>
      </c>
      <c r="P7749" s="25" t="e">
        <f>VLOOKUP(A7749,'all NFkB targets'!$A$6:$A$571,1,FALSE)</f>
        <v>#N/A</v>
      </c>
    </row>
    <row r="7750" spans="1:16" x14ac:dyDescent="0.25">
      <c r="A7750" s="96" t="s">
        <v>2267</v>
      </c>
      <c r="B7750" s="21" t="s">
        <v>2268</v>
      </c>
      <c r="C7750" s="21"/>
      <c r="D7750" s="22">
        <v>0</v>
      </c>
      <c r="E7750" s="23">
        <v>-1.702927406337288E-2</v>
      </c>
      <c r="F7750" s="23">
        <v>6.6994547734291213E-2</v>
      </c>
      <c r="G7750" s="23">
        <v>-0.2349220466405465</v>
      </c>
      <c r="H7750" s="23">
        <v>-0.30707478168590224</v>
      </c>
      <c r="I7750" s="25">
        <f t="shared" si="484"/>
        <v>0</v>
      </c>
      <c r="J7750" s="25">
        <f t="shared" si="485"/>
        <v>0</v>
      </c>
      <c r="K7750" s="25">
        <f t="shared" si="486"/>
        <v>0</v>
      </c>
      <c r="L7750" s="25">
        <f t="shared" si="487"/>
        <v>0</v>
      </c>
      <c r="M7750" s="25">
        <v>0</v>
      </c>
      <c r="N7750" s="25" t="e">
        <v>#N/A</v>
      </c>
      <c r="O7750" s="25" t="e">
        <f>VLOOKUP(A7750,'NFkB target TFs'!$E$10:$E$54,1,FALSE)</f>
        <v>#N/A</v>
      </c>
      <c r="P7750" s="25" t="e">
        <f>VLOOKUP(A7750,'all NFkB targets'!$A$6:$A$571,1,FALSE)</f>
        <v>#N/A</v>
      </c>
    </row>
    <row r="7751" spans="1:16" x14ac:dyDescent="0.25">
      <c r="A7751" s="96" t="s">
        <v>14251</v>
      </c>
      <c r="B7751" s="21" t="s">
        <v>941</v>
      </c>
      <c r="C7751" s="21"/>
      <c r="D7751" s="22">
        <v>0</v>
      </c>
      <c r="E7751" s="23">
        <v>-2.3285005575382961E-2</v>
      </c>
      <c r="F7751" s="23">
        <v>-4.9375799437715036E-2</v>
      </c>
      <c r="G7751" s="24">
        <v>-0.62720398919537224</v>
      </c>
      <c r="H7751" s="24">
        <v>-0.30796731494723456</v>
      </c>
      <c r="I7751" s="25">
        <f t="shared" si="484"/>
        <v>0</v>
      </c>
      <c r="J7751" s="25">
        <f t="shared" si="485"/>
        <v>0</v>
      </c>
      <c r="K7751" s="25">
        <f t="shared" si="486"/>
        <v>1</v>
      </c>
      <c r="L7751" s="25">
        <f t="shared" si="487"/>
        <v>0</v>
      </c>
      <c r="M7751" s="25">
        <v>1</v>
      </c>
      <c r="N7751" s="25" t="e">
        <v>#N/A</v>
      </c>
      <c r="O7751" s="25" t="e">
        <f>VLOOKUP(A7751,'NFkB target TFs'!$E$10:$E$54,1,FALSE)</f>
        <v>#N/A</v>
      </c>
      <c r="P7751" s="25" t="e">
        <f>VLOOKUP(A7751,'all NFkB targets'!$A$6:$A$571,1,FALSE)</f>
        <v>#N/A</v>
      </c>
    </row>
    <row r="7752" spans="1:16" x14ac:dyDescent="0.25">
      <c r="A7752" s="96" t="s">
        <v>11896</v>
      </c>
      <c r="B7752" s="21" t="s">
        <v>941</v>
      </c>
      <c r="C7752" s="21"/>
      <c r="D7752" s="22">
        <v>0</v>
      </c>
      <c r="E7752" s="23">
        <v>8.3451725138081509E-2</v>
      </c>
      <c r="F7752" s="23">
        <v>6.1034955871817537E-2</v>
      </c>
      <c r="G7752" s="23">
        <v>8.9581321151366328E-2</v>
      </c>
      <c r="H7752" s="23">
        <v>-0.30815270457262023</v>
      </c>
      <c r="I7752" s="25">
        <f t="shared" si="484"/>
        <v>0</v>
      </c>
      <c r="J7752" s="25">
        <f t="shared" si="485"/>
        <v>0</v>
      </c>
      <c r="K7752" s="25">
        <f t="shared" si="486"/>
        <v>0</v>
      </c>
      <c r="L7752" s="25">
        <f t="shared" si="487"/>
        <v>0</v>
      </c>
      <c r="M7752" s="25">
        <v>0</v>
      </c>
      <c r="N7752" s="25" t="e">
        <v>#N/A</v>
      </c>
      <c r="O7752" s="25" t="e">
        <f>VLOOKUP(A7752,'NFkB target TFs'!$E$10:$E$54,1,FALSE)</f>
        <v>#N/A</v>
      </c>
      <c r="P7752" s="25" t="e">
        <f>VLOOKUP(A7752,'all NFkB targets'!$A$6:$A$571,1,FALSE)</f>
        <v>#N/A</v>
      </c>
    </row>
    <row r="7753" spans="1:16" x14ac:dyDescent="0.25">
      <c r="A7753" s="96" t="s">
        <v>2613</v>
      </c>
      <c r="B7753" s="21" t="s">
        <v>941</v>
      </c>
      <c r="C7753" s="21"/>
      <c r="D7753" s="22">
        <v>0</v>
      </c>
      <c r="E7753" s="23">
        <v>-6.9360179084786741E-2</v>
      </c>
      <c r="F7753" s="23">
        <v>-0.31493297872843384</v>
      </c>
      <c r="G7753" s="23">
        <v>-0.16210147763412661</v>
      </c>
      <c r="H7753" s="23">
        <v>-0.30854096220396604</v>
      </c>
      <c r="I7753" s="25">
        <f t="shared" si="484"/>
        <v>0</v>
      </c>
      <c r="J7753" s="25">
        <f t="shared" si="485"/>
        <v>0</v>
      </c>
      <c r="K7753" s="25">
        <f t="shared" si="486"/>
        <v>0</v>
      </c>
      <c r="L7753" s="25">
        <f t="shared" si="487"/>
        <v>0</v>
      </c>
      <c r="M7753" s="25">
        <v>0</v>
      </c>
      <c r="N7753" s="25" t="e">
        <v>#N/A</v>
      </c>
      <c r="O7753" s="25" t="e">
        <f>VLOOKUP(A7753,'NFkB target TFs'!$E$10:$E$54,1,FALSE)</f>
        <v>#N/A</v>
      </c>
      <c r="P7753" s="25" t="e">
        <f>VLOOKUP(A7753,'all NFkB targets'!$A$6:$A$571,1,FALSE)</f>
        <v>#N/A</v>
      </c>
    </row>
    <row r="7754" spans="1:16" x14ac:dyDescent="0.25">
      <c r="A7754" s="96" t="s">
        <v>8981</v>
      </c>
      <c r="B7754" s="21" t="s">
        <v>941</v>
      </c>
      <c r="C7754" s="21"/>
      <c r="D7754" s="22">
        <v>0</v>
      </c>
      <c r="E7754" s="23">
        <v>0.39336058626664555</v>
      </c>
      <c r="F7754" s="23">
        <v>0.34265731677840811</v>
      </c>
      <c r="G7754" s="23">
        <v>-0.16955555050377774</v>
      </c>
      <c r="H7754" s="23">
        <v>-0.30902453299706922</v>
      </c>
      <c r="I7754" s="25">
        <f t="shared" si="484"/>
        <v>0</v>
      </c>
      <c r="J7754" s="25">
        <f t="shared" si="485"/>
        <v>0</v>
      </c>
      <c r="K7754" s="25">
        <f t="shared" si="486"/>
        <v>0</v>
      </c>
      <c r="L7754" s="25">
        <f t="shared" si="487"/>
        <v>0</v>
      </c>
      <c r="M7754" s="25">
        <v>0</v>
      </c>
      <c r="N7754" s="25" t="e">
        <v>#N/A</v>
      </c>
      <c r="O7754" s="25" t="e">
        <f>VLOOKUP(A7754,'NFkB target TFs'!$E$10:$E$54,1,FALSE)</f>
        <v>#N/A</v>
      </c>
      <c r="P7754" s="25" t="e">
        <f>VLOOKUP(A7754,'all NFkB targets'!$A$6:$A$571,1,FALSE)</f>
        <v>#N/A</v>
      </c>
    </row>
    <row r="7755" spans="1:16" x14ac:dyDescent="0.25">
      <c r="A7755" s="96" t="s">
        <v>2025</v>
      </c>
      <c r="B7755" s="21" t="s">
        <v>2026</v>
      </c>
      <c r="C7755" s="21"/>
      <c r="D7755" s="22">
        <v>0</v>
      </c>
      <c r="E7755" s="23">
        <v>2.6002416800175711E-2</v>
      </c>
      <c r="F7755" s="23">
        <v>1.7662597293964494E-2</v>
      </c>
      <c r="G7755" s="23">
        <v>-8.4838320186697638E-2</v>
      </c>
      <c r="H7755" s="23">
        <v>-0.3093161559197623</v>
      </c>
      <c r="I7755" s="25">
        <f t="shared" si="484"/>
        <v>0</v>
      </c>
      <c r="J7755" s="25">
        <f t="shared" si="485"/>
        <v>0</v>
      </c>
      <c r="K7755" s="25">
        <f t="shared" si="486"/>
        <v>0</v>
      </c>
      <c r="L7755" s="25">
        <f t="shared" si="487"/>
        <v>0</v>
      </c>
      <c r="M7755" s="25">
        <v>0</v>
      </c>
      <c r="N7755" s="25" t="e">
        <v>#N/A</v>
      </c>
      <c r="O7755" s="25" t="e">
        <f>VLOOKUP(A7755,'NFkB target TFs'!$E$10:$E$54,1,FALSE)</f>
        <v>#N/A</v>
      </c>
      <c r="P7755" s="25" t="e">
        <f>VLOOKUP(A7755,'all NFkB targets'!$A$6:$A$571,1,FALSE)</f>
        <v>#N/A</v>
      </c>
    </row>
    <row r="7756" spans="1:16" x14ac:dyDescent="0.25">
      <c r="A7756" s="96" t="s">
        <v>8435</v>
      </c>
      <c r="B7756" s="21" t="s">
        <v>8436</v>
      </c>
      <c r="C7756" s="21"/>
      <c r="D7756" s="22">
        <v>0</v>
      </c>
      <c r="E7756" s="23">
        <v>0.31913487999568185</v>
      </c>
      <c r="F7756" s="23">
        <v>0.33329936882352507</v>
      </c>
      <c r="G7756" s="23">
        <v>-4.2165159609418447E-2</v>
      </c>
      <c r="H7756" s="23">
        <v>-0.30953649213540974</v>
      </c>
      <c r="I7756" s="25">
        <f t="shared" si="484"/>
        <v>0</v>
      </c>
      <c r="J7756" s="25">
        <f t="shared" si="485"/>
        <v>0</v>
      </c>
      <c r="K7756" s="25">
        <f t="shared" si="486"/>
        <v>0</v>
      </c>
      <c r="L7756" s="25">
        <f t="shared" si="487"/>
        <v>0</v>
      </c>
      <c r="M7756" s="25">
        <v>0</v>
      </c>
      <c r="N7756" s="25" t="e">
        <v>#N/A</v>
      </c>
      <c r="O7756" s="25" t="e">
        <f>VLOOKUP(A7756,'NFkB target TFs'!$E$10:$E$54,1,FALSE)</f>
        <v>#N/A</v>
      </c>
      <c r="P7756" s="25" t="e">
        <f>VLOOKUP(A7756,'all NFkB targets'!$A$6:$A$571,1,FALSE)</f>
        <v>#N/A</v>
      </c>
    </row>
    <row r="7757" spans="1:16" x14ac:dyDescent="0.25">
      <c r="A7757" s="96" t="s">
        <v>1955</v>
      </c>
      <c r="B7757" s="21" t="s">
        <v>1956</v>
      </c>
      <c r="C7757" s="21"/>
      <c r="D7757" s="22">
        <v>0</v>
      </c>
      <c r="E7757" s="23">
        <v>-0.31126773819890002</v>
      </c>
      <c r="F7757" s="23">
        <v>-4.5567472659524953E-2</v>
      </c>
      <c r="G7757" s="23">
        <v>-0.29212731735412051</v>
      </c>
      <c r="H7757" s="23">
        <v>-0.30992283796005587</v>
      </c>
      <c r="I7757" s="25">
        <f t="shared" si="484"/>
        <v>0</v>
      </c>
      <c r="J7757" s="25">
        <f t="shared" si="485"/>
        <v>0</v>
      </c>
      <c r="K7757" s="25">
        <f t="shared" si="486"/>
        <v>0</v>
      </c>
      <c r="L7757" s="25">
        <f t="shared" si="487"/>
        <v>0</v>
      </c>
      <c r="M7757" s="25">
        <v>0</v>
      </c>
      <c r="N7757" s="25" t="e">
        <v>#N/A</v>
      </c>
      <c r="O7757" s="25" t="e">
        <f>VLOOKUP(A7757,'NFkB target TFs'!$E$10:$E$54,1,FALSE)</f>
        <v>#N/A</v>
      </c>
      <c r="P7757" s="25" t="e">
        <f>VLOOKUP(A7757,'all NFkB targets'!$A$6:$A$571,1,FALSE)</f>
        <v>#N/A</v>
      </c>
    </row>
    <row r="7758" spans="1:16" x14ac:dyDescent="0.25">
      <c r="A7758" s="96" t="s">
        <v>8636</v>
      </c>
      <c r="B7758" s="21" t="s">
        <v>8637</v>
      </c>
      <c r="C7758" s="21"/>
      <c r="D7758" s="22">
        <v>0</v>
      </c>
      <c r="E7758" s="23">
        <v>0.2439442439352468</v>
      </c>
      <c r="F7758" s="23">
        <v>0.15209177839184967</v>
      </c>
      <c r="G7758" s="23">
        <v>0.3297344682926755</v>
      </c>
      <c r="H7758" s="23">
        <v>-0.30994568946690493</v>
      </c>
      <c r="I7758" s="25">
        <f t="shared" si="484"/>
        <v>0</v>
      </c>
      <c r="J7758" s="25">
        <f t="shared" si="485"/>
        <v>0</v>
      </c>
      <c r="K7758" s="25">
        <f t="shared" si="486"/>
        <v>0</v>
      </c>
      <c r="L7758" s="25">
        <f t="shared" si="487"/>
        <v>0</v>
      </c>
      <c r="M7758" s="25">
        <v>0</v>
      </c>
      <c r="N7758" s="25" t="e">
        <v>#N/A</v>
      </c>
      <c r="O7758" s="25" t="e">
        <f>VLOOKUP(A7758,'NFkB target TFs'!$E$10:$E$54,1,FALSE)</f>
        <v>#N/A</v>
      </c>
      <c r="P7758" s="25" t="e">
        <f>VLOOKUP(A7758,'all NFkB targets'!$A$6:$A$571,1,FALSE)</f>
        <v>#N/A</v>
      </c>
    </row>
    <row r="7759" spans="1:16" x14ac:dyDescent="0.25">
      <c r="A7759" s="96" t="s">
        <v>3694</v>
      </c>
      <c r="B7759" s="21" t="s">
        <v>3695</v>
      </c>
      <c r="C7759" s="21"/>
      <c r="D7759" s="22">
        <v>0</v>
      </c>
      <c r="E7759" s="23">
        <v>0.12695591834673592</v>
      </c>
      <c r="F7759" s="23">
        <v>-2.2401117501110068E-2</v>
      </c>
      <c r="G7759" s="23">
        <v>0.1755199207954054</v>
      </c>
      <c r="H7759" s="23">
        <v>-0.30997725592095943</v>
      </c>
      <c r="I7759" s="25">
        <f t="shared" si="484"/>
        <v>0</v>
      </c>
      <c r="J7759" s="25">
        <f t="shared" si="485"/>
        <v>0</v>
      </c>
      <c r="K7759" s="25">
        <f t="shared" si="486"/>
        <v>0</v>
      </c>
      <c r="L7759" s="25">
        <f t="shared" si="487"/>
        <v>0</v>
      </c>
      <c r="M7759" s="25">
        <v>0</v>
      </c>
      <c r="N7759" s="25" t="e">
        <v>#N/A</v>
      </c>
      <c r="O7759" s="25" t="e">
        <f>VLOOKUP(A7759,'NFkB target TFs'!$E$10:$E$54,1,FALSE)</f>
        <v>#N/A</v>
      </c>
      <c r="P7759" s="25" t="e">
        <f>VLOOKUP(A7759,'all NFkB targets'!$A$6:$A$571,1,FALSE)</f>
        <v>#N/A</v>
      </c>
    </row>
    <row r="7760" spans="1:16" x14ac:dyDescent="0.25">
      <c r="A7760" s="96" t="s">
        <v>14345</v>
      </c>
      <c r="B7760" s="21" t="s">
        <v>14346</v>
      </c>
      <c r="C7760" s="21"/>
      <c r="D7760" s="22">
        <v>0</v>
      </c>
      <c r="E7760" s="24">
        <v>-0.86587244992887813</v>
      </c>
      <c r="F7760" s="28">
        <v>0.35970319280318319</v>
      </c>
      <c r="G7760" s="24">
        <v>-1.9164133697270254</v>
      </c>
      <c r="H7760" s="24">
        <v>-0.31024157246083001</v>
      </c>
      <c r="I7760" s="25">
        <f t="shared" si="484"/>
        <v>1</v>
      </c>
      <c r="J7760" s="25">
        <f t="shared" si="485"/>
        <v>0</v>
      </c>
      <c r="K7760" s="25">
        <f t="shared" si="486"/>
        <v>1</v>
      </c>
      <c r="L7760" s="25">
        <f t="shared" si="487"/>
        <v>0</v>
      </c>
      <c r="M7760" s="25">
        <v>1</v>
      </c>
      <c r="N7760" s="25" t="e">
        <v>#N/A</v>
      </c>
      <c r="O7760" s="25" t="e">
        <f>VLOOKUP(A7760,'NFkB target TFs'!$E$10:$E$54,1,FALSE)</f>
        <v>#N/A</v>
      </c>
      <c r="P7760" s="25" t="e">
        <f>VLOOKUP(A7760,'all NFkB targets'!$A$6:$A$571,1,FALSE)</f>
        <v>#N/A</v>
      </c>
    </row>
    <row r="7761" spans="1:16" x14ac:dyDescent="0.25">
      <c r="A7761" s="96" t="s">
        <v>559</v>
      </c>
      <c r="B7761" s="21" t="s">
        <v>560</v>
      </c>
      <c r="C7761" s="21"/>
      <c r="D7761" s="22">
        <v>0</v>
      </c>
      <c r="E7761" s="23">
        <v>0.19031960858100899</v>
      </c>
      <c r="F7761" s="23">
        <v>-8.3930720636820347E-2</v>
      </c>
      <c r="G7761" s="23">
        <v>0.22182422982782796</v>
      </c>
      <c r="H7761" s="23">
        <v>-0.31030737546758203</v>
      </c>
      <c r="I7761" s="25">
        <f t="shared" si="484"/>
        <v>0</v>
      </c>
      <c r="J7761" s="25">
        <f t="shared" si="485"/>
        <v>0</v>
      </c>
      <c r="K7761" s="25">
        <f t="shared" si="486"/>
        <v>0</v>
      </c>
      <c r="L7761" s="25">
        <f t="shared" si="487"/>
        <v>0</v>
      </c>
      <c r="M7761" s="25">
        <v>0</v>
      </c>
      <c r="N7761" s="25" t="e">
        <v>#N/A</v>
      </c>
      <c r="O7761" s="25" t="e">
        <f>VLOOKUP(A7761,'NFkB target TFs'!$E$10:$E$54,1,FALSE)</f>
        <v>#N/A</v>
      </c>
      <c r="P7761" s="25" t="e">
        <f>VLOOKUP(A7761,'all NFkB targets'!$A$6:$A$571,1,FALSE)</f>
        <v>#N/A</v>
      </c>
    </row>
    <row r="7762" spans="1:16" x14ac:dyDescent="0.25">
      <c r="A7762" s="96" t="s">
        <v>6832</v>
      </c>
      <c r="B7762" s="21" t="s">
        <v>6833</v>
      </c>
      <c r="C7762" s="21"/>
      <c r="D7762" s="22">
        <v>0</v>
      </c>
      <c r="E7762" s="23">
        <v>0.28694921339498969</v>
      </c>
      <c r="F7762" s="23">
        <v>-0.25979603176724936</v>
      </c>
      <c r="G7762" s="23">
        <v>0.23552733440022824</v>
      </c>
      <c r="H7762" s="23">
        <v>-0.31057770503713361</v>
      </c>
      <c r="I7762" s="25">
        <f t="shared" si="484"/>
        <v>0</v>
      </c>
      <c r="J7762" s="25">
        <f t="shared" si="485"/>
        <v>0</v>
      </c>
      <c r="K7762" s="25">
        <f t="shared" si="486"/>
        <v>0</v>
      </c>
      <c r="L7762" s="25">
        <f t="shared" si="487"/>
        <v>0</v>
      </c>
      <c r="M7762" s="25">
        <v>0</v>
      </c>
      <c r="N7762" s="25" t="e">
        <v>#N/A</v>
      </c>
      <c r="O7762" s="25" t="e">
        <f>VLOOKUP(A7762,'NFkB target TFs'!$E$10:$E$54,1,FALSE)</f>
        <v>#N/A</v>
      </c>
      <c r="P7762" s="25" t="e">
        <f>VLOOKUP(A7762,'all NFkB targets'!$A$6:$A$571,1,FALSE)</f>
        <v>#N/A</v>
      </c>
    </row>
    <row r="7763" spans="1:16" x14ac:dyDescent="0.25">
      <c r="A7763" s="96" t="s">
        <v>3674</v>
      </c>
      <c r="B7763" s="21" t="s">
        <v>3675</v>
      </c>
      <c r="C7763" s="21"/>
      <c r="D7763" s="22">
        <v>0</v>
      </c>
      <c r="E7763" s="23">
        <v>0.29978037110980499</v>
      </c>
      <c r="F7763" s="23">
        <v>-0.31153589908954993</v>
      </c>
      <c r="G7763" s="23">
        <v>-0.39587008854088612</v>
      </c>
      <c r="H7763" s="23">
        <v>-0.31063893137796689</v>
      </c>
      <c r="I7763" s="25">
        <f t="shared" si="484"/>
        <v>0</v>
      </c>
      <c r="J7763" s="25">
        <f t="shared" si="485"/>
        <v>0</v>
      </c>
      <c r="K7763" s="25">
        <f t="shared" si="486"/>
        <v>0</v>
      </c>
      <c r="L7763" s="25">
        <f t="shared" si="487"/>
        <v>0</v>
      </c>
      <c r="M7763" s="25">
        <v>0</v>
      </c>
      <c r="N7763" s="25" t="e">
        <v>#N/A</v>
      </c>
      <c r="O7763" s="25" t="e">
        <f>VLOOKUP(A7763,'NFkB target TFs'!$E$10:$E$54,1,FALSE)</f>
        <v>#N/A</v>
      </c>
      <c r="P7763" s="25" t="e">
        <f>VLOOKUP(A7763,'all NFkB targets'!$A$6:$A$571,1,FALSE)</f>
        <v>#N/A</v>
      </c>
    </row>
    <row r="7764" spans="1:16" x14ac:dyDescent="0.25">
      <c r="A7764" s="96" t="s">
        <v>8215</v>
      </c>
      <c r="B7764" s="21" t="s">
        <v>8216</v>
      </c>
      <c r="C7764" s="21"/>
      <c r="D7764" s="22">
        <v>0</v>
      </c>
      <c r="E7764" s="23">
        <v>-0.10086598987038325</v>
      </c>
      <c r="F7764" s="23">
        <v>-0.35171568636109352</v>
      </c>
      <c r="G7764" s="23">
        <v>-0.32629087858453942</v>
      </c>
      <c r="H7764" s="23">
        <v>-0.31069784333141615</v>
      </c>
      <c r="I7764" s="25">
        <f t="shared" si="484"/>
        <v>0</v>
      </c>
      <c r="J7764" s="25">
        <f t="shared" si="485"/>
        <v>0</v>
      </c>
      <c r="K7764" s="25">
        <f t="shared" si="486"/>
        <v>0</v>
      </c>
      <c r="L7764" s="25">
        <f t="shared" si="487"/>
        <v>0</v>
      </c>
      <c r="M7764" s="25">
        <v>0</v>
      </c>
      <c r="N7764" s="25" t="e">
        <v>#N/A</v>
      </c>
      <c r="O7764" s="25" t="e">
        <f>VLOOKUP(A7764,'NFkB target TFs'!$E$10:$E$54,1,FALSE)</f>
        <v>#N/A</v>
      </c>
      <c r="P7764" s="25" t="e">
        <f>VLOOKUP(A7764,'all NFkB targets'!$A$6:$A$571,1,FALSE)</f>
        <v>#N/A</v>
      </c>
    </row>
    <row r="7765" spans="1:16" x14ac:dyDescent="0.25">
      <c r="A7765" s="96" t="s">
        <v>6352</v>
      </c>
      <c r="B7765" s="21" t="s">
        <v>6353</v>
      </c>
      <c r="C7765" s="21"/>
      <c r="D7765" s="22">
        <v>0</v>
      </c>
      <c r="E7765" s="23">
        <v>1.5181184057024205E-2</v>
      </c>
      <c r="F7765" s="23">
        <v>-2.6776629797392933E-2</v>
      </c>
      <c r="G7765" s="23">
        <v>-0.27818049413806806</v>
      </c>
      <c r="H7765" s="23">
        <v>-0.31083973136622911</v>
      </c>
      <c r="I7765" s="25">
        <f t="shared" si="484"/>
        <v>0</v>
      </c>
      <c r="J7765" s="25">
        <f t="shared" si="485"/>
        <v>0</v>
      </c>
      <c r="K7765" s="25">
        <f t="shared" si="486"/>
        <v>0</v>
      </c>
      <c r="L7765" s="25">
        <f t="shared" si="487"/>
        <v>0</v>
      </c>
      <c r="M7765" s="25">
        <v>0</v>
      </c>
      <c r="N7765" s="25" t="e">
        <v>#N/A</v>
      </c>
      <c r="O7765" s="25" t="e">
        <f>VLOOKUP(A7765,'NFkB target TFs'!$E$10:$E$54,1,FALSE)</f>
        <v>#N/A</v>
      </c>
      <c r="P7765" s="25" t="e">
        <f>VLOOKUP(A7765,'all NFkB targets'!$A$6:$A$571,1,FALSE)</f>
        <v>#N/A</v>
      </c>
    </row>
    <row r="7766" spans="1:16" x14ac:dyDescent="0.25">
      <c r="A7766" s="96" t="s">
        <v>14123</v>
      </c>
      <c r="B7766" s="21" t="s">
        <v>14124</v>
      </c>
      <c r="C7766" s="21"/>
      <c r="D7766" s="22">
        <v>0</v>
      </c>
      <c r="E7766" s="23">
        <v>0.11131959194627992</v>
      </c>
      <c r="F7766" s="24">
        <v>-0.23833523259572417</v>
      </c>
      <c r="G7766" s="24">
        <v>-0.60034186762176545</v>
      </c>
      <c r="H7766" s="24">
        <v>-0.31084602120727961</v>
      </c>
      <c r="I7766" s="25">
        <f t="shared" si="484"/>
        <v>0</v>
      </c>
      <c r="J7766" s="25">
        <f t="shared" si="485"/>
        <v>0</v>
      </c>
      <c r="K7766" s="25">
        <f t="shared" si="486"/>
        <v>1</v>
      </c>
      <c r="L7766" s="25">
        <f t="shared" si="487"/>
        <v>0</v>
      </c>
      <c r="M7766" s="25">
        <v>1</v>
      </c>
      <c r="N7766" s="25" t="e">
        <v>#N/A</v>
      </c>
      <c r="O7766" s="25" t="e">
        <f>VLOOKUP(A7766,'NFkB target TFs'!$E$10:$E$54,1,FALSE)</f>
        <v>#N/A</v>
      </c>
      <c r="P7766" s="25" t="e">
        <f>VLOOKUP(A7766,'all NFkB targets'!$A$6:$A$571,1,FALSE)</f>
        <v>#N/A</v>
      </c>
    </row>
    <row r="7767" spans="1:16" x14ac:dyDescent="0.25">
      <c r="A7767" s="96" t="s">
        <v>3516</v>
      </c>
      <c r="B7767" s="21" t="s">
        <v>3517</v>
      </c>
      <c r="C7767" s="21"/>
      <c r="D7767" s="22">
        <v>0</v>
      </c>
      <c r="E7767" s="23">
        <v>0.38704020177937348</v>
      </c>
      <c r="F7767" s="23">
        <v>0.28639903378366915</v>
      </c>
      <c r="G7767" s="23">
        <v>0.16983619014979223</v>
      </c>
      <c r="H7767" s="23">
        <v>-0.31093528278814681</v>
      </c>
      <c r="I7767" s="25">
        <f t="shared" si="484"/>
        <v>0</v>
      </c>
      <c r="J7767" s="25">
        <f t="shared" si="485"/>
        <v>0</v>
      </c>
      <c r="K7767" s="25">
        <f t="shared" si="486"/>
        <v>0</v>
      </c>
      <c r="L7767" s="25">
        <f t="shared" si="487"/>
        <v>0</v>
      </c>
      <c r="M7767" s="25">
        <v>0</v>
      </c>
      <c r="N7767" s="25" t="e">
        <v>#N/A</v>
      </c>
      <c r="O7767" s="25" t="e">
        <f>VLOOKUP(A7767,'NFkB target TFs'!$E$10:$E$54,1,FALSE)</f>
        <v>#N/A</v>
      </c>
      <c r="P7767" s="25" t="e">
        <f>VLOOKUP(A7767,'all NFkB targets'!$A$6:$A$571,1,FALSE)</f>
        <v>#N/A</v>
      </c>
    </row>
    <row r="7768" spans="1:16" x14ac:dyDescent="0.25">
      <c r="A7768" s="96" t="s">
        <v>7454</v>
      </c>
      <c r="B7768" s="21" t="s">
        <v>7455</v>
      </c>
      <c r="C7768" s="21"/>
      <c r="D7768" s="22">
        <v>0</v>
      </c>
      <c r="E7768" s="23">
        <v>5.5496622501116873E-2</v>
      </c>
      <c r="F7768" s="23">
        <v>0.17131328649940647</v>
      </c>
      <c r="G7768" s="23">
        <v>-0.28861042438172202</v>
      </c>
      <c r="H7768" s="23">
        <v>-0.31126113282532658</v>
      </c>
      <c r="I7768" s="25">
        <f t="shared" si="484"/>
        <v>0</v>
      </c>
      <c r="J7768" s="25">
        <f t="shared" si="485"/>
        <v>0</v>
      </c>
      <c r="K7768" s="25">
        <f t="shared" si="486"/>
        <v>0</v>
      </c>
      <c r="L7768" s="25">
        <f t="shared" si="487"/>
        <v>0</v>
      </c>
      <c r="M7768" s="25">
        <v>0</v>
      </c>
      <c r="N7768" s="25" t="e">
        <v>#N/A</v>
      </c>
      <c r="O7768" s="25" t="e">
        <f>VLOOKUP(A7768,'NFkB target TFs'!$E$10:$E$54,1,FALSE)</f>
        <v>#N/A</v>
      </c>
      <c r="P7768" s="25" t="e">
        <f>VLOOKUP(A7768,'all NFkB targets'!$A$6:$A$571,1,FALSE)</f>
        <v>#N/A</v>
      </c>
    </row>
    <row r="7769" spans="1:16" x14ac:dyDescent="0.25">
      <c r="A7769" s="96" t="s">
        <v>7912</v>
      </c>
      <c r="B7769" s="21" t="s">
        <v>941</v>
      </c>
      <c r="C7769" s="21"/>
      <c r="D7769" s="22">
        <v>0</v>
      </c>
      <c r="E7769" s="23">
        <v>-0.49450114248213661</v>
      </c>
      <c r="F7769" s="23">
        <v>-0.30184845845417813</v>
      </c>
      <c r="G7769" s="23">
        <v>-0.21036157205937564</v>
      </c>
      <c r="H7769" s="23">
        <v>-0.31174962817740715</v>
      </c>
      <c r="I7769" s="25">
        <f t="shared" si="484"/>
        <v>0</v>
      </c>
      <c r="J7769" s="25">
        <f t="shared" si="485"/>
        <v>0</v>
      </c>
      <c r="K7769" s="25">
        <f t="shared" si="486"/>
        <v>0</v>
      </c>
      <c r="L7769" s="25">
        <f t="shared" si="487"/>
        <v>0</v>
      </c>
      <c r="M7769" s="25">
        <v>0</v>
      </c>
      <c r="N7769" s="25" t="e">
        <v>#N/A</v>
      </c>
      <c r="O7769" s="25" t="e">
        <f>VLOOKUP(A7769,'NFkB target TFs'!$E$10:$E$54,1,FALSE)</f>
        <v>#N/A</v>
      </c>
      <c r="P7769" s="25" t="e">
        <f>VLOOKUP(A7769,'all NFkB targets'!$A$6:$A$571,1,FALSE)</f>
        <v>#N/A</v>
      </c>
    </row>
    <row r="7770" spans="1:16" x14ac:dyDescent="0.25">
      <c r="A7770" s="96" t="s">
        <v>8687</v>
      </c>
      <c r="B7770" s="21" t="s">
        <v>8688</v>
      </c>
      <c r="C7770" s="21"/>
      <c r="D7770" s="22">
        <v>0</v>
      </c>
      <c r="E7770" s="23">
        <v>-0.13405935412158893</v>
      </c>
      <c r="F7770" s="23">
        <v>8.6513063158662716E-3</v>
      </c>
      <c r="G7770" s="23">
        <v>-8.8106632210939284E-2</v>
      </c>
      <c r="H7770" s="23">
        <v>-0.31212126463155326</v>
      </c>
      <c r="I7770" s="25">
        <f t="shared" si="484"/>
        <v>0</v>
      </c>
      <c r="J7770" s="25">
        <f t="shared" si="485"/>
        <v>0</v>
      </c>
      <c r="K7770" s="25">
        <f t="shared" si="486"/>
        <v>0</v>
      </c>
      <c r="L7770" s="25">
        <f t="shared" si="487"/>
        <v>0</v>
      </c>
      <c r="M7770" s="25">
        <v>0</v>
      </c>
      <c r="N7770" s="25" t="e">
        <v>#N/A</v>
      </c>
      <c r="O7770" s="25" t="e">
        <f>VLOOKUP(A7770,'NFkB target TFs'!$E$10:$E$54,1,FALSE)</f>
        <v>#N/A</v>
      </c>
      <c r="P7770" s="25" t="e">
        <f>VLOOKUP(A7770,'all NFkB targets'!$A$6:$A$571,1,FALSE)</f>
        <v>#N/A</v>
      </c>
    </row>
    <row r="7771" spans="1:16" x14ac:dyDescent="0.25">
      <c r="A7771" s="96" t="s">
        <v>5705</v>
      </c>
      <c r="B7771" s="21" t="s">
        <v>5706</v>
      </c>
      <c r="C7771" s="21"/>
      <c r="D7771" s="22">
        <v>0</v>
      </c>
      <c r="E7771" s="23">
        <v>-0.49956060197473368</v>
      </c>
      <c r="F7771" s="23">
        <v>-0.46092563607272263</v>
      </c>
      <c r="G7771" s="23">
        <v>-0.52978780452505503</v>
      </c>
      <c r="H7771" s="23">
        <v>-0.31223558562502013</v>
      </c>
      <c r="I7771" s="25">
        <f t="shared" si="484"/>
        <v>0</v>
      </c>
      <c r="J7771" s="25">
        <f t="shared" si="485"/>
        <v>0</v>
      </c>
      <c r="K7771" s="25">
        <f t="shared" si="486"/>
        <v>0</v>
      </c>
      <c r="L7771" s="25">
        <f t="shared" si="487"/>
        <v>0</v>
      </c>
      <c r="M7771" s="25">
        <v>0</v>
      </c>
      <c r="N7771" s="25" t="e">
        <v>#N/A</v>
      </c>
      <c r="O7771" s="25" t="e">
        <f>VLOOKUP(A7771,'NFkB target TFs'!$E$10:$E$54,1,FALSE)</f>
        <v>#N/A</v>
      </c>
      <c r="P7771" s="25" t="e">
        <f>VLOOKUP(A7771,'all NFkB targets'!$A$6:$A$571,1,FALSE)</f>
        <v>#N/A</v>
      </c>
    </row>
    <row r="7772" spans="1:16" x14ac:dyDescent="0.25">
      <c r="A7772" s="96" t="s">
        <v>10124</v>
      </c>
      <c r="B7772" s="21" t="s">
        <v>10125</v>
      </c>
      <c r="C7772" s="21"/>
      <c r="D7772" s="22">
        <v>0</v>
      </c>
      <c r="E7772" s="23">
        <v>-0.31268141373361785</v>
      </c>
      <c r="F7772" s="23">
        <v>0.26392882312275728</v>
      </c>
      <c r="G7772" s="23">
        <v>2.0760053747381876E-2</v>
      </c>
      <c r="H7772" s="23">
        <v>-0.31257607170284574</v>
      </c>
      <c r="I7772" s="25">
        <f t="shared" si="484"/>
        <v>0</v>
      </c>
      <c r="J7772" s="25">
        <f t="shared" si="485"/>
        <v>0</v>
      </c>
      <c r="K7772" s="25">
        <f t="shared" si="486"/>
        <v>0</v>
      </c>
      <c r="L7772" s="25">
        <f t="shared" si="487"/>
        <v>0</v>
      </c>
      <c r="M7772" s="25">
        <v>0</v>
      </c>
      <c r="N7772" s="25" t="e">
        <v>#N/A</v>
      </c>
      <c r="O7772" s="25" t="e">
        <f>VLOOKUP(A7772,'NFkB target TFs'!$E$10:$E$54,1,FALSE)</f>
        <v>#N/A</v>
      </c>
      <c r="P7772" s="25" t="e">
        <f>VLOOKUP(A7772,'all NFkB targets'!$A$6:$A$571,1,FALSE)</f>
        <v>#N/A</v>
      </c>
    </row>
    <row r="7773" spans="1:16" x14ac:dyDescent="0.25">
      <c r="A7773" s="96" t="s">
        <v>1748</v>
      </c>
      <c r="B7773" s="21" t="s">
        <v>1749</v>
      </c>
      <c r="C7773" s="21"/>
      <c r="D7773" s="22">
        <v>0</v>
      </c>
      <c r="E7773" s="23">
        <v>-8.6841682563847861E-2</v>
      </c>
      <c r="F7773" s="23">
        <v>-0.24950556217147665</v>
      </c>
      <c r="G7773" s="23">
        <v>0.12685744527087198</v>
      </c>
      <c r="H7773" s="23">
        <v>-0.31326851178175208</v>
      </c>
      <c r="I7773" s="25">
        <f t="shared" si="484"/>
        <v>0</v>
      </c>
      <c r="J7773" s="25">
        <f t="shared" si="485"/>
        <v>0</v>
      </c>
      <c r="K7773" s="25">
        <f t="shared" si="486"/>
        <v>0</v>
      </c>
      <c r="L7773" s="25">
        <f t="shared" si="487"/>
        <v>0</v>
      </c>
      <c r="M7773" s="25">
        <v>0</v>
      </c>
      <c r="N7773" s="25" t="e">
        <v>#N/A</v>
      </c>
      <c r="O7773" s="25" t="e">
        <f>VLOOKUP(A7773,'NFkB target TFs'!$E$10:$E$54,1,FALSE)</f>
        <v>#N/A</v>
      </c>
      <c r="P7773" s="25" t="e">
        <f>VLOOKUP(A7773,'all NFkB targets'!$A$6:$A$571,1,FALSE)</f>
        <v>#N/A</v>
      </c>
    </row>
    <row r="7774" spans="1:16" x14ac:dyDescent="0.25">
      <c r="A7774" s="96" t="s">
        <v>8866</v>
      </c>
      <c r="B7774" s="21" t="s">
        <v>8867</v>
      </c>
      <c r="C7774" s="21"/>
      <c r="D7774" s="22">
        <v>0</v>
      </c>
      <c r="E7774" s="23">
        <v>3.7177764683464731E-2</v>
      </c>
      <c r="F7774" s="23">
        <v>0.13983064781426274</v>
      </c>
      <c r="G7774" s="23">
        <v>0.22959418771448117</v>
      </c>
      <c r="H7774" s="23">
        <v>-0.31336183992426758</v>
      </c>
      <c r="I7774" s="25">
        <f t="shared" si="484"/>
        <v>0</v>
      </c>
      <c r="J7774" s="25">
        <f t="shared" si="485"/>
        <v>0</v>
      </c>
      <c r="K7774" s="25">
        <f t="shared" si="486"/>
        <v>0</v>
      </c>
      <c r="L7774" s="25">
        <f t="shared" si="487"/>
        <v>0</v>
      </c>
      <c r="M7774" s="25">
        <v>0</v>
      </c>
      <c r="N7774" s="25" t="e">
        <v>#N/A</v>
      </c>
      <c r="O7774" s="25" t="e">
        <f>VLOOKUP(A7774,'NFkB target TFs'!$E$10:$E$54,1,FALSE)</f>
        <v>#N/A</v>
      </c>
      <c r="P7774" s="25" t="e">
        <f>VLOOKUP(A7774,'all NFkB targets'!$A$6:$A$571,1,FALSE)</f>
        <v>#N/A</v>
      </c>
    </row>
    <row r="7775" spans="1:16" x14ac:dyDescent="0.25">
      <c r="A7775" s="96" t="s">
        <v>7490</v>
      </c>
      <c r="B7775" s="21" t="s">
        <v>7491</v>
      </c>
      <c r="C7775" s="21"/>
      <c r="D7775" s="22">
        <v>0</v>
      </c>
      <c r="E7775" s="23">
        <v>-0.20707673675378008</v>
      </c>
      <c r="F7775" s="23">
        <v>-1.5909580225305472E-2</v>
      </c>
      <c r="G7775" s="23">
        <v>-6.7941429276206888E-2</v>
      </c>
      <c r="H7775" s="23">
        <v>-0.31351054379607618</v>
      </c>
      <c r="I7775" s="25">
        <f t="shared" si="484"/>
        <v>0</v>
      </c>
      <c r="J7775" s="25">
        <f t="shared" si="485"/>
        <v>0</v>
      </c>
      <c r="K7775" s="25">
        <f t="shared" si="486"/>
        <v>0</v>
      </c>
      <c r="L7775" s="25">
        <f t="shared" si="487"/>
        <v>0</v>
      </c>
      <c r="M7775" s="25">
        <v>0</v>
      </c>
      <c r="N7775" s="25" t="e">
        <v>#N/A</v>
      </c>
      <c r="O7775" s="25" t="e">
        <f>VLOOKUP(A7775,'NFkB target TFs'!$E$10:$E$54,1,FALSE)</f>
        <v>#N/A</v>
      </c>
      <c r="P7775" s="25" t="e">
        <f>VLOOKUP(A7775,'all NFkB targets'!$A$6:$A$571,1,FALSE)</f>
        <v>#N/A</v>
      </c>
    </row>
    <row r="7776" spans="1:16" x14ac:dyDescent="0.25">
      <c r="A7776" s="96" t="s">
        <v>11820</v>
      </c>
      <c r="B7776" s="21" t="s">
        <v>941</v>
      </c>
      <c r="C7776" s="21"/>
      <c r="D7776" s="22">
        <v>0</v>
      </c>
      <c r="E7776" s="23">
        <v>-0.16092822818924449</v>
      </c>
      <c r="F7776" s="23">
        <v>0.18732826525391005</v>
      </c>
      <c r="G7776" s="23">
        <v>6.0573520457276431E-2</v>
      </c>
      <c r="H7776" s="23">
        <v>-0.3137084953451077</v>
      </c>
      <c r="I7776" s="25">
        <f t="shared" si="484"/>
        <v>0</v>
      </c>
      <c r="J7776" s="25">
        <f t="shared" si="485"/>
        <v>0</v>
      </c>
      <c r="K7776" s="25">
        <f t="shared" si="486"/>
        <v>0</v>
      </c>
      <c r="L7776" s="25">
        <f t="shared" si="487"/>
        <v>0</v>
      </c>
      <c r="M7776" s="25">
        <v>0</v>
      </c>
      <c r="N7776" s="25" t="e">
        <v>#N/A</v>
      </c>
      <c r="O7776" s="25" t="e">
        <f>VLOOKUP(A7776,'NFkB target TFs'!$E$10:$E$54,1,FALSE)</f>
        <v>#N/A</v>
      </c>
      <c r="P7776" s="25" t="e">
        <f>VLOOKUP(A7776,'all NFkB targets'!$A$6:$A$571,1,FALSE)</f>
        <v>#N/A</v>
      </c>
    </row>
    <row r="7777" spans="1:16" x14ac:dyDescent="0.25">
      <c r="A7777" s="96" t="s">
        <v>11832</v>
      </c>
      <c r="B7777" s="21" t="s">
        <v>941</v>
      </c>
      <c r="C7777" s="21"/>
      <c r="D7777" s="22">
        <v>0</v>
      </c>
      <c r="E7777" s="23">
        <v>0.32938547285100434</v>
      </c>
      <c r="F7777" s="23">
        <v>0.49000499853578161</v>
      </c>
      <c r="G7777" s="23">
        <v>-0.11821676760869312</v>
      </c>
      <c r="H7777" s="23">
        <v>-0.31476162686428827</v>
      </c>
      <c r="I7777" s="25">
        <f t="shared" si="484"/>
        <v>0</v>
      </c>
      <c r="J7777" s="25">
        <f t="shared" si="485"/>
        <v>0</v>
      </c>
      <c r="K7777" s="25">
        <f t="shared" si="486"/>
        <v>0</v>
      </c>
      <c r="L7777" s="25">
        <f t="shared" si="487"/>
        <v>0</v>
      </c>
      <c r="M7777" s="25">
        <v>0</v>
      </c>
      <c r="N7777" s="25" t="e">
        <v>#N/A</v>
      </c>
      <c r="O7777" s="25" t="e">
        <f>VLOOKUP(A7777,'NFkB target TFs'!$E$10:$E$54,1,FALSE)</f>
        <v>#N/A</v>
      </c>
      <c r="P7777" s="25" t="e">
        <f>VLOOKUP(A7777,'all NFkB targets'!$A$6:$A$571,1,FALSE)</f>
        <v>#N/A</v>
      </c>
    </row>
    <row r="7778" spans="1:16" x14ac:dyDescent="0.25">
      <c r="A7778" s="96" t="s">
        <v>5469</v>
      </c>
      <c r="B7778" s="21" t="s">
        <v>5470</v>
      </c>
      <c r="C7778" s="21"/>
      <c r="D7778" s="22">
        <v>0</v>
      </c>
      <c r="E7778" s="23">
        <v>-7.6078593399872912E-2</v>
      </c>
      <c r="F7778" s="23">
        <v>8.2433387028650509E-2</v>
      </c>
      <c r="G7778" s="23">
        <v>-6.8866365109827007E-2</v>
      </c>
      <c r="H7778" s="23">
        <v>-0.31504221346124506</v>
      </c>
      <c r="I7778" s="25">
        <f t="shared" si="484"/>
        <v>0</v>
      </c>
      <c r="J7778" s="25">
        <f t="shared" si="485"/>
        <v>0</v>
      </c>
      <c r="K7778" s="25">
        <f t="shared" si="486"/>
        <v>0</v>
      </c>
      <c r="L7778" s="25">
        <f t="shared" si="487"/>
        <v>0</v>
      </c>
      <c r="M7778" s="25">
        <v>0</v>
      </c>
      <c r="N7778" s="25" t="e">
        <v>#N/A</v>
      </c>
      <c r="O7778" s="25" t="e">
        <f>VLOOKUP(A7778,'NFkB target TFs'!$E$10:$E$54,1,FALSE)</f>
        <v>#N/A</v>
      </c>
      <c r="P7778" s="25" t="e">
        <f>VLOOKUP(A7778,'all NFkB targets'!$A$6:$A$571,1,FALSE)</f>
        <v>#N/A</v>
      </c>
    </row>
    <row r="7779" spans="1:16" x14ac:dyDescent="0.25">
      <c r="A7779" s="96" t="s">
        <v>11833</v>
      </c>
      <c r="B7779" s="21" t="s">
        <v>941</v>
      </c>
      <c r="C7779" s="21"/>
      <c r="D7779" s="22">
        <v>0</v>
      </c>
      <c r="E7779" s="23">
        <v>0.19046929289740561</v>
      </c>
      <c r="F7779" s="23">
        <v>-4.5973424432300868E-2</v>
      </c>
      <c r="G7779" s="23">
        <v>0.29150849776774718</v>
      </c>
      <c r="H7779" s="23">
        <v>-0.31516283273586876</v>
      </c>
      <c r="I7779" s="25">
        <f t="shared" si="484"/>
        <v>0</v>
      </c>
      <c r="J7779" s="25">
        <f t="shared" si="485"/>
        <v>0</v>
      </c>
      <c r="K7779" s="25">
        <f t="shared" si="486"/>
        <v>0</v>
      </c>
      <c r="L7779" s="25">
        <f t="shared" si="487"/>
        <v>0</v>
      </c>
      <c r="M7779" s="25">
        <v>0</v>
      </c>
      <c r="N7779" s="25" t="e">
        <v>#N/A</v>
      </c>
      <c r="O7779" s="25" t="e">
        <f>VLOOKUP(A7779,'NFkB target TFs'!$E$10:$E$54,1,FALSE)</f>
        <v>#N/A</v>
      </c>
      <c r="P7779" s="25" t="e">
        <f>VLOOKUP(A7779,'all NFkB targets'!$A$6:$A$571,1,FALSE)</f>
        <v>#N/A</v>
      </c>
    </row>
    <row r="7780" spans="1:16" x14ac:dyDescent="0.25">
      <c r="A7780" s="96" t="s">
        <v>4124</v>
      </c>
      <c r="B7780" s="21" t="s">
        <v>4125</v>
      </c>
      <c r="C7780" s="21"/>
      <c r="D7780" s="22">
        <v>0</v>
      </c>
      <c r="E7780" s="23">
        <v>0.21717027901736463</v>
      </c>
      <c r="F7780" s="23">
        <v>3.8377960335112864E-2</v>
      </c>
      <c r="G7780" s="23">
        <v>-0.25744056140612559</v>
      </c>
      <c r="H7780" s="23">
        <v>-0.3152280948377974</v>
      </c>
      <c r="I7780" s="25">
        <f t="shared" si="484"/>
        <v>0</v>
      </c>
      <c r="J7780" s="25">
        <f t="shared" si="485"/>
        <v>0</v>
      </c>
      <c r="K7780" s="25">
        <f t="shared" si="486"/>
        <v>0</v>
      </c>
      <c r="L7780" s="25">
        <f t="shared" si="487"/>
        <v>0</v>
      </c>
      <c r="M7780" s="25">
        <v>0</v>
      </c>
      <c r="N7780" s="25" t="e">
        <v>#N/A</v>
      </c>
      <c r="O7780" s="25" t="e">
        <f>VLOOKUP(A7780,'NFkB target TFs'!$E$10:$E$54,1,FALSE)</f>
        <v>#N/A</v>
      </c>
      <c r="P7780" s="25" t="e">
        <f>VLOOKUP(A7780,'all NFkB targets'!$A$6:$A$571,1,FALSE)</f>
        <v>#N/A</v>
      </c>
    </row>
    <row r="7781" spans="1:16" x14ac:dyDescent="0.25">
      <c r="A7781" s="96" t="s">
        <v>6715</v>
      </c>
      <c r="B7781" s="21" t="s">
        <v>6716</v>
      </c>
      <c r="C7781" s="21"/>
      <c r="D7781" s="22">
        <v>0</v>
      </c>
      <c r="E7781" s="23">
        <v>0.14855277054761606</v>
      </c>
      <c r="F7781" s="23">
        <v>4.0020129419406074E-2</v>
      </c>
      <c r="G7781" s="23">
        <v>-0.22199590167480651</v>
      </c>
      <c r="H7781" s="23">
        <v>-0.31546591143657216</v>
      </c>
      <c r="I7781" s="25">
        <f t="shared" si="484"/>
        <v>0</v>
      </c>
      <c r="J7781" s="25">
        <f t="shared" si="485"/>
        <v>0</v>
      </c>
      <c r="K7781" s="25">
        <f t="shared" si="486"/>
        <v>0</v>
      </c>
      <c r="L7781" s="25">
        <f t="shared" si="487"/>
        <v>0</v>
      </c>
      <c r="M7781" s="25">
        <v>0</v>
      </c>
      <c r="N7781" s="25" t="e">
        <v>#N/A</v>
      </c>
      <c r="O7781" s="25" t="e">
        <f>VLOOKUP(A7781,'NFkB target TFs'!$E$10:$E$54,1,FALSE)</f>
        <v>#N/A</v>
      </c>
      <c r="P7781" s="25" t="e">
        <f>VLOOKUP(A7781,'all NFkB targets'!$A$6:$A$571,1,FALSE)</f>
        <v>#N/A</v>
      </c>
    </row>
    <row r="7782" spans="1:16" x14ac:dyDescent="0.25">
      <c r="A7782" s="96" t="s">
        <v>12378</v>
      </c>
      <c r="B7782" s="21" t="s">
        <v>12379</v>
      </c>
      <c r="C7782" s="21"/>
      <c r="D7782" s="22">
        <v>0</v>
      </c>
      <c r="E7782" s="24">
        <v>-0.63255835473815647</v>
      </c>
      <c r="F7782" s="24">
        <v>-0.12194284183232629</v>
      </c>
      <c r="G7782" s="28">
        <v>0.12140937833212632</v>
      </c>
      <c r="H7782" s="24">
        <v>-0.31561616989108754</v>
      </c>
      <c r="I7782" s="25">
        <f t="shared" si="484"/>
        <v>1</v>
      </c>
      <c r="J7782" s="25">
        <f t="shared" si="485"/>
        <v>0</v>
      </c>
      <c r="K7782" s="25">
        <f t="shared" si="486"/>
        <v>0</v>
      </c>
      <c r="L7782" s="25">
        <f t="shared" si="487"/>
        <v>0</v>
      </c>
      <c r="M7782" s="25">
        <v>1</v>
      </c>
      <c r="N7782" s="25" t="e">
        <v>#N/A</v>
      </c>
      <c r="O7782" s="25" t="e">
        <f>VLOOKUP(A7782,'NFkB target TFs'!$E$10:$E$54,1,FALSE)</f>
        <v>#N/A</v>
      </c>
      <c r="P7782" s="25" t="e">
        <f>VLOOKUP(A7782,'all NFkB targets'!$A$6:$A$571,1,FALSE)</f>
        <v>#N/A</v>
      </c>
    </row>
    <row r="7783" spans="1:16" x14ac:dyDescent="0.25">
      <c r="A7783" s="96" t="s">
        <v>14439</v>
      </c>
      <c r="B7783" s="21" t="s">
        <v>14440</v>
      </c>
      <c r="C7783" s="21"/>
      <c r="D7783" s="22">
        <v>0</v>
      </c>
      <c r="E7783" s="24">
        <v>-0.61200380953625511</v>
      </c>
      <c r="F7783" s="24">
        <v>-0.15460435539958953</v>
      </c>
      <c r="G7783" s="24">
        <v>-0.64215205897369376</v>
      </c>
      <c r="H7783" s="24">
        <v>-0.31655630210674268</v>
      </c>
      <c r="I7783" s="25">
        <f t="shared" si="484"/>
        <v>1</v>
      </c>
      <c r="J7783" s="25">
        <f t="shared" si="485"/>
        <v>0</v>
      </c>
      <c r="K7783" s="25">
        <f t="shared" si="486"/>
        <v>1</v>
      </c>
      <c r="L7783" s="25">
        <f t="shared" si="487"/>
        <v>0</v>
      </c>
      <c r="M7783" s="25">
        <v>1</v>
      </c>
      <c r="N7783" s="25" t="e">
        <v>#N/A</v>
      </c>
      <c r="O7783" s="25" t="e">
        <f>VLOOKUP(A7783,'NFkB target TFs'!$E$10:$E$54,1,FALSE)</f>
        <v>#N/A</v>
      </c>
      <c r="P7783" s="25" t="e">
        <f>VLOOKUP(A7783,'all NFkB targets'!$A$6:$A$571,1,FALSE)</f>
        <v>#N/A</v>
      </c>
    </row>
    <row r="7784" spans="1:16" x14ac:dyDescent="0.25">
      <c r="A7784" s="96" t="s">
        <v>6650</v>
      </c>
      <c r="B7784" s="21" t="s">
        <v>6651</v>
      </c>
      <c r="C7784" s="21"/>
      <c r="D7784" s="22">
        <v>0</v>
      </c>
      <c r="E7784" s="23">
        <v>-0.57386197335752631</v>
      </c>
      <c r="F7784" s="23">
        <v>-0.48059444740595758</v>
      </c>
      <c r="G7784" s="23">
        <v>-0.1381830514804159</v>
      </c>
      <c r="H7784" s="23">
        <v>-0.31687154936834006</v>
      </c>
      <c r="I7784" s="25">
        <f t="shared" si="484"/>
        <v>0</v>
      </c>
      <c r="J7784" s="25">
        <f t="shared" si="485"/>
        <v>0</v>
      </c>
      <c r="K7784" s="25">
        <f t="shared" si="486"/>
        <v>0</v>
      </c>
      <c r="L7784" s="25">
        <f t="shared" si="487"/>
        <v>0</v>
      </c>
      <c r="M7784" s="25">
        <v>0</v>
      </c>
      <c r="N7784" s="25" t="e">
        <v>#N/A</v>
      </c>
      <c r="O7784" s="25" t="e">
        <f>VLOOKUP(A7784,'NFkB target TFs'!$E$10:$E$54,1,FALSE)</f>
        <v>#N/A</v>
      </c>
      <c r="P7784" s="25" t="e">
        <f>VLOOKUP(A7784,'all NFkB targets'!$A$6:$A$571,1,FALSE)</f>
        <v>#N/A</v>
      </c>
    </row>
    <row r="7785" spans="1:16" x14ac:dyDescent="0.25">
      <c r="A7785" s="96" t="s">
        <v>12603</v>
      </c>
      <c r="B7785" s="21" t="s">
        <v>12604</v>
      </c>
      <c r="C7785" s="21"/>
      <c r="D7785" s="22">
        <v>0</v>
      </c>
      <c r="E7785" s="23">
        <v>-1.2461569974764329E-2</v>
      </c>
      <c r="F7785" s="24">
        <v>-1.1116877915723093</v>
      </c>
      <c r="G7785" s="23">
        <v>9.6686124936500736E-2</v>
      </c>
      <c r="H7785" s="24">
        <v>-0.31771572734967923</v>
      </c>
      <c r="I7785" s="25">
        <f t="shared" si="484"/>
        <v>0</v>
      </c>
      <c r="J7785" s="25">
        <f t="shared" si="485"/>
        <v>1</v>
      </c>
      <c r="K7785" s="25">
        <f t="shared" si="486"/>
        <v>0</v>
      </c>
      <c r="L7785" s="25">
        <f t="shared" si="487"/>
        <v>0</v>
      </c>
      <c r="M7785" s="25">
        <v>1</v>
      </c>
      <c r="N7785" s="25" t="e">
        <v>#N/A</v>
      </c>
      <c r="O7785" s="25" t="e">
        <f>VLOOKUP(A7785,'NFkB target TFs'!$E$10:$E$54,1,FALSE)</f>
        <v>#N/A</v>
      </c>
      <c r="P7785" s="25" t="e">
        <f>VLOOKUP(A7785,'all NFkB targets'!$A$6:$A$571,1,FALSE)</f>
        <v>#N/A</v>
      </c>
    </row>
    <row r="7786" spans="1:16" x14ac:dyDescent="0.25">
      <c r="A7786" s="96" t="s">
        <v>6171</v>
      </c>
      <c r="B7786" s="21" t="s">
        <v>6172</v>
      </c>
      <c r="C7786" s="21"/>
      <c r="D7786" s="22">
        <v>0</v>
      </c>
      <c r="E7786" s="23">
        <v>-0.52156336436128592</v>
      </c>
      <c r="F7786" s="23">
        <v>-0.43001675998610783</v>
      </c>
      <c r="G7786" s="23">
        <v>-0.38820131430652832</v>
      </c>
      <c r="H7786" s="23">
        <v>-0.31780902803512867</v>
      </c>
      <c r="I7786" s="25">
        <f t="shared" si="484"/>
        <v>0</v>
      </c>
      <c r="J7786" s="25">
        <f t="shared" si="485"/>
        <v>0</v>
      </c>
      <c r="K7786" s="25">
        <f t="shared" si="486"/>
        <v>0</v>
      </c>
      <c r="L7786" s="25">
        <f t="shared" si="487"/>
        <v>0</v>
      </c>
      <c r="M7786" s="25">
        <v>0</v>
      </c>
      <c r="N7786" s="25" t="e">
        <v>#N/A</v>
      </c>
      <c r="O7786" s="25" t="e">
        <f>VLOOKUP(A7786,'NFkB target TFs'!$E$10:$E$54,1,FALSE)</f>
        <v>#N/A</v>
      </c>
      <c r="P7786" s="25" t="e">
        <f>VLOOKUP(A7786,'all NFkB targets'!$A$6:$A$571,1,FALSE)</f>
        <v>#N/A</v>
      </c>
    </row>
    <row r="7787" spans="1:16" x14ac:dyDescent="0.25">
      <c r="A7787" s="96" t="s">
        <v>7941</v>
      </c>
      <c r="B7787" s="21" t="s">
        <v>7942</v>
      </c>
      <c r="C7787" s="21"/>
      <c r="D7787" s="22">
        <v>0</v>
      </c>
      <c r="E7787" s="23">
        <v>-0.2745776966438031</v>
      </c>
      <c r="F7787" s="23">
        <v>0.25638249281455422</v>
      </c>
      <c r="G7787" s="23">
        <v>0.46111035824059599</v>
      </c>
      <c r="H7787" s="23">
        <v>-0.31795869902857304</v>
      </c>
      <c r="I7787" s="25">
        <f t="shared" si="484"/>
        <v>0</v>
      </c>
      <c r="J7787" s="25">
        <f t="shared" si="485"/>
        <v>0</v>
      </c>
      <c r="K7787" s="25">
        <f t="shared" si="486"/>
        <v>0</v>
      </c>
      <c r="L7787" s="25">
        <f t="shared" si="487"/>
        <v>0</v>
      </c>
      <c r="M7787" s="25">
        <v>0</v>
      </c>
      <c r="N7787" s="25" t="e">
        <v>#N/A</v>
      </c>
      <c r="O7787" s="25" t="e">
        <f>VLOOKUP(A7787,'NFkB target TFs'!$E$10:$E$54,1,FALSE)</f>
        <v>#N/A</v>
      </c>
      <c r="P7787" s="25" t="e">
        <f>VLOOKUP(A7787,'all NFkB targets'!$A$6:$A$571,1,FALSE)</f>
        <v>#N/A</v>
      </c>
    </row>
    <row r="7788" spans="1:16" x14ac:dyDescent="0.25">
      <c r="A7788" s="96" t="s">
        <v>6163</v>
      </c>
      <c r="B7788" s="21" t="s">
        <v>6164</v>
      </c>
      <c r="C7788" s="21"/>
      <c r="D7788" s="22">
        <v>0</v>
      </c>
      <c r="E7788" s="23">
        <v>2.271270134299792E-2</v>
      </c>
      <c r="F7788" s="23">
        <v>0.27054700814414456</v>
      </c>
      <c r="G7788" s="23">
        <v>-6.5772851142419181E-2</v>
      </c>
      <c r="H7788" s="23">
        <v>-0.3180873006720536</v>
      </c>
      <c r="I7788" s="25">
        <f t="shared" ref="I7788:I7851" si="488">IF(ABS(E7788)&gt;0.585,1,0)</f>
        <v>0</v>
      </c>
      <c r="J7788" s="25">
        <f t="shared" ref="J7788:J7851" si="489">IF(ABS(F7788)&gt;0.585,1,0)</f>
        <v>0</v>
      </c>
      <c r="K7788" s="25">
        <f t="shared" ref="K7788:K7851" si="490">IF(ABS(G7788)&gt;0.585,1,0)</f>
        <v>0</v>
      </c>
      <c r="L7788" s="25">
        <f t="shared" ref="L7788:L7851" si="491">IF(ABS(H7788)&gt;0.585,1,0)</f>
        <v>0</v>
      </c>
      <c r="M7788" s="25">
        <v>0</v>
      </c>
      <c r="N7788" s="25" t="e">
        <v>#N/A</v>
      </c>
      <c r="O7788" s="25" t="e">
        <f>VLOOKUP(A7788,'NFkB target TFs'!$E$10:$E$54,1,FALSE)</f>
        <v>#N/A</v>
      </c>
      <c r="P7788" s="25" t="e">
        <f>VLOOKUP(A7788,'all NFkB targets'!$A$6:$A$571,1,FALSE)</f>
        <v>#N/A</v>
      </c>
    </row>
    <row r="7789" spans="1:16" x14ac:dyDescent="0.25">
      <c r="A7789" s="96" t="s">
        <v>4188</v>
      </c>
      <c r="B7789" s="21" t="s">
        <v>4189</v>
      </c>
      <c r="C7789" s="21"/>
      <c r="D7789" s="22">
        <v>0</v>
      </c>
      <c r="E7789" s="23">
        <v>0.1156022819491808</v>
      </c>
      <c r="F7789" s="23">
        <v>-0.39427524326290136</v>
      </c>
      <c r="G7789" s="23">
        <v>-0.43427280605656804</v>
      </c>
      <c r="H7789" s="23">
        <v>-0.31820226477244534</v>
      </c>
      <c r="I7789" s="25">
        <f t="shared" si="488"/>
        <v>0</v>
      </c>
      <c r="J7789" s="25">
        <f t="shared" si="489"/>
        <v>0</v>
      </c>
      <c r="K7789" s="25">
        <f t="shared" si="490"/>
        <v>0</v>
      </c>
      <c r="L7789" s="25">
        <f t="shared" si="491"/>
        <v>0</v>
      </c>
      <c r="M7789" s="25">
        <v>0</v>
      </c>
      <c r="N7789" s="25" t="e">
        <v>#N/A</v>
      </c>
      <c r="O7789" s="25" t="e">
        <f>VLOOKUP(A7789,'NFkB target TFs'!$E$10:$E$54,1,FALSE)</f>
        <v>#N/A</v>
      </c>
      <c r="P7789" s="25" t="e">
        <f>VLOOKUP(A7789,'all NFkB targets'!$A$6:$A$571,1,FALSE)</f>
        <v>#N/A</v>
      </c>
    </row>
    <row r="7790" spans="1:16" x14ac:dyDescent="0.25">
      <c r="A7790" s="96" t="s">
        <v>5681</v>
      </c>
      <c r="B7790" s="21" t="s">
        <v>5682</v>
      </c>
      <c r="C7790" s="21"/>
      <c r="D7790" s="22">
        <v>0</v>
      </c>
      <c r="E7790" s="23">
        <v>0.25557913234532081</v>
      </c>
      <c r="F7790" s="23">
        <v>-0.40124787952944801</v>
      </c>
      <c r="G7790" s="23">
        <v>-0.30802695665971019</v>
      </c>
      <c r="H7790" s="23">
        <v>-0.31828602857418958</v>
      </c>
      <c r="I7790" s="25">
        <f t="shared" si="488"/>
        <v>0</v>
      </c>
      <c r="J7790" s="25">
        <f t="shared" si="489"/>
        <v>0</v>
      </c>
      <c r="K7790" s="25">
        <f t="shared" si="490"/>
        <v>0</v>
      </c>
      <c r="L7790" s="25">
        <f t="shared" si="491"/>
        <v>0</v>
      </c>
      <c r="M7790" s="25">
        <v>0</v>
      </c>
      <c r="N7790" s="25" t="e">
        <v>#N/A</v>
      </c>
      <c r="O7790" s="25" t="e">
        <f>VLOOKUP(A7790,'NFkB target TFs'!$E$10:$E$54,1,FALSE)</f>
        <v>#N/A</v>
      </c>
      <c r="P7790" s="25" t="e">
        <f>VLOOKUP(A7790,'all NFkB targets'!$A$6:$A$571,1,FALSE)</f>
        <v>#N/A</v>
      </c>
    </row>
    <row r="7791" spans="1:16" x14ac:dyDescent="0.25">
      <c r="A7791" s="96" t="s">
        <v>5214</v>
      </c>
      <c r="B7791" s="21" t="s">
        <v>5215</v>
      </c>
      <c r="C7791" s="21"/>
      <c r="D7791" s="22">
        <v>0</v>
      </c>
      <c r="E7791" s="23">
        <v>-0.36450133030028281</v>
      </c>
      <c r="F7791" s="23">
        <v>-2.6788812934160217E-2</v>
      </c>
      <c r="G7791" s="23">
        <v>-0.27293698237432734</v>
      </c>
      <c r="H7791" s="23">
        <v>-0.31835121407825795</v>
      </c>
      <c r="I7791" s="25">
        <f t="shared" si="488"/>
        <v>0</v>
      </c>
      <c r="J7791" s="25">
        <f t="shared" si="489"/>
        <v>0</v>
      </c>
      <c r="K7791" s="25">
        <f t="shared" si="490"/>
        <v>0</v>
      </c>
      <c r="L7791" s="25">
        <f t="shared" si="491"/>
        <v>0</v>
      </c>
      <c r="M7791" s="25">
        <v>0</v>
      </c>
      <c r="N7791" s="25" t="e">
        <v>#N/A</v>
      </c>
      <c r="O7791" s="25" t="e">
        <f>VLOOKUP(A7791,'NFkB target TFs'!$E$10:$E$54,1,FALSE)</f>
        <v>#N/A</v>
      </c>
      <c r="P7791" s="25" t="e">
        <f>VLOOKUP(A7791,'all NFkB targets'!$A$6:$A$571,1,FALSE)</f>
        <v>#N/A</v>
      </c>
    </row>
    <row r="7792" spans="1:16" x14ac:dyDescent="0.25">
      <c r="A7792" s="96" t="s">
        <v>12296</v>
      </c>
      <c r="B7792" s="21" t="s">
        <v>12297</v>
      </c>
      <c r="C7792" s="21"/>
      <c r="D7792" s="22">
        <v>0</v>
      </c>
      <c r="E7792" s="28">
        <v>1.3843587681499949</v>
      </c>
      <c r="F7792" s="23">
        <v>-4.8973875950021832E-2</v>
      </c>
      <c r="G7792" s="28">
        <v>0.50727659486388443</v>
      </c>
      <c r="H7792" s="24">
        <v>-0.3187353479656449</v>
      </c>
      <c r="I7792" s="25">
        <f t="shared" si="488"/>
        <v>1</v>
      </c>
      <c r="J7792" s="25">
        <f t="shared" si="489"/>
        <v>0</v>
      </c>
      <c r="K7792" s="25">
        <f t="shared" si="490"/>
        <v>0</v>
      </c>
      <c r="L7792" s="25">
        <f t="shared" si="491"/>
        <v>0</v>
      </c>
      <c r="M7792" s="25">
        <v>1</v>
      </c>
      <c r="N7792" s="25" t="e">
        <v>#N/A</v>
      </c>
      <c r="O7792" s="25" t="e">
        <f>VLOOKUP(A7792,'NFkB target TFs'!$E$10:$E$54,1,FALSE)</f>
        <v>#N/A</v>
      </c>
      <c r="P7792" s="25" t="e">
        <f>VLOOKUP(A7792,'all NFkB targets'!$A$6:$A$571,1,FALSE)</f>
        <v>#N/A</v>
      </c>
    </row>
    <row r="7793" spans="1:16" x14ac:dyDescent="0.25">
      <c r="A7793" s="96" t="s">
        <v>12219</v>
      </c>
      <c r="B7793" s="21" t="s">
        <v>12220</v>
      </c>
      <c r="C7793" s="21"/>
      <c r="D7793" s="22">
        <v>0</v>
      </c>
      <c r="E7793" s="24">
        <v>-0.68928789797180257</v>
      </c>
      <c r="F7793" s="24">
        <v>-0.32097741695703563</v>
      </c>
      <c r="G7793" s="24">
        <v>-0.31127952617207122</v>
      </c>
      <c r="H7793" s="24">
        <v>-0.31906723654033364</v>
      </c>
      <c r="I7793" s="25">
        <f t="shared" si="488"/>
        <v>1</v>
      </c>
      <c r="J7793" s="25">
        <f t="shared" si="489"/>
        <v>0</v>
      </c>
      <c r="K7793" s="25">
        <f t="shared" si="490"/>
        <v>0</v>
      </c>
      <c r="L7793" s="25">
        <f t="shared" si="491"/>
        <v>0</v>
      </c>
      <c r="M7793" s="25">
        <v>1</v>
      </c>
      <c r="N7793" s="25" t="e">
        <v>#N/A</v>
      </c>
      <c r="O7793" s="25" t="e">
        <f>VLOOKUP(A7793,'NFkB target TFs'!$E$10:$E$54,1,FALSE)</f>
        <v>#N/A</v>
      </c>
      <c r="P7793" s="25" t="e">
        <f>VLOOKUP(A7793,'all NFkB targets'!$A$6:$A$571,1,FALSE)</f>
        <v>#N/A</v>
      </c>
    </row>
    <row r="7794" spans="1:16" x14ac:dyDescent="0.25">
      <c r="A7794" s="96" t="s">
        <v>9119</v>
      </c>
      <c r="B7794" s="21" t="s">
        <v>9120</v>
      </c>
      <c r="C7794" s="21"/>
      <c r="D7794" s="22">
        <v>0</v>
      </c>
      <c r="E7794" s="23">
        <v>-0.23124493363603388</v>
      </c>
      <c r="F7794" s="23">
        <v>-0.15139643866644678</v>
      </c>
      <c r="G7794" s="23">
        <v>-0.22302105824314664</v>
      </c>
      <c r="H7794" s="23">
        <v>-0.31910214993986624</v>
      </c>
      <c r="I7794" s="25">
        <f t="shared" si="488"/>
        <v>0</v>
      </c>
      <c r="J7794" s="25">
        <f t="shared" si="489"/>
        <v>0</v>
      </c>
      <c r="K7794" s="25">
        <f t="shared" si="490"/>
        <v>0</v>
      </c>
      <c r="L7794" s="25">
        <f t="shared" si="491"/>
        <v>0</v>
      </c>
      <c r="M7794" s="25">
        <v>0</v>
      </c>
      <c r="N7794" s="25" t="e">
        <v>#N/A</v>
      </c>
      <c r="O7794" s="25" t="e">
        <f>VLOOKUP(A7794,'NFkB target TFs'!$E$10:$E$54,1,FALSE)</f>
        <v>#N/A</v>
      </c>
      <c r="P7794" s="25" t="e">
        <f>VLOOKUP(A7794,'all NFkB targets'!$A$6:$A$571,1,FALSE)</f>
        <v>#N/A</v>
      </c>
    </row>
    <row r="7795" spans="1:16" x14ac:dyDescent="0.25">
      <c r="A7795" s="96" t="s">
        <v>12268</v>
      </c>
      <c r="B7795" s="21" t="s">
        <v>12269</v>
      </c>
      <c r="C7795" s="21"/>
      <c r="D7795" s="22">
        <v>0</v>
      </c>
      <c r="E7795" s="28">
        <v>0.82777516616716995</v>
      </c>
      <c r="F7795" s="23">
        <v>-8.2973867593795589E-2</v>
      </c>
      <c r="G7795" s="24">
        <v>-0.23792474969980074</v>
      </c>
      <c r="H7795" s="24">
        <v>-0.3192136478885651</v>
      </c>
      <c r="I7795" s="25">
        <f t="shared" si="488"/>
        <v>1</v>
      </c>
      <c r="J7795" s="25">
        <f t="shared" si="489"/>
        <v>0</v>
      </c>
      <c r="K7795" s="25">
        <f t="shared" si="490"/>
        <v>0</v>
      </c>
      <c r="L7795" s="25">
        <f t="shared" si="491"/>
        <v>0</v>
      </c>
      <c r="M7795" s="25">
        <v>1</v>
      </c>
      <c r="N7795" s="25" t="e">
        <v>#N/A</v>
      </c>
      <c r="O7795" s="25" t="e">
        <f>VLOOKUP(A7795,'NFkB target TFs'!$E$10:$E$54,1,FALSE)</f>
        <v>#N/A</v>
      </c>
      <c r="P7795" s="25" t="e">
        <f>VLOOKUP(A7795,'all NFkB targets'!$A$6:$A$571,1,FALSE)</f>
        <v>#N/A</v>
      </c>
    </row>
    <row r="7796" spans="1:16" x14ac:dyDescent="0.25">
      <c r="A7796" s="96" t="s">
        <v>12735</v>
      </c>
      <c r="B7796" s="21" t="s">
        <v>12736</v>
      </c>
      <c r="C7796" s="21"/>
      <c r="D7796" s="22">
        <v>0</v>
      </c>
      <c r="E7796" s="28">
        <v>0.54597761273600043</v>
      </c>
      <c r="F7796" s="24">
        <v>-1.4039012775481647</v>
      </c>
      <c r="G7796" s="28">
        <v>0.56863389801565822</v>
      </c>
      <c r="H7796" s="24">
        <v>-0.31953630903374014</v>
      </c>
      <c r="I7796" s="25">
        <f t="shared" si="488"/>
        <v>0</v>
      </c>
      <c r="J7796" s="25">
        <f t="shared" si="489"/>
        <v>1</v>
      </c>
      <c r="K7796" s="25">
        <f t="shared" si="490"/>
        <v>0</v>
      </c>
      <c r="L7796" s="25">
        <f t="shared" si="491"/>
        <v>0</v>
      </c>
      <c r="M7796" s="25">
        <v>1</v>
      </c>
      <c r="N7796" s="25" t="e">
        <v>#N/A</v>
      </c>
      <c r="O7796" s="25" t="e">
        <f>VLOOKUP(A7796,'NFkB target TFs'!$E$10:$E$54,1,FALSE)</f>
        <v>#N/A</v>
      </c>
      <c r="P7796" s="25" t="e">
        <f>VLOOKUP(A7796,'all NFkB targets'!$A$6:$A$571,1,FALSE)</f>
        <v>#N/A</v>
      </c>
    </row>
    <row r="7797" spans="1:16" x14ac:dyDescent="0.25">
      <c r="A7797" s="96" t="s">
        <v>14136</v>
      </c>
      <c r="B7797" s="21" t="s">
        <v>14137</v>
      </c>
      <c r="C7797" s="21"/>
      <c r="D7797" s="22">
        <v>0</v>
      </c>
      <c r="E7797" s="28">
        <v>0.36752752440765823</v>
      </c>
      <c r="F7797" s="28">
        <v>0.44391298867623258</v>
      </c>
      <c r="G7797" s="24">
        <v>-0.74304542164838339</v>
      </c>
      <c r="H7797" s="24">
        <v>-0.31992322187262823</v>
      </c>
      <c r="I7797" s="25">
        <f t="shared" si="488"/>
        <v>0</v>
      </c>
      <c r="J7797" s="25">
        <f t="shared" si="489"/>
        <v>0</v>
      </c>
      <c r="K7797" s="25">
        <f t="shared" si="490"/>
        <v>1</v>
      </c>
      <c r="L7797" s="25">
        <f t="shared" si="491"/>
        <v>0</v>
      </c>
      <c r="M7797" s="25">
        <v>1</v>
      </c>
      <c r="N7797" s="25" t="e">
        <v>#N/A</v>
      </c>
      <c r="O7797" s="25" t="e">
        <f>VLOOKUP(A7797,'NFkB target TFs'!$E$10:$E$54,1,FALSE)</f>
        <v>#N/A</v>
      </c>
      <c r="P7797" s="25" t="e">
        <f>VLOOKUP(A7797,'all NFkB targets'!$A$6:$A$571,1,FALSE)</f>
        <v>#N/A</v>
      </c>
    </row>
    <row r="7798" spans="1:16" x14ac:dyDescent="0.25">
      <c r="A7798" s="96" t="s">
        <v>14043</v>
      </c>
      <c r="B7798" s="21" t="s">
        <v>14044</v>
      </c>
      <c r="C7798" s="21"/>
      <c r="D7798" s="22">
        <v>0</v>
      </c>
      <c r="E7798" s="23">
        <v>-8.0463891259789755E-2</v>
      </c>
      <c r="F7798" s="28">
        <v>0.28820498156869978</v>
      </c>
      <c r="G7798" s="24">
        <v>-0.66000596158516156</v>
      </c>
      <c r="H7798" s="24">
        <v>-0.32007567322540159</v>
      </c>
      <c r="I7798" s="25">
        <f t="shared" si="488"/>
        <v>0</v>
      </c>
      <c r="J7798" s="25">
        <f t="shared" si="489"/>
        <v>0</v>
      </c>
      <c r="K7798" s="25">
        <f t="shared" si="490"/>
        <v>1</v>
      </c>
      <c r="L7798" s="25">
        <f t="shared" si="491"/>
        <v>0</v>
      </c>
      <c r="M7798" s="25">
        <v>1</v>
      </c>
      <c r="N7798" s="25" t="e">
        <v>#N/A</v>
      </c>
      <c r="O7798" s="25" t="e">
        <f>VLOOKUP(A7798,'NFkB target TFs'!$E$10:$E$54,1,FALSE)</f>
        <v>#N/A</v>
      </c>
      <c r="P7798" s="25" t="e">
        <f>VLOOKUP(A7798,'all NFkB targets'!$A$6:$A$571,1,FALSE)</f>
        <v>#N/A</v>
      </c>
    </row>
    <row r="7799" spans="1:16" x14ac:dyDescent="0.25">
      <c r="A7799" s="96" t="s">
        <v>4903</v>
      </c>
      <c r="B7799" s="21" t="s">
        <v>4904</v>
      </c>
      <c r="C7799" s="21"/>
      <c r="D7799" s="22">
        <v>0</v>
      </c>
      <c r="E7799" s="23">
        <v>0.14019159221679903</v>
      </c>
      <c r="F7799" s="23">
        <v>-4.4831786736535234E-2</v>
      </c>
      <c r="G7799" s="23">
        <v>-0.29007469474018976</v>
      </c>
      <c r="H7799" s="23">
        <v>-0.3206782776001782</v>
      </c>
      <c r="I7799" s="25">
        <f t="shared" si="488"/>
        <v>0</v>
      </c>
      <c r="J7799" s="25">
        <f t="shared" si="489"/>
        <v>0</v>
      </c>
      <c r="K7799" s="25">
        <f t="shared" si="490"/>
        <v>0</v>
      </c>
      <c r="L7799" s="25">
        <f t="shared" si="491"/>
        <v>0</v>
      </c>
      <c r="M7799" s="25">
        <v>0</v>
      </c>
      <c r="N7799" s="25" t="e">
        <v>#N/A</v>
      </c>
      <c r="O7799" s="25" t="e">
        <f>VLOOKUP(A7799,'NFkB target TFs'!$E$10:$E$54,1,FALSE)</f>
        <v>#N/A</v>
      </c>
      <c r="P7799" s="25" t="e">
        <f>VLOOKUP(A7799,'all NFkB targets'!$A$6:$A$571,1,FALSE)</f>
        <v>#N/A</v>
      </c>
    </row>
    <row r="7800" spans="1:16" x14ac:dyDescent="0.25">
      <c r="A7800" s="96" t="s">
        <v>6636</v>
      </c>
      <c r="B7800" s="21" t="s">
        <v>6637</v>
      </c>
      <c r="C7800" s="21"/>
      <c r="D7800" s="22">
        <v>0</v>
      </c>
      <c r="E7800" s="23">
        <v>7.1208497994350736E-2</v>
      </c>
      <c r="F7800" s="23">
        <v>0.16001019416501341</v>
      </c>
      <c r="G7800" s="23">
        <v>2.4392745559274529E-3</v>
      </c>
      <c r="H7800" s="23">
        <v>-0.3207099974135752</v>
      </c>
      <c r="I7800" s="25">
        <f t="shared" si="488"/>
        <v>0</v>
      </c>
      <c r="J7800" s="25">
        <f t="shared" si="489"/>
        <v>0</v>
      </c>
      <c r="K7800" s="25">
        <f t="shared" si="490"/>
        <v>0</v>
      </c>
      <c r="L7800" s="25">
        <f t="shared" si="491"/>
        <v>0</v>
      </c>
      <c r="M7800" s="25">
        <v>0</v>
      </c>
      <c r="N7800" s="25" t="e">
        <v>#N/A</v>
      </c>
      <c r="O7800" s="25" t="e">
        <f>VLOOKUP(A7800,'NFkB target TFs'!$E$10:$E$54,1,FALSE)</f>
        <v>#N/A</v>
      </c>
      <c r="P7800" s="25" t="e">
        <f>VLOOKUP(A7800,'all NFkB targets'!$A$6:$A$571,1,FALSE)</f>
        <v>#N/A</v>
      </c>
    </row>
    <row r="7801" spans="1:16" x14ac:dyDescent="0.25">
      <c r="A7801" s="96" t="s">
        <v>12188</v>
      </c>
      <c r="B7801" s="21" t="s">
        <v>12189</v>
      </c>
      <c r="C7801" s="21"/>
      <c r="D7801" s="22">
        <v>0</v>
      </c>
      <c r="E7801" s="28">
        <v>0.66142353173522284</v>
      </c>
      <c r="F7801" s="23">
        <v>0.10214773557197888</v>
      </c>
      <c r="G7801" s="23">
        <v>3.1338842551318066E-2</v>
      </c>
      <c r="H7801" s="24">
        <v>-0.32125013322787954</v>
      </c>
      <c r="I7801" s="25">
        <f t="shared" si="488"/>
        <v>1</v>
      </c>
      <c r="J7801" s="25">
        <f t="shared" si="489"/>
        <v>0</v>
      </c>
      <c r="K7801" s="25">
        <f t="shared" si="490"/>
        <v>0</v>
      </c>
      <c r="L7801" s="25">
        <f t="shared" si="491"/>
        <v>0</v>
      </c>
      <c r="M7801" s="25">
        <v>1</v>
      </c>
      <c r="N7801" s="25" t="e">
        <v>#N/A</v>
      </c>
      <c r="O7801" s="25" t="e">
        <f>VLOOKUP(A7801,'NFkB target TFs'!$E$10:$E$54,1,FALSE)</f>
        <v>#N/A</v>
      </c>
      <c r="P7801" s="25" t="e">
        <f>VLOOKUP(A7801,'all NFkB targets'!$A$6:$A$571,1,FALSE)</f>
        <v>#N/A</v>
      </c>
    </row>
    <row r="7802" spans="1:16" x14ac:dyDescent="0.25">
      <c r="A7802" s="96" t="s">
        <v>12192</v>
      </c>
      <c r="B7802" s="21" t="s">
        <v>941</v>
      </c>
      <c r="C7802" s="21"/>
      <c r="D7802" s="22">
        <v>0</v>
      </c>
      <c r="E7802" s="24">
        <v>-0.77591293649460535</v>
      </c>
      <c r="F7802" s="28">
        <v>0.45750943564260244</v>
      </c>
      <c r="G7802" s="24">
        <v>-0.46428858865963846</v>
      </c>
      <c r="H7802" s="24">
        <v>-0.32125259706563347</v>
      </c>
      <c r="I7802" s="25">
        <f t="shared" si="488"/>
        <v>1</v>
      </c>
      <c r="J7802" s="25">
        <f t="shared" si="489"/>
        <v>0</v>
      </c>
      <c r="K7802" s="25">
        <f t="shared" si="490"/>
        <v>0</v>
      </c>
      <c r="L7802" s="25">
        <f t="shared" si="491"/>
        <v>0</v>
      </c>
      <c r="M7802" s="25">
        <v>1</v>
      </c>
      <c r="N7802" s="25" t="e">
        <v>#N/A</v>
      </c>
      <c r="O7802" s="25" t="e">
        <f>VLOOKUP(A7802,'NFkB target TFs'!$E$10:$E$54,1,FALSE)</f>
        <v>#N/A</v>
      </c>
      <c r="P7802" s="25" t="e">
        <f>VLOOKUP(A7802,'all NFkB targets'!$A$6:$A$571,1,FALSE)</f>
        <v>#N/A</v>
      </c>
    </row>
    <row r="7803" spans="1:16" x14ac:dyDescent="0.25">
      <c r="A7803" s="96" t="s">
        <v>6348</v>
      </c>
      <c r="B7803" s="21" t="s">
        <v>6349</v>
      </c>
      <c r="C7803" s="21"/>
      <c r="D7803" s="22">
        <v>0</v>
      </c>
      <c r="E7803" s="23">
        <v>-0.23957915142400149</v>
      </c>
      <c r="F7803" s="23">
        <v>0.19709920539946307</v>
      </c>
      <c r="G7803" s="23">
        <v>-0.11270536112715686</v>
      </c>
      <c r="H7803" s="23">
        <v>-0.32204500850630502</v>
      </c>
      <c r="I7803" s="25">
        <f t="shared" si="488"/>
        <v>0</v>
      </c>
      <c r="J7803" s="25">
        <f t="shared" si="489"/>
        <v>0</v>
      </c>
      <c r="K7803" s="25">
        <f t="shared" si="490"/>
        <v>0</v>
      </c>
      <c r="L7803" s="25">
        <f t="shared" si="491"/>
        <v>0</v>
      </c>
      <c r="M7803" s="25">
        <v>0</v>
      </c>
      <c r="N7803" s="25" t="e">
        <v>#N/A</v>
      </c>
      <c r="O7803" s="25" t="e">
        <f>VLOOKUP(A7803,'NFkB target TFs'!$E$10:$E$54,1,FALSE)</f>
        <v>#N/A</v>
      </c>
      <c r="P7803" s="25" t="e">
        <f>VLOOKUP(A7803,'all NFkB targets'!$A$6:$A$571,1,FALSE)</f>
        <v>#N/A</v>
      </c>
    </row>
    <row r="7804" spans="1:16" x14ac:dyDescent="0.25">
      <c r="A7804" s="96" t="s">
        <v>4353</v>
      </c>
      <c r="B7804" s="21" t="s">
        <v>4354</v>
      </c>
      <c r="C7804" s="21"/>
      <c r="D7804" s="22">
        <v>0</v>
      </c>
      <c r="E7804" s="23">
        <v>0.15628689517819921</v>
      </c>
      <c r="F7804" s="23">
        <v>-4.5077706884623217E-2</v>
      </c>
      <c r="G7804" s="23">
        <v>-7.6081784769997204E-2</v>
      </c>
      <c r="H7804" s="23">
        <v>-0.32211977147711945</v>
      </c>
      <c r="I7804" s="25">
        <f t="shared" si="488"/>
        <v>0</v>
      </c>
      <c r="J7804" s="25">
        <f t="shared" si="489"/>
        <v>0</v>
      </c>
      <c r="K7804" s="25">
        <f t="shared" si="490"/>
        <v>0</v>
      </c>
      <c r="L7804" s="25">
        <f t="shared" si="491"/>
        <v>0</v>
      </c>
      <c r="M7804" s="25">
        <v>0</v>
      </c>
      <c r="N7804" s="25" t="e">
        <v>#N/A</v>
      </c>
      <c r="O7804" s="25" t="e">
        <f>VLOOKUP(A7804,'NFkB target TFs'!$E$10:$E$54,1,FALSE)</f>
        <v>#N/A</v>
      </c>
      <c r="P7804" s="25" t="e">
        <f>VLOOKUP(A7804,'all NFkB targets'!$A$6:$A$571,1,FALSE)</f>
        <v>#N/A</v>
      </c>
    </row>
    <row r="7805" spans="1:16" x14ac:dyDescent="0.25">
      <c r="A7805" s="96" t="s">
        <v>5759</v>
      </c>
      <c r="B7805" s="21" t="s">
        <v>5760</v>
      </c>
      <c r="C7805" s="21"/>
      <c r="D7805" s="22">
        <v>0</v>
      </c>
      <c r="E7805" s="23">
        <v>0.1268682932491117</v>
      </c>
      <c r="F7805" s="23">
        <v>-0.19275363324532291</v>
      </c>
      <c r="G7805" s="23">
        <v>8.5459932361528573E-2</v>
      </c>
      <c r="H7805" s="23">
        <v>-0.32232367735585032</v>
      </c>
      <c r="I7805" s="25">
        <f t="shared" si="488"/>
        <v>0</v>
      </c>
      <c r="J7805" s="25">
        <f t="shared" si="489"/>
        <v>0</v>
      </c>
      <c r="K7805" s="25">
        <f t="shared" si="490"/>
        <v>0</v>
      </c>
      <c r="L7805" s="25">
        <f t="shared" si="491"/>
        <v>0</v>
      </c>
      <c r="M7805" s="25">
        <v>0</v>
      </c>
      <c r="N7805" s="25" t="e">
        <v>#N/A</v>
      </c>
      <c r="O7805" s="25" t="e">
        <f>VLOOKUP(A7805,'NFkB target TFs'!$E$10:$E$54,1,FALSE)</f>
        <v>#N/A</v>
      </c>
      <c r="P7805" s="25" t="e">
        <f>VLOOKUP(A7805,'all NFkB targets'!$A$6:$A$571,1,FALSE)</f>
        <v>#N/A</v>
      </c>
    </row>
    <row r="7806" spans="1:16" x14ac:dyDescent="0.25">
      <c r="A7806" s="96" t="s">
        <v>6977</v>
      </c>
      <c r="B7806" s="21" t="s">
        <v>6978</v>
      </c>
      <c r="C7806" s="21"/>
      <c r="D7806" s="22">
        <v>0</v>
      </c>
      <c r="E7806" s="23">
        <v>-0.10904052231775378</v>
      </c>
      <c r="F7806" s="23">
        <v>0.11901978531846008</v>
      </c>
      <c r="G7806" s="23">
        <v>-0.17138023001783306</v>
      </c>
      <c r="H7806" s="23">
        <v>-0.32232469236009509</v>
      </c>
      <c r="I7806" s="25">
        <f t="shared" si="488"/>
        <v>0</v>
      </c>
      <c r="J7806" s="25">
        <f t="shared" si="489"/>
        <v>0</v>
      </c>
      <c r="K7806" s="25">
        <f t="shared" si="490"/>
        <v>0</v>
      </c>
      <c r="L7806" s="25">
        <f t="shared" si="491"/>
        <v>0</v>
      </c>
      <c r="M7806" s="25">
        <v>0</v>
      </c>
      <c r="N7806" s="25" t="e">
        <v>#N/A</v>
      </c>
      <c r="O7806" s="25" t="e">
        <f>VLOOKUP(A7806,'NFkB target TFs'!$E$10:$E$54,1,FALSE)</f>
        <v>#N/A</v>
      </c>
      <c r="P7806" s="25" t="e">
        <f>VLOOKUP(A7806,'all NFkB targets'!$A$6:$A$571,1,FALSE)</f>
        <v>#N/A</v>
      </c>
    </row>
    <row r="7807" spans="1:16" x14ac:dyDescent="0.25">
      <c r="A7807" s="96" t="s">
        <v>14407</v>
      </c>
      <c r="B7807" s="21" t="s">
        <v>14408</v>
      </c>
      <c r="C7807" s="21"/>
      <c r="D7807" s="22">
        <v>0</v>
      </c>
      <c r="E7807" s="24">
        <v>-0.75020256700046051</v>
      </c>
      <c r="F7807" s="24">
        <v>-0.48972524753141328</v>
      </c>
      <c r="G7807" s="24">
        <v>-0.71463885155005524</v>
      </c>
      <c r="H7807" s="24">
        <v>-0.32257149428385412</v>
      </c>
      <c r="I7807" s="25">
        <f t="shared" si="488"/>
        <v>1</v>
      </c>
      <c r="J7807" s="25">
        <f t="shared" si="489"/>
        <v>0</v>
      </c>
      <c r="K7807" s="25">
        <f t="shared" si="490"/>
        <v>1</v>
      </c>
      <c r="L7807" s="25">
        <f t="shared" si="491"/>
        <v>0</v>
      </c>
      <c r="M7807" s="25">
        <v>1</v>
      </c>
      <c r="N7807" s="25" t="e">
        <v>#N/A</v>
      </c>
      <c r="O7807" s="25" t="e">
        <f>VLOOKUP(A7807,'NFkB target TFs'!$E$10:$E$54,1,FALSE)</f>
        <v>#N/A</v>
      </c>
      <c r="P7807" s="25" t="e">
        <f>VLOOKUP(A7807,'all NFkB targets'!$A$6:$A$571,1,FALSE)</f>
        <v>#N/A</v>
      </c>
    </row>
    <row r="7808" spans="1:16" x14ac:dyDescent="0.25">
      <c r="A7808" s="96" t="s">
        <v>4142</v>
      </c>
      <c r="B7808" s="21" t="s">
        <v>4143</v>
      </c>
      <c r="C7808" s="21"/>
      <c r="D7808" s="22">
        <v>0</v>
      </c>
      <c r="E7808" s="23">
        <v>-0.1132203147508784</v>
      </c>
      <c r="F7808" s="23">
        <v>-0.13709849175071473</v>
      </c>
      <c r="G7808" s="23">
        <v>7.3370516578642214E-2</v>
      </c>
      <c r="H7808" s="23">
        <v>-0.32258053352463373</v>
      </c>
      <c r="I7808" s="25">
        <f t="shared" si="488"/>
        <v>0</v>
      </c>
      <c r="J7808" s="25">
        <f t="shared" si="489"/>
        <v>0</v>
      </c>
      <c r="K7808" s="25">
        <f t="shared" si="490"/>
        <v>0</v>
      </c>
      <c r="L7808" s="25">
        <f t="shared" si="491"/>
        <v>0</v>
      </c>
      <c r="M7808" s="25">
        <v>0</v>
      </c>
      <c r="N7808" s="25" t="e">
        <v>#N/A</v>
      </c>
      <c r="O7808" s="25" t="e">
        <f>VLOOKUP(A7808,'NFkB target TFs'!$E$10:$E$54,1,FALSE)</f>
        <v>#N/A</v>
      </c>
      <c r="P7808" s="25" t="e">
        <f>VLOOKUP(A7808,'all NFkB targets'!$A$6:$A$571,1,FALSE)</f>
        <v>#N/A</v>
      </c>
    </row>
    <row r="7809" spans="1:16" x14ac:dyDescent="0.25">
      <c r="A7809" s="96" t="s">
        <v>1348</v>
      </c>
      <c r="B7809" s="21" t="s">
        <v>1349</v>
      </c>
      <c r="C7809" s="21"/>
      <c r="D7809" s="22">
        <v>0</v>
      </c>
      <c r="E7809" s="23">
        <v>0.32641401712974599</v>
      </c>
      <c r="F7809" s="23">
        <v>-0.10488445955318061</v>
      </c>
      <c r="G7809" s="23">
        <v>-0.29649716472683418</v>
      </c>
      <c r="H7809" s="23">
        <v>-0.3227831225901393</v>
      </c>
      <c r="I7809" s="25">
        <f t="shared" si="488"/>
        <v>0</v>
      </c>
      <c r="J7809" s="25">
        <f t="shared" si="489"/>
        <v>0</v>
      </c>
      <c r="K7809" s="25">
        <f t="shared" si="490"/>
        <v>0</v>
      </c>
      <c r="L7809" s="25">
        <f t="shared" si="491"/>
        <v>0</v>
      </c>
      <c r="M7809" s="25">
        <v>0</v>
      </c>
      <c r="N7809" s="25" t="e">
        <v>#N/A</v>
      </c>
      <c r="O7809" s="25" t="e">
        <f>VLOOKUP(A7809,'NFkB target TFs'!$E$10:$E$54,1,FALSE)</f>
        <v>#N/A</v>
      </c>
      <c r="P7809" s="25" t="e">
        <f>VLOOKUP(A7809,'all NFkB targets'!$A$6:$A$571,1,FALSE)</f>
        <v>#N/A</v>
      </c>
    </row>
    <row r="7810" spans="1:16" x14ac:dyDescent="0.25">
      <c r="A7810" s="96" t="s">
        <v>14997</v>
      </c>
      <c r="B7810" s="21" t="s">
        <v>941</v>
      </c>
      <c r="C7810" s="21"/>
      <c r="D7810" s="22">
        <v>0</v>
      </c>
      <c r="E7810" s="24">
        <v>-1.1455246354252588</v>
      </c>
      <c r="F7810" s="28">
        <v>1.5109034644226931</v>
      </c>
      <c r="G7810" s="24">
        <v>-1.1232317659942708</v>
      </c>
      <c r="H7810" s="24">
        <v>-0.32280723873344663</v>
      </c>
      <c r="I7810" s="25">
        <f t="shared" si="488"/>
        <v>1</v>
      </c>
      <c r="J7810" s="25">
        <f t="shared" si="489"/>
        <v>1</v>
      </c>
      <c r="K7810" s="25">
        <f t="shared" si="490"/>
        <v>1</v>
      </c>
      <c r="L7810" s="25">
        <f t="shared" si="491"/>
        <v>0</v>
      </c>
      <c r="M7810" s="25">
        <v>1</v>
      </c>
      <c r="N7810" s="25" t="e">
        <v>#N/A</v>
      </c>
      <c r="O7810" s="25" t="e">
        <f>VLOOKUP(A7810,'NFkB target TFs'!$E$10:$E$54,1,FALSE)</f>
        <v>#N/A</v>
      </c>
      <c r="P7810" s="25" t="e">
        <f>VLOOKUP(A7810,'all NFkB targets'!$A$6:$A$571,1,FALSE)</f>
        <v>#N/A</v>
      </c>
    </row>
    <row r="7811" spans="1:16" x14ac:dyDescent="0.25">
      <c r="A7811" s="96" t="s">
        <v>3716</v>
      </c>
      <c r="B7811" s="21" t="s">
        <v>3717</v>
      </c>
      <c r="C7811" s="21"/>
      <c r="D7811" s="22">
        <v>0</v>
      </c>
      <c r="E7811" s="23">
        <v>6.0327872645429034E-2</v>
      </c>
      <c r="F7811" s="23">
        <v>0.15826208391673213</v>
      </c>
      <c r="G7811" s="23">
        <v>0.27463053263264581</v>
      </c>
      <c r="H7811" s="23">
        <v>-0.32286812702950279</v>
      </c>
      <c r="I7811" s="25">
        <f t="shared" si="488"/>
        <v>0</v>
      </c>
      <c r="J7811" s="25">
        <f t="shared" si="489"/>
        <v>0</v>
      </c>
      <c r="K7811" s="25">
        <f t="shared" si="490"/>
        <v>0</v>
      </c>
      <c r="L7811" s="25">
        <f t="shared" si="491"/>
        <v>0</v>
      </c>
      <c r="M7811" s="25">
        <v>0</v>
      </c>
      <c r="N7811" s="25" t="e">
        <v>#N/A</v>
      </c>
      <c r="O7811" s="25" t="e">
        <f>VLOOKUP(A7811,'NFkB target TFs'!$E$10:$E$54,1,FALSE)</f>
        <v>#N/A</v>
      </c>
      <c r="P7811" s="25" t="e">
        <f>VLOOKUP(A7811,'all NFkB targets'!$A$6:$A$571,1,FALSE)</f>
        <v>#N/A</v>
      </c>
    </row>
    <row r="7812" spans="1:16" x14ac:dyDescent="0.25">
      <c r="A7812" s="96" t="s">
        <v>9203</v>
      </c>
      <c r="B7812" s="21" t="s">
        <v>9204</v>
      </c>
      <c r="C7812" s="21"/>
      <c r="D7812" s="22">
        <v>0</v>
      </c>
      <c r="E7812" s="23">
        <v>0.44108529347858488</v>
      </c>
      <c r="F7812" s="23">
        <v>-5.3844215980336778E-2</v>
      </c>
      <c r="G7812" s="23">
        <v>-0.23629210568228282</v>
      </c>
      <c r="H7812" s="23">
        <v>-0.32288655259853422</v>
      </c>
      <c r="I7812" s="25">
        <f t="shared" si="488"/>
        <v>0</v>
      </c>
      <c r="J7812" s="25">
        <f t="shared" si="489"/>
        <v>0</v>
      </c>
      <c r="K7812" s="25">
        <f t="shared" si="490"/>
        <v>0</v>
      </c>
      <c r="L7812" s="25">
        <f t="shared" si="491"/>
        <v>0</v>
      </c>
      <c r="M7812" s="25">
        <v>0</v>
      </c>
      <c r="N7812" s="25" t="e">
        <v>#N/A</v>
      </c>
      <c r="O7812" s="25" t="e">
        <f>VLOOKUP(A7812,'NFkB target TFs'!$E$10:$E$54,1,FALSE)</f>
        <v>#N/A</v>
      </c>
      <c r="P7812" s="25" t="e">
        <f>VLOOKUP(A7812,'all NFkB targets'!$A$6:$A$571,1,FALSE)</f>
        <v>#N/A</v>
      </c>
    </row>
    <row r="7813" spans="1:16" x14ac:dyDescent="0.25">
      <c r="A7813" s="96" t="s">
        <v>14353</v>
      </c>
      <c r="B7813" s="21" t="s">
        <v>14354</v>
      </c>
      <c r="C7813" s="21"/>
      <c r="D7813" s="22">
        <v>0</v>
      </c>
      <c r="E7813" s="24">
        <v>-1.2109971812602423</v>
      </c>
      <c r="F7813" s="28">
        <v>0.14426133247720693</v>
      </c>
      <c r="G7813" s="24">
        <v>-1.2079485700647026</v>
      </c>
      <c r="H7813" s="24">
        <v>-0.32300654887722158</v>
      </c>
      <c r="I7813" s="25">
        <f t="shared" si="488"/>
        <v>1</v>
      </c>
      <c r="J7813" s="25">
        <f t="shared" si="489"/>
        <v>0</v>
      </c>
      <c r="K7813" s="25">
        <f t="shared" si="490"/>
        <v>1</v>
      </c>
      <c r="L7813" s="25">
        <f t="shared" si="491"/>
        <v>0</v>
      </c>
      <c r="M7813" s="25">
        <v>1</v>
      </c>
      <c r="N7813" s="25" t="e">
        <v>#N/A</v>
      </c>
      <c r="O7813" s="25" t="e">
        <f>VLOOKUP(A7813,'NFkB target TFs'!$E$10:$E$54,1,FALSE)</f>
        <v>#N/A</v>
      </c>
      <c r="P7813" s="25" t="e">
        <f>VLOOKUP(A7813,'all NFkB targets'!$A$6:$A$571,1,FALSE)</f>
        <v>#N/A</v>
      </c>
    </row>
    <row r="7814" spans="1:16" x14ac:dyDescent="0.25">
      <c r="A7814" s="96" t="s">
        <v>2931</v>
      </c>
      <c r="B7814" s="21" t="s">
        <v>2932</v>
      </c>
      <c r="C7814" s="21"/>
      <c r="D7814" s="22">
        <v>0</v>
      </c>
      <c r="E7814" s="23">
        <v>-0.11490933902610927</v>
      </c>
      <c r="F7814" s="23">
        <v>-0.36208090584746588</v>
      </c>
      <c r="G7814" s="23">
        <v>-6.9960382944358621E-2</v>
      </c>
      <c r="H7814" s="23">
        <v>-0.32352441186591807</v>
      </c>
      <c r="I7814" s="25">
        <f t="shared" si="488"/>
        <v>0</v>
      </c>
      <c r="J7814" s="25">
        <f t="shared" si="489"/>
        <v>0</v>
      </c>
      <c r="K7814" s="25">
        <f t="shared" si="490"/>
        <v>0</v>
      </c>
      <c r="L7814" s="25">
        <f t="shared" si="491"/>
        <v>0</v>
      </c>
      <c r="M7814" s="25">
        <v>0</v>
      </c>
      <c r="N7814" s="25" t="e">
        <v>#N/A</v>
      </c>
      <c r="O7814" s="25" t="e">
        <f>VLOOKUP(A7814,'NFkB target TFs'!$E$10:$E$54,1,FALSE)</f>
        <v>#N/A</v>
      </c>
      <c r="P7814" s="25" t="e">
        <f>VLOOKUP(A7814,'all NFkB targets'!$A$6:$A$571,1,FALSE)</f>
        <v>#N/A</v>
      </c>
    </row>
    <row r="7815" spans="1:16" x14ac:dyDescent="0.25">
      <c r="A7815" s="96" t="s">
        <v>2810</v>
      </c>
      <c r="B7815" s="21" t="s">
        <v>2811</v>
      </c>
      <c r="C7815" s="21"/>
      <c r="D7815" s="22">
        <v>0</v>
      </c>
      <c r="E7815" s="23">
        <v>0.21268159978968143</v>
      </c>
      <c r="F7815" s="23">
        <v>-3.8960924936011256E-2</v>
      </c>
      <c r="G7815" s="23">
        <v>7.090253924425656E-2</v>
      </c>
      <c r="H7815" s="23">
        <v>-0.32402777230616592</v>
      </c>
      <c r="I7815" s="25">
        <f t="shared" si="488"/>
        <v>0</v>
      </c>
      <c r="J7815" s="25">
        <f t="shared" si="489"/>
        <v>0</v>
      </c>
      <c r="K7815" s="25">
        <f t="shared" si="490"/>
        <v>0</v>
      </c>
      <c r="L7815" s="25">
        <f t="shared" si="491"/>
        <v>0</v>
      </c>
      <c r="M7815" s="25">
        <v>0</v>
      </c>
      <c r="N7815" s="25" t="e">
        <v>#N/A</v>
      </c>
      <c r="O7815" s="25" t="e">
        <f>VLOOKUP(A7815,'NFkB target TFs'!$E$10:$E$54,1,FALSE)</f>
        <v>#N/A</v>
      </c>
      <c r="P7815" s="25" t="e">
        <f>VLOOKUP(A7815,'all NFkB targets'!$A$6:$A$571,1,FALSE)</f>
        <v>#N/A</v>
      </c>
    </row>
    <row r="7816" spans="1:16" x14ac:dyDescent="0.25">
      <c r="A7816" s="96" t="s">
        <v>8942</v>
      </c>
      <c r="B7816" s="21" t="s">
        <v>941</v>
      </c>
      <c r="C7816" s="21"/>
      <c r="D7816" s="22">
        <v>0</v>
      </c>
      <c r="E7816" s="23">
        <v>0.14697528848377178</v>
      </c>
      <c r="F7816" s="23">
        <v>-0.13561226166229387</v>
      </c>
      <c r="G7816" s="23">
        <v>-0.33653329007002303</v>
      </c>
      <c r="H7816" s="23">
        <v>-0.324047522879712</v>
      </c>
      <c r="I7816" s="25">
        <f t="shared" si="488"/>
        <v>0</v>
      </c>
      <c r="J7816" s="25">
        <f t="shared" si="489"/>
        <v>0</v>
      </c>
      <c r="K7816" s="25">
        <f t="shared" si="490"/>
        <v>0</v>
      </c>
      <c r="L7816" s="25">
        <f t="shared" si="491"/>
        <v>0</v>
      </c>
      <c r="M7816" s="25">
        <v>0</v>
      </c>
      <c r="N7816" s="25" t="e">
        <v>#N/A</v>
      </c>
      <c r="O7816" s="25" t="e">
        <f>VLOOKUP(A7816,'NFkB target TFs'!$E$10:$E$54,1,FALSE)</f>
        <v>#N/A</v>
      </c>
      <c r="P7816" s="25" t="e">
        <f>VLOOKUP(A7816,'all NFkB targets'!$A$6:$A$571,1,FALSE)</f>
        <v>#N/A</v>
      </c>
    </row>
    <row r="7817" spans="1:16" x14ac:dyDescent="0.25">
      <c r="A7817" s="96" t="s">
        <v>4909</v>
      </c>
      <c r="B7817" s="21" t="s">
        <v>4910</v>
      </c>
      <c r="C7817" s="21"/>
      <c r="D7817" s="22">
        <v>0</v>
      </c>
      <c r="E7817" s="23">
        <v>0.22000455540834254</v>
      </c>
      <c r="F7817" s="23">
        <v>-2.1702222447188679E-2</v>
      </c>
      <c r="G7817" s="23">
        <v>-0.20470493789017619</v>
      </c>
      <c r="H7817" s="23">
        <v>-0.32416788013651143</v>
      </c>
      <c r="I7817" s="25">
        <f t="shared" si="488"/>
        <v>0</v>
      </c>
      <c r="J7817" s="25">
        <f t="shared" si="489"/>
        <v>0</v>
      </c>
      <c r="K7817" s="25">
        <f t="shared" si="490"/>
        <v>0</v>
      </c>
      <c r="L7817" s="25">
        <f t="shared" si="491"/>
        <v>0</v>
      </c>
      <c r="M7817" s="25">
        <v>0</v>
      </c>
      <c r="N7817" s="25" t="e">
        <v>#N/A</v>
      </c>
      <c r="O7817" s="25" t="e">
        <f>VLOOKUP(A7817,'NFkB target TFs'!$E$10:$E$54,1,FALSE)</f>
        <v>#N/A</v>
      </c>
      <c r="P7817" s="25" t="e">
        <f>VLOOKUP(A7817,'all NFkB targets'!$A$6:$A$571,1,FALSE)</f>
        <v>#N/A</v>
      </c>
    </row>
    <row r="7818" spans="1:16" x14ac:dyDescent="0.25">
      <c r="A7818" s="96" t="s">
        <v>4138</v>
      </c>
      <c r="B7818" s="21" t="s">
        <v>4139</v>
      </c>
      <c r="C7818" s="21"/>
      <c r="D7818" s="22">
        <v>0</v>
      </c>
      <c r="E7818" s="23">
        <v>-2.6554180341690482E-2</v>
      </c>
      <c r="F7818" s="23">
        <v>4.7305714778356822E-2</v>
      </c>
      <c r="G7818" s="23">
        <v>0.10498631860985584</v>
      </c>
      <c r="H7818" s="23">
        <v>-0.32433706187414707</v>
      </c>
      <c r="I7818" s="25">
        <f t="shared" si="488"/>
        <v>0</v>
      </c>
      <c r="J7818" s="25">
        <f t="shared" si="489"/>
        <v>0</v>
      </c>
      <c r="K7818" s="25">
        <f t="shared" si="490"/>
        <v>0</v>
      </c>
      <c r="L7818" s="25">
        <f t="shared" si="491"/>
        <v>0</v>
      </c>
      <c r="M7818" s="25">
        <v>0</v>
      </c>
      <c r="N7818" s="25" t="e">
        <v>#N/A</v>
      </c>
      <c r="O7818" s="25" t="e">
        <f>VLOOKUP(A7818,'NFkB target TFs'!$E$10:$E$54,1,FALSE)</f>
        <v>#N/A</v>
      </c>
      <c r="P7818" s="25" t="e">
        <f>VLOOKUP(A7818,'all NFkB targets'!$A$6:$A$571,1,FALSE)</f>
        <v>#N/A</v>
      </c>
    </row>
    <row r="7819" spans="1:16" x14ac:dyDescent="0.25">
      <c r="A7819" s="96" t="s">
        <v>7190</v>
      </c>
      <c r="B7819" s="21" t="s">
        <v>7191</v>
      </c>
      <c r="C7819" s="21"/>
      <c r="D7819" s="22">
        <v>0</v>
      </c>
      <c r="E7819" s="23">
        <v>8.1877374412063261E-2</v>
      </c>
      <c r="F7819" s="23">
        <v>-5.4524239712753296E-2</v>
      </c>
      <c r="G7819" s="23">
        <v>-0.52140037333011868</v>
      </c>
      <c r="H7819" s="23">
        <v>-0.32442545033070935</v>
      </c>
      <c r="I7819" s="25">
        <f t="shared" si="488"/>
        <v>0</v>
      </c>
      <c r="J7819" s="25">
        <f t="shared" si="489"/>
        <v>0</v>
      </c>
      <c r="K7819" s="25">
        <f t="shared" si="490"/>
        <v>0</v>
      </c>
      <c r="L7819" s="25">
        <f t="shared" si="491"/>
        <v>0</v>
      </c>
      <c r="M7819" s="25">
        <v>0</v>
      </c>
      <c r="N7819" s="25" t="e">
        <v>#N/A</v>
      </c>
      <c r="O7819" s="25" t="e">
        <f>VLOOKUP(A7819,'NFkB target TFs'!$E$10:$E$54,1,FALSE)</f>
        <v>#N/A</v>
      </c>
      <c r="P7819" s="25" t="e">
        <f>VLOOKUP(A7819,'all NFkB targets'!$A$6:$A$571,1,FALSE)</f>
        <v>#N/A</v>
      </c>
    </row>
    <row r="7820" spans="1:16" x14ac:dyDescent="0.25">
      <c r="A7820" s="96" t="s">
        <v>10288</v>
      </c>
      <c r="B7820" s="21" t="s">
        <v>10289</v>
      </c>
      <c r="C7820" s="21"/>
      <c r="D7820" s="22">
        <v>0</v>
      </c>
      <c r="E7820" s="23">
        <v>3.8717107572853585E-2</v>
      </c>
      <c r="F7820" s="23">
        <v>0.22039395164316</v>
      </c>
      <c r="G7820" s="23">
        <v>-0.55144537456838028</v>
      </c>
      <c r="H7820" s="23">
        <v>-0.32468525000035653</v>
      </c>
      <c r="I7820" s="25">
        <f t="shared" si="488"/>
        <v>0</v>
      </c>
      <c r="J7820" s="25">
        <f t="shared" si="489"/>
        <v>0</v>
      </c>
      <c r="K7820" s="25">
        <f t="shared" si="490"/>
        <v>0</v>
      </c>
      <c r="L7820" s="25">
        <f t="shared" si="491"/>
        <v>0</v>
      </c>
      <c r="M7820" s="25">
        <v>0</v>
      </c>
      <c r="N7820" s="25" t="e">
        <v>#N/A</v>
      </c>
      <c r="O7820" s="25" t="e">
        <f>VLOOKUP(A7820,'NFkB target TFs'!$E$10:$E$54,1,FALSE)</f>
        <v>#N/A</v>
      </c>
      <c r="P7820" s="25" t="e">
        <f>VLOOKUP(A7820,'all NFkB targets'!$A$6:$A$571,1,FALSE)</f>
        <v>#N/A</v>
      </c>
    </row>
    <row r="7821" spans="1:16" x14ac:dyDescent="0.25">
      <c r="A7821" s="96" t="s">
        <v>773</v>
      </c>
      <c r="B7821" s="21" t="s">
        <v>774</v>
      </c>
      <c r="C7821" s="21"/>
      <c r="D7821" s="30">
        <v>0</v>
      </c>
      <c r="E7821" s="23">
        <v>-0.26420498135177878</v>
      </c>
      <c r="F7821" s="23">
        <v>-0.40552070778524907</v>
      </c>
      <c r="G7821" s="23">
        <v>-0.30657986346209809</v>
      </c>
      <c r="H7821" s="23">
        <v>-0.32530087911202438</v>
      </c>
      <c r="I7821" s="25">
        <f t="shared" si="488"/>
        <v>0</v>
      </c>
      <c r="J7821" s="25">
        <f t="shared" si="489"/>
        <v>0</v>
      </c>
      <c r="K7821" s="25">
        <f t="shared" si="490"/>
        <v>0</v>
      </c>
      <c r="L7821" s="25">
        <f t="shared" si="491"/>
        <v>0</v>
      </c>
      <c r="M7821" s="25">
        <v>0</v>
      </c>
      <c r="N7821" s="25" t="e">
        <v>#N/A</v>
      </c>
      <c r="O7821" s="25" t="e">
        <f>VLOOKUP(A7821,'NFkB target TFs'!$E$10:$E$54,1,FALSE)</f>
        <v>#N/A</v>
      </c>
      <c r="P7821" s="25" t="e">
        <f>VLOOKUP(A7821,'all NFkB targets'!$A$6:$A$571,1,FALSE)</f>
        <v>#N/A</v>
      </c>
    </row>
    <row r="7822" spans="1:16" x14ac:dyDescent="0.25">
      <c r="A7822" s="96" t="s">
        <v>2579</v>
      </c>
      <c r="B7822" s="21" t="s">
        <v>2580</v>
      </c>
      <c r="C7822" s="21"/>
      <c r="D7822" s="30">
        <v>0</v>
      </c>
      <c r="E7822" s="23">
        <v>-0.13928787037141371</v>
      </c>
      <c r="F7822" s="23">
        <v>-0.51730384297223742</v>
      </c>
      <c r="G7822" s="23">
        <v>-0.3295573831105249</v>
      </c>
      <c r="H7822" s="23">
        <v>-0.32531529238852908</v>
      </c>
      <c r="I7822" s="25">
        <f t="shared" si="488"/>
        <v>0</v>
      </c>
      <c r="J7822" s="25">
        <f t="shared" si="489"/>
        <v>0</v>
      </c>
      <c r="K7822" s="25">
        <f t="shared" si="490"/>
        <v>0</v>
      </c>
      <c r="L7822" s="25">
        <f t="shared" si="491"/>
        <v>0</v>
      </c>
      <c r="M7822" s="25">
        <v>0</v>
      </c>
      <c r="N7822" s="25" t="e">
        <v>#N/A</v>
      </c>
      <c r="O7822" s="25" t="e">
        <f>VLOOKUP(A7822,'NFkB target TFs'!$E$10:$E$54,1,FALSE)</f>
        <v>#N/A</v>
      </c>
      <c r="P7822" s="25" t="e">
        <f>VLOOKUP(A7822,'all NFkB targets'!$A$6:$A$571,1,FALSE)</f>
        <v>#N/A</v>
      </c>
    </row>
    <row r="7823" spans="1:16" x14ac:dyDescent="0.25">
      <c r="A7823" s="96" t="s">
        <v>1068</v>
      </c>
      <c r="B7823" s="21" t="s">
        <v>1069</v>
      </c>
      <c r="C7823" s="21"/>
      <c r="D7823" s="22">
        <v>0</v>
      </c>
      <c r="E7823" s="23">
        <v>0.33160730913410658</v>
      </c>
      <c r="F7823" s="23">
        <v>0.22469305762167913</v>
      </c>
      <c r="G7823" s="23">
        <v>0.34829882095752185</v>
      </c>
      <c r="H7823" s="23">
        <v>-0.32540979009929533</v>
      </c>
      <c r="I7823" s="25">
        <f t="shared" si="488"/>
        <v>0</v>
      </c>
      <c r="J7823" s="25">
        <f t="shared" si="489"/>
        <v>0</v>
      </c>
      <c r="K7823" s="25">
        <f t="shared" si="490"/>
        <v>0</v>
      </c>
      <c r="L7823" s="25">
        <f t="shared" si="491"/>
        <v>0</v>
      </c>
      <c r="M7823" s="25">
        <v>0</v>
      </c>
      <c r="N7823" s="25" t="e">
        <v>#N/A</v>
      </c>
      <c r="O7823" s="25" t="e">
        <f>VLOOKUP(A7823,'NFkB target TFs'!$E$10:$E$54,1,FALSE)</f>
        <v>#N/A</v>
      </c>
      <c r="P7823" s="25" t="e">
        <f>VLOOKUP(A7823,'all NFkB targets'!$A$6:$A$571,1,FALSE)</f>
        <v>#N/A</v>
      </c>
    </row>
    <row r="7824" spans="1:16" x14ac:dyDescent="0.25">
      <c r="A7824" s="96" t="s">
        <v>3597</v>
      </c>
      <c r="B7824" s="21" t="s">
        <v>3598</v>
      </c>
      <c r="C7824" s="21"/>
      <c r="D7824" s="22">
        <v>0</v>
      </c>
      <c r="E7824" s="23">
        <v>6.8437673525496318E-2</v>
      </c>
      <c r="F7824" s="23">
        <v>-5.0488707132872969E-3</v>
      </c>
      <c r="G7824" s="23">
        <v>-0.32576605638330314</v>
      </c>
      <c r="H7824" s="23">
        <v>-0.32548476791466951</v>
      </c>
      <c r="I7824" s="25">
        <f t="shared" si="488"/>
        <v>0</v>
      </c>
      <c r="J7824" s="25">
        <f t="shared" si="489"/>
        <v>0</v>
      </c>
      <c r="K7824" s="25">
        <f t="shared" si="490"/>
        <v>0</v>
      </c>
      <c r="L7824" s="25">
        <f t="shared" si="491"/>
        <v>0</v>
      </c>
      <c r="M7824" s="25">
        <v>0</v>
      </c>
      <c r="N7824" s="25" t="e">
        <v>#N/A</v>
      </c>
      <c r="O7824" s="25" t="e">
        <f>VLOOKUP(A7824,'NFkB target TFs'!$E$10:$E$54,1,FALSE)</f>
        <v>#N/A</v>
      </c>
      <c r="P7824" s="25" t="e">
        <f>VLOOKUP(A7824,'all NFkB targets'!$A$6:$A$571,1,FALSE)</f>
        <v>#N/A</v>
      </c>
    </row>
    <row r="7825" spans="1:16" x14ac:dyDescent="0.25">
      <c r="A7825" s="96" t="s">
        <v>10664</v>
      </c>
      <c r="B7825" s="21" t="s">
        <v>10665</v>
      </c>
      <c r="C7825" s="21"/>
      <c r="D7825" s="22">
        <v>0</v>
      </c>
      <c r="E7825" s="23">
        <v>-0.33443357247817923</v>
      </c>
      <c r="F7825" s="23">
        <v>-0.23065550238498897</v>
      </c>
      <c r="G7825" s="23">
        <v>-0.5828803501110128</v>
      </c>
      <c r="H7825" s="23">
        <v>-0.32564778260712957</v>
      </c>
      <c r="I7825" s="25">
        <f t="shared" si="488"/>
        <v>0</v>
      </c>
      <c r="J7825" s="25">
        <f t="shared" si="489"/>
        <v>0</v>
      </c>
      <c r="K7825" s="25">
        <f t="shared" si="490"/>
        <v>0</v>
      </c>
      <c r="L7825" s="25">
        <f t="shared" si="491"/>
        <v>0</v>
      </c>
      <c r="M7825" s="25">
        <v>0</v>
      </c>
      <c r="N7825" s="25" t="e">
        <v>#N/A</v>
      </c>
      <c r="O7825" s="25" t="e">
        <f>VLOOKUP(A7825,'NFkB target TFs'!$E$10:$E$54,1,FALSE)</f>
        <v>#N/A</v>
      </c>
      <c r="P7825" s="25" t="e">
        <f>VLOOKUP(A7825,'all NFkB targets'!$A$6:$A$571,1,FALSE)</f>
        <v>#N/A</v>
      </c>
    </row>
    <row r="7826" spans="1:16" x14ac:dyDescent="0.25">
      <c r="A7826" s="96" t="s">
        <v>13095</v>
      </c>
      <c r="B7826" s="21" t="s">
        <v>13096</v>
      </c>
      <c r="C7826" s="21"/>
      <c r="D7826" s="22">
        <v>0</v>
      </c>
      <c r="E7826" s="28">
        <v>0.71279265820701465</v>
      </c>
      <c r="F7826" s="24">
        <v>-1.339845985046888</v>
      </c>
      <c r="G7826" s="28">
        <v>0.15438657638769293</v>
      </c>
      <c r="H7826" s="24">
        <v>-0.32581333079597952</v>
      </c>
      <c r="I7826" s="25">
        <f t="shared" si="488"/>
        <v>1</v>
      </c>
      <c r="J7826" s="25">
        <f t="shared" si="489"/>
        <v>1</v>
      </c>
      <c r="K7826" s="25">
        <f t="shared" si="490"/>
        <v>0</v>
      </c>
      <c r="L7826" s="25">
        <f t="shared" si="491"/>
        <v>0</v>
      </c>
      <c r="M7826" s="25">
        <v>1</v>
      </c>
      <c r="N7826" s="25" t="e">
        <v>#N/A</v>
      </c>
      <c r="O7826" s="25" t="e">
        <f>VLOOKUP(A7826,'NFkB target TFs'!$E$10:$E$54,1,FALSE)</f>
        <v>#N/A</v>
      </c>
      <c r="P7826" s="25" t="e">
        <f>VLOOKUP(A7826,'all NFkB targets'!$A$6:$A$571,1,FALSE)</f>
        <v>#N/A</v>
      </c>
    </row>
    <row r="7827" spans="1:16" x14ac:dyDescent="0.25">
      <c r="A7827" s="96" t="s">
        <v>12278</v>
      </c>
      <c r="B7827" s="21" t="s">
        <v>12279</v>
      </c>
      <c r="C7827" s="21"/>
      <c r="D7827" s="22">
        <v>0</v>
      </c>
      <c r="E7827" s="28">
        <v>0.695265027051025</v>
      </c>
      <c r="F7827" s="28">
        <v>0.40752460118750361</v>
      </c>
      <c r="G7827" s="28">
        <v>0.19628975319859979</v>
      </c>
      <c r="H7827" s="24">
        <v>-0.32589866282136631</v>
      </c>
      <c r="I7827" s="25">
        <f t="shared" si="488"/>
        <v>1</v>
      </c>
      <c r="J7827" s="25">
        <f t="shared" si="489"/>
        <v>0</v>
      </c>
      <c r="K7827" s="25">
        <f t="shared" si="490"/>
        <v>0</v>
      </c>
      <c r="L7827" s="25">
        <f t="shared" si="491"/>
        <v>0</v>
      </c>
      <c r="M7827" s="25">
        <v>1</v>
      </c>
      <c r="N7827" s="25" t="e">
        <v>#N/A</v>
      </c>
      <c r="O7827" s="25" t="e">
        <f>VLOOKUP(A7827,'NFkB target TFs'!$E$10:$E$54,1,FALSE)</f>
        <v>#N/A</v>
      </c>
      <c r="P7827" s="25" t="e">
        <f>VLOOKUP(A7827,'all NFkB targets'!$A$6:$A$571,1,FALSE)</f>
        <v>#N/A</v>
      </c>
    </row>
    <row r="7828" spans="1:16" x14ac:dyDescent="0.25">
      <c r="A7828" s="96" t="s">
        <v>1716</v>
      </c>
      <c r="B7828" s="21" t="s">
        <v>1717</v>
      </c>
      <c r="C7828" s="21"/>
      <c r="D7828" s="22">
        <v>0</v>
      </c>
      <c r="E7828" s="23">
        <v>5.9659574059604321E-2</v>
      </c>
      <c r="F7828" s="23">
        <v>-0.10548875978380808</v>
      </c>
      <c r="G7828" s="23">
        <v>5.4824346890040121E-2</v>
      </c>
      <c r="H7828" s="23">
        <v>-0.32619596968912473</v>
      </c>
      <c r="I7828" s="25">
        <f t="shared" si="488"/>
        <v>0</v>
      </c>
      <c r="J7828" s="25">
        <f t="shared" si="489"/>
        <v>0</v>
      </c>
      <c r="K7828" s="25">
        <f t="shared" si="490"/>
        <v>0</v>
      </c>
      <c r="L7828" s="25">
        <f t="shared" si="491"/>
        <v>0</v>
      </c>
      <c r="M7828" s="25">
        <v>0</v>
      </c>
      <c r="N7828" s="25" t="e">
        <v>#N/A</v>
      </c>
      <c r="O7828" s="25" t="e">
        <f>VLOOKUP(A7828,'NFkB target TFs'!$E$10:$E$54,1,FALSE)</f>
        <v>#N/A</v>
      </c>
      <c r="P7828" s="25" t="e">
        <f>VLOOKUP(A7828,'all NFkB targets'!$A$6:$A$571,1,FALSE)</f>
        <v>#N/A</v>
      </c>
    </row>
    <row r="7829" spans="1:16" x14ac:dyDescent="0.25">
      <c r="A7829" s="96" t="s">
        <v>188</v>
      </c>
      <c r="B7829" s="21" t="s">
        <v>189</v>
      </c>
      <c r="C7829" s="21"/>
      <c r="D7829" s="22">
        <v>0</v>
      </c>
      <c r="E7829" s="28">
        <v>1.0608623867239433</v>
      </c>
      <c r="F7829" s="28">
        <v>0.44861110999778758</v>
      </c>
      <c r="G7829" s="28">
        <v>0.55334847027251688</v>
      </c>
      <c r="H7829" s="24">
        <v>-0.3265488390573365</v>
      </c>
      <c r="I7829" s="25">
        <f t="shared" si="488"/>
        <v>1</v>
      </c>
      <c r="J7829" s="25">
        <f t="shared" si="489"/>
        <v>0</v>
      </c>
      <c r="K7829" s="25">
        <f t="shared" si="490"/>
        <v>0</v>
      </c>
      <c r="L7829" s="25">
        <f t="shared" si="491"/>
        <v>0</v>
      </c>
      <c r="M7829" s="25">
        <v>1</v>
      </c>
      <c r="N7829" s="25" t="e">
        <v>#N/A</v>
      </c>
      <c r="O7829" s="25" t="e">
        <f>VLOOKUP(A7829,'NFkB target TFs'!$E$10:$E$54,1,FALSE)</f>
        <v>#N/A</v>
      </c>
      <c r="P7829" s="25" t="str">
        <f>VLOOKUP(A7829,'all NFkB targets'!$A$6:$A$571,1,FALSE)</f>
        <v>F3</v>
      </c>
    </row>
    <row r="7830" spans="1:16" x14ac:dyDescent="0.25">
      <c r="A7830" s="96" t="s">
        <v>11939</v>
      </c>
      <c r="B7830" s="21" t="s">
        <v>11940</v>
      </c>
      <c r="C7830" s="21"/>
      <c r="D7830" s="22">
        <v>0</v>
      </c>
      <c r="E7830" s="23">
        <v>-0.16307915281870253</v>
      </c>
      <c r="F7830" s="23">
        <v>0.3686330648237014</v>
      </c>
      <c r="G7830" s="23">
        <v>-5.0159406092563752E-2</v>
      </c>
      <c r="H7830" s="23">
        <v>-0.32663813066524433</v>
      </c>
      <c r="I7830" s="25">
        <f t="shared" si="488"/>
        <v>0</v>
      </c>
      <c r="J7830" s="25">
        <f t="shared" si="489"/>
        <v>0</v>
      </c>
      <c r="K7830" s="25">
        <f t="shared" si="490"/>
        <v>0</v>
      </c>
      <c r="L7830" s="25">
        <f t="shared" si="491"/>
        <v>0</v>
      </c>
      <c r="M7830" s="25">
        <v>0</v>
      </c>
      <c r="N7830" s="25" t="e">
        <v>#N/A</v>
      </c>
      <c r="O7830" s="25" t="e">
        <f>VLOOKUP(A7830,'NFkB target TFs'!$E$10:$E$54,1,FALSE)</f>
        <v>#N/A</v>
      </c>
      <c r="P7830" s="25" t="e">
        <f>VLOOKUP(A7830,'all NFkB targets'!$A$6:$A$571,1,FALSE)</f>
        <v>#N/A</v>
      </c>
    </row>
    <row r="7831" spans="1:16" x14ac:dyDescent="0.25">
      <c r="A7831" s="96" t="s">
        <v>8939</v>
      </c>
      <c r="B7831" s="21" t="s">
        <v>941</v>
      </c>
      <c r="C7831" s="21"/>
      <c r="D7831" s="22">
        <v>0</v>
      </c>
      <c r="E7831" s="23">
        <v>-0.38371116508493824</v>
      </c>
      <c r="F7831" s="23">
        <v>3.198394697021352E-2</v>
      </c>
      <c r="G7831" s="23">
        <v>-0.3970362408721762</v>
      </c>
      <c r="H7831" s="23">
        <v>-0.32667795662708937</v>
      </c>
      <c r="I7831" s="25">
        <f t="shared" si="488"/>
        <v>0</v>
      </c>
      <c r="J7831" s="25">
        <f t="shared" si="489"/>
        <v>0</v>
      </c>
      <c r="K7831" s="25">
        <f t="shared" si="490"/>
        <v>0</v>
      </c>
      <c r="L7831" s="25">
        <f t="shared" si="491"/>
        <v>0</v>
      </c>
      <c r="M7831" s="25">
        <v>0</v>
      </c>
      <c r="N7831" s="25" t="e">
        <v>#N/A</v>
      </c>
      <c r="O7831" s="25" t="e">
        <f>VLOOKUP(A7831,'NFkB target TFs'!$E$10:$E$54,1,FALSE)</f>
        <v>#N/A</v>
      </c>
      <c r="P7831" s="25" t="e">
        <f>VLOOKUP(A7831,'all NFkB targets'!$A$6:$A$571,1,FALSE)</f>
        <v>#N/A</v>
      </c>
    </row>
    <row r="7832" spans="1:16" x14ac:dyDescent="0.25">
      <c r="A7832" s="96" t="s">
        <v>14985</v>
      </c>
      <c r="B7832" s="21" t="s">
        <v>14986</v>
      </c>
      <c r="C7832" s="21"/>
      <c r="D7832" s="22">
        <v>0</v>
      </c>
      <c r="E7832" s="28">
        <v>0.65297610126840111</v>
      </c>
      <c r="F7832" s="24">
        <v>-0.97513492977913185</v>
      </c>
      <c r="G7832" s="28">
        <v>0.81751194982720177</v>
      </c>
      <c r="H7832" s="24">
        <v>-0.32695529871815532</v>
      </c>
      <c r="I7832" s="25">
        <f t="shared" si="488"/>
        <v>1</v>
      </c>
      <c r="J7832" s="25">
        <f t="shared" si="489"/>
        <v>1</v>
      </c>
      <c r="K7832" s="25">
        <f t="shared" si="490"/>
        <v>1</v>
      </c>
      <c r="L7832" s="25">
        <f t="shared" si="491"/>
        <v>0</v>
      </c>
      <c r="M7832" s="25">
        <v>1</v>
      </c>
      <c r="N7832" s="25" t="e">
        <v>#N/A</v>
      </c>
      <c r="O7832" s="25" t="e">
        <f>VLOOKUP(A7832,'NFkB target TFs'!$E$10:$E$54,1,FALSE)</f>
        <v>#N/A</v>
      </c>
      <c r="P7832" s="25" t="e">
        <f>VLOOKUP(A7832,'all NFkB targets'!$A$6:$A$571,1,FALSE)</f>
        <v>#N/A</v>
      </c>
    </row>
    <row r="7833" spans="1:16" x14ac:dyDescent="0.25">
      <c r="A7833" s="96" t="s">
        <v>5471</v>
      </c>
      <c r="B7833" s="21" t="s">
        <v>5472</v>
      </c>
      <c r="C7833" s="21"/>
      <c r="D7833" s="22">
        <v>0</v>
      </c>
      <c r="E7833" s="23">
        <v>-0.48390366242749272</v>
      </c>
      <c r="F7833" s="23">
        <v>-1.6772959378590949E-3</v>
      </c>
      <c r="G7833" s="23">
        <v>-0.20903207929484538</v>
      </c>
      <c r="H7833" s="23">
        <v>-0.32718965774250397</v>
      </c>
      <c r="I7833" s="25">
        <f t="shared" si="488"/>
        <v>0</v>
      </c>
      <c r="J7833" s="25">
        <f t="shared" si="489"/>
        <v>0</v>
      </c>
      <c r="K7833" s="25">
        <f t="shared" si="490"/>
        <v>0</v>
      </c>
      <c r="L7833" s="25">
        <f t="shared" si="491"/>
        <v>0</v>
      </c>
      <c r="M7833" s="25">
        <v>0</v>
      </c>
      <c r="N7833" s="25" t="e">
        <v>#N/A</v>
      </c>
      <c r="O7833" s="25" t="e">
        <f>VLOOKUP(A7833,'NFkB target TFs'!$E$10:$E$54,1,FALSE)</f>
        <v>#N/A</v>
      </c>
      <c r="P7833" s="25" t="e">
        <f>VLOOKUP(A7833,'all NFkB targets'!$A$6:$A$571,1,FALSE)</f>
        <v>#N/A</v>
      </c>
    </row>
    <row r="7834" spans="1:16" x14ac:dyDescent="0.25">
      <c r="A7834" s="96" t="s">
        <v>5775</v>
      </c>
      <c r="B7834" s="21" t="s">
        <v>5776</v>
      </c>
      <c r="C7834" s="21"/>
      <c r="D7834" s="22">
        <v>0</v>
      </c>
      <c r="E7834" s="23">
        <v>-0.34027513217578209</v>
      </c>
      <c r="F7834" s="23">
        <v>-0.26196762484671798</v>
      </c>
      <c r="G7834" s="23">
        <v>-0.37891455652610273</v>
      </c>
      <c r="H7834" s="23">
        <v>-0.32754819197553381</v>
      </c>
      <c r="I7834" s="25">
        <f t="shared" si="488"/>
        <v>0</v>
      </c>
      <c r="J7834" s="25">
        <f t="shared" si="489"/>
        <v>0</v>
      </c>
      <c r="K7834" s="25">
        <f t="shared" si="490"/>
        <v>0</v>
      </c>
      <c r="L7834" s="25">
        <f t="shared" si="491"/>
        <v>0</v>
      </c>
      <c r="M7834" s="25">
        <v>0</v>
      </c>
      <c r="N7834" s="25" t="e">
        <v>#N/A</v>
      </c>
      <c r="O7834" s="25" t="e">
        <f>VLOOKUP(A7834,'NFkB target TFs'!$E$10:$E$54,1,FALSE)</f>
        <v>#N/A</v>
      </c>
      <c r="P7834" s="25" t="e">
        <f>VLOOKUP(A7834,'all NFkB targets'!$A$6:$A$571,1,FALSE)</f>
        <v>#N/A</v>
      </c>
    </row>
    <row r="7835" spans="1:16" x14ac:dyDescent="0.25">
      <c r="A7835" s="96" t="s">
        <v>12565</v>
      </c>
      <c r="B7835" s="21" t="s">
        <v>12566</v>
      </c>
      <c r="C7835" s="21"/>
      <c r="D7835" s="22">
        <v>0</v>
      </c>
      <c r="E7835" s="28">
        <v>0.38164193432326543</v>
      </c>
      <c r="F7835" s="28">
        <v>0.61846635857750798</v>
      </c>
      <c r="G7835" s="24">
        <v>-0.29890351466764359</v>
      </c>
      <c r="H7835" s="24">
        <v>-0.32789150292642666</v>
      </c>
      <c r="I7835" s="25">
        <f t="shared" si="488"/>
        <v>0</v>
      </c>
      <c r="J7835" s="25">
        <f t="shared" si="489"/>
        <v>1</v>
      </c>
      <c r="K7835" s="25">
        <f t="shared" si="490"/>
        <v>0</v>
      </c>
      <c r="L7835" s="25">
        <f t="shared" si="491"/>
        <v>0</v>
      </c>
      <c r="M7835" s="25">
        <v>1</v>
      </c>
      <c r="N7835" s="25" t="e">
        <v>#N/A</v>
      </c>
      <c r="O7835" s="25" t="e">
        <f>VLOOKUP(A7835,'NFkB target TFs'!$E$10:$E$54,1,FALSE)</f>
        <v>#N/A</v>
      </c>
      <c r="P7835" s="25" t="e">
        <f>VLOOKUP(A7835,'all NFkB targets'!$A$6:$A$571,1,FALSE)</f>
        <v>#N/A</v>
      </c>
    </row>
    <row r="7836" spans="1:16" x14ac:dyDescent="0.25">
      <c r="A7836" s="96" t="s">
        <v>13348</v>
      </c>
      <c r="B7836" s="21" t="s">
        <v>13349</v>
      </c>
      <c r="C7836" s="21"/>
      <c r="D7836" s="22">
        <v>0</v>
      </c>
      <c r="E7836" s="28">
        <v>0.21990340619952728</v>
      </c>
      <c r="F7836" s="23">
        <v>-7.0862606457755203E-2</v>
      </c>
      <c r="G7836" s="24">
        <v>-0.59345942800253115</v>
      </c>
      <c r="H7836" s="24">
        <v>-0.32808762574539729</v>
      </c>
      <c r="I7836" s="25">
        <f t="shared" si="488"/>
        <v>0</v>
      </c>
      <c r="J7836" s="25">
        <f t="shared" si="489"/>
        <v>0</v>
      </c>
      <c r="K7836" s="25">
        <f t="shared" si="490"/>
        <v>1</v>
      </c>
      <c r="L7836" s="25">
        <f t="shared" si="491"/>
        <v>0</v>
      </c>
      <c r="M7836" s="25">
        <v>1</v>
      </c>
      <c r="N7836" s="25" t="e">
        <v>#N/A</v>
      </c>
      <c r="O7836" s="25" t="e">
        <f>VLOOKUP(A7836,'NFkB target TFs'!$E$10:$E$54,1,FALSE)</f>
        <v>#N/A</v>
      </c>
      <c r="P7836" s="25" t="e">
        <f>VLOOKUP(A7836,'all NFkB targets'!$A$6:$A$571,1,FALSE)</f>
        <v>#N/A</v>
      </c>
    </row>
    <row r="7837" spans="1:16" x14ac:dyDescent="0.25">
      <c r="A7837" s="96" t="s">
        <v>14537</v>
      </c>
      <c r="B7837" s="21" t="s">
        <v>14538</v>
      </c>
      <c r="C7837" s="21"/>
      <c r="D7837" s="22">
        <v>0</v>
      </c>
      <c r="E7837" s="24">
        <v>-0.56429434498939235</v>
      </c>
      <c r="F7837" s="24">
        <v>-0.77341582354364047</v>
      </c>
      <c r="G7837" s="24">
        <v>-1.0042356107305503</v>
      </c>
      <c r="H7837" s="24">
        <v>-0.32811149822898367</v>
      </c>
      <c r="I7837" s="25">
        <f t="shared" si="488"/>
        <v>0</v>
      </c>
      <c r="J7837" s="25">
        <f t="shared" si="489"/>
        <v>1</v>
      </c>
      <c r="K7837" s="25">
        <f t="shared" si="490"/>
        <v>1</v>
      </c>
      <c r="L7837" s="25">
        <f t="shared" si="491"/>
        <v>0</v>
      </c>
      <c r="M7837" s="25">
        <v>1</v>
      </c>
      <c r="N7837" s="25" t="e">
        <v>#N/A</v>
      </c>
      <c r="O7837" s="25" t="e">
        <f>VLOOKUP(A7837,'NFkB target TFs'!$E$10:$E$54,1,FALSE)</f>
        <v>#N/A</v>
      </c>
      <c r="P7837" s="25" t="e">
        <f>VLOOKUP(A7837,'all NFkB targets'!$A$6:$A$571,1,FALSE)</f>
        <v>#N/A</v>
      </c>
    </row>
    <row r="7838" spans="1:16" x14ac:dyDescent="0.25">
      <c r="A7838" s="96" t="s">
        <v>5376</v>
      </c>
      <c r="B7838" s="21" t="s">
        <v>5377</v>
      </c>
      <c r="C7838" s="21"/>
      <c r="D7838" s="22">
        <v>0</v>
      </c>
      <c r="E7838" s="23">
        <v>-0.37440158812340874</v>
      </c>
      <c r="F7838" s="23">
        <v>-0.31904647212222143</v>
      </c>
      <c r="G7838" s="23">
        <v>-0.38363833152133753</v>
      </c>
      <c r="H7838" s="23">
        <v>-0.32859337781189663</v>
      </c>
      <c r="I7838" s="25">
        <f t="shared" si="488"/>
        <v>0</v>
      </c>
      <c r="J7838" s="25">
        <f t="shared" si="489"/>
        <v>0</v>
      </c>
      <c r="K7838" s="25">
        <f t="shared" si="490"/>
        <v>0</v>
      </c>
      <c r="L7838" s="25">
        <f t="shared" si="491"/>
        <v>0</v>
      </c>
      <c r="M7838" s="25">
        <v>0</v>
      </c>
      <c r="N7838" s="25" t="e">
        <v>#N/A</v>
      </c>
      <c r="O7838" s="25" t="e">
        <f>VLOOKUP(A7838,'NFkB target TFs'!$E$10:$E$54,1,FALSE)</f>
        <v>#N/A</v>
      </c>
      <c r="P7838" s="25" t="e">
        <f>VLOOKUP(A7838,'all NFkB targets'!$A$6:$A$571,1,FALSE)</f>
        <v>#N/A</v>
      </c>
    </row>
    <row r="7839" spans="1:16" x14ac:dyDescent="0.25">
      <c r="A7839" s="96" t="s">
        <v>14858</v>
      </c>
      <c r="B7839" s="21" t="s">
        <v>16547</v>
      </c>
      <c r="C7839" s="21" t="s">
        <v>19553</v>
      </c>
      <c r="D7839" s="22">
        <v>0</v>
      </c>
      <c r="E7839" s="23">
        <v>-4.0894005642346951E-2</v>
      </c>
      <c r="F7839" s="28">
        <v>3.4376745543541825</v>
      </c>
      <c r="G7839" s="24">
        <v>-1.32659953461126</v>
      </c>
      <c r="H7839" s="24">
        <v>-0.33048463088861441</v>
      </c>
      <c r="I7839" s="25">
        <f t="shared" si="488"/>
        <v>0</v>
      </c>
      <c r="J7839" s="25">
        <f t="shared" si="489"/>
        <v>1</v>
      </c>
      <c r="K7839" s="25">
        <f t="shared" si="490"/>
        <v>1</v>
      </c>
      <c r="L7839" s="25">
        <f t="shared" si="491"/>
        <v>0</v>
      </c>
      <c r="M7839" s="25">
        <v>1</v>
      </c>
      <c r="N7839" s="25" t="e">
        <v>#N/A</v>
      </c>
      <c r="O7839" s="25" t="e">
        <f>VLOOKUP(A7839,'NFkB target TFs'!$E$10:$E$54,1,FALSE)</f>
        <v>#N/A</v>
      </c>
      <c r="P7839" s="25" t="e">
        <f>VLOOKUP(A7839,'all NFkB targets'!$A$6:$A$571,1,FALSE)</f>
        <v>#N/A</v>
      </c>
    </row>
    <row r="7840" spans="1:16" x14ac:dyDescent="0.25">
      <c r="A7840" s="96" t="s">
        <v>2522</v>
      </c>
      <c r="B7840" s="21" t="s">
        <v>2523</v>
      </c>
      <c r="C7840" s="21"/>
      <c r="D7840" s="22">
        <v>0</v>
      </c>
      <c r="E7840" s="23">
        <v>-0.29956940049923458</v>
      </c>
      <c r="F7840" s="23">
        <v>-0.35600178799300342</v>
      </c>
      <c r="G7840" s="23">
        <v>-0.34815491588103753</v>
      </c>
      <c r="H7840" s="23">
        <v>-0.33061287587348864</v>
      </c>
      <c r="I7840" s="25">
        <f t="shared" si="488"/>
        <v>0</v>
      </c>
      <c r="J7840" s="25">
        <f t="shared" si="489"/>
        <v>0</v>
      </c>
      <c r="K7840" s="25">
        <f t="shared" si="490"/>
        <v>0</v>
      </c>
      <c r="L7840" s="25">
        <f t="shared" si="491"/>
        <v>0</v>
      </c>
      <c r="M7840" s="25">
        <v>0</v>
      </c>
      <c r="N7840" s="25" t="e">
        <v>#N/A</v>
      </c>
      <c r="O7840" s="25" t="e">
        <f>VLOOKUP(A7840,'NFkB target TFs'!$E$10:$E$54,1,FALSE)</f>
        <v>#N/A</v>
      </c>
      <c r="P7840" s="25" t="e">
        <f>VLOOKUP(A7840,'all NFkB targets'!$A$6:$A$571,1,FALSE)</f>
        <v>#N/A</v>
      </c>
    </row>
    <row r="7841" spans="1:16" x14ac:dyDescent="0.25">
      <c r="A7841" s="96" t="s">
        <v>15098</v>
      </c>
      <c r="B7841" s="21" t="s">
        <v>941</v>
      </c>
      <c r="C7841" s="21"/>
      <c r="D7841" s="22">
        <v>0</v>
      </c>
      <c r="E7841" s="24">
        <v>-1.8352330127788536</v>
      </c>
      <c r="F7841" s="24">
        <v>-3.3061110500726887</v>
      </c>
      <c r="G7841" s="24">
        <v>-1.2245996829181425</v>
      </c>
      <c r="H7841" s="24">
        <v>-0.33088103547453634</v>
      </c>
      <c r="I7841" s="25">
        <f t="shared" si="488"/>
        <v>1</v>
      </c>
      <c r="J7841" s="25">
        <f t="shared" si="489"/>
        <v>1</v>
      </c>
      <c r="K7841" s="25">
        <f t="shared" si="490"/>
        <v>1</v>
      </c>
      <c r="L7841" s="25">
        <f t="shared" si="491"/>
        <v>0</v>
      </c>
      <c r="M7841" s="25">
        <v>1</v>
      </c>
      <c r="N7841" s="25" t="e">
        <v>#N/A</v>
      </c>
      <c r="O7841" s="25" t="e">
        <f>VLOOKUP(A7841,'NFkB target TFs'!$E$10:$E$54,1,FALSE)</f>
        <v>#N/A</v>
      </c>
      <c r="P7841" s="25" t="e">
        <f>VLOOKUP(A7841,'all NFkB targets'!$A$6:$A$571,1,FALSE)</f>
        <v>#N/A</v>
      </c>
    </row>
    <row r="7842" spans="1:16" x14ac:dyDescent="0.25">
      <c r="A7842" s="96" t="s">
        <v>4877</v>
      </c>
      <c r="B7842" s="21" t="s">
        <v>4878</v>
      </c>
      <c r="C7842" s="21"/>
      <c r="D7842" s="22">
        <v>0</v>
      </c>
      <c r="E7842" s="23">
        <v>-0.32250903528494668</v>
      </c>
      <c r="F7842" s="23">
        <v>0.13320033245379434</v>
      </c>
      <c r="G7842" s="23">
        <v>0.10430326200883222</v>
      </c>
      <c r="H7842" s="23">
        <v>-0.33123650788954923</v>
      </c>
      <c r="I7842" s="25">
        <f t="shared" si="488"/>
        <v>0</v>
      </c>
      <c r="J7842" s="25">
        <f t="shared" si="489"/>
        <v>0</v>
      </c>
      <c r="K7842" s="25">
        <f t="shared" si="490"/>
        <v>0</v>
      </c>
      <c r="L7842" s="25">
        <f t="shared" si="491"/>
        <v>0</v>
      </c>
      <c r="M7842" s="25">
        <v>0</v>
      </c>
      <c r="N7842" s="25" t="e">
        <v>#N/A</v>
      </c>
      <c r="O7842" s="25" t="e">
        <f>VLOOKUP(A7842,'NFkB target TFs'!$E$10:$E$54,1,FALSE)</f>
        <v>#N/A</v>
      </c>
      <c r="P7842" s="25" t="e">
        <f>VLOOKUP(A7842,'all NFkB targets'!$A$6:$A$571,1,FALSE)</f>
        <v>#N/A</v>
      </c>
    </row>
    <row r="7843" spans="1:16" x14ac:dyDescent="0.25">
      <c r="A7843" s="96" t="s">
        <v>14367</v>
      </c>
      <c r="B7843" s="21" t="s">
        <v>941</v>
      </c>
      <c r="C7843" s="21"/>
      <c r="D7843" s="22">
        <v>0</v>
      </c>
      <c r="E7843" s="28">
        <v>2.2612299089870458</v>
      </c>
      <c r="F7843" s="24">
        <v>-0.56641720513159377</v>
      </c>
      <c r="G7843" s="28">
        <v>0.83826191240227277</v>
      </c>
      <c r="H7843" s="24">
        <v>-0.33160387201739139</v>
      </c>
      <c r="I7843" s="25">
        <f t="shared" si="488"/>
        <v>1</v>
      </c>
      <c r="J7843" s="25">
        <f t="shared" si="489"/>
        <v>0</v>
      </c>
      <c r="K7843" s="25">
        <f t="shared" si="490"/>
        <v>1</v>
      </c>
      <c r="L7843" s="25">
        <f t="shared" si="491"/>
        <v>0</v>
      </c>
      <c r="M7843" s="25">
        <v>1</v>
      </c>
      <c r="N7843" s="25" t="e">
        <v>#N/A</v>
      </c>
      <c r="O7843" s="25" t="e">
        <f>VLOOKUP(A7843,'NFkB target TFs'!$E$10:$E$54,1,FALSE)</f>
        <v>#N/A</v>
      </c>
      <c r="P7843" s="25" t="e">
        <f>VLOOKUP(A7843,'all NFkB targets'!$A$6:$A$571,1,FALSE)</f>
        <v>#N/A</v>
      </c>
    </row>
    <row r="7844" spans="1:16" x14ac:dyDescent="0.25">
      <c r="A7844" s="96" t="s">
        <v>12493</v>
      </c>
      <c r="B7844" s="21" t="s">
        <v>12494</v>
      </c>
      <c r="C7844" s="21"/>
      <c r="D7844" s="22">
        <v>0</v>
      </c>
      <c r="E7844" s="23">
        <v>-6.1822453308256614E-2</v>
      </c>
      <c r="F7844" s="24">
        <v>-0.88221767291278919</v>
      </c>
      <c r="G7844" s="24">
        <v>-0.20464319895728303</v>
      </c>
      <c r="H7844" s="24">
        <v>-0.33178176467962878</v>
      </c>
      <c r="I7844" s="25">
        <f t="shared" si="488"/>
        <v>0</v>
      </c>
      <c r="J7844" s="25">
        <f t="shared" si="489"/>
        <v>1</v>
      </c>
      <c r="K7844" s="25">
        <f t="shared" si="490"/>
        <v>0</v>
      </c>
      <c r="L7844" s="25">
        <f t="shared" si="491"/>
        <v>0</v>
      </c>
      <c r="M7844" s="25">
        <v>1</v>
      </c>
      <c r="N7844" s="25" t="e">
        <v>#N/A</v>
      </c>
      <c r="O7844" s="25" t="e">
        <f>VLOOKUP(A7844,'NFkB target TFs'!$E$10:$E$54,1,FALSE)</f>
        <v>#N/A</v>
      </c>
      <c r="P7844" s="25" t="e">
        <f>VLOOKUP(A7844,'all NFkB targets'!$A$6:$A$571,1,FALSE)</f>
        <v>#N/A</v>
      </c>
    </row>
    <row r="7845" spans="1:16" x14ac:dyDescent="0.25">
      <c r="A7845" s="96" t="s">
        <v>6391</v>
      </c>
      <c r="B7845" s="21" t="s">
        <v>6392</v>
      </c>
      <c r="C7845" s="21"/>
      <c r="D7845" s="22">
        <v>0</v>
      </c>
      <c r="E7845" s="23">
        <v>-0.40721936175298307</v>
      </c>
      <c r="F7845" s="23">
        <v>0.28100481339194905</v>
      </c>
      <c r="G7845" s="23">
        <v>8.877976972233019E-2</v>
      </c>
      <c r="H7845" s="23">
        <v>-0.33248575316609635</v>
      </c>
      <c r="I7845" s="25">
        <f t="shared" si="488"/>
        <v>0</v>
      </c>
      <c r="J7845" s="25">
        <f t="shared" si="489"/>
        <v>0</v>
      </c>
      <c r="K7845" s="25">
        <f t="shared" si="490"/>
        <v>0</v>
      </c>
      <c r="L7845" s="25">
        <f t="shared" si="491"/>
        <v>0</v>
      </c>
      <c r="M7845" s="25">
        <v>0</v>
      </c>
      <c r="N7845" s="25" t="e">
        <v>#N/A</v>
      </c>
      <c r="O7845" s="25" t="e">
        <f>VLOOKUP(A7845,'NFkB target TFs'!$E$10:$E$54,1,FALSE)</f>
        <v>#N/A</v>
      </c>
      <c r="P7845" s="25" t="e">
        <f>VLOOKUP(A7845,'all NFkB targets'!$A$6:$A$571,1,FALSE)</f>
        <v>#N/A</v>
      </c>
    </row>
    <row r="7846" spans="1:16" x14ac:dyDescent="0.25">
      <c r="A7846" s="96" t="s">
        <v>14464</v>
      </c>
      <c r="B7846" s="21" t="s">
        <v>14465</v>
      </c>
      <c r="C7846" s="21"/>
      <c r="D7846" s="22">
        <v>0</v>
      </c>
      <c r="E7846" s="24">
        <v>-0.55800205525497959</v>
      </c>
      <c r="F7846" s="24">
        <v>-1.8335495893416038</v>
      </c>
      <c r="G7846" s="24">
        <v>-1.5861038170058575</v>
      </c>
      <c r="H7846" s="24">
        <v>-0.33254918890559482</v>
      </c>
      <c r="I7846" s="25">
        <f t="shared" si="488"/>
        <v>0</v>
      </c>
      <c r="J7846" s="25">
        <f t="shared" si="489"/>
        <v>1</v>
      </c>
      <c r="K7846" s="25">
        <f t="shared" si="490"/>
        <v>1</v>
      </c>
      <c r="L7846" s="25">
        <f t="shared" si="491"/>
        <v>0</v>
      </c>
      <c r="M7846" s="25">
        <v>1</v>
      </c>
      <c r="N7846" s="25" t="e">
        <v>#N/A</v>
      </c>
      <c r="O7846" s="25" t="e">
        <f>VLOOKUP(A7846,'NFkB target TFs'!$E$10:$E$54,1,FALSE)</f>
        <v>#N/A</v>
      </c>
      <c r="P7846" s="25" t="e">
        <f>VLOOKUP(A7846,'all NFkB targets'!$A$6:$A$571,1,FALSE)</f>
        <v>#N/A</v>
      </c>
    </row>
    <row r="7847" spans="1:16" x14ac:dyDescent="0.25">
      <c r="A7847" s="96" t="s">
        <v>8185</v>
      </c>
      <c r="B7847" s="21" t="s">
        <v>8186</v>
      </c>
      <c r="C7847" s="21"/>
      <c r="D7847" s="22">
        <v>0</v>
      </c>
      <c r="E7847" s="23">
        <v>0.28947028093060428</v>
      </c>
      <c r="F7847" s="23">
        <v>9.9218460332598388E-2</v>
      </c>
      <c r="G7847" s="23">
        <v>-0.38049941172713869</v>
      </c>
      <c r="H7847" s="23">
        <v>-0.33257516422874428</v>
      </c>
      <c r="I7847" s="25">
        <f t="shared" si="488"/>
        <v>0</v>
      </c>
      <c r="J7847" s="25">
        <f t="shared" si="489"/>
        <v>0</v>
      </c>
      <c r="K7847" s="25">
        <f t="shared" si="490"/>
        <v>0</v>
      </c>
      <c r="L7847" s="25">
        <f t="shared" si="491"/>
        <v>0</v>
      </c>
      <c r="M7847" s="25">
        <v>0</v>
      </c>
      <c r="N7847" s="25" t="e">
        <v>#N/A</v>
      </c>
      <c r="O7847" s="25" t="e">
        <f>VLOOKUP(A7847,'NFkB target TFs'!$E$10:$E$54,1,FALSE)</f>
        <v>#N/A</v>
      </c>
      <c r="P7847" s="25" t="e">
        <f>VLOOKUP(A7847,'all NFkB targets'!$A$6:$A$571,1,FALSE)</f>
        <v>#N/A</v>
      </c>
    </row>
    <row r="7848" spans="1:16" x14ac:dyDescent="0.25">
      <c r="A7848" s="96" t="s">
        <v>3812</v>
      </c>
      <c r="B7848" s="21" t="s">
        <v>3813</v>
      </c>
      <c r="C7848" s="21"/>
      <c r="D7848" s="22">
        <v>0</v>
      </c>
      <c r="E7848" s="23">
        <v>-0.13047532320299654</v>
      </c>
      <c r="F7848" s="23">
        <v>-0.23467643296500287</v>
      </c>
      <c r="G7848" s="23">
        <v>-0.26182680141092907</v>
      </c>
      <c r="H7848" s="23">
        <v>-0.33286935406257218</v>
      </c>
      <c r="I7848" s="25">
        <f t="shared" si="488"/>
        <v>0</v>
      </c>
      <c r="J7848" s="25">
        <f t="shared" si="489"/>
        <v>0</v>
      </c>
      <c r="K7848" s="25">
        <f t="shared" si="490"/>
        <v>0</v>
      </c>
      <c r="L7848" s="25">
        <f t="shared" si="491"/>
        <v>0</v>
      </c>
      <c r="M7848" s="25">
        <v>0</v>
      </c>
      <c r="N7848" s="25" t="e">
        <v>#N/A</v>
      </c>
      <c r="O7848" s="25" t="e">
        <f>VLOOKUP(A7848,'NFkB target TFs'!$E$10:$E$54,1,FALSE)</f>
        <v>#N/A</v>
      </c>
      <c r="P7848" s="25" t="e">
        <f>VLOOKUP(A7848,'all NFkB targets'!$A$6:$A$571,1,FALSE)</f>
        <v>#N/A</v>
      </c>
    </row>
    <row r="7849" spans="1:16" x14ac:dyDescent="0.25">
      <c r="A7849" s="96" t="s">
        <v>4598</v>
      </c>
      <c r="B7849" s="21" t="s">
        <v>4599</v>
      </c>
      <c r="C7849" s="21"/>
      <c r="D7849" s="22">
        <v>0</v>
      </c>
      <c r="E7849" s="23">
        <v>-0.2237887130616189</v>
      </c>
      <c r="F7849" s="23">
        <v>7.3195880275258113E-2</v>
      </c>
      <c r="G7849" s="23">
        <v>-0.27351395129195188</v>
      </c>
      <c r="H7849" s="23">
        <v>-0.33295772266270224</v>
      </c>
      <c r="I7849" s="25">
        <f t="shared" si="488"/>
        <v>0</v>
      </c>
      <c r="J7849" s="25">
        <f t="shared" si="489"/>
        <v>0</v>
      </c>
      <c r="K7849" s="25">
        <f t="shared" si="490"/>
        <v>0</v>
      </c>
      <c r="L7849" s="25">
        <f t="shared" si="491"/>
        <v>0</v>
      </c>
      <c r="M7849" s="25">
        <v>0</v>
      </c>
      <c r="N7849" s="25" t="e">
        <v>#N/A</v>
      </c>
      <c r="O7849" s="25" t="e">
        <f>VLOOKUP(A7849,'NFkB target TFs'!$E$10:$E$54,1,FALSE)</f>
        <v>#N/A</v>
      </c>
      <c r="P7849" s="25" t="e">
        <f>VLOOKUP(A7849,'all NFkB targets'!$A$6:$A$571,1,FALSE)</f>
        <v>#N/A</v>
      </c>
    </row>
    <row r="7850" spans="1:16" x14ac:dyDescent="0.25">
      <c r="A7850" s="96" t="s">
        <v>3357</v>
      </c>
      <c r="B7850" s="21" t="s">
        <v>3358</v>
      </c>
      <c r="C7850" s="21"/>
      <c r="D7850" s="22">
        <v>0</v>
      </c>
      <c r="E7850" s="23">
        <v>9.2489320073905062E-2</v>
      </c>
      <c r="F7850" s="23">
        <v>-5.1246578735485195E-2</v>
      </c>
      <c r="G7850" s="23">
        <v>-0.35952186265240227</v>
      </c>
      <c r="H7850" s="23">
        <v>-0.33309710982683438</v>
      </c>
      <c r="I7850" s="25">
        <f t="shared" si="488"/>
        <v>0</v>
      </c>
      <c r="J7850" s="25">
        <f t="shared" si="489"/>
        <v>0</v>
      </c>
      <c r="K7850" s="25">
        <f t="shared" si="490"/>
        <v>0</v>
      </c>
      <c r="L7850" s="25">
        <f t="shared" si="491"/>
        <v>0</v>
      </c>
      <c r="M7850" s="25">
        <v>0</v>
      </c>
      <c r="N7850" s="25" t="e">
        <v>#N/A</v>
      </c>
      <c r="O7850" s="25" t="e">
        <f>VLOOKUP(A7850,'NFkB target TFs'!$E$10:$E$54,1,FALSE)</f>
        <v>#N/A</v>
      </c>
      <c r="P7850" s="25" t="e">
        <f>VLOOKUP(A7850,'all NFkB targets'!$A$6:$A$571,1,FALSE)</f>
        <v>#N/A</v>
      </c>
    </row>
    <row r="7851" spans="1:16" x14ac:dyDescent="0.25">
      <c r="A7851" s="96" t="s">
        <v>7728</v>
      </c>
      <c r="B7851" s="21" t="s">
        <v>7729</v>
      </c>
      <c r="C7851" s="21"/>
      <c r="D7851" s="22">
        <v>0</v>
      </c>
      <c r="E7851" s="23">
        <v>-0.10864014214727612</v>
      </c>
      <c r="F7851" s="23">
        <v>4.1141931837709311E-2</v>
      </c>
      <c r="G7851" s="23">
        <v>3.7795346572993598E-2</v>
      </c>
      <c r="H7851" s="23">
        <v>-0.3332205256102963</v>
      </c>
      <c r="I7851" s="25">
        <f t="shared" si="488"/>
        <v>0</v>
      </c>
      <c r="J7851" s="25">
        <f t="shared" si="489"/>
        <v>0</v>
      </c>
      <c r="K7851" s="25">
        <f t="shared" si="490"/>
        <v>0</v>
      </c>
      <c r="L7851" s="25">
        <f t="shared" si="491"/>
        <v>0</v>
      </c>
      <c r="M7851" s="25">
        <v>0</v>
      </c>
      <c r="N7851" s="25" t="e">
        <v>#N/A</v>
      </c>
      <c r="O7851" s="25" t="e">
        <f>VLOOKUP(A7851,'NFkB target TFs'!$E$10:$E$54,1,FALSE)</f>
        <v>#N/A</v>
      </c>
      <c r="P7851" s="25" t="e">
        <f>VLOOKUP(A7851,'all NFkB targets'!$A$6:$A$571,1,FALSE)</f>
        <v>#N/A</v>
      </c>
    </row>
    <row r="7852" spans="1:16" x14ac:dyDescent="0.25">
      <c r="A7852" s="96" t="s">
        <v>10568</v>
      </c>
      <c r="B7852" s="21" t="s">
        <v>10569</v>
      </c>
      <c r="C7852" s="21"/>
      <c r="D7852" s="22">
        <v>0</v>
      </c>
      <c r="E7852" s="23">
        <v>-0.12170674451095943</v>
      </c>
      <c r="F7852" s="23">
        <v>-0.34401180229757988</v>
      </c>
      <c r="G7852" s="23">
        <v>-0.45977495591059442</v>
      </c>
      <c r="H7852" s="23">
        <v>-0.33342764413091219</v>
      </c>
      <c r="I7852" s="25">
        <f t="shared" ref="I7852:I7915" si="492">IF(ABS(E7852)&gt;0.585,1,0)</f>
        <v>0</v>
      </c>
      <c r="J7852" s="25">
        <f t="shared" ref="J7852:J7915" si="493">IF(ABS(F7852)&gt;0.585,1,0)</f>
        <v>0</v>
      </c>
      <c r="K7852" s="25">
        <f t="shared" ref="K7852:K7915" si="494">IF(ABS(G7852)&gt;0.585,1,0)</f>
        <v>0</v>
      </c>
      <c r="L7852" s="25">
        <f t="shared" ref="L7852:L7915" si="495">IF(ABS(H7852)&gt;0.585,1,0)</f>
        <v>0</v>
      </c>
      <c r="M7852" s="25">
        <v>0</v>
      </c>
      <c r="N7852" s="25" t="e">
        <v>#N/A</v>
      </c>
      <c r="O7852" s="25" t="e">
        <f>VLOOKUP(A7852,'NFkB target TFs'!$E$10:$E$54,1,FALSE)</f>
        <v>#N/A</v>
      </c>
      <c r="P7852" s="25" t="e">
        <f>VLOOKUP(A7852,'all NFkB targets'!$A$6:$A$571,1,FALSE)</f>
        <v>#N/A</v>
      </c>
    </row>
    <row r="7853" spans="1:16" x14ac:dyDescent="0.25">
      <c r="A7853" s="96" t="s">
        <v>417</v>
      </c>
      <c r="B7853" s="21" t="s">
        <v>418</v>
      </c>
      <c r="C7853" s="21"/>
      <c r="D7853" s="22">
        <v>0</v>
      </c>
      <c r="E7853" s="23">
        <v>-0.21336579146794746</v>
      </c>
      <c r="F7853" s="23">
        <v>-0.31764643210825072</v>
      </c>
      <c r="G7853" s="23">
        <v>-0.22427848551777593</v>
      </c>
      <c r="H7853" s="23">
        <v>-0.33358230863155602</v>
      </c>
      <c r="I7853" s="25">
        <f t="shared" si="492"/>
        <v>0</v>
      </c>
      <c r="J7853" s="25">
        <f t="shared" si="493"/>
        <v>0</v>
      </c>
      <c r="K7853" s="25">
        <f t="shared" si="494"/>
        <v>0</v>
      </c>
      <c r="L7853" s="25">
        <f t="shared" si="495"/>
        <v>0</v>
      </c>
      <c r="M7853" s="25">
        <v>0</v>
      </c>
      <c r="N7853" s="25" t="e">
        <v>#N/A</v>
      </c>
      <c r="O7853" s="25" t="e">
        <f>VLOOKUP(A7853,'NFkB target TFs'!$E$10:$E$54,1,FALSE)</f>
        <v>#N/A</v>
      </c>
      <c r="P7853" s="25" t="e">
        <f>VLOOKUP(A7853,'all NFkB targets'!$A$6:$A$571,1,FALSE)</f>
        <v>#N/A</v>
      </c>
    </row>
    <row r="7854" spans="1:16" x14ac:dyDescent="0.25">
      <c r="A7854" s="96" t="s">
        <v>12949</v>
      </c>
      <c r="B7854" s="21" t="s">
        <v>12950</v>
      </c>
      <c r="C7854" s="21"/>
      <c r="D7854" s="22">
        <v>0</v>
      </c>
      <c r="E7854" s="28">
        <v>0.9711925451583282</v>
      </c>
      <c r="F7854" s="24">
        <v>-0.62886451820872358</v>
      </c>
      <c r="G7854" s="23">
        <v>-2.1613813106062852E-2</v>
      </c>
      <c r="H7854" s="24">
        <v>-0.33419036912122657</v>
      </c>
      <c r="I7854" s="25">
        <f t="shared" si="492"/>
        <v>1</v>
      </c>
      <c r="J7854" s="25">
        <f t="shared" si="493"/>
        <v>1</v>
      </c>
      <c r="K7854" s="25">
        <f t="shared" si="494"/>
        <v>0</v>
      </c>
      <c r="L7854" s="25">
        <f t="shared" si="495"/>
        <v>0</v>
      </c>
      <c r="M7854" s="25">
        <v>1</v>
      </c>
      <c r="N7854" s="25" t="e">
        <v>#N/A</v>
      </c>
      <c r="O7854" s="25" t="e">
        <f>VLOOKUP(A7854,'NFkB target TFs'!$E$10:$E$54,1,FALSE)</f>
        <v>#N/A</v>
      </c>
      <c r="P7854" s="25" t="e">
        <f>VLOOKUP(A7854,'all NFkB targets'!$A$6:$A$571,1,FALSE)</f>
        <v>#N/A</v>
      </c>
    </row>
    <row r="7855" spans="1:16" x14ac:dyDescent="0.25">
      <c r="A7855" s="96" t="s">
        <v>3091</v>
      </c>
      <c r="B7855" s="21" t="s">
        <v>3092</v>
      </c>
      <c r="C7855" s="21"/>
      <c r="D7855" s="22">
        <v>0</v>
      </c>
      <c r="E7855" s="23">
        <v>-2.2472052813149623E-2</v>
      </c>
      <c r="F7855" s="23">
        <v>0.19529835141982116</v>
      </c>
      <c r="G7855" s="23">
        <v>-7.6062031238179659E-2</v>
      </c>
      <c r="H7855" s="23">
        <v>-0.33430743390614454</v>
      </c>
      <c r="I7855" s="25">
        <f t="shared" si="492"/>
        <v>0</v>
      </c>
      <c r="J7855" s="25">
        <f t="shared" si="493"/>
        <v>0</v>
      </c>
      <c r="K7855" s="25">
        <f t="shared" si="494"/>
        <v>0</v>
      </c>
      <c r="L7855" s="25">
        <f t="shared" si="495"/>
        <v>0</v>
      </c>
      <c r="M7855" s="25">
        <v>0</v>
      </c>
      <c r="N7855" s="25" t="e">
        <v>#N/A</v>
      </c>
      <c r="O7855" s="25" t="e">
        <f>VLOOKUP(A7855,'NFkB target TFs'!$E$10:$E$54,1,FALSE)</f>
        <v>#N/A</v>
      </c>
      <c r="P7855" s="25" t="e">
        <f>VLOOKUP(A7855,'all NFkB targets'!$A$6:$A$571,1,FALSE)</f>
        <v>#N/A</v>
      </c>
    </row>
    <row r="7856" spans="1:16" x14ac:dyDescent="0.25">
      <c r="A7856" s="96" t="s">
        <v>14133</v>
      </c>
      <c r="B7856" s="21" t="s">
        <v>14134</v>
      </c>
      <c r="C7856" s="21"/>
      <c r="D7856" s="22">
        <v>0</v>
      </c>
      <c r="E7856" s="23">
        <v>-8.2617030573838832E-2</v>
      </c>
      <c r="F7856" s="23">
        <v>-5.6679596870812032E-2</v>
      </c>
      <c r="G7856" s="24">
        <v>-0.72370344524341723</v>
      </c>
      <c r="H7856" s="24">
        <v>-0.33455711029046215</v>
      </c>
      <c r="I7856" s="25">
        <f t="shared" si="492"/>
        <v>0</v>
      </c>
      <c r="J7856" s="25">
        <f t="shared" si="493"/>
        <v>0</v>
      </c>
      <c r="K7856" s="25">
        <f t="shared" si="494"/>
        <v>1</v>
      </c>
      <c r="L7856" s="25">
        <f t="shared" si="495"/>
        <v>0</v>
      </c>
      <c r="M7856" s="25">
        <v>1</v>
      </c>
      <c r="N7856" s="25" t="e">
        <v>#N/A</v>
      </c>
      <c r="O7856" s="25" t="e">
        <f>VLOOKUP(A7856,'NFkB target TFs'!$E$10:$E$54,1,FALSE)</f>
        <v>#N/A</v>
      </c>
      <c r="P7856" s="25" t="e">
        <f>VLOOKUP(A7856,'all NFkB targets'!$A$6:$A$571,1,FALSE)</f>
        <v>#N/A</v>
      </c>
    </row>
    <row r="7857" spans="1:16" x14ac:dyDescent="0.25">
      <c r="A7857" s="96" t="s">
        <v>3195</v>
      </c>
      <c r="B7857" s="21" t="s">
        <v>3196</v>
      </c>
      <c r="C7857" s="21"/>
      <c r="D7857" s="22">
        <v>0</v>
      </c>
      <c r="E7857" s="23">
        <v>-0.24943167408880007</v>
      </c>
      <c r="F7857" s="23">
        <v>0.47926803429146619</v>
      </c>
      <c r="G7857" s="23">
        <v>0.49182169550822813</v>
      </c>
      <c r="H7857" s="23">
        <v>-0.33459184269332343</v>
      </c>
      <c r="I7857" s="25">
        <f t="shared" si="492"/>
        <v>0</v>
      </c>
      <c r="J7857" s="25">
        <f t="shared" si="493"/>
        <v>0</v>
      </c>
      <c r="K7857" s="25">
        <f t="shared" si="494"/>
        <v>0</v>
      </c>
      <c r="L7857" s="25">
        <f t="shared" si="495"/>
        <v>0</v>
      </c>
      <c r="M7857" s="25">
        <v>0</v>
      </c>
      <c r="N7857" s="25" t="e">
        <v>#N/A</v>
      </c>
      <c r="O7857" s="25" t="e">
        <f>VLOOKUP(A7857,'NFkB target TFs'!$E$10:$E$54,1,FALSE)</f>
        <v>#N/A</v>
      </c>
      <c r="P7857" s="25" t="e">
        <f>VLOOKUP(A7857,'all NFkB targets'!$A$6:$A$571,1,FALSE)</f>
        <v>#N/A</v>
      </c>
    </row>
    <row r="7858" spans="1:16" x14ac:dyDescent="0.25">
      <c r="A7858" s="96" t="s">
        <v>9021</v>
      </c>
      <c r="B7858" s="21" t="s">
        <v>941</v>
      </c>
      <c r="C7858" s="21"/>
      <c r="D7858" s="22">
        <v>0</v>
      </c>
      <c r="E7858" s="23">
        <v>0.12861927886053565</v>
      </c>
      <c r="F7858" s="23">
        <v>0.16465035610573545</v>
      </c>
      <c r="G7858" s="23">
        <v>-0.14724922047739258</v>
      </c>
      <c r="H7858" s="23">
        <v>-0.33506138823969261</v>
      </c>
      <c r="I7858" s="25">
        <f t="shared" si="492"/>
        <v>0</v>
      </c>
      <c r="J7858" s="25">
        <f t="shared" si="493"/>
        <v>0</v>
      </c>
      <c r="K7858" s="25">
        <f t="shared" si="494"/>
        <v>0</v>
      </c>
      <c r="L7858" s="25">
        <f t="shared" si="495"/>
        <v>0</v>
      </c>
      <c r="M7858" s="25">
        <v>0</v>
      </c>
      <c r="N7858" s="25" t="e">
        <v>#N/A</v>
      </c>
      <c r="O7858" s="25" t="e">
        <f>VLOOKUP(A7858,'NFkB target TFs'!$E$10:$E$54,1,FALSE)</f>
        <v>#N/A</v>
      </c>
      <c r="P7858" s="25" t="e">
        <f>VLOOKUP(A7858,'all NFkB targets'!$A$6:$A$571,1,FALSE)</f>
        <v>#N/A</v>
      </c>
    </row>
    <row r="7859" spans="1:16" x14ac:dyDescent="0.25">
      <c r="A7859" s="96" t="s">
        <v>13645</v>
      </c>
      <c r="B7859" s="21" t="s">
        <v>13646</v>
      </c>
      <c r="C7859" s="21"/>
      <c r="D7859" s="22">
        <v>0</v>
      </c>
      <c r="E7859" s="24">
        <v>-0.43301140493909346</v>
      </c>
      <c r="F7859" s="24">
        <v>-0.27302454132517123</v>
      </c>
      <c r="G7859" s="24">
        <v>-0.7499050781052139</v>
      </c>
      <c r="H7859" s="24">
        <v>-0.33544148490655823</v>
      </c>
      <c r="I7859" s="25">
        <f t="shared" si="492"/>
        <v>0</v>
      </c>
      <c r="J7859" s="25">
        <f t="shared" si="493"/>
        <v>0</v>
      </c>
      <c r="K7859" s="25">
        <f t="shared" si="494"/>
        <v>1</v>
      </c>
      <c r="L7859" s="25">
        <f t="shared" si="495"/>
        <v>0</v>
      </c>
      <c r="M7859" s="25">
        <v>1</v>
      </c>
      <c r="N7859" s="25" t="e">
        <v>#N/A</v>
      </c>
      <c r="O7859" s="25" t="e">
        <f>VLOOKUP(A7859,'NFkB target TFs'!$E$10:$E$54,1,FALSE)</f>
        <v>#N/A</v>
      </c>
      <c r="P7859" s="25" t="e">
        <f>VLOOKUP(A7859,'all NFkB targets'!$A$6:$A$571,1,FALSE)</f>
        <v>#N/A</v>
      </c>
    </row>
    <row r="7860" spans="1:16" x14ac:dyDescent="0.25">
      <c r="A7860" s="96" t="s">
        <v>3774</v>
      </c>
      <c r="B7860" s="21" t="s">
        <v>3775</v>
      </c>
      <c r="C7860" s="21"/>
      <c r="D7860" s="22">
        <v>0</v>
      </c>
      <c r="E7860" s="23">
        <v>-0.39832171848559572</v>
      </c>
      <c r="F7860" s="23">
        <v>1.9945552337885354E-4</v>
      </c>
      <c r="G7860" s="23">
        <v>0.1254786095774349</v>
      </c>
      <c r="H7860" s="23">
        <v>-0.33560175550827936</v>
      </c>
      <c r="I7860" s="25">
        <f t="shared" si="492"/>
        <v>0</v>
      </c>
      <c r="J7860" s="25">
        <f t="shared" si="493"/>
        <v>0</v>
      </c>
      <c r="K7860" s="25">
        <f t="shared" si="494"/>
        <v>0</v>
      </c>
      <c r="L7860" s="25">
        <f t="shared" si="495"/>
        <v>0</v>
      </c>
      <c r="M7860" s="25">
        <v>0</v>
      </c>
      <c r="N7860" s="25" t="e">
        <v>#N/A</v>
      </c>
      <c r="O7860" s="25" t="e">
        <f>VLOOKUP(A7860,'NFkB target TFs'!$E$10:$E$54,1,FALSE)</f>
        <v>#N/A</v>
      </c>
      <c r="P7860" s="25" t="e">
        <f>VLOOKUP(A7860,'all NFkB targets'!$A$6:$A$571,1,FALSE)</f>
        <v>#N/A</v>
      </c>
    </row>
    <row r="7861" spans="1:16" x14ac:dyDescent="0.25">
      <c r="A7861" s="96" t="s">
        <v>1368</v>
      </c>
      <c r="B7861" s="21" t="s">
        <v>1369</v>
      </c>
      <c r="C7861" s="21"/>
      <c r="D7861" s="22">
        <v>0</v>
      </c>
      <c r="E7861" s="23">
        <v>-0.37425153710895637</v>
      </c>
      <c r="F7861" s="23">
        <v>-0.17799933148575697</v>
      </c>
      <c r="G7861" s="23">
        <v>-0.44165238167986054</v>
      </c>
      <c r="H7861" s="23">
        <v>-0.33560216998904591</v>
      </c>
      <c r="I7861" s="25">
        <f t="shared" si="492"/>
        <v>0</v>
      </c>
      <c r="J7861" s="25">
        <f t="shared" si="493"/>
        <v>0</v>
      </c>
      <c r="K7861" s="25">
        <f t="shared" si="494"/>
        <v>0</v>
      </c>
      <c r="L7861" s="25">
        <f t="shared" si="495"/>
        <v>0</v>
      </c>
      <c r="M7861" s="25">
        <v>0</v>
      </c>
      <c r="N7861" s="25" t="e">
        <v>#N/A</v>
      </c>
      <c r="O7861" s="25" t="e">
        <f>VLOOKUP(A7861,'NFkB target TFs'!$E$10:$E$54,1,FALSE)</f>
        <v>#N/A</v>
      </c>
      <c r="P7861" s="25" t="e">
        <f>VLOOKUP(A7861,'all NFkB targets'!$A$6:$A$571,1,FALSE)</f>
        <v>#N/A</v>
      </c>
    </row>
    <row r="7862" spans="1:16" x14ac:dyDescent="0.25">
      <c r="A7862" s="96" t="s">
        <v>15179</v>
      </c>
      <c r="B7862" s="21" t="s">
        <v>15180</v>
      </c>
      <c r="C7862" s="21"/>
      <c r="D7862" s="22">
        <v>0</v>
      </c>
      <c r="E7862" s="24">
        <v>-0.92739808983547412</v>
      </c>
      <c r="F7862" s="28">
        <v>1.8999284718086416</v>
      </c>
      <c r="G7862" s="28">
        <v>0.69432431533677497</v>
      </c>
      <c r="H7862" s="24">
        <v>-0.3360352536112331</v>
      </c>
      <c r="I7862" s="25">
        <f t="shared" si="492"/>
        <v>1</v>
      </c>
      <c r="J7862" s="25">
        <f t="shared" si="493"/>
        <v>1</v>
      </c>
      <c r="K7862" s="25">
        <f t="shared" si="494"/>
        <v>1</v>
      </c>
      <c r="L7862" s="25">
        <f t="shared" si="495"/>
        <v>0</v>
      </c>
      <c r="M7862" s="25">
        <v>1</v>
      </c>
      <c r="N7862" s="25" t="e">
        <v>#N/A</v>
      </c>
      <c r="O7862" s="25" t="e">
        <f>VLOOKUP(A7862,'NFkB target TFs'!$E$10:$E$54,1,FALSE)</f>
        <v>#N/A</v>
      </c>
      <c r="P7862" s="25" t="e">
        <f>VLOOKUP(A7862,'all NFkB targets'!$A$6:$A$571,1,FALSE)</f>
        <v>#N/A</v>
      </c>
    </row>
    <row r="7863" spans="1:16" x14ac:dyDescent="0.25">
      <c r="A7863" s="96" t="s">
        <v>9921</v>
      </c>
      <c r="B7863" s="21" t="s">
        <v>9922</v>
      </c>
      <c r="C7863" s="21"/>
      <c r="D7863" s="22">
        <v>0</v>
      </c>
      <c r="E7863" s="23">
        <v>-0.22231961861945976</v>
      </c>
      <c r="F7863" s="23">
        <v>0.11484019564520194</v>
      </c>
      <c r="G7863" s="23">
        <v>-0.14758383368791009</v>
      </c>
      <c r="H7863" s="23">
        <v>-0.33614882330572843</v>
      </c>
      <c r="I7863" s="25">
        <f t="shared" si="492"/>
        <v>0</v>
      </c>
      <c r="J7863" s="25">
        <f t="shared" si="493"/>
        <v>0</v>
      </c>
      <c r="K7863" s="25">
        <f t="shared" si="494"/>
        <v>0</v>
      </c>
      <c r="L7863" s="25">
        <f t="shared" si="495"/>
        <v>0</v>
      </c>
      <c r="M7863" s="25">
        <v>0</v>
      </c>
      <c r="N7863" s="25" t="e">
        <v>#N/A</v>
      </c>
      <c r="O7863" s="25" t="e">
        <f>VLOOKUP(A7863,'NFkB target TFs'!$E$10:$E$54,1,FALSE)</f>
        <v>#N/A</v>
      </c>
      <c r="P7863" s="25" t="e">
        <f>VLOOKUP(A7863,'all NFkB targets'!$A$6:$A$571,1,FALSE)</f>
        <v>#N/A</v>
      </c>
    </row>
    <row r="7864" spans="1:16" x14ac:dyDescent="0.25">
      <c r="A7864" s="96" t="s">
        <v>3488</v>
      </c>
      <c r="B7864" s="21" t="s">
        <v>3489</v>
      </c>
      <c r="C7864" s="21"/>
      <c r="D7864" s="22">
        <v>0</v>
      </c>
      <c r="E7864" s="23">
        <v>-0.40338898399275319</v>
      </c>
      <c r="F7864" s="23">
        <v>0.35403504428221094</v>
      </c>
      <c r="G7864" s="23">
        <v>2.5060394653447858E-2</v>
      </c>
      <c r="H7864" s="23">
        <v>-0.33639150448053079</v>
      </c>
      <c r="I7864" s="25">
        <f t="shared" si="492"/>
        <v>0</v>
      </c>
      <c r="J7864" s="25">
        <f t="shared" si="493"/>
        <v>0</v>
      </c>
      <c r="K7864" s="25">
        <f t="shared" si="494"/>
        <v>0</v>
      </c>
      <c r="L7864" s="25">
        <f t="shared" si="495"/>
        <v>0</v>
      </c>
      <c r="M7864" s="25">
        <v>0</v>
      </c>
      <c r="N7864" s="25" t="e">
        <v>#N/A</v>
      </c>
      <c r="O7864" s="25" t="e">
        <f>VLOOKUP(A7864,'NFkB target TFs'!$E$10:$E$54,1,FALSE)</f>
        <v>#N/A</v>
      </c>
      <c r="P7864" s="25" t="e">
        <f>VLOOKUP(A7864,'all NFkB targets'!$A$6:$A$571,1,FALSE)</f>
        <v>#N/A</v>
      </c>
    </row>
    <row r="7865" spans="1:16" x14ac:dyDescent="0.25">
      <c r="A7865" s="96" t="s">
        <v>4946</v>
      </c>
      <c r="B7865" s="21" t="s">
        <v>4947</v>
      </c>
      <c r="C7865" s="21"/>
      <c r="D7865" s="22">
        <v>0</v>
      </c>
      <c r="E7865" s="23">
        <v>-0.31886913019328661</v>
      </c>
      <c r="F7865" s="23">
        <v>9.2164192769802769E-2</v>
      </c>
      <c r="G7865" s="23">
        <v>-0.15091429317303434</v>
      </c>
      <c r="H7865" s="23">
        <v>-0.33640734283630053</v>
      </c>
      <c r="I7865" s="25">
        <f t="shared" si="492"/>
        <v>0</v>
      </c>
      <c r="J7865" s="25">
        <f t="shared" si="493"/>
        <v>0</v>
      </c>
      <c r="K7865" s="25">
        <f t="shared" si="494"/>
        <v>0</v>
      </c>
      <c r="L7865" s="25">
        <f t="shared" si="495"/>
        <v>0</v>
      </c>
      <c r="M7865" s="25">
        <v>0</v>
      </c>
      <c r="N7865" s="25" t="e">
        <v>#N/A</v>
      </c>
      <c r="O7865" s="25" t="e">
        <f>VLOOKUP(A7865,'NFkB target TFs'!$E$10:$E$54,1,FALSE)</f>
        <v>#N/A</v>
      </c>
      <c r="P7865" s="25" t="e">
        <f>VLOOKUP(A7865,'all NFkB targets'!$A$6:$A$571,1,FALSE)</f>
        <v>#N/A</v>
      </c>
    </row>
    <row r="7866" spans="1:16" x14ac:dyDescent="0.25">
      <c r="A7866" s="96" t="s">
        <v>11966</v>
      </c>
      <c r="B7866" s="21" t="s">
        <v>11967</v>
      </c>
      <c r="C7866" s="21"/>
      <c r="D7866" s="22">
        <v>0</v>
      </c>
      <c r="E7866" s="23">
        <v>-8.8782584230557696E-2</v>
      </c>
      <c r="F7866" s="23">
        <v>-7.9694902502095072E-2</v>
      </c>
      <c r="G7866" s="23">
        <v>9.3590340024877713E-4</v>
      </c>
      <c r="H7866" s="23">
        <v>-0.33656406661948485</v>
      </c>
      <c r="I7866" s="25">
        <f t="shared" si="492"/>
        <v>0</v>
      </c>
      <c r="J7866" s="25">
        <f t="shared" si="493"/>
        <v>0</v>
      </c>
      <c r="K7866" s="25">
        <f t="shared" si="494"/>
        <v>0</v>
      </c>
      <c r="L7866" s="25">
        <f t="shared" si="495"/>
        <v>0</v>
      </c>
      <c r="M7866" s="25">
        <v>0</v>
      </c>
      <c r="N7866" s="25" t="e">
        <v>#N/A</v>
      </c>
      <c r="O7866" s="25" t="e">
        <f>VLOOKUP(A7866,'NFkB target TFs'!$E$10:$E$54,1,FALSE)</f>
        <v>#N/A</v>
      </c>
      <c r="P7866" s="25" t="e">
        <f>VLOOKUP(A7866,'all NFkB targets'!$A$6:$A$571,1,FALSE)</f>
        <v>#N/A</v>
      </c>
    </row>
    <row r="7867" spans="1:16" x14ac:dyDescent="0.25">
      <c r="A7867" s="96" t="s">
        <v>7975</v>
      </c>
      <c r="B7867" s="21" t="s">
        <v>7976</v>
      </c>
      <c r="C7867" s="21"/>
      <c r="D7867" s="22">
        <v>0</v>
      </c>
      <c r="E7867" s="23">
        <v>0.25754032079697603</v>
      </c>
      <c r="F7867" s="23">
        <v>-6.9679838349310977E-2</v>
      </c>
      <c r="G7867" s="23">
        <v>-0.54409164669477494</v>
      </c>
      <c r="H7867" s="23">
        <v>-0.33699134126795277</v>
      </c>
      <c r="I7867" s="25">
        <f t="shared" si="492"/>
        <v>0</v>
      </c>
      <c r="J7867" s="25">
        <f t="shared" si="493"/>
        <v>0</v>
      </c>
      <c r="K7867" s="25">
        <f t="shared" si="494"/>
        <v>0</v>
      </c>
      <c r="L7867" s="25">
        <f t="shared" si="495"/>
        <v>0</v>
      </c>
      <c r="M7867" s="25">
        <v>0</v>
      </c>
      <c r="N7867" s="25" t="e">
        <v>#N/A</v>
      </c>
      <c r="O7867" s="25" t="e">
        <f>VLOOKUP(A7867,'NFkB target TFs'!$E$10:$E$54,1,FALSE)</f>
        <v>#N/A</v>
      </c>
      <c r="P7867" s="25" t="e">
        <f>VLOOKUP(A7867,'all NFkB targets'!$A$6:$A$571,1,FALSE)</f>
        <v>#N/A</v>
      </c>
    </row>
    <row r="7868" spans="1:16" x14ac:dyDescent="0.25">
      <c r="A7868" s="96" t="s">
        <v>14965</v>
      </c>
      <c r="B7868" s="21" t="s">
        <v>14966</v>
      </c>
      <c r="C7868" s="21"/>
      <c r="D7868" s="22">
        <v>0</v>
      </c>
      <c r="E7868" s="28">
        <v>1.7045610525953163</v>
      </c>
      <c r="F7868" s="24">
        <v>-0.70349169451283233</v>
      </c>
      <c r="G7868" s="28">
        <v>0.95832978307883598</v>
      </c>
      <c r="H7868" s="24">
        <v>-0.337176119966628</v>
      </c>
      <c r="I7868" s="25">
        <f t="shared" si="492"/>
        <v>1</v>
      </c>
      <c r="J7868" s="25">
        <f t="shared" si="493"/>
        <v>1</v>
      </c>
      <c r="K7868" s="25">
        <f t="shared" si="494"/>
        <v>1</v>
      </c>
      <c r="L7868" s="25">
        <f t="shared" si="495"/>
        <v>0</v>
      </c>
      <c r="M7868" s="25">
        <v>1</v>
      </c>
      <c r="N7868" s="25" t="e">
        <v>#N/A</v>
      </c>
      <c r="O7868" s="25" t="e">
        <f>VLOOKUP(A7868,'NFkB target TFs'!$E$10:$E$54,1,FALSE)</f>
        <v>#N/A</v>
      </c>
      <c r="P7868" s="25" t="e">
        <f>VLOOKUP(A7868,'all NFkB targets'!$A$6:$A$571,1,FALSE)</f>
        <v>#N/A</v>
      </c>
    </row>
    <row r="7869" spans="1:16" x14ac:dyDescent="0.25">
      <c r="A7869" s="96" t="s">
        <v>2575</v>
      </c>
      <c r="B7869" s="21" t="s">
        <v>2576</v>
      </c>
      <c r="C7869" s="21"/>
      <c r="D7869" s="22">
        <v>0</v>
      </c>
      <c r="E7869" s="23">
        <v>-0.32793490723764918</v>
      </c>
      <c r="F7869" s="23">
        <v>-0.4892117264292149</v>
      </c>
      <c r="G7869" s="23">
        <v>-0.25704748624696933</v>
      </c>
      <c r="H7869" s="23">
        <v>-0.33721354416890159</v>
      </c>
      <c r="I7869" s="25">
        <f t="shared" si="492"/>
        <v>0</v>
      </c>
      <c r="J7869" s="25">
        <f t="shared" si="493"/>
        <v>0</v>
      </c>
      <c r="K7869" s="25">
        <f t="shared" si="494"/>
        <v>0</v>
      </c>
      <c r="L7869" s="25">
        <f t="shared" si="495"/>
        <v>0</v>
      </c>
      <c r="M7869" s="25">
        <v>0</v>
      </c>
      <c r="N7869" s="25" t="e">
        <v>#N/A</v>
      </c>
      <c r="O7869" s="25" t="e">
        <f>VLOOKUP(A7869,'NFkB target TFs'!$E$10:$E$54,1,FALSE)</f>
        <v>#N/A</v>
      </c>
      <c r="P7869" s="25" t="e">
        <f>VLOOKUP(A7869,'all NFkB targets'!$A$6:$A$571,1,FALSE)</f>
        <v>#N/A</v>
      </c>
    </row>
    <row r="7870" spans="1:16" x14ac:dyDescent="0.25">
      <c r="A7870" s="96" t="s">
        <v>827</v>
      </c>
      <c r="B7870" s="21" t="s">
        <v>828</v>
      </c>
      <c r="C7870" s="21"/>
      <c r="D7870" s="22">
        <v>0</v>
      </c>
      <c r="E7870" s="23">
        <v>0.30997071975470031</v>
      </c>
      <c r="F7870" s="23">
        <v>4.8363021561399121E-2</v>
      </c>
      <c r="G7870" s="23">
        <v>0.33425101812551611</v>
      </c>
      <c r="H7870" s="23">
        <v>-0.33727480660353704</v>
      </c>
      <c r="I7870" s="25">
        <f t="shared" si="492"/>
        <v>0</v>
      </c>
      <c r="J7870" s="25">
        <f t="shared" si="493"/>
        <v>0</v>
      </c>
      <c r="K7870" s="25">
        <f t="shared" si="494"/>
        <v>0</v>
      </c>
      <c r="L7870" s="25">
        <f t="shared" si="495"/>
        <v>0</v>
      </c>
      <c r="M7870" s="25">
        <v>0</v>
      </c>
      <c r="N7870" s="25" t="e">
        <v>#N/A</v>
      </c>
      <c r="O7870" s="25" t="e">
        <f>VLOOKUP(A7870,'NFkB target TFs'!$E$10:$E$54,1,FALSE)</f>
        <v>#N/A</v>
      </c>
      <c r="P7870" s="25" t="e">
        <f>VLOOKUP(A7870,'all NFkB targets'!$A$6:$A$571,1,FALSE)</f>
        <v>#N/A</v>
      </c>
    </row>
    <row r="7871" spans="1:16" x14ac:dyDescent="0.25">
      <c r="A7871" s="96" t="s">
        <v>1458</v>
      </c>
      <c r="B7871" s="21" t="s">
        <v>1459</v>
      </c>
      <c r="C7871" s="21"/>
      <c r="D7871" s="22">
        <v>0</v>
      </c>
      <c r="E7871" s="23">
        <v>0.11633033245660997</v>
      </c>
      <c r="F7871" s="23">
        <v>0.11813354550462916</v>
      </c>
      <c r="G7871" s="23">
        <v>-0.14776698919091497</v>
      </c>
      <c r="H7871" s="23">
        <v>-0.33730558162890389</v>
      </c>
      <c r="I7871" s="25">
        <f t="shared" si="492"/>
        <v>0</v>
      </c>
      <c r="J7871" s="25">
        <f t="shared" si="493"/>
        <v>0</v>
      </c>
      <c r="K7871" s="25">
        <f t="shared" si="494"/>
        <v>0</v>
      </c>
      <c r="L7871" s="25">
        <f t="shared" si="495"/>
        <v>0</v>
      </c>
      <c r="M7871" s="25">
        <v>0</v>
      </c>
      <c r="N7871" s="25" t="e">
        <v>#N/A</v>
      </c>
      <c r="O7871" s="25" t="e">
        <f>VLOOKUP(A7871,'NFkB target TFs'!$E$10:$E$54,1,FALSE)</f>
        <v>#N/A</v>
      </c>
      <c r="P7871" s="25" t="e">
        <f>VLOOKUP(A7871,'all NFkB targets'!$A$6:$A$571,1,FALSE)</f>
        <v>#N/A</v>
      </c>
    </row>
    <row r="7872" spans="1:16" x14ac:dyDescent="0.25">
      <c r="A7872" s="96" t="s">
        <v>5908</v>
      </c>
      <c r="B7872" s="21" t="s">
        <v>5909</v>
      </c>
      <c r="C7872" s="21"/>
      <c r="D7872" s="22">
        <v>0</v>
      </c>
      <c r="E7872" s="23">
        <v>0.29397438271540705</v>
      </c>
      <c r="F7872" s="23">
        <v>0.37192680746620277</v>
      </c>
      <c r="G7872" s="23">
        <v>1.8962394849274002E-2</v>
      </c>
      <c r="H7872" s="23">
        <v>-0.33765784362244405</v>
      </c>
      <c r="I7872" s="25">
        <f t="shared" si="492"/>
        <v>0</v>
      </c>
      <c r="J7872" s="25">
        <f t="shared" si="493"/>
        <v>0</v>
      </c>
      <c r="K7872" s="25">
        <f t="shared" si="494"/>
        <v>0</v>
      </c>
      <c r="L7872" s="25">
        <f t="shared" si="495"/>
        <v>0</v>
      </c>
      <c r="M7872" s="25">
        <v>0</v>
      </c>
      <c r="N7872" s="25" t="e">
        <v>#N/A</v>
      </c>
      <c r="O7872" s="25" t="e">
        <f>VLOOKUP(A7872,'NFkB target TFs'!$E$10:$E$54,1,FALSE)</f>
        <v>#N/A</v>
      </c>
      <c r="P7872" s="25" t="e">
        <f>VLOOKUP(A7872,'all NFkB targets'!$A$6:$A$571,1,FALSE)</f>
        <v>#N/A</v>
      </c>
    </row>
    <row r="7873" spans="1:16" x14ac:dyDescent="0.25">
      <c r="A7873" s="96" t="s">
        <v>12905</v>
      </c>
      <c r="B7873" s="21" t="s">
        <v>12906</v>
      </c>
      <c r="C7873" s="21"/>
      <c r="D7873" s="22">
        <v>0</v>
      </c>
      <c r="E7873" s="23">
        <v>0.10426643372671904</v>
      </c>
      <c r="F7873" s="24">
        <v>-1.0635061365863268</v>
      </c>
      <c r="G7873" s="23">
        <v>4.7156347910102481E-2</v>
      </c>
      <c r="H7873" s="24">
        <v>-0.33804105080571184</v>
      </c>
      <c r="I7873" s="25">
        <f t="shared" si="492"/>
        <v>0</v>
      </c>
      <c r="J7873" s="25">
        <f t="shared" si="493"/>
        <v>1</v>
      </c>
      <c r="K7873" s="25">
        <f t="shared" si="494"/>
        <v>0</v>
      </c>
      <c r="L7873" s="25">
        <f t="shared" si="495"/>
        <v>0</v>
      </c>
      <c r="M7873" s="25">
        <v>1</v>
      </c>
      <c r="N7873" s="25" t="e">
        <v>#N/A</v>
      </c>
      <c r="O7873" s="25" t="e">
        <f>VLOOKUP(A7873,'NFkB target TFs'!$E$10:$E$54,1,FALSE)</f>
        <v>#N/A</v>
      </c>
      <c r="P7873" s="25" t="e">
        <f>VLOOKUP(A7873,'all NFkB targets'!$A$6:$A$571,1,FALSE)</f>
        <v>#N/A</v>
      </c>
    </row>
    <row r="7874" spans="1:16" x14ac:dyDescent="0.25">
      <c r="A7874" s="96" t="s">
        <v>12710</v>
      </c>
      <c r="B7874" s="21" t="s">
        <v>12711</v>
      </c>
      <c r="C7874" s="21"/>
      <c r="D7874" s="22">
        <v>0</v>
      </c>
      <c r="E7874" s="24">
        <v>-0.18303744989165138</v>
      </c>
      <c r="F7874" s="24">
        <v>-0.67495190190001275</v>
      </c>
      <c r="G7874" s="24">
        <v>-0.46373905780584795</v>
      </c>
      <c r="H7874" s="24">
        <v>-0.33858502759796633</v>
      </c>
      <c r="I7874" s="25">
        <f t="shared" si="492"/>
        <v>0</v>
      </c>
      <c r="J7874" s="25">
        <f t="shared" si="493"/>
        <v>1</v>
      </c>
      <c r="K7874" s="25">
        <f t="shared" si="494"/>
        <v>0</v>
      </c>
      <c r="L7874" s="25">
        <f t="shared" si="495"/>
        <v>0</v>
      </c>
      <c r="M7874" s="25">
        <v>1</v>
      </c>
      <c r="N7874" s="25" t="e">
        <v>#N/A</v>
      </c>
      <c r="O7874" s="25" t="e">
        <f>VLOOKUP(A7874,'NFkB target TFs'!$E$10:$E$54,1,FALSE)</f>
        <v>#N/A</v>
      </c>
      <c r="P7874" s="25" t="e">
        <f>VLOOKUP(A7874,'all NFkB targets'!$A$6:$A$571,1,FALSE)</f>
        <v>#N/A</v>
      </c>
    </row>
    <row r="7875" spans="1:16" x14ac:dyDescent="0.25">
      <c r="A7875" s="96" t="s">
        <v>4935</v>
      </c>
      <c r="B7875" s="21" t="s">
        <v>941</v>
      </c>
      <c r="C7875" s="21"/>
      <c r="D7875" s="22">
        <v>0</v>
      </c>
      <c r="E7875" s="23">
        <v>0.13319053087885244</v>
      </c>
      <c r="F7875" s="23">
        <v>-4.1039426126971597E-2</v>
      </c>
      <c r="G7875" s="23">
        <v>-2.4147222602729123E-2</v>
      </c>
      <c r="H7875" s="23">
        <v>-0.338823181494745</v>
      </c>
      <c r="I7875" s="25">
        <f t="shared" si="492"/>
        <v>0</v>
      </c>
      <c r="J7875" s="25">
        <f t="shared" si="493"/>
        <v>0</v>
      </c>
      <c r="K7875" s="25">
        <f t="shared" si="494"/>
        <v>0</v>
      </c>
      <c r="L7875" s="25">
        <f t="shared" si="495"/>
        <v>0</v>
      </c>
      <c r="M7875" s="25">
        <v>0</v>
      </c>
      <c r="N7875" s="25" t="e">
        <v>#N/A</v>
      </c>
      <c r="O7875" s="25" t="e">
        <f>VLOOKUP(A7875,'NFkB target TFs'!$E$10:$E$54,1,FALSE)</f>
        <v>#N/A</v>
      </c>
      <c r="P7875" s="25" t="e">
        <f>VLOOKUP(A7875,'all NFkB targets'!$A$6:$A$571,1,FALSE)</f>
        <v>#N/A</v>
      </c>
    </row>
    <row r="7876" spans="1:16" x14ac:dyDescent="0.25">
      <c r="A7876" s="96" t="s">
        <v>12199</v>
      </c>
      <c r="B7876" s="21" t="s">
        <v>12200</v>
      </c>
      <c r="C7876" s="21"/>
      <c r="D7876" s="22">
        <v>0</v>
      </c>
      <c r="E7876" s="24">
        <v>-0.7902724567840127</v>
      </c>
      <c r="F7876" s="28">
        <v>0.16529414736389675</v>
      </c>
      <c r="G7876" s="24">
        <v>-0.23578859027006632</v>
      </c>
      <c r="H7876" s="24">
        <v>-0.33887035112190861</v>
      </c>
      <c r="I7876" s="25">
        <f t="shared" si="492"/>
        <v>1</v>
      </c>
      <c r="J7876" s="25">
        <f t="shared" si="493"/>
        <v>0</v>
      </c>
      <c r="K7876" s="25">
        <f t="shared" si="494"/>
        <v>0</v>
      </c>
      <c r="L7876" s="25">
        <f t="shared" si="495"/>
        <v>0</v>
      </c>
      <c r="M7876" s="25">
        <v>1</v>
      </c>
      <c r="N7876" s="25" t="e">
        <v>#N/A</v>
      </c>
      <c r="O7876" s="25" t="e">
        <f>VLOOKUP(A7876,'NFkB target TFs'!$E$10:$E$54,1,FALSE)</f>
        <v>#N/A</v>
      </c>
      <c r="P7876" s="25" t="e">
        <f>VLOOKUP(A7876,'all NFkB targets'!$A$6:$A$571,1,FALSE)</f>
        <v>#N/A</v>
      </c>
    </row>
    <row r="7877" spans="1:16" x14ac:dyDescent="0.25">
      <c r="A7877" s="96" t="s">
        <v>8991</v>
      </c>
      <c r="B7877" s="21" t="s">
        <v>941</v>
      </c>
      <c r="C7877" s="21"/>
      <c r="D7877" s="22">
        <v>0</v>
      </c>
      <c r="E7877" s="23">
        <v>8.5069675112078899E-2</v>
      </c>
      <c r="F7877" s="23">
        <v>6.0180009533487712E-2</v>
      </c>
      <c r="G7877" s="23">
        <v>-0.53374270910636812</v>
      </c>
      <c r="H7877" s="23">
        <v>-0.33890625137422831</v>
      </c>
      <c r="I7877" s="25">
        <f t="shared" si="492"/>
        <v>0</v>
      </c>
      <c r="J7877" s="25">
        <f t="shared" si="493"/>
        <v>0</v>
      </c>
      <c r="K7877" s="25">
        <f t="shared" si="494"/>
        <v>0</v>
      </c>
      <c r="L7877" s="25">
        <f t="shared" si="495"/>
        <v>0</v>
      </c>
      <c r="M7877" s="25">
        <v>0</v>
      </c>
      <c r="N7877" s="25" t="e">
        <v>#N/A</v>
      </c>
      <c r="O7877" s="25" t="e">
        <f>VLOOKUP(A7877,'NFkB target TFs'!$E$10:$E$54,1,FALSE)</f>
        <v>#N/A</v>
      </c>
      <c r="P7877" s="25" t="e">
        <f>VLOOKUP(A7877,'all NFkB targets'!$A$6:$A$571,1,FALSE)</f>
        <v>#N/A</v>
      </c>
    </row>
    <row r="7878" spans="1:16" x14ac:dyDescent="0.25">
      <c r="A7878" s="96" t="s">
        <v>479</v>
      </c>
      <c r="B7878" s="21" t="s">
        <v>480</v>
      </c>
      <c r="C7878" s="21"/>
      <c r="D7878" s="22">
        <v>0</v>
      </c>
      <c r="E7878" s="23">
        <v>0.18838958833435887</v>
      </c>
      <c r="F7878" s="23">
        <v>3.3751652167379048E-2</v>
      </c>
      <c r="G7878" s="23">
        <v>0.43469602504931226</v>
      </c>
      <c r="H7878" s="23">
        <v>-0.33900803093050125</v>
      </c>
      <c r="I7878" s="25">
        <f t="shared" si="492"/>
        <v>0</v>
      </c>
      <c r="J7878" s="25">
        <f t="shared" si="493"/>
        <v>0</v>
      </c>
      <c r="K7878" s="25">
        <f t="shared" si="494"/>
        <v>0</v>
      </c>
      <c r="L7878" s="25">
        <f t="shared" si="495"/>
        <v>0</v>
      </c>
      <c r="M7878" s="25">
        <v>0</v>
      </c>
      <c r="N7878" s="25" t="e">
        <v>#N/A</v>
      </c>
      <c r="O7878" s="25" t="e">
        <f>VLOOKUP(A7878,'NFkB target TFs'!$E$10:$E$54,1,FALSE)</f>
        <v>#N/A</v>
      </c>
      <c r="P7878" s="25" t="e">
        <f>VLOOKUP(A7878,'all NFkB targets'!$A$6:$A$571,1,FALSE)</f>
        <v>#N/A</v>
      </c>
    </row>
    <row r="7879" spans="1:16" x14ac:dyDescent="0.25">
      <c r="A7879" s="96" t="s">
        <v>13643</v>
      </c>
      <c r="B7879" s="21" t="s">
        <v>13644</v>
      </c>
      <c r="C7879" s="21"/>
      <c r="D7879" s="22">
        <v>0</v>
      </c>
      <c r="E7879" s="28">
        <v>0.38992202413455279</v>
      </c>
      <c r="F7879" s="23">
        <v>-8.7795604495013418E-2</v>
      </c>
      <c r="G7879" s="28">
        <v>2.3994495138090648</v>
      </c>
      <c r="H7879" s="24">
        <v>-0.33911385058158983</v>
      </c>
      <c r="I7879" s="25">
        <f t="shared" si="492"/>
        <v>0</v>
      </c>
      <c r="J7879" s="25">
        <f t="shared" si="493"/>
        <v>0</v>
      </c>
      <c r="K7879" s="25">
        <f t="shared" si="494"/>
        <v>1</v>
      </c>
      <c r="L7879" s="25">
        <f t="shared" si="495"/>
        <v>0</v>
      </c>
      <c r="M7879" s="25">
        <v>1</v>
      </c>
      <c r="N7879" s="25" t="e">
        <v>#N/A</v>
      </c>
      <c r="O7879" s="25" t="e">
        <f>VLOOKUP(A7879,'NFkB target TFs'!$E$10:$E$54,1,FALSE)</f>
        <v>#N/A</v>
      </c>
      <c r="P7879" s="25" t="e">
        <f>VLOOKUP(A7879,'all NFkB targets'!$A$6:$A$571,1,FALSE)</f>
        <v>#N/A</v>
      </c>
    </row>
    <row r="7880" spans="1:16" x14ac:dyDescent="0.25">
      <c r="A7880" s="96" t="s">
        <v>5074</v>
      </c>
      <c r="B7880" s="21" t="s">
        <v>5075</v>
      </c>
      <c r="C7880" s="21"/>
      <c r="D7880" s="22">
        <v>0</v>
      </c>
      <c r="E7880" s="23">
        <v>-0.38481193996082574</v>
      </c>
      <c r="F7880" s="23">
        <v>-0.16702785958350799</v>
      </c>
      <c r="G7880" s="23">
        <v>-0.38235162937667083</v>
      </c>
      <c r="H7880" s="23">
        <v>-0.33928337041724965</v>
      </c>
      <c r="I7880" s="25">
        <f t="shared" si="492"/>
        <v>0</v>
      </c>
      <c r="J7880" s="25">
        <f t="shared" si="493"/>
        <v>0</v>
      </c>
      <c r="K7880" s="25">
        <f t="shared" si="494"/>
        <v>0</v>
      </c>
      <c r="L7880" s="25">
        <f t="shared" si="495"/>
        <v>0</v>
      </c>
      <c r="M7880" s="25">
        <v>0</v>
      </c>
      <c r="N7880" s="25" t="e">
        <v>#N/A</v>
      </c>
      <c r="O7880" s="25" t="e">
        <f>VLOOKUP(A7880,'NFkB target TFs'!$E$10:$E$54,1,FALSE)</f>
        <v>#N/A</v>
      </c>
      <c r="P7880" s="25" t="e">
        <f>VLOOKUP(A7880,'all NFkB targets'!$A$6:$A$571,1,FALSE)</f>
        <v>#N/A</v>
      </c>
    </row>
    <row r="7881" spans="1:16" x14ac:dyDescent="0.25">
      <c r="A7881" s="96" t="s">
        <v>6497</v>
      </c>
      <c r="B7881" s="21" t="s">
        <v>941</v>
      </c>
      <c r="C7881" s="21"/>
      <c r="D7881" s="22">
        <v>0</v>
      </c>
      <c r="E7881" s="23">
        <v>0.24144938396729609</v>
      </c>
      <c r="F7881" s="23">
        <v>-0.31138027569750265</v>
      </c>
      <c r="G7881" s="23">
        <v>9.4992966087982855E-2</v>
      </c>
      <c r="H7881" s="23">
        <v>-0.33975345003648838</v>
      </c>
      <c r="I7881" s="25">
        <f t="shared" si="492"/>
        <v>0</v>
      </c>
      <c r="J7881" s="25">
        <f t="shared" si="493"/>
        <v>0</v>
      </c>
      <c r="K7881" s="25">
        <f t="shared" si="494"/>
        <v>0</v>
      </c>
      <c r="L7881" s="25">
        <f t="shared" si="495"/>
        <v>0</v>
      </c>
      <c r="M7881" s="25">
        <v>0</v>
      </c>
      <c r="N7881" s="25" t="e">
        <v>#N/A</v>
      </c>
      <c r="O7881" s="25" t="e">
        <f>VLOOKUP(A7881,'NFkB target TFs'!$E$10:$E$54,1,FALSE)</f>
        <v>#N/A</v>
      </c>
      <c r="P7881" s="25" t="e">
        <f>VLOOKUP(A7881,'all NFkB targets'!$A$6:$A$571,1,FALSE)</f>
        <v>#N/A</v>
      </c>
    </row>
    <row r="7882" spans="1:16" x14ac:dyDescent="0.25">
      <c r="A7882" s="96" t="s">
        <v>14081</v>
      </c>
      <c r="B7882" s="21" t="s">
        <v>14082</v>
      </c>
      <c r="C7882" s="21"/>
      <c r="D7882" s="22">
        <v>0</v>
      </c>
      <c r="E7882" s="24">
        <v>-0.28748955487723404</v>
      </c>
      <c r="F7882" s="24">
        <v>-0.25250014766256768</v>
      </c>
      <c r="G7882" s="24">
        <v>-0.68088139220155341</v>
      </c>
      <c r="H7882" s="24">
        <v>-0.33978003879190771</v>
      </c>
      <c r="I7882" s="25">
        <f t="shared" si="492"/>
        <v>0</v>
      </c>
      <c r="J7882" s="25">
        <f t="shared" si="493"/>
        <v>0</v>
      </c>
      <c r="K7882" s="25">
        <f t="shared" si="494"/>
        <v>1</v>
      </c>
      <c r="L7882" s="25">
        <f t="shared" si="495"/>
        <v>0</v>
      </c>
      <c r="M7882" s="25">
        <v>1</v>
      </c>
      <c r="N7882" s="25" t="e">
        <v>#N/A</v>
      </c>
      <c r="O7882" s="25" t="e">
        <f>VLOOKUP(A7882,'NFkB target TFs'!$E$10:$E$54,1,FALSE)</f>
        <v>#N/A</v>
      </c>
      <c r="P7882" s="25" t="e">
        <f>VLOOKUP(A7882,'all NFkB targets'!$A$6:$A$571,1,FALSE)</f>
        <v>#N/A</v>
      </c>
    </row>
    <row r="7883" spans="1:16" x14ac:dyDescent="0.25">
      <c r="A7883" s="96" t="s">
        <v>148</v>
      </c>
      <c r="B7883" s="21" t="s">
        <v>149</v>
      </c>
      <c r="C7883" s="21"/>
      <c r="D7883" s="22">
        <v>0</v>
      </c>
      <c r="E7883" s="23">
        <v>0.11356049815473455</v>
      </c>
      <c r="F7883" s="23">
        <v>-0.3423992898025815</v>
      </c>
      <c r="G7883" s="23">
        <v>-0.52923466360357729</v>
      </c>
      <c r="H7883" s="23">
        <v>-0.34023846129870139</v>
      </c>
      <c r="I7883" s="25">
        <f t="shared" si="492"/>
        <v>0</v>
      </c>
      <c r="J7883" s="25">
        <f t="shared" si="493"/>
        <v>0</v>
      </c>
      <c r="K7883" s="25">
        <f t="shared" si="494"/>
        <v>0</v>
      </c>
      <c r="L7883" s="25">
        <f t="shared" si="495"/>
        <v>0</v>
      </c>
      <c r="M7883" s="25">
        <v>0</v>
      </c>
      <c r="N7883" s="25" t="e">
        <v>#N/A</v>
      </c>
      <c r="O7883" s="25" t="e">
        <f>VLOOKUP(A7883,'NFkB target TFs'!$E$10:$E$54,1,FALSE)</f>
        <v>#N/A</v>
      </c>
      <c r="P7883" s="25" t="str">
        <f>VLOOKUP(A7883,'all NFkB targets'!$A$6:$A$571,1,FALSE)</f>
        <v>BLNK</v>
      </c>
    </row>
    <row r="7884" spans="1:16" x14ac:dyDescent="0.25">
      <c r="A7884" s="96" t="s">
        <v>7243</v>
      </c>
      <c r="B7884" s="21" t="s">
        <v>7244</v>
      </c>
      <c r="C7884" s="21"/>
      <c r="D7884" s="22">
        <v>0</v>
      </c>
      <c r="E7884" s="23">
        <v>-0.25925366621926982</v>
      </c>
      <c r="F7884" s="23">
        <v>0.48434001125722748</v>
      </c>
      <c r="G7884" s="23">
        <v>-0.2282206702339947</v>
      </c>
      <c r="H7884" s="23">
        <v>-0.34033446899315695</v>
      </c>
      <c r="I7884" s="25">
        <f t="shared" si="492"/>
        <v>0</v>
      </c>
      <c r="J7884" s="25">
        <f t="shared" si="493"/>
        <v>0</v>
      </c>
      <c r="K7884" s="25">
        <f t="shared" si="494"/>
        <v>0</v>
      </c>
      <c r="L7884" s="25">
        <f t="shared" si="495"/>
        <v>0</v>
      </c>
      <c r="M7884" s="25">
        <v>0</v>
      </c>
      <c r="N7884" s="25" t="e">
        <v>#N/A</v>
      </c>
      <c r="O7884" s="25" t="e">
        <f>VLOOKUP(A7884,'NFkB target TFs'!$E$10:$E$54,1,FALSE)</f>
        <v>#N/A</v>
      </c>
      <c r="P7884" s="25" t="e">
        <f>VLOOKUP(A7884,'all NFkB targets'!$A$6:$A$571,1,FALSE)</f>
        <v>#N/A</v>
      </c>
    </row>
    <row r="7885" spans="1:16" x14ac:dyDescent="0.25">
      <c r="A7885" s="96" t="s">
        <v>8085</v>
      </c>
      <c r="B7885" s="21" t="s">
        <v>8086</v>
      </c>
      <c r="C7885" s="21"/>
      <c r="D7885" s="22">
        <v>0</v>
      </c>
      <c r="E7885" s="23">
        <v>-0.20324234722217277</v>
      </c>
      <c r="F7885" s="23">
        <v>-7.6027042153447827E-2</v>
      </c>
      <c r="G7885" s="23">
        <v>-0.31987832654696924</v>
      </c>
      <c r="H7885" s="23">
        <v>-0.34056020762920169</v>
      </c>
      <c r="I7885" s="25">
        <f t="shared" si="492"/>
        <v>0</v>
      </c>
      <c r="J7885" s="25">
        <f t="shared" si="493"/>
        <v>0</v>
      </c>
      <c r="K7885" s="25">
        <f t="shared" si="494"/>
        <v>0</v>
      </c>
      <c r="L7885" s="25">
        <f t="shared" si="495"/>
        <v>0</v>
      </c>
      <c r="M7885" s="25">
        <v>0</v>
      </c>
      <c r="N7885" s="25" t="e">
        <v>#N/A</v>
      </c>
      <c r="O7885" s="25" t="e">
        <f>VLOOKUP(A7885,'NFkB target TFs'!$E$10:$E$54,1,FALSE)</f>
        <v>#N/A</v>
      </c>
      <c r="P7885" s="25" t="e">
        <f>VLOOKUP(A7885,'all NFkB targets'!$A$6:$A$571,1,FALSE)</f>
        <v>#N/A</v>
      </c>
    </row>
    <row r="7886" spans="1:16" x14ac:dyDescent="0.25">
      <c r="A7886" s="96" t="s">
        <v>11852</v>
      </c>
      <c r="B7886" s="21" t="s">
        <v>941</v>
      </c>
      <c r="C7886" s="21"/>
      <c r="D7886" s="22">
        <v>0</v>
      </c>
      <c r="E7886" s="23">
        <v>6.5985228509926386E-2</v>
      </c>
      <c r="F7886" s="23">
        <v>-0.16512296729807166</v>
      </c>
      <c r="G7886" s="23">
        <v>-0.12768627511515335</v>
      </c>
      <c r="H7886" s="23">
        <v>-0.34076800182293787</v>
      </c>
      <c r="I7886" s="25">
        <f t="shared" si="492"/>
        <v>0</v>
      </c>
      <c r="J7886" s="25">
        <f t="shared" si="493"/>
        <v>0</v>
      </c>
      <c r="K7886" s="25">
        <f t="shared" si="494"/>
        <v>0</v>
      </c>
      <c r="L7886" s="25">
        <f t="shared" si="495"/>
        <v>0</v>
      </c>
      <c r="M7886" s="25">
        <v>0</v>
      </c>
      <c r="N7886" s="25" t="e">
        <v>#N/A</v>
      </c>
      <c r="O7886" s="25" t="e">
        <f>VLOOKUP(A7886,'NFkB target TFs'!$E$10:$E$54,1,FALSE)</f>
        <v>#N/A</v>
      </c>
      <c r="P7886" s="25" t="e">
        <f>VLOOKUP(A7886,'all NFkB targets'!$A$6:$A$571,1,FALSE)</f>
        <v>#N/A</v>
      </c>
    </row>
    <row r="7887" spans="1:16" x14ac:dyDescent="0.25">
      <c r="A7887" s="96" t="s">
        <v>5165</v>
      </c>
      <c r="B7887" s="21" t="s">
        <v>5166</v>
      </c>
      <c r="C7887" s="21"/>
      <c r="D7887" s="22">
        <v>0</v>
      </c>
      <c r="E7887" s="23">
        <v>-0.21043092540121403</v>
      </c>
      <c r="F7887" s="23">
        <v>-0.28429586623780206</v>
      </c>
      <c r="G7887" s="23">
        <v>-0.16486173112780261</v>
      </c>
      <c r="H7887" s="23">
        <v>-0.34126727837085485</v>
      </c>
      <c r="I7887" s="25">
        <f t="shared" si="492"/>
        <v>0</v>
      </c>
      <c r="J7887" s="25">
        <f t="shared" si="493"/>
        <v>0</v>
      </c>
      <c r="K7887" s="25">
        <f t="shared" si="494"/>
        <v>0</v>
      </c>
      <c r="L7887" s="25">
        <f t="shared" si="495"/>
        <v>0</v>
      </c>
      <c r="M7887" s="25">
        <v>0</v>
      </c>
      <c r="N7887" s="25" t="e">
        <v>#N/A</v>
      </c>
      <c r="O7887" s="25" t="e">
        <f>VLOOKUP(A7887,'NFkB target TFs'!$E$10:$E$54,1,FALSE)</f>
        <v>#N/A</v>
      </c>
      <c r="P7887" s="25" t="e">
        <f>VLOOKUP(A7887,'all NFkB targets'!$A$6:$A$571,1,FALSE)</f>
        <v>#N/A</v>
      </c>
    </row>
    <row r="7888" spans="1:16" x14ac:dyDescent="0.25">
      <c r="A7888" s="96" t="s">
        <v>1200</v>
      </c>
      <c r="B7888" s="21" t="s">
        <v>1201</v>
      </c>
      <c r="C7888" s="21"/>
      <c r="D7888" s="22">
        <v>0</v>
      </c>
      <c r="E7888" s="23">
        <v>0.34382453983369288</v>
      </c>
      <c r="F7888" s="23">
        <v>0.17784278126820041</v>
      </c>
      <c r="G7888" s="23">
        <v>-0.26644643759961922</v>
      </c>
      <c r="H7888" s="23">
        <v>-0.34163718288870309</v>
      </c>
      <c r="I7888" s="25">
        <f t="shared" si="492"/>
        <v>0</v>
      </c>
      <c r="J7888" s="25">
        <f t="shared" si="493"/>
        <v>0</v>
      </c>
      <c r="K7888" s="25">
        <f t="shared" si="494"/>
        <v>0</v>
      </c>
      <c r="L7888" s="25">
        <f t="shared" si="495"/>
        <v>0</v>
      </c>
      <c r="M7888" s="25">
        <v>0</v>
      </c>
      <c r="N7888" s="25" t="e">
        <v>#N/A</v>
      </c>
      <c r="O7888" s="25" t="e">
        <f>VLOOKUP(A7888,'NFkB target TFs'!$E$10:$E$54,1,FALSE)</f>
        <v>#N/A</v>
      </c>
      <c r="P7888" s="25" t="e">
        <f>VLOOKUP(A7888,'all NFkB targets'!$A$6:$A$571,1,FALSE)</f>
        <v>#N/A</v>
      </c>
    </row>
    <row r="7889" spans="1:16" x14ac:dyDescent="0.25">
      <c r="A7889" s="96" t="s">
        <v>539</v>
      </c>
      <c r="B7889" s="21" t="s">
        <v>540</v>
      </c>
      <c r="C7889" s="21"/>
      <c r="D7889" s="22">
        <v>0</v>
      </c>
      <c r="E7889" s="23">
        <v>-0.11920260313530866</v>
      </c>
      <c r="F7889" s="23">
        <v>2.5472710568782638E-2</v>
      </c>
      <c r="G7889" s="23">
        <v>-0.49323415426463785</v>
      </c>
      <c r="H7889" s="23">
        <v>-0.34165709384829879</v>
      </c>
      <c r="I7889" s="25">
        <f t="shared" si="492"/>
        <v>0</v>
      </c>
      <c r="J7889" s="25">
        <f t="shared" si="493"/>
        <v>0</v>
      </c>
      <c r="K7889" s="25">
        <f t="shared" si="494"/>
        <v>0</v>
      </c>
      <c r="L7889" s="25">
        <f t="shared" si="495"/>
        <v>0</v>
      </c>
      <c r="M7889" s="25">
        <v>0</v>
      </c>
      <c r="N7889" s="25" t="e">
        <v>#N/A</v>
      </c>
      <c r="O7889" s="25" t="e">
        <f>VLOOKUP(A7889,'NFkB target TFs'!$E$10:$E$54,1,FALSE)</f>
        <v>#N/A</v>
      </c>
      <c r="P7889" s="25" t="e">
        <f>VLOOKUP(A7889,'all NFkB targets'!$A$6:$A$571,1,FALSE)</f>
        <v>#N/A</v>
      </c>
    </row>
    <row r="7890" spans="1:16" x14ac:dyDescent="0.25">
      <c r="A7890" s="96" t="s">
        <v>2644</v>
      </c>
      <c r="B7890" s="21" t="s">
        <v>2645</v>
      </c>
      <c r="C7890" s="21"/>
      <c r="D7890" s="22">
        <v>0</v>
      </c>
      <c r="E7890" s="23">
        <v>-0.34810238043545316</v>
      </c>
      <c r="F7890" s="23">
        <v>-0.44796433716285367</v>
      </c>
      <c r="G7890" s="23">
        <v>-0.54047903340807668</v>
      </c>
      <c r="H7890" s="23">
        <v>-0.34190417300073789</v>
      </c>
      <c r="I7890" s="25">
        <f t="shared" si="492"/>
        <v>0</v>
      </c>
      <c r="J7890" s="25">
        <f t="shared" si="493"/>
        <v>0</v>
      </c>
      <c r="K7890" s="25">
        <f t="shared" si="494"/>
        <v>0</v>
      </c>
      <c r="L7890" s="25">
        <f t="shared" si="495"/>
        <v>0</v>
      </c>
      <c r="M7890" s="25">
        <v>0</v>
      </c>
      <c r="N7890" s="25" t="e">
        <v>#N/A</v>
      </c>
      <c r="O7890" s="25" t="e">
        <f>VLOOKUP(A7890,'NFkB target TFs'!$E$10:$E$54,1,FALSE)</f>
        <v>#N/A</v>
      </c>
      <c r="P7890" s="25" t="e">
        <f>VLOOKUP(A7890,'all NFkB targets'!$A$6:$A$571,1,FALSE)</f>
        <v>#N/A</v>
      </c>
    </row>
    <row r="7891" spans="1:16" x14ac:dyDescent="0.25">
      <c r="A7891" s="96" t="s">
        <v>7730</v>
      </c>
      <c r="B7891" s="21" t="s">
        <v>7731</v>
      </c>
      <c r="C7891" s="21"/>
      <c r="D7891" s="22">
        <v>0</v>
      </c>
      <c r="E7891" s="23">
        <v>-0.51277430097464105</v>
      </c>
      <c r="F7891" s="23">
        <v>0.20442401004197477</v>
      </c>
      <c r="G7891" s="23">
        <v>4.6037570628614084E-2</v>
      </c>
      <c r="H7891" s="23">
        <v>-0.34193691375227026</v>
      </c>
      <c r="I7891" s="25">
        <f t="shared" si="492"/>
        <v>0</v>
      </c>
      <c r="J7891" s="25">
        <f t="shared" si="493"/>
        <v>0</v>
      </c>
      <c r="K7891" s="25">
        <f t="shared" si="494"/>
        <v>0</v>
      </c>
      <c r="L7891" s="25">
        <f t="shared" si="495"/>
        <v>0</v>
      </c>
      <c r="M7891" s="25">
        <v>0</v>
      </c>
      <c r="N7891" s="25" t="e">
        <v>#N/A</v>
      </c>
      <c r="O7891" s="25" t="e">
        <f>VLOOKUP(A7891,'NFkB target TFs'!$E$10:$E$54,1,FALSE)</f>
        <v>#N/A</v>
      </c>
      <c r="P7891" s="25" t="e">
        <f>VLOOKUP(A7891,'all NFkB targets'!$A$6:$A$571,1,FALSE)</f>
        <v>#N/A</v>
      </c>
    </row>
    <row r="7892" spans="1:16" x14ac:dyDescent="0.25">
      <c r="A7892" s="96" t="s">
        <v>11874</v>
      </c>
      <c r="B7892" s="21" t="s">
        <v>941</v>
      </c>
      <c r="C7892" s="21"/>
      <c r="D7892" s="22">
        <v>0</v>
      </c>
      <c r="E7892" s="23">
        <v>-0.26286981795603986</v>
      </c>
      <c r="F7892" s="23">
        <v>-9.2338269715193655E-3</v>
      </c>
      <c r="G7892" s="23">
        <v>0.21158490264445681</v>
      </c>
      <c r="H7892" s="23">
        <v>-0.34198043199410438</v>
      </c>
      <c r="I7892" s="25">
        <f t="shared" si="492"/>
        <v>0</v>
      </c>
      <c r="J7892" s="25">
        <f t="shared" si="493"/>
        <v>0</v>
      </c>
      <c r="K7892" s="25">
        <f t="shared" si="494"/>
        <v>0</v>
      </c>
      <c r="L7892" s="25">
        <f t="shared" si="495"/>
        <v>0</v>
      </c>
      <c r="M7892" s="25">
        <v>0</v>
      </c>
      <c r="N7892" s="25" t="e">
        <v>#N/A</v>
      </c>
      <c r="O7892" s="25" t="e">
        <f>VLOOKUP(A7892,'NFkB target TFs'!$E$10:$E$54,1,FALSE)</f>
        <v>#N/A</v>
      </c>
      <c r="P7892" s="25" t="e">
        <f>VLOOKUP(A7892,'all NFkB targets'!$A$6:$A$571,1,FALSE)</f>
        <v>#N/A</v>
      </c>
    </row>
    <row r="7893" spans="1:16" x14ac:dyDescent="0.25">
      <c r="A7893" s="96" t="s">
        <v>13279</v>
      </c>
      <c r="B7893" s="21" t="s">
        <v>13280</v>
      </c>
      <c r="C7893" s="21"/>
      <c r="D7893" s="22">
        <v>0</v>
      </c>
      <c r="E7893" s="24">
        <v>-0.25343037108970734</v>
      </c>
      <c r="F7893" s="24">
        <v>-0.19959576284949102</v>
      </c>
      <c r="G7893" s="24">
        <v>-0.66658588499612148</v>
      </c>
      <c r="H7893" s="24">
        <v>-0.3422634645863662</v>
      </c>
      <c r="I7893" s="25">
        <f t="shared" si="492"/>
        <v>0</v>
      </c>
      <c r="J7893" s="25">
        <f t="shared" si="493"/>
        <v>0</v>
      </c>
      <c r="K7893" s="25">
        <f t="shared" si="494"/>
        <v>1</v>
      </c>
      <c r="L7893" s="25">
        <f t="shared" si="495"/>
        <v>0</v>
      </c>
      <c r="M7893" s="25">
        <v>1</v>
      </c>
      <c r="N7893" s="25" t="e">
        <v>#N/A</v>
      </c>
      <c r="O7893" s="25" t="e">
        <f>VLOOKUP(A7893,'NFkB target TFs'!$E$10:$E$54,1,FALSE)</f>
        <v>#N/A</v>
      </c>
      <c r="P7893" s="25" t="e">
        <f>VLOOKUP(A7893,'all NFkB targets'!$A$6:$A$571,1,FALSE)</f>
        <v>#N/A</v>
      </c>
    </row>
    <row r="7894" spans="1:16" x14ac:dyDescent="0.25">
      <c r="A7894" s="96" t="s">
        <v>13154</v>
      </c>
      <c r="B7894" s="21" t="s">
        <v>13155</v>
      </c>
      <c r="C7894" s="21"/>
      <c r="D7894" s="22">
        <v>0</v>
      </c>
      <c r="E7894" s="23">
        <v>-5.400528788851431E-2</v>
      </c>
      <c r="F7894" s="28">
        <v>0.3356905798490924</v>
      </c>
      <c r="G7894" s="24">
        <v>-0.65344437207218464</v>
      </c>
      <c r="H7894" s="24">
        <v>-0.34226379867278328</v>
      </c>
      <c r="I7894" s="25">
        <f t="shared" si="492"/>
        <v>0</v>
      </c>
      <c r="J7894" s="25">
        <f t="shared" si="493"/>
        <v>0</v>
      </c>
      <c r="K7894" s="25">
        <f t="shared" si="494"/>
        <v>1</v>
      </c>
      <c r="L7894" s="25">
        <f t="shared" si="495"/>
        <v>0</v>
      </c>
      <c r="M7894" s="25">
        <v>1</v>
      </c>
      <c r="N7894" s="25" t="e">
        <v>#N/A</v>
      </c>
      <c r="O7894" s="25" t="e">
        <f>VLOOKUP(A7894,'NFkB target TFs'!$E$10:$E$54,1,FALSE)</f>
        <v>#N/A</v>
      </c>
      <c r="P7894" s="25" t="e">
        <f>VLOOKUP(A7894,'all NFkB targets'!$A$6:$A$571,1,FALSE)</f>
        <v>#N/A</v>
      </c>
    </row>
    <row r="7895" spans="1:16" x14ac:dyDescent="0.25">
      <c r="A7895" s="96" t="s">
        <v>9703</v>
      </c>
      <c r="B7895" s="21" t="s">
        <v>9704</v>
      </c>
      <c r="C7895" s="21"/>
      <c r="D7895" s="22">
        <v>0</v>
      </c>
      <c r="E7895" s="23">
        <v>6.8635334721569269E-2</v>
      </c>
      <c r="F7895" s="23">
        <v>-0.27616991022580822</v>
      </c>
      <c r="G7895" s="23">
        <v>-0.44957732634966852</v>
      </c>
      <c r="H7895" s="23">
        <v>-0.34233690916870357</v>
      </c>
      <c r="I7895" s="25">
        <f t="shared" si="492"/>
        <v>0</v>
      </c>
      <c r="J7895" s="25">
        <f t="shared" si="493"/>
        <v>0</v>
      </c>
      <c r="K7895" s="25">
        <f t="shared" si="494"/>
        <v>0</v>
      </c>
      <c r="L7895" s="25">
        <f t="shared" si="495"/>
        <v>0</v>
      </c>
      <c r="M7895" s="25">
        <v>0</v>
      </c>
      <c r="N7895" s="25" t="e">
        <v>#N/A</v>
      </c>
      <c r="O7895" s="25" t="e">
        <f>VLOOKUP(A7895,'NFkB target TFs'!$E$10:$E$54,1,FALSE)</f>
        <v>#N/A</v>
      </c>
      <c r="P7895" s="25" t="e">
        <f>VLOOKUP(A7895,'all NFkB targets'!$A$6:$A$571,1,FALSE)</f>
        <v>#N/A</v>
      </c>
    </row>
    <row r="7896" spans="1:16" x14ac:dyDescent="0.25">
      <c r="A7896" s="96" t="s">
        <v>3229</v>
      </c>
      <c r="B7896" s="21" t="s">
        <v>941</v>
      </c>
      <c r="C7896" s="21"/>
      <c r="D7896" s="22">
        <v>0</v>
      </c>
      <c r="E7896" s="23">
        <v>-0.1303529284752224</v>
      </c>
      <c r="F7896" s="23">
        <v>-0.56006378799295409</v>
      </c>
      <c r="G7896" s="23">
        <v>-0.19543429336830809</v>
      </c>
      <c r="H7896" s="23">
        <v>-0.34238140160315172</v>
      </c>
      <c r="I7896" s="25">
        <f t="shared" si="492"/>
        <v>0</v>
      </c>
      <c r="J7896" s="25">
        <f t="shared" si="493"/>
        <v>0</v>
      </c>
      <c r="K7896" s="25">
        <f t="shared" si="494"/>
        <v>0</v>
      </c>
      <c r="L7896" s="25">
        <f t="shared" si="495"/>
        <v>0</v>
      </c>
      <c r="M7896" s="25">
        <v>0</v>
      </c>
      <c r="N7896" s="25" t="e">
        <v>#N/A</v>
      </c>
      <c r="O7896" s="25" t="e">
        <f>VLOOKUP(A7896,'NFkB target TFs'!$E$10:$E$54,1,FALSE)</f>
        <v>#N/A</v>
      </c>
      <c r="P7896" s="25" t="e">
        <f>VLOOKUP(A7896,'all NFkB targets'!$A$6:$A$571,1,FALSE)</f>
        <v>#N/A</v>
      </c>
    </row>
    <row r="7897" spans="1:16" x14ac:dyDescent="0.25">
      <c r="A7897" s="96" t="s">
        <v>1346</v>
      </c>
      <c r="B7897" s="21" t="s">
        <v>1347</v>
      </c>
      <c r="C7897" s="21"/>
      <c r="D7897" s="22">
        <v>0</v>
      </c>
      <c r="E7897" s="23">
        <v>-0.39714518536828874</v>
      </c>
      <c r="F7897" s="23">
        <v>-0.25001120947086219</v>
      </c>
      <c r="G7897" s="23">
        <v>-0.44631723946925561</v>
      </c>
      <c r="H7897" s="23">
        <v>-0.34262482814812983</v>
      </c>
      <c r="I7897" s="25">
        <f t="shared" si="492"/>
        <v>0</v>
      </c>
      <c r="J7897" s="25">
        <f t="shared" si="493"/>
        <v>0</v>
      </c>
      <c r="K7897" s="25">
        <f t="shared" si="494"/>
        <v>0</v>
      </c>
      <c r="L7897" s="25">
        <f t="shared" si="495"/>
        <v>0</v>
      </c>
      <c r="M7897" s="25">
        <v>0</v>
      </c>
      <c r="N7897" s="25" t="e">
        <v>#N/A</v>
      </c>
      <c r="O7897" s="25" t="e">
        <f>VLOOKUP(A7897,'NFkB target TFs'!$E$10:$E$54,1,FALSE)</f>
        <v>#N/A</v>
      </c>
      <c r="P7897" s="25" t="e">
        <f>VLOOKUP(A7897,'all NFkB targets'!$A$6:$A$571,1,FALSE)</f>
        <v>#N/A</v>
      </c>
    </row>
    <row r="7898" spans="1:16" x14ac:dyDescent="0.25">
      <c r="A7898" s="96" t="s">
        <v>2087</v>
      </c>
      <c r="B7898" s="21" t="s">
        <v>2088</v>
      </c>
      <c r="C7898" s="21"/>
      <c r="D7898" s="22">
        <v>0</v>
      </c>
      <c r="E7898" s="23">
        <v>-0.19218658625019472</v>
      </c>
      <c r="F7898" s="23">
        <v>-3.5033751657384413E-2</v>
      </c>
      <c r="G7898" s="23">
        <v>-0.22931002901855421</v>
      </c>
      <c r="H7898" s="23">
        <v>-0.34311668523221994</v>
      </c>
      <c r="I7898" s="25">
        <f t="shared" si="492"/>
        <v>0</v>
      </c>
      <c r="J7898" s="25">
        <f t="shared" si="493"/>
        <v>0</v>
      </c>
      <c r="K7898" s="25">
        <f t="shared" si="494"/>
        <v>0</v>
      </c>
      <c r="L7898" s="25">
        <f t="shared" si="495"/>
        <v>0</v>
      </c>
      <c r="M7898" s="25">
        <v>0</v>
      </c>
      <c r="N7898" s="25" t="e">
        <v>#N/A</v>
      </c>
      <c r="O7898" s="25" t="e">
        <f>VLOOKUP(A7898,'NFkB target TFs'!$E$10:$E$54,1,FALSE)</f>
        <v>#N/A</v>
      </c>
      <c r="P7898" s="25" t="e">
        <f>VLOOKUP(A7898,'all NFkB targets'!$A$6:$A$571,1,FALSE)</f>
        <v>#N/A</v>
      </c>
    </row>
    <row r="7899" spans="1:16" x14ac:dyDescent="0.25">
      <c r="A7899" s="96" t="s">
        <v>13999</v>
      </c>
      <c r="B7899" s="21" t="s">
        <v>941</v>
      </c>
      <c r="C7899" s="21"/>
      <c r="D7899" s="22">
        <v>0</v>
      </c>
      <c r="E7899" s="23">
        <v>5.1320783601471784E-2</v>
      </c>
      <c r="F7899" s="23">
        <v>-4.7694610992663068E-2</v>
      </c>
      <c r="G7899" s="24">
        <v>-0.69065712841376781</v>
      </c>
      <c r="H7899" s="24">
        <v>-0.34334898058184815</v>
      </c>
      <c r="I7899" s="25">
        <f t="shared" si="492"/>
        <v>0</v>
      </c>
      <c r="J7899" s="25">
        <f t="shared" si="493"/>
        <v>0</v>
      </c>
      <c r="K7899" s="25">
        <f t="shared" si="494"/>
        <v>1</v>
      </c>
      <c r="L7899" s="25">
        <f t="shared" si="495"/>
        <v>0</v>
      </c>
      <c r="M7899" s="25">
        <v>1</v>
      </c>
      <c r="N7899" s="25" t="e">
        <v>#N/A</v>
      </c>
      <c r="O7899" s="25" t="e">
        <f>VLOOKUP(A7899,'NFkB target TFs'!$E$10:$E$54,1,FALSE)</f>
        <v>#N/A</v>
      </c>
      <c r="P7899" s="25" t="e">
        <f>VLOOKUP(A7899,'all NFkB targets'!$A$6:$A$571,1,FALSE)</f>
        <v>#N/A</v>
      </c>
    </row>
    <row r="7900" spans="1:16" x14ac:dyDescent="0.25">
      <c r="A7900" s="96" t="s">
        <v>11462</v>
      </c>
      <c r="B7900" s="21" t="s">
        <v>11463</v>
      </c>
      <c r="C7900" s="21"/>
      <c r="D7900" s="22">
        <v>0</v>
      </c>
      <c r="E7900" s="23">
        <v>0.15459399293614334</v>
      </c>
      <c r="F7900" s="23">
        <v>-3.7581743279359023E-2</v>
      </c>
      <c r="G7900" s="23">
        <v>-0.4918909306997627</v>
      </c>
      <c r="H7900" s="23">
        <v>-0.3433727136490709</v>
      </c>
      <c r="I7900" s="25">
        <f t="shared" si="492"/>
        <v>0</v>
      </c>
      <c r="J7900" s="25">
        <f t="shared" si="493"/>
        <v>0</v>
      </c>
      <c r="K7900" s="25">
        <f t="shared" si="494"/>
        <v>0</v>
      </c>
      <c r="L7900" s="25">
        <f t="shared" si="495"/>
        <v>0</v>
      </c>
      <c r="M7900" s="25">
        <v>0</v>
      </c>
      <c r="N7900" s="25" t="e">
        <v>#N/A</v>
      </c>
      <c r="O7900" s="25" t="e">
        <f>VLOOKUP(A7900,'NFkB target TFs'!$E$10:$E$54,1,FALSE)</f>
        <v>#N/A</v>
      </c>
      <c r="P7900" s="25" t="e">
        <f>VLOOKUP(A7900,'all NFkB targets'!$A$6:$A$571,1,FALSE)</f>
        <v>#N/A</v>
      </c>
    </row>
    <row r="7901" spans="1:16" x14ac:dyDescent="0.25">
      <c r="A7901" s="96" t="s">
        <v>13506</v>
      </c>
      <c r="B7901" s="21" t="s">
        <v>13507</v>
      </c>
      <c r="C7901" s="21"/>
      <c r="D7901" s="22">
        <v>0</v>
      </c>
      <c r="E7901" s="28">
        <v>0.26432063979611398</v>
      </c>
      <c r="F7901" s="24">
        <v>-0.5071813798107635</v>
      </c>
      <c r="G7901" s="24">
        <v>-2.1138994236431112</v>
      </c>
      <c r="H7901" s="24">
        <v>-0.34359996083474598</v>
      </c>
      <c r="I7901" s="25">
        <f t="shared" si="492"/>
        <v>0</v>
      </c>
      <c r="J7901" s="25">
        <f t="shared" si="493"/>
        <v>0</v>
      </c>
      <c r="K7901" s="25">
        <f t="shared" si="494"/>
        <v>1</v>
      </c>
      <c r="L7901" s="25">
        <f t="shared" si="495"/>
        <v>0</v>
      </c>
      <c r="M7901" s="25">
        <v>1</v>
      </c>
      <c r="N7901" s="25" t="e">
        <v>#N/A</v>
      </c>
      <c r="O7901" s="25" t="e">
        <f>VLOOKUP(A7901,'NFkB target TFs'!$E$10:$E$54,1,FALSE)</f>
        <v>#N/A</v>
      </c>
      <c r="P7901" s="25" t="e">
        <f>VLOOKUP(A7901,'all NFkB targets'!$A$6:$A$571,1,FALSE)</f>
        <v>#N/A</v>
      </c>
    </row>
    <row r="7902" spans="1:16" x14ac:dyDescent="0.25">
      <c r="A7902" s="96" t="s">
        <v>7772</v>
      </c>
      <c r="B7902" s="21" t="s">
        <v>7773</v>
      </c>
      <c r="C7902" s="21"/>
      <c r="D7902" s="22">
        <v>0</v>
      </c>
      <c r="E7902" s="23">
        <v>0.5605490767816137</v>
      </c>
      <c r="F7902" s="23">
        <v>0.25999756895165665</v>
      </c>
      <c r="G7902" s="23">
        <v>-0.25065396811476059</v>
      </c>
      <c r="H7902" s="23">
        <v>-0.34369799997996386</v>
      </c>
      <c r="I7902" s="25">
        <f t="shared" si="492"/>
        <v>0</v>
      </c>
      <c r="J7902" s="25">
        <f t="shared" si="493"/>
        <v>0</v>
      </c>
      <c r="K7902" s="25">
        <f t="shared" si="494"/>
        <v>0</v>
      </c>
      <c r="L7902" s="25">
        <f t="shared" si="495"/>
        <v>0</v>
      </c>
      <c r="M7902" s="25">
        <v>0</v>
      </c>
      <c r="N7902" s="25" t="e">
        <v>#N/A</v>
      </c>
      <c r="O7902" s="25" t="e">
        <f>VLOOKUP(A7902,'NFkB target TFs'!$E$10:$E$54,1,FALSE)</f>
        <v>#N/A</v>
      </c>
      <c r="P7902" s="25" t="e">
        <f>VLOOKUP(A7902,'all NFkB targets'!$A$6:$A$571,1,FALSE)</f>
        <v>#N/A</v>
      </c>
    </row>
    <row r="7903" spans="1:16" x14ac:dyDescent="0.25">
      <c r="A7903" s="96" t="s">
        <v>6199</v>
      </c>
      <c r="B7903" s="21" t="s">
        <v>6200</v>
      </c>
      <c r="C7903" s="21"/>
      <c r="D7903" s="22">
        <v>0</v>
      </c>
      <c r="E7903" s="23">
        <v>-0.27779342972273635</v>
      </c>
      <c r="F7903" s="23">
        <v>2.3391565942454267E-2</v>
      </c>
      <c r="G7903" s="23">
        <v>-0.12945125145520184</v>
      </c>
      <c r="H7903" s="23">
        <v>-0.34380004739557007</v>
      </c>
      <c r="I7903" s="25">
        <f t="shared" si="492"/>
        <v>0</v>
      </c>
      <c r="J7903" s="25">
        <f t="shared" si="493"/>
        <v>0</v>
      </c>
      <c r="K7903" s="25">
        <f t="shared" si="494"/>
        <v>0</v>
      </c>
      <c r="L7903" s="25">
        <f t="shared" si="495"/>
        <v>0</v>
      </c>
      <c r="M7903" s="25">
        <v>0</v>
      </c>
      <c r="N7903" s="25" t="e">
        <v>#N/A</v>
      </c>
      <c r="O7903" s="25" t="e">
        <f>VLOOKUP(A7903,'NFkB target TFs'!$E$10:$E$54,1,FALSE)</f>
        <v>#N/A</v>
      </c>
      <c r="P7903" s="25" t="e">
        <f>VLOOKUP(A7903,'all NFkB targets'!$A$6:$A$571,1,FALSE)</f>
        <v>#N/A</v>
      </c>
    </row>
    <row r="7904" spans="1:16" x14ac:dyDescent="0.25">
      <c r="A7904" s="96" t="s">
        <v>10130</v>
      </c>
      <c r="B7904" s="21" t="s">
        <v>10131</v>
      </c>
      <c r="C7904" s="21"/>
      <c r="D7904" s="22">
        <v>0</v>
      </c>
      <c r="E7904" s="23">
        <v>0.17455763993869805</v>
      </c>
      <c r="F7904" s="23">
        <v>-0.41347119342370098</v>
      </c>
      <c r="G7904" s="23">
        <v>-0.31776396570643356</v>
      </c>
      <c r="H7904" s="23">
        <v>-0.34457178504422098</v>
      </c>
      <c r="I7904" s="25">
        <f t="shared" si="492"/>
        <v>0</v>
      </c>
      <c r="J7904" s="25">
        <f t="shared" si="493"/>
        <v>0</v>
      </c>
      <c r="K7904" s="25">
        <f t="shared" si="494"/>
        <v>0</v>
      </c>
      <c r="L7904" s="25">
        <f t="shared" si="495"/>
        <v>0</v>
      </c>
      <c r="M7904" s="25">
        <v>0</v>
      </c>
      <c r="N7904" s="25" t="e">
        <v>#N/A</v>
      </c>
      <c r="O7904" s="25" t="e">
        <f>VLOOKUP(A7904,'NFkB target TFs'!$E$10:$E$54,1,FALSE)</f>
        <v>#N/A</v>
      </c>
      <c r="P7904" s="25" t="e">
        <f>VLOOKUP(A7904,'all NFkB targets'!$A$6:$A$571,1,FALSE)</f>
        <v>#N/A</v>
      </c>
    </row>
    <row r="7905" spans="1:16" x14ac:dyDescent="0.25">
      <c r="A7905" s="96" t="s">
        <v>5084</v>
      </c>
      <c r="B7905" s="21" t="s">
        <v>5085</v>
      </c>
      <c r="C7905" s="21"/>
      <c r="D7905" s="22">
        <v>0</v>
      </c>
      <c r="E7905" s="23">
        <v>-0.12678449117726731</v>
      </c>
      <c r="F7905" s="23">
        <v>-0.16502450158135712</v>
      </c>
      <c r="G7905" s="23">
        <v>-0.41503749927884381</v>
      </c>
      <c r="H7905" s="23">
        <v>-0.34490897958579009</v>
      </c>
      <c r="I7905" s="25">
        <f t="shared" si="492"/>
        <v>0</v>
      </c>
      <c r="J7905" s="25">
        <f t="shared" si="493"/>
        <v>0</v>
      </c>
      <c r="K7905" s="25">
        <f t="shared" si="494"/>
        <v>0</v>
      </c>
      <c r="L7905" s="25">
        <f t="shared" si="495"/>
        <v>0</v>
      </c>
      <c r="M7905" s="25">
        <v>0</v>
      </c>
      <c r="N7905" s="25" t="e">
        <v>#N/A</v>
      </c>
      <c r="O7905" s="25" t="e">
        <f>VLOOKUP(A7905,'NFkB target TFs'!$E$10:$E$54,1,FALSE)</f>
        <v>#N/A</v>
      </c>
      <c r="P7905" s="25" t="e">
        <f>VLOOKUP(A7905,'all NFkB targets'!$A$6:$A$571,1,FALSE)</f>
        <v>#N/A</v>
      </c>
    </row>
    <row r="7906" spans="1:16" x14ac:dyDescent="0.25">
      <c r="A7906" s="96" t="s">
        <v>7798</v>
      </c>
      <c r="B7906" s="21" t="s">
        <v>7799</v>
      </c>
      <c r="C7906" s="21"/>
      <c r="D7906" s="22">
        <v>0</v>
      </c>
      <c r="E7906" s="23">
        <v>-0.38520627582773803</v>
      </c>
      <c r="F7906" s="23">
        <v>-2.6411314384898625E-2</v>
      </c>
      <c r="G7906" s="23">
        <v>-0.41092105524927669</v>
      </c>
      <c r="H7906" s="23">
        <v>-0.3449856174603414</v>
      </c>
      <c r="I7906" s="25">
        <f t="shared" si="492"/>
        <v>0</v>
      </c>
      <c r="J7906" s="25">
        <f t="shared" si="493"/>
        <v>0</v>
      </c>
      <c r="K7906" s="25">
        <f t="shared" si="494"/>
        <v>0</v>
      </c>
      <c r="L7906" s="25">
        <f t="shared" si="495"/>
        <v>0</v>
      </c>
      <c r="M7906" s="25">
        <v>0</v>
      </c>
      <c r="N7906" s="25" t="e">
        <v>#N/A</v>
      </c>
      <c r="O7906" s="25" t="e">
        <f>VLOOKUP(A7906,'NFkB target TFs'!$E$10:$E$54,1,FALSE)</f>
        <v>#N/A</v>
      </c>
      <c r="P7906" s="25" t="e">
        <f>VLOOKUP(A7906,'all NFkB targets'!$A$6:$A$571,1,FALSE)</f>
        <v>#N/A</v>
      </c>
    </row>
    <row r="7907" spans="1:16" x14ac:dyDescent="0.25">
      <c r="A7907" s="96" t="s">
        <v>13248</v>
      </c>
      <c r="B7907" s="21" t="s">
        <v>13249</v>
      </c>
      <c r="C7907" s="21"/>
      <c r="D7907" s="22">
        <v>0</v>
      </c>
      <c r="E7907" s="23">
        <v>8.6291822484026851E-2</v>
      </c>
      <c r="F7907" s="28">
        <v>0.21657992012285909</v>
      </c>
      <c r="G7907" s="24">
        <v>-1.1056812874532593</v>
      </c>
      <c r="H7907" s="24">
        <v>-0.34506799472707833</v>
      </c>
      <c r="I7907" s="25">
        <f t="shared" si="492"/>
        <v>0</v>
      </c>
      <c r="J7907" s="25">
        <f t="shared" si="493"/>
        <v>0</v>
      </c>
      <c r="K7907" s="25">
        <f t="shared" si="494"/>
        <v>1</v>
      </c>
      <c r="L7907" s="25">
        <f t="shared" si="495"/>
        <v>0</v>
      </c>
      <c r="M7907" s="25">
        <v>1</v>
      </c>
      <c r="N7907" s="25" t="e">
        <v>#N/A</v>
      </c>
      <c r="O7907" s="25" t="e">
        <f>VLOOKUP(A7907,'NFkB target TFs'!$E$10:$E$54,1,FALSE)</f>
        <v>#N/A</v>
      </c>
      <c r="P7907" s="25" t="e">
        <f>VLOOKUP(A7907,'all NFkB targets'!$A$6:$A$571,1,FALSE)</f>
        <v>#N/A</v>
      </c>
    </row>
    <row r="7908" spans="1:16" x14ac:dyDescent="0.25">
      <c r="A7908" s="96" t="s">
        <v>14265</v>
      </c>
      <c r="B7908" s="21" t="s">
        <v>14266</v>
      </c>
      <c r="C7908" s="21"/>
      <c r="D7908" s="22">
        <v>0</v>
      </c>
      <c r="E7908" s="28">
        <v>0.81401743027358398</v>
      </c>
      <c r="F7908" s="23">
        <v>-5.5469534991410351E-2</v>
      </c>
      <c r="G7908" s="24">
        <v>-0.74205861336680823</v>
      </c>
      <c r="H7908" s="24">
        <v>-0.34510663845466816</v>
      </c>
      <c r="I7908" s="25">
        <f t="shared" si="492"/>
        <v>1</v>
      </c>
      <c r="J7908" s="25">
        <f t="shared" si="493"/>
        <v>0</v>
      </c>
      <c r="K7908" s="25">
        <f t="shared" si="494"/>
        <v>1</v>
      </c>
      <c r="L7908" s="25">
        <f t="shared" si="495"/>
        <v>0</v>
      </c>
      <c r="M7908" s="25">
        <v>1</v>
      </c>
      <c r="N7908" s="25" t="e">
        <v>#N/A</v>
      </c>
      <c r="O7908" s="25" t="e">
        <f>VLOOKUP(A7908,'NFkB target TFs'!$E$10:$E$54,1,FALSE)</f>
        <v>#N/A</v>
      </c>
      <c r="P7908" s="25" t="e">
        <f>VLOOKUP(A7908,'all NFkB targets'!$A$6:$A$571,1,FALSE)</f>
        <v>#N/A</v>
      </c>
    </row>
    <row r="7909" spans="1:16" x14ac:dyDescent="0.25">
      <c r="A7909" s="96" t="s">
        <v>8301</v>
      </c>
      <c r="B7909" s="21" t="s">
        <v>8302</v>
      </c>
      <c r="C7909" s="21"/>
      <c r="D7909" s="22">
        <v>0</v>
      </c>
      <c r="E7909" s="23">
        <v>-0.34494497166198795</v>
      </c>
      <c r="F7909" s="23">
        <v>-0.17849948595396561</v>
      </c>
      <c r="G7909" s="23">
        <v>-8.2408357110535346E-2</v>
      </c>
      <c r="H7909" s="23">
        <v>-0.3452756583746488</v>
      </c>
      <c r="I7909" s="25">
        <f t="shared" si="492"/>
        <v>0</v>
      </c>
      <c r="J7909" s="25">
        <f t="shared" si="493"/>
        <v>0</v>
      </c>
      <c r="K7909" s="25">
        <f t="shared" si="494"/>
        <v>0</v>
      </c>
      <c r="L7909" s="25">
        <f t="shared" si="495"/>
        <v>0</v>
      </c>
      <c r="M7909" s="25">
        <v>0</v>
      </c>
      <c r="N7909" s="25" t="e">
        <v>#N/A</v>
      </c>
      <c r="O7909" s="25" t="e">
        <f>VLOOKUP(A7909,'NFkB target TFs'!$E$10:$E$54,1,FALSE)</f>
        <v>#N/A</v>
      </c>
      <c r="P7909" s="25" t="e">
        <f>VLOOKUP(A7909,'all NFkB targets'!$A$6:$A$571,1,FALSE)</f>
        <v>#N/A</v>
      </c>
    </row>
    <row r="7910" spans="1:16" x14ac:dyDescent="0.25">
      <c r="A7910" s="96" t="s">
        <v>12275</v>
      </c>
      <c r="B7910" s="21" t="s">
        <v>12276</v>
      </c>
      <c r="C7910" s="21"/>
      <c r="D7910" s="22">
        <v>0</v>
      </c>
      <c r="E7910" s="24">
        <v>-0.65338610195481506</v>
      </c>
      <c r="F7910" s="24">
        <v>-0.16242699295166091</v>
      </c>
      <c r="G7910" s="24">
        <v>-0.55476525261212239</v>
      </c>
      <c r="H7910" s="24">
        <v>-0.3454404049014862</v>
      </c>
      <c r="I7910" s="25">
        <f t="shared" si="492"/>
        <v>1</v>
      </c>
      <c r="J7910" s="25">
        <f t="shared" si="493"/>
        <v>0</v>
      </c>
      <c r="K7910" s="25">
        <f t="shared" si="494"/>
        <v>0</v>
      </c>
      <c r="L7910" s="25">
        <f t="shared" si="495"/>
        <v>0</v>
      </c>
      <c r="M7910" s="25">
        <v>1</v>
      </c>
      <c r="N7910" s="25" t="e">
        <v>#N/A</v>
      </c>
      <c r="O7910" s="25" t="e">
        <f>VLOOKUP(A7910,'NFkB target TFs'!$E$10:$E$54,1,FALSE)</f>
        <v>#N/A</v>
      </c>
      <c r="P7910" s="25" t="e">
        <f>VLOOKUP(A7910,'all NFkB targets'!$A$6:$A$571,1,FALSE)</f>
        <v>#N/A</v>
      </c>
    </row>
    <row r="7911" spans="1:16" x14ac:dyDescent="0.25">
      <c r="A7911" s="96" t="s">
        <v>2103</v>
      </c>
      <c r="B7911" s="21" t="s">
        <v>2104</v>
      </c>
      <c r="C7911" s="21"/>
      <c r="D7911" s="22">
        <v>0</v>
      </c>
      <c r="E7911" s="23">
        <v>0.2259132184798491</v>
      </c>
      <c r="F7911" s="23">
        <v>-0.15230471084710795</v>
      </c>
      <c r="G7911" s="23">
        <v>-0.3429965144904939</v>
      </c>
      <c r="H7911" s="23">
        <v>-0.34552217076468017</v>
      </c>
      <c r="I7911" s="25">
        <f t="shared" si="492"/>
        <v>0</v>
      </c>
      <c r="J7911" s="25">
        <f t="shared" si="493"/>
        <v>0</v>
      </c>
      <c r="K7911" s="25">
        <f t="shared" si="494"/>
        <v>0</v>
      </c>
      <c r="L7911" s="25">
        <f t="shared" si="495"/>
        <v>0</v>
      </c>
      <c r="M7911" s="25">
        <v>0</v>
      </c>
      <c r="N7911" s="25" t="e">
        <v>#N/A</v>
      </c>
      <c r="O7911" s="25" t="e">
        <f>VLOOKUP(A7911,'NFkB target TFs'!$E$10:$E$54,1,FALSE)</f>
        <v>#N/A</v>
      </c>
      <c r="P7911" s="25" t="e">
        <f>VLOOKUP(A7911,'all NFkB targets'!$A$6:$A$571,1,FALSE)</f>
        <v>#N/A</v>
      </c>
    </row>
    <row r="7912" spans="1:16" x14ac:dyDescent="0.25">
      <c r="A7912" s="96" t="s">
        <v>12969</v>
      </c>
      <c r="B7912" s="21" t="s">
        <v>12970</v>
      </c>
      <c r="C7912" s="21"/>
      <c r="D7912" s="22">
        <v>0</v>
      </c>
      <c r="E7912" s="28">
        <v>0.96911344481906836</v>
      </c>
      <c r="F7912" s="24">
        <v>-1.1142216861308696</v>
      </c>
      <c r="G7912" s="24">
        <v>-0.18058399641287573</v>
      </c>
      <c r="H7912" s="24">
        <v>-0.34568211654435865</v>
      </c>
      <c r="I7912" s="25">
        <f t="shared" si="492"/>
        <v>1</v>
      </c>
      <c r="J7912" s="25">
        <f t="shared" si="493"/>
        <v>1</v>
      </c>
      <c r="K7912" s="25">
        <f t="shared" si="494"/>
        <v>0</v>
      </c>
      <c r="L7912" s="25">
        <f t="shared" si="495"/>
        <v>0</v>
      </c>
      <c r="M7912" s="25">
        <v>1</v>
      </c>
      <c r="N7912" s="25" t="e">
        <v>#N/A</v>
      </c>
      <c r="O7912" s="25" t="e">
        <f>VLOOKUP(A7912,'NFkB target TFs'!$E$10:$E$54,1,FALSE)</f>
        <v>#N/A</v>
      </c>
      <c r="P7912" s="25" t="e">
        <f>VLOOKUP(A7912,'all NFkB targets'!$A$6:$A$571,1,FALSE)</f>
        <v>#N/A</v>
      </c>
    </row>
    <row r="7913" spans="1:16" x14ac:dyDescent="0.25">
      <c r="A7913" s="96" t="s">
        <v>7612</v>
      </c>
      <c r="B7913" s="21" t="s">
        <v>7613</v>
      </c>
      <c r="C7913" s="21"/>
      <c r="D7913" s="22">
        <v>0</v>
      </c>
      <c r="E7913" s="23">
        <v>0.1302526054040215</v>
      </c>
      <c r="F7913" s="23">
        <v>6.4883860155228084E-3</v>
      </c>
      <c r="G7913" s="23">
        <v>-0.14951299978430843</v>
      </c>
      <c r="H7913" s="23">
        <v>-0.3458304809229133</v>
      </c>
      <c r="I7913" s="25">
        <f t="shared" si="492"/>
        <v>0</v>
      </c>
      <c r="J7913" s="25">
        <f t="shared" si="493"/>
        <v>0</v>
      </c>
      <c r="K7913" s="25">
        <f t="shared" si="494"/>
        <v>0</v>
      </c>
      <c r="L7913" s="25">
        <f t="shared" si="495"/>
        <v>0</v>
      </c>
      <c r="M7913" s="25">
        <v>0</v>
      </c>
      <c r="N7913" s="25" t="e">
        <v>#N/A</v>
      </c>
      <c r="O7913" s="25" t="e">
        <f>VLOOKUP(A7913,'NFkB target TFs'!$E$10:$E$54,1,FALSE)</f>
        <v>#N/A</v>
      </c>
      <c r="P7913" s="25" t="e">
        <f>VLOOKUP(A7913,'all NFkB targets'!$A$6:$A$571,1,FALSE)</f>
        <v>#N/A</v>
      </c>
    </row>
    <row r="7914" spans="1:16" x14ac:dyDescent="0.25">
      <c r="A7914" s="96" t="s">
        <v>13270</v>
      </c>
      <c r="B7914" s="21" t="s">
        <v>13271</v>
      </c>
      <c r="C7914" s="21"/>
      <c r="D7914" s="22">
        <v>0</v>
      </c>
      <c r="E7914" s="28">
        <v>0.12757354063742113</v>
      </c>
      <c r="F7914" s="24">
        <v>-0.40329834264662962</v>
      </c>
      <c r="G7914" s="24">
        <v>-0.61792429164501417</v>
      </c>
      <c r="H7914" s="24">
        <v>-0.34624161427389244</v>
      </c>
      <c r="I7914" s="25">
        <f t="shared" si="492"/>
        <v>0</v>
      </c>
      <c r="J7914" s="25">
        <f t="shared" si="493"/>
        <v>0</v>
      </c>
      <c r="K7914" s="25">
        <f t="shared" si="494"/>
        <v>1</v>
      </c>
      <c r="L7914" s="25">
        <f t="shared" si="495"/>
        <v>0</v>
      </c>
      <c r="M7914" s="25">
        <v>1</v>
      </c>
      <c r="N7914" s="25" t="e">
        <v>#N/A</v>
      </c>
      <c r="O7914" s="25" t="e">
        <f>VLOOKUP(A7914,'NFkB target TFs'!$E$10:$E$54,1,FALSE)</f>
        <v>#N/A</v>
      </c>
      <c r="P7914" s="25" t="e">
        <f>VLOOKUP(A7914,'all NFkB targets'!$A$6:$A$571,1,FALSE)</f>
        <v>#N/A</v>
      </c>
    </row>
    <row r="7915" spans="1:16" x14ac:dyDescent="0.25">
      <c r="A7915" s="96" t="s">
        <v>14055</v>
      </c>
      <c r="B7915" s="21" t="s">
        <v>14056</v>
      </c>
      <c r="C7915" s="21"/>
      <c r="D7915" s="22">
        <v>0</v>
      </c>
      <c r="E7915" s="23">
        <v>0.10096645952094777</v>
      </c>
      <c r="F7915" s="23">
        <v>-3.8361744348913977E-2</v>
      </c>
      <c r="G7915" s="24">
        <v>-0.73891211351823682</v>
      </c>
      <c r="H7915" s="24">
        <v>-0.3462951505793922</v>
      </c>
      <c r="I7915" s="25">
        <f t="shared" si="492"/>
        <v>0</v>
      </c>
      <c r="J7915" s="25">
        <f t="shared" si="493"/>
        <v>0</v>
      </c>
      <c r="K7915" s="25">
        <f t="shared" si="494"/>
        <v>1</v>
      </c>
      <c r="L7915" s="25">
        <f t="shared" si="495"/>
        <v>0</v>
      </c>
      <c r="M7915" s="25">
        <v>1</v>
      </c>
      <c r="N7915" s="25" t="e">
        <v>#N/A</v>
      </c>
      <c r="O7915" s="25" t="e">
        <f>VLOOKUP(A7915,'NFkB target TFs'!$E$10:$E$54,1,FALSE)</f>
        <v>#N/A</v>
      </c>
      <c r="P7915" s="25" t="e">
        <f>VLOOKUP(A7915,'all NFkB targets'!$A$6:$A$571,1,FALSE)</f>
        <v>#N/A</v>
      </c>
    </row>
    <row r="7916" spans="1:16" x14ac:dyDescent="0.25">
      <c r="A7916" s="96" t="s">
        <v>2335</v>
      </c>
      <c r="B7916" s="21" t="s">
        <v>2336</v>
      </c>
      <c r="C7916" s="21"/>
      <c r="D7916" s="22">
        <v>0</v>
      </c>
      <c r="E7916" s="23">
        <v>-0.16458481598541957</v>
      </c>
      <c r="F7916" s="23">
        <v>-0.21150410519371177</v>
      </c>
      <c r="G7916" s="23">
        <v>-0.32559957354112284</v>
      </c>
      <c r="H7916" s="23">
        <v>-0.34639994429002974</v>
      </c>
      <c r="I7916" s="25">
        <f t="shared" ref="I7916:I7979" si="496">IF(ABS(E7916)&gt;0.585,1,0)</f>
        <v>0</v>
      </c>
      <c r="J7916" s="25">
        <f t="shared" ref="J7916:J7979" si="497">IF(ABS(F7916)&gt;0.585,1,0)</f>
        <v>0</v>
      </c>
      <c r="K7916" s="25">
        <f t="shared" ref="K7916:K7979" si="498">IF(ABS(G7916)&gt;0.585,1,0)</f>
        <v>0</v>
      </c>
      <c r="L7916" s="25">
        <f t="shared" ref="L7916:L7979" si="499">IF(ABS(H7916)&gt;0.585,1,0)</f>
        <v>0</v>
      </c>
      <c r="M7916" s="25">
        <v>0</v>
      </c>
      <c r="N7916" s="25" t="e">
        <v>#N/A</v>
      </c>
      <c r="O7916" s="25" t="e">
        <f>VLOOKUP(A7916,'NFkB target TFs'!$E$10:$E$54,1,FALSE)</f>
        <v>#N/A</v>
      </c>
      <c r="P7916" s="25" t="e">
        <f>VLOOKUP(A7916,'all NFkB targets'!$A$6:$A$571,1,FALSE)</f>
        <v>#N/A</v>
      </c>
    </row>
    <row r="7917" spans="1:16" x14ac:dyDescent="0.25">
      <c r="A7917" s="96" t="s">
        <v>5830</v>
      </c>
      <c r="B7917" s="21" t="s">
        <v>5831</v>
      </c>
      <c r="C7917" s="21"/>
      <c r="D7917" s="22">
        <v>0</v>
      </c>
      <c r="E7917" s="23">
        <v>0.27687270251592566</v>
      </c>
      <c r="F7917" s="23">
        <v>-0.18017803216603689</v>
      </c>
      <c r="G7917" s="23">
        <v>-0.29554161950096453</v>
      </c>
      <c r="H7917" s="23">
        <v>-0.34697633454989696</v>
      </c>
      <c r="I7917" s="25">
        <f t="shared" si="496"/>
        <v>0</v>
      </c>
      <c r="J7917" s="25">
        <f t="shared" si="497"/>
        <v>0</v>
      </c>
      <c r="K7917" s="25">
        <f t="shared" si="498"/>
        <v>0</v>
      </c>
      <c r="L7917" s="25">
        <f t="shared" si="499"/>
        <v>0</v>
      </c>
      <c r="M7917" s="25">
        <v>0</v>
      </c>
      <c r="N7917" s="25" t="e">
        <v>#N/A</v>
      </c>
      <c r="O7917" s="25" t="e">
        <f>VLOOKUP(A7917,'NFkB target TFs'!$E$10:$E$54,1,FALSE)</f>
        <v>#N/A</v>
      </c>
      <c r="P7917" s="25" t="e">
        <f>VLOOKUP(A7917,'all NFkB targets'!$A$6:$A$571,1,FALSE)</f>
        <v>#N/A</v>
      </c>
    </row>
    <row r="7918" spans="1:16" x14ac:dyDescent="0.25">
      <c r="A7918" s="96" t="s">
        <v>14745</v>
      </c>
      <c r="B7918" s="21" t="s">
        <v>941</v>
      </c>
      <c r="C7918" s="21"/>
      <c r="D7918" s="22">
        <v>0</v>
      </c>
      <c r="E7918" s="24">
        <v>-0.45751629693600077</v>
      </c>
      <c r="F7918" s="24">
        <v>-0.84088001801806367</v>
      </c>
      <c r="G7918" s="24">
        <v>-0.80861283501740266</v>
      </c>
      <c r="H7918" s="24">
        <v>-0.34729027619500236</v>
      </c>
      <c r="I7918" s="25">
        <f t="shared" si="496"/>
        <v>0</v>
      </c>
      <c r="J7918" s="25">
        <f t="shared" si="497"/>
        <v>1</v>
      </c>
      <c r="K7918" s="25">
        <f t="shared" si="498"/>
        <v>1</v>
      </c>
      <c r="L7918" s="25">
        <f t="shared" si="499"/>
        <v>0</v>
      </c>
      <c r="M7918" s="25">
        <v>1</v>
      </c>
      <c r="N7918" s="25" t="e">
        <v>#N/A</v>
      </c>
      <c r="O7918" s="25" t="e">
        <f>VLOOKUP(A7918,'NFkB target TFs'!$E$10:$E$54,1,FALSE)</f>
        <v>#N/A</v>
      </c>
      <c r="P7918" s="25" t="e">
        <f>VLOOKUP(A7918,'all NFkB targets'!$A$6:$A$571,1,FALSE)</f>
        <v>#N/A</v>
      </c>
    </row>
    <row r="7919" spans="1:16" x14ac:dyDescent="0.25">
      <c r="A7919" s="96" t="s">
        <v>9933</v>
      </c>
      <c r="B7919" s="21" t="s">
        <v>9934</v>
      </c>
      <c r="C7919" s="21"/>
      <c r="D7919" s="22">
        <v>0</v>
      </c>
      <c r="E7919" s="23">
        <v>-0.35176916304129668</v>
      </c>
      <c r="F7919" s="23">
        <v>0.36535162595500842</v>
      </c>
      <c r="G7919" s="23">
        <v>-0.2014903165656925</v>
      </c>
      <c r="H7919" s="23">
        <v>-0.3475259399156071</v>
      </c>
      <c r="I7919" s="25">
        <f t="shared" si="496"/>
        <v>0</v>
      </c>
      <c r="J7919" s="25">
        <f t="shared" si="497"/>
        <v>0</v>
      </c>
      <c r="K7919" s="25">
        <f t="shared" si="498"/>
        <v>0</v>
      </c>
      <c r="L7919" s="25">
        <f t="shared" si="499"/>
        <v>0</v>
      </c>
      <c r="M7919" s="25">
        <v>0</v>
      </c>
      <c r="N7919" s="25" t="e">
        <v>#N/A</v>
      </c>
      <c r="O7919" s="25" t="e">
        <f>VLOOKUP(A7919,'NFkB target TFs'!$E$10:$E$54,1,FALSE)</f>
        <v>#N/A</v>
      </c>
      <c r="P7919" s="25" t="e">
        <f>VLOOKUP(A7919,'all NFkB targets'!$A$6:$A$571,1,FALSE)</f>
        <v>#N/A</v>
      </c>
    </row>
    <row r="7920" spans="1:16" x14ac:dyDescent="0.25">
      <c r="A7920" s="96" t="s">
        <v>12336</v>
      </c>
      <c r="B7920" s="21" t="s">
        <v>12337</v>
      </c>
      <c r="C7920" s="21"/>
      <c r="D7920" s="22">
        <v>0</v>
      </c>
      <c r="E7920" s="28">
        <v>0.78486550282628642</v>
      </c>
      <c r="F7920" s="28">
        <v>0.18693799263265162</v>
      </c>
      <c r="G7920" s="24">
        <v>-0.40626643425208514</v>
      </c>
      <c r="H7920" s="24">
        <v>-0.34764176326089108</v>
      </c>
      <c r="I7920" s="25">
        <f t="shared" si="496"/>
        <v>1</v>
      </c>
      <c r="J7920" s="25">
        <f t="shared" si="497"/>
        <v>0</v>
      </c>
      <c r="K7920" s="25">
        <f t="shared" si="498"/>
        <v>0</v>
      </c>
      <c r="L7920" s="25">
        <f t="shared" si="499"/>
        <v>0</v>
      </c>
      <c r="M7920" s="25">
        <v>1</v>
      </c>
      <c r="N7920" s="25" t="e">
        <v>#N/A</v>
      </c>
      <c r="O7920" s="25" t="e">
        <f>VLOOKUP(A7920,'NFkB target TFs'!$E$10:$E$54,1,FALSE)</f>
        <v>#N/A</v>
      </c>
      <c r="P7920" s="25" t="e">
        <f>VLOOKUP(A7920,'all NFkB targets'!$A$6:$A$571,1,FALSE)</f>
        <v>#N/A</v>
      </c>
    </row>
    <row r="7921" spans="1:16" x14ac:dyDescent="0.25">
      <c r="A7921" s="96" t="s">
        <v>11791</v>
      </c>
      <c r="B7921" s="21" t="s">
        <v>11792</v>
      </c>
      <c r="C7921" s="21"/>
      <c r="D7921" s="22">
        <v>0</v>
      </c>
      <c r="E7921" s="23">
        <v>-0.2138460142374474</v>
      </c>
      <c r="F7921" s="23">
        <v>1.7449823495765626E-2</v>
      </c>
      <c r="G7921" s="23">
        <v>0.24833905509654278</v>
      </c>
      <c r="H7921" s="23">
        <v>-0.34799786168888736</v>
      </c>
      <c r="I7921" s="25">
        <f t="shared" si="496"/>
        <v>0</v>
      </c>
      <c r="J7921" s="25">
        <f t="shared" si="497"/>
        <v>0</v>
      </c>
      <c r="K7921" s="25">
        <f t="shared" si="498"/>
        <v>0</v>
      </c>
      <c r="L7921" s="25">
        <f t="shared" si="499"/>
        <v>0</v>
      </c>
      <c r="M7921" s="25">
        <v>0</v>
      </c>
      <c r="N7921" s="25" t="e">
        <v>#N/A</v>
      </c>
      <c r="O7921" s="25" t="e">
        <f>VLOOKUP(A7921,'NFkB target TFs'!$E$10:$E$54,1,FALSE)</f>
        <v>#N/A</v>
      </c>
      <c r="P7921" s="25" t="e">
        <f>VLOOKUP(A7921,'all NFkB targets'!$A$6:$A$571,1,FALSE)</f>
        <v>#N/A</v>
      </c>
    </row>
    <row r="7922" spans="1:16" x14ac:dyDescent="0.25">
      <c r="A7922" s="96" t="s">
        <v>9068</v>
      </c>
      <c r="B7922" s="21" t="s">
        <v>9069</v>
      </c>
      <c r="C7922" s="21"/>
      <c r="D7922" s="22">
        <v>0</v>
      </c>
      <c r="E7922" s="23">
        <v>0.21945704960546569</v>
      </c>
      <c r="F7922" s="23">
        <v>0.10344854542303852</v>
      </c>
      <c r="G7922" s="23">
        <v>-0.46729790174533598</v>
      </c>
      <c r="H7922" s="23">
        <v>-0.34812529098371875</v>
      </c>
      <c r="I7922" s="25">
        <f t="shared" si="496"/>
        <v>0</v>
      </c>
      <c r="J7922" s="25">
        <f t="shared" si="497"/>
        <v>0</v>
      </c>
      <c r="K7922" s="25">
        <f t="shared" si="498"/>
        <v>0</v>
      </c>
      <c r="L7922" s="25">
        <f t="shared" si="499"/>
        <v>0</v>
      </c>
      <c r="M7922" s="25">
        <v>0</v>
      </c>
      <c r="N7922" s="25" t="e">
        <v>#N/A</v>
      </c>
      <c r="O7922" s="25" t="e">
        <f>VLOOKUP(A7922,'NFkB target TFs'!$E$10:$E$54,1,FALSE)</f>
        <v>#N/A</v>
      </c>
      <c r="P7922" s="25" t="e">
        <f>VLOOKUP(A7922,'all NFkB targets'!$A$6:$A$571,1,FALSE)</f>
        <v>#N/A</v>
      </c>
    </row>
    <row r="7923" spans="1:16" x14ac:dyDescent="0.25">
      <c r="A7923" s="96" t="s">
        <v>6608</v>
      </c>
      <c r="B7923" s="21" t="s">
        <v>6609</v>
      </c>
      <c r="C7923" s="21"/>
      <c r="D7923" s="22">
        <v>0</v>
      </c>
      <c r="E7923" s="23">
        <v>9.1046937934589123E-2</v>
      </c>
      <c r="F7923" s="23">
        <v>-0.18321377799423319</v>
      </c>
      <c r="G7923" s="23">
        <v>-0.12814641006281829</v>
      </c>
      <c r="H7923" s="23">
        <v>-0.34859458161754181</v>
      </c>
      <c r="I7923" s="25">
        <f t="shared" si="496"/>
        <v>0</v>
      </c>
      <c r="J7923" s="25">
        <f t="shared" si="497"/>
        <v>0</v>
      </c>
      <c r="K7923" s="25">
        <f t="shared" si="498"/>
        <v>0</v>
      </c>
      <c r="L7923" s="25">
        <f t="shared" si="499"/>
        <v>0</v>
      </c>
      <c r="M7923" s="25">
        <v>0</v>
      </c>
      <c r="N7923" s="25" t="e">
        <v>#N/A</v>
      </c>
      <c r="O7923" s="25" t="e">
        <f>VLOOKUP(A7923,'NFkB target TFs'!$E$10:$E$54,1,FALSE)</f>
        <v>#N/A</v>
      </c>
      <c r="P7923" s="25" t="e">
        <f>VLOOKUP(A7923,'all NFkB targets'!$A$6:$A$571,1,FALSE)</f>
        <v>#N/A</v>
      </c>
    </row>
    <row r="7924" spans="1:16" x14ac:dyDescent="0.25">
      <c r="A7924" s="96" t="s">
        <v>3355</v>
      </c>
      <c r="B7924" s="21" t="s">
        <v>3356</v>
      </c>
      <c r="C7924" s="21"/>
      <c r="D7924" s="22">
        <v>0</v>
      </c>
      <c r="E7924" s="23">
        <v>-0.18870182284660142</v>
      </c>
      <c r="F7924" s="23">
        <v>7.0227795606500609E-2</v>
      </c>
      <c r="G7924" s="23">
        <v>-0.50750245725076737</v>
      </c>
      <c r="H7924" s="23">
        <v>-0.34861616913344173</v>
      </c>
      <c r="I7924" s="25">
        <f t="shared" si="496"/>
        <v>0</v>
      </c>
      <c r="J7924" s="25">
        <f t="shared" si="497"/>
        <v>0</v>
      </c>
      <c r="K7924" s="25">
        <f t="shared" si="498"/>
        <v>0</v>
      </c>
      <c r="L7924" s="25">
        <f t="shared" si="499"/>
        <v>0</v>
      </c>
      <c r="M7924" s="25">
        <v>0</v>
      </c>
      <c r="N7924" s="25" t="e">
        <v>#N/A</v>
      </c>
      <c r="O7924" s="25" t="e">
        <f>VLOOKUP(A7924,'NFkB target TFs'!$E$10:$E$54,1,FALSE)</f>
        <v>#N/A</v>
      </c>
      <c r="P7924" s="25" t="e">
        <f>VLOOKUP(A7924,'all NFkB targets'!$A$6:$A$571,1,FALSE)</f>
        <v>#N/A</v>
      </c>
    </row>
    <row r="7925" spans="1:16" x14ac:dyDescent="0.25">
      <c r="A7925" s="96" t="s">
        <v>10956</v>
      </c>
      <c r="B7925" s="21" t="s">
        <v>10957</v>
      </c>
      <c r="C7925" s="21"/>
      <c r="D7925" s="22">
        <v>0</v>
      </c>
      <c r="E7925" s="23">
        <v>-1.6502630911928114E-2</v>
      </c>
      <c r="F7925" s="23">
        <v>-0.26526422859745574</v>
      </c>
      <c r="G7925" s="23">
        <v>2.7051324554517482E-2</v>
      </c>
      <c r="H7925" s="23">
        <v>-0.34929184999372798</v>
      </c>
      <c r="I7925" s="25">
        <f t="shared" si="496"/>
        <v>0</v>
      </c>
      <c r="J7925" s="25">
        <f t="shared" si="497"/>
        <v>0</v>
      </c>
      <c r="K7925" s="25">
        <f t="shared" si="498"/>
        <v>0</v>
      </c>
      <c r="L7925" s="25">
        <f t="shared" si="499"/>
        <v>0</v>
      </c>
      <c r="M7925" s="25">
        <v>0</v>
      </c>
      <c r="N7925" s="25" t="e">
        <v>#N/A</v>
      </c>
      <c r="O7925" s="25" t="e">
        <f>VLOOKUP(A7925,'NFkB target TFs'!$E$10:$E$54,1,FALSE)</f>
        <v>#N/A</v>
      </c>
      <c r="P7925" s="25" t="e">
        <f>VLOOKUP(A7925,'all NFkB targets'!$A$6:$A$571,1,FALSE)</f>
        <v>#N/A</v>
      </c>
    </row>
    <row r="7926" spans="1:16" x14ac:dyDescent="0.25">
      <c r="A7926" s="96" t="s">
        <v>2427</v>
      </c>
      <c r="B7926" s="21" t="s">
        <v>941</v>
      </c>
      <c r="C7926" s="21"/>
      <c r="D7926" s="22">
        <v>0</v>
      </c>
      <c r="E7926" s="23">
        <v>4.4175718394835979E-2</v>
      </c>
      <c r="F7926" s="23">
        <v>0.40802735216266717</v>
      </c>
      <c r="G7926" s="23">
        <v>-0.14846216123316183</v>
      </c>
      <c r="H7926" s="23">
        <v>-0.3496369480649546</v>
      </c>
      <c r="I7926" s="25">
        <f t="shared" si="496"/>
        <v>0</v>
      </c>
      <c r="J7926" s="25">
        <f t="shared" si="497"/>
        <v>0</v>
      </c>
      <c r="K7926" s="25">
        <f t="shared" si="498"/>
        <v>0</v>
      </c>
      <c r="L7926" s="25">
        <f t="shared" si="499"/>
        <v>0</v>
      </c>
      <c r="M7926" s="25">
        <v>0</v>
      </c>
      <c r="N7926" s="25" t="e">
        <v>#N/A</v>
      </c>
      <c r="O7926" s="25" t="e">
        <f>VLOOKUP(A7926,'NFkB target TFs'!$E$10:$E$54,1,FALSE)</f>
        <v>#N/A</v>
      </c>
      <c r="P7926" s="25" t="e">
        <f>VLOOKUP(A7926,'all NFkB targets'!$A$6:$A$571,1,FALSE)</f>
        <v>#N/A</v>
      </c>
    </row>
    <row r="7927" spans="1:16" x14ac:dyDescent="0.25">
      <c r="A7927" s="96" t="s">
        <v>13008</v>
      </c>
      <c r="B7927" s="21" t="s">
        <v>13009</v>
      </c>
      <c r="C7927" s="21"/>
      <c r="D7927" s="22">
        <v>0</v>
      </c>
      <c r="E7927" s="28">
        <v>2.4984535074664818</v>
      </c>
      <c r="F7927" s="24">
        <v>-2.3105771705508347</v>
      </c>
      <c r="G7927" s="23">
        <v>5.394535619753222E-2</v>
      </c>
      <c r="H7927" s="24">
        <v>-0.34986322169327139</v>
      </c>
      <c r="I7927" s="25">
        <f t="shared" si="496"/>
        <v>1</v>
      </c>
      <c r="J7927" s="25">
        <f t="shared" si="497"/>
        <v>1</v>
      </c>
      <c r="K7927" s="25">
        <f t="shared" si="498"/>
        <v>0</v>
      </c>
      <c r="L7927" s="25">
        <f t="shared" si="499"/>
        <v>0</v>
      </c>
      <c r="M7927" s="25">
        <v>1</v>
      </c>
      <c r="N7927" s="25" t="e">
        <v>#N/A</v>
      </c>
      <c r="O7927" s="25" t="e">
        <f>VLOOKUP(A7927,'NFkB target TFs'!$E$10:$E$54,1,FALSE)</f>
        <v>#N/A</v>
      </c>
      <c r="P7927" s="25" t="e">
        <f>VLOOKUP(A7927,'all NFkB targets'!$A$6:$A$571,1,FALSE)</f>
        <v>#N/A</v>
      </c>
    </row>
    <row r="7928" spans="1:16" x14ac:dyDescent="0.25">
      <c r="A7928" s="96" t="s">
        <v>11797</v>
      </c>
      <c r="B7928" s="21" t="s">
        <v>941</v>
      </c>
      <c r="C7928" s="21"/>
      <c r="D7928" s="22">
        <v>0</v>
      </c>
      <c r="E7928" s="23">
        <v>6.2962686296033785E-2</v>
      </c>
      <c r="F7928" s="23">
        <v>-0.24787496486171159</v>
      </c>
      <c r="G7928" s="23">
        <v>-6.116744722219529E-2</v>
      </c>
      <c r="H7928" s="23">
        <v>-0.3500868039727964</v>
      </c>
      <c r="I7928" s="25">
        <f t="shared" si="496"/>
        <v>0</v>
      </c>
      <c r="J7928" s="25">
        <f t="shared" si="497"/>
        <v>0</v>
      </c>
      <c r="K7928" s="25">
        <f t="shared" si="498"/>
        <v>0</v>
      </c>
      <c r="L7928" s="25">
        <f t="shared" si="499"/>
        <v>0</v>
      </c>
      <c r="M7928" s="25">
        <v>0</v>
      </c>
      <c r="N7928" s="25" t="e">
        <v>#N/A</v>
      </c>
      <c r="O7928" s="25" t="e">
        <f>VLOOKUP(A7928,'NFkB target TFs'!$E$10:$E$54,1,FALSE)</f>
        <v>#N/A</v>
      </c>
      <c r="P7928" s="25" t="e">
        <f>VLOOKUP(A7928,'all NFkB targets'!$A$6:$A$571,1,FALSE)</f>
        <v>#N/A</v>
      </c>
    </row>
    <row r="7929" spans="1:16" x14ac:dyDescent="0.25">
      <c r="A7929" s="96" t="s">
        <v>5561</v>
      </c>
      <c r="B7929" s="21" t="s">
        <v>5562</v>
      </c>
      <c r="C7929" s="21"/>
      <c r="D7929" s="22">
        <v>0</v>
      </c>
      <c r="E7929" s="23">
        <v>-0.16534968419043009</v>
      </c>
      <c r="F7929" s="23">
        <v>0.2719885093086189</v>
      </c>
      <c r="G7929" s="23">
        <v>-0.20366226022019332</v>
      </c>
      <c r="H7929" s="23">
        <v>-0.35017136952852723</v>
      </c>
      <c r="I7929" s="25">
        <f t="shared" si="496"/>
        <v>0</v>
      </c>
      <c r="J7929" s="25">
        <f t="shared" si="497"/>
        <v>0</v>
      </c>
      <c r="K7929" s="25">
        <f t="shared" si="498"/>
        <v>0</v>
      </c>
      <c r="L7929" s="25">
        <f t="shared" si="499"/>
        <v>0</v>
      </c>
      <c r="M7929" s="25">
        <v>0</v>
      </c>
      <c r="N7929" s="25" t="e">
        <v>#N/A</v>
      </c>
      <c r="O7929" s="25" t="e">
        <f>VLOOKUP(A7929,'NFkB target TFs'!$E$10:$E$54,1,FALSE)</f>
        <v>#N/A</v>
      </c>
      <c r="P7929" s="25" t="e">
        <f>VLOOKUP(A7929,'all NFkB targets'!$A$6:$A$571,1,FALSE)</f>
        <v>#N/A</v>
      </c>
    </row>
    <row r="7930" spans="1:16" x14ac:dyDescent="0.25">
      <c r="A7930" s="96" t="s">
        <v>1032</v>
      </c>
      <c r="B7930" s="21" t="s">
        <v>1033</v>
      </c>
      <c r="C7930" s="21"/>
      <c r="D7930" s="30">
        <v>0</v>
      </c>
      <c r="E7930" s="23">
        <v>-0.2197292623579187</v>
      </c>
      <c r="F7930" s="23">
        <v>-0.38286136580817903</v>
      </c>
      <c r="G7930" s="23">
        <v>-0.33628102072290311</v>
      </c>
      <c r="H7930" s="23">
        <v>-0.35032309210046397</v>
      </c>
      <c r="I7930" s="25">
        <f t="shared" si="496"/>
        <v>0</v>
      </c>
      <c r="J7930" s="25">
        <f t="shared" si="497"/>
        <v>0</v>
      </c>
      <c r="K7930" s="25">
        <f t="shared" si="498"/>
        <v>0</v>
      </c>
      <c r="L7930" s="25">
        <f t="shared" si="499"/>
        <v>0</v>
      </c>
      <c r="M7930" s="25">
        <v>0</v>
      </c>
      <c r="N7930" s="25" t="e">
        <v>#N/A</v>
      </c>
      <c r="O7930" s="25" t="e">
        <f>VLOOKUP(A7930,'NFkB target TFs'!$E$10:$E$54,1,FALSE)</f>
        <v>#N/A</v>
      </c>
      <c r="P7930" s="25" t="e">
        <f>VLOOKUP(A7930,'all NFkB targets'!$A$6:$A$571,1,FALSE)</f>
        <v>#N/A</v>
      </c>
    </row>
    <row r="7931" spans="1:16" x14ac:dyDescent="0.25">
      <c r="A7931" s="96" t="s">
        <v>7164</v>
      </c>
      <c r="B7931" s="21" t="s">
        <v>7165</v>
      </c>
      <c r="C7931" s="21"/>
      <c r="D7931" s="22">
        <v>0</v>
      </c>
      <c r="E7931" s="23">
        <v>3.6023714372572881E-2</v>
      </c>
      <c r="F7931" s="23">
        <v>0.29942389763587313</v>
      </c>
      <c r="G7931" s="23">
        <v>0.38244301383887186</v>
      </c>
      <c r="H7931" s="23">
        <v>-0.35039622009070071</v>
      </c>
      <c r="I7931" s="25">
        <f t="shared" si="496"/>
        <v>0</v>
      </c>
      <c r="J7931" s="25">
        <f t="shared" si="497"/>
        <v>0</v>
      </c>
      <c r="K7931" s="25">
        <f t="shared" si="498"/>
        <v>0</v>
      </c>
      <c r="L7931" s="25">
        <f t="shared" si="499"/>
        <v>0</v>
      </c>
      <c r="M7931" s="25">
        <v>0</v>
      </c>
      <c r="N7931" s="25" t="e">
        <v>#N/A</v>
      </c>
      <c r="O7931" s="25" t="e">
        <f>VLOOKUP(A7931,'NFkB target TFs'!$E$10:$E$54,1,FALSE)</f>
        <v>#N/A</v>
      </c>
      <c r="P7931" s="25" t="e">
        <f>VLOOKUP(A7931,'all NFkB targets'!$A$6:$A$571,1,FALSE)</f>
        <v>#N/A</v>
      </c>
    </row>
    <row r="7932" spans="1:16" x14ac:dyDescent="0.25">
      <c r="A7932" s="96" t="s">
        <v>2421</v>
      </c>
      <c r="B7932" s="21" t="s">
        <v>941</v>
      </c>
      <c r="C7932" s="21"/>
      <c r="D7932" s="22">
        <v>0</v>
      </c>
      <c r="E7932" s="23">
        <v>-0.21478904520375108</v>
      </c>
      <c r="F7932" s="23">
        <v>-0.51705164375789125</v>
      </c>
      <c r="G7932" s="23">
        <v>0.39190254802267865</v>
      </c>
      <c r="H7932" s="23">
        <v>-0.35048708217179447</v>
      </c>
      <c r="I7932" s="25">
        <f t="shared" si="496"/>
        <v>0</v>
      </c>
      <c r="J7932" s="25">
        <f t="shared" si="497"/>
        <v>0</v>
      </c>
      <c r="K7932" s="25">
        <f t="shared" si="498"/>
        <v>0</v>
      </c>
      <c r="L7932" s="25">
        <f t="shared" si="499"/>
        <v>0</v>
      </c>
      <c r="M7932" s="25">
        <v>0</v>
      </c>
      <c r="N7932" s="25" t="e">
        <v>#N/A</v>
      </c>
      <c r="O7932" s="25" t="e">
        <f>VLOOKUP(A7932,'NFkB target TFs'!$E$10:$E$54,1,FALSE)</f>
        <v>#N/A</v>
      </c>
      <c r="P7932" s="25" t="e">
        <f>VLOOKUP(A7932,'all NFkB targets'!$A$6:$A$571,1,FALSE)</f>
        <v>#N/A</v>
      </c>
    </row>
    <row r="7933" spans="1:16" x14ac:dyDescent="0.25">
      <c r="A7933" s="96" t="s">
        <v>14816</v>
      </c>
      <c r="B7933" s="21" t="s">
        <v>14817</v>
      </c>
      <c r="C7933" s="21"/>
      <c r="D7933" s="22">
        <v>0</v>
      </c>
      <c r="E7933" s="24">
        <v>-0.13851538344636335</v>
      </c>
      <c r="F7933" s="24">
        <v>-0.60702355419002252</v>
      </c>
      <c r="G7933" s="24">
        <v>-0.78886007919885726</v>
      </c>
      <c r="H7933" s="24">
        <v>-0.3507084088442875</v>
      </c>
      <c r="I7933" s="25">
        <f t="shared" si="496"/>
        <v>0</v>
      </c>
      <c r="J7933" s="25">
        <f t="shared" si="497"/>
        <v>1</v>
      </c>
      <c r="K7933" s="25">
        <f t="shared" si="498"/>
        <v>1</v>
      </c>
      <c r="L7933" s="25">
        <f t="shared" si="499"/>
        <v>0</v>
      </c>
      <c r="M7933" s="25">
        <v>1</v>
      </c>
      <c r="N7933" s="25" t="e">
        <v>#N/A</v>
      </c>
      <c r="O7933" s="25" t="e">
        <f>VLOOKUP(A7933,'NFkB target TFs'!$E$10:$E$54,1,FALSE)</f>
        <v>#N/A</v>
      </c>
      <c r="P7933" s="25" t="e">
        <f>VLOOKUP(A7933,'all NFkB targets'!$A$6:$A$571,1,FALSE)</f>
        <v>#N/A</v>
      </c>
    </row>
    <row r="7934" spans="1:16" x14ac:dyDescent="0.25">
      <c r="A7934" s="96" t="s">
        <v>13624</v>
      </c>
      <c r="B7934" s="21" t="s">
        <v>13625</v>
      </c>
      <c r="C7934" s="21"/>
      <c r="D7934" s="22">
        <v>0</v>
      </c>
      <c r="E7934" s="23">
        <v>-3.5723631571060399E-2</v>
      </c>
      <c r="F7934" s="24">
        <v>-0.35595984384147283</v>
      </c>
      <c r="G7934" s="24">
        <v>-0.86171714579068415</v>
      </c>
      <c r="H7934" s="24">
        <v>-0.35112681234554272</v>
      </c>
      <c r="I7934" s="25">
        <f t="shared" si="496"/>
        <v>0</v>
      </c>
      <c r="J7934" s="25">
        <f t="shared" si="497"/>
        <v>0</v>
      </c>
      <c r="K7934" s="25">
        <f t="shared" si="498"/>
        <v>1</v>
      </c>
      <c r="L7934" s="25">
        <f t="shared" si="499"/>
        <v>0</v>
      </c>
      <c r="M7934" s="25">
        <v>1</v>
      </c>
      <c r="N7934" s="25" t="e">
        <v>#N/A</v>
      </c>
      <c r="O7934" s="25" t="e">
        <f>VLOOKUP(A7934,'NFkB target TFs'!$E$10:$E$54,1,FALSE)</f>
        <v>#N/A</v>
      </c>
      <c r="P7934" s="25" t="e">
        <f>VLOOKUP(A7934,'all NFkB targets'!$A$6:$A$571,1,FALSE)</f>
        <v>#N/A</v>
      </c>
    </row>
    <row r="7935" spans="1:16" x14ac:dyDescent="0.25">
      <c r="A7935" s="96" t="s">
        <v>14639</v>
      </c>
      <c r="B7935" s="21" t="s">
        <v>14640</v>
      </c>
      <c r="C7935" s="21"/>
      <c r="D7935" s="22">
        <v>0</v>
      </c>
      <c r="E7935" s="24">
        <v>-0.36280448259421538</v>
      </c>
      <c r="F7935" s="24">
        <v>-1.3068641303279387</v>
      </c>
      <c r="G7935" s="24">
        <v>-1.0955874436519228</v>
      </c>
      <c r="H7935" s="24">
        <v>-0.35144312093893065</v>
      </c>
      <c r="I7935" s="25">
        <f t="shared" si="496"/>
        <v>0</v>
      </c>
      <c r="J7935" s="25">
        <f t="shared" si="497"/>
        <v>1</v>
      </c>
      <c r="K7935" s="25">
        <f t="shared" si="498"/>
        <v>1</v>
      </c>
      <c r="L7935" s="25">
        <f t="shared" si="499"/>
        <v>0</v>
      </c>
      <c r="M7935" s="25">
        <v>1</v>
      </c>
      <c r="N7935" s="25" t="e">
        <v>#N/A</v>
      </c>
      <c r="O7935" s="25" t="e">
        <f>VLOOKUP(A7935,'NFkB target TFs'!$E$10:$E$54,1,FALSE)</f>
        <v>#N/A</v>
      </c>
      <c r="P7935" s="25" t="e">
        <f>VLOOKUP(A7935,'all NFkB targets'!$A$6:$A$571,1,FALSE)</f>
        <v>#N/A</v>
      </c>
    </row>
    <row r="7936" spans="1:16" x14ac:dyDescent="0.25">
      <c r="A7936" s="96" t="s">
        <v>7904</v>
      </c>
      <c r="B7936" s="21" t="s">
        <v>7905</v>
      </c>
      <c r="C7936" s="21"/>
      <c r="D7936" s="22">
        <v>0</v>
      </c>
      <c r="E7936" s="23">
        <v>-0.15414235660463707</v>
      </c>
      <c r="F7936" s="23">
        <v>8.4270842232778198E-2</v>
      </c>
      <c r="G7936" s="23">
        <v>-0.4311288860842718</v>
      </c>
      <c r="H7936" s="23">
        <v>-0.35194420828674555</v>
      </c>
      <c r="I7936" s="25">
        <f t="shared" si="496"/>
        <v>0</v>
      </c>
      <c r="J7936" s="25">
        <f t="shared" si="497"/>
        <v>0</v>
      </c>
      <c r="K7936" s="25">
        <f t="shared" si="498"/>
        <v>0</v>
      </c>
      <c r="L7936" s="25">
        <f t="shared" si="499"/>
        <v>0</v>
      </c>
      <c r="M7936" s="25">
        <v>0</v>
      </c>
      <c r="N7936" s="25" t="e">
        <v>#N/A</v>
      </c>
      <c r="O7936" s="25" t="e">
        <f>VLOOKUP(A7936,'NFkB target TFs'!$E$10:$E$54,1,FALSE)</f>
        <v>#N/A</v>
      </c>
      <c r="P7936" s="25" t="e">
        <f>VLOOKUP(A7936,'all NFkB targets'!$A$6:$A$571,1,FALSE)</f>
        <v>#N/A</v>
      </c>
    </row>
    <row r="7937" spans="1:16" x14ac:dyDescent="0.25">
      <c r="A7937" s="96" t="s">
        <v>642</v>
      </c>
      <c r="B7937" s="21" t="s">
        <v>643</v>
      </c>
      <c r="C7937" s="21"/>
      <c r="D7937" s="22">
        <v>0</v>
      </c>
      <c r="E7937" s="23">
        <v>0.22826714016148988</v>
      </c>
      <c r="F7937" s="23">
        <v>-9.6222921441704981E-2</v>
      </c>
      <c r="G7937" s="23">
        <v>-0.39224960305652939</v>
      </c>
      <c r="H7937" s="23">
        <v>-0.35234511683514275</v>
      </c>
      <c r="I7937" s="25">
        <f t="shared" si="496"/>
        <v>0</v>
      </c>
      <c r="J7937" s="25">
        <f t="shared" si="497"/>
        <v>0</v>
      </c>
      <c r="K7937" s="25">
        <f t="shared" si="498"/>
        <v>0</v>
      </c>
      <c r="L7937" s="25">
        <f t="shared" si="499"/>
        <v>0</v>
      </c>
      <c r="M7937" s="25">
        <v>0</v>
      </c>
      <c r="N7937" s="25" t="e">
        <v>#N/A</v>
      </c>
      <c r="O7937" s="25" t="e">
        <f>VLOOKUP(A7937,'NFkB target TFs'!$E$10:$E$54,1,FALSE)</f>
        <v>#N/A</v>
      </c>
      <c r="P7937" s="25" t="e">
        <f>VLOOKUP(A7937,'all NFkB targets'!$A$6:$A$571,1,FALSE)</f>
        <v>#N/A</v>
      </c>
    </row>
    <row r="7938" spans="1:16" x14ac:dyDescent="0.25">
      <c r="A7938" s="96" t="s">
        <v>1096</v>
      </c>
      <c r="B7938" s="21" t="s">
        <v>1097</v>
      </c>
      <c r="C7938" s="21"/>
      <c r="D7938" s="22">
        <v>0</v>
      </c>
      <c r="E7938" s="23">
        <v>-0.33738301879468274</v>
      </c>
      <c r="F7938" s="23">
        <v>0.19808684720632214</v>
      </c>
      <c r="G7938" s="23">
        <v>-0.16356727049239345</v>
      </c>
      <c r="H7938" s="23">
        <v>-0.35300476730599828</v>
      </c>
      <c r="I7938" s="25">
        <f t="shared" si="496"/>
        <v>0</v>
      </c>
      <c r="J7938" s="25">
        <f t="shared" si="497"/>
        <v>0</v>
      </c>
      <c r="K7938" s="25">
        <f t="shared" si="498"/>
        <v>0</v>
      </c>
      <c r="L7938" s="25">
        <f t="shared" si="499"/>
        <v>0</v>
      </c>
      <c r="M7938" s="25">
        <v>0</v>
      </c>
      <c r="N7938" s="25" t="e">
        <v>#N/A</v>
      </c>
      <c r="O7938" s="25" t="e">
        <f>VLOOKUP(A7938,'NFkB target TFs'!$E$10:$E$54,1,FALSE)</f>
        <v>#N/A</v>
      </c>
      <c r="P7938" s="25" t="e">
        <f>VLOOKUP(A7938,'all NFkB targets'!$A$6:$A$571,1,FALSE)</f>
        <v>#N/A</v>
      </c>
    </row>
    <row r="7939" spans="1:16" x14ac:dyDescent="0.25">
      <c r="A7939" s="96" t="s">
        <v>5465</v>
      </c>
      <c r="B7939" s="21" t="s">
        <v>5466</v>
      </c>
      <c r="C7939" s="21"/>
      <c r="D7939" s="22">
        <v>0</v>
      </c>
      <c r="E7939" s="23">
        <v>0.39712444718427631</v>
      </c>
      <c r="F7939" s="23">
        <v>0.43186435593674211</v>
      </c>
      <c r="G7939" s="23">
        <v>0.33677441012705955</v>
      </c>
      <c r="H7939" s="23">
        <v>-0.35315976429860613</v>
      </c>
      <c r="I7939" s="25">
        <f t="shared" si="496"/>
        <v>0</v>
      </c>
      <c r="J7939" s="25">
        <f t="shared" si="497"/>
        <v>0</v>
      </c>
      <c r="K7939" s="25">
        <f t="shared" si="498"/>
        <v>0</v>
      </c>
      <c r="L7939" s="25">
        <f t="shared" si="499"/>
        <v>0</v>
      </c>
      <c r="M7939" s="25">
        <v>0</v>
      </c>
      <c r="N7939" s="25" t="e">
        <v>#N/A</v>
      </c>
      <c r="O7939" s="25" t="e">
        <f>VLOOKUP(A7939,'NFkB target TFs'!$E$10:$E$54,1,FALSE)</f>
        <v>#N/A</v>
      </c>
      <c r="P7939" s="25" t="e">
        <f>VLOOKUP(A7939,'all NFkB targets'!$A$6:$A$571,1,FALSE)</f>
        <v>#N/A</v>
      </c>
    </row>
    <row r="7940" spans="1:16" x14ac:dyDescent="0.25">
      <c r="A7940" s="96" t="s">
        <v>184</v>
      </c>
      <c r="B7940" s="21" t="s">
        <v>185</v>
      </c>
      <c r="C7940" s="21"/>
      <c r="D7940" s="22">
        <v>0</v>
      </c>
      <c r="E7940" s="23">
        <v>-8.4335687408127136E-2</v>
      </c>
      <c r="F7940" s="23">
        <v>6.4012945701302587E-2</v>
      </c>
      <c r="G7940" s="23">
        <v>-0.31817195637797185</v>
      </c>
      <c r="H7940" s="23">
        <v>-0.35348379295236931</v>
      </c>
      <c r="I7940" s="25">
        <f t="shared" si="496"/>
        <v>0</v>
      </c>
      <c r="J7940" s="25">
        <f t="shared" si="497"/>
        <v>0</v>
      </c>
      <c r="K7940" s="25">
        <f t="shared" si="498"/>
        <v>0</v>
      </c>
      <c r="L7940" s="25">
        <f t="shared" si="499"/>
        <v>0</v>
      </c>
      <c r="M7940" s="25">
        <v>0</v>
      </c>
      <c r="N7940" s="25" t="e">
        <v>#N/A</v>
      </c>
      <c r="O7940" s="25" t="e">
        <f>VLOOKUP(A7940,'NFkB target TFs'!$E$10:$E$54,1,FALSE)</f>
        <v>#N/A</v>
      </c>
      <c r="P7940" s="25" t="e">
        <f>VLOOKUP(A7940,'all NFkB targets'!$A$6:$A$571,1,FALSE)</f>
        <v>#N/A</v>
      </c>
    </row>
    <row r="7941" spans="1:16" x14ac:dyDescent="0.25">
      <c r="A7941" s="96" t="s">
        <v>8021</v>
      </c>
      <c r="B7941" s="21" t="s">
        <v>8022</v>
      </c>
      <c r="C7941" s="21"/>
      <c r="D7941" s="22">
        <v>0</v>
      </c>
      <c r="E7941" s="23">
        <v>0.17937873578236777</v>
      </c>
      <c r="F7941" s="23">
        <v>2.1251646151481847E-2</v>
      </c>
      <c r="G7941" s="23">
        <v>-2.6457196504050436E-2</v>
      </c>
      <c r="H7941" s="23">
        <v>-0.35359687194024525</v>
      </c>
      <c r="I7941" s="25">
        <f t="shared" si="496"/>
        <v>0</v>
      </c>
      <c r="J7941" s="25">
        <f t="shared" si="497"/>
        <v>0</v>
      </c>
      <c r="K7941" s="25">
        <f t="shared" si="498"/>
        <v>0</v>
      </c>
      <c r="L7941" s="25">
        <f t="shared" si="499"/>
        <v>0</v>
      </c>
      <c r="M7941" s="25">
        <v>0</v>
      </c>
      <c r="N7941" s="25" t="e">
        <v>#N/A</v>
      </c>
      <c r="O7941" s="25" t="e">
        <f>VLOOKUP(A7941,'NFkB target TFs'!$E$10:$E$54,1,FALSE)</f>
        <v>#N/A</v>
      </c>
      <c r="P7941" s="25" t="e">
        <f>VLOOKUP(A7941,'all NFkB targets'!$A$6:$A$571,1,FALSE)</f>
        <v>#N/A</v>
      </c>
    </row>
    <row r="7942" spans="1:16" x14ac:dyDescent="0.25">
      <c r="A7942" s="96" t="s">
        <v>6327</v>
      </c>
      <c r="B7942" s="21" t="s">
        <v>6328</v>
      </c>
      <c r="C7942" s="21"/>
      <c r="D7942" s="22">
        <v>0</v>
      </c>
      <c r="E7942" s="23">
        <v>-1.8274748495090729E-2</v>
      </c>
      <c r="F7942" s="23">
        <v>0.18244476988640193</v>
      </c>
      <c r="G7942" s="23">
        <v>7.7617612249084728E-2</v>
      </c>
      <c r="H7942" s="23">
        <v>-0.35392686334330797</v>
      </c>
      <c r="I7942" s="25">
        <f t="shared" si="496"/>
        <v>0</v>
      </c>
      <c r="J7942" s="25">
        <f t="shared" si="497"/>
        <v>0</v>
      </c>
      <c r="K7942" s="25">
        <f t="shared" si="498"/>
        <v>0</v>
      </c>
      <c r="L7942" s="25">
        <f t="shared" si="499"/>
        <v>0</v>
      </c>
      <c r="M7942" s="25">
        <v>0</v>
      </c>
      <c r="N7942" s="25" t="e">
        <v>#N/A</v>
      </c>
      <c r="O7942" s="25" t="e">
        <f>VLOOKUP(A7942,'NFkB target TFs'!$E$10:$E$54,1,FALSE)</f>
        <v>#N/A</v>
      </c>
      <c r="P7942" s="25" t="e">
        <f>VLOOKUP(A7942,'all NFkB targets'!$A$6:$A$571,1,FALSE)</f>
        <v>#N/A</v>
      </c>
    </row>
    <row r="7943" spans="1:16" x14ac:dyDescent="0.25">
      <c r="A7943" s="96" t="s">
        <v>10175</v>
      </c>
      <c r="B7943" s="21" t="s">
        <v>10176</v>
      </c>
      <c r="C7943" s="21"/>
      <c r="D7943" s="22">
        <v>0</v>
      </c>
      <c r="E7943" s="23">
        <v>0.22450477570558328</v>
      </c>
      <c r="F7943" s="23">
        <v>0.16205528163138674</v>
      </c>
      <c r="G7943" s="23">
        <v>0.35462977821753272</v>
      </c>
      <c r="H7943" s="23">
        <v>-0.35396347538441059</v>
      </c>
      <c r="I7943" s="25">
        <f t="shared" si="496"/>
        <v>0</v>
      </c>
      <c r="J7943" s="25">
        <f t="shared" si="497"/>
        <v>0</v>
      </c>
      <c r="K7943" s="25">
        <f t="shared" si="498"/>
        <v>0</v>
      </c>
      <c r="L7943" s="25">
        <f t="shared" si="499"/>
        <v>0</v>
      </c>
      <c r="M7943" s="25">
        <v>0</v>
      </c>
      <c r="N7943" s="25" t="e">
        <v>#N/A</v>
      </c>
      <c r="O7943" s="25" t="e">
        <f>VLOOKUP(A7943,'NFkB target TFs'!$E$10:$E$54,1,FALSE)</f>
        <v>#N/A</v>
      </c>
      <c r="P7943" s="25" t="e">
        <f>VLOOKUP(A7943,'all NFkB targets'!$A$6:$A$571,1,FALSE)</f>
        <v>#N/A</v>
      </c>
    </row>
    <row r="7944" spans="1:16" x14ac:dyDescent="0.25">
      <c r="A7944" s="96" t="s">
        <v>5930</v>
      </c>
      <c r="B7944" s="21" t="s">
        <v>5931</v>
      </c>
      <c r="C7944" s="21"/>
      <c r="D7944" s="22">
        <v>0</v>
      </c>
      <c r="E7944" s="23">
        <v>0.19569431630195547</v>
      </c>
      <c r="F7944" s="23">
        <v>0.27349094397970164</v>
      </c>
      <c r="G7944" s="23">
        <v>-0.25284642256367579</v>
      </c>
      <c r="H7944" s="23">
        <v>-0.35485497979221658</v>
      </c>
      <c r="I7944" s="25">
        <f t="shared" si="496"/>
        <v>0</v>
      </c>
      <c r="J7944" s="25">
        <f t="shared" si="497"/>
        <v>0</v>
      </c>
      <c r="K7944" s="25">
        <f t="shared" si="498"/>
        <v>0</v>
      </c>
      <c r="L7944" s="25">
        <f t="shared" si="499"/>
        <v>0</v>
      </c>
      <c r="M7944" s="25">
        <v>0</v>
      </c>
      <c r="N7944" s="25" t="e">
        <v>#N/A</v>
      </c>
      <c r="O7944" s="25" t="e">
        <f>VLOOKUP(A7944,'NFkB target TFs'!$E$10:$E$54,1,FALSE)</f>
        <v>#N/A</v>
      </c>
      <c r="P7944" s="25" t="e">
        <f>VLOOKUP(A7944,'all NFkB targets'!$A$6:$A$571,1,FALSE)</f>
        <v>#N/A</v>
      </c>
    </row>
    <row r="7945" spans="1:16" x14ac:dyDescent="0.25">
      <c r="A7945" s="96" t="s">
        <v>14252</v>
      </c>
      <c r="B7945" s="21" t="s">
        <v>941</v>
      </c>
      <c r="C7945" s="21"/>
      <c r="D7945" s="22">
        <v>0</v>
      </c>
      <c r="E7945" s="28">
        <v>0.218483599530751</v>
      </c>
      <c r="F7945" s="23">
        <v>-5.8157971914882013E-3</v>
      </c>
      <c r="G7945" s="24">
        <v>-0.59309038160455663</v>
      </c>
      <c r="H7945" s="24">
        <v>-0.35496565684177672</v>
      </c>
      <c r="I7945" s="25">
        <f t="shared" si="496"/>
        <v>0</v>
      </c>
      <c r="J7945" s="25">
        <f t="shared" si="497"/>
        <v>0</v>
      </c>
      <c r="K7945" s="25">
        <f t="shared" si="498"/>
        <v>1</v>
      </c>
      <c r="L7945" s="25">
        <f t="shared" si="499"/>
        <v>0</v>
      </c>
      <c r="M7945" s="25">
        <v>1</v>
      </c>
      <c r="N7945" s="25" t="e">
        <v>#N/A</v>
      </c>
      <c r="O7945" s="25" t="e">
        <f>VLOOKUP(A7945,'NFkB target TFs'!$E$10:$E$54,1,FALSE)</f>
        <v>#N/A</v>
      </c>
      <c r="P7945" s="25" t="e">
        <f>VLOOKUP(A7945,'all NFkB targets'!$A$6:$A$571,1,FALSE)</f>
        <v>#N/A</v>
      </c>
    </row>
    <row r="7946" spans="1:16" x14ac:dyDescent="0.25">
      <c r="A7946" s="96" t="s">
        <v>15153</v>
      </c>
      <c r="B7946" s="21" t="s">
        <v>941</v>
      </c>
      <c r="C7946" s="21"/>
      <c r="D7946" s="22">
        <v>0</v>
      </c>
      <c r="E7946" s="28">
        <v>0.71789329468126684</v>
      </c>
      <c r="F7946" s="24">
        <v>-0.7983661388303499</v>
      </c>
      <c r="G7946" s="28">
        <v>0.70381731794919367</v>
      </c>
      <c r="H7946" s="24">
        <v>-0.35498375935335552</v>
      </c>
      <c r="I7946" s="25">
        <f t="shared" si="496"/>
        <v>1</v>
      </c>
      <c r="J7946" s="25">
        <f t="shared" si="497"/>
        <v>1</v>
      </c>
      <c r="K7946" s="25">
        <f t="shared" si="498"/>
        <v>1</v>
      </c>
      <c r="L7946" s="25">
        <f t="shared" si="499"/>
        <v>0</v>
      </c>
      <c r="M7946" s="25">
        <v>1</v>
      </c>
      <c r="N7946" s="25" t="e">
        <v>#N/A</v>
      </c>
      <c r="O7946" s="25" t="e">
        <f>VLOOKUP(A7946,'NFkB target TFs'!$E$10:$E$54,1,FALSE)</f>
        <v>#N/A</v>
      </c>
      <c r="P7946" s="25" t="e">
        <f>VLOOKUP(A7946,'all NFkB targets'!$A$6:$A$571,1,FALSE)</f>
        <v>#N/A</v>
      </c>
    </row>
    <row r="7947" spans="1:16" x14ac:dyDescent="0.25">
      <c r="A7947" s="96" t="s">
        <v>14232</v>
      </c>
      <c r="B7947" s="21" t="s">
        <v>14233</v>
      </c>
      <c r="C7947" s="21"/>
      <c r="D7947" s="22">
        <v>0</v>
      </c>
      <c r="E7947" s="28">
        <v>0.19371413693232184</v>
      </c>
      <c r="F7947" s="24">
        <v>-0.54338869313900873</v>
      </c>
      <c r="G7947" s="24">
        <v>-0.62806426483588851</v>
      </c>
      <c r="H7947" s="24">
        <v>-0.35558516936597956</v>
      </c>
      <c r="I7947" s="25">
        <f t="shared" si="496"/>
        <v>0</v>
      </c>
      <c r="J7947" s="25">
        <f t="shared" si="497"/>
        <v>0</v>
      </c>
      <c r="K7947" s="25">
        <f t="shared" si="498"/>
        <v>1</v>
      </c>
      <c r="L7947" s="25">
        <f t="shared" si="499"/>
        <v>0</v>
      </c>
      <c r="M7947" s="25">
        <v>1</v>
      </c>
      <c r="N7947" s="25" t="e">
        <v>#N/A</v>
      </c>
      <c r="O7947" s="25" t="e">
        <f>VLOOKUP(A7947,'NFkB target TFs'!$E$10:$E$54,1,FALSE)</f>
        <v>#N/A</v>
      </c>
      <c r="P7947" s="25" t="e">
        <f>VLOOKUP(A7947,'all NFkB targets'!$A$6:$A$571,1,FALSE)</f>
        <v>#N/A</v>
      </c>
    </row>
    <row r="7948" spans="1:16" x14ac:dyDescent="0.25">
      <c r="A7948" s="96" t="s">
        <v>8115</v>
      </c>
      <c r="B7948" s="21" t="s">
        <v>8116</v>
      </c>
      <c r="C7948" s="21"/>
      <c r="D7948" s="22">
        <v>0</v>
      </c>
      <c r="E7948" s="23">
        <v>-3.6919050176795559E-2</v>
      </c>
      <c r="F7948" s="23">
        <v>-0.15403737733129771</v>
      </c>
      <c r="G7948" s="23">
        <v>-0.42880706907337024</v>
      </c>
      <c r="H7948" s="23">
        <v>-0.35561701682143931</v>
      </c>
      <c r="I7948" s="25">
        <f t="shared" si="496"/>
        <v>0</v>
      </c>
      <c r="J7948" s="25">
        <f t="shared" si="497"/>
        <v>0</v>
      </c>
      <c r="K7948" s="25">
        <f t="shared" si="498"/>
        <v>0</v>
      </c>
      <c r="L7948" s="25">
        <f t="shared" si="499"/>
        <v>0</v>
      </c>
      <c r="M7948" s="25">
        <v>0</v>
      </c>
      <c r="N7948" s="25" t="e">
        <v>#N/A</v>
      </c>
      <c r="O7948" s="25" t="e">
        <f>VLOOKUP(A7948,'NFkB target TFs'!$E$10:$E$54,1,FALSE)</f>
        <v>#N/A</v>
      </c>
      <c r="P7948" s="25" t="e">
        <f>VLOOKUP(A7948,'all NFkB targets'!$A$6:$A$571,1,FALSE)</f>
        <v>#N/A</v>
      </c>
    </row>
    <row r="7949" spans="1:16" x14ac:dyDescent="0.25">
      <c r="A7949" s="96" t="s">
        <v>8925</v>
      </c>
      <c r="B7949" s="21" t="s">
        <v>941</v>
      </c>
      <c r="C7949" s="21"/>
      <c r="D7949" s="22">
        <v>0</v>
      </c>
      <c r="E7949" s="23">
        <v>-8.7524416205465541E-2</v>
      </c>
      <c r="F7949" s="23">
        <v>-0.11140977383920624</v>
      </c>
      <c r="G7949" s="23">
        <v>7.4101691934821884E-2</v>
      </c>
      <c r="H7949" s="23">
        <v>-0.35590691346365749</v>
      </c>
      <c r="I7949" s="25">
        <f t="shared" si="496"/>
        <v>0</v>
      </c>
      <c r="J7949" s="25">
        <f t="shared" si="497"/>
        <v>0</v>
      </c>
      <c r="K7949" s="25">
        <f t="shared" si="498"/>
        <v>0</v>
      </c>
      <c r="L7949" s="25">
        <f t="shared" si="499"/>
        <v>0</v>
      </c>
      <c r="M7949" s="25">
        <v>0</v>
      </c>
      <c r="N7949" s="25" t="e">
        <v>#N/A</v>
      </c>
      <c r="O7949" s="25" t="e">
        <f>VLOOKUP(A7949,'NFkB target TFs'!$E$10:$E$54,1,FALSE)</f>
        <v>#N/A</v>
      </c>
      <c r="P7949" s="25" t="e">
        <f>VLOOKUP(A7949,'all NFkB targets'!$A$6:$A$571,1,FALSE)</f>
        <v>#N/A</v>
      </c>
    </row>
    <row r="7950" spans="1:16" x14ac:dyDescent="0.25">
      <c r="A7950" s="96" t="s">
        <v>1710</v>
      </c>
      <c r="B7950" s="21" t="s">
        <v>1711</v>
      </c>
      <c r="C7950" s="21"/>
      <c r="D7950" s="22">
        <v>0</v>
      </c>
      <c r="E7950" s="23">
        <v>-0.39152959728094983</v>
      </c>
      <c r="F7950" s="23">
        <v>-0.30179315003904794</v>
      </c>
      <c r="G7950" s="23">
        <v>-0.2900805820336671</v>
      </c>
      <c r="H7950" s="23">
        <v>-0.35592439877290938</v>
      </c>
      <c r="I7950" s="25">
        <f t="shared" si="496"/>
        <v>0</v>
      </c>
      <c r="J7950" s="25">
        <f t="shared" si="497"/>
        <v>0</v>
      </c>
      <c r="K7950" s="25">
        <f t="shared" si="498"/>
        <v>0</v>
      </c>
      <c r="L7950" s="25">
        <f t="shared" si="499"/>
        <v>0</v>
      </c>
      <c r="M7950" s="25">
        <v>0</v>
      </c>
      <c r="N7950" s="25" t="e">
        <v>#N/A</v>
      </c>
      <c r="O7950" s="25" t="e">
        <f>VLOOKUP(A7950,'NFkB target TFs'!$E$10:$E$54,1,FALSE)</f>
        <v>#N/A</v>
      </c>
      <c r="P7950" s="25" t="e">
        <f>VLOOKUP(A7950,'all NFkB targets'!$A$6:$A$571,1,FALSE)</f>
        <v>#N/A</v>
      </c>
    </row>
    <row r="7951" spans="1:16" x14ac:dyDescent="0.25">
      <c r="A7951" s="96" t="s">
        <v>3937</v>
      </c>
      <c r="B7951" s="21" t="s">
        <v>3938</v>
      </c>
      <c r="C7951" s="21"/>
      <c r="D7951" s="22">
        <v>0</v>
      </c>
      <c r="E7951" s="23">
        <v>7.6206368955329867E-2</v>
      </c>
      <c r="F7951" s="23">
        <v>-9.7891965536669404E-3</v>
      </c>
      <c r="G7951" s="23">
        <v>-0.10106761370558236</v>
      </c>
      <c r="H7951" s="23">
        <v>-0.35622630972727315</v>
      </c>
      <c r="I7951" s="25">
        <f t="shared" si="496"/>
        <v>0</v>
      </c>
      <c r="J7951" s="25">
        <f t="shared" si="497"/>
        <v>0</v>
      </c>
      <c r="K7951" s="25">
        <f t="shared" si="498"/>
        <v>0</v>
      </c>
      <c r="L7951" s="25">
        <f t="shared" si="499"/>
        <v>0</v>
      </c>
      <c r="M7951" s="25">
        <v>0</v>
      </c>
      <c r="N7951" s="25" t="e">
        <v>#N/A</v>
      </c>
      <c r="O7951" s="25" t="e">
        <f>VLOOKUP(A7951,'NFkB target TFs'!$E$10:$E$54,1,FALSE)</f>
        <v>#N/A</v>
      </c>
      <c r="P7951" s="25" t="e">
        <f>VLOOKUP(A7951,'all NFkB targets'!$A$6:$A$571,1,FALSE)</f>
        <v>#N/A</v>
      </c>
    </row>
    <row r="7952" spans="1:16" x14ac:dyDescent="0.25">
      <c r="A7952" s="96" t="s">
        <v>6864</v>
      </c>
      <c r="B7952" s="21" t="s">
        <v>6865</v>
      </c>
      <c r="C7952" s="21"/>
      <c r="D7952" s="22">
        <v>0</v>
      </c>
      <c r="E7952" s="23">
        <v>9.8559230169552675E-2</v>
      </c>
      <c r="F7952" s="23">
        <v>0.57478662497453503</v>
      </c>
      <c r="G7952" s="23">
        <v>0.30814627453677707</v>
      </c>
      <c r="H7952" s="23">
        <v>-0.35632359651012269</v>
      </c>
      <c r="I7952" s="25">
        <f t="shared" si="496"/>
        <v>0</v>
      </c>
      <c r="J7952" s="25">
        <f t="shared" si="497"/>
        <v>0</v>
      </c>
      <c r="K7952" s="25">
        <f t="shared" si="498"/>
        <v>0</v>
      </c>
      <c r="L7952" s="25">
        <f t="shared" si="499"/>
        <v>0</v>
      </c>
      <c r="M7952" s="25">
        <v>0</v>
      </c>
      <c r="N7952" s="25" t="e">
        <v>#N/A</v>
      </c>
      <c r="O7952" s="25" t="e">
        <f>VLOOKUP(A7952,'NFkB target TFs'!$E$10:$E$54,1,FALSE)</f>
        <v>#N/A</v>
      </c>
      <c r="P7952" s="25" t="e">
        <f>VLOOKUP(A7952,'all NFkB targets'!$A$6:$A$571,1,FALSE)</f>
        <v>#N/A</v>
      </c>
    </row>
    <row r="7953" spans="1:16" x14ac:dyDescent="0.25">
      <c r="A7953" s="96" t="s">
        <v>11531</v>
      </c>
      <c r="B7953" s="21" t="s">
        <v>11532</v>
      </c>
      <c r="C7953" s="21"/>
      <c r="D7953" s="22">
        <v>0</v>
      </c>
      <c r="E7953" s="23">
        <v>0.17553780101881267</v>
      </c>
      <c r="F7953" s="23">
        <v>-0.27700044703763144</v>
      </c>
      <c r="G7953" s="23">
        <v>0.40049918053107936</v>
      </c>
      <c r="H7953" s="23">
        <v>-0.35645231024722468</v>
      </c>
      <c r="I7953" s="25">
        <f t="shared" si="496"/>
        <v>0</v>
      </c>
      <c r="J7953" s="25">
        <f t="shared" si="497"/>
        <v>0</v>
      </c>
      <c r="K7953" s="25">
        <f t="shared" si="498"/>
        <v>0</v>
      </c>
      <c r="L7953" s="25">
        <f t="shared" si="499"/>
        <v>0</v>
      </c>
      <c r="M7953" s="25">
        <v>0</v>
      </c>
      <c r="N7953" s="25" t="e">
        <v>#N/A</v>
      </c>
      <c r="O7953" s="25" t="e">
        <f>VLOOKUP(A7953,'NFkB target TFs'!$E$10:$E$54,1,FALSE)</f>
        <v>#N/A</v>
      </c>
      <c r="P7953" s="25" t="e">
        <f>VLOOKUP(A7953,'all NFkB targets'!$A$6:$A$571,1,FALSE)</f>
        <v>#N/A</v>
      </c>
    </row>
    <row r="7954" spans="1:16" x14ac:dyDescent="0.25">
      <c r="A7954" s="96" t="s">
        <v>7472</v>
      </c>
      <c r="B7954" s="21" t="s">
        <v>7473</v>
      </c>
      <c r="C7954" s="21"/>
      <c r="D7954" s="22">
        <v>0</v>
      </c>
      <c r="E7954" s="23">
        <v>-0.56983660161802685</v>
      </c>
      <c r="F7954" s="23">
        <v>-0.47638750021005222</v>
      </c>
      <c r="G7954" s="23">
        <v>-0.51592425426204458</v>
      </c>
      <c r="H7954" s="23">
        <v>-0.35660243401101521</v>
      </c>
      <c r="I7954" s="25">
        <f t="shared" si="496"/>
        <v>0</v>
      </c>
      <c r="J7954" s="25">
        <f t="shared" si="497"/>
        <v>0</v>
      </c>
      <c r="K7954" s="25">
        <f t="shared" si="498"/>
        <v>0</v>
      </c>
      <c r="L7954" s="25">
        <f t="shared" si="499"/>
        <v>0</v>
      </c>
      <c r="M7954" s="25">
        <v>0</v>
      </c>
      <c r="N7954" s="25" t="e">
        <v>#N/A</v>
      </c>
      <c r="O7954" s="25" t="e">
        <f>VLOOKUP(A7954,'NFkB target TFs'!$E$10:$E$54,1,FALSE)</f>
        <v>#N/A</v>
      </c>
      <c r="P7954" s="25" t="e">
        <f>VLOOKUP(A7954,'all NFkB targets'!$A$6:$A$571,1,FALSE)</f>
        <v>#N/A</v>
      </c>
    </row>
    <row r="7955" spans="1:16" x14ac:dyDescent="0.25">
      <c r="A7955" s="96" t="s">
        <v>4464</v>
      </c>
      <c r="B7955" s="21" t="s">
        <v>4465</v>
      </c>
      <c r="C7955" s="21"/>
      <c r="D7955" s="22">
        <v>0</v>
      </c>
      <c r="E7955" s="23">
        <v>-0.26060798544501468</v>
      </c>
      <c r="F7955" s="23">
        <v>-0.10655191197541759</v>
      </c>
      <c r="G7955" s="23">
        <v>-7.4962791653244668E-2</v>
      </c>
      <c r="H7955" s="23">
        <v>-0.35670541239985609</v>
      </c>
      <c r="I7955" s="25">
        <f t="shared" si="496"/>
        <v>0</v>
      </c>
      <c r="J7955" s="25">
        <f t="shared" si="497"/>
        <v>0</v>
      </c>
      <c r="K7955" s="25">
        <f t="shared" si="498"/>
        <v>0</v>
      </c>
      <c r="L7955" s="25">
        <f t="shared" si="499"/>
        <v>0</v>
      </c>
      <c r="M7955" s="25">
        <v>0</v>
      </c>
      <c r="N7955" s="25" t="e">
        <v>#N/A</v>
      </c>
      <c r="O7955" s="25" t="e">
        <f>VLOOKUP(A7955,'NFkB target TFs'!$E$10:$E$54,1,FALSE)</f>
        <v>#N/A</v>
      </c>
      <c r="P7955" s="25" t="e">
        <f>VLOOKUP(A7955,'all NFkB targets'!$A$6:$A$571,1,FALSE)</f>
        <v>#N/A</v>
      </c>
    </row>
    <row r="7956" spans="1:16" x14ac:dyDescent="0.25">
      <c r="A7956" s="96" t="s">
        <v>7539</v>
      </c>
      <c r="B7956" s="21" t="s">
        <v>7540</v>
      </c>
      <c r="C7956" s="21"/>
      <c r="D7956" s="22">
        <v>0</v>
      </c>
      <c r="E7956" s="23">
        <v>7.7432001692076619E-2</v>
      </c>
      <c r="F7956" s="23">
        <v>1.9604109452498616E-2</v>
      </c>
      <c r="G7956" s="23">
        <v>-0.4257747920412876</v>
      </c>
      <c r="H7956" s="23">
        <v>-0.3569009221803201</v>
      </c>
      <c r="I7956" s="25">
        <f t="shared" si="496"/>
        <v>0</v>
      </c>
      <c r="J7956" s="25">
        <f t="shared" si="497"/>
        <v>0</v>
      </c>
      <c r="K7956" s="25">
        <f t="shared" si="498"/>
        <v>0</v>
      </c>
      <c r="L7956" s="25">
        <f t="shared" si="499"/>
        <v>0</v>
      </c>
      <c r="M7956" s="25">
        <v>0</v>
      </c>
      <c r="N7956" s="25" t="e">
        <v>#N/A</v>
      </c>
      <c r="O7956" s="25" t="e">
        <f>VLOOKUP(A7956,'NFkB target TFs'!$E$10:$E$54,1,FALSE)</f>
        <v>#N/A</v>
      </c>
      <c r="P7956" s="25" t="e">
        <f>VLOOKUP(A7956,'all NFkB targets'!$A$6:$A$571,1,FALSE)</f>
        <v>#N/A</v>
      </c>
    </row>
    <row r="7957" spans="1:16" x14ac:dyDescent="0.25">
      <c r="A7957" s="96" t="s">
        <v>14287</v>
      </c>
      <c r="B7957" s="21" t="s">
        <v>14288</v>
      </c>
      <c r="C7957" s="21"/>
      <c r="D7957" s="22">
        <v>0</v>
      </c>
      <c r="E7957" s="24">
        <v>-1.8207518124110869</v>
      </c>
      <c r="F7957" s="24">
        <v>-0.30285264244272242</v>
      </c>
      <c r="G7957" s="24">
        <v>-0.83334626535397749</v>
      </c>
      <c r="H7957" s="24">
        <v>-0.35690392226612005</v>
      </c>
      <c r="I7957" s="25">
        <f t="shared" si="496"/>
        <v>1</v>
      </c>
      <c r="J7957" s="25">
        <f t="shared" si="497"/>
        <v>0</v>
      </c>
      <c r="K7957" s="25">
        <f t="shared" si="498"/>
        <v>1</v>
      </c>
      <c r="L7957" s="25">
        <f t="shared" si="499"/>
        <v>0</v>
      </c>
      <c r="M7957" s="25">
        <v>1</v>
      </c>
      <c r="N7957" s="25" t="e">
        <v>#N/A</v>
      </c>
      <c r="O7957" s="25" t="e">
        <f>VLOOKUP(A7957,'NFkB target TFs'!$E$10:$E$54,1,FALSE)</f>
        <v>#N/A</v>
      </c>
      <c r="P7957" s="25" t="e">
        <f>VLOOKUP(A7957,'all NFkB targets'!$A$6:$A$571,1,FALSE)</f>
        <v>#N/A</v>
      </c>
    </row>
    <row r="7958" spans="1:16" x14ac:dyDescent="0.25">
      <c r="A7958" s="96" t="s">
        <v>14281</v>
      </c>
      <c r="B7958" s="21" t="s">
        <v>14282</v>
      </c>
      <c r="C7958" s="21"/>
      <c r="D7958" s="22">
        <v>0</v>
      </c>
      <c r="E7958" s="28">
        <v>1.194142115578944</v>
      </c>
      <c r="F7958" s="28">
        <v>0.48558096949005158</v>
      </c>
      <c r="G7958" s="24">
        <v>-0.60708890210546052</v>
      </c>
      <c r="H7958" s="24">
        <v>-0.3569715393799387</v>
      </c>
      <c r="I7958" s="25">
        <f t="shared" si="496"/>
        <v>1</v>
      </c>
      <c r="J7958" s="25">
        <f t="shared" si="497"/>
        <v>0</v>
      </c>
      <c r="K7958" s="25">
        <f t="shared" si="498"/>
        <v>1</v>
      </c>
      <c r="L7958" s="25">
        <f t="shared" si="499"/>
        <v>0</v>
      </c>
      <c r="M7958" s="25">
        <v>1</v>
      </c>
      <c r="N7958" s="25" t="e">
        <v>#N/A</v>
      </c>
      <c r="O7958" s="25" t="e">
        <f>VLOOKUP(A7958,'NFkB target TFs'!$E$10:$E$54,1,FALSE)</f>
        <v>#N/A</v>
      </c>
      <c r="P7958" s="25" t="e">
        <f>VLOOKUP(A7958,'all NFkB targets'!$A$6:$A$571,1,FALSE)</f>
        <v>#N/A</v>
      </c>
    </row>
    <row r="7959" spans="1:16" x14ac:dyDescent="0.25">
      <c r="A7959" s="96" t="s">
        <v>10730</v>
      </c>
      <c r="B7959" s="21" t="s">
        <v>10731</v>
      </c>
      <c r="C7959" s="21"/>
      <c r="D7959" s="22">
        <v>0</v>
      </c>
      <c r="E7959" s="23">
        <v>8.4010419238396597E-2</v>
      </c>
      <c r="F7959" s="23">
        <v>-8.8962512120978436E-3</v>
      </c>
      <c r="G7959" s="23">
        <v>-0.33612902433559699</v>
      </c>
      <c r="H7959" s="23">
        <v>-0.35721758381940688</v>
      </c>
      <c r="I7959" s="25">
        <f t="shared" si="496"/>
        <v>0</v>
      </c>
      <c r="J7959" s="25">
        <f t="shared" si="497"/>
        <v>0</v>
      </c>
      <c r="K7959" s="25">
        <f t="shared" si="498"/>
        <v>0</v>
      </c>
      <c r="L7959" s="25">
        <f t="shared" si="499"/>
        <v>0</v>
      </c>
      <c r="M7959" s="25">
        <v>0</v>
      </c>
      <c r="N7959" s="25" t="e">
        <v>#N/A</v>
      </c>
      <c r="O7959" s="25" t="e">
        <f>VLOOKUP(A7959,'NFkB target TFs'!$E$10:$E$54,1,FALSE)</f>
        <v>#N/A</v>
      </c>
      <c r="P7959" s="25" t="e">
        <f>VLOOKUP(A7959,'all NFkB targets'!$A$6:$A$571,1,FALSE)</f>
        <v>#N/A</v>
      </c>
    </row>
    <row r="7960" spans="1:16" x14ac:dyDescent="0.25">
      <c r="A7960" s="96" t="s">
        <v>14593</v>
      </c>
      <c r="B7960" s="21" t="s">
        <v>14594</v>
      </c>
      <c r="C7960" s="21"/>
      <c r="D7960" s="22">
        <v>0</v>
      </c>
      <c r="E7960" s="24">
        <v>-0.2734552673827898</v>
      </c>
      <c r="F7960" s="28">
        <v>1.2243783055976931</v>
      </c>
      <c r="G7960" s="24">
        <v>-1.0033779873466482</v>
      </c>
      <c r="H7960" s="24">
        <v>-0.35764084959088877</v>
      </c>
      <c r="I7960" s="25">
        <f t="shared" si="496"/>
        <v>0</v>
      </c>
      <c r="J7960" s="25">
        <f t="shared" si="497"/>
        <v>1</v>
      </c>
      <c r="K7960" s="25">
        <f t="shared" si="498"/>
        <v>1</v>
      </c>
      <c r="L7960" s="25">
        <f t="shared" si="499"/>
        <v>0</v>
      </c>
      <c r="M7960" s="25">
        <v>1</v>
      </c>
      <c r="N7960" s="25" t="e">
        <v>#N/A</v>
      </c>
      <c r="O7960" s="25" t="e">
        <f>VLOOKUP(A7960,'NFkB target TFs'!$E$10:$E$54,1,FALSE)</f>
        <v>#N/A</v>
      </c>
      <c r="P7960" s="25" t="e">
        <f>VLOOKUP(A7960,'all NFkB targets'!$A$6:$A$571,1,FALSE)</f>
        <v>#N/A</v>
      </c>
    </row>
    <row r="7961" spans="1:16" x14ac:dyDescent="0.25">
      <c r="A7961" s="96" t="s">
        <v>13478</v>
      </c>
      <c r="B7961" s="21" t="s">
        <v>13479</v>
      </c>
      <c r="C7961" s="21"/>
      <c r="D7961" s="22">
        <v>0</v>
      </c>
      <c r="E7961" s="24">
        <v>-0.19281541799110793</v>
      </c>
      <c r="F7961" s="23">
        <v>2.4137898134073653E-2</v>
      </c>
      <c r="G7961" s="24">
        <v>-0.64310574727603842</v>
      </c>
      <c r="H7961" s="24">
        <v>-0.35796671777922917</v>
      </c>
      <c r="I7961" s="25">
        <f t="shared" si="496"/>
        <v>0</v>
      </c>
      <c r="J7961" s="25">
        <f t="shared" si="497"/>
        <v>0</v>
      </c>
      <c r="K7961" s="25">
        <f t="shared" si="498"/>
        <v>1</v>
      </c>
      <c r="L7961" s="25">
        <f t="shared" si="499"/>
        <v>0</v>
      </c>
      <c r="M7961" s="25">
        <v>1</v>
      </c>
      <c r="N7961" s="25" t="e">
        <v>#N/A</v>
      </c>
      <c r="O7961" s="25" t="e">
        <f>VLOOKUP(A7961,'NFkB target TFs'!$E$10:$E$54,1,FALSE)</f>
        <v>#N/A</v>
      </c>
      <c r="P7961" s="25" t="e">
        <f>VLOOKUP(A7961,'all NFkB targets'!$A$6:$A$571,1,FALSE)</f>
        <v>#N/A</v>
      </c>
    </row>
    <row r="7962" spans="1:16" x14ac:dyDescent="0.25">
      <c r="A7962" s="96" t="s">
        <v>7158</v>
      </c>
      <c r="B7962" s="21" t="s">
        <v>7159</v>
      </c>
      <c r="C7962" s="21"/>
      <c r="D7962" s="22">
        <v>0</v>
      </c>
      <c r="E7962" s="23">
        <v>-0.1551190666669062</v>
      </c>
      <c r="F7962" s="23">
        <v>-0.15143943059713394</v>
      </c>
      <c r="G7962" s="23">
        <v>-0.45843295455596311</v>
      </c>
      <c r="H7962" s="23">
        <v>-0.35848991821399723</v>
      </c>
      <c r="I7962" s="25">
        <f t="shared" si="496"/>
        <v>0</v>
      </c>
      <c r="J7962" s="25">
        <f t="shared" si="497"/>
        <v>0</v>
      </c>
      <c r="K7962" s="25">
        <f t="shared" si="498"/>
        <v>0</v>
      </c>
      <c r="L7962" s="25">
        <f t="shared" si="499"/>
        <v>0</v>
      </c>
      <c r="M7962" s="25">
        <v>0</v>
      </c>
      <c r="N7962" s="25" t="e">
        <v>#N/A</v>
      </c>
      <c r="O7962" s="25" t="e">
        <f>VLOOKUP(A7962,'NFkB target TFs'!$E$10:$E$54,1,FALSE)</f>
        <v>#N/A</v>
      </c>
      <c r="P7962" s="25" t="e">
        <f>VLOOKUP(A7962,'all NFkB targets'!$A$6:$A$571,1,FALSE)</f>
        <v>#N/A</v>
      </c>
    </row>
    <row r="7963" spans="1:16" x14ac:dyDescent="0.25">
      <c r="A7963" s="96" t="s">
        <v>1058</v>
      </c>
      <c r="B7963" s="21" t="s">
        <v>1059</v>
      </c>
      <c r="C7963" s="21"/>
      <c r="D7963" s="22">
        <v>0</v>
      </c>
      <c r="E7963" s="23">
        <v>2.4812427029792149E-2</v>
      </c>
      <c r="F7963" s="23">
        <v>5.9359019786007564E-2</v>
      </c>
      <c r="G7963" s="23">
        <v>-0.45182543853302298</v>
      </c>
      <c r="H7963" s="23">
        <v>-0.35859076229723125</v>
      </c>
      <c r="I7963" s="25">
        <f t="shared" si="496"/>
        <v>0</v>
      </c>
      <c r="J7963" s="25">
        <f t="shared" si="497"/>
        <v>0</v>
      </c>
      <c r="K7963" s="25">
        <f t="shared" si="498"/>
        <v>0</v>
      </c>
      <c r="L7963" s="25">
        <f t="shared" si="499"/>
        <v>0</v>
      </c>
      <c r="M7963" s="25">
        <v>0</v>
      </c>
      <c r="N7963" s="25" t="e">
        <v>#N/A</v>
      </c>
      <c r="O7963" s="25" t="e">
        <f>VLOOKUP(A7963,'NFkB target TFs'!$E$10:$E$54,1,FALSE)</f>
        <v>#N/A</v>
      </c>
      <c r="P7963" s="25" t="e">
        <f>VLOOKUP(A7963,'all NFkB targets'!$A$6:$A$571,1,FALSE)</f>
        <v>#N/A</v>
      </c>
    </row>
    <row r="7964" spans="1:16" x14ac:dyDescent="0.25">
      <c r="A7964" s="96" t="s">
        <v>14351</v>
      </c>
      <c r="B7964" s="21" t="s">
        <v>14352</v>
      </c>
      <c r="C7964" s="21"/>
      <c r="D7964" s="22">
        <v>0</v>
      </c>
      <c r="E7964" s="28">
        <v>0.6912430880405338</v>
      </c>
      <c r="F7964" s="28">
        <v>0.54727902474154333</v>
      </c>
      <c r="G7964" s="24">
        <v>-0.89762665578711698</v>
      </c>
      <c r="H7964" s="24">
        <v>-0.35870640872905291</v>
      </c>
      <c r="I7964" s="25">
        <f t="shared" si="496"/>
        <v>1</v>
      </c>
      <c r="J7964" s="25">
        <f t="shared" si="497"/>
        <v>0</v>
      </c>
      <c r="K7964" s="25">
        <f t="shared" si="498"/>
        <v>1</v>
      </c>
      <c r="L7964" s="25">
        <f t="shared" si="499"/>
        <v>0</v>
      </c>
      <c r="M7964" s="25">
        <v>1</v>
      </c>
      <c r="N7964" s="25" t="e">
        <v>#N/A</v>
      </c>
      <c r="O7964" s="25" t="e">
        <f>VLOOKUP(A7964,'NFkB target TFs'!$E$10:$E$54,1,FALSE)</f>
        <v>#N/A</v>
      </c>
      <c r="P7964" s="25" t="e">
        <f>VLOOKUP(A7964,'all NFkB targets'!$A$6:$A$571,1,FALSE)</f>
        <v>#N/A</v>
      </c>
    </row>
    <row r="7965" spans="1:16" x14ac:dyDescent="0.25">
      <c r="A7965" s="96" t="s">
        <v>13361</v>
      </c>
      <c r="B7965" s="21" t="s">
        <v>13362</v>
      </c>
      <c r="C7965" s="21"/>
      <c r="D7965" s="22">
        <v>0</v>
      </c>
      <c r="E7965" s="24">
        <v>-0.28354974512194392</v>
      </c>
      <c r="F7965" s="24">
        <v>-0.52039504113640001</v>
      </c>
      <c r="G7965" s="24">
        <v>-0.66986560381785043</v>
      </c>
      <c r="H7965" s="24">
        <v>-0.35908486755264984</v>
      </c>
      <c r="I7965" s="25">
        <f t="shared" si="496"/>
        <v>0</v>
      </c>
      <c r="J7965" s="25">
        <f t="shared" si="497"/>
        <v>0</v>
      </c>
      <c r="K7965" s="25">
        <f t="shared" si="498"/>
        <v>1</v>
      </c>
      <c r="L7965" s="25">
        <f t="shared" si="499"/>
        <v>0</v>
      </c>
      <c r="M7965" s="25">
        <v>1</v>
      </c>
      <c r="N7965" s="25" t="e">
        <v>#N/A</v>
      </c>
      <c r="O7965" s="25" t="e">
        <f>VLOOKUP(A7965,'NFkB target TFs'!$E$10:$E$54,1,FALSE)</f>
        <v>#N/A</v>
      </c>
      <c r="P7965" s="25" t="e">
        <f>VLOOKUP(A7965,'all NFkB targets'!$A$6:$A$571,1,FALSE)</f>
        <v>#N/A</v>
      </c>
    </row>
    <row r="7966" spans="1:16" x14ac:dyDescent="0.25">
      <c r="A7966" s="96" t="s">
        <v>6505</v>
      </c>
      <c r="B7966" s="21" t="s">
        <v>6506</v>
      </c>
      <c r="C7966" s="21"/>
      <c r="D7966" s="22">
        <v>0</v>
      </c>
      <c r="E7966" s="23">
        <v>0.36358956876105802</v>
      </c>
      <c r="F7966" s="23">
        <v>-0.40711990568156231</v>
      </c>
      <c r="G7966" s="23">
        <v>-0.32034428197070453</v>
      </c>
      <c r="H7966" s="23">
        <v>-0.35920230978530393</v>
      </c>
      <c r="I7966" s="25">
        <f t="shared" si="496"/>
        <v>0</v>
      </c>
      <c r="J7966" s="25">
        <f t="shared" si="497"/>
        <v>0</v>
      </c>
      <c r="K7966" s="25">
        <f t="shared" si="498"/>
        <v>0</v>
      </c>
      <c r="L7966" s="25">
        <f t="shared" si="499"/>
        <v>0</v>
      </c>
      <c r="M7966" s="25">
        <v>0</v>
      </c>
      <c r="N7966" s="25" t="e">
        <v>#N/A</v>
      </c>
      <c r="O7966" s="25" t="e">
        <f>VLOOKUP(A7966,'NFkB target TFs'!$E$10:$E$54,1,FALSE)</f>
        <v>#N/A</v>
      </c>
      <c r="P7966" s="25" t="e">
        <f>VLOOKUP(A7966,'all NFkB targets'!$A$6:$A$571,1,FALSE)</f>
        <v>#N/A</v>
      </c>
    </row>
    <row r="7967" spans="1:16" x14ac:dyDescent="0.25">
      <c r="A7967" s="96" t="s">
        <v>6288</v>
      </c>
      <c r="B7967" s="21" t="s">
        <v>6289</v>
      </c>
      <c r="C7967" s="21"/>
      <c r="D7967" s="22">
        <v>0</v>
      </c>
      <c r="E7967" s="23">
        <v>-0.16894934621108013</v>
      </c>
      <c r="F7967" s="23">
        <v>0.11000687062405343</v>
      </c>
      <c r="G7967" s="23">
        <v>0.16023773316512871</v>
      </c>
      <c r="H7967" s="23">
        <v>-0.35930389708446764</v>
      </c>
      <c r="I7967" s="25">
        <f t="shared" si="496"/>
        <v>0</v>
      </c>
      <c r="J7967" s="25">
        <f t="shared" si="497"/>
        <v>0</v>
      </c>
      <c r="K7967" s="25">
        <f t="shared" si="498"/>
        <v>0</v>
      </c>
      <c r="L7967" s="25">
        <f t="shared" si="499"/>
        <v>0</v>
      </c>
      <c r="M7967" s="25">
        <v>0</v>
      </c>
      <c r="N7967" s="25" t="e">
        <v>#N/A</v>
      </c>
      <c r="O7967" s="25" t="e">
        <f>VLOOKUP(A7967,'NFkB target TFs'!$E$10:$E$54,1,FALSE)</f>
        <v>#N/A</v>
      </c>
      <c r="P7967" s="25" t="e">
        <f>VLOOKUP(A7967,'all NFkB targets'!$A$6:$A$571,1,FALSE)</f>
        <v>#N/A</v>
      </c>
    </row>
    <row r="7968" spans="1:16" x14ac:dyDescent="0.25">
      <c r="A7968" s="96" t="s">
        <v>4164</v>
      </c>
      <c r="B7968" s="21" t="s">
        <v>4165</v>
      </c>
      <c r="C7968" s="21"/>
      <c r="D7968" s="22">
        <v>0</v>
      </c>
      <c r="E7968" s="23">
        <v>0.14855845160379272</v>
      </c>
      <c r="F7968" s="23">
        <v>-0.2044288101933821</v>
      </c>
      <c r="G7968" s="23">
        <v>-0.43631351810320862</v>
      </c>
      <c r="H7968" s="23">
        <v>-0.35954416806739969</v>
      </c>
      <c r="I7968" s="25">
        <f t="shared" si="496"/>
        <v>0</v>
      </c>
      <c r="J7968" s="25">
        <f t="shared" si="497"/>
        <v>0</v>
      </c>
      <c r="K7968" s="25">
        <f t="shared" si="498"/>
        <v>0</v>
      </c>
      <c r="L7968" s="25">
        <f t="shared" si="499"/>
        <v>0</v>
      </c>
      <c r="M7968" s="25">
        <v>0</v>
      </c>
      <c r="N7968" s="25" t="e">
        <v>#N/A</v>
      </c>
      <c r="O7968" s="25" t="e">
        <f>VLOOKUP(A7968,'NFkB target TFs'!$E$10:$E$54,1,FALSE)</f>
        <v>#N/A</v>
      </c>
      <c r="P7968" s="25" t="e">
        <f>VLOOKUP(A7968,'all NFkB targets'!$A$6:$A$571,1,FALSE)</f>
        <v>#N/A</v>
      </c>
    </row>
    <row r="7969" spans="1:16" x14ac:dyDescent="0.25">
      <c r="A7969" s="96" t="s">
        <v>13653</v>
      </c>
      <c r="B7969" s="21" t="s">
        <v>13654</v>
      </c>
      <c r="C7969" s="21"/>
      <c r="D7969" s="22">
        <v>0</v>
      </c>
      <c r="E7969" s="23">
        <v>3.5625353090429267E-2</v>
      </c>
      <c r="F7969" s="24">
        <v>-0.28436036389046332</v>
      </c>
      <c r="G7969" s="28">
        <v>0.5998577456967642</v>
      </c>
      <c r="H7969" s="24">
        <v>-0.35958484101746763</v>
      </c>
      <c r="I7969" s="25">
        <f t="shared" si="496"/>
        <v>0</v>
      </c>
      <c r="J7969" s="25">
        <f t="shared" si="497"/>
        <v>0</v>
      </c>
      <c r="K7969" s="25">
        <f t="shared" si="498"/>
        <v>1</v>
      </c>
      <c r="L7969" s="25">
        <f t="shared" si="499"/>
        <v>0</v>
      </c>
      <c r="M7969" s="25">
        <v>1</v>
      </c>
      <c r="N7969" s="25" t="e">
        <v>#N/A</v>
      </c>
      <c r="O7969" s="25" t="e">
        <f>VLOOKUP(A7969,'NFkB target TFs'!$E$10:$E$54,1,FALSE)</f>
        <v>#N/A</v>
      </c>
      <c r="P7969" s="25" t="e">
        <f>VLOOKUP(A7969,'all NFkB targets'!$A$6:$A$571,1,FALSE)</f>
        <v>#N/A</v>
      </c>
    </row>
    <row r="7970" spans="1:16" x14ac:dyDescent="0.25">
      <c r="A7970" s="96" t="s">
        <v>12130</v>
      </c>
      <c r="B7970" s="21" t="s">
        <v>12131</v>
      </c>
      <c r="C7970" s="21"/>
      <c r="D7970" s="22">
        <v>0</v>
      </c>
      <c r="E7970" s="24">
        <v>-0.73600949859953213</v>
      </c>
      <c r="F7970" s="28">
        <v>0.33931660755116844</v>
      </c>
      <c r="G7970" s="24">
        <v>-0.40215733546241139</v>
      </c>
      <c r="H7970" s="24">
        <v>-0.35977906941209847</v>
      </c>
      <c r="I7970" s="25">
        <f t="shared" si="496"/>
        <v>1</v>
      </c>
      <c r="J7970" s="25">
        <f t="shared" si="497"/>
        <v>0</v>
      </c>
      <c r="K7970" s="25">
        <f t="shared" si="498"/>
        <v>0</v>
      </c>
      <c r="L7970" s="25">
        <f t="shared" si="499"/>
        <v>0</v>
      </c>
      <c r="M7970" s="25">
        <v>1</v>
      </c>
      <c r="N7970" s="25" t="e">
        <v>#N/A</v>
      </c>
      <c r="O7970" s="25" t="e">
        <f>VLOOKUP(A7970,'NFkB target TFs'!$E$10:$E$54,1,FALSE)</f>
        <v>#N/A</v>
      </c>
      <c r="P7970" s="25" t="e">
        <f>VLOOKUP(A7970,'all NFkB targets'!$A$6:$A$571,1,FALSE)</f>
        <v>#N/A</v>
      </c>
    </row>
    <row r="7971" spans="1:16" x14ac:dyDescent="0.25">
      <c r="A7971" s="96" t="s">
        <v>5981</v>
      </c>
      <c r="B7971" s="21" t="s">
        <v>941</v>
      </c>
      <c r="C7971" s="21"/>
      <c r="D7971" s="22">
        <v>0</v>
      </c>
      <c r="E7971" s="23">
        <v>0.48264409285030668</v>
      </c>
      <c r="F7971" s="23">
        <v>-0.28856656101066064</v>
      </c>
      <c r="G7971" s="23">
        <v>-0.30243495415600979</v>
      </c>
      <c r="H7971" s="23">
        <v>-0.35998942885522373</v>
      </c>
      <c r="I7971" s="25">
        <f t="shared" si="496"/>
        <v>0</v>
      </c>
      <c r="J7971" s="25">
        <f t="shared" si="497"/>
        <v>0</v>
      </c>
      <c r="K7971" s="25">
        <f t="shared" si="498"/>
        <v>0</v>
      </c>
      <c r="L7971" s="25">
        <f t="shared" si="499"/>
        <v>0</v>
      </c>
      <c r="M7971" s="25">
        <v>0</v>
      </c>
      <c r="N7971" s="25" t="e">
        <v>#N/A</v>
      </c>
      <c r="O7971" s="25" t="e">
        <f>VLOOKUP(A7971,'NFkB target TFs'!$E$10:$E$54,1,FALSE)</f>
        <v>#N/A</v>
      </c>
      <c r="P7971" s="25" t="e">
        <f>VLOOKUP(A7971,'all NFkB targets'!$A$6:$A$571,1,FALSE)</f>
        <v>#N/A</v>
      </c>
    </row>
    <row r="7972" spans="1:16" x14ac:dyDescent="0.25">
      <c r="A7972" s="96" t="s">
        <v>6490</v>
      </c>
      <c r="B7972" s="21" t="s">
        <v>941</v>
      </c>
      <c r="C7972" s="21"/>
      <c r="D7972" s="22">
        <v>0</v>
      </c>
      <c r="E7972" s="23">
        <v>-6.3637166021969629E-2</v>
      </c>
      <c r="F7972" s="23">
        <v>-0.49064100060166288</v>
      </c>
      <c r="G7972" s="23">
        <v>0.12638302417364317</v>
      </c>
      <c r="H7972" s="23">
        <v>-0.36007904208190206</v>
      </c>
      <c r="I7972" s="25">
        <f t="shared" si="496"/>
        <v>0</v>
      </c>
      <c r="J7972" s="25">
        <f t="shared" si="497"/>
        <v>0</v>
      </c>
      <c r="K7972" s="25">
        <f t="shared" si="498"/>
        <v>0</v>
      </c>
      <c r="L7972" s="25">
        <f t="shared" si="499"/>
        <v>0</v>
      </c>
      <c r="M7972" s="25">
        <v>0</v>
      </c>
      <c r="N7972" s="25" t="e">
        <v>#N/A</v>
      </c>
      <c r="O7972" s="25" t="e">
        <f>VLOOKUP(A7972,'NFkB target TFs'!$E$10:$E$54,1,FALSE)</f>
        <v>#N/A</v>
      </c>
      <c r="P7972" s="25" t="e">
        <f>VLOOKUP(A7972,'all NFkB targets'!$A$6:$A$571,1,FALSE)</f>
        <v>#N/A</v>
      </c>
    </row>
    <row r="7973" spans="1:16" x14ac:dyDescent="0.25">
      <c r="A7973" s="96" t="s">
        <v>3346</v>
      </c>
      <c r="B7973" s="21" t="s">
        <v>3347</v>
      </c>
      <c r="C7973" s="21"/>
      <c r="D7973" s="22">
        <v>0</v>
      </c>
      <c r="E7973" s="23">
        <v>0.42151064647570963</v>
      </c>
      <c r="F7973" s="23">
        <v>-7.353659330518432E-2</v>
      </c>
      <c r="G7973" s="23">
        <v>0.29947552321495396</v>
      </c>
      <c r="H7973" s="23">
        <v>-0.36011427411894692</v>
      </c>
      <c r="I7973" s="25">
        <f t="shared" si="496"/>
        <v>0</v>
      </c>
      <c r="J7973" s="25">
        <f t="shared" si="497"/>
        <v>0</v>
      </c>
      <c r="K7973" s="25">
        <f t="shared" si="498"/>
        <v>0</v>
      </c>
      <c r="L7973" s="25">
        <f t="shared" si="499"/>
        <v>0</v>
      </c>
      <c r="M7973" s="25">
        <v>0</v>
      </c>
      <c r="N7973" s="25" t="e">
        <v>#N/A</v>
      </c>
      <c r="O7973" s="25" t="e">
        <f>VLOOKUP(A7973,'NFkB target TFs'!$E$10:$E$54,1,FALSE)</f>
        <v>#N/A</v>
      </c>
      <c r="P7973" s="25" t="e">
        <f>VLOOKUP(A7973,'all NFkB targets'!$A$6:$A$571,1,FALSE)</f>
        <v>#N/A</v>
      </c>
    </row>
    <row r="7974" spans="1:16" x14ac:dyDescent="0.25">
      <c r="A7974" s="96" t="s">
        <v>3175</v>
      </c>
      <c r="B7974" s="21" t="s">
        <v>3176</v>
      </c>
      <c r="C7974" s="21"/>
      <c r="D7974" s="22">
        <v>0</v>
      </c>
      <c r="E7974" s="23">
        <v>-0.16706630074661347</v>
      </c>
      <c r="F7974" s="23">
        <v>-0.35912106122838622</v>
      </c>
      <c r="G7974" s="23">
        <v>-0.15979404773738479</v>
      </c>
      <c r="H7974" s="23">
        <v>-0.36043793379674133</v>
      </c>
      <c r="I7974" s="25">
        <f t="shared" si="496"/>
        <v>0</v>
      </c>
      <c r="J7974" s="25">
        <f t="shared" si="497"/>
        <v>0</v>
      </c>
      <c r="K7974" s="25">
        <f t="shared" si="498"/>
        <v>0</v>
      </c>
      <c r="L7974" s="25">
        <f t="shared" si="499"/>
        <v>0</v>
      </c>
      <c r="M7974" s="25">
        <v>0</v>
      </c>
      <c r="N7974" s="25" t="e">
        <v>#N/A</v>
      </c>
      <c r="O7974" s="25" t="e">
        <f>VLOOKUP(A7974,'NFkB target TFs'!$E$10:$E$54,1,FALSE)</f>
        <v>#N/A</v>
      </c>
      <c r="P7974" s="25" t="e">
        <f>VLOOKUP(A7974,'all NFkB targets'!$A$6:$A$571,1,FALSE)</f>
        <v>#N/A</v>
      </c>
    </row>
    <row r="7975" spans="1:16" x14ac:dyDescent="0.25">
      <c r="A7975" s="96" t="s">
        <v>2554</v>
      </c>
      <c r="B7975" s="21" t="s">
        <v>2555</v>
      </c>
      <c r="C7975" s="21"/>
      <c r="D7975" s="22">
        <v>0</v>
      </c>
      <c r="E7975" s="23">
        <v>0.46719677673586518</v>
      </c>
      <c r="F7975" s="23">
        <v>0.35522810404354027</v>
      </c>
      <c r="G7975" s="23">
        <v>-0.10430356073646796</v>
      </c>
      <c r="H7975" s="23">
        <v>-0.36084440299731363</v>
      </c>
      <c r="I7975" s="25">
        <f t="shared" si="496"/>
        <v>0</v>
      </c>
      <c r="J7975" s="25">
        <f t="shared" si="497"/>
        <v>0</v>
      </c>
      <c r="K7975" s="25">
        <f t="shared" si="498"/>
        <v>0</v>
      </c>
      <c r="L7975" s="25">
        <f t="shared" si="499"/>
        <v>0</v>
      </c>
      <c r="M7975" s="25">
        <v>0</v>
      </c>
      <c r="N7975" s="25" t="e">
        <v>#N/A</v>
      </c>
      <c r="O7975" s="25" t="e">
        <f>VLOOKUP(A7975,'NFkB target TFs'!$E$10:$E$54,1,FALSE)</f>
        <v>#N/A</v>
      </c>
      <c r="P7975" s="25" t="e">
        <f>VLOOKUP(A7975,'all NFkB targets'!$A$6:$A$571,1,FALSE)</f>
        <v>#N/A</v>
      </c>
    </row>
    <row r="7976" spans="1:16" x14ac:dyDescent="0.25">
      <c r="A7976" s="96" t="s">
        <v>12724</v>
      </c>
      <c r="B7976" s="21" t="s">
        <v>12725</v>
      </c>
      <c r="C7976" s="21"/>
      <c r="D7976" s="22">
        <v>0</v>
      </c>
      <c r="E7976" s="24">
        <v>-0.44863346855044767</v>
      </c>
      <c r="F7976" s="28">
        <v>0.88510801484049528</v>
      </c>
      <c r="G7976" s="23">
        <v>6.6132725510173504E-2</v>
      </c>
      <c r="H7976" s="24">
        <v>-0.36131688011101981</v>
      </c>
      <c r="I7976" s="25">
        <f t="shared" si="496"/>
        <v>0</v>
      </c>
      <c r="J7976" s="25">
        <f t="shared" si="497"/>
        <v>1</v>
      </c>
      <c r="K7976" s="25">
        <f t="shared" si="498"/>
        <v>0</v>
      </c>
      <c r="L7976" s="25">
        <f t="shared" si="499"/>
        <v>0</v>
      </c>
      <c r="M7976" s="25">
        <v>1</v>
      </c>
      <c r="N7976" s="25" t="e">
        <v>#N/A</v>
      </c>
      <c r="O7976" s="25" t="e">
        <f>VLOOKUP(A7976,'NFkB target TFs'!$E$10:$E$54,1,FALSE)</f>
        <v>#N/A</v>
      </c>
      <c r="P7976" s="25" t="e">
        <f>VLOOKUP(A7976,'all NFkB targets'!$A$6:$A$571,1,FALSE)</f>
        <v>#N/A</v>
      </c>
    </row>
    <row r="7977" spans="1:16" x14ac:dyDescent="0.25">
      <c r="A7977" s="96" t="s">
        <v>12124</v>
      </c>
      <c r="B7977" s="21" t="s">
        <v>12125</v>
      </c>
      <c r="C7977" s="21"/>
      <c r="D7977" s="22">
        <v>0</v>
      </c>
      <c r="E7977" s="28">
        <v>0.80250344058368062</v>
      </c>
      <c r="F7977" s="28">
        <v>0.20782363375752044</v>
      </c>
      <c r="G7977" s="24">
        <v>-0.25410490672735198</v>
      </c>
      <c r="H7977" s="24">
        <v>-0.36138694521805997</v>
      </c>
      <c r="I7977" s="25">
        <f t="shared" si="496"/>
        <v>1</v>
      </c>
      <c r="J7977" s="25">
        <f t="shared" si="497"/>
        <v>0</v>
      </c>
      <c r="K7977" s="25">
        <f t="shared" si="498"/>
        <v>0</v>
      </c>
      <c r="L7977" s="25">
        <f t="shared" si="499"/>
        <v>0</v>
      </c>
      <c r="M7977" s="25">
        <v>1</v>
      </c>
      <c r="N7977" s="25" t="e">
        <v>#N/A</v>
      </c>
      <c r="O7977" s="25" t="e">
        <f>VLOOKUP(A7977,'NFkB target TFs'!$E$10:$E$54,1,FALSE)</f>
        <v>#N/A</v>
      </c>
      <c r="P7977" s="25" t="e">
        <f>VLOOKUP(A7977,'all NFkB targets'!$A$6:$A$571,1,FALSE)</f>
        <v>#N/A</v>
      </c>
    </row>
    <row r="7978" spans="1:16" x14ac:dyDescent="0.25">
      <c r="A7978" s="96" t="s">
        <v>2894</v>
      </c>
      <c r="B7978" s="21" t="s">
        <v>2895</v>
      </c>
      <c r="C7978" s="21"/>
      <c r="D7978" s="22">
        <v>0</v>
      </c>
      <c r="E7978" s="23">
        <v>0.25603757575834402</v>
      </c>
      <c r="F7978" s="23">
        <v>-3.0641628103532961E-2</v>
      </c>
      <c r="G7978" s="23">
        <v>-0.16128090703306053</v>
      </c>
      <c r="H7978" s="23">
        <v>-0.36165531310116977</v>
      </c>
      <c r="I7978" s="25">
        <f t="shared" si="496"/>
        <v>0</v>
      </c>
      <c r="J7978" s="25">
        <f t="shared" si="497"/>
        <v>0</v>
      </c>
      <c r="K7978" s="25">
        <f t="shared" si="498"/>
        <v>0</v>
      </c>
      <c r="L7978" s="25">
        <f t="shared" si="499"/>
        <v>0</v>
      </c>
      <c r="M7978" s="25">
        <v>0</v>
      </c>
      <c r="N7978" s="25" t="e">
        <v>#N/A</v>
      </c>
      <c r="O7978" s="25" t="e">
        <f>VLOOKUP(A7978,'NFkB target TFs'!$E$10:$E$54,1,FALSE)</f>
        <v>#N/A</v>
      </c>
      <c r="P7978" s="25" t="e">
        <f>VLOOKUP(A7978,'all NFkB targets'!$A$6:$A$571,1,FALSE)</f>
        <v>#N/A</v>
      </c>
    </row>
    <row r="7979" spans="1:16" x14ac:dyDescent="0.25">
      <c r="A7979" s="96" t="s">
        <v>10249</v>
      </c>
      <c r="B7979" s="21" t="s">
        <v>10250</v>
      </c>
      <c r="C7979" s="21"/>
      <c r="D7979" s="22">
        <v>0</v>
      </c>
      <c r="E7979" s="23">
        <v>-0.26680891439647042</v>
      </c>
      <c r="F7979" s="23">
        <v>7.8164362784900757E-2</v>
      </c>
      <c r="G7979" s="23">
        <v>-0.4089106396393169</v>
      </c>
      <c r="H7979" s="23">
        <v>-0.36219900744919098</v>
      </c>
      <c r="I7979" s="25">
        <f t="shared" si="496"/>
        <v>0</v>
      </c>
      <c r="J7979" s="25">
        <f t="shared" si="497"/>
        <v>0</v>
      </c>
      <c r="K7979" s="25">
        <f t="shared" si="498"/>
        <v>0</v>
      </c>
      <c r="L7979" s="25">
        <f t="shared" si="499"/>
        <v>0</v>
      </c>
      <c r="M7979" s="25">
        <v>0</v>
      </c>
      <c r="N7979" s="25" t="e">
        <v>#N/A</v>
      </c>
      <c r="O7979" s="25" t="e">
        <f>VLOOKUP(A7979,'NFkB target TFs'!$E$10:$E$54,1,FALSE)</f>
        <v>#N/A</v>
      </c>
      <c r="P7979" s="25" t="e">
        <f>VLOOKUP(A7979,'all NFkB targets'!$A$6:$A$571,1,FALSE)</f>
        <v>#N/A</v>
      </c>
    </row>
    <row r="7980" spans="1:16" x14ac:dyDescent="0.25">
      <c r="A7980" s="96" t="s">
        <v>14474</v>
      </c>
      <c r="B7980" s="21" t="s">
        <v>14475</v>
      </c>
      <c r="C7980" s="21"/>
      <c r="D7980" s="22">
        <v>0</v>
      </c>
      <c r="E7980" s="24">
        <v>-0.41252959780092308</v>
      </c>
      <c r="F7980" s="24">
        <v>-0.62168749784453214</v>
      </c>
      <c r="G7980" s="24">
        <v>-0.64694763894434626</v>
      </c>
      <c r="H7980" s="24">
        <v>-0.36236330824971519</v>
      </c>
      <c r="I7980" s="25">
        <f t="shared" ref="I7980:I8043" si="500">IF(ABS(E7980)&gt;0.585,1,0)</f>
        <v>0</v>
      </c>
      <c r="J7980" s="25">
        <f t="shared" ref="J7980:J8043" si="501">IF(ABS(F7980)&gt;0.585,1,0)</f>
        <v>1</v>
      </c>
      <c r="K7980" s="25">
        <f t="shared" ref="K7980:K8043" si="502">IF(ABS(G7980)&gt;0.585,1,0)</f>
        <v>1</v>
      </c>
      <c r="L7980" s="25">
        <f t="shared" ref="L7980:L8043" si="503">IF(ABS(H7980)&gt;0.585,1,0)</f>
        <v>0</v>
      </c>
      <c r="M7980" s="25">
        <v>1</v>
      </c>
      <c r="N7980" s="25" t="e">
        <v>#N/A</v>
      </c>
      <c r="O7980" s="25" t="e">
        <f>VLOOKUP(A7980,'NFkB target TFs'!$E$10:$E$54,1,FALSE)</f>
        <v>#N/A</v>
      </c>
      <c r="P7980" s="25" t="e">
        <f>VLOOKUP(A7980,'all NFkB targets'!$A$6:$A$571,1,FALSE)</f>
        <v>#N/A</v>
      </c>
    </row>
    <row r="7981" spans="1:16" x14ac:dyDescent="0.25">
      <c r="A7981" s="96" t="s">
        <v>13705</v>
      </c>
      <c r="B7981" s="21" t="s">
        <v>13706</v>
      </c>
      <c r="C7981" s="21"/>
      <c r="D7981" s="22">
        <v>0</v>
      </c>
      <c r="E7981" s="24">
        <v>-0.26609079737510483</v>
      </c>
      <c r="F7981" s="28">
        <v>0.22271952598378256</v>
      </c>
      <c r="G7981" s="24">
        <v>-0.78713507561321616</v>
      </c>
      <c r="H7981" s="24">
        <v>-0.36255163572427329</v>
      </c>
      <c r="I7981" s="25">
        <f t="shared" si="500"/>
        <v>0</v>
      </c>
      <c r="J7981" s="25">
        <f t="shared" si="501"/>
        <v>0</v>
      </c>
      <c r="K7981" s="25">
        <f t="shared" si="502"/>
        <v>1</v>
      </c>
      <c r="L7981" s="25">
        <f t="shared" si="503"/>
        <v>0</v>
      </c>
      <c r="M7981" s="25">
        <v>1</v>
      </c>
      <c r="N7981" s="25" t="e">
        <v>#N/A</v>
      </c>
      <c r="O7981" s="25" t="e">
        <f>VLOOKUP(A7981,'NFkB target TFs'!$E$10:$E$54,1,FALSE)</f>
        <v>#N/A</v>
      </c>
      <c r="P7981" s="25" t="e">
        <f>VLOOKUP(A7981,'all NFkB targets'!$A$6:$A$571,1,FALSE)</f>
        <v>#N/A</v>
      </c>
    </row>
    <row r="7982" spans="1:16" x14ac:dyDescent="0.25">
      <c r="A7982" s="96" t="s">
        <v>7856</v>
      </c>
      <c r="B7982" s="21" t="s">
        <v>7857</v>
      </c>
      <c r="C7982" s="21"/>
      <c r="D7982" s="22">
        <v>0</v>
      </c>
      <c r="E7982" s="23">
        <v>-0.47721290605519018</v>
      </c>
      <c r="F7982" s="23">
        <v>-0.2988432131748891</v>
      </c>
      <c r="G7982" s="23">
        <v>-0.46217398347185479</v>
      </c>
      <c r="H7982" s="23">
        <v>-0.3626161370753257</v>
      </c>
      <c r="I7982" s="25">
        <f t="shared" si="500"/>
        <v>0</v>
      </c>
      <c r="J7982" s="25">
        <f t="shared" si="501"/>
        <v>0</v>
      </c>
      <c r="K7982" s="25">
        <f t="shared" si="502"/>
        <v>0</v>
      </c>
      <c r="L7982" s="25">
        <f t="shared" si="503"/>
        <v>0</v>
      </c>
      <c r="M7982" s="25">
        <v>0</v>
      </c>
      <c r="N7982" s="25" t="e">
        <v>#N/A</v>
      </c>
      <c r="O7982" s="25" t="e">
        <f>VLOOKUP(A7982,'NFkB target TFs'!$E$10:$E$54,1,FALSE)</f>
        <v>#N/A</v>
      </c>
      <c r="P7982" s="25" t="e">
        <f>VLOOKUP(A7982,'all NFkB targets'!$A$6:$A$571,1,FALSE)</f>
        <v>#N/A</v>
      </c>
    </row>
    <row r="7983" spans="1:16" x14ac:dyDescent="0.25">
      <c r="A7983" s="96" t="s">
        <v>4752</v>
      </c>
      <c r="B7983" s="21" t="s">
        <v>4753</v>
      </c>
      <c r="C7983" s="21"/>
      <c r="D7983" s="22">
        <v>0</v>
      </c>
      <c r="E7983" s="23">
        <v>-0.12149416038914951</v>
      </c>
      <c r="F7983" s="23">
        <v>-0.26983976544195665</v>
      </c>
      <c r="G7983" s="23">
        <v>-0.17326354731277741</v>
      </c>
      <c r="H7983" s="23">
        <v>-0.36261718537985316</v>
      </c>
      <c r="I7983" s="25">
        <f t="shared" si="500"/>
        <v>0</v>
      </c>
      <c r="J7983" s="25">
        <f t="shared" si="501"/>
        <v>0</v>
      </c>
      <c r="K7983" s="25">
        <f t="shared" si="502"/>
        <v>0</v>
      </c>
      <c r="L7983" s="25">
        <f t="shared" si="503"/>
        <v>0</v>
      </c>
      <c r="M7983" s="25">
        <v>0</v>
      </c>
      <c r="N7983" s="25" t="e">
        <v>#N/A</v>
      </c>
      <c r="O7983" s="25" t="e">
        <f>VLOOKUP(A7983,'NFkB target TFs'!$E$10:$E$54,1,FALSE)</f>
        <v>#N/A</v>
      </c>
      <c r="P7983" s="25" t="e">
        <f>VLOOKUP(A7983,'all NFkB targets'!$A$6:$A$571,1,FALSE)</f>
        <v>#N/A</v>
      </c>
    </row>
    <row r="7984" spans="1:16" x14ac:dyDescent="0.25">
      <c r="A7984" s="96" t="s">
        <v>13968</v>
      </c>
      <c r="B7984" s="21" t="s">
        <v>13969</v>
      </c>
      <c r="C7984" s="21"/>
      <c r="D7984" s="22">
        <v>0</v>
      </c>
      <c r="E7984" s="23">
        <v>6.2156416621934156E-2</v>
      </c>
      <c r="F7984" s="24">
        <v>-0.20629768772446952</v>
      </c>
      <c r="G7984" s="24">
        <v>-0.6458447428681785</v>
      </c>
      <c r="H7984" s="24">
        <v>-0.36273152921258345</v>
      </c>
      <c r="I7984" s="25">
        <f t="shared" si="500"/>
        <v>0</v>
      </c>
      <c r="J7984" s="25">
        <f t="shared" si="501"/>
        <v>0</v>
      </c>
      <c r="K7984" s="25">
        <f t="shared" si="502"/>
        <v>1</v>
      </c>
      <c r="L7984" s="25">
        <f t="shared" si="503"/>
        <v>0</v>
      </c>
      <c r="M7984" s="25">
        <v>1</v>
      </c>
      <c r="N7984" s="25" t="e">
        <v>#N/A</v>
      </c>
      <c r="O7984" s="25" t="e">
        <f>VLOOKUP(A7984,'NFkB target TFs'!$E$10:$E$54,1,FALSE)</f>
        <v>#N/A</v>
      </c>
      <c r="P7984" s="25" t="e">
        <f>VLOOKUP(A7984,'all NFkB targets'!$A$6:$A$571,1,FALSE)</f>
        <v>#N/A</v>
      </c>
    </row>
    <row r="7985" spans="1:16" x14ac:dyDescent="0.25">
      <c r="A7985" s="96" t="s">
        <v>6740</v>
      </c>
      <c r="B7985" s="21" t="s">
        <v>6741</v>
      </c>
      <c r="C7985" s="21"/>
      <c r="D7985" s="22">
        <v>0</v>
      </c>
      <c r="E7985" s="23">
        <v>0.13956686971796969</v>
      </c>
      <c r="F7985" s="23">
        <v>-0.22510429185697878</v>
      </c>
      <c r="G7985" s="23">
        <v>-0.11076856874251365</v>
      </c>
      <c r="H7985" s="23">
        <v>-0.36278248701768584</v>
      </c>
      <c r="I7985" s="25">
        <f t="shared" si="500"/>
        <v>0</v>
      </c>
      <c r="J7985" s="25">
        <f t="shared" si="501"/>
        <v>0</v>
      </c>
      <c r="K7985" s="25">
        <f t="shared" si="502"/>
        <v>0</v>
      </c>
      <c r="L7985" s="25">
        <f t="shared" si="503"/>
        <v>0</v>
      </c>
      <c r="M7985" s="25">
        <v>0</v>
      </c>
      <c r="N7985" s="25" t="e">
        <v>#N/A</v>
      </c>
      <c r="O7985" s="25" t="e">
        <f>VLOOKUP(A7985,'NFkB target TFs'!$E$10:$E$54,1,FALSE)</f>
        <v>#N/A</v>
      </c>
      <c r="P7985" s="25" t="e">
        <f>VLOOKUP(A7985,'all NFkB targets'!$A$6:$A$571,1,FALSE)</f>
        <v>#N/A</v>
      </c>
    </row>
    <row r="7986" spans="1:16" x14ac:dyDescent="0.25">
      <c r="A7986" s="96" t="s">
        <v>11962</v>
      </c>
      <c r="B7986" s="21" t="s">
        <v>11963</v>
      </c>
      <c r="C7986" s="21"/>
      <c r="D7986" s="22">
        <v>0</v>
      </c>
      <c r="E7986" s="23">
        <v>-0.53901746310699206</v>
      </c>
      <c r="F7986" s="23">
        <v>0.25898188900932095</v>
      </c>
      <c r="G7986" s="23">
        <v>-0.29271390718128459</v>
      </c>
      <c r="H7986" s="23">
        <v>-0.36294997414592622</v>
      </c>
      <c r="I7986" s="25">
        <f t="shared" si="500"/>
        <v>0</v>
      </c>
      <c r="J7986" s="25">
        <f t="shared" si="501"/>
        <v>0</v>
      </c>
      <c r="K7986" s="25">
        <f t="shared" si="502"/>
        <v>0</v>
      </c>
      <c r="L7986" s="25">
        <f t="shared" si="503"/>
        <v>0</v>
      </c>
      <c r="M7986" s="25">
        <v>0</v>
      </c>
      <c r="N7986" s="25" t="e">
        <v>#N/A</v>
      </c>
      <c r="O7986" s="25" t="e">
        <f>VLOOKUP(A7986,'NFkB target TFs'!$E$10:$E$54,1,FALSE)</f>
        <v>#N/A</v>
      </c>
      <c r="P7986" s="25" t="e">
        <f>VLOOKUP(A7986,'all NFkB targets'!$A$6:$A$571,1,FALSE)</f>
        <v>#N/A</v>
      </c>
    </row>
    <row r="7987" spans="1:16" x14ac:dyDescent="0.25">
      <c r="A7987" s="96" t="s">
        <v>2460</v>
      </c>
      <c r="B7987" s="21" t="s">
        <v>2461</v>
      </c>
      <c r="C7987" s="21"/>
      <c r="D7987" s="22">
        <v>0</v>
      </c>
      <c r="E7987" s="23">
        <v>3.7905498438232425E-2</v>
      </c>
      <c r="F7987" s="23">
        <v>-0.45884812215173398</v>
      </c>
      <c r="G7987" s="23">
        <v>9.4117032957143007E-2</v>
      </c>
      <c r="H7987" s="23">
        <v>-0.36329774906176904</v>
      </c>
      <c r="I7987" s="25">
        <f t="shared" si="500"/>
        <v>0</v>
      </c>
      <c r="J7987" s="25">
        <f t="shared" si="501"/>
        <v>0</v>
      </c>
      <c r="K7987" s="25">
        <f t="shared" si="502"/>
        <v>0</v>
      </c>
      <c r="L7987" s="25">
        <f t="shared" si="503"/>
        <v>0</v>
      </c>
      <c r="M7987" s="25">
        <v>0</v>
      </c>
      <c r="N7987" s="25" t="e">
        <v>#N/A</v>
      </c>
      <c r="O7987" s="25" t="e">
        <f>VLOOKUP(A7987,'NFkB target TFs'!$E$10:$E$54,1,FALSE)</f>
        <v>#N/A</v>
      </c>
      <c r="P7987" s="25" t="e">
        <f>VLOOKUP(A7987,'all NFkB targets'!$A$6:$A$571,1,FALSE)</f>
        <v>#N/A</v>
      </c>
    </row>
    <row r="7988" spans="1:16" x14ac:dyDescent="0.25">
      <c r="A7988" s="96" t="s">
        <v>11880</v>
      </c>
      <c r="B7988" s="21" t="s">
        <v>941</v>
      </c>
      <c r="C7988" s="21"/>
      <c r="D7988" s="22">
        <v>0</v>
      </c>
      <c r="E7988" s="23">
        <v>0.1237499245436755</v>
      </c>
      <c r="F7988" s="23">
        <v>0.24884103853580133</v>
      </c>
      <c r="G7988" s="23">
        <v>-0.17043468125908148</v>
      </c>
      <c r="H7988" s="23">
        <v>-0.36330502075450477</v>
      </c>
      <c r="I7988" s="25">
        <f t="shared" si="500"/>
        <v>0</v>
      </c>
      <c r="J7988" s="25">
        <f t="shared" si="501"/>
        <v>0</v>
      </c>
      <c r="K7988" s="25">
        <f t="shared" si="502"/>
        <v>0</v>
      </c>
      <c r="L7988" s="25">
        <f t="shared" si="503"/>
        <v>0</v>
      </c>
      <c r="M7988" s="25">
        <v>0</v>
      </c>
      <c r="N7988" s="25" t="e">
        <v>#N/A</v>
      </c>
      <c r="O7988" s="25" t="e">
        <f>VLOOKUP(A7988,'NFkB target TFs'!$E$10:$E$54,1,FALSE)</f>
        <v>#N/A</v>
      </c>
      <c r="P7988" s="25" t="e">
        <f>VLOOKUP(A7988,'all NFkB targets'!$A$6:$A$571,1,FALSE)</f>
        <v>#N/A</v>
      </c>
    </row>
    <row r="7989" spans="1:16" x14ac:dyDescent="0.25">
      <c r="A7989" s="96" t="s">
        <v>14675</v>
      </c>
      <c r="B7989" s="21" t="s">
        <v>941</v>
      </c>
      <c r="C7989" s="21"/>
      <c r="D7989" s="22">
        <v>0</v>
      </c>
      <c r="E7989" s="23">
        <v>2.6377337996158837E-2</v>
      </c>
      <c r="F7989" s="24">
        <v>-0.58798287117070569</v>
      </c>
      <c r="G7989" s="24">
        <v>-1.1372935623910088</v>
      </c>
      <c r="H7989" s="24">
        <v>-0.36457368173858512</v>
      </c>
      <c r="I7989" s="25">
        <f t="shared" si="500"/>
        <v>0</v>
      </c>
      <c r="J7989" s="25">
        <f t="shared" si="501"/>
        <v>1</v>
      </c>
      <c r="K7989" s="25">
        <f t="shared" si="502"/>
        <v>1</v>
      </c>
      <c r="L7989" s="25">
        <f t="shared" si="503"/>
        <v>0</v>
      </c>
      <c r="M7989" s="25">
        <v>1</v>
      </c>
      <c r="N7989" s="25" t="e">
        <v>#N/A</v>
      </c>
      <c r="O7989" s="25" t="e">
        <f>VLOOKUP(A7989,'NFkB target TFs'!$E$10:$E$54,1,FALSE)</f>
        <v>#N/A</v>
      </c>
      <c r="P7989" s="25" t="e">
        <f>VLOOKUP(A7989,'all NFkB targets'!$A$6:$A$571,1,FALSE)</f>
        <v>#N/A</v>
      </c>
    </row>
    <row r="7990" spans="1:16" x14ac:dyDescent="0.25">
      <c r="A7990" s="96" t="s">
        <v>8007</v>
      </c>
      <c r="B7990" s="21" t="s">
        <v>8008</v>
      </c>
      <c r="C7990" s="21"/>
      <c r="D7990" s="22">
        <v>0</v>
      </c>
      <c r="E7990" s="23">
        <v>-0.37064160327128126</v>
      </c>
      <c r="F7990" s="23">
        <v>-0.41951669485848631</v>
      </c>
      <c r="G7990" s="23">
        <v>-5.04266326710417E-2</v>
      </c>
      <c r="H7990" s="23">
        <v>-0.3651641103190616</v>
      </c>
      <c r="I7990" s="25">
        <f t="shared" si="500"/>
        <v>0</v>
      </c>
      <c r="J7990" s="25">
        <f t="shared" si="501"/>
        <v>0</v>
      </c>
      <c r="K7990" s="25">
        <f t="shared" si="502"/>
        <v>0</v>
      </c>
      <c r="L7990" s="25">
        <f t="shared" si="503"/>
        <v>0</v>
      </c>
      <c r="M7990" s="25">
        <v>0</v>
      </c>
      <c r="N7990" s="25" t="e">
        <v>#N/A</v>
      </c>
      <c r="O7990" s="25" t="e">
        <f>VLOOKUP(A7990,'NFkB target TFs'!$E$10:$E$54,1,FALSE)</f>
        <v>#N/A</v>
      </c>
      <c r="P7990" s="25" t="e">
        <f>VLOOKUP(A7990,'all NFkB targets'!$A$6:$A$571,1,FALSE)</f>
        <v>#N/A</v>
      </c>
    </row>
    <row r="7991" spans="1:16" x14ac:dyDescent="0.25">
      <c r="A7991" s="96" t="s">
        <v>787</v>
      </c>
      <c r="B7991" s="21" t="s">
        <v>788</v>
      </c>
      <c r="C7991" s="21"/>
      <c r="D7991" s="22">
        <v>0</v>
      </c>
      <c r="E7991" s="23">
        <v>-0.19910010007969492</v>
      </c>
      <c r="F7991" s="23">
        <v>-0.44398887297497297</v>
      </c>
      <c r="G7991" s="23">
        <v>-0.31049045267436776</v>
      </c>
      <c r="H7991" s="23">
        <v>-0.36566201318343355</v>
      </c>
      <c r="I7991" s="25">
        <f t="shared" si="500"/>
        <v>0</v>
      </c>
      <c r="J7991" s="25">
        <f t="shared" si="501"/>
        <v>0</v>
      </c>
      <c r="K7991" s="25">
        <f t="shared" si="502"/>
        <v>0</v>
      </c>
      <c r="L7991" s="25">
        <f t="shared" si="503"/>
        <v>0</v>
      </c>
      <c r="M7991" s="25">
        <v>0</v>
      </c>
      <c r="N7991" s="25" t="e">
        <v>#N/A</v>
      </c>
      <c r="O7991" s="25" t="e">
        <f>VLOOKUP(A7991,'NFkB target TFs'!$E$10:$E$54,1,FALSE)</f>
        <v>#N/A</v>
      </c>
      <c r="P7991" s="25" t="e">
        <f>VLOOKUP(A7991,'all NFkB targets'!$A$6:$A$571,1,FALSE)</f>
        <v>#N/A</v>
      </c>
    </row>
    <row r="7992" spans="1:16" x14ac:dyDescent="0.25">
      <c r="A7992" s="96" t="s">
        <v>3257</v>
      </c>
      <c r="B7992" s="21" t="s">
        <v>3258</v>
      </c>
      <c r="C7992" s="21"/>
      <c r="D7992" s="22">
        <v>0</v>
      </c>
      <c r="E7992" s="23">
        <v>-0.23839339093904202</v>
      </c>
      <c r="F7992" s="23">
        <v>-0.17799019255327325</v>
      </c>
      <c r="G7992" s="23">
        <v>-0.42313477521373222</v>
      </c>
      <c r="H7992" s="23">
        <v>-0.36735848106482449</v>
      </c>
      <c r="I7992" s="25">
        <f t="shared" si="500"/>
        <v>0</v>
      </c>
      <c r="J7992" s="25">
        <f t="shared" si="501"/>
        <v>0</v>
      </c>
      <c r="K7992" s="25">
        <f t="shared" si="502"/>
        <v>0</v>
      </c>
      <c r="L7992" s="25">
        <f t="shared" si="503"/>
        <v>0</v>
      </c>
      <c r="M7992" s="25">
        <v>0</v>
      </c>
      <c r="N7992" s="25" t="e">
        <v>#N/A</v>
      </c>
      <c r="O7992" s="25" t="e">
        <f>VLOOKUP(A7992,'NFkB target TFs'!$E$10:$E$54,1,FALSE)</f>
        <v>#N/A</v>
      </c>
      <c r="P7992" s="25" t="e">
        <f>VLOOKUP(A7992,'all NFkB targets'!$A$6:$A$571,1,FALSE)</f>
        <v>#N/A</v>
      </c>
    </row>
    <row r="7993" spans="1:16" x14ac:dyDescent="0.25">
      <c r="A7993" s="96" t="s">
        <v>5333</v>
      </c>
      <c r="B7993" s="21" t="s">
        <v>5334</v>
      </c>
      <c r="C7993" s="21"/>
      <c r="D7993" s="22">
        <v>0</v>
      </c>
      <c r="E7993" s="23">
        <v>0.27681164760194421</v>
      </c>
      <c r="F7993" s="23">
        <v>-0.10248295760125115</v>
      </c>
      <c r="G7993" s="23">
        <v>-0.28145672263259069</v>
      </c>
      <c r="H7993" s="23">
        <v>-0.36757708097658143</v>
      </c>
      <c r="I7993" s="25">
        <f t="shared" si="500"/>
        <v>0</v>
      </c>
      <c r="J7993" s="25">
        <f t="shared" si="501"/>
        <v>0</v>
      </c>
      <c r="K7993" s="25">
        <f t="shared" si="502"/>
        <v>0</v>
      </c>
      <c r="L7993" s="25">
        <f t="shared" si="503"/>
        <v>0</v>
      </c>
      <c r="M7993" s="25">
        <v>0</v>
      </c>
      <c r="N7993" s="25" t="e">
        <v>#N/A</v>
      </c>
      <c r="O7993" s="25" t="e">
        <f>VLOOKUP(A7993,'NFkB target TFs'!$E$10:$E$54,1,FALSE)</f>
        <v>#N/A</v>
      </c>
      <c r="P7993" s="25" t="e">
        <f>VLOOKUP(A7993,'all NFkB targets'!$A$6:$A$571,1,FALSE)</f>
        <v>#N/A</v>
      </c>
    </row>
    <row r="7994" spans="1:16" x14ac:dyDescent="0.25">
      <c r="A7994" s="96" t="s">
        <v>10878</v>
      </c>
      <c r="B7994" s="21" t="s">
        <v>10879</v>
      </c>
      <c r="C7994" s="21"/>
      <c r="D7994" s="22">
        <v>0</v>
      </c>
      <c r="E7994" s="23">
        <v>0.22995454313426592</v>
      </c>
      <c r="F7994" s="23">
        <v>-0.15001513903266903</v>
      </c>
      <c r="G7994" s="23">
        <v>0.2067073723213777</v>
      </c>
      <c r="H7994" s="23">
        <v>-0.36816105000403476</v>
      </c>
      <c r="I7994" s="25">
        <f t="shared" si="500"/>
        <v>0</v>
      </c>
      <c r="J7994" s="25">
        <f t="shared" si="501"/>
        <v>0</v>
      </c>
      <c r="K7994" s="25">
        <f t="shared" si="502"/>
        <v>0</v>
      </c>
      <c r="L7994" s="25">
        <f t="shared" si="503"/>
        <v>0</v>
      </c>
      <c r="M7994" s="25">
        <v>0</v>
      </c>
      <c r="N7994" s="25" t="e">
        <v>#N/A</v>
      </c>
      <c r="O7994" s="25" t="e">
        <f>VLOOKUP(A7994,'NFkB target TFs'!$E$10:$E$54,1,FALSE)</f>
        <v>#N/A</v>
      </c>
      <c r="P7994" s="25" t="e">
        <f>VLOOKUP(A7994,'all NFkB targets'!$A$6:$A$571,1,FALSE)</f>
        <v>#N/A</v>
      </c>
    </row>
    <row r="7995" spans="1:16" x14ac:dyDescent="0.25">
      <c r="A7995" s="96" t="s">
        <v>3043</v>
      </c>
      <c r="B7995" s="21" t="s">
        <v>3044</v>
      </c>
      <c r="C7995" s="21"/>
      <c r="D7995" s="22">
        <v>0</v>
      </c>
      <c r="E7995" s="23">
        <v>0.16037069472906348</v>
      </c>
      <c r="F7995" s="23">
        <v>0.10623739398454898</v>
      </c>
      <c r="G7995" s="23">
        <v>5.2512097132449219E-2</v>
      </c>
      <c r="H7995" s="23">
        <v>-0.36830437167152191</v>
      </c>
      <c r="I7995" s="25">
        <f t="shared" si="500"/>
        <v>0</v>
      </c>
      <c r="J7995" s="25">
        <f t="shared" si="501"/>
        <v>0</v>
      </c>
      <c r="K7995" s="25">
        <f t="shared" si="502"/>
        <v>0</v>
      </c>
      <c r="L7995" s="25">
        <f t="shared" si="503"/>
        <v>0</v>
      </c>
      <c r="M7995" s="25">
        <v>0</v>
      </c>
      <c r="N7995" s="25" t="e">
        <v>#N/A</v>
      </c>
      <c r="O7995" s="25" t="e">
        <f>VLOOKUP(A7995,'NFkB target TFs'!$E$10:$E$54,1,FALSE)</f>
        <v>#N/A</v>
      </c>
      <c r="P7995" s="25" t="e">
        <f>VLOOKUP(A7995,'all NFkB targets'!$A$6:$A$571,1,FALSE)</f>
        <v>#N/A</v>
      </c>
    </row>
    <row r="7996" spans="1:16" x14ac:dyDescent="0.25">
      <c r="A7996" s="96" t="s">
        <v>3762</v>
      </c>
      <c r="B7996" s="21" t="s">
        <v>3763</v>
      </c>
      <c r="C7996" s="21"/>
      <c r="D7996" s="22">
        <v>0</v>
      </c>
      <c r="E7996" s="23">
        <v>-0.15854170307467499</v>
      </c>
      <c r="F7996" s="23">
        <v>0.29327978029704144</v>
      </c>
      <c r="G7996" s="23">
        <v>-0.16411937976110683</v>
      </c>
      <c r="H7996" s="23">
        <v>-0.36839239875934837</v>
      </c>
      <c r="I7996" s="25">
        <f t="shared" si="500"/>
        <v>0</v>
      </c>
      <c r="J7996" s="25">
        <f t="shared" si="501"/>
        <v>0</v>
      </c>
      <c r="K7996" s="25">
        <f t="shared" si="502"/>
        <v>0</v>
      </c>
      <c r="L7996" s="25">
        <f t="shared" si="503"/>
        <v>0</v>
      </c>
      <c r="M7996" s="25">
        <v>0</v>
      </c>
      <c r="N7996" s="25" t="e">
        <v>#N/A</v>
      </c>
      <c r="O7996" s="25" t="e">
        <f>VLOOKUP(A7996,'NFkB target TFs'!$E$10:$E$54,1,FALSE)</f>
        <v>#N/A</v>
      </c>
      <c r="P7996" s="25" t="e">
        <f>VLOOKUP(A7996,'all NFkB targets'!$A$6:$A$571,1,FALSE)</f>
        <v>#N/A</v>
      </c>
    </row>
    <row r="7997" spans="1:16" x14ac:dyDescent="0.25">
      <c r="A7997" s="96" t="s">
        <v>6814</v>
      </c>
      <c r="B7997" s="21" t="s">
        <v>6815</v>
      </c>
      <c r="C7997" s="21"/>
      <c r="D7997" s="22">
        <v>0</v>
      </c>
      <c r="E7997" s="23">
        <v>-9.4776471697073594E-2</v>
      </c>
      <c r="F7997" s="23">
        <v>-4.7489103311546273E-2</v>
      </c>
      <c r="G7997" s="23">
        <v>-0.14371039443729527</v>
      </c>
      <c r="H7997" s="23">
        <v>-0.36851052088771274</v>
      </c>
      <c r="I7997" s="25">
        <f t="shared" si="500"/>
        <v>0</v>
      </c>
      <c r="J7997" s="25">
        <f t="shared" si="501"/>
        <v>0</v>
      </c>
      <c r="K7997" s="25">
        <f t="shared" si="502"/>
        <v>0</v>
      </c>
      <c r="L7997" s="25">
        <f t="shared" si="503"/>
        <v>0</v>
      </c>
      <c r="M7997" s="25">
        <v>0</v>
      </c>
      <c r="N7997" s="25" t="e">
        <v>#N/A</v>
      </c>
      <c r="O7997" s="25" t="e">
        <f>VLOOKUP(A7997,'NFkB target TFs'!$E$10:$E$54,1,FALSE)</f>
        <v>#N/A</v>
      </c>
      <c r="P7997" s="25" t="e">
        <f>VLOOKUP(A7997,'all NFkB targets'!$A$6:$A$571,1,FALSE)</f>
        <v>#N/A</v>
      </c>
    </row>
    <row r="7998" spans="1:16" x14ac:dyDescent="0.25">
      <c r="A7998" s="96" t="s">
        <v>3332</v>
      </c>
      <c r="B7998" s="21" t="s">
        <v>3333</v>
      </c>
      <c r="C7998" s="21"/>
      <c r="D7998" s="22">
        <v>0</v>
      </c>
      <c r="E7998" s="23">
        <v>0.24870587604185043</v>
      </c>
      <c r="F7998" s="23">
        <v>-0.18638966386758482</v>
      </c>
      <c r="G7998" s="23">
        <v>-0.10667268207898219</v>
      </c>
      <c r="H7998" s="23">
        <v>-0.36855486228735312</v>
      </c>
      <c r="I7998" s="25">
        <f t="shared" si="500"/>
        <v>0</v>
      </c>
      <c r="J7998" s="25">
        <f t="shared" si="501"/>
        <v>0</v>
      </c>
      <c r="K7998" s="25">
        <f t="shared" si="502"/>
        <v>0</v>
      </c>
      <c r="L7998" s="25">
        <f t="shared" si="503"/>
        <v>0</v>
      </c>
      <c r="M7998" s="25">
        <v>0</v>
      </c>
      <c r="N7998" s="25" t="e">
        <v>#N/A</v>
      </c>
      <c r="O7998" s="25" t="e">
        <f>VLOOKUP(A7998,'NFkB target TFs'!$E$10:$E$54,1,FALSE)</f>
        <v>#N/A</v>
      </c>
      <c r="P7998" s="25" t="e">
        <f>VLOOKUP(A7998,'all NFkB targets'!$A$6:$A$571,1,FALSE)</f>
        <v>#N/A</v>
      </c>
    </row>
    <row r="7999" spans="1:16" x14ac:dyDescent="0.25">
      <c r="A7999" s="96" t="s">
        <v>2516</v>
      </c>
      <c r="B7999" s="21" t="s">
        <v>2517</v>
      </c>
      <c r="C7999" s="21"/>
      <c r="D7999" s="22">
        <v>0</v>
      </c>
      <c r="E7999" s="23">
        <v>3.4267054198478794E-2</v>
      </c>
      <c r="F7999" s="23">
        <v>0.21132875483908822</v>
      </c>
      <c r="G7999" s="23">
        <v>0.13754245290550868</v>
      </c>
      <c r="H7999" s="23">
        <v>-0.36895608615595643</v>
      </c>
      <c r="I7999" s="25">
        <f t="shared" si="500"/>
        <v>0</v>
      </c>
      <c r="J7999" s="25">
        <f t="shared" si="501"/>
        <v>0</v>
      </c>
      <c r="K7999" s="25">
        <f t="shared" si="502"/>
        <v>0</v>
      </c>
      <c r="L7999" s="25">
        <f t="shared" si="503"/>
        <v>0</v>
      </c>
      <c r="M7999" s="25">
        <v>0</v>
      </c>
      <c r="N7999" s="25" t="e">
        <v>#N/A</v>
      </c>
      <c r="O7999" s="25" t="e">
        <f>VLOOKUP(A7999,'NFkB target TFs'!$E$10:$E$54,1,FALSE)</f>
        <v>#N/A</v>
      </c>
      <c r="P7999" s="25" t="e">
        <f>VLOOKUP(A7999,'all NFkB targets'!$A$6:$A$571,1,FALSE)</f>
        <v>#N/A</v>
      </c>
    </row>
    <row r="8000" spans="1:16" x14ac:dyDescent="0.25">
      <c r="A8000" s="96" t="s">
        <v>7698</v>
      </c>
      <c r="B8000" s="21" t="s">
        <v>7699</v>
      </c>
      <c r="C8000" s="21"/>
      <c r="D8000" s="22">
        <v>0</v>
      </c>
      <c r="E8000" s="23">
        <v>-0.42579991428415143</v>
      </c>
      <c r="F8000" s="23">
        <v>-0.4466764058662393</v>
      </c>
      <c r="G8000" s="23">
        <v>-0.53102900065071534</v>
      </c>
      <c r="H8000" s="23">
        <v>-0.36930966044286073</v>
      </c>
      <c r="I8000" s="25">
        <f t="shared" si="500"/>
        <v>0</v>
      </c>
      <c r="J8000" s="25">
        <f t="shared" si="501"/>
        <v>0</v>
      </c>
      <c r="K8000" s="25">
        <f t="shared" si="502"/>
        <v>0</v>
      </c>
      <c r="L8000" s="25">
        <f t="shared" si="503"/>
        <v>0</v>
      </c>
      <c r="M8000" s="25">
        <v>0</v>
      </c>
      <c r="N8000" s="25" t="e">
        <v>#N/A</v>
      </c>
      <c r="O8000" s="25" t="e">
        <f>VLOOKUP(A8000,'NFkB target TFs'!$E$10:$E$54,1,FALSE)</f>
        <v>#N/A</v>
      </c>
      <c r="P8000" s="25" t="e">
        <f>VLOOKUP(A8000,'all NFkB targets'!$A$6:$A$571,1,FALSE)</f>
        <v>#N/A</v>
      </c>
    </row>
    <row r="8001" spans="1:16" x14ac:dyDescent="0.25">
      <c r="A8001" s="96" t="s">
        <v>13846</v>
      </c>
      <c r="B8001" s="21" t="s">
        <v>13847</v>
      </c>
      <c r="C8001" s="21"/>
      <c r="D8001" s="22">
        <v>0</v>
      </c>
      <c r="E8001" s="28">
        <v>0.51072084733415191</v>
      </c>
      <c r="F8001" s="28">
        <v>0.29282013562190123</v>
      </c>
      <c r="G8001" s="28">
        <v>0.84201864529412829</v>
      </c>
      <c r="H8001" s="24">
        <v>-0.36958388225629824</v>
      </c>
      <c r="I8001" s="25">
        <f t="shared" si="500"/>
        <v>0</v>
      </c>
      <c r="J8001" s="25">
        <f t="shared" si="501"/>
        <v>0</v>
      </c>
      <c r="K8001" s="25">
        <f t="shared" si="502"/>
        <v>1</v>
      </c>
      <c r="L8001" s="25">
        <f t="shared" si="503"/>
        <v>0</v>
      </c>
      <c r="M8001" s="25">
        <v>1</v>
      </c>
      <c r="N8001" s="25" t="e">
        <v>#N/A</v>
      </c>
      <c r="O8001" s="25" t="e">
        <f>VLOOKUP(A8001,'NFkB target TFs'!$E$10:$E$54,1,FALSE)</f>
        <v>#N/A</v>
      </c>
      <c r="P8001" s="25" t="e">
        <f>VLOOKUP(A8001,'all NFkB targets'!$A$6:$A$571,1,FALSE)</f>
        <v>#N/A</v>
      </c>
    </row>
    <row r="8002" spans="1:16" x14ac:dyDescent="0.25">
      <c r="A8002" s="96" t="s">
        <v>14349</v>
      </c>
      <c r="B8002" s="21" t="s">
        <v>14350</v>
      </c>
      <c r="C8002" s="21"/>
      <c r="D8002" s="22">
        <v>0</v>
      </c>
      <c r="E8002" s="24">
        <v>-1.5460586080445484</v>
      </c>
      <c r="F8002" s="24">
        <v>-0.50807222366360738</v>
      </c>
      <c r="G8002" s="24">
        <v>-0.73011466797611124</v>
      </c>
      <c r="H8002" s="24">
        <v>-0.36981028019935597</v>
      </c>
      <c r="I8002" s="25">
        <f t="shared" si="500"/>
        <v>1</v>
      </c>
      <c r="J8002" s="25">
        <f t="shared" si="501"/>
        <v>0</v>
      </c>
      <c r="K8002" s="25">
        <f t="shared" si="502"/>
        <v>1</v>
      </c>
      <c r="L8002" s="25">
        <f t="shared" si="503"/>
        <v>0</v>
      </c>
      <c r="M8002" s="25">
        <v>1</v>
      </c>
      <c r="N8002" s="25" t="e">
        <v>#N/A</v>
      </c>
      <c r="O8002" s="25" t="e">
        <f>VLOOKUP(A8002,'NFkB target TFs'!$E$10:$E$54,1,FALSE)</f>
        <v>#N/A</v>
      </c>
      <c r="P8002" s="25" t="e">
        <f>VLOOKUP(A8002,'all NFkB targets'!$A$6:$A$571,1,FALSE)</f>
        <v>#N/A</v>
      </c>
    </row>
    <row r="8003" spans="1:16" x14ac:dyDescent="0.25">
      <c r="A8003" s="96" t="s">
        <v>10431</v>
      </c>
      <c r="B8003" s="21" t="s">
        <v>10432</v>
      </c>
      <c r="C8003" s="21"/>
      <c r="D8003" s="22">
        <v>0</v>
      </c>
      <c r="E8003" s="23">
        <v>-0.1307004075114912</v>
      </c>
      <c r="F8003" s="23">
        <v>-0.17326844451668255</v>
      </c>
      <c r="G8003" s="23">
        <v>-0.30453677228803683</v>
      </c>
      <c r="H8003" s="23">
        <v>-0.37009235191336759</v>
      </c>
      <c r="I8003" s="25">
        <f t="shared" si="500"/>
        <v>0</v>
      </c>
      <c r="J8003" s="25">
        <f t="shared" si="501"/>
        <v>0</v>
      </c>
      <c r="K8003" s="25">
        <f t="shared" si="502"/>
        <v>0</v>
      </c>
      <c r="L8003" s="25">
        <f t="shared" si="503"/>
        <v>0</v>
      </c>
      <c r="M8003" s="25">
        <v>0</v>
      </c>
      <c r="N8003" s="25" t="e">
        <v>#N/A</v>
      </c>
      <c r="O8003" s="25" t="e">
        <f>VLOOKUP(A8003,'NFkB target TFs'!$E$10:$E$54,1,FALSE)</f>
        <v>#N/A</v>
      </c>
      <c r="P8003" s="25" t="e">
        <f>VLOOKUP(A8003,'all NFkB targets'!$A$6:$A$571,1,FALSE)</f>
        <v>#N/A</v>
      </c>
    </row>
    <row r="8004" spans="1:16" x14ac:dyDescent="0.25">
      <c r="A8004" s="96" t="s">
        <v>14293</v>
      </c>
      <c r="B8004" s="21" t="s">
        <v>14294</v>
      </c>
      <c r="C8004" s="21"/>
      <c r="D8004" s="22">
        <v>0</v>
      </c>
      <c r="E8004" s="24">
        <v>-0.88154941930717645</v>
      </c>
      <c r="F8004" s="24">
        <v>-0.46855089569453701</v>
      </c>
      <c r="G8004" s="24">
        <v>-1.6132642823855654</v>
      </c>
      <c r="H8004" s="24">
        <v>-0.37041394495021712</v>
      </c>
      <c r="I8004" s="25">
        <f t="shared" si="500"/>
        <v>1</v>
      </c>
      <c r="J8004" s="25">
        <f t="shared" si="501"/>
        <v>0</v>
      </c>
      <c r="K8004" s="25">
        <f t="shared" si="502"/>
        <v>1</v>
      </c>
      <c r="L8004" s="25">
        <f t="shared" si="503"/>
        <v>0</v>
      </c>
      <c r="M8004" s="25">
        <v>1</v>
      </c>
      <c r="N8004" s="25" t="e">
        <v>#N/A</v>
      </c>
      <c r="O8004" s="25" t="e">
        <f>VLOOKUP(A8004,'NFkB target TFs'!$E$10:$E$54,1,FALSE)</f>
        <v>#N/A</v>
      </c>
      <c r="P8004" s="25" t="e">
        <f>VLOOKUP(A8004,'all NFkB targets'!$A$6:$A$571,1,FALSE)</f>
        <v>#N/A</v>
      </c>
    </row>
    <row r="8005" spans="1:16" x14ac:dyDescent="0.25">
      <c r="A8005" s="96" t="s">
        <v>12507</v>
      </c>
      <c r="B8005" s="21" t="s">
        <v>12508</v>
      </c>
      <c r="C8005" s="21"/>
      <c r="D8005" s="30">
        <v>0</v>
      </c>
      <c r="E8005" s="23">
        <v>-3.9929104860479438E-2</v>
      </c>
      <c r="F8005" s="24">
        <v>-0.68697308366132448</v>
      </c>
      <c r="G8005" s="24">
        <v>-0.3785733441479141</v>
      </c>
      <c r="H8005" s="24">
        <v>-0.37089368655249089</v>
      </c>
      <c r="I8005" s="25">
        <f t="shared" si="500"/>
        <v>0</v>
      </c>
      <c r="J8005" s="25">
        <f t="shared" si="501"/>
        <v>1</v>
      </c>
      <c r="K8005" s="25">
        <f t="shared" si="502"/>
        <v>0</v>
      </c>
      <c r="L8005" s="25">
        <f t="shared" si="503"/>
        <v>0</v>
      </c>
      <c r="M8005" s="25">
        <v>1</v>
      </c>
      <c r="N8005" s="25" t="e">
        <v>#N/A</v>
      </c>
      <c r="O8005" s="25" t="e">
        <f>VLOOKUP(A8005,'NFkB target TFs'!$E$10:$E$54,1,FALSE)</f>
        <v>#N/A</v>
      </c>
      <c r="P8005" s="25" t="e">
        <f>VLOOKUP(A8005,'all NFkB targets'!$A$6:$A$571,1,FALSE)</f>
        <v>#N/A</v>
      </c>
    </row>
    <row r="8006" spans="1:16" x14ac:dyDescent="0.25">
      <c r="A8006" s="96" t="s">
        <v>8465</v>
      </c>
      <c r="B8006" s="21" t="s">
        <v>8466</v>
      </c>
      <c r="C8006" s="21"/>
      <c r="D8006" s="22">
        <v>0</v>
      </c>
      <c r="E8006" s="23">
        <v>0.10699949361495939</v>
      </c>
      <c r="F8006" s="23">
        <v>-0.24017006394860657</v>
      </c>
      <c r="G8006" s="23">
        <v>-0.20276432750031478</v>
      </c>
      <c r="H8006" s="23">
        <v>-0.37099203722356827</v>
      </c>
      <c r="I8006" s="25">
        <f t="shared" si="500"/>
        <v>0</v>
      </c>
      <c r="J8006" s="25">
        <f t="shared" si="501"/>
        <v>0</v>
      </c>
      <c r="K8006" s="25">
        <f t="shared" si="502"/>
        <v>0</v>
      </c>
      <c r="L8006" s="25">
        <f t="shared" si="503"/>
        <v>0</v>
      </c>
      <c r="M8006" s="25">
        <v>0</v>
      </c>
      <c r="N8006" s="25" t="e">
        <v>#N/A</v>
      </c>
      <c r="O8006" s="25" t="e">
        <f>VLOOKUP(A8006,'NFkB target TFs'!$E$10:$E$54,1,FALSE)</f>
        <v>#N/A</v>
      </c>
      <c r="P8006" s="25" t="e">
        <f>VLOOKUP(A8006,'all NFkB targets'!$A$6:$A$571,1,FALSE)</f>
        <v>#N/A</v>
      </c>
    </row>
    <row r="8007" spans="1:16" x14ac:dyDescent="0.25">
      <c r="A8007" s="96" t="s">
        <v>11456</v>
      </c>
      <c r="B8007" s="21" t="s">
        <v>11457</v>
      </c>
      <c r="C8007" s="21"/>
      <c r="D8007" s="22">
        <v>0</v>
      </c>
      <c r="E8007" s="23">
        <v>-0.19742263451354813</v>
      </c>
      <c r="F8007" s="23">
        <v>0.15885983747935856</v>
      </c>
      <c r="G8007" s="23">
        <v>-9.5609743043129525E-2</v>
      </c>
      <c r="H8007" s="23">
        <v>-0.37134398864177498</v>
      </c>
      <c r="I8007" s="25">
        <f t="shared" si="500"/>
        <v>0</v>
      </c>
      <c r="J8007" s="25">
        <f t="shared" si="501"/>
        <v>0</v>
      </c>
      <c r="K8007" s="25">
        <f t="shared" si="502"/>
        <v>0</v>
      </c>
      <c r="L8007" s="25">
        <f t="shared" si="503"/>
        <v>0</v>
      </c>
      <c r="M8007" s="25">
        <v>0</v>
      </c>
      <c r="N8007" s="25" t="e">
        <v>#N/A</v>
      </c>
      <c r="O8007" s="25" t="e">
        <f>VLOOKUP(A8007,'NFkB target TFs'!$E$10:$E$54,1,FALSE)</f>
        <v>#N/A</v>
      </c>
      <c r="P8007" s="25" t="e">
        <f>VLOOKUP(A8007,'all NFkB targets'!$A$6:$A$571,1,FALSE)</f>
        <v>#N/A</v>
      </c>
    </row>
    <row r="8008" spans="1:16" x14ac:dyDescent="0.25">
      <c r="A8008" s="96" t="s">
        <v>1734</v>
      </c>
      <c r="B8008" s="21" t="s">
        <v>1735</v>
      </c>
      <c r="C8008" s="21"/>
      <c r="D8008" s="22">
        <v>0</v>
      </c>
      <c r="E8008" s="23">
        <v>0.56289626524257164</v>
      </c>
      <c r="F8008" s="23">
        <v>-0.20044970102644644</v>
      </c>
      <c r="G8008" s="23">
        <v>-6.668127911383652E-2</v>
      </c>
      <c r="H8008" s="23">
        <v>-0.37158454274030522</v>
      </c>
      <c r="I8008" s="25">
        <f t="shared" si="500"/>
        <v>0</v>
      </c>
      <c r="J8008" s="25">
        <f t="shared" si="501"/>
        <v>0</v>
      </c>
      <c r="K8008" s="25">
        <f t="shared" si="502"/>
        <v>0</v>
      </c>
      <c r="L8008" s="25">
        <f t="shared" si="503"/>
        <v>0</v>
      </c>
      <c r="M8008" s="25">
        <v>0</v>
      </c>
      <c r="N8008" s="25" t="e">
        <v>#N/A</v>
      </c>
      <c r="O8008" s="25" t="e">
        <f>VLOOKUP(A8008,'NFkB target TFs'!$E$10:$E$54,1,FALSE)</f>
        <v>#N/A</v>
      </c>
      <c r="P8008" s="25" t="e">
        <f>VLOOKUP(A8008,'all NFkB targets'!$A$6:$A$571,1,FALSE)</f>
        <v>#N/A</v>
      </c>
    </row>
    <row r="8009" spans="1:16" x14ac:dyDescent="0.25">
      <c r="A8009" s="96" t="s">
        <v>13456</v>
      </c>
      <c r="B8009" s="21" t="s">
        <v>13457</v>
      </c>
      <c r="C8009" s="21"/>
      <c r="D8009" s="22">
        <v>0</v>
      </c>
      <c r="E8009" s="23">
        <v>-2.3215155720479982E-2</v>
      </c>
      <c r="F8009" s="23">
        <v>5.8991157666480722E-3</v>
      </c>
      <c r="G8009" s="24">
        <v>-0.96006788277927635</v>
      </c>
      <c r="H8009" s="24">
        <v>-0.37209018952562284</v>
      </c>
      <c r="I8009" s="25">
        <f t="shared" si="500"/>
        <v>0</v>
      </c>
      <c r="J8009" s="25">
        <f t="shared" si="501"/>
        <v>0</v>
      </c>
      <c r="K8009" s="25">
        <f t="shared" si="502"/>
        <v>1</v>
      </c>
      <c r="L8009" s="25">
        <f t="shared" si="503"/>
        <v>0</v>
      </c>
      <c r="M8009" s="25">
        <v>1</v>
      </c>
      <c r="N8009" s="25" t="e">
        <v>#N/A</v>
      </c>
      <c r="O8009" s="25" t="e">
        <f>VLOOKUP(A8009,'NFkB target TFs'!$E$10:$E$54,1,FALSE)</f>
        <v>#N/A</v>
      </c>
      <c r="P8009" s="25" t="e">
        <f>VLOOKUP(A8009,'all NFkB targets'!$A$6:$A$571,1,FALSE)</f>
        <v>#N/A</v>
      </c>
    </row>
    <row r="8010" spans="1:16" x14ac:dyDescent="0.25">
      <c r="A8010" s="96" t="s">
        <v>13285</v>
      </c>
      <c r="B8010" s="21" t="s">
        <v>13286</v>
      </c>
      <c r="C8010" s="21"/>
      <c r="D8010" s="22">
        <v>0</v>
      </c>
      <c r="E8010" s="24">
        <v>-0.51708233758365874</v>
      </c>
      <c r="F8010" s="24">
        <v>-0.47534334495026509</v>
      </c>
      <c r="G8010" s="24">
        <v>-1.1088180637797409</v>
      </c>
      <c r="H8010" s="24">
        <v>-0.37222247722088098</v>
      </c>
      <c r="I8010" s="25">
        <f t="shared" si="500"/>
        <v>0</v>
      </c>
      <c r="J8010" s="25">
        <f t="shared" si="501"/>
        <v>0</v>
      </c>
      <c r="K8010" s="25">
        <f t="shared" si="502"/>
        <v>1</v>
      </c>
      <c r="L8010" s="25">
        <f t="shared" si="503"/>
        <v>0</v>
      </c>
      <c r="M8010" s="25">
        <v>1</v>
      </c>
      <c r="N8010" s="25" t="e">
        <v>#N/A</v>
      </c>
      <c r="O8010" s="25" t="e">
        <f>VLOOKUP(A8010,'NFkB target TFs'!$E$10:$E$54,1,FALSE)</f>
        <v>#N/A</v>
      </c>
      <c r="P8010" s="25" t="e">
        <f>VLOOKUP(A8010,'all NFkB targets'!$A$6:$A$571,1,FALSE)</f>
        <v>#N/A</v>
      </c>
    </row>
    <row r="8011" spans="1:16" x14ac:dyDescent="0.25">
      <c r="A8011" s="96" t="s">
        <v>2514</v>
      </c>
      <c r="B8011" s="21" t="s">
        <v>2515</v>
      </c>
      <c r="C8011" s="21"/>
      <c r="D8011" s="22">
        <v>0</v>
      </c>
      <c r="E8011" s="23">
        <v>-0.24020760512524184</v>
      </c>
      <c r="F8011" s="23">
        <v>-5.2807493460271013E-2</v>
      </c>
      <c r="G8011" s="23">
        <v>-0.48630574997877563</v>
      </c>
      <c r="H8011" s="23">
        <v>-0.37246430660553131</v>
      </c>
      <c r="I8011" s="25">
        <f t="shared" si="500"/>
        <v>0</v>
      </c>
      <c r="J8011" s="25">
        <f t="shared" si="501"/>
        <v>0</v>
      </c>
      <c r="K8011" s="25">
        <f t="shared" si="502"/>
        <v>0</v>
      </c>
      <c r="L8011" s="25">
        <f t="shared" si="503"/>
        <v>0</v>
      </c>
      <c r="M8011" s="25">
        <v>0</v>
      </c>
      <c r="N8011" s="25" t="e">
        <v>#N/A</v>
      </c>
      <c r="O8011" s="25" t="e">
        <f>VLOOKUP(A8011,'NFkB target TFs'!$E$10:$E$54,1,FALSE)</f>
        <v>#N/A</v>
      </c>
      <c r="P8011" s="25" t="e">
        <f>VLOOKUP(A8011,'all NFkB targets'!$A$6:$A$571,1,FALSE)</f>
        <v>#N/A</v>
      </c>
    </row>
    <row r="8012" spans="1:16" x14ac:dyDescent="0.25">
      <c r="A8012" s="96" t="s">
        <v>10084</v>
      </c>
      <c r="B8012" s="21" t="s">
        <v>10085</v>
      </c>
      <c r="C8012" s="21"/>
      <c r="D8012" s="22">
        <v>0</v>
      </c>
      <c r="E8012" s="23">
        <v>-9.0997567298916476E-2</v>
      </c>
      <c r="F8012" s="23">
        <v>0.11916226422779157</v>
      </c>
      <c r="G8012" s="23">
        <v>-0.27549627328507498</v>
      </c>
      <c r="H8012" s="23">
        <v>-0.37365452922606335</v>
      </c>
      <c r="I8012" s="25">
        <f t="shared" si="500"/>
        <v>0</v>
      </c>
      <c r="J8012" s="25">
        <f t="shared" si="501"/>
        <v>0</v>
      </c>
      <c r="K8012" s="25">
        <f t="shared" si="502"/>
        <v>0</v>
      </c>
      <c r="L8012" s="25">
        <f t="shared" si="503"/>
        <v>0</v>
      </c>
      <c r="M8012" s="25">
        <v>0</v>
      </c>
      <c r="N8012" s="25" t="e">
        <v>#N/A</v>
      </c>
      <c r="O8012" s="25" t="e">
        <f>VLOOKUP(A8012,'NFkB target TFs'!$E$10:$E$54,1,FALSE)</f>
        <v>#N/A</v>
      </c>
      <c r="P8012" s="25" t="e">
        <f>VLOOKUP(A8012,'all NFkB targets'!$A$6:$A$571,1,FALSE)</f>
        <v>#N/A</v>
      </c>
    </row>
    <row r="8013" spans="1:16" x14ac:dyDescent="0.25">
      <c r="A8013" s="96" t="s">
        <v>11958</v>
      </c>
      <c r="B8013" s="21" t="s">
        <v>11959</v>
      </c>
      <c r="C8013" s="21"/>
      <c r="D8013" s="22">
        <v>0</v>
      </c>
      <c r="E8013" s="23">
        <v>-0.10108125340433095</v>
      </c>
      <c r="F8013" s="23">
        <v>-3.5859120845449961E-2</v>
      </c>
      <c r="G8013" s="23">
        <v>-0.12283089789992176</v>
      </c>
      <c r="H8013" s="23">
        <v>-0.37392273661933867</v>
      </c>
      <c r="I8013" s="25">
        <f t="shared" si="500"/>
        <v>0</v>
      </c>
      <c r="J8013" s="25">
        <f t="shared" si="501"/>
        <v>0</v>
      </c>
      <c r="K8013" s="25">
        <f t="shared" si="502"/>
        <v>0</v>
      </c>
      <c r="L8013" s="25">
        <f t="shared" si="503"/>
        <v>0</v>
      </c>
      <c r="M8013" s="25">
        <v>0</v>
      </c>
      <c r="N8013" s="25" t="e">
        <v>#N/A</v>
      </c>
      <c r="O8013" s="25" t="e">
        <f>VLOOKUP(A8013,'NFkB target TFs'!$E$10:$E$54,1,FALSE)</f>
        <v>#N/A</v>
      </c>
      <c r="P8013" s="25" t="e">
        <f>VLOOKUP(A8013,'all NFkB targets'!$A$6:$A$571,1,FALSE)</f>
        <v>#N/A</v>
      </c>
    </row>
    <row r="8014" spans="1:16" x14ac:dyDescent="0.25">
      <c r="A8014" s="96" t="s">
        <v>109</v>
      </c>
      <c r="B8014" s="21" t="s">
        <v>11698</v>
      </c>
      <c r="C8014" s="21"/>
      <c r="D8014" s="22">
        <v>0</v>
      </c>
      <c r="E8014" s="23">
        <v>0.17725900887643287</v>
      </c>
      <c r="F8014" s="23">
        <v>0.16989825341378018</v>
      </c>
      <c r="G8014" s="23">
        <v>-0.26661723871117665</v>
      </c>
      <c r="H8014" s="23">
        <v>-0.37394130760712141</v>
      </c>
      <c r="I8014" s="25">
        <f t="shared" si="500"/>
        <v>0</v>
      </c>
      <c r="J8014" s="25">
        <f t="shared" si="501"/>
        <v>0</v>
      </c>
      <c r="K8014" s="25">
        <f t="shared" si="502"/>
        <v>0</v>
      </c>
      <c r="L8014" s="25">
        <f t="shared" si="503"/>
        <v>0</v>
      </c>
      <c r="M8014" s="25">
        <v>0</v>
      </c>
      <c r="N8014" s="33" t="s">
        <v>109</v>
      </c>
      <c r="O8014" s="25" t="e">
        <f>VLOOKUP(A8014,'NFkB target TFs'!$E$10:$E$54,1,FALSE)</f>
        <v>#N/A</v>
      </c>
      <c r="P8014" s="25" t="e">
        <f>VLOOKUP(A8014,'all NFkB targets'!$A$6:$A$571,1,FALSE)</f>
        <v>#N/A</v>
      </c>
    </row>
    <row r="8015" spans="1:16" x14ac:dyDescent="0.25">
      <c r="A8015" s="96" t="s">
        <v>5056</v>
      </c>
      <c r="B8015" s="21" t="s">
        <v>5057</v>
      </c>
      <c r="C8015" s="21"/>
      <c r="D8015" s="22">
        <v>0</v>
      </c>
      <c r="E8015" s="23">
        <v>-9.2837479964912761E-2</v>
      </c>
      <c r="F8015" s="23">
        <v>1.7614715681441968E-2</v>
      </c>
      <c r="G8015" s="23">
        <v>0.19215855509186089</v>
      </c>
      <c r="H8015" s="23">
        <v>-0.37404895505175267</v>
      </c>
      <c r="I8015" s="25">
        <f t="shared" si="500"/>
        <v>0</v>
      </c>
      <c r="J8015" s="25">
        <f t="shared" si="501"/>
        <v>0</v>
      </c>
      <c r="K8015" s="25">
        <f t="shared" si="502"/>
        <v>0</v>
      </c>
      <c r="L8015" s="25">
        <f t="shared" si="503"/>
        <v>0</v>
      </c>
      <c r="M8015" s="25">
        <v>0</v>
      </c>
      <c r="N8015" s="25" t="e">
        <v>#N/A</v>
      </c>
      <c r="O8015" s="25" t="e">
        <f>VLOOKUP(A8015,'NFkB target TFs'!$E$10:$E$54,1,FALSE)</f>
        <v>#N/A</v>
      </c>
      <c r="P8015" s="25" t="e">
        <f>VLOOKUP(A8015,'all NFkB targets'!$A$6:$A$571,1,FALSE)</f>
        <v>#N/A</v>
      </c>
    </row>
    <row r="8016" spans="1:16" x14ac:dyDescent="0.25">
      <c r="A8016" s="96" t="s">
        <v>11084</v>
      </c>
      <c r="B8016" s="21" t="s">
        <v>11085</v>
      </c>
      <c r="C8016" s="21"/>
      <c r="D8016" s="22">
        <v>0</v>
      </c>
      <c r="E8016" s="23">
        <v>2.612032120224304E-2</v>
      </c>
      <c r="F8016" s="23">
        <v>0.10047801485747772</v>
      </c>
      <c r="G8016" s="23">
        <v>-3.9851683167866143E-2</v>
      </c>
      <c r="H8016" s="23">
        <v>-0.37443957504296177</v>
      </c>
      <c r="I8016" s="25">
        <f t="shared" si="500"/>
        <v>0</v>
      </c>
      <c r="J8016" s="25">
        <f t="shared" si="501"/>
        <v>0</v>
      </c>
      <c r="K8016" s="25">
        <f t="shared" si="502"/>
        <v>0</v>
      </c>
      <c r="L8016" s="25">
        <f t="shared" si="503"/>
        <v>0</v>
      </c>
      <c r="M8016" s="25">
        <v>0</v>
      </c>
      <c r="N8016" s="25" t="e">
        <v>#N/A</v>
      </c>
      <c r="O8016" s="25" t="e">
        <f>VLOOKUP(A8016,'NFkB target TFs'!$E$10:$E$54,1,FALSE)</f>
        <v>#N/A</v>
      </c>
      <c r="P8016" s="25" t="e">
        <f>VLOOKUP(A8016,'all NFkB targets'!$A$6:$A$571,1,FALSE)</f>
        <v>#N/A</v>
      </c>
    </row>
    <row r="8017" spans="1:16" x14ac:dyDescent="0.25">
      <c r="A8017" s="96" t="s">
        <v>9607</v>
      </c>
      <c r="B8017" s="21" t="s">
        <v>9608</v>
      </c>
      <c r="C8017" s="21"/>
      <c r="D8017" s="22">
        <v>0</v>
      </c>
      <c r="E8017" s="23">
        <v>-8.5390786657161908E-3</v>
      </c>
      <c r="F8017" s="23">
        <v>-0.54805530527268809</v>
      </c>
      <c r="G8017" s="23">
        <v>-0.32904324483703978</v>
      </c>
      <c r="H8017" s="23">
        <v>-0.37477692923640138</v>
      </c>
      <c r="I8017" s="25">
        <f t="shared" si="500"/>
        <v>0</v>
      </c>
      <c r="J8017" s="25">
        <f t="shared" si="501"/>
        <v>0</v>
      </c>
      <c r="K8017" s="25">
        <f t="shared" si="502"/>
        <v>0</v>
      </c>
      <c r="L8017" s="25">
        <f t="shared" si="503"/>
        <v>0</v>
      </c>
      <c r="M8017" s="25">
        <v>0</v>
      </c>
      <c r="N8017" s="25" t="e">
        <v>#N/A</v>
      </c>
      <c r="O8017" s="25" t="e">
        <f>VLOOKUP(A8017,'NFkB target TFs'!$E$10:$E$54,1,FALSE)</f>
        <v>#N/A</v>
      </c>
      <c r="P8017" s="25" t="e">
        <f>VLOOKUP(A8017,'all NFkB targets'!$A$6:$A$571,1,FALSE)</f>
        <v>#N/A</v>
      </c>
    </row>
    <row r="8018" spans="1:16" x14ac:dyDescent="0.25">
      <c r="A8018" s="96" t="s">
        <v>13697</v>
      </c>
      <c r="B8018" s="21" t="s">
        <v>13698</v>
      </c>
      <c r="C8018" s="21"/>
      <c r="D8018" s="22">
        <v>0</v>
      </c>
      <c r="E8018" s="24">
        <v>-0.18185436559340276</v>
      </c>
      <c r="F8018" s="28">
        <v>0.13806974683187337</v>
      </c>
      <c r="G8018" s="24">
        <v>-0.5916455375368801</v>
      </c>
      <c r="H8018" s="24">
        <v>-0.37493485249471659</v>
      </c>
      <c r="I8018" s="25">
        <f t="shared" si="500"/>
        <v>0</v>
      </c>
      <c r="J8018" s="25">
        <f t="shared" si="501"/>
        <v>0</v>
      </c>
      <c r="K8018" s="25">
        <f t="shared" si="502"/>
        <v>1</v>
      </c>
      <c r="L8018" s="25">
        <f t="shared" si="503"/>
        <v>0</v>
      </c>
      <c r="M8018" s="25">
        <v>1</v>
      </c>
      <c r="N8018" s="25" t="e">
        <v>#N/A</v>
      </c>
      <c r="O8018" s="25" t="e">
        <f>VLOOKUP(A8018,'NFkB target TFs'!$E$10:$E$54,1,FALSE)</f>
        <v>#N/A</v>
      </c>
      <c r="P8018" s="25" t="e">
        <f>VLOOKUP(A8018,'all NFkB targets'!$A$6:$A$571,1,FALSE)</f>
        <v>#N/A</v>
      </c>
    </row>
    <row r="8019" spans="1:16" x14ac:dyDescent="0.25">
      <c r="A8019" s="96" t="s">
        <v>3546</v>
      </c>
      <c r="B8019" s="21" t="s">
        <v>3547</v>
      </c>
      <c r="C8019" s="21"/>
      <c r="D8019" s="22">
        <v>0</v>
      </c>
      <c r="E8019" s="23">
        <v>0.29187514971828094</v>
      </c>
      <c r="F8019" s="23">
        <v>0.37252206408247895</v>
      </c>
      <c r="G8019" s="23">
        <v>0.27436504124101191</v>
      </c>
      <c r="H8019" s="23">
        <v>-0.37530332304052527</v>
      </c>
      <c r="I8019" s="25">
        <f t="shared" si="500"/>
        <v>0</v>
      </c>
      <c r="J8019" s="25">
        <f t="shared" si="501"/>
        <v>0</v>
      </c>
      <c r="K8019" s="25">
        <f t="shared" si="502"/>
        <v>0</v>
      </c>
      <c r="L8019" s="25">
        <f t="shared" si="503"/>
        <v>0</v>
      </c>
      <c r="M8019" s="25">
        <v>0</v>
      </c>
      <c r="N8019" s="25" t="e">
        <v>#N/A</v>
      </c>
      <c r="O8019" s="25" t="e">
        <f>VLOOKUP(A8019,'NFkB target TFs'!$E$10:$E$54,1,FALSE)</f>
        <v>#N/A</v>
      </c>
      <c r="P8019" s="25" t="e">
        <f>VLOOKUP(A8019,'all NFkB targets'!$A$6:$A$571,1,FALSE)</f>
        <v>#N/A</v>
      </c>
    </row>
    <row r="8020" spans="1:16" x14ac:dyDescent="0.25">
      <c r="A8020" s="96" t="s">
        <v>2474</v>
      </c>
      <c r="B8020" s="21" t="s">
        <v>2475</v>
      </c>
      <c r="C8020" s="21"/>
      <c r="D8020" s="22">
        <v>0</v>
      </c>
      <c r="E8020" s="23">
        <v>-0.22357161717908</v>
      </c>
      <c r="F8020" s="23">
        <v>-0.28551034671632081</v>
      </c>
      <c r="G8020" s="23">
        <v>-0.53850579479748339</v>
      </c>
      <c r="H8020" s="23">
        <v>-0.37594737119097055</v>
      </c>
      <c r="I8020" s="25">
        <f t="shared" si="500"/>
        <v>0</v>
      </c>
      <c r="J8020" s="25">
        <f t="shared" si="501"/>
        <v>0</v>
      </c>
      <c r="K8020" s="25">
        <f t="shared" si="502"/>
        <v>0</v>
      </c>
      <c r="L8020" s="25">
        <f t="shared" si="503"/>
        <v>0</v>
      </c>
      <c r="M8020" s="25">
        <v>0</v>
      </c>
      <c r="N8020" s="25" t="e">
        <v>#N/A</v>
      </c>
      <c r="O8020" s="25" t="e">
        <f>VLOOKUP(A8020,'NFkB target TFs'!$E$10:$E$54,1,FALSE)</f>
        <v>#N/A</v>
      </c>
      <c r="P8020" s="25" t="e">
        <f>VLOOKUP(A8020,'all NFkB targets'!$A$6:$A$571,1,FALSE)</f>
        <v>#N/A</v>
      </c>
    </row>
    <row r="8021" spans="1:16" x14ac:dyDescent="0.25">
      <c r="A8021" s="96" t="s">
        <v>8473</v>
      </c>
      <c r="B8021" s="21" t="s">
        <v>8474</v>
      </c>
      <c r="C8021" s="21"/>
      <c r="D8021" s="22">
        <v>0</v>
      </c>
      <c r="E8021" s="23">
        <v>-0.17013810937576843</v>
      </c>
      <c r="F8021" s="23">
        <v>-0.19511424692003038</v>
      </c>
      <c r="G8021" s="23">
        <v>-0.14359771901196727</v>
      </c>
      <c r="H8021" s="23">
        <v>-0.37646291670898036</v>
      </c>
      <c r="I8021" s="25">
        <f t="shared" si="500"/>
        <v>0</v>
      </c>
      <c r="J8021" s="25">
        <f t="shared" si="501"/>
        <v>0</v>
      </c>
      <c r="K8021" s="25">
        <f t="shared" si="502"/>
        <v>0</v>
      </c>
      <c r="L8021" s="25">
        <f t="shared" si="503"/>
        <v>0</v>
      </c>
      <c r="M8021" s="25">
        <v>0</v>
      </c>
      <c r="N8021" s="25" t="e">
        <v>#N/A</v>
      </c>
      <c r="O8021" s="25" t="e">
        <f>VLOOKUP(A8021,'NFkB target TFs'!$E$10:$E$54,1,FALSE)</f>
        <v>#N/A</v>
      </c>
      <c r="P8021" s="25" t="e">
        <f>VLOOKUP(A8021,'all NFkB targets'!$A$6:$A$571,1,FALSE)</f>
        <v>#N/A</v>
      </c>
    </row>
    <row r="8022" spans="1:16" x14ac:dyDescent="0.25">
      <c r="A8022" s="96" t="s">
        <v>3053</v>
      </c>
      <c r="B8022" s="21" t="s">
        <v>3054</v>
      </c>
      <c r="C8022" s="21"/>
      <c r="D8022" s="22">
        <v>0</v>
      </c>
      <c r="E8022" s="23">
        <v>-0.20909151236436857</v>
      </c>
      <c r="F8022" s="23">
        <v>0.17876852060744128</v>
      </c>
      <c r="G8022" s="23">
        <v>-6.4401342406121387E-2</v>
      </c>
      <c r="H8022" s="23">
        <v>-0.37657907984503941</v>
      </c>
      <c r="I8022" s="25">
        <f t="shared" si="500"/>
        <v>0</v>
      </c>
      <c r="J8022" s="25">
        <f t="shared" si="501"/>
        <v>0</v>
      </c>
      <c r="K8022" s="25">
        <f t="shared" si="502"/>
        <v>0</v>
      </c>
      <c r="L8022" s="25">
        <f t="shared" si="503"/>
        <v>0</v>
      </c>
      <c r="M8022" s="25">
        <v>0</v>
      </c>
      <c r="N8022" s="25" t="e">
        <v>#N/A</v>
      </c>
      <c r="O8022" s="25" t="e">
        <f>VLOOKUP(A8022,'NFkB target TFs'!$E$10:$E$54,1,FALSE)</f>
        <v>#N/A</v>
      </c>
      <c r="P8022" s="25" t="e">
        <f>VLOOKUP(A8022,'all NFkB targets'!$A$6:$A$571,1,FALSE)</f>
        <v>#N/A</v>
      </c>
    </row>
    <row r="8023" spans="1:16" x14ac:dyDescent="0.25">
      <c r="A8023" s="96" t="s">
        <v>10505</v>
      </c>
      <c r="B8023" s="21" t="s">
        <v>10506</v>
      </c>
      <c r="C8023" s="21"/>
      <c r="D8023" s="22">
        <v>0</v>
      </c>
      <c r="E8023" s="23">
        <v>-0.29718755772194155</v>
      </c>
      <c r="F8023" s="23">
        <v>-7.9280105273644541E-2</v>
      </c>
      <c r="G8023" s="23">
        <v>8.7229727682144528E-2</v>
      </c>
      <c r="H8023" s="23">
        <v>-0.37667097992127946</v>
      </c>
      <c r="I8023" s="25">
        <f t="shared" si="500"/>
        <v>0</v>
      </c>
      <c r="J8023" s="25">
        <f t="shared" si="501"/>
        <v>0</v>
      </c>
      <c r="K8023" s="25">
        <f t="shared" si="502"/>
        <v>0</v>
      </c>
      <c r="L8023" s="25">
        <f t="shared" si="503"/>
        <v>0</v>
      </c>
      <c r="M8023" s="25">
        <v>0</v>
      </c>
      <c r="N8023" s="25" t="e">
        <v>#N/A</v>
      </c>
      <c r="O8023" s="25" t="e">
        <f>VLOOKUP(A8023,'NFkB target TFs'!$E$10:$E$54,1,FALSE)</f>
        <v>#N/A</v>
      </c>
      <c r="P8023" s="25" t="e">
        <f>VLOOKUP(A8023,'all NFkB targets'!$A$6:$A$571,1,FALSE)</f>
        <v>#N/A</v>
      </c>
    </row>
    <row r="8024" spans="1:16" x14ac:dyDescent="0.25">
      <c r="A8024" s="96" t="s">
        <v>6278</v>
      </c>
      <c r="B8024" s="21" t="s">
        <v>6279</v>
      </c>
      <c r="C8024" s="21"/>
      <c r="D8024" s="22">
        <v>0</v>
      </c>
      <c r="E8024" s="23">
        <v>1.5435936761776906E-2</v>
      </c>
      <c r="F8024" s="23">
        <v>6.2694796040995426E-2</v>
      </c>
      <c r="G8024" s="23">
        <v>-0.20129549424714105</v>
      </c>
      <c r="H8024" s="23">
        <v>-0.37741018428011963</v>
      </c>
      <c r="I8024" s="25">
        <f t="shared" si="500"/>
        <v>0</v>
      </c>
      <c r="J8024" s="25">
        <f t="shared" si="501"/>
        <v>0</v>
      </c>
      <c r="K8024" s="25">
        <f t="shared" si="502"/>
        <v>0</v>
      </c>
      <c r="L8024" s="25">
        <f t="shared" si="503"/>
        <v>0</v>
      </c>
      <c r="M8024" s="25">
        <v>0</v>
      </c>
      <c r="N8024" s="25" t="e">
        <v>#N/A</v>
      </c>
      <c r="O8024" s="25" t="e">
        <f>VLOOKUP(A8024,'NFkB target TFs'!$E$10:$E$54,1,FALSE)</f>
        <v>#N/A</v>
      </c>
      <c r="P8024" s="25" t="e">
        <f>VLOOKUP(A8024,'all NFkB targets'!$A$6:$A$571,1,FALSE)</f>
        <v>#N/A</v>
      </c>
    </row>
    <row r="8025" spans="1:16" x14ac:dyDescent="0.25">
      <c r="A8025" s="96" t="s">
        <v>12696</v>
      </c>
      <c r="B8025" s="21" t="s">
        <v>12697</v>
      </c>
      <c r="C8025" s="21"/>
      <c r="D8025" s="22">
        <v>0</v>
      </c>
      <c r="E8025" s="24">
        <v>-0.44583598664718443</v>
      </c>
      <c r="F8025" s="24">
        <v>-0.79167560294340811</v>
      </c>
      <c r="G8025" s="24">
        <v>-0.56501101845392354</v>
      </c>
      <c r="H8025" s="24">
        <v>-0.37749607319299588</v>
      </c>
      <c r="I8025" s="25">
        <f t="shared" si="500"/>
        <v>0</v>
      </c>
      <c r="J8025" s="25">
        <f t="shared" si="501"/>
        <v>1</v>
      </c>
      <c r="K8025" s="25">
        <f t="shared" si="502"/>
        <v>0</v>
      </c>
      <c r="L8025" s="25">
        <f t="shared" si="503"/>
        <v>0</v>
      </c>
      <c r="M8025" s="25">
        <v>1</v>
      </c>
      <c r="N8025" s="25" t="e">
        <v>#N/A</v>
      </c>
      <c r="O8025" s="25" t="e">
        <f>VLOOKUP(A8025,'NFkB target TFs'!$E$10:$E$54,1,FALSE)</f>
        <v>#N/A</v>
      </c>
      <c r="P8025" s="25" t="e">
        <f>VLOOKUP(A8025,'all NFkB targets'!$A$6:$A$571,1,FALSE)</f>
        <v>#N/A</v>
      </c>
    </row>
    <row r="8026" spans="1:16" x14ac:dyDescent="0.25">
      <c r="A8026" s="96" t="s">
        <v>11917</v>
      </c>
      <c r="B8026" s="21" t="s">
        <v>11918</v>
      </c>
      <c r="C8026" s="21"/>
      <c r="D8026" s="22">
        <v>0</v>
      </c>
      <c r="E8026" s="23">
        <v>-0.20365897796397867</v>
      </c>
      <c r="F8026" s="23">
        <v>-0.43468963485481565</v>
      </c>
      <c r="G8026" s="23">
        <v>-0.21753602565368196</v>
      </c>
      <c r="H8026" s="23">
        <v>-0.37760301362979148</v>
      </c>
      <c r="I8026" s="25">
        <f t="shared" si="500"/>
        <v>0</v>
      </c>
      <c r="J8026" s="25">
        <f t="shared" si="501"/>
        <v>0</v>
      </c>
      <c r="K8026" s="25">
        <f t="shared" si="502"/>
        <v>0</v>
      </c>
      <c r="L8026" s="25">
        <f t="shared" si="503"/>
        <v>0</v>
      </c>
      <c r="M8026" s="25">
        <v>0</v>
      </c>
      <c r="N8026" s="25" t="e">
        <v>#N/A</v>
      </c>
      <c r="O8026" s="25" t="e">
        <f>VLOOKUP(A8026,'NFkB target TFs'!$E$10:$E$54,1,FALSE)</f>
        <v>#N/A</v>
      </c>
      <c r="P8026" s="25" t="e">
        <f>VLOOKUP(A8026,'all NFkB targets'!$A$6:$A$571,1,FALSE)</f>
        <v>#N/A</v>
      </c>
    </row>
    <row r="8027" spans="1:16" x14ac:dyDescent="0.25">
      <c r="A8027" s="96" t="s">
        <v>8775</v>
      </c>
      <c r="B8027" s="21" t="s">
        <v>8776</v>
      </c>
      <c r="C8027" s="21"/>
      <c r="D8027" s="22">
        <v>0</v>
      </c>
      <c r="E8027" s="23">
        <v>0.10058758394450118</v>
      </c>
      <c r="F8027" s="23">
        <v>0.35318600050118343</v>
      </c>
      <c r="G8027" s="23">
        <v>-2.8965465473610841E-2</v>
      </c>
      <c r="H8027" s="23">
        <v>-0.37836119993139317</v>
      </c>
      <c r="I8027" s="25">
        <f t="shared" si="500"/>
        <v>0</v>
      </c>
      <c r="J8027" s="25">
        <f t="shared" si="501"/>
        <v>0</v>
      </c>
      <c r="K8027" s="25">
        <f t="shared" si="502"/>
        <v>0</v>
      </c>
      <c r="L8027" s="25">
        <f t="shared" si="503"/>
        <v>0</v>
      </c>
      <c r="M8027" s="25">
        <v>0</v>
      </c>
      <c r="N8027" s="25" t="e">
        <v>#N/A</v>
      </c>
      <c r="O8027" s="25" t="e">
        <f>VLOOKUP(A8027,'NFkB target TFs'!$E$10:$E$54,1,FALSE)</f>
        <v>#N/A</v>
      </c>
      <c r="P8027" s="25" t="e">
        <f>VLOOKUP(A8027,'all NFkB targets'!$A$6:$A$571,1,FALSE)</f>
        <v>#N/A</v>
      </c>
    </row>
    <row r="8028" spans="1:16" x14ac:dyDescent="0.25">
      <c r="A8028" s="96" t="s">
        <v>9419</v>
      </c>
      <c r="B8028" s="21" t="s">
        <v>9420</v>
      </c>
      <c r="C8028" s="21"/>
      <c r="D8028" s="22">
        <v>0</v>
      </c>
      <c r="E8028" s="23">
        <v>0.25618435056524513</v>
      </c>
      <c r="F8028" s="23">
        <v>0.45922889327465216</v>
      </c>
      <c r="G8028" s="23">
        <v>-6.9803514742154515E-2</v>
      </c>
      <c r="H8028" s="23">
        <v>-0.3785196218702781</v>
      </c>
      <c r="I8028" s="25">
        <f t="shared" si="500"/>
        <v>0</v>
      </c>
      <c r="J8028" s="25">
        <f t="shared" si="501"/>
        <v>0</v>
      </c>
      <c r="K8028" s="25">
        <f t="shared" si="502"/>
        <v>0</v>
      </c>
      <c r="L8028" s="25">
        <f t="shared" si="503"/>
        <v>0</v>
      </c>
      <c r="M8028" s="25">
        <v>0</v>
      </c>
      <c r="N8028" s="25" t="e">
        <v>#N/A</v>
      </c>
      <c r="O8028" s="25" t="e">
        <f>VLOOKUP(A8028,'NFkB target TFs'!$E$10:$E$54,1,FALSE)</f>
        <v>#N/A</v>
      </c>
      <c r="P8028" s="25" t="e">
        <f>VLOOKUP(A8028,'all NFkB targets'!$A$6:$A$571,1,FALSE)</f>
        <v>#N/A</v>
      </c>
    </row>
    <row r="8029" spans="1:16" x14ac:dyDescent="0.25">
      <c r="A8029" s="96" t="s">
        <v>12487</v>
      </c>
      <c r="B8029" s="21" t="s">
        <v>12488</v>
      </c>
      <c r="C8029" s="21"/>
      <c r="D8029" s="22">
        <v>0</v>
      </c>
      <c r="E8029" s="24">
        <v>-0.24825552770815371</v>
      </c>
      <c r="F8029" s="24">
        <v>-2.2662353677976954</v>
      </c>
      <c r="G8029" s="28">
        <v>0.3272085532196049</v>
      </c>
      <c r="H8029" s="24">
        <v>-0.3787369492949032</v>
      </c>
      <c r="I8029" s="25">
        <f t="shared" si="500"/>
        <v>0</v>
      </c>
      <c r="J8029" s="25">
        <f t="shared" si="501"/>
        <v>1</v>
      </c>
      <c r="K8029" s="25">
        <f t="shared" si="502"/>
        <v>0</v>
      </c>
      <c r="L8029" s="25">
        <f t="shared" si="503"/>
        <v>0</v>
      </c>
      <c r="M8029" s="25">
        <v>1</v>
      </c>
      <c r="N8029" s="25" t="e">
        <v>#N/A</v>
      </c>
      <c r="O8029" s="25" t="e">
        <f>VLOOKUP(A8029,'NFkB target TFs'!$E$10:$E$54,1,FALSE)</f>
        <v>#N/A</v>
      </c>
      <c r="P8029" s="25" t="e">
        <f>VLOOKUP(A8029,'all NFkB targets'!$A$6:$A$571,1,FALSE)</f>
        <v>#N/A</v>
      </c>
    </row>
    <row r="8030" spans="1:16" x14ac:dyDescent="0.25">
      <c r="A8030" s="96" t="s">
        <v>4830</v>
      </c>
      <c r="B8030" s="21" t="s">
        <v>4831</v>
      </c>
      <c r="C8030" s="21"/>
      <c r="D8030" s="22">
        <v>0</v>
      </c>
      <c r="E8030" s="23">
        <v>0.2972460842552398</v>
      </c>
      <c r="F8030" s="23">
        <v>-0.30794068595495444</v>
      </c>
      <c r="G8030" s="23">
        <v>-0.26168633687533466</v>
      </c>
      <c r="H8030" s="23">
        <v>-0.37904955715420363</v>
      </c>
      <c r="I8030" s="25">
        <f t="shared" si="500"/>
        <v>0</v>
      </c>
      <c r="J8030" s="25">
        <f t="shared" si="501"/>
        <v>0</v>
      </c>
      <c r="K8030" s="25">
        <f t="shared" si="502"/>
        <v>0</v>
      </c>
      <c r="L8030" s="25">
        <f t="shared" si="503"/>
        <v>0</v>
      </c>
      <c r="M8030" s="25">
        <v>0</v>
      </c>
      <c r="N8030" s="25" t="e">
        <v>#N/A</v>
      </c>
      <c r="O8030" s="25" t="e">
        <f>VLOOKUP(A8030,'NFkB target TFs'!$E$10:$E$54,1,FALSE)</f>
        <v>#N/A</v>
      </c>
      <c r="P8030" s="25" t="e">
        <f>VLOOKUP(A8030,'all NFkB targets'!$A$6:$A$571,1,FALSE)</f>
        <v>#N/A</v>
      </c>
    </row>
    <row r="8031" spans="1:16" x14ac:dyDescent="0.25">
      <c r="A8031" s="96" t="s">
        <v>7247</v>
      </c>
      <c r="B8031" s="21" t="s">
        <v>7248</v>
      </c>
      <c r="C8031" s="21"/>
      <c r="D8031" s="22">
        <v>0</v>
      </c>
      <c r="E8031" s="23">
        <v>0.10014257044308168</v>
      </c>
      <c r="F8031" s="23">
        <v>-4.5190045625763189E-2</v>
      </c>
      <c r="G8031" s="23">
        <v>7.8333473678503712E-2</v>
      </c>
      <c r="H8031" s="23">
        <v>-0.37906187687915854</v>
      </c>
      <c r="I8031" s="25">
        <f t="shared" si="500"/>
        <v>0</v>
      </c>
      <c r="J8031" s="25">
        <f t="shared" si="501"/>
        <v>0</v>
      </c>
      <c r="K8031" s="25">
        <f t="shared" si="502"/>
        <v>0</v>
      </c>
      <c r="L8031" s="25">
        <f t="shared" si="503"/>
        <v>0</v>
      </c>
      <c r="M8031" s="25">
        <v>0</v>
      </c>
      <c r="N8031" s="25" t="e">
        <v>#N/A</v>
      </c>
      <c r="O8031" s="25" t="e">
        <f>VLOOKUP(A8031,'NFkB target TFs'!$E$10:$E$54,1,FALSE)</f>
        <v>#N/A</v>
      </c>
      <c r="P8031" s="25" t="e">
        <f>VLOOKUP(A8031,'all NFkB targets'!$A$6:$A$571,1,FALSE)</f>
        <v>#N/A</v>
      </c>
    </row>
    <row r="8032" spans="1:16" x14ac:dyDescent="0.25">
      <c r="A8032" s="96" t="s">
        <v>8211</v>
      </c>
      <c r="B8032" s="21" t="s">
        <v>8212</v>
      </c>
      <c r="C8032" s="21"/>
      <c r="D8032" s="22">
        <v>0</v>
      </c>
      <c r="E8032" s="23">
        <v>-0.36224846704920149</v>
      </c>
      <c r="F8032" s="23">
        <v>-9.2496570281755536E-2</v>
      </c>
      <c r="G8032" s="23">
        <v>-0.19496181224810963</v>
      </c>
      <c r="H8032" s="23">
        <v>-0.37943538835765767</v>
      </c>
      <c r="I8032" s="25">
        <f t="shared" si="500"/>
        <v>0</v>
      </c>
      <c r="J8032" s="25">
        <f t="shared" si="501"/>
        <v>0</v>
      </c>
      <c r="K8032" s="25">
        <f t="shared" si="502"/>
        <v>0</v>
      </c>
      <c r="L8032" s="25">
        <f t="shared" si="503"/>
        <v>0</v>
      </c>
      <c r="M8032" s="25">
        <v>0</v>
      </c>
      <c r="N8032" s="25" t="e">
        <v>#N/A</v>
      </c>
      <c r="O8032" s="25" t="e">
        <f>VLOOKUP(A8032,'NFkB target TFs'!$E$10:$E$54,1,FALSE)</f>
        <v>#N/A</v>
      </c>
      <c r="P8032" s="25" t="e">
        <f>VLOOKUP(A8032,'all NFkB targets'!$A$6:$A$571,1,FALSE)</f>
        <v>#N/A</v>
      </c>
    </row>
    <row r="8033" spans="1:16" x14ac:dyDescent="0.25">
      <c r="A8033" s="96" t="s">
        <v>8900</v>
      </c>
      <c r="B8033" s="21" t="s">
        <v>8901</v>
      </c>
      <c r="C8033" s="21"/>
      <c r="D8033" s="22">
        <v>0</v>
      </c>
      <c r="E8033" s="23">
        <v>-6.5829736263945143E-2</v>
      </c>
      <c r="F8033" s="23">
        <v>6.2394732998924327E-2</v>
      </c>
      <c r="G8033" s="23">
        <v>-0.19416131038977605</v>
      </c>
      <c r="H8033" s="23">
        <v>-0.3795720646819879</v>
      </c>
      <c r="I8033" s="25">
        <f t="shared" si="500"/>
        <v>0</v>
      </c>
      <c r="J8033" s="25">
        <f t="shared" si="501"/>
        <v>0</v>
      </c>
      <c r="K8033" s="25">
        <f t="shared" si="502"/>
        <v>0</v>
      </c>
      <c r="L8033" s="25">
        <f t="shared" si="503"/>
        <v>0</v>
      </c>
      <c r="M8033" s="25">
        <v>0</v>
      </c>
      <c r="N8033" s="25" t="e">
        <v>#N/A</v>
      </c>
      <c r="O8033" s="25" t="e">
        <f>VLOOKUP(A8033,'NFkB target TFs'!$E$10:$E$54,1,FALSE)</f>
        <v>#N/A</v>
      </c>
      <c r="P8033" s="25" t="e">
        <f>VLOOKUP(A8033,'all NFkB targets'!$A$6:$A$571,1,FALSE)</f>
        <v>#N/A</v>
      </c>
    </row>
    <row r="8034" spans="1:16" x14ac:dyDescent="0.25">
      <c r="A8034" s="96" t="s">
        <v>2985</v>
      </c>
      <c r="B8034" s="21" t="s">
        <v>2986</v>
      </c>
      <c r="C8034" s="21"/>
      <c r="D8034" s="22">
        <v>0</v>
      </c>
      <c r="E8034" s="23">
        <v>1.8803373803927919E-2</v>
      </c>
      <c r="F8034" s="23">
        <v>6.2590023437780792E-2</v>
      </c>
      <c r="G8034" s="23">
        <v>4.5357390680814333E-2</v>
      </c>
      <c r="H8034" s="23">
        <v>-0.37994157965441561</v>
      </c>
      <c r="I8034" s="25">
        <f t="shared" si="500"/>
        <v>0</v>
      </c>
      <c r="J8034" s="25">
        <f t="shared" si="501"/>
        <v>0</v>
      </c>
      <c r="K8034" s="25">
        <f t="shared" si="502"/>
        <v>0</v>
      </c>
      <c r="L8034" s="25">
        <f t="shared" si="503"/>
        <v>0</v>
      </c>
      <c r="M8034" s="25">
        <v>0</v>
      </c>
      <c r="N8034" s="25" t="e">
        <v>#N/A</v>
      </c>
      <c r="O8034" s="25" t="e">
        <f>VLOOKUP(A8034,'NFkB target TFs'!$E$10:$E$54,1,FALSE)</f>
        <v>#N/A</v>
      </c>
      <c r="P8034" s="25" t="e">
        <f>VLOOKUP(A8034,'all NFkB targets'!$A$6:$A$571,1,FALSE)</f>
        <v>#N/A</v>
      </c>
    </row>
    <row r="8035" spans="1:16" x14ac:dyDescent="0.25">
      <c r="A8035" s="96" t="s">
        <v>13367</v>
      </c>
      <c r="B8035" s="21" t="s">
        <v>13368</v>
      </c>
      <c r="C8035" s="21"/>
      <c r="D8035" s="22">
        <v>0</v>
      </c>
      <c r="E8035" s="23">
        <v>2.8180926545159472E-2</v>
      </c>
      <c r="F8035" s="24">
        <v>-0.31123141910539592</v>
      </c>
      <c r="G8035" s="24">
        <v>-0.59694676707180394</v>
      </c>
      <c r="H8035" s="24">
        <v>-0.38043263989407061</v>
      </c>
      <c r="I8035" s="25">
        <f t="shared" si="500"/>
        <v>0</v>
      </c>
      <c r="J8035" s="25">
        <f t="shared" si="501"/>
        <v>0</v>
      </c>
      <c r="K8035" s="25">
        <f t="shared" si="502"/>
        <v>1</v>
      </c>
      <c r="L8035" s="25">
        <f t="shared" si="503"/>
        <v>0</v>
      </c>
      <c r="M8035" s="25">
        <v>1</v>
      </c>
      <c r="N8035" s="25" t="e">
        <v>#N/A</v>
      </c>
      <c r="O8035" s="25" t="e">
        <f>VLOOKUP(A8035,'NFkB target TFs'!$E$10:$E$54,1,FALSE)</f>
        <v>#N/A</v>
      </c>
      <c r="P8035" s="25" t="e">
        <f>VLOOKUP(A8035,'all NFkB targets'!$A$6:$A$571,1,FALSE)</f>
        <v>#N/A</v>
      </c>
    </row>
    <row r="8036" spans="1:16" x14ac:dyDescent="0.25">
      <c r="A8036" s="96" t="s">
        <v>13816</v>
      </c>
      <c r="B8036" s="21" t="s">
        <v>13817</v>
      </c>
      <c r="C8036" s="21"/>
      <c r="D8036" s="22">
        <v>0</v>
      </c>
      <c r="E8036" s="23">
        <v>-3.3076530071225886E-2</v>
      </c>
      <c r="F8036" s="24">
        <v>-0.11758180041011734</v>
      </c>
      <c r="G8036" s="24">
        <v>-0.86936847742998025</v>
      </c>
      <c r="H8036" s="24">
        <v>-0.38093717772413838</v>
      </c>
      <c r="I8036" s="25">
        <f t="shared" si="500"/>
        <v>0</v>
      </c>
      <c r="J8036" s="25">
        <f t="shared" si="501"/>
        <v>0</v>
      </c>
      <c r="K8036" s="25">
        <f t="shared" si="502"/>
        <v>1</v>
      </c>
      <c r="L8036" s="25">
        <f t="shared" si="503"/>
        <v>0</v>
      </c>
      <c r="M8036" s="25">
        <v>1</v>
      </c>
      <c r="N8036" s="25" t="e">
        <v>#N/A</v>
      </c>
      <c r="O8036" s="25" t="e">
        <f>VLOOKUP(A8036,'NFkB target TFs'!$E$10:$E$54,1,FALSE)</f>
        <v>#N/A</v>
      </c>
      <c r="P8036" s="25" t="e">
        <f>VLOOKUP(A8036,'all NFkB targets'!$A$6:$A$571,1,FALSE)</f>
        <v>#N/A</v>
      </c>
    </row>
    <row r="8037" spans="1:16" x14ac:dyDescent="0.25">
      <c r="A8037" s="96" t="s">
        <v>13152</v>
      </c>
      <c r="B8037" s="21" t="s">
        <v>13153</v>
      </c>
      <c r="C8037" s="21"/>
      <c r="D8037" s="22">
        <v>0</v>
      </c>
      <c r="E8037" s="28">
        <v>0.43283717606016514</v>
      </c>
      <c r="F8037" s="24">
        <v>-0.18430389457218477</v>
      </c>
      <c r="G8037" s="24">
        <v>-0.60908962512375531</v>
      </c>
      <c r="H8037" s="24">
        <v>-0.38175900293540344</v>
      </c>
      <c r="I8037" s="25">
        <f t="shared" si="500"/>
        <v>0</v>
      </c>
      <c r="J8037" s="25">
        <f t="shared" si="501"/>
        <v>0</v>
      </c>
      <c r="K8037" s="25">
        <f t="shared" si="502"/>
        <v>1</v>
      </c>
      <c r="L8037" s="25">
        <f t="shared" si="503"/>
        <v>0</v>
      </c>
      <c r="M8037" s="25">
        <v>1</v>
      </c>
      <c r="N8037" s="25" t="e">
        <v>#N/A</v>
      </c>
      <c r="O8037" s="25" t="e">
        <f>VLOOKUP(A8037,'NFkB target TFs'!$E$10:$E$54,1,FALSE)</f>
        <v>#N/A</v>
      </c>
      <c r="P8037" s="25" t="e">
        <f>VLOOKUP(A8037,'all NFkB targets'!$A$6:$A$571,1,FALSE)</f>
        <v>#N/A</v>
      </c>
    </row>
    <row r="8038" spans="1:16" x14ac:dyDescent="0.25">
      <c r="A8038" s="96" t="s">
        <v>12692</v>
      </c>
      <c r="B8038" s="21" t="s">
        <v>941</v>
      </c>
      <c r="C8038" s="21"/>
      <c r="D8038" s="22">
        <v>0</v>
      </c>
      <c r="E8038" s="24">
        <v>-0.29833145794708682</v>
      </c>
      <c r="F8038" s="24">
        <v>-0.67704742907140936</v>
      </c>
      <c r="G8038" s="24">
        <v>-0.16995008328483407</v>
      </c>
      <c r="H8038" s="24">
        <v>-0.38206853809211289</v>
      </c>
      <c r="I8038" s="25">
        <f t="shared" si="500"/>
        <v>0</v>
      </c>
      <c r="J8038" s="25">
        <f t="shared" si="501"/>
        <v>1</v>
      </c>
      <c r="K8038" s="25">
        <f t="shared" si="502"/>
        <v>0</v>
      </c>
      <c r="L8038" s="25">
        <f t="shared" si="503"/>
        <v>0</v>
      </c>
      <c r="M8038" s="25">
        <v>1</v>
      </c>
      <c r="N8038" s="25" t="e">
        <v>#N/A</v>
      </c>
      <c r="O8038" s="25" t="e">
        <f>VLOOKUP(A8038,'NFkB target TFs'!$E$10:$E$54,1,FALSE)</f>
        <v>#N/A</v>
      </c>
      <c r="P8038" s="25" t="e">
        <f>VLOOKUP(A8038,'all NFkB targets'!$A$6:$A$571,1,FALSE)</f>
        <v>#N/A</v>
      </c>
    </row>
    <row r="8039" spans="1:16" x14ac:dyDescent="0.25">
      <c r="A8039" s="96" t="s">
        <v>9551</v>
      </c>
      <c r="B8039" s="21" t="s">
        <v>9552</v>
      </c>
      <c r="C8039" s="21"/>
      <c r="D8039" s="22">
        <v>0</v>
      </c>
      <c r="E8039" s="23">
        <v>0.20905627495054355</v>
      </c>
      <c r="F8039" s="23">
        <v>4.7511229662106629E-2</v>
      </c>
      <c r="G8039" s="23">
        <v>-0.31947636340412677</v>
      </c>
      <c r="H8039" s="23">
        <v>-0.38212265297109604</v>
      </c>
      <c r="I8039" s="25">
        <f t="shared" si="500"/>
        <v>0</v>
      </c>
      <c r="J8039" s="25">
        <f t="shared" si="501"/>
        <v>0</v>
      </c>
      <c r="K8039" s="25">
        <f t="shared" si="502"/>
        <v>0</v>
      </c>
      <c r="L8039" s="25">
        <f t="shared" si="503"/>
        <v>0</v>
      </c>
      <c r="M8039" s="25">
        <v>0</v>
      </c>
      <c r="N8039" s="25" t="e">
        <v>#N/A</v>
      </c>
      <c r="O8039" s="25" t="e">
        <f>VLOOKUP(A8039,'NFkB target TFs'!$E$10:$E$54,1,FALSE)</f>
        <v>#N/A</v>
      </c>
      <c r="P8039" s="25" t="e">
        <f>VLOOKUP(A8039,'all NFkB targets'!$A$6:$A$571,1,FALSE)</f>
        <v>#N/A</v>
      </c>
    </row>
    <row r="8040" spans="1:16" x14ac:dyDescent="0.25">
      <c r="A8040" s="96" t="s">
        <v>9557</v>
      </c>
      <c r="B8040" s="21" t="s">
        <v>9558</v>
      </c>
      <c r="C8040" s="21"/>
      <c r="D8040" s="22">
        <v>0</v>
      </c>
      <c r="E8040" s="23">
        <v>6.5253348665488362E-2</v>
      </c>
      <c r="F8040" s="23">
        <v>6.723699409165286E-2</v>
      </c>
      <c r="G8040" s="23">
        <v>-1.9150269578297557E-2</v>
      </c>
      <c r="H8040" s="23">
        <v>-0.38220772363347522</v>
      </c>
      <c r="I8040" s="25">
        <f t="shared" si="500"/>
        <v>0</v>
      </c>
      <c r="J8040" s="25">
        <f t="shared" si="501"/>
        <v>0</v>
      </c>
      <c r="K8040" s="25">
        <f t="shared" si="502"/>
        <v>0</v>
      </c>
      <c r="L8040" s="25">
        <f t="shared" si="503"/>
        <v>0</v>
      </c>
      <c r="M8040" s="25">
        <v>0</v>
      </c>
      <c r="N8040" s="25" t="e">
        <v>#N/A</v>
      </c>
      <c r="O8040" s="25" t="e">
        <f>VLOOKUP(A8040,'NFkB target TFs'!$E$10:$E$54,1,FALSE)</f>
        <v>#N/A</v>
      </c>
      <c r="P8040" s="25" t="e">
        <f>VLOOKUP(A8040,'all NFkB targets'!$A$6:$A$571,1,FALSE)</f>
        <v>#N/A</v>
      </c>
    </row>
    <row r="8041" spans="1:16" x14ac:dyDescent="0.25">
      <c r="A8041" s="96" t="s">
        <v>8761</v>
      </c>
      <c r="B8041" s="21" t="s">
        <v>8762</v>
      </c>
      <c r="C8041" s="21"/>
      <c r="D8041" s="22">
        <v>0</v>
      </c>
      <c r="E8041" s="23">
        <v>3.651922396698553E-2</v>
      </c>
      <c r="F8041" s="23">
        <v>0.115100976697791</v>
      </c>
      <c r="G8041" s="23">
        <v>-0.1841688270458387</v>
      </c>
      <c r="H8041" s="23">
        <v>-0.38233373286077194</v>
      </c>
      <c r="I8041" s="25">
        <f t="shared" si="500"/>
        <v>0</v>
      </c>
      <c r="J8041" s="25">
        <f t="shared" si="501"/>
        <v>0</v>
      </c>
      <c r="K8041" s="25">
        <f t="shared" si="502"/>
        <v>0</v>
      </c>
      <c r="L8041" s="25">
        <f t="shared" si="503"/>
        <v>0</v>
      </c>
      <c r="M8041" s="25">
        <v>0</v>
      </c>
      <c r="N8041" s="25" t="e">
        <v>#N/A</v>
      </c>
      <c r="O8041" s="25" t="e">
        <f>VLOOKUP(A8041,'NFkB target TFs'!$E$10:$E$54,1,FALSE)</f>
        <v>#N/A</v>
      </c>
      <c r="P8041" s="25" t="e">
        <f>VLOOKUP(A8041,'all NFkB targets'!$A$6:$A$571,1,FALSE)</f>
        <v>#N/A</v>
      </c>
    </row>
    <row r="8042" spans="1:16" x14ac:dyDescent="0.25">
      <c r="A8042" s="96" t="s">
        <v>14059</v>
      </c>
      <c r="B8042" s="21" t="s">
        <v>14060</v>
      </c>
      <c r="C8042" s="21"/>
      <c r="D8042" s="22">
        <v>0</v>
      </c>
      <c r="E8042" s="24">
        <v>-0.41067300175752142</v>
      </c>
      <c r="F8042" s="28">
        <v>0.25092472355579909</v>
      </c>
      <c r="G8042" s="24">
        <v>-0.594426757890957</v>
      </c>
      <c r="H8042" s="24">
        <v>-0.38236367180990805</v>
      </c>
      <c r="I8042" s="25">
        <f t="shared" si="500"/>
        <v>0</v>
      </c>
      <c r="J8042" s="25">
        <f t="shared" si="501"/>
        <v>0</v>
      </c>
      <c r="K8042" s="25">
        <f t="shared" si="502"/>
        <v>1</v>
      </c>
      <c r="L8042" s="25">
        <f t="shared" si="503"/>
        <v>0</v>
      </c>
      <c r="M8042" s="25">
        <v>1</v>
      </c>
      <c r="N8042" s="25" t="e">
        <v>#N/A</v>
      </c>
      <c r="O8042" s="25" t="e">
        <f>VLOOKUP(A8042,'NFkB target TFs'!$E$10:$E$54,1,FALSE)</f>
        <v>#N/A</v>
      </c>
      <c r="P8042" s="25" t="e">
        <f>VLOOKUP(A8042,'all NFkB targets'!$A$6:$A$571,1,FALSE)</f>
        <v>#N/A</v>
      </c>
    </row>
    <row r="8043" spans="1:16" x14ac:dyDescent="0.25">
      <c r="A8043" s="96" t="s">
        <v>14953</v>
      </c>
      <c r="B8043" s="21" t="s">
        <v>14954</v>
      </c>
      <c r="C8043" s="21"/>
      <c r="D8043" s="22">
        <v>0</v>
      </c>
      <c r="E8043" s="24">
        <v>-1.0247539038503641</v>
      </c>
      <c r="F8043" s="24">
        <v>-0.84157063739551674</v>
      </c>
      <c r="G8043" s="24">
        <v>-0.68075694386592678</v>
      </c>
      <c r="H8043" s="24">
        <v>-0.38330380733722069</v>
      </c>
      <c r="I8043" s="25">
        <f t="shared" si="500"/>
        <v>1</v>
      </c>
      <c r="J8043" s="25">
        <f t="shared" si="501"/>
        <v>1</v>
      </c>
      <c r="K8043" s="25">
        <f t="shared" si="502"/>
        <v>1</v>
      </c>
      <c r="L8043" s="25">
        <f t="shared" si="503"/>
        <v>0</v>
      </c>
      <c r="M8043" s="25">
        <v>1</v>
      </c>
      <c r="N8043" s="25" t="e">
        <v>#N/A</v>
      </c>
      <c r="O8043" s="25" t="e">
        <f>VLOOKUP(A8043,'NFkB target TFs'!$E$10:$E$54,1,FALSE)</f>
        <v>#N/A</v>
      </c>
      <c r="P8043" s="25" t="e">
        <f>VLOOKUP(A8043,'all NFkB targets'!$A$6:$A$571,1,FALSE)</f>
        <v>#N/A</v>
      </c>
    </row>
    <row r="8044" spans="1:16" x14ac:dyDescent="0.25">
      <c r="A8044" s="96" t="s">
        <v>2626</v>
      </c>
      <c r="B8044" s="21" t="s">
        <v>2627</v>
      </c>
      <c r="C8044" s="21"/>
      <c r="D8044" s="22">
        <v>0</v>
      </c>
      <c r="E8044" s="23">
        <v>-3.423250512335311E-3</v>
      </c>
      <c r="F8044" s="23">
        <v>-0.43524282289623717</v>
      </c>
      <c r="G8044" s="23">
        <v>2.1044547162552305E-2</v>
      </c>
      <c r="H8044" s="23">
        <v>-0.38402585270607603</v>
      </c>
      <c r="I8044" s="25">
        <f t="shared" ref="I8044:I8107" si="504">IF(ABS(E8044)&gt;0.585,1,0)</f>
        <v>0</v>
      </c>
      <c r="J8044" s="25">
        <f t="shared" ref="J8044:J8107" si="505">IF(ABS(F8044)&gt;0.585,1,0)</f>
        <v>0</v>
      </c>
      <c r="K8044" s="25">
        <f t="shared" ref="K8044:K8107" si="506">IF(ABS(G8044)&gt;0.585,1,0)</f>
        <v>0</v>
      </c>
      <c r="L8044" s="25">
        <f t="shared" ref="L8044:L8107" si="507">IF(ABS(H8044)&gt;0.585,1,0)</f>
        <v>0</v>
      </c>
      <c r="M8044" s="25">
        <v>0</v>
      </c>
      <c r="N8044" s="25" t="e">
        <v>#N/A</v>
      </c>
      <c r="O8044" s="25" t="e">
        <f>VLOOKUP(A8044,'NFkB target TFs'!$E$10:$E$54,1,FALSE)</f>
        <v>#N/A</v>
      </c>
      <c r="P8044" s="25" t="e">
        <f>VLOOKUP(A8044,'all NFkB targets'!$A$6:$A$571,1,FALSE)</f>
        <v>#N/A</v>
      </c>
    </row>
    <row r="8045" spans="1:16" x14ac:dyDescent="0.25">
      <c r="A8045" s="96" t="s">
        <v>12427</v>
      </c>
      <c r="B8045" s="21" t="s">
        <v>12428</v>
      </c>
      <c r="C8045" s="21"/>
      <c r="D8045" s="22">
        <v>0</v>
      </c>
      <c r="E8045" s="28">
        <v>0.22487028201975534</v>
      </c>
      <c r="F8045" s="24">
        <v>-0.82541653440201523</v>
      </c>
      <c r="G8045" s="23">
        <v>5.5756700226643918E-2</v>
      </c>
      <c r="H8045" s="24">
        <v>-0.38408720114097883</v>
      </c>
      <c r="I8045" s="25">
        <f t="shared" si="504"/>
        <v>0</v>
      </c>
      <c r="J8045" s="25">
        <f t="shared" si="505"/>
        <v>1</v>
      </c>
      <c r="K8045" s="25">
        <f t="shared" si="506"/>
        <v>0</v>
      </c>
      <c r="L8045" s="25">
        <f t="shared" si="507"/>
        <v>0</v>
      </c>
      <c r="M8045" s="25">
        <v>1</v>
      </c>
      <c r="N8045" s="25" t="e">
        <v>#N/A</v>
      </c>
      <c r="O8045" s="25" t="e">
        <f>VLOOKUP(A8045,'NFkB target TFs'!$E$10:$E$54,1,FALSE)</f>
        <v>#N/A</v>
      </c>
      <c r="P8045" s="25" t="e">
        <f>VLOOKUP(A8045,'all NFkB targets'!$A$6:$A$571,1,FALSE)</f>
        <v>#N/A</v>
      </c>
    </row>
    <row r="8046" spans="1:16" x14ac:dyDescent="0.25">
      <c r="A8046" s="96" t="s">
        <v>6426</v>
      </c>
      <c r="B8046" s="21" t="s">
        <v>941</v>
      </c>
      <c r="C8046" s="21"/>
      <c r="D8046" s="22">
        <v>0</v>
      </c>
      <c r="E8046" s="23">
        <v>0.27351083230787065</v>
      </c>
      <c r="F8046" s="23">
        <v>-9.552005084932115E-2</v>
      </c>
      <c r="G8046" s="23">
        <v>-0.27942368567242376</v>
      </c>
      <c r="H8046" s="23">
        <v>-0.38452320619461106</v>
      </c>
      <c r="I8046" s="25">
        <f t="shared" si="504"/>
        <v>0</v>
      </c>
      <c r="J8046" s="25">
        <f t="shared" si="505"/>
        <v>0</v>
      </c>
      <c r="K8046" s="25">
        <f t="shared" si="506"/>
        <v>0</v>
      </c>
      <c r="L8046" s="25">
        <f t="shared" si="507"/>
        <v>0</v>
      </c>
      <c r="M8046" s="25">
        <v>0</v>
      </c>
      <c r="N8046" s="25" t="e">
        <v>#N/A</v>
      </c>
      <c r="O8046" s="25" t="e">
        <f>VLOOKUP(A8046,'NFkB target TFs'!$E$10:$E$54,1,FALSE)</f>
        <v>#N/A</v>
      </c>
      <c r="P8046" s="25" t="e">
        <f>VLOOKUP(A8046,'all NFkB targets'!$A$6:$A$571,1,FALSE)</f>
        <v>#N/A</v>
      </c>
    </row>
    <row r="8047" spans="1:16" x14ac:dyDescent="0.25">
      <c r="A8047" s="96" t="s">
        <v>1064</v>
      </c>
      <c r="B8047" s="21" t="s">
        <v>1065</v>
      </c>
      <c r="C8047" s="21"/>
      <c r="D8047" s="22">
        <v>0</v>
      </c>
      <c r="E8047" s="23">
        <v>0.188545960425196</v>
      </c>
      <c r="F8047" s="23">
        <v>-0.18250963016340979</v>
      </c>
      <c r="G8047" s="23">
        <v>-0.31149150530297082</v>
      </c>
      <c r="H8047" s="23">
        <v>-0.3847834309902729</v>
      </c>
      <c r="I8047" s="25">
        <f t="shared" si="504"/>
        <v>0</v>
      </c>
      <c r="J8047" s="25">
        <f t="shared" si="505"/>
        <v>0</v>
      </c>
      <c r="K8047" s="25">
        <f t="shared" si="506"/>
        <v>0</v>
      </c>
      <c r="L8047" s="25">
        <f t="shared" si="507"/>
        <v>0</v>
      </c>
      <c r="M8047" s="25">
        <v>0</v>
      </c>
      <c r="N8047" s="25" t="e">
        <v>#N/A</v>
      </c>
      <c r="O8047" s="25" t="e">
        <f>VLOOKUP(A8047,'NFkB target TFs'!$E$10:$E$54,1,FALSE)</f>
        <v>#N/A</v>
      </c>
      <c r="P8047" s="25" t="e">
        <f>VLOOKUP(A8047,'all NFkB targets'!$A$6:$A$571,1,FALSE)</f>
        <v>#N/A</v>
      </c>
    </row>
    <row r="8048" spans="1:16" x14ac:dyDescent="0.25">
      <c r="A8048" s="96" t="s">
        <v>4978</v>
      </c>
      <c r="B8048" s="21" t="s">
        <v>4979</v>
      </c>
      <c r="C8048" s="21"/>
      <c r="D8048" s="22">
        <v>0</v>
      </c>
      <c r="E8048" s="23">
        <v>-4.7064562242753273E-2</v>
      </c>
      <c r="F8048" s="23">
        <v>0.25167538746182866</v>
      </c>
      <c r="G8048" s="23">
        <v>-0.28212176292694663</v>
      </c>
      <c r="H8048" s="23">
        <v>-0.38479854827784737</v>
      </c>
      <c r="I8048" s="25">
        <f t="shared" si="504"/>
        <v>0</v>
      </c>
      <c r="J8048" s="25">
        <f t="shared" si="505"/>
        <v>0</v>
      </c>
      <c r="K8048" s="25">
        <f t="shared" si="506"/>
        <v>0</v>
      </c>
      <c r="L8048" s="25">
        <f t="shared" si="507"/>
        <v>0</v>
      </c>
      <c r="M8048" s="25">
        <v>0</v>
      </c>
      <c r="N8048" s="25" t="e">
        <v>#N/A</v>
      </c>
      <c r="O8048" s="25" t="e">
        <f>VLOOKUP(A8048,'NFkB target TFs'!$E$10:$E$54,1,FALSE)</f>
        <v>#N/A</v>
      </c>
      <c r="P8048" s="25" t="e">
        <f>VLOOKUP(A8048,'all NFkB targets'!$A$6:$A$571,1,FALSE)</f>
        <v>#N/A</v>
      </c>
    </row>
    <row r="8049" spans="1:16" x14ac:dyDescent="0.25">
      <c r="A8049" s="96" t="s">
        <v>8431</v>
      </c>
      <c r="B8049" s="21" t="s">
        <v>941</v>
      </c>
      <c r="C8049" s="21"/>
      <c r="D8049" s="22">
        <v>0</v>
      </c>
      <c r="E8049" s="23">
        <v>-5.5155609999290721E-2</v>
      </c>
      <c r="F8049" s="23">
        <v>0.27174444625810884</v>
      </c>
      <c r="G8049" s="23">
        <v>-0.23884635339280716</v>
      </c>
      <c r="H8049" s="23">
        <v>-0.38520257829664623</v>
      </c>
      <c r="I8049" s="25">
        <f t="shared" si="504"/>
        <v>0</v>
      </c>
      <c r="J8049" s="25">
        <f t="shared" si="505"/>
        <v>0</v>
      </c>
      <c r="K8049" s="25">
        <f t="shared" si="506"/>
        <v>0</v>
      </c>
      <c r="L8049" s="25">
        <f t="shared" si="507"/>
        <v>0</v>
      </c>
      <c r="M8049" s="25">
        <v>0</v>
      </c>
      <c r="N8049" s="25" t="e">
        <v>#N/A</v>
      </c>
      <c r="O8049" s="25" t="e">
        <f>VLOOKUP(A8049,'NFkB target TFs'!$E$10:$E$54,1,FALSE)</f>
        <v>#N/A</v>
      </c>
      <c r="P8049" s="25" t="e">
        <f>VLOOKUP(A8049,'all NFkB targets'!$A$6:$A$571,1,FALSE)</f>
        <v>#N/A</v>
      </c>
    </row>
    <row r="8050" spans="1:16" x14ac:dyDescent="0.25">
      <c r="A8050" s="96" t="s">
        <v>4652</v>
      </c>
      <c r="B8050" s="21" t="s">
        <v>4653</v>
      </c>
      <c r="C8050" s="21"/>
      <c r="D8050" s="22">
        <v>0</v>
      </c>
      <c r="E8050" s="23">
        <v>-3.4727663629018656E-2</v>
      </c>
      <c r="F8050" s="23">
        <v>-0.22535891770799024</v>
      </c>
      <c r="G8050" s="23">
        <v>-0.24319374005871983</v>
      </c>
      <c r="H8050" s="23">
        <v>-0.38607143504493069</v>
      </c>
      <c r="I8050" s="25">
        <f t="shared" si="504"/>
        <v>0</v>
      </c>
      <c r="J8050" s="25">
        <f t="shared" si="505"/>
        <v>0</v>
      </c>
      <c r="K8050" s="25">
        <f t="shared" si="506"/>
        <v>0</v>
      </c>
      <c r="L8050" s="25">
        <f t="shared" si="507"/>
        <v>0</v>
      </c>
      <c r="M8050" s="25">
        <v>0</v>
      </c>
      <c r="N8050" s="25" t="e">
        <v>#N/A</v>
      </c>
      <c r="O8050" s="25" t="e">
        <f>VLOOKUP(A8050,'NFkB target TFs'!$E$10:$E$54,1,FALSE)</f>
        <v>#N/A</v>
      </c>
      <c r="P8050" s="25" t="e">
        <f>VLOOKUP(A8050,'all NFkB targets'!$A$6:$A$571,1,FALSE)</f>
        <v>#N/A</v>
      </c>
    </row>
    <row r="8051" spans="1:16" x14ac:dyDescent="0.25">
      <c r="A8051" s="96" t="s">
        <v>8904</v>
      </c>
      <c r="B8051" s="21" t="s">
        <v>8905</v>
      </c>
      <c r="C8051" s="21"/>
      <c r="D8051" s="22">
        <v>0</v>
      </c>
      <c r="E8051" s="23">
        <v>-5.5575959177928463E-3</v>
      </c>
      <c r="F8051" s="23">
        <v>-0.46483567709267376</v>
      </c>
      <c r="G8051" s="23">
        <v>0.33264765140885255</v>
      </c>
      <c r="H8051" s="23">
        <v>-0.38621812668396827</v>
      </c>
      <c r="I8051" s="25">
        <f t="shared" si="504"/>
        <v>0</v>
      </c>
      <c r="J8051" s="25">
        <f t="shared" si="505"/>
        <v>0</v>
      </c>
      <c r="K8051" s="25">
        <f t="shared" si="506"/>
        <v>0</v>
      </c>
      <c r="L8051" s="25">
        <f t="shared" si="507"/>
        <v>0</v>
      </c>
      <c r="M8051" s="25">
        <v>0</v>
      </c>
      <c r="N8051" s="25" t="e">
        <v>#N/A</v>
      </c>
      <c r="O8051" s="25" t="e">
        <f>VLOOKUP(A8051,'NFkB target TFs'!$E$10:$E$54,1,FALSE)</f>
        <v>#N/A</v>
      </c>
      <c r="P8051" s="25" t="e">
        <f>VLOOKUP(A8051,'all NFkB targets'!$A$6:$A$571,1,FALSE)</f>
        <v>#N/A</v>
      </c>
    </row>
    <row r="8052" spans="1:16" x14ac:dyDescent="0.25">
      <c r="A8052" s="96" t="s">
        <v>3496</v>
      </c>
      <c r="B8052" s="21" t="s">
        <v>3497</v>
      </c>
      <c r="C8052" s="21"/>
      <c r="D8052" s="22">
        <v>0</v>
      </c>
      <c r="E8052" s="23">
        <v>-8.6198376926098275E-2</v>
      </c>
      <c r="F8052" s="23">
        <v>0.1030164576078543</v>
      </c>
      <c r="G8052" s="23">
        <v>-0.450595758851838</v>
      </c>
      <c r="H8052" s="23">
        <v>-0.38699250534187069</v>
      </c>
      <c r="I8052" s="25">
        <f t="shared" si="504"/>
        <v>0</v>
      </c>
      <c r="J8052" s="25">
        <f t="shared" si="505"/>
        <v>0</v>
      </c>
      <c r="K8052" s="25">
        <f t="shared" si="506"/>
        <v>0</v>
      </c>
      <c r="L8052" s="25">
        <f t="shared" si="507"/>
        <v>0</v>
      </c>
      <c r="M8052" s="25">
        <v>0</v>
      </c>
      <c r="N8052" s="25" t="e">
        <v>#N/A</v>
      </c>
      <c r="O8052" s="25" t="e">
        <f>VLOOKUP(A8052,'NFkB target TFs'!$E$10:$E$54,1,FALSE)</f>
        <v>#N/A</v>
      </c>
      <c r="P8052" s="25" t="e">
        <f>VLOOKUP(A8052,'all NFkB targets'!$A$6:$A$571,1,FALSE)</f>
        <v>#N/A</v>
      </c>
    </row>
    <row r="8053" spans="1:16" x14ac:dyDescent="0.25">
      <c r="A8053" s="96" t="s">
        <v>13582</v>
      </c>
      <c r="B8053" s="21" t="s">
        <v>13583</v>
      </c>
      <c r="C8053" s="21"/>
      <c r="D8053" s="22">
        <v>0</v>
      </c>
      <c r="E8053" s="24">
        <v>-0.57226874392720384</v>
      </c>
      <c r="F8053" s="23">
        <v>3.270777945770742E-2</v>
      </c>
      <c r="G8053" s="24">
        <v>-1.2646231353170321</v>
      </c>
      <c r="H8053" s="24">
        <v>-0.38706454072862523</v>
      </c>
      <c r="I8053" s="25">
        <f t="shared" si="504"/>
        <v>0</v>
      </c>
      <c r="J8053" s="25">
        <f t="shared" si="505"/>
        <v>0</v>
      </c>
      <c r="K8053" s="25">
        <f t="shared" si="506"/>
        <v>1</v>
      </c>
      <c r="L8053" s="25">
        <f t="shared" si="507"/>
        <v>0</v>
      </c>
      <c r="M8053" s="25">
        <v>1</v>
      </c>
      <c r="N8053" s="25" t="e">
        <v>#N/A</v>
      </c>
      <c r="O8053" s="25" t="e">
        <f>VLOOKUP(A8053,'NFkB target TFs'!$E$10:$E$54,1,FALSE)</f>
        <v>#N/A</v>
      </c>
      <c r="P8053" s="25" t="e">
        <f>VLOOKUP(A8053,'all NFkB targets'!$A$6:$A$571,1,FALSE)</f>
        <v>#N/A</v>
      </c>
    </row>
    <row r="8054" spans="1:16" x14ac:dyDescent="0.25">
      <c r="A8054" s="96" t="s">
        <v>13020</v>
      </c>
      <c r="B8054" s="21" t="s">
        <v>13021</v>
      </c>
      <c r="C8054" s="21"/>
      <c r="D8054" s="22">
        <v>0</v>
      </c>
      <c r="E8054" s="24">
        <v>-1.1477967158768208</v>
      </c>
      <c r="F8054" s="24">
        <v>-0.70066260932721214</v>
      </c>
      <c r="G8054" s="24">
        <v>-0.36550096286769546</v>
      </c>
      <c r="H8054" s="24">
        <v>-0.38736478691310294</v>
      </c>
      <c r="I8054" s="25">
        <f t="shared" si="504"/>
        <v>1</v>
      </c>
      <c r="J8054" s="25">
        <f t="shared" si="505"/>
        <v>1</v>
      </c>
      <c r="K8054" s="25">
        <f t="shared" si="506"/>
        <v>0</v>
      </c>
      <c r="L8054" s="25">
        <f t="shared" si="507"/>
        <v>0</v>
      </c>
      <c r="M8054" s="25">
        <v>1</v>
      </c>
      <c r="N8054" s="25" t="e">
        <v>#N/A</v>
      </c>
      <c r="O8054" s="25" t="e">
        <f>VLOOKUP(A8054,'NFkB target TFs'!$E$10:$E$54,1,FALSE)</f>
        <v>#N/A</v>
      </c>
      <c r="P8054" s="25" t="e">
        <f>VLOOKUP(A8054,'all NFkB targets'!$A$6:$A$571,1,FALSE)</f>
        <v>#N/A</v>
      </c>
    </row>
    <row r="8055" spans="1:16" x14ac:dyDescent="0.25">
      <c r="A8055" s="96" t="s">
        <v>14052</v>
      </c>
      <c r="B8055" s="21" t="s">
        <v>941</v>
      </c>
      <c r="C8055" s="21"/>
      <c r="D8055" s="22">
        <v>0</v>
      </c>
      <c r="E8055" s="24">
        <v>-0.5188460193151696</v>
      </c>
      <c r="F8055" s="28">
        <v>0.40077488800909561</v>
      </c>
      <c r="G8055" s="24">
        <v>-1.1984159185022247</v>
      </c>
      <c r="H8055" s="24">
        <v>-0.38751166237335039</v>
      </c>
      <c r="I8055" s="25">
        <f t="shared" si="504"/>
        <v>0</v>
      </c>
      <c r="J8055" s="25">
        <f t="shared" si="505"/>
        <v>0</v>
      </c>
      <c r="K8055" s="25">
        <f t="shared" si="506"/>
        <v>1</v>
      </c>
      <c r="L8055" s="25">
        <f t="shared" si="507"/>
        <v>0</v>
      </c>
      <c r="M8055" s="25">
        <v>1</v>
      </c>
      <c r="N8055" s="25" t="e">
        <v>#N/A</v>
      </c>
      <c r="O8055" s="25" t="e">
        <f>VLOOKUP(A8055,'NFkB target TFs'!$E$10:$E$54,1,FALSE)</f>
        <v>#N/A</v>
      </c>
      <c r="P8055" s="25" t="e">
        <f>VLOOKUP(A8055,'all NFkB targets'!$A$6:$A$571,1,FALSE)</f>
        <v>#N/A</v>
      </c>
    </row>
    <row r="8056" spans="1:16" x14ac:dyDescent="0.25">
      <c r="A8056" s="96" t="s">
        <v>12719</v>
      </c>
      <c r="B8056" s="21" t="s">
        <v>941</v>
      </c>
      <c r="C8056" s="21"/>
      <c r="D8056" s="22">
        <v>0</v>
      </c>
      <c r="E8056" s="23">
        <v>-3.5751363187391604E-2</v>
      </c>
      <c r="F8056" s="24">
        <v>-0.72944755951908247</v>
      </c>
      <c r="G8056" s="24">
        <v>-0.52396274271049603</v>
      </c>
      <c r="H8056" s="24">
        <v>-0.3875556000699622</v>
      </c>
      <c r="I8056" s="25">
        <f t="shared" si="504"/>
        <v>0</v>
      </c>
      <c r="J8056" s="25">
        <f t="shared" si="505"/>
        <v>1</v>
      </c>
      <c r="K8056" s="25">
        <f t="shared" si="506"/>
        <v>0</v>
      </c>
      <c r="L8056" s="25">
        <f t="shared" si="507"/>
        <v>0</v>
      </c>
      <c r="M8056" s="25">
        <v>1</v>
      </c>
      <c r="N8056" s="25" t="e">
        <v>#N/A</v>
      </c>
      <c r="O8056" s="25" t="e">
        <f>VLOOKUP(A8056,'NFkB target TFs'!$E$10:$E$54,1,FALSE)</f>
        <v>#N/A</v>
      </c>
      <c r="P8056" s="25" t="e">
        <f>VLOOKUP(A8056,'all NFkB targets'!$A$6:$A$571,1,FALSE)</f>
        <v>#N/A</v>
      </c>
    </row>
    <row r="8057" spans="1:16" x14ac:dyDescent="0.25">
      <c r="A8057" s="96" t="s">
        <v>2963</v>
      </c>
      <c r="B8057" s="21" t="s">
        <v>2964</v>
      </c>
      <c r="C8057" s="21"/>
      <c r="D8057" s="22">
        <v>0</v>
      </c>
      <c r="E8057" s="23">
        <v>-6.5786882196374061E-2</v>
      </c>
      <c r="F8057" s="23">
        <v>-0.27498459327708691</v>
      </c>
      <c r="G8057" s="23">
        <v>-0.12473770638429786</v>
      </c>
      <c r="H8057" s="23">
        <v>-0.38784824606555729</v>
      </c>
      <c r="I8057" s="25">
        <f t="shared" si="504"/>
        <v>0</v>
      </c>
      <c r="J8057" s="25">
        <f t="shared" si="505"/>
        <v>0</v>
      </c>
      <c r="K8057" s="25">
        <f t="shared" si="506"/>
        <v>0</v>
      </c>
      <c r="L8057" s="25">
        <f t="shared" si="507"/>
        <v>0</v>
      </c>
      <c r="M8057" s="25">
        <v>0</v>
      </c>
      <c r="N8057" s="25" t="e">
        <v>#N/A</v>
      </c>
      <c r="O8057" s="25" t="e">
        <f>VLOOKUP(A8057,'NFkB target TFs'!$E$10:$E$54,1,FALSE)</f>
        <v>#N/A</v>
      </c>
      <c r="P8057" s="25" t="e">
        <f>VLOOKUP(A8057,'all NFkB targets'!$A$6:$A$571,1,FALSE)</f>
        <v>#N/A</v>
      </c>
    </row>
    <row r="8058" spans="1:16" x14ac:dyDescent="0.25">
      <c r="A8058" s="96" t="s">
        <v>13140</v>
      </c>
      <c r="B8058" s="21" t="s">
        <v>13141</v>
      </c>
      <c r="C8058" s="21"/>
      <c r="D8058" s="22">
        <v>0</v>
      </c>
      <c r="E8058" s="28">
        <v>0.27433221067613639</v>
      </c>
      <c r="F8058" s="23">
        <v>1.1921994399618174E-2</v>
      </c>
      <c r="G8058" s="24">
        <v>-0.98977454249140562</v>
      </c>
      <c r="H8058" s="24">
        <v>-0.38797627994431971</v>
      </c>
      <c r="I8058" s="25">
        <f t="shared" si="504"/>
        <v>0</v>
      </c>
      <c r="J8058" s="25">
        <f t="shared" si="505"/>
        <v>0</v>
      </c>
      <c r="K8058" s="25">
        <f t="shared" si="506"/>
        <v>1</v>
      </c>
      <c r="L8058" s="25">
        <f t="shared" si="507"/>
        <v>0</v>
      </c>
      <c r="M8058" s="25">
        <v>1</v>
      </c>
      <c r="N8058" s="25" t="e">
        <v>#N/A</v>
      </c>
      <c r="O8058" s="25" t="e">
        <f>VLOOKUP(A8058,'NFkB target TFs'!$E$10:$E$54,1,FALSE)</f>
        <v>#N/A</v>
      </c>
      <c r="P8058" s="25" t="e">
        <f>VLOOKUP(A8058,'all NFkB targets'!$A$6:$A$571,1,FALSE)</f>
        <v>#N/A</v>
      </c>
    </row>
    <row r="8059" spans="1:16" x14ac:dyDescent="0.25">
      <c r="A8059" s="96" t="s">
        <v>1865</v>
      </c>
      <c r="B8059" s="21" t="s">
        <v>1866</v>
      </c>
      <c r="C8059" s="21"/>
      <c r="D8059" s="22">
        <v>0</v>
      </c>
      <c r="E8059" s="23">
        <v>-0.27931040065873924</v>
      </c>
      <c r="F8059" s="23">
        <v>-1.4666541644870978E-2</v>
      </c>
      <c r="G8059" s="23">
        <v>-9.1881211794019604E-2</v>
      </c>
      <c r="H8059" s="23">
        <v>-0.38860409142606372</v>
      </c>
      <c r="I8059" s="25">
        <f t="shared" si="504"/>
        <v>0</v>
      </c>
      <c r="J8059" s="25">
        <f t="shared" si="505"/>
        <v>0</v>
      </c>
      <c r="K8059" s="25">
        <f t="shared" si="506"/>
        <v>0</v>
      </c>
      <c r="L8059" s="25">
        <f t="shared" si="507"/>
        <v>0</v>
      </c>
      <c r="M8059" s="25">
        <v>0</v>
      </c>
      <c r="N8059" s="25" t="e">
        <v>#N/A</v>
      </c>
      <c r="O8059" s="25" t="e">
        <f>VLOOKUP(A8059,'NFkB target TFs'!$E$10:$E$54,1,FALSE)</f>
        <v>#N/A</v>
      </c>
      <c r="P8059" s="25" t="e">
        <f>VLOOKUP(A8059,'all NFkB targets'!$A$6:$A$571,1,FALSE)</f>
        <v>#N/A</v>
      </c>
    </row>
    <row r="8060" spans="1:16" x14ac:dyDescent="0.25">
      <c r="A8060" s="96" t="s">
        <v>9334</v>
      </c>
      <c r="B8060" s="21" t="s">
        <v>9335</v>
      </c>
      <c r="C8060" s="21"/>
      <c r="D8060" s="22">
        <v>0</v>
      </c>
      <c r="E8060" s="23">
        <v>-0.27875113162986431</v>
      </c>
      <c r="F8060" s="23">
        <v>0.34599793976352167</v>
      </c>
      <c r="G8060" s="23">
        <v>0.16273670044457511</v>
      </c>
      <c r="H8060" s="23">
        <v>-0.38879144100667595</v>
      </c>
      <c r="I8060" s="25">
        <f t="shared" si="504"/>
        <v>0</v>
      </c>
      <c r="J8060" s="25">
        <f t="shared" si="505"/>
        <v>0</v>
      </c>
      <c r="K8060" s="25">
        <f t="shared" si="506"/>
        <v>0</v>
      </c>
      <c r="L8060" s="25">
        <f t="shared" si="507"/>
        <v>0</v>
      </c>
      <c r="M8060" s="25">
        <v>0</v>
      </c>
      <c r="N8060" s="25" t="e">
        <v>#N/A</v>
      </c>
      <c r="O8060" s="25" t="e">
        <f>VLOOKUP(A8060,'NFkB target TFs'!$E$10:$E$54,1,FALSE)</f>
        <v>#N/A</v>
      </c>
      <c r="P8060" s="25" t="e">
        <f>VLOOKUP(A8060,'all NFkB targets'!$A$6:$A$571,1,FALSE)</f>
        <v>#N/A</v>
      </c>
    </row>
    <row r="8061" spans="1:16" x14ac:dyDescent="0.25">
      <c r="A8061" s="96" t="s">
        <v>5613</v>
      </c>
      <c r="B8061" s="21" t="s">
        <v>5614</v>
      </c>
      <c r="C8061" s="21"/>
      <c r="D8061" s="22">
        <v>0</v>
      </c>
      <c r="E8061" s="23">
        <v>-1.1110024169231731E-3</v>
      </c>
      <c r="F8061" s="23">
        <v>0.37530073825019727</v>
      </c>
      <c r="G8061" s="23">
        <v>-0.16486969055079317</v>
      </c>
      <c r="H8061" s="23">
        <v>-0.38892477540251985</v>
      </c>
      <c r="I8061" s="25">
        <f t="shared" si="504"/>
        <v>0</v>
      </c>
      <c r="J8061" s="25">
        <f t="shared" si="505"/>
        <v>0</v>
      </c>
      <c r="K8061" s="25">
        <f t="shared" si="506"/>
        <v>0</v>
      </c>
      <c r="L8061" s="25">
        <f t="shared" si="507"/>
        <v>0</v>
      </c>
      <c r="M8061" s="25">
        <v>0</v>
      </c>
      <c r="N8061" s="25" t="e">
        <v>#N/A</v>
      </c>
      <c r="O8061" s="25" t="e">
        <f>VLOOKUP(A8061,'NFkB target TFs'!$E$10:$E$54,1,FALSE)</f>
        <v>#N/A</v>
      </c>
      <c r="P8061" s="25" t="e">
        <f>VLOOKUP(A8061,'all NFkB targets'!$A$6:$A$571,1,FALSE)</f>
        <v>#N/A</v>
      </c>
    </row>
    <row r="8062" spans="1:16" x14ac:dyDescent="0.25">
      <c r="A8062" s="96" t="s">
        <v>3095</v>
      </c>
      <c r="B8062" s="21" t="s">
        <v>3096</v>
      </c>
      <c r="C8062" s="21"/>
      <c r="D8062" s="22">
        <v>0</v>
      </c>
      <c r="E8062" s="23">
        <v>8.9682714039279202E-2</v>
      </c>
      <c r="F8062" s="23">
        <v>0.16857525476084648</v>
      </c>
      <c r="G8062" s="23">
        <v>-0.36854137769843842</v>
      </c>
      <c r="H8062" s="23">
        <v>-0.390255625761042</v>
      </c>
      <c r="I8062" s="25">
        <f t="shared" si="504"/>
        <v>0</v>
      </c>
      <c r="J8062" s="25">
        <f t="shared" si="505"/>
        <v>0</v>
      </c>
      <c r="K8062" s="25">
        <f t="shared" si="506"/>
        <v>0</v>
      </c>
      <c r="L8062" s="25">
        <f t="shared" si="507"/>
        <v>0</v>
      </c>
      <c r="M8062" s="25">
        <v>0</v>
      </c>
      <c r="N8062" s="25" t="e">
        <v>#N/A</v>
      </c>
      <c r="O8062" s="25" t="e">
        <f>VLOOKUP(A8062,'NFkB target TFs'!$E$10:$E$54,1,FALSE)</f>
        <v>#N/A</v>
      </c>
      <c r="P8062" s="25" t="e">
        <f>VLOOKUP(A8062,'all NFkB targets'!$A$6:$A$571,1,FALSE)</f>
        <v>#N/A</v>
      </c>
    </row>
    <row r="8063" spans="1:16" x14ac:dyDescent="0.25">
      <c r="A8063" s="96" t="s">
        <v>4444</v>
      </c>
      <c r="B8063" s="21" t="s">
        <v>4445</v>
      </c>
      <c r="C8063" s="21"/>
      <c r="D8063" s="22">
        <v>0</v>
      </c>
      <c r="E8063" s="23">
        <v>1.3108728659484849E-2</v>
      </c>
      <c r="F8063" s="23">
        <v>4.9316675919225561E-2</v>
      </c>
      <c r="G8063" s="23">
        <v>-0.12724162750476542</v>
      </c>
      <c r="H8063" s="23">
        <v>-0.39047041843171154</v>
      </c>
      <c r="I8063" s="25">
        <f t="shared" si="504"/>
        <v>0</v>
      </c>
      <c r="J8063" s="25">
        <f t="shared" si="505"/>
        <v>0</v>
      </c>
      <c r="K8063" s="25">
        <f t="shared" si="506"/>
        <v>0</v>
      </c>
      <c r="L8063" s="25">
        <f t="shared" si="507"/>
        <v>0</v>
      </c>
      <c r="M8063" s="25">
        <v>0</v>
      </c>
      <c r="N8063" s="25" t="e">
        <v>#N/A</v>
      </c>
      <c r="O8063" s="25" t="e">
        <f>VLOOKUP(A8063,'NFkB target TFs'!$E$10:$E$54,1,FALSE)</f>
        <v>#N/A</v>
      </c>
      <c r="P8063" s="25" t="e">
        <f>VLOOKUP(A8063,'all NFkB targets'!$A$6:$A$571,1,FALSE)</f>
        <v>#N/A</v>
      </c>
    </row>
    <row r="8064" spans="1:16" x14ac:dyDescent="0.25">
      <c r="A8064" s="96" t="s">
        <v>9713</v>
      </c>
      <c r="B8064" s="21" t="s">
        <v>9714</v>
      </c>
      <c r="C8064" s="21"/>
      <c r="D8064" s="22">
        <v>0</v>
      </c>
      <c r="E8064" s="23">
        <v>-0.40373400681784966</v>
      </c>
      <c r="F8064" s="23">
        <v>-0.14543043952156406</v>
      </c>
      <c r="G8064" s="23">
        <v>0.22928188992948645</v>
      </c>
      <c r="H8064" s="23">
        <v>-0.39049519692870421</v>
      </c>
      <c r="I8064" s="25">
        <f t="shared" si="504"/>
        <v>0</v>
      </c>
      <c r="J8064" s="25">
        <f t="shared" si="505"/>
        <v>0</v>
      </c>
      <c r="K8064" s="25">
        <f t="shared" si="506"/>
        <v>0</v>
      </c>
      <c r="L8064" s="25">
        <f t="shared" si="507"/>
        <v>0</v>
      </c>
      <c r="M8064" s="25">
        <v>0</v>
      </c>
      <c r="N8064" s="25" t="e">
        <v>#N/A</v>
      </c>
      <c r="O8064" s="25" t="e">
        <f>VLOOKUP(A8064,'NFkB target TFs'!$E$10:$E$54,1,FALSE)</f>
        <v>#N/A</v>
      </c>
      <c r="P8064" s="25" t="e">
        <f>VLOOKUP(A8064,'all NFkB targets'!$A$6:$A$571,1,FALSE)</f>
        <v>#N/A</v>
      </c>
    </row>
    <row r="8065" spans="1:16" x14ac:dyDescent="0.25">
      <c r="A8065" s="96" t="s">
        <v>13441</v>
      </c>
      <c r="B8065" s="21" t="s">
        <v>13442</v>
      </c>
      <c r="C8065" s="21"/>
      <c r="D8065" s="22">
        <v>0</v>
      </c>
      <c r="E8065" s="23">
        <v>-8.8309828853359428E-3</v>
      </c>
      <c r="F8065" s="24">
        <v>-0.27006185408022759</v>
      </c>
      <c r="G8065" s="24">
        <v>-0.59618238912564037</v>
      </c>
      <c r="H8065" s="24">
        <v>-0.39077985950074462</v>
      </c>
      <c r="I8065" s="25">
        <f t="shared" si="504"/>
        <v>0</v>
      </c>
      <c r="J8065" s="25">
        <f t="shared" si="505"/>
        <v>0</v>
      </c>
      <c r="K8065" s="25">
        <f t="shared" si="506"/>
        <v>1</v>
      </c>
      <c r="L8065" s="25">
        <f t="shared" si="507"/>
        <v>0</v>
      </c>
      <c r="M8065" s="25">
        <v>1</v>
      </c>
      <c r="N8065" s="25" t="e">
        <v>#N/A</v>
      </c>
      <c r="O8065" s="25" t="e">
        <f>VLOOKUP(A8065,'NFkB target TFs'!$E$10:$E$54,1,FALSE)</f>
        <v>#N/A</v>
      </c>
      <c r="P8065" s="25" t="e">
        <f>VLOOKUP(A8065,'all NFkB targets'!$A$6:$A$571,1,FALSE)</f>
        <v>#N/A</v>
      </c>
    </row>
    <row r="8066" spans="1:16" x14ac:dyDescent="0.25">
      <c r="A8066" s="96" t="s">
        <v>10922</v>
      </c>
      <c r="B8066" s="21" t="s">
        <v>10923</v>
      </c>
      <c r="C8066" s="21"/>
      <c r="D8066" s="22">
        <v>0</v>
      </c>
      <c r="E8066" s="23">
        <v>0.48949050004679379</v>
      </c>
      <c r="F8066" s="23">
        <v>-1.3651418413683076E-2</v>
      </c>
      <c r="G8066" s="23">
        <v>1.8013462400572874E-2</v>
      </c>
      <c r="H8066" s="23">
        <v>-0.39119003903082972</v>
      </c>
      <c r="I8066" s="25">
        <f t="shared" si="504"/>
        <v>0</v>
      </c>
      <c r="J8066" s="25">
        <f t="shared" si="505"/>
        <v>0</v>
      </c>
      <c r="K8066" s="25">
        <f t="shared" si="506"/>
        <v>0</v>
      </c>
      <c r="L8066" s="25">
        <f t="shared" si="507"/>
        <v>0</v>
      </c>
      <c r="M8066" s="25">
        <v>0</v>
      </c>
      <c r="N8066" s="25" t="e">
        <v>#N/A</v>
      </c>
      <c r="O8066" s="25" t="e">
        <f>VLOOKUP(A8066,'NFkB target TFs'!$E$10:$E$54,1,FALSE)</f>
        <v>#N/A</v>
      </c>
      <c r="P8066" s="25" t="e">
        <f>VLOOKUP(A8066,'all NFkB targets'!$A$6:$A$571,1,FALSE)</f>
        <v>#N/A</v>
      </c>
    </row>
    <row r="8067" spans="1:16" x14ac:dyDescent="0.25">
      <c r="A8067" s="96" t="s">
        <v>3249</v>
      </c>
      <c r="B8067" s="21" t="s">
        <v>3250</v>
      </c>
      <c r="C8067" s="21"/>
      <c r="D8067" s="22">
        <v>0</v>
      </c>
      <c r="E8067" s="23">
        <v>0.45959868424351574</v>
      </c>
      <c r="F8067" s="23">
        <v>-0.29355682482584328</v>
      </c>
      <c r="G8067" s="23">
        <v>0.34250537779804535</v>
      </c>
      <c r="H8067" s="23">
        <v>-0.39218003684571096</v>
      </c>
      <c r="I8067" s="25">
        <f t="shared" si="504"/>
        <v>0</v>
      </c>
      <c r="J8067" s="25">
        <f t="shared" si="505"/>
        <v>0</v>
      </c>
      <c r="K8067" s="25">
        <f t="shared" si="506"/>
        <v>0</v>
      </c>
      <c r="L8067" s="25">
        <f t="shared" si="507"/>
        <v>0</v>
      </c>
      <c r="M8067" s="25">
        <v>0</v>
      </c>
      <c r="N8067" s="25" t="e">
        <v>#N/A</v>
      </c>
      <c r="O8067" s="25" t="e">
        <f>VLOOKUP(A8067,'NFkB target TFs'!$E$10:$E$54,1,FALSE)</f>
        <v>#N/A</v>
      </c>
      <c r="P8067" s="25" t="e">
        <f>VLOOKUP(A8067,'all NFkB targets'!$A$6:$A$571,1,FALSE)</f>
        <v>#N/A</v>
      </c>
    </row>
    <row r="8068" spans="1:16" x14ac:dyDescent="0.25">
      <c r="A8068" s="96" t="s">
        <v>10612</v>
      </c>
      <c r="B8068" s="21" t="s">
        <v>10613</v>
      </c>
      <c r="C8068" s="21"/>
      <c r="D8068" s="22">
        <v>0</v>
      </c>
      <c r="E8068" s="23">
        <v>1.4106463898931294E-2</v>
      </c>
      <c r="F8068" s="23">
        <v>0.1424645790894527</v>
      </c>
      <c r="G8068" s="23">
        <v>-0.10400712027061031</v>
      </c>
      <c r="H8068" s="23">
        <v>-0.39226302600448454</v>
      </c>
      <c r="I8068" s="25">
        <f t="shared" si="504"/>
        <v>0</v>
      </c>
      <c r="J8068" s="25">
        <f t="shared" si="505"/>
        <v>0</v>
      </c>
      <c r="K8068" s="25">
        <f t="shared" si="506"/>
        <v>0</v>
      </c>
      <c r="L8068" s="25">
        <f t="shared" si="507"/>
        <v>0</v>
      </c>
      <c r="M8068" s="25">
        <v>0</v>
      </c>
      <c r="N8068" s="25" t="e">
        <v>#N/A</v>
      </c>
      <c r="O8068" s="25" t="e">
        <f>VLOOKUP(A8068,'NFkB target TFs'!$E$10:$E$54,1,FALSE)</f>
        <v>#N/A</v>
      </c>
      <c r="P8068" s="25" t="e">
        <f>VLOOKUP(A8068,'all NFkB targets'!$A$6:$A$571,1,FALSE)</f>
        <v>#N/A</v>
      </c>
    </row>
    <row r="8069" spans="1:16" x14ac:dyDescent="0.25">
      <c r="A8069" s="96" t="s">
        <v>14710</v>
      </c>
      <c r="B8069" s="21" t="s">
        <v>941</v>
      </c>
      <c r="C8069" s="21"/>
      <c r="D8069" s="22">
        <v>0</v>
      </c>
      <c r="E8069" s="28">
        <v>0.17885180910329995</v>
      </c>
      <c r="F8069" s="24">
        <v>-1.5746822999743486</v>
      </c>
      <c r="G8069" s="24">
        <v>-0.83314704741851009</v>
      </c>
      <c r="H8069" s="24">
        <v>-0.39226650915196659</v>
      </c>
      <c r="I8069" s="25">
        <f t="shared" si="504"/>
        <v>0</v>
      </c>
      <c r="J8069" s="25">
        <f t="shared" si="505"/>
        <v>1</v>
      </c>
      <c r="K8069" s="25">
        <f t="shared" si="506"/>
        <v>1</v>
      </c>
      <c r="L8069" s="25">
        <f t="shared" si="507"/>
        <v>0</v>
      </c>
      <c r="M8069" s="25">
        <v>1</v>
      </c>
      <c r="N8069" s="25" t="e">
        <v>#N/A</v>
      </c>
      <c r="O8069" s="25" t="e">
        <f>VLOOKUP(A8069,'NFkB target TFs'!$E$10:$E$54,1,FALSE)</f>
        <v>#N/A</v>
      </c>
      <c r="P8069" s="25" t="e">
        <f>VLOOKUP(A8069,'all NFkB targets'!$A$6:$A$571,1,FALSE)</f>
        <v>#N/A</v>
      </c>
    </row>
    <row r="8070" spans="1:16" x14ac:dyDescent="0.25">
      <c r="A8070" s="96" t="s">
        <v>2571</v>
      </c>
      <c r="B8070" s="21" t="s">
        <v>2572</v>
      </c>
      <c r="C8070" s="21"/>
      <c r="D8070" s="22">
        <v>0</v>
      </c>
      <c r="E8070" s="23">
        <v>-0.36513407598034642</v>
      </c>
      <c r="F8070" s="23">
        <v>-0.24289380968363936</v>
      </c>
      <c r="G8070" s="23">
        <v>-0.20740158111524415</v>
      </c>
      <c r="H8070" s="23">
        <v>-0.3923433152971858</v>
      </c>
      <c r="I8070" s="25">
        <f t="shared" si="504"/>
        <v>0</v>
      </c>
      <c r="J8070" s="25">
        <f t="shared" si="505"/>
        <v>0</v>
      </c>
      <c r="K8070" s="25">
        <f t="shared" si="506"/>
        <v>0</v>
      </c>
      <c r="L8070" s="25">
        <f t="shared" si="507"/>
        <v>0</v>
      </c>
      <c r="M8070" s="25">
        <v>0</v>
      </c>
      <c r="N8070" s="25" t="e">
        <v>#N/A</v>
      </c>
      <c r="O8070" s="25" t="e">
        <f>VLOOKUP(A8070,'NFkB target TFs'!$E$10:$E$54,1,FALSE)</f>
        <v>#N/A</v>
      </c>
      <c r="P8070" s="25" t="e">
        <f>VLOOKUP(A8070,'all NFkB targets'!$A$6:$A$571,1,FALSE)</f>
        <v>#N/A</v>
      </c>
    </row>
    <row r="8071" spans="1:16" x14ac:dyDescent="0.25">
      <c r="A8071" s="96" t="s">
        <v>14583</v>
      </c>
      <c r="B8071" s="21" t="s">
        <v>14584</v>
      </c>
      <c r="C8071" s="21"/>
      <c r="D8071" s="22">
        <v>0</v>
      </c>
      <c r="E8071" s="24">
        <v>-0.19998867463517717</v>
      </c>
      <c r="F8071" s="24">
        <v>-0.62924692001824911</v>
      </c>
      <c r="G8071" s="24">
        <v>-0.71338111078532673</v>
      </c>
      <c r="H8071" s="24">
        <v>-0.39304045110105862</v>
      </c>
      <c r="I8071" s="25">
        <f t="shared" si="504"/>
        <v>0</v>
      </c>
      <c r="J8071" s="25">
        <f t="shared" si="505"/>
        <v>1</v>
      </c>
      <c r="K8071" s="25">
        <f t="shared" si="506"/>
        <v>1</v>
      </c>
      <c r="L8071" s="25">
        <f t="shared" si="507"/>
        <v>0</v>
      </c>
      <c r="M8071" s="25">
        <v>1</v>
      </c>
      <c r="N8071" s="25" t="e">
        <v>#N/A</v>
      </c>
      <c r="O8071" s="25" t="e">
        <f>VLOOKUP(A8071,'NFkB target TFs'!$E$10:$E$54,1,FALSE)</f>
        <v>#N/A</v>
      </c>
      <c r="P8071" s="25" t="e">
        <f>VLOOKUP(A8071,'all NFkB targets'!$A$6:$A$571,1,FALSE)</f>
        <v>#N/A</v>
      </c>
    </row>
    <row r="8072" spans="1:16" x14ac:dyDescent="0.25">
      <c r="A8072" s="96" t="s">
        <v>3929</v>
      </c>
      <c r="B8072" s="21" t="s">
        <v>3930</v>
      </c>
      <c r="C8072" s="21"/>
      <c r="D8072" s="22">
        <v>0</v>
      </c>
      <c r="E8072" s="23">
        <v>4.6452661977709794E-2</v>
      </c>
      <c r="F8072" s="23">
        <v>-2.7024234996605886E-2</v>
      </c>
      <c r="G8072" s="23">
        <v>-0.57954319449034775</v>
      </c>
      <c r="H8072" s="23">
        <v>-0.3934945353559528</v>
      </c>
      <c r="I8072" s="25">
        <f t="shared" si="504"/>
        <v>0</v>
      </c>
      <c r="J8072" s="25">
        <f t="shared" si="505"/>
        <v>0</v>
      </c>
      <c r="K8072" s="25">
        <f t="shared" si="506"/>
        <v>0</v>
      </c>
      <c r="L8072" s="25">
        <f t="shared" si="507"/>
        <v>0</v>
      </c>
      <c r="M8072" s="25">
        <v>0</v>
      </c>
      <c r="N8072" s="25" t="e">
        <v>#N/A</v>
      </c>
      <c r="O8072" s="25" t="e">
        <f>VLOOKUP(A8072,'NFkB target TFs'!$E$10:$E$54,1,FALSE)</f>
        <v>#N/A</v>
      </c>
      <c r="P8072" s="25" t="e">
        <f>VLOOKUP(A8072,'all NFkB targets'!$A$6:$A$571,1,FALSE)</f>
        <v>#N/A</v>
      </c>
    </row>
    <row r="8073" spans="1:16" x14ac:dyDescent="0.25">
      <c r="A8073" s="96" t="s">
        <v>9517</v>
      </c>
      <c r="B8073" s="21" t="s">
        <v>9518</v>
      </c>
      <c r="C8073" s="21"/>
      <c r="D8073" s="22">
        <v>0</v>
      </c>
      <c r="E8073" s="23">
        <v>-0.28996352774223677</v>
      </c>
      <c r="F8073" s="23">
        <v>-0.339635395961077</v>
      </c>
      <c r="G8073" s="23">
        <v>-0.50853069659510941</v>
      </c>
      <c r="H8073" s="23">
        <v>-0.39403994284031563</v>
      </c>
      <c r="I8073" s="25">
        <f t="shared" si="504"/>
        <v>0</v>
      </c>
      <c r="J8073" s="25">
        <f t="shared" si="505"/>
        <v>0</v>
      </c>
      <c r="K8073" s="25">
        <f t="shared" si="506"/>
        <v>0</v>
      </c>
      <c r="L8073" s="25">
        <f t="shared" si="507"/>
        <v>0</v>
      </c>
      <c r="M8073" s="25">
        <v>0</v>
      </c>
      <c r="N8073" s="25" t="e">
        <v>#N/A</v>
      </c>
      <c r="O8073" s="25" t="e">
        <f>VLOOKUP(A8073,'NFkB target TFs'!$E$10:$E$54,1,FALSE)</f>
        <v>#N/A</v>
      </c>
      <c r="P8073" s="25" t="e">
        <f>VLOOKUP(A8073,'all NFkB targets'!$A$6:$A$571,1,FALSE)</f>
        <v>#N/A</v>
      </c>
    </row>
    <row r="8074" spans="1:16" x14ac:dyDescent="0.25">
      <c r="A8074" s="96" t="s">
        <v>12804</v>
      </c>
      <c r="B8074" s="21" t="s">
        <v>941</v>
      </c>
      <c r="C8074" s="21"/>
      <c r="D8074" s="22">
        <v>0</v>
      </c>
      <c r="E8074" s="28">
        <v>0.51564823575018959</v>
      </c>
      <c r="F8074" s="28">
        <v>0.83625756735874102</v>
      </c>
      <c r="G8074" s="28">
        <v>0.24580618267155147</v>
      </c>
      <c r="H8074" s="24">
        <v>-0.3955073745123539</v>
      </c>
      <c r="I8074" s="25">
        <f t="shared" si="504"/>
        <v>0</v>
      </c>
      <c r="J8074" s="25">
        <f t="shared" si="505"/>
        <v>1</v>
      </c>
      <c r="K8074" s="25">
        <f t="shared" si="506"/>
        <v>0</v>
      </c>
      <c r="L8074" s="25">
        <f t="shared" si="507"/>
        <v>0</v>
      </c>
      <c r="M8074" s="25">
        <v>1</v>
      </c>
      <c r="N8074" s="25" t="e">
        <v>#N/A</v>
      </c>
      <c r="O8074" s="25" t="e">
        <f>VLOOKUP(A8074,'NFkB target TFs'!$E$10:$E$54,1,FALSE)</f>
        <v>#N/A</v>
      </c>
      <c r="P8074" s="25" t="e">
        <f>VLOOKUP(A8074,'all NFkB targets'!$A$6:$A$571,1,FALSE)</f>
        <v>#N/A</v>
      </c>
    </row>
    <row r="8075" spans="1:16" x14ac:dyDescent="0.25">
      <c r="A8075" s="96" t="s">
        <v>7756</v>
      </c>
      <c r="B8075" s="21" t="s">
        <v>7757</v>
      </c>
      <c r="C8075" s="21"/>
      <c r="D8075" s="22">
        <v>0</v>
      </c>
      <c r="E8075" s="23">
        <v>-0.24499294573031957</v>
      </c>
      <c r="F8075" s="23">
        <v>-9.0051099692046457E-2</v>
      </c>
      <c r="G8075" s="23">
        <v>0.18120972715348668</v>
      </c>
      <c r="H8075" s="23">
        <v>-0.39550788772231171</v>
      </c>
      <c r="I8075" s="25">
        <f t="shared" si="504"/>
        <v>0</v>
      </c>
      <c r="J8075" s="25">
        <f t="shared" si="505"/>
        <v>0</v>
      </c>
      <c r="K8075" s="25">
        <f t="shared" si="506"/>
        <v>0</v>
      </c>
      <c r="L8075" s="25">
        <f t="shared" si="507"/>
        <v>0</v>
      </c>
      <c r="M8075" s="25">
        <v>0</v>
      </c>
      <c r="N8075" s="25" t="e">
        <v>#N/A</v>
      </c>
      <c r="O8075" s="25" t="e">
        <f>VLOOKUP(A8075,'NFkB target TFs'!$E$10:$E$54,1,FALSE)</f>
        <v>#N/A</v>
      </c>
      <c r="P8075" s="25" t="e">
        <f>VLOOKUP(A8075,'all NFkB targets'!$A$6:$A$571,1,FALSE)</f>
        <v>#N/A</v>
      </c>
    </row>
    <row r="8076" spans="1:16" x14ac:dyDescent="0.25">
      <c r="A8076" s="96" t="s">
        <v>2854</v>
      </c>
      <c r="B8076" s="21" t="s">
        <v>2855</v>
      </c>
      <c r="C8076" s="21"/>
      <c r="D8076" s="22">
        <v>0</v>
      </c>
      <c r="E8076" s="23">
        <v>0.18412720021173476</v>
      </c>
      <c r="F8076" s="23">
        <v>-0.1128790622724363</v>
      </c>
      <c r="G8076" s="23">
        <v>-0.21560525190747842</v>
      </c>
      <c r="H8076" s="23">
        <v>-0.39561010595520846</v>
      </c>
      <c r="I8076" s="25">
        <f t="shared" si="504"/>
        <v>0</v>
      </c>
      <c r="J8076" s="25">
        <f t="shared" si="505"/>
        <v>0</v>
      </c>
      <c r="K8076" s="25">
        <f t="shared" si="506"/>
        <v>0</v>
      </c>
      <c r="L8076" s="25">
        <f t="shared" si="507"/>
        <v>0</v>
      </c>
      <c r="M8076" s="25">
        <v>0</v>
      </c>
      <c r="N8076" s="25" t="e">
        <v>#N/A</v>
      </c>
      <c r="O8076" s="25" t="e">
        <f>VLOOKUP(A8076,'NFkB target TFs'!$E$10:$E$54,1,FALSE)</f>
        <v>#N/A</v>
      </c>
      <c r="P8076" s="25" t="e">
        <f>VLOOKUP(A8076,'all NFkB targets'!$A$6:$A$571,1,FALSE)</f>
        <v>#N/A</v>
      </c>
    </row>
    <row r="8077" spans="1:16" x14ac:dyDescent="0.25">
      <c r="A8077" s="96" t="s">
        <v>13551</v>
      </c>
      <c r="B8077" s="21" t="s">
        <v>13552</v>
      </c>
      <c r="C8077" s="21"/>
      <c r="D8077" s="22">
        <v>0</v>
      </c>
      <c r="E8077" s="24">
        <v>-0.3424729018466468</v>
      </c>
      <c r="F8077" s="24">
        <v>-0.20338001055240412</v>
      </c>
      <c r="G8077" s="24">
        <v>-0.59888320371766712</v>
      </c>
      <c r="H8077" s="24">
        <v>-0.39580353980609301</v>
      </c>
      <c r="I8077" s="25">
        <f t="shared" si="504"/>
        <v>0</v>
      </c>
      <c r="J8077" s="25">
        <f t="shared" si="505"/>
        <v>0</v>
      </c>
      <c r="K8077" s="25">
        <f t="shared" si="506"/>
        <v>1</v>
      </c>
      <c r="L8077" s="25">
        <f t="shared" si="507"/>
        <v>0</v>
      </c>
      <c r="M8077" s="25">
        <v>1</v>
      </c>
      <c r="N8077" s="25" t="e">
        <v>#N/A</v>
      </c>
      <c r="O8077" s="25" t="e">
        <f>VLOOKUP(A8077,'NFkB target TFs'!$E$10:$E$54,1,FALSE)</f>
        <v>#N/A</v>
      </c>
      <c r="P8077" s="25" t="e">
        <f>VLOOKUP(A8077,'all NFkB targets'!$A$6:$A$571,1,FALSE)</f>
        <v>#N/A</v>
      </c>
    </row>
    <row r="8078" spans="1:16" x14ac:dyDescent="0.25">
      <c r="A8078" s="96" t="s">
        <v>1056</v>
      </c>
      <c r="B8078" s="21" t="s">
        <v>1057</v>
      </c>
      <c r="C8078" s="21"/>
      <c r="D8078" s="22">
        <v>0</v>
      </c>
      <c r="E8078" s="23">
        <v>0.20623099354784652</v>
      </c>
      <c r="F8078" s="23">
        <v>0.28234636009914238</v>
      </c>
      <c r="G8078" s="23">
        <v>-2.7809305162315858E-2</v>
      </c>
      <c r="H8078" s="23">
        <v>-0.3958888051888958</v>
      </c>
      <c r="I8078" s="25">
        <f t="shared" si="504"/>
        <v>0</v>
      </c>
      <c r="J8078" s="25">
        <f t="shared" si="505"/>
        <v>0</v>
      </c>
      <c r="K8078" s="25">
        <f t="shared" si="506"/>
        <v>0</v>
      </c>
      <c r="L8078" s="25">
        <f t="shared" si="507"/>
        <v>0</v>
      </c>
      <c r="M8078" s="25">
        <v>0</v>
      </c>
      <c r="N8078" s="25" t="e">
        <v>#N/A</v>
      </c>
      <c r="O8078" s="25" t="e">
        <f>VLOOKUP(A8078,'NFkB target TFs'!$E$10:$E$54,1,FALSE)</f>
        <v>#N/A</v>
      </c>
      <c r="P8078" s="25" t="e">
        <f>VLOOKUP(A8078,'all NFkB targets'!$A$6:$A$571,1,FALSE)</f>
        <v>#N/A</v>
      </c>
    </row>
    <row r="8079" spans="1:16" x14ac:dyDescent="0.25">
      <c r="A8079" s="96" t="s">
        <v>10219</v>
      </c>
      <c r="B8079" s="21" t="s">
        <v>10220</v>
      </c>
      <c r="C8079" s="21"/>
      <c r="D8079" s="22">
        <v>0</v>
      </c>
      <c r="E8079" s="23">
        <v>0.35556876403116522</v>
      </c>
      <c r="F8079" s="23">
        <v>-0.11972493439282515</v>
      </c>
      <c r="G8079" s="23">
        <v>-0.17868818052755331</v>
      </c>
      <c r="H8079" s="23">
        <v>-0.39640556183953585</v>
      </c>
      <c r="I8079" s="25">
        <f t="shared" si="504"/>
        <v>0</v>
      </c>
      <c r="J8079" s="25">
        <f t="shared" si="505"/>
        <v>0</v>
      </c>
      <c r="K8079" s="25">
        <f t="shared" si="506"/>
        <v>0</v>
      </c>
      <c r="L8079" s="25">
        <f t="shared" si="507"/>
        <v>0</v>
      </c>
      <c r="M8079" s="25">
        <v>0</v>
      </c>
      <c r="N8079" s="25" t="e">
        <v>#N/A</v>
      </c>
      <c r="O8079" s="25" t="e">
        <f>VLOOKUP(A8079,'NFkB target TFs'!$E$10:$E$54,1,FALSE)</f>
        <v>#N/A</v>
      </c>
      <c r="P8079" s="25" t="e">
        <f>VLOOKUP(A8079,'all NFkB targets'!$A$6:$A$571,1,FALSE)</f>
        <v>#N/A</v>
      </c>
    </row>
    <row r="8080" spans="1:16" x14ac:dyDescent="0.25">
      <c r="A8080" s="96" t="s">
        <v>10413</v>
      </c>
      <c r="B8080" s="21" t="s">
        <v>10414</v>
      </c>
      <c r="C8080" s="21"/>
      <c r="D8080" s="22">
        <v>0</v>
      </c>
      <c r="E8080" s="23">
        <v>-4.3857263387553934E-2</v>
      </c>
      <c r="F8080" s="23">
        <v>0.15901796413888344</v>
      </c>
      <c r="G8080" s="23">
        <v>0.23237310281882548</v>
      </c>
      <c r="H8080" s="23">
        <v>-0.39683290390125264</v>
      </c>
      <c r="I8080" s="25">
        <f t="shared" si="504"/>
        <v>0</v>
      </c>
      <c r="J8080" s="25">
        <f t="shared" si="505"/>
        <v>0</v>
      </c>
      <c r="K8080" s="25">
        <f t="shared" si="506"/>
        <v>0</v>
      </c>
      <c r="L8080" s="25">
        <f t="shared" si="507"/>
        <v>0</v>
      </c>
      <c r="M8080" s="25">
        <v>0</v>
      </c>
      <c r="N8080" s="25" t="e">
        <v>#N/A</v>
      </c>
      <c r="O8080" s="25" t="e">
        <f>VLOOKUP(A8080,'NFkB target TFs'!$E$10:$E$54,1,FALSE)</f>
        <v>#N/A</v>
      </c>
      <c r="P8080" s="25" t="e">
        <f>VLOOKUP(A8080,'all NFkB targets'!$A$6:$A$571,1,FALSE)</f>
        <v>#N/A</v>
      </c>
    </row>
    <row r="8081" spans="1:16" x14ac:dyDescent="0.25">
      <c r="A8081" s="96" t="s">
        <v>5002</v>
      </c>
      <c r="B8081" s="21" t="s">
        <v>5003</v>
      </c>
      <c r="C8081" s="21"/>
      <c r="D8081" s="22">
        <v>0</v>
      </c>
      <c r="E8081" s="23">
        <v>-1.2862396359629897E-2</v>
      </c>
      <c r="F8081" s="23">
        <v>-0.43328138160712898</v>
      </c>
      <c r="G8081" s="23">
        <v>-0.55183314284387397</v>
      </c>
      <c r="H8081" s="23">
        <v>-0.39687301275109926</v>
      </c>
      <c r="I8081" s="25">
        <f t="shared" si="504"/>
        <v>0</v>
      </c>
      <c r="J8081" s="25">
        <f t="shared" si="505"/>
        <v>0</v>
      </c>
      <c r="K8081" s="25">
        <f t="shared" si="506"/>
        <v>0</v>
      </c>
      <c r="L8081" s="25">
        <f t="shared" si="507"/>
        <v>0</v>
      </c>
      <c r="M8081" s="25">
        <v>0</v>
      </c>
      <c r="N8081" s="25" t="e">
        <v>#N/A</v>
      </c>
      <c r="O8081" s="25" t="e">
        <f>VLOOKUP(A8081,'NFkB target TFs'!$E$10:$E$54,1,FALSE)</f>
        <v>#N/A</v>
      </c>
      <c r="P8081" s="25" t="e">
        <f>VLOOKUP(A8081,'all NFkB targets'!$A$6:$A$571,1,FALSE)</f>
        <v>#N/A</v>
      </c>
    </row>
    <row r="8082" spans="1:16" x14ac:dyDescent="0.25">
      <c r="A8082" s="96" t="s">
        <v>15094</v>
      </c>
      <c r="B8082" s="21" t="s">
        <v>15095</v>
      </c>
      <c r="C8082" s="21"/>
      <c r="D8082" s="22">
        <v>0</v>
      </c>
      <c r="E8082" s="24">
        <v>-0.69472920592006537</v>
      </c>
      <c r="F8082" s="24">
        <v>-0.85225881462997088</v>
      </c>
      <c r="G8082" s="24">
        <v>-0.9561346854304158</v>
      </c>
      <c r="H8082" s="24">
        <v>-0.39785140488503984</v>
      </c>
      <c r="I8082" s="25">
        <f t="shared" si="504"/>
        <v>1</v>
      </c>
      <c r="J8082" s="25">
        <f t="shared" si="505"/>
        <v>1</v>
      </c>
      <c r="K8082" s="25">
        <f t="shared" si="506"/>
        <v>1</v>
      </c>
      <c r="L8082" s="25">
        <f t="shared" si="507"/>
        <v>0</v>
      </c>
      <c r="M8082" s="25">
        <v>1</v>
      </c>
      <c r="N8082" s="25" t="e">
        <v>#N/A</v>
      </c>
      <c r="O8082" s="25" t="e">
        <f>VLOOKUP(A8082,'NFkB target TFs'!$E$10:$E$54,1,FALSE)</f>
        <v>#N/A</v>
      </c>
      <c r="P8082" s="25" t="e">
        <f>VLOOKUP(A8082,'all NFkB targets'!$A$6:$A$571,1,FALSE)</f>
        <v>#N/A</v>
      </c>
    </row>
    <row r="8083" spans="1:16" x14ac:dyDescent="0.25">
      <c r="A8083" s="96" t="s">
        <v>5795</v>
      </c>
      <c r="B8083" s="21" t="s">
        <v>5796</v>
      </c>
      <c r="C8083" s="21"/>
      <c r="D8083" s="22">
        <v>0</v>
      </c>
      <c r="E8083" s="23">
        <v>0.20129976418078641</v>
      </c>
      <c r="F8083" s="23">
        <v>-0.49581234192064527</v>
      </c>
      <c r="G8083" s="23">
        <v>-0.30472121760277948</v>
      </c>
      <c r="H8083" s="23">
        <v>-0.39844172261264582</v>
      </c>
      <c r="I8083" s="25">
        <f t="shared" si="504"/>
        <v>0</v>
      </c>
      <c r="J8083" s="25">
        <f t="shared" si="505"/>
        <v>0</v>
      </c>
      <c r="K8083" s="25">
        <f t="shared" si="506"/>
        <v>0</v>
      </c>
      <c r="L8083" s="25">
        <f t="shared" si="507"/>
        <v>0</v>
      </c>
      <c r="M8083" s="25">
        <v>0</v>
      </c>
      <c r="N8083" s="25" t="e">
        <v>#N/A</v>
      </c>
      <c r="O8083" s="25" t="e">
        <f>VLOOKUP(A8083,'NFkB target TFs'!$E$10:$E$54,1,FALSE)</f>
        <v>#N/A</v>
      </c>
      <c r="P8083" s="25" t="e">
        <f>VLOOKUP(A8083,'all NFkB targets'!$A$6:$A$571,1,FALSE)</f>
        <v>#N/A</v>
      </c>
    </row>
    <row r="8084" spans="1:16" x14ac:dyDescent="0.25">
      <c r="A8084" s="96" t="s">
        <v>5828</v>
      </c>
      <c r="B8084" s="21" t="s">
        <v>5829</v>
      </c>
      <c r="C8084" s="21"/>
      <c r="D8084" s="22">
        <v>0</v>
      </c>
      <c r="E8084" s="23">
        <v>0.12162623607403697</v>
      </c>
      <c r="F8084" s="23">
        <v>-0.1729679651950897</v>
      </c>
      <c r="G8084" s="23">
        <v>-0.50235291363225953</v>
      </c>
      <c r="H8084" s="23">
        <v>-0.39955206573334051</v>
      </c>
      <c r="I8084" s="25">
        <f t="shared" si="504"/>
        <v>0</v>
      </c>
      <c r="J8084" s="25">
        <f t="shared" si="505"/>
        <v>0</v>
      </c>
      <c r="K8084" s="25">
        <f t="shared" si="506"/>
        <v>0</v>
      </c>
      <c r="L8084" s="25">
        <f t="shared" si="507"/>
        <v>0</v>
      </c>
      <c r="M8084" s="25">
        <v>0</v>
      </c>
      <c r="N8084" s="25" t="e">
        <v>#N/A</v>
      </c>
      <c r="O8084" s="25" t="e">
        <f>VLOOKUP(A8084,'NFkB target TFs'!$E$10:$E$54,1,FALSE)</f>
        <v>#N/A</v>
      </c>
      <c r="P8084" s="25" t="e">
        <f>VLOOKUP(A8084,'all NFkB targets'!$A$6:$A$571,1,FALSE)</f>
        <v>#N/A</v>
      </c>
    </row>
    <row r="8085" spans="1:16" x14ac:dyDescent="0.25">
      <c r="A8085" s="96" t="s">
        <v>2407</v>
      </c>
      <c r="B8085" s="21" t="s">
        <v>941</v>
      </c>
      <c r="C8085" s="21"/>
      <c r="D8085" s="22">
        <v>0</v>
      </c>
      <c r="E8085" s="23">
        <v>-3.1752458301561289E-3</v>
      </c>
      <c r="F8085" s="23">
        <v>0.11898803621708687</v>
      </c>
      <c r="G8085" s="23">
        <v>3.3617716202812842E-2</v>
      </c>
      <c r="H8085" s="23">
        <v>-0.39967782593120399</v>
      </c>
      <c r="I8085" s="25">
        <f t="shared" si="504"/>
        <v>0</v>
      </c>
      <c r="J8085" s="25">
        <f t="shared" si="505"/>
        <v>0</v>
      </c>
      <c r="K8085" s="25">
        <f t="shared" si="506"/>
        <v>0</v>
      </c>
      <c r="L8085" s="25">
        <f t="shared" si="507"/>
        <v>0</v>
      </c>
      <c r="M8085" s="25">
        <v>0</v>
      </c>
      <c r="N8085" s="25" t="e">
        <v>#N/A</v>
      </c>
      <c r="O8085" s="25" t="e">
        <f>VLOOKUP(A8085,'NFkB target TFs'!$E$10:$E$54,1,FALSE)</f>
        <v>#N/A</v>
      </c>
      <c r="P8085" s="25" t="e">
        <f>VLOOKUP(A8085,'all NFkB targets'!$A$6:$A$571,1,FALSE)</f>
        <v>#N/A</v>
      </c>
    </row>
    <row r="8086" spans="1:16" x14ac:dyDescent="0.25">
      <c r="A8086" s="96" t="s">
        <v>4836</v>
      </c>
      <c r="B8086" s="21" t="s">
        <v>4837</v>
      </c>
      <c r="C8086" s="21"/>
      <c r="D8086" s="22">
        <v>0</v>
      </c>
      <c r="E8086" s="23">
        <v>6.505297125867537E-3</v>
      </c>
      <c r="F8086" s="23">
        <v>0.12117998414505878</v>
      </c>
      <c r="G8086" s="23">
        <v>-0.16560566814251704</v>
      </c>
      <c r="H8086" s="23">
        <v>-0.40033528084357367</v>
      </c>
      <c r="I8086" s="25">
        <f t="shared" si="504"/>
        <v>0</v>
      </c>
      <c r="J8086" s="25">
        <f t="shared" si="505"/>
        <v>0</v>
      </c>
      <c r="K8086" s="25">
        <f t="shared" si="506"/>
        <v>0</v>
      </c>
      <c r="L8086" s="25">
        <f t="shared" si="507"/>
        <v>0</v>
      </c>
      <c r="M8086" s="25">
        <v>0</v>
      </c>
      <c r="N8086" s="25" t="e">
        <v>#N/A</v>
      </c>
      <c r="O8086" s="25" t="e">
        <f>VLOOKUP(A8086,'NFkB target TFs'!$E$10:$E$54,1,FALSE)</f>
        <v>#N/A</v>
      </c>
      <c r="P8086" s="25" t="e">
        <f>VLOOKUP(A8086,'all NFkB targets'!$A$6:$A$571,1,FALSE)</f>
        <v>#N/A</v>
      </c>
    </row>
    <row r="8087" spans="1:16" x14ac:dyDescent="0.25">
      <c r="A8087" s="96" t="s">
        <v>6932</v>
      </c>
      <c r="B8087" s="21" t="s">
        <v>6933</v>
      </c>
      <c r="C8087" s="21"/>
      <c r="D8087" s="22">
        <v>0</v>
      </c>
      <c r="E8087" s="23">
        <v>-0.56350769402111045</v>
      </c>
      <c r="F8087" s="23">
        <v>-0.1633960024577977</v>
      </c>
      <c r="G8087" s="23">
        <v>-3.5803753129481954E-2</v>
      </c>
      <c r="H8087" s="23">
        <v>-0.40035562657313301</v>
      </c>
      <c r="I8087" s="25">
        <f t="shared" si="504"/>
        <v>0</v>
      </c>
      <c r="J8087" s="25">
        <f t="shared" si="505"/>
        <v>0</v>
      </c>
      <c r="K8087" s="25">
        <f t="shared" si="506"/>
        <v>0</v>
      </c>
      <c r="L8087" s="25">
        <f t="shared" si="507"/>
        <v>0</v>
      </c>
      <c r="M8087" s="25">
        <v>0</v>
      </c>
      <c r="N8087" s="25" t="e">
        <v>#N/A</v>
      </c>
      <c r="O8087" s="25" t="e">
        <f>VLOOKUP(A8087,'NFkB target TFs'!$E$10:$E$54,1,FALSE)</f>
        <v>#N/A</v>
      </c>
      <c r="P8087" s="25" t="e">
        <f>VLOOKUP(A8087,'all NFkB targets'!$A$6:$A$571,1,FALSE)</f>
        <v>#N/A</v>
      </c>
    </row>
    <row r="8088" spans="1:16" x14ac:dyDescent="0.25">
      <c r="A8088" s="96" t="s">
        <v>12302</v>
      </c>
      <c r="B8088" s="21" t="s">
        <v>12303</v>
      </c>
      <c r="C8088" s="21"/>
      <c r="D8088" s="22">
        <v>0</v>
      </c>
      <c r="E8088" s="24">
        <v>-0.8823237913462233</v>
      </c>
      <c r="F8088" s="24">
        <v>-0.49675524025598794</v>
      </c>
      <c r="G8088" s="24">
        <v>-0.58476269530003633</v>
      </c>
      <c r="H8088" s="24">
        <v>-0.400830542245732</v>
      </c>
      <c r="I8088" s="25">
        <f t="shared" si="504"/>
        <v>1</v>
      </c>
      <c r="J8088" s="25">
        <f t="shared" si="505"/>
        <v>0</v>
      </c>
      <c r="K8088" s="25">
        <f t="shared" si="506"/>
        <v>0</v>
      </c>
      <c r="L8088" s="25">
        <f t="shared" si="507"/>
        <v>0</v>
      </c>
      <c r="M8088" s="25">
        <v>1</v>
      </c>
      <c r="N8088" s="25" t="e">
        <v>#N/A</v>
      </c>
      <c r="O8088" s="25" t="e">
        <f>VLOOKUP(A8088,'NFkB target TFs'!$E$10:$E$54,1,FALSE)</f>
        <v>#N/A</v>
      </c>
      <c r="P8088" s="25" t="e">
        <f>VLOOKUP(A8088,'all NFkB targets'!$A$6:$A$571,1,FALSE)</f>
        <v>#N/A</v>
      </c>
    </row>
    <row r="8089" spans="1:16" x14ac:dyDescent="0.25">
      <c r="A8089" s="96" t="s">
        <v>8303</v>
      </c>
      <c r="B8089" s="21" t="s">
        <v>8304</v>
      </c>
      <c r="C8089" s="21"/>
      <c r="D8089" s="22">
        <v>0</v>
      </c>
      <c r="E8089" s="23">
        <v>0.32663077000241869</v>
      </c>
      <c r="F8089" s="23">
        <v>0.31550182572792945</v>
      </c>
      <c r="G8089" s="23">
        <v>-3.2135286031100711E-2</v>
      </c>
      <c r="H8089" s="23">
        <v>-0.40088799712886952</v>
      </c>
      <c r="I8089" s="25">
        <f t="shared" si="504"/>
        <v>0</v>
      </c>
      <c r="J8089" s="25">
        <f t="shared" si="505"/>
        <v>0</v>
      </c>
      <c r="K8089" s="25">
        <f t="shared" si="506"/>
        <v>0</v>
      </c>
      <c r="L8089" s="25">
        <f t="shared" si="507"/>
        <v>0</v>
      </c>
      <c r="M8089" s="25">
        <v>0</v>
      </c>
      <c r="N8089" s="25" t="e">
        <v>#N/A</v>
      </c>
      <c r="O8089" s="25" t="e">
        <f>VLOOKUP(A8089,'NFkB target TFs'!$E$10:$E$54,1,FALSE)</f>
        <v>#N/A</v>
      </c>
      <c r="P8089" s="25" t="e">
        <f>VLOOKUP(A8089,'all NFkB targets'!$A$6:$A$571,1,FALSE)</f>
        <v>#N/A</v>
      </c>
    </row>
    <row r="8090" spans="1:16" x14ac:dyDescent="0.25">
      <c r="A8090" s="96" t="s">
        <v>7931</v>
      </c>
      <c r="B8090" s="21" t="s">
        <v>7932</v>
      </c>
      <c r="C8090" s="21"/>
      <c r="D8090" s="22">
        <v>0</v>
      </c>
      <c r="E8090" s="23">
        <v>0.13949873463880438</v>
      </c>
      <c r="F8090" s="23">
        <v>-6.8271727350338041E-2</v>
      </c>
      <c r="G8090" s="23">
        <v>0.10591361545190622</v>
      </c>
      <c r="H8090" s="23">
        <v>-0.40103170871013999</v>
      </c>
      <c r="I8090" s="25">
        <f t="shared" si="504"/>
        <v>0</v>
      </c>
      <c r="J8090" s="25">
        <f t="shared" si="505"/>
        <v>0</v>
      </c>
      <c r="K8090" s="25">
        <f t="shared" si="506"/>
        <v>0</v>
      </c>
      <c r="L8090" s="25">
        <f t="shared" si="507"/>
        <v>0</v>
      </c>
      <c r="M8090" s="25">
        <v>0</v>
      </c>
      <c r="N8090" s="25" t="e">
        <v>#N/A</v>
      </c>
      <c r="O8090" s="25" t="e">
        <f>VLOOKUP(A8090,'NFkB target TFs'!$E$10:$E$54,1,FALSE)</f>
        <v>#N/A</v>
      </c>
      <c r="P8090" s="25" t="e">
        <f>VLOOKUP(A8090,'all NFkB targets'!$A$6:$A$571,1,FALSE)</f>
        <v>#N/A</v>
      </c>
    </row>
    <row r="8091" spans="1:16" x14ac:dyDescent="0.25">
      <c r="A8091" s="96" t="s">
        <v>3871</v>
      </c>
      <c r="B8091" s="21" t="s">
        <v>3872</v>
      </c>
      <c r="C8091" s="21"/>
      <c r="D8091" s="22">
        <v>0</v>
      </c>
      <c r="E8091" s="23">
        <v>0.1464109808725351</v>
      </c>
      <c r="F8091" s="23">
        <v>-0.19589103249619516</v>
      </c>
      <c r="G8091" s="23">
        <v>0.13681668963037416</v>
      </c>
      <c r="H8091" s="23">
        <v>-0.40113112967372322</v>
      </c>
      <c r="I8091" s="25">
        <f t="shared" si="504"/>
        <v>0</v>
      </c>
      <c r="J8091" s="25">
        <f t="shared" si="505"/>
        <v>0</v>
      </c>
      <c r="K8091" s="25">
        <f t="shared" si="506"/>
        <v>0</v>
      </c>
      <c r="L8091" s="25">
        <f t="shared" si="507"/>
        <v>0</v>
      </c>
      <c r="M8091" s="25">
        <v>0</v>
      </c>
      <c r="N8091" s="25" t="e">
        <v>#N/A</v>
      </c>
      <c r="O8091" s="25" t="e">
        <f>VLOOKUP(A8091,'NFkB target TFs'!$E$10:$E$54,1,FALSE)</f>
        <v>#N/A</v>
      </c>
      <c r="P8091" s="25" t="e">
        <f>VLOOKUP(A8091,'all NFkB targets'!$A$6:$A$571,1,FALSE)</f>
        <v>#N/A</v>
      </c>
    </row>
    <row r="8092" spans="1:16" x14ac:dyDescent="0.25">
      <c r="A8092" s="96" t="s">
        <v>4942</v>
      </c>
      <c r="B8092" s="21" t="s">
        <v>4943</v>
      </c>
      <c r="C8092" s="21"/>
      <c r="D8092" s="22">
        <v>0</v>
      </c>
      <c r="E8092" s="23">
        <v>-9.7794022245102252E-2</v>
      </c>
      <c r="F8092" s="23">
        <v>4.5490865822618111E-2</v>
      </c>
      <c r="G8092" s="23">
        <v>-6.9209578546628146E-3</v>
      </c>
      <c r="H8092" s="23">
        <v>-0.40157375751043878</v>
      </c>
      <c r="I8092" s="25">
        <f t="shared" si="504"/>
        <v>0</v>
      </c>
      <c r="J8092" s="25">
        <f t="shared" si="505"/>
        <v>0</v>
      </c>
      <c r="K8092" s="25">
        <f t="shared" si="506"/>
        <v>0</v>
      </c>
      <c r="L8092" s="25">
        <f t="shared" si="507"/>
        <v>0</v>
      </c>
      <c r="M8092" s="25">
        <v>0</v>
      </c>
      <c r="N8092" s="25" t="e">
        <v>#N/A</v>
      </c>
      <c r="O8092" s="25" t="e">
        <f>VLOOKUP(A8092,'NFkB target TFs'!$E$10:$E$54,1,FALSE)</f>
        <v>#N/A</v>
      </c>
      <c r="P8092" s="25" t="e">
        <f>VLOOKUP(A8092,'all NFkB targets'!$A$6:$A$571,1,FALSE)</f>
        <v>#N/A</v>
      </c>
    </row>
    <row r="8093" spans="1:16" x14ac:dyDescent="0.25">
      <c r="A8093" s="96" t="s">
        <v>1939</v>
      </c>
      <c r="B8093" s="21" t="s">
        <v>1940</v>
      </c>
      <c r="C8093" s="21"/>
      <c r="D8093" s="22">
        <v>0</v>
      </c>
      <c r="E8093" s="23">
        <v>-0.13648006194567705</v>
      </c>
      <c r="F8093" s="23">
        <v>-0.12133178958752608</v>
      </c>
      <c r="G8093" s="23">
        <v>1.726469921575963E-2</v>
      </c>
      <c r="H8093" s="23">
        <v>-0.40160093963168481</v>
      </c>
      <c r="I8093" s="25">
        <f t="shared" si="504"/>
        <v>0</v>
      </c>
      <c r="J8093" s="25">
        <f t="shared" si="505"/>
        <v>0</v>
      </c>
      <c r="K8093" s="25">
        <f t="shared" si="506"/>
        <v>0</v>
      </c>
      <c r="L8093" s="25">
        <f t="shared" si="507"/>
        <v>0</v>
      </c>
      <c r="M8093" s="25">
        <v>0</v>
      </c>
      <c r="N8093" s="25" t="e">
        <v>#N/A</v>
      </c>
      <c r="O8093" s="25" t="e">
        <f>VLOOKUP(A8093,'NFkB target TFs'!$E$10:$E$54,1,FALSE)</f>
        <v>#N/A</v>
      </c>
      <c r="P8093" s="25" t="e">
        <f>VLOOKUP(A8093,'all NFkB targets'!$A$6:$A$571,1,FALSE)</f>
        <v>#N/A</v>
      </c>
    </row>
    <row r="8094" spans="1:16" x14ac:dyDescent="0.25">
      <c r="A8094" s="96" t="s">
        <v>14347</v>
      </c>
      <c r="B8094" s="21" t="s">
        <v>14348</v>
      </c>
      <c r="C8094" s="21"/>
      <c r="D8094" s="22">
        <v>0</v>
      </c>
      <c r="E8094" s="28">
        <v>0.58552135993437693</v>
      </c>
      <c r="F8094" s="28">
        <v>0.24017029748205676</v>
      </c>
      <c r="G8094" s="24">
        <v>-0.81058627677489736</v>
      </c>
      <c r="H8094" s="24">
        <v>-0.40185536516775783</v>
      </c>
      <c r="I8094" s="25">
        <f t="shared" si="504"/>
        <v>1</v>
      </c>
      <c r="J8094" s="25">
        <f t="shared" si="505"/>
        <v>0</v>
      </c>
      <c r="K8094" s="25">
        <f t="shared" si="506"/>
        <v>1</v>
      </c>
      <c r="L8094" s="25">
        <f t="shared" si="507"/>
        <v>0</v>
      </c>
      <c r="M8094" s="25">
        <v>1</v>
      </c>
      <c r="N8094" s="25" t="e">
        <v>#N/A</v>
      </c>
      <c r="O8094" s="25" t="e">
        <f>VLOOKUP(A8094,'NFkB target TFs'!$E$10:$E$54,1,FALSE)</f>
        <v>#N/A</v>
      </c>
      <c r="P8094" s="25" t="e">
        <f>VLOOKUP(A8094,'all NFkB targets'!$A$6:$A$571,1,FALSE)</f>
        <v>#N/A</v>
      </c>
    </row>
    <row r="8095" spans="1:16" x14ac:dyDescent="0.25">
      <c r="A8095" s="96" t="s">
        <v>10096</v>
      </c>
      <c r="B8095" s="21" t="s">
        <v>10097</v>
      </c>
      <c r="C8095" s="21"/>
      <c r="D8095" s="22">
        <v>0</v>
      </c>
      <c r="E8095" s="23">
        <v>-7.7488676813703111E-2</v>
      </c>
      <c r="F8095" s="23">
        <v>-0.11118840240165402</v>
      </c>
      <c r="G8095" s="23">
        <v>-2.1047520391035687E-2</v>
      </c>
      <c r="H8095" s="23">
        <v>-0.40276858253619086</v>
      </c>
      <c r="I8095" s="25">
        <f t="shared" si="504"/>
        <v>0</v>
      </c>
      <c r="J8095" s="25">
        <f t="shared" si="505"/>
        <v>0</v>
      </c>
      <c r="K8095" s="25">
        <f t="shared" si="506"/>
        <v>0</v>
      </c>
      <c r="L8095" s="25">
        <f t="shared" si="507"/>
        <v>0</v>
      </c>
      <c r="M8095" s="25">
        <v>0</v>
      </c>
      <c r="N8095" s="25" t="e">
        <v>#N/A</v>
      </c>
      <c r="O8095" s="25" t="e">
        <f>VLOOKUP(A8095,'NFkB target TFs'!$E$10:$E$54,1,FALSE)</f>
        <v>#N/A</v>
      </c>
      <c r="P8095" s="25" t="e">
        <f>VLOOKUP(A8095,'all NFkB targets'!$A$6:$A$571,1,FALSE)</f>
        <v>#N/A</v>
      </c>
    </row>
    <row r="8096" spans="1:16" x14ac:dyDescent="0.25">
      <c r="A8096" s="96" t="s">
        <v>5753</v>
      </c>
      <c r="B8096" s="21" t="s">
        <v>5754</v>
      </c>
      <c r="C8096" s="21"/>
      <c r="D8096" s="22">
        <v>0</v>
      </c>
      <c r="E8096" s="23">
        <v>-5.0403005130173597E-3</v>
      </c>
      <c r="F8096" s="23">
        <v>-0.33899433408387858</v>
      </c>
      <c r="G8096" s="23">
        <v>-0.31682677359902534</v>
      </c>
      <c r="H8096" s="23">
        <v>-0.40280112525829137</v>
      </c>
      <c r="I8096" s="25">
        <f t="shared" si="504"/>
        <v>0</v>
      </c>
      <c r="J8096" s="25">
        <f t="shared" si="505"/>
        <v>0</v>
      </c>
      <c r="K8096" s="25">
        <f t="shared" si="506"/>
        <v>0</v>
      </c>
      <c r="L8096" s="25">
        <f t="shared" si="507"/>
        <v>0</v>
      </c>
      <c r="M8096" s="25">
        <v>0</v>
      </c>
      <c r="N8096" s="25" t="e">
        <v>#N/A</v>
      </c>
      <c r="O8096" s="25" t="e">
        <f>VLOOKUP(A8096,'NFkB target TFs'!$E$10:$E$54,1,FALSE)</f>
        <v>#N/A</v>
      </c>
      <c r="P8096" s="25" t="e">
        <f>VLOOKUP(A8096,'all NFkB targets'!$A$6:$A$571,1,FALSE)</f>
        <v>#N/A</v>
      </c>
    </row>
    <row r="8097" spans="1:16" x14ac:dyDescent="0.25">
      <c r="A8097" s="96" t="s">
        <v>14768</v>
      </c>
      <c r="B8097" s="21" t="s">
        <v>14769</v>
      </c>
      <c r="C8097" s="21"/>
      <c r="D8097" s="22">
        <v>0</v>
      </c>
      <c r="E8097" s="23">
        <v>4.0558376659769808E-2</v>
      </c>
      <c r="F8097" s="28">
        <v>0.71281950683450346</v>
      </c>
      <c r="G8097" s="24">
        <v>-0.86037775872121325</v>
      </c>
      <c r="H8097" s="24">
        <v>-0.40288415460655458</v>
      </c>
      <c r="I8097" s="25">
        <f t="shared" si="504"/>
        <v>0</v>
      </c>
      <c r="J8097" s="25">
        <f t="shared" si="505"/>
        <v>1</v>
      </c>
      <c r="K8097" s="25">
        <f t="shared" si="506"/>
        <v>1</v>
      </c>
      <c r="L8097" s="25">
        <f t="shared" si="507"/>
        <v>0</v>
      </c>
      <c r="M8097" s="25">
        <v>1</v>
      </c>
      <c r="N8097" s="25" t="e">
        <v>#N/A</v>
      </c>
      <c r="O8097" s="25" t="e">
        <f>VLOOKUP(A8097,'NFkB target TFs'!$E$10:$E$54,1,FALSE)</f>
        <v>#N/A</v>
      </c>
      <c r="P8097" s="25" t="e">
        <f>VLOOKUP(A8097,'all NFkB targets'!$A$6:$A$571,1,FALSE)</f>
        <v>#N/A</v>
      </c>
    </row>
    <row r="8098" spans="1:16" x14ac:dyDescent="0.25">
      <c r="A8098" s="96" t="s">
        <v>2425</v>
      </c>
      <c r="B8098" s="21" t="s">
        <v>941</v>
      </c>
      <c r="C8098" s="21"/>
      <c r="D8098" s="22">
        <v>0</v>
      </c>
      <c r="E8098" s="23">
        <v>1.2999114933840412E-2</v>
      </c>
      <c r="F8098" s="23">
        <v>-0.10615976462960384</v>
      </c>
      <c r="G8098" s="23">
        <v>6.8213371196664915E-2</v>
      </c>
      <c r="H8098" s="23">
        <v>-0.40322418385601877</v>
      </c>
      <c r="I8098" s="25">
        <f t="shared" si="504"/>
        <v>0</v>
      </c>
      <c r="J8098" s="25">
        <f t="shared" si="505"/>
        <v>0</v>
      </c>
      <c r="K8098" s="25">
        <f t="shared" si="506"/>
        <v>0</v>
      </c>
      <c r="L8098" s="25">
        <f t="shared" si="507"/>
        <v>0</v>
      </c>
      <c r="M8098" s="25">
        <v>0</v>
      </c>
      <c r="N8098" s="25" t="e">
        <v>#N/A</v>
      </c>
      <c r="O8098" s="25" t="e">
        <f>VLOOKUP(A8098,'NFkB target TFs'!$E$10:$E$54,1,FALSE)</f>
        <v>#N/A</v>
      </c>
      <c r="P8098" s="25" t="e">
        <f>VLOOKUP(A8098,'all NFkB targets'!$A$6:$A$571,1,FALSE)</f>
        <v>#N/A</v>
      </c>
    </row>
    <row r="8099" spans="1:16" x14ac:dyDescent="0.25">
      <c r="A8099" s="96" t="s">
        <v>4116</v>
      </c>
      <c r="B8099" s="21" t="s">
        <v>4117</v>
      </c>
      <c r="C8099" s="21"/>
      <c r="D8099" s="22">
        <v>0</v>
      </c>
      <c r="E8099" s="23">
        <v>0.1037128287461424</v>
      </c>
      <c r="F8099" s="23">
        <v>-0.28947674989673627</v>
      </c>
      <c r="G8099" s="23">
        <v>0.18067165386958176</v>
      </c>
      <c r="H8099" s="23">
        <v>-0.40332015495689538</v>
      </c>
      <c r="I8099" s="25">
        <f t="shared" si="504"/>
        <v>0</v>
      </c>
      <c r="J8099" s="25">
        <f t="shared" si="505"/>
        <v>0</v>
      </c>
      <c r="K8099" s="25">
        <f t="shared" si="506"/>
        <v>0</v>
      </c>
      <c r="L8099" s="25">
        <f t="shared" si="507"/>
        <v>0</v>
      </c>
      <c r="M8099" s="25">
        <v>0</v>
      </c>
      <c r="N8099" s="25" t="e">
        <v>#N/A</v>
      </c>
      <c r="O8099" s="25" t="e">
        <f>VLOOKUP(A8099,'NFkB target TFs'!$E$10:$E$54,1,FALSE)</f>
        <v>#N/A</v>
      </c>
      <c r="P8099" s="25" t="e">
        <f>VLOOKUP(A8099,'all NFkB targets'!$A$6:$A$571,1,FALSE)</f>
        <v>#N/A</v>
      </c>
    </row>
    <row r="8100" spans="1:16" x14ac:dyDescent="0.25">
      <c r="A8100" s="96" t="s">
        <v>2177</v>
      </c>
      <c r="B8100" s="21" t="s">
        <v>2178</v>
      </c>
      <c r="C8100" s="21"/>
      <c r="D8100" s="22">
        <v>0</v>
      </c>
      <c r="E8100" s="23">
        <v>-2.627503588469857E-2</v>
      </c>
      <c r="F8100" s="23">
        <v>-0.30520450356362216</v>
      </c>
      <c r="G8100" s="23">
        <v>-0.49961809575490101</v>
      </c>
      <c r="H8100" s="23">
        <v>-0.40335712707724913</v>
      </c>
      <c r="I8100" s="25">
        <f t="shared" si="504"/>
        <v>0</v>
      </c>
      <c r="J8100" s="25">
        <f t="shared" si="505"/>
        <v>0</v>
      </c>
      <c r="K8100" s="25">
        <f t="shared" si="506"/>
        <v>0</v>
      </c>
      <c r="L8100" s="25">
        <f t="shared" si="507"/>
        <v>0</v>
      </c>
      <c r="M8100" s="25">
        <v>0</v>
      </c>
      <c r="N8100" s="25" t="e">
        <v>#N/A</v>
      </c>
      <c r="O8100" s="25" t="e">
        <f>VLOOKUP(A8100,'NFkB target TFs'!$E$10:$E$54,1,FALSE)</f>
        <v>#N/A</v>
      </c>
      <c r="P8100" s="25" t="e">
        <f>VLOOKUP(A8100,'all NFkB targets'!$A$6:$A$571,1,FALSE)</f>
        <v>#N/A</v>
      </c>
    </row>
    <row r="8101" spans="1:16" x14ac:dyDescent="0.25">
      <c r="A8101" s="96" t="s">
        <v>3844</v>
      </c>
      <c r="B8101" s="21" t="s">
        <v>3845</v>
      </c>
      <c r="C8101" s="21"/>
      <c r="D8101" s="22">
        <v>0</v>
      </c>
      <c r="E8101" s="23">
        <v>-0.16111275793884711</v>
      </c>
      <c r="F8101" s="23">
        <v>-3.3282950880784243E-2</v>
      </c>
      <c r="G8101" s="23">
        <v>-0.36825226119305599</v>
      </c>
      <c r="H8101" s="23">
        <v>-0.40350277274966634</v>
      </c>
      <c r="I8101" s="25">
        <f t="shared" si="504"/>
        <v>0</v>
      </c>
      <c r="J8101" s="25">
        <f t="shared" si="505"/>
        <v>0</v>
      </c>
      <c r="K8101" s="25">
        <f t="shared" si="506"/>
        <v>0</v>
      </c>
      <c r="L8101" s="25">
        <f t="shared" si="507"/>
        <v>0</v>
      </c>
      <c r="M8101" s="25">
        <v>0</v>
      </c>
      <c r="N8101" s="25" t="e">
        <v>#N/A</v>
      </c>
      <c r="O8101" s="25" t="e">
        <f>VLOOKUP(A8101,'NFkB target TFs'!$E$10:$E$54,1,FALSE)</f>
        <v>#N/A</v>
      </c>
      <c r="P8101" s="25" t="e">
        <f>VLOOKUP(A8101,'all NFkB targets'!$A$6:$A$571,1,FALSE)</f>
        <v>#N/A</v>
      </c>
    </row>
    <row r="8102" spans="1:16" x14ac:dyDescent="0.25">
      <c r="A8102" s="96" t="s">
        <v>13037</v>
      </c>
      <c r="B8102" s="21" t="s">
        <v>13038</v>
      </c>
      <c r="C8102" s="21"/>
      <c r="D8102" s="22">
        <v>0</v>
      </c>
      <c r="E8102" s="28">
        <v>1.2895952321049289</v>
      </c>
      <c r="F8102" s="24">
        <v>-0.66094451059214732</v>
      </c>
      <c r="G8102" s="28">
        <v>0.28912719595836783</v>
      </c>
      <c r="H8102" s="24">
        <v>-0.40354132962362715</v>
      </c>
      <c r="I8102" s="25">
        <f t="shared" si="504"/>
        <v>1</v>
      </c>
      <c r="J8102" s="25">
        <f t="shared" si="505"/>
        <v>1</v>
      </c>
      <c r="K8102" s="25">
        <f t="shared" si="506"/>
        <v>0</v>
      </c>
      <c r="L8102" s="25">
        <f t="shared" si="507"/>
        <v>0</v>
      </c>
      <c r="M8102" s="25">
        <v>1</v>
      </c>
      <c r="N8102" s="25" t="e">
        <v>#N/A</v>
      </c>
      <c r="O8102" s="25" t="e">
        <f>VLOOKUP(A8102,'NFkB target TFs'!$E$10:$E$54,1,FALSE)</f>
        <v>#N/A</v>
      </c>
      <c r="P8102" s="25" t="e">
        <f>VLOOKUP(A8102,'all NFkB targets'!$A$6:$A$571,1,FALSE)</f>
        <v>#N/A</v>
      </c>
    </row>
    <row r="8103" spans="1:16" x14ac:dyDescent="0.25">
      <c r="A8103" s="96" t="s">
        <v>2395</v>
      </c>
      <c r="B8103" s="21" t="s">
        <v>941</v>
      </c>
      <c r="C8103" s="21"/>
      <c r="D8103" s="22">
        <v>0</v>
      </c>
      <c r="E8103" s="23">
        <v>-8.9046801854106475E-2</v>
      </c>
      <c r="F8103" s="23">
        <v>-0.37946954836898417</v>
      </c>
      <c r="G8103" s="23">
        <v>0.26914785069063157</v>
      </c>
      <c r="H8103" s="23">
        <v>-0.40479739808911713</v>
      </c>
      <c r="I8103" s="25">
        <f t="shared" si="504"/>
        <v>0</v>
      </c>
      <c r="J8103" s="25">
        <f t="shared" si="505"/>
        <v>0</v>
      </c>
      <c r="K8103" s="25">
        <f t="shared" si="506"/>
        <v>0</v>
      </c>
      <c r="L8103" s="25">
        <f t="shared" si="507"/>
        <v>0</v>
      </c>
      <c r="M8103" s="25">
        <v>0</v>
      </c>
      <c r="N8103" s="25" t="e">
        <v>#N/A</v>
      </c>
      <c r="O8103" s="25" t="e">
        <f>VLOOKUP(A8103,'NFkB target TFs'!$E$10:$E$54,1,FALSE)</f>
        <v>#N/A</v>
      </c>
      <c r="P8103" s="25" t="e">
        <f>VLOOKUP(A8103,'all NFkB targets'!$A$6:$A$571,1,FALSE)</f>
        <v>#N/A</v>
      </c>
    </row>
    <row r="8104" spans="1:16" x14ac:dyDescent="0.25">
      <c r="A8104" s="96" t="s">
        <v>1158</v>
      </c>
      <c r="B8104" s="21" t="s">
        <v>1159</v>
      </c>
      <c r="C8104" s="21"/>
      <c r="D8104" s="22">
        <v>0</v>
      </c>
      <c r="E8104" s="23">
        <v>-0.11867480405065899</v>
      </c>
      <c r="F8104" s="23">
        <v>-0.13791012876942541</v>
      </c>
      <c r="G8104" s="23">
        <v>-0.29781679767819064</v>
      </c>
      <c r="H8104" s="23">
        <v>-0.40499297321461253</v>
      </c>
      <c r="I8104" s="25">
        <f t="shared" si="504"/>
        <v>0</v>
      </c>
      <c r="J8104" s="25">
        <f t="shared" si="505"/>
        <v>0</v>
      </c>
      <c r="K8104" s="25">
        <f t="shared" si="506"/>
        <v>0</v>
      </c>
      <c r="L8104" s="25">
        <f t="shared" si="507"/>
        <v>0</v>
      </c>
      <c r="M8104" s="25">
        <v>0</v>
      </c>
      <c r="N8104" s="25" t="e">
        <v>#N/A</v>
      </c>
      <c r="O8104" s="25" t="e">
        <f>VLOOKUP(A8104,'NFkB target TFs'!$E$10:$E$54,1,FALSE)</f>
        <v>#N/A</v>
      </c>
      <c r="P8104" s="25" t="e">
        <f>VLOOKUP(A8104,'all NFkB targets'!$A$6:$A$571,1,FALSE)</f>
        <v>#N/A</v>
      </c>
    </row>
    <row r="8105" spans="1:16" x14ac:dyDescent="0.25">
      <c r="A8105" s="96" t="s">
        <v>7604</v>
      </c>
      <c r="B8105" s="21" t="s">
        <v>7605</v>
      </c>
      <c r="C8105" s="21"/>
      <c r="D8105" s="22">
        <v>0</v>
      </c>
      <c r="E8105" s="23">
        <v>-0.56099611824142126</v>
      </c>
      <c r="F8105" s="23">
        <v>-6.7655121985501013E-2</v>
      </c>
      <c r="G8105" s="23">
        <v>-0.38912158899324523</v>
      </c>
      <c r="H8105" s="23">
        <v>-0.40507951673231524</v>
      </c>
      <c r="I8105" s="25">
        <f t="shared" si="504"/>
        <v>0</v>
      </c>
      <c r="J8105" s="25">
        <f t="shared" si="505"/>
        <v>0</v>
      </c>
      <c r="K8105" s="25">
        <f t="shared" si="506"/>
        <v>0</v>
      </c>
      <c r="L8105" s="25">
        <f t="shared" si="507"/>
        <v>0</v>
      </c>
      <c r="M8105" s="25">
        <v>0</v>
      </c>
      <c r="N8105" s="25" t="e">
        <v>#N/A</v>
      </c>
      <c r="O8105" s="25" t="e">
        <f>VLOOKUP(A8105,'NFkB target TFs'!$E$10:$E$54,1,FALSE)</f>
        <v>#N/A</v>
      </c>
      <c r="P8105" s="25" t="e">
        <f>VLOOKUP(A8105,'all NFkB targets'!$A$6:$A$571,1,FALSE)</f>
        <v>#N/A</v>
      </c>
    </row>
    <row r="8106" spans="1:16" x14ac:dyDescent="0.25">
      <c r="A8106" s="96" t="s">
        <v>10954</v>
      </c>
      <c r="B8106" s="21" t="s">
        <v>10955</v>
      </c>
      <c r="C8106" s="21"/>
      <c r="D8106" s="22">
        <v>0</v>
      </c>
      <c r="E8106" s="23">
        <v>-0.11991373333323077</v>
      </c>
      <c r="F8106" s="23">
        <v>-0.34088568995815988</v>
      </c>
      <c r="G8106" s="23">
        <v>-0.27010774829236339</v>
      </c>
      <c r="H8106" s="23">
        <v>-0.40552930399610537</v>
      </c>
      <c r="I8106" s="25">
        <f t="shared" si="504"/>
        <v>0</v>
      </c>
      <c r="J8106" s="25">
        <f t="shared" si="505"/>
        <v>0</v>
      </c>
      <c r="K8106" s="25">
        <f t="shared" si="506"/>
        <v>0</v>
      </c>
      <c r="L8106" s="25">
        <f t="shared" si="507"/>
        <v>0</v>
      </c>
      <c r="M8106" s="25">
        <v>0</v>
      </c>
      <c r="N8106" s="25" t="e">
        <v>#N/A</v>
      </c>
      <c r="O8106" s="25" t="e">
        <f>VLOOKUP(A8106,'NFkB target TFs'!$E$10:$E$54,1,FALSE)</f>
        <v>#N/A</v>
      </c>
      <c r="P8106" s="25" t="e">
        <f>VLOOKUP(A8106,'all NFkB targets'!$A$6:$A$571,1,FALSE)</f>
        <v>#N/A</v>
      </c>
    </row>
    <row r="8107" spans="1:16" x14ac:dyDescent="0.25">
      <c r="A8107" s="96" t="s">
        <v>12149</v>
      </c>
      <c r="B8107" s="21" t="s">
        <v>12150</v>
      </c>
      <c r="C8107" s="21"/>
      <c r="D8107" s="22">
        <v>0</v>
      </c>
      <c r="E8107" s="24">
        <v>-0.99783560691036566</v>
      </c>
      <c r="F8107" s="24">
        <v>-0.52881710855661868</v>
      </c>
      <c r="G8107" s="24">
        <v>-0.50853122145397289</v>
      </c>
      <c r="H8107" s="24">
        <v>-0.40628185942788625</v>
      </c>
      <c r="I8107" s="25">
        <f t="shared" si="504"/>
        <v>1</v>
      </c>
      <c r="J8107" s="25">
        <f t="shared" si="505"/>
        <v>0</v>
      </c>
      <c r="K8107" s="25">
        <f t="shared" si="506"/>
        <v>0</v>
      </c>
      <c r="L8107" s="25">
        <f t="shared" si="507"/>
        <v>0</v>
      </c>
      <c r="M8107" s="25">
        <v>1</v>
      </c>
      <c r="N8107" s="25" t="e">
        <v>#N/A</v>
      </c>
      <c r="O8107" s="25" t="e">
        <f>VLOOKUP(A8107,'NFkB target TFs'!$E$10:$E$54,1,FALSE)</f>
        <v>#N/A</v>
      </c>
      <c r="P8107" s="25" t="e">
        <f>VLOOKUP(A8107,'all NFkB targets'!$A$6:$A$571,1,FALSE)</f>
        <v>#N/A</v>
      </c>
    </row>
    <row r="8108" spans="1:16" x14ac:dyDescent="0.25">
      <c r="A8108" s="96" t="s">
        <v>5012</v>
      </c>
      <c r="B8108" s="21" t="s">
        <v>5013</v>
      </c>
      <c r="C8108" s="21"/>
      <c r="D8108" s="22">
        <v>0</v>
      </c>
      <c r="E8108" s="23">
        <v>0.52381817745629733</v>
      </c>
      <c r="F8108" s="23">
        <v>0.11387396417585625</v>
      </c>
      <c r="G8108" s="23">
        <v>0.31529154958721395</v>
      </c>
      <c r="H8108" s="23">
        <v>-0.4067389477580306</v>
      </c>
      <c r="I8108" s="25">
        <f t="shared" ref="I8108:I8171" si="508">IF(ABS(E8108)&gt;0.585,1,0)</f>
        <v>0</v>
      </c>
      <c r="J8108" s="25">
        <f t="shared" ref="J8108:J8171" si="509">IF(ABS(F8108)&gt;0.585,1,0)</f>
        <v>0</v>
      </c>
      <c r="K8108" s="25">
        <f t="shared" ref="K8108:K8171" si="510">IF(ABS(G8108)&gt;0.585,1,0)</f>
        <v>0</v>
      </c>
      <c r="L8108" s="25">
        <f t="shared" ref="L8108:L8171" si="511">IF(ABS(H8108)&gt;0.585,1,0)</f>
        <v>0</v>
      </c>
      <c r="M8108" s="25">
        <v>0</v>
      </c>
      <c r="N8108" s="25" t="e">
        <v>#N/A</v>
      </c>
      <c r="O8108" s="25" t="e">
        <f>VLOOKUP(A8108,'NFkB target TFs'!$E$10:$E$54,1,FALSE)</f>
        <v>#N/A</v>
      </c>
      <c r="P8108" s="25" t="e">
        <f>VLOOKUP(A8108,'all NFkB targets'!$A$6:$A$571,1,FALSE)</f>
        <v>#N/A</v>
      </c>
    </row>
    <row r="8109" spans="1:16" x14ac:dyDescent="0.25">
      <c r="A8109" s="96" t="s">
        <v>1975</v>
      </c>
      <c r="B8109" s="21" t="s">
        <v>1976</v>
      </c>
      <c r="C8109" s="21"/>
      <c r="D8109" s="22">
        <v>0</v>
      </c>
      <c r="E8109" s="23">
        <v>-0.14592442858336307</v>
      </c>
      <c r="F8109" s="23">
        <v>0.31743003758855992</v>
      </c>
      <c r="G8109" s="23">
        <v>-0.29279304291434205</v>
      </c>
      <c r="H8109" s="23">
        <v>-0.40752073991165733</v>
      </c>
      <c r="I8109" s="25">
        <f t="shared" si="508"/>
        <v>0</v>
      </c>
      <c r="J8109" s="25">
        <f t="shared" si="509"/>
        <v>0</v>
      </c>
      <c r="K8109" s="25">
        <f t="shared" si="510"/>
        <v>0</v>
      </c>
      <c r="L8109" s="25">
        <f t="shared" si="511"/>
        <v>0</v>
      </c>
      <c r="M8109" s="25">
        <v>0</v>
      </c>
      <c r="N8109" s="25" t="e">
        <v>#N/A</v>
      </c>
      <c r="O8109" s="25" t="e">
        <f>VLOOKUP(A8109,'NFkB target TFs'!$E$10:$E$54,1,FALSE)</f>
        <v>#N/A</v>
      </c>
      <c r="P8109" s="25" t="e">
        <f>VLOOKUP(A8109,'all NFkB targets'!$A$6:$A$571,1,FALSE)</f>
        <v>#N/A</v>
      </c>
    </row>
    <row r="8110" spans="1:16" x14ac:dyDescent="0.25">
      <c r="A8110" s="96" t="s">
        <v>12671</v>
      </c>
      <c r="B8110" s="21" t="s">
        <v>12672</v>
      </c>
      <c r="C8110" s="21"/>
      <c r="D8110" s="22">
        <v>0</v>
      </c>
      <c r="E8110" s="23">
        <v>1.9596788923931317E-2</v>
      </c>
      <c r="F8110" s="24">
        <v>-0.65050174813352613</v>
      </c>
      <c r="G8110" s="24">
        <v>-0.55846049140018506</v>
      </c>
      <c r="H8110" s="24">
        <v>-0.40753102553467663</v>
      </c>
      <c r="I8110" s="25">
        <f t="shared" si="508"/>
        <v>0</v>
      </c>
      <c r="J8110" s="25">
        <f t="shared" si="509"/>
        <v>1</v>
      </c>
      <c r="K8110" s="25">
        <f t="shared" si="510"/>
        <v>0</v>
      </c>
      <c r="L8110" s="25">
        <f t="shared" si="511"/>
        <v>0</v>
      </c>
      <c r="M8110" s="25">
        <v>1</v>
      </c>
      <c r="N8110" s="25" t="e">
        <v>#N/A</v>
      </c>
      <c r="O8110" s="25" t="e">
        <f>VLOOKUP(A8110,'NFkB target TFs'!$E$10:$E$54,1,FALSE)</f>
        <v>#N/A</v>
      </c>
      <c r="P8110" s="25" t="e">
        <f>VLOOKUP(A8110,'all NFkB targets'!$A$6:$A$571,1,FALSE)</f>
        <v>#N/A</v>
      </c>
    </row>
    <row r="8111" spans="1:16" x14ac:dyDescent="0.25">
      <c r="A8111" s="96" t="s">
        <v>14009</v>
      </c>
      <c r="B8111" s="21" t="s">
        <v>941</v>
      </c>
      <c r="C8111" s="21"/>
      <c r="D8111" s="22">
        <v>0</v>
      </c>
      <c r="E8111" s="24">
        <v>-0.15431417930713087</v>
      </c>
      <c r="F8111" s="23">
        <v>-8.0840425487830339E-2</v>
      </c>
      <c r="G8111" s="24">
        <v>-1.566013397920166</v>
      </c>
      <c r="H8111" s="24">
        <v>-0.40771015827921869</v>
      </c>
      <c r="I8111" s="25">
        <f t="shared" si="508"/>
        <v>0</v>
      </c>
      <c r="J8111" s="25">
        <f t="shared" si="509"/>
        <v>0</v>
      </c>
      <c r="K8111" s="25">
        <f t="shared" si="510"/>
        <v>1</v>
      </c>
      <c r="L8111" s="25">
        <f t="shared" si="511"/>
        <v>0</v>
      </c>
      <c r="M8111" s="25">
        <v>1</v>
      </c>
      <c r="N8111" s="25" t="e">
        <v>#N/A</v>
      </c>
      <c r="O8111" s="25" t="e">
        <f>VLOOKUP(A8111,'NFkB target TFs'!$E$10:$E$54,1,FALSE)</f>
        <v>#N/A</v>
      </c>
      <c r="P8111" s="25" t="e">
        <f>VLOOKUP(A8111,'all NFkB targets'!$A$6:$A$571,1,FALSE)</f>
        <v>#N/A</v>
      </c>
    </row>
    <row r="8112" spans="1:16" x14ac:dyDescent="0.25">
      <c r="A8112" s="96" t="s">
        <v>2939</v>
      </c>
      <c r="B8112" s="21" t="s">
        <v>2940</v>
      </c>
      <c r="C8112" s="21"/>
      <c r="D8112" s="22">
        <v>0</v>
      </c>
      <c r="E8112" s="23">
        <v>-0.2702579968925925</v>
      </c>
      <c r="F8112" s="23">
        <v>-0.19985832114506419</v>
      </c>
      <c r="G8112" s="23">
        <v>-0.13877070213141901</v>
      </c>
      <c r="H8112" s="23">
        <v>-0.40799491318805364</v>
      </c>
      <c r="I8112" s="25">
        <f t="shared" si="508"/>
        <v>0</v>
      </c>
      <c r="J8112" s="25">
        <f t="shared" si="509"/>
        <v>0</v>
      </c>
      <c r="K8112" s="25">
        <f t="shared" si="510"/>
        <v>0</v>
      </c>
      <c r="L8112" s="25">
        <f t="shared" si="511"/>
        <v>0</v>
      </c>
      <c r="M8112" s="25">
        <v>0</v>
      </c>
      <c r="N8112" s="25" t="e">
        <v>#N/A</v>
      </c>
      <c r="O8112" s="25" t="e">
        <f>VLOOKUP(A8112,'NFkB target TFs'!$E$10:$E$54,1,FALSE)</f>
        <v>#N/A</v>
      </c>
      <c r="P8112" s="25" t="e">
        <f>VLOOKUP(A8112,'all NFkB targets'!$A$6:$A$571,1,FALSE)</f>
        <v>#N/A</v>
      </c>
    </row>
    <row r="8113" spans="1:16" x14ac:dyDescent="0.25">
      <c r="A8113" s="96" t="s">
        <v>11488</v>
      </c>
      <c r="B8113" s="21" t="s">
        <v>11489</v>
      </c>
      <c r="C8113" s="21"/>
      <c r="D8113" s="22">
        <v>0</v>
      </c>
      <c r="E8113" s="23">
        <v>0.13350851935318028</v>
      </c>
      <c r="F8113" s="23">
        <v>2.6260656988659929E-2</v>
      </c>
      <c r="G8113" s="23">
        <v>-0.3045421781313376</v>
      </c>
      <c r="H8113" s="23">
        <v>-0.40910760369430027</v>
      </c>
      <c r="I8113" s="25">
        <f t="shared" si="508"/>
        <v>0</v>
      </c>
      <c r="J8113" s="25">
        <f t="shared" si="509"/>
        <v>0</v>
      </c>
      <c r="K8113" s="25">
        <f t="shared" si="510"/>
        <v>0</v>
      </c>
      <c r="L8113" s="25">
        <f t="shared" si="511"/>
        <v>0</v>
      </c>
      <c r="M8113" s="25">
        <v>0</v>
      </c>
      <c r="N8113" s="25" t="e">
        <v>#N/A</v>
      </c>
      <c r="O8113" s="25" t="e">
        <f>VLOOKUP(A8113,'NFkB target TFs'!$E$10:$E$54,1,FALSE)</f>
        <v>#N/A</v>
      </c>
      <c r="P8113" s="25" t="e">
        <f>VLOOKUP(A8113,'all NFkB targets'!$A$6:$A$571,1,FALSE)</f>
        <v>#N/A</v>
      </c>
    </row>
    <row r="8114" spans="1:16" x14ac:dyDescent="0.25">
      <c r="A8114" s="96" t="s">
        <v>13610</v>
      </c>
      <c r="B8114" s="21" t="s">
        <v>13611</v>
      </c>
      <c r="C8114" s="21"/>
      <c r="D8114" s="22">
        <v>0</v>
      </c>
      <c r="E8114" s="23">
        <v>0.11002729929595592</v>
      </c>
      <c r="F8114" s="23">
        <v>3.7901561623646077E-3</v>
      </c>
      <c r="G8114" s="28">
        <v>0.75135944766350771</v>
      </c>
      <c r="H8114" s="24">
        <v>-0.40921346531470276</v>
      </c>
      <c r="I8114" s="25">
        <f t="shared" si="508"/>
        <v>0</v>
      </c>
      <c r="J8114" s="25">
        <f t="shared" si="509"/>
        <v>0</v>
      </c>
      <c r="K8114" s="25">
        <f t="shared" si="510"/>
        <v>1</v>
      </c>
      <c r="L8114" s="25">
        <f t="shared" si="511"/>
        <v>0</v>
      </c>
      <c r="M8114" s="25">
        <v>1</v>
      </c>
      <c r="N8114" s="25" t="e">
        <v>#N/A</v>
      </c>
      <c r="O8114" s="25" t="e">
        <f>VLOOKUP(A8114,'NFkB target TFs'!$E$10:$E$54,1,FALSE)</f>
        <v>#N/A</v>
      </c>
      <c r="P8114" s="25" t="e">
        <f>VLOOKUP(A8114,'all NFkB targets'!$A$6:$A$571,1,FALSE)</f>
        <v>#N/A</v>
      </c>
    </row>
    <row r="8115" spans="1:16" x14ac:dyDescent="0.25">
      <c r="A8115" s="96" t="s">
        <v>13661</v>
      </c>
      <c r="B8115" s="21" t="s">
        <v>941</v>
      </c>
      <c r="C8115" s="21"/>
      <c r="D8115" s="22">
        <v>0</v>
      </c>
      <c r="E8115" s="23">
        <v>-6.4335247238787058E-2</v>
      </c>
      <c r="F8115" s="24">
        <v>-0.23556518199338664</v>
      </c>
      <c r="G8115" s="24">
        <v>-0.87872635008554489</v>
      </c>
      <c r="H8115" s="24">
        <v>-0.40989145018671741</v>
      </c>
      <c r="I8115" s="25">
        <f t="shared" si="508"/>
        <v>0</v>
      </c>
      <c r="J8115" s="25">
        <f t="shared" si="509"/>
        <v>0</v>
      </c>
      <c r="K8115" s="25">
        <f t="shared" si="510"/>
        <v>1</v>
      </c>
      <c r="L8115" s="25">
        <f t="shared" si="511"/>
        <v>0</v>
      </c>
      <c r="M8115" s="25">
        <v>1</v>
      </c>
      <c r="N8115" s="25" t="e">
        <v>#N/A</v>
      </c>
      <c r="O8115" s="25" t="e">
        <f>VLOOKUP(A8115,'NFkB target TFs'!$E$10:$E$54,1,FALSE)</f>
        <v>#N/A</v>
      </c>
      <c r="P8115" s="25" t="e">
        <f>VLOOKUP(A8115,'all NFkB targets'!$A$6:$A$571,1,FALSE)</f>
        <v>#N/A</v>
      </c>
    </row>
    <row r="8116" spans="1:16" x14ac:dyDescent="0.25">
      <c r="A8116" s="96" t="s">
        <v>8771</v>
      </c>
      <c r="B8116" s="21" t="s">
        <v>8772</v>
      </c>
      <c r="C8116" s="21"/>
      <c r="D8116" s="22">
        <v>0</v>
      </c>
      <c r="E8116" s="23">
        <v>-0.21816158978922032</v>
      </c>
      <c r="F8116" s="23">
        <v>-0.17186090818329811</v>
      </c>
      <c r="G8116" s="23">
        <v>-0.17118360203426988</v>
      </c>
      <c r="H8116" s="23">
        <v>-0.41026940540308204</v>
      </c>
      <c r="I8116" s="25">
        <f t="shared" si="508"/>
        <v>0</v>
      </c>
      <c r="J8116" s="25">
        <f t="shared" si="509"/>
        <v>0</v>
      </c>
      <c r="K8116" s="25">
        <f t="shared" si="510"/>
        <v>0</v>
      </c>
      <c r="L8116" s="25">
        <f t="shared" si="511"/>
        <v>0</v>
      </c>
      <c r="M8116" s="25">
        <v>0</v>
      </c>
      <c r="N8116" s="25" t="e">
        <v>#N/A</v>
      </c>
      <c r="O8116" s="25" t="e">
        <f>VLOOKUP(A8116,'NFkB target TFs'!$E$10:$E$54,1,FALSE)</f>
        <v>#N/A</v>
      </c>
      <c r="P8116" s="25" t="e">
        <f>VLOOKUP(A8116,'all NFkB targets'!$A$6:$A$571,1,FALSE)</f>
        <v>#N/A</v>
      </c>
    </row>
    <row r="8117" spans="1:16" x14ac:dyDescent="0.25">
      <c r="A8117" s="96" t="s">
        <v>15045</v>
      </c>
      <c r="B8117" s="21" t="s">
        <v>941</v>
      </c>
      <c r="C8117" s="21"/>
      <c r="D8117" s="22">
        <v>0</v>
      </c>
      <c r="E8117" s="24">
        <v>-1.9243110684034532</v>
      </c>
      <c r="F8117" s="24">
        <v>-3.8988532765431003</v>
      </c>
      <c r="G8117" s="24">
        <v>-3.2606595986458906</v>
      </c>
      <c r="H8117" s="24">
        <v>-0.4108597504088925</v>
      </c>
      <c r="I8117" s="25">
        <f t="shared" si="508"/>
        <v>1</v>
      </c>
      <c r="J8117" s="25">
        <f t="shared" si="509"/>
        <v>1</v>
      </c>
      <c r="K8117" s="25">
        <f t="shared" si="510"/>
        <v>1</v>
      </c>
      <c r="L8117" s="25">
        <f t="shared" si="511"/>
        <v>0</v>
      </c>
      <c r="M8117" s="25">
        <v>1</v>
      </c>
      <c r="N8117" s="25" t="e">
        <v>#N/A</v>
      </c>
      <c r="O8117" s="25" t="e">
        <f>VLOOKUP(A8117,'NFkB target TFs'!$E$10:$E$54,1,FALSE)</f>
        <v>#N/A</v>
      </c>
      <c r="P8117" s="25" t="e">
        <f>VLOOKUP(A8117,'all NFkB targets'!$A$6:$A$571,1,FALSE)</f>
        <v>#N/A</v>
      </c>
    </row>
    <row r="8118" spans="1:16" x14ac:dyDescent="0.25">
      <c r="A8118" s="96" t="s">
        <v>2073</v>
      </c>
      <c r="B8118" s="21" t="s">
        <v>2074</v>
      </c>
      <c r="C8118" s="21"/>
      <c r="D8118" s="22">
        <v>0</v>
      </c>
      <c r="E8118" s="23">
        <v>0.38040502593934156</v>
      </c>
      <c r="F8118" s="23">
        <v>0.37465781986113605</v>
      </c>
      <c r="G8118" s="23">
        <v>0.2586166299826258</v>
      </c>
      <c r="H8118" s="23">
        <v>-0.41098718883392105</v>
      </c>
      <c r="I8118" s="25">
        <f t="shared" si="508"/>
        <v>0</v>
      </c>
      <c r="J8118" s="25">
        <f t="shared" si="509"/>
        <v>0</v>
      </c>
      <c r="K8118" s="25">
        <f t="shared" si="510"/>
        <v>0</v>
      </c>
      <c r="L8118" s="25">
        <f t="shared" si="511"/>
        <v>0</v>
      </c>
      <c r="M8118" s="25">
        <v>0</v>
      </c>
      <c r="N8118" s="25" t="e">
        <v>#N/A</v>
      </c>
      <c r="O8118" s="25" t="e">
        <f>VLOOKUP(A8118,'NFkB target TFs'!$E$10:$E$54,1,FALSE)</f>
        <v>#N/A</v>
      </c>
      <c r="P8118" s="25" t="e">
        <f>VLOOKUP(A8118,'all NFkB targets'!$A$6:$A$571,1,FALSE)</f>
        <v>#N/A</v>
      </c>
    </row>
    <row r="8119" spans="1:16" x14ac:dyDescent="0.25">
      <c r="A8119" s="96" t="s">
        <v>8737</v>
      </c>
      <c r="B8119" s="21" t="s">
        <v>8738</v>
      </c>
      <c r="C8119" s="21"/>
      <c r="D8119" s="22">
        <v>0</v>
      </c>
      <c r="E8119" s="23">
        <v>-5.4512924474420014E-2</v>
      </c>
      <c r="F8119" s="23">
        <v>-0.54162413204632853</v>
      </c>
      <c r="G8119" s="23">
        <v>-0.53590699813137321</v>
      </c>
      <c r="H8119" s="23">
        <v>-0.4114667125880766</v>
      </c>
      <c r="I8119" s="25">
        <f t="shared" si="508"/>
        <v>0</v>
      </c>
      <c r="J8119" s="25">
        <f t="shared" si="509"/>
        <v>0</v>
      </c>
      <c r="K8119" s="25">
        <f t="shared" si="510"/>
        <v>0</v>
      </c>
      <c r="L8119" s="25">
        <f t="shared" si="511"/>
        <v>0</v>
      </c>
      <c r="M8119" s="25">
        <v>0</v>
      </c>
      <c r="N8119" s="25" t="e">
        <v>#N/A</v>
      </c>
      <c r="O8119" s="25" t="e">
        <f>VLOOKUP(A8119,'NFkB target TFs'!$E$10:$E$54,1,FALSE)</f>
        <v>#N/A</v>
      </c>
      <c r="P8119" s="25" t="e">
        <f>VLOOKUP(A8119,'all NFkB targets'!$A$6:$A$571,1,FALSE)</f>
        <v>#N/A</v>
      </c>
    </row>
    <row r="8120" spans="1:16" x14ac:dyDescent="0.25">
      <c r="A8120" s="96" t="s">
        <v>8107</v>
      </c>
      <c r="B8120" s="21" t="s">
        <v>8108</v>
      </c>
      <c r="C8120" s="21"/>
      <c r="D8120" s="22">
        <v>0</v>
      </c>
      <c r="E8120" s="23">
        <v>0.15201679158587655</v>
      </c>
      <c r="F8120" s="23">
        <v>-5.8391913272168264E-2</v>
      </c>
      <c r="G8120" s="23">
        <v>-0.44033221020297147</v>
      </c>
      <c r="H8120" s="23">
        <v>-0.41221204145031554</v>
      </c>
      <c r="I8120" s="25">
        <f t="shared" si="508"/>
        <v>0</v>
      </c>
      <c r="J8120" s="25">
        <f t="shared" si="509"/>
        <v>0</v>
      </c>
      <c r="K8120" s="25">
        <f t="shared" si="510"/>
        <v>0</v>
      </c>
      <c r="L8120" s="25">
        <f t="shared" si="511"/>
        <v>0</v>
      </c>
      <c r="M8120" s="25">
        <v>0</v>
      </c>
      <c r="N8120" s="25" t="e">
        <v>#N/A</v>
      </c>
      <c r="O8120" s="25" t="e">
        <f>VLOOKUP(A8120,'NFkB target TFs'!$E$10:$E$54,1,FALSE)</f>
        <v>#N/A</v>
      </c>
      <c r="P8120" s="25" t="e">
        <f>VLOOKUP(A8120,'all NFkB targets'!$A$6:$A$571,1,FALSE)</f>
        <v>#N/A</v>
      </c>
    </row>
    <row r="8121" spans="1:16" x14ac:dyDescent="0.25">
      <c r="A8121" s="96" t="s">
        <v>11998</v>
      </c>
      <c r="B8121" s="21" t="s">
        <v>11999</v>
      </c>
      <c r="C8121" s="21"/>
      <c r="D8121" s="22">
        <v>0</v>
      </c>
      <c r="E8121" s="28">
        <v>0.71763017064420664</v>
      </c>
      <c r="F8121" s="23">
        <v>-2.7537753856652601E-2</v>
      </c>
      <c r="G8121" s="28">
        <v>0.38051373453172155</v>
      </c>
      <c r="H8121" s="24">
        <v>-0.41323074257321268</v>
      </c>
      <c r="I8121" s="25">
        <f t="shared" si="508"/>
        <v>1</v>
      </c>
      <c r="J8121" s="25">
        <f t="shared" si="509"/>
        <v>0</v>
      </c>
      <c r="K8121" s="25">
        <f t="shared" si="510"/>
        <v>0</v>
      </c>
      <c r="L8121" s="25">
        <f t="shared" si="511"/>
        <v>0</v>
      </c>
      <c r="M8121" s="25">
        <v>1</v>
      </c>
      <c r="N8121" s="25" t="e">
        <v>#N/A</v>
      </c>
      <c r="O8121" s="25" t="e">
        <f>VLOOKUP(A8121,'NFkB target TFs'!$E$10:$E$54,1,FALSE)</f>
        <v>#N/A</v>
      </c>
      <c r="P8121" s="25" t="e">
        <f>VLOOKUP(A8121,'all NFkB targets'!$A$6:$A$571,1,FALSE)</f>
        <v>#N/A</v>
      </c>
    </row>
    <row r="8122" spans="1:16" x14ac:dyDescent="0.25">
      <c r="A8122" s="96" t="s">
        <v>13354</v>
      </c>
      <c r="B8122" s="21" t="s">
        <v>941</v>
      </c>
      <c r="C8122" s="21"/>
      <c r="D8122" s="22">
        <v>0</v>
      </c>
      <c r="E8122" s="24">
        <v>-0.4883408844241483</v>
      </c>
      <c r="F8122" s="24">
        <v>-0.41057539895972767</v>
      </c>
      <c r="G8122" s="24">
        <v>-0.73300415755737036</v>
      </c>
      <c r="H8122" s="24">
        <v>-0.41328117625704425</v>
      </c>
      <c r="I8122" s="25">
        <f t="shared" si="508"/>
        <v>0</v>
      </c>
      <c r="J8122" s="25">
        <f t="shared" si="509"/>
        <v>0</v>
      </c>
      <c r="K8122" s="25">
        <f t="shared" si="510"/>
        <v>1</v>
      </c>
      <c r="L8122" s="25">
        <f t="shared" si="511"/>
        <v>0</v>
      </c>
      <c r="M8122" s="25">
        <v>1</v>
      </c>
      <c r="N8122" s="25" t="e">
        <v>#N/A</v>
      </c>
      <c r="O8122" s="25" t="e">
        <f>VLOOKUP(A8122,'NFkB target TFs'!$E$10:$E$54,1,FALSE)</f>
        <v>#N/A</v>
      </c>
      <c r="P8122" s="25" t="e">
        <f>VLOOKUP(A8122,'all NFkB targets'!$A$6:$A$571,1,FALSE)</f>
        <v>#N/A</v>
      </c>
    </row>
    <row r="8123" spans="1:16" x14ac:dyDescent="0.25">
      <c r="A8123" s="96" t="s">
        <v>970</v>
      </c>
      <c r="B8123" s="21" t="s">
        <v>971</v>
      </c>
      <c r="C8123" s="21"/>
      <c r="D8123" s="22">
        <v>0</v>
      </c>
      <c r="E8123" s="23">
        <v>-0.20425788998158015</v>
      </c>
      <c r="F8123" s="23">
        <v>-0.54794349354087213</v>
      </c>
      <c r="G8123" s="23">
        <v>-0.45193116357215773</v>
      </c>
      <c r="H8123" s="23">
        <v>-0.4133061841194326</v>
      </c>
      <c r="I8123" s="25">
        <f t="shared" si="508"/>
        <v>0</v>
      </c>
      <c r="J8123" s="25">
        <f t="shared" si="509"/>
        <v>0</v>
      </c>
      <c r="K8123" s="25">
        <f t="shared" si="510"/>
        <v>0</v>
      </c>
      <c r="L8123" s="25">
        <f t="shared" si="511"/>
        <v>0</v>
      </c>
      <c r="M8123" s="25">
        <v>0</v>
      </c>
      <c r="N8123" s="25" t="e">
        <v>#N/A</v>
      </c>
      <c r="O8123" s="25" t="e">
        <f>VLOOKUP(A8123,'NFkB target TFs'!$E$10:$E$54,1,FALSE)</f>
        <v>#N/A</v>
      </c>
      <c r="P8123" s="25" t="e">
        <f>VLOOKUP(A8123,'all NFkB targets'!$A$6:$A$571,1,FALSE)</f>
        <v>#N/A</v>
      </c>
    </row>
    <row r="8124" spans="1:16" x14ac:dyDescent="0.25">
      <c r="A8124" s="96" t="s">
        <v>5603</v>
      </c>
      <c r="B8124" s="21" t="s">
        <v>5604</v>
      </c>
      <c r="C8124" s="21"/>
      <c r="D8124" s="22">
        <v>0</v>
      </c>
      <c r="E8124" s="23">
        <v>-0.11341241485423872</v>
      </c>
      <c r="F8124" s="23">
        <v>1.8207974196934058E-2</v>
      </c>
      <c r="G8124" s="23">
        <v>-0.10928613572211067</v>
      </c>
      <c r="H8124" s="23">
        <v>-0.41399661759640738</v>
      </c>
      <c r="I8124" s="25">
        <f t="shared" si="508"/>
        <v>0</v>
      </c>
      <c r="J8124" s="25">
        <f t="shared" si="509"/>
        <v>0</v>
      </c>
      <c r="K8124" s="25">
        <f t="shared" si="510"/>
        <v>0</v>
      </c>
      <c r="L8124" s="25">
        <f t="shared" si="511"/>
        <v>0</v>
      </c>
      <c r="M8124" s="25">
        <v>0</v>
      </c>
      <c r="N8124" s="25" t="e">
        <v>#N/A</v>
      </c>
      <c r="O8124" s="25" t="e">
        <f>VLOOKUP(A8124,'NFkB target TFs'!$E$10:$E$54,1,FALSE)</f>
        <v>#N/A</v>
      </c>
      <c r="P8124" s="25" t="e">
        <f>VLOOKUP(A8124,'all NFkB targets'!$A$6:$A$571,1,FALSE)</f>
        <v>#N/A</v>
      </c>
    </row>
    <row r="8125" spans="1:16" x14ac:dyDescent="0.25">
      <c r="A8125" s="96" t="s">
        <v>777</v>
      </c>
      <c r="B8125" s="21" t="s">
        <v>778</v>
      </c>
      <c r="C8125" s="21"/>
      <c r="D8125" s="22">
        <v>0</v>
      </c>
      <c r="E8125" s="23">
        <v>0.40260171154926921</v>
      </c>
      <c r="F8125" s="23">
        <v>-7.038054751919722E-3</v>
      </c>
      <c r="G8125" s="23">
        <v>5.675766446966736E-2</v>
      </c>
      <c r="H8125" s="23">
        <v>-0.41432999479582261</v>
      </c>
      <c r="I8125" s="25">
        <f t="shared" si="508"/>
        <v>0</v>
      </c>
      <c r="J8125" s="25">
        <f t="shared" si="509"/>
        <v>0</v>
      </c>
      <c r="K8125" s="25">
        <f t="shared" si="510"/>
        <v>0</v>
      </c>
      <c r="L8125" s="25">
        <f t="shared" si="511"/>
        <v>0</v>
      </c>
      <c r="M8125" s="25">
        <v>0</v>
      </c>
      <c r="N8125" s="25" t="e">
        <v>#N/A</v>
      </c>
      <c r="O8125" s="25" t="e">
        <f>VLOOKUP(A8125,'NFkB target TFs'!$E$10:$E$54,1,FALSE)</f>
        <v>#N/A</v>
      </c>
      <c r="P8125" s="25" t="e">
        <f>VLOOKUP(A8125,'all NFkB targets'!$A$6:$A$571,1,FALSE)</f>
        <v>#N/A</v>
      </c>
    </row>
    <row r="8126" spans="1:16" x14ac:dyDescent="0.25">
      <c r="A8126" s="96" t="s">
        <v>7888</v>
      </c>
      <c r="B8126" s="21" t="s">
        <v>7889</v>
      </c>
      <c r="C8126" s="21"/>
      <c r="D8126" s="22">
        <v>0</v>
      </c>
      <c r="E8126" s="23">
        <v>-0.22840311492185172</v>
      </c>
      <c r="F8126" s="23">
        <v>-1.8533776753594782E-2</v>
      </c>
      <c r="G8126" s="23">
        <v>-0.26149193122546188</v>
      </c>
      <c r="H8126" s="23">
        <v>-0.41445183840886529</v>
      </c>
      <c r="I8126" s="25">
        <f t="shared" si="508"/>
        <v>0</v>
      </c>
      <c r="J8126" s="25">
        <f t="shared" si="509"/>
        <v>0</v>
      </c>
      <c r="K8126" s="25">
        <f t="shared" si="510"/>
        <v>0</v>
      </c>
      <c r="L8126" s="25">
        <f t="shared" si="511"/>
        <v>0</v>
      </c>
      <c r="M8126" s="25">
        <v>0</v>
      </c>
      <c r="N8126" s="25" t="e">
        <v>#N/A</v>
      </c>
      <c r="O8126" s="25" t="e">
        <f>VLOOKUP(A8126,'NFkB target TFs'!$E$10:$E$54,1,FALSE)</f>
        <v>#N/A</v>
      </c>
      <c r="P8126" s="25" t="e">
        <f>VLOOKUP(A8126,'all NFkB targets'!$A$6:$A$571,1,FALSE)</f>
        <v>#N/A</v>
      </c>
    </row>
    <row r="8127" spans="1:16" x14ac:dyDescent="0.25">
      <c r="A8127" s="96" t="s">
        <v>15183</v>
      </c>
      <c r="B8127" s="21" t="s">
        <v>15184</v>
      </c>
      <c r="C8127" s="21"/>
      <c r="D8127" s="22">
        <v>0</v>
      </c>
      <c r="E8127" s="24">
        <v>-0.76335252189641722</v>
      </c>
      <c r="F8127" s="24">
        <v>-0.64433955970858381</v>
      </c>
      <c r="G8127" s="24">
        <v>-0.80324766426342875</v>
      </c>
      <c r="H8127" s="24">
        <v>-0.41450965235378795</v>
      </c>
      <c r="I8127" s="25">
        <f t="shared" si="508"/>
        <v>1</v>
      </c>
      <c r="J8127" s="25">
        <f t="shared" si="509"/>
        <v>1</v>
      </c>
      <c r="K8127" s="25">
        <f t="shared" si="510"/>
        <v>1</v>
      </c>
      <c r="L8127" s="25">
        <f t="shared" si="511"/>
        <v>0</v>
      </c>
      <c r="M8127" s="25">
        <v>1</v>
      </c>
      <c r="N8127" s="25" t="e">
        <v>#N/A</v>
      </c>
      <c r="O8127" s="25" t="e">
        <f>VLOOKUP(A8127,'NFkB target TFs'!$E$10:$E$54,1,FALSE)</f>
        <v>#N/A</v>
      </c>
      <c r="P8127" s="25" t="e">
        <f>VLOOKUP(A8127,'all NFkB targets'!$A$6:$A$571,1,FALSE)</f>
        <v>#N/A</v>
      </c>
    </row>
    <row r="8128" spans="1:16" x14ac:dyDescent="0.25">
      <c r="A8128" s="96" t="s">
        <v>7571</v>
      </c>
      <c r="B8128" s="21" t="s">
        <v>7572</v>
      </c>
      <c r="C8128" s="21"/>
      <c r="D8128" s="22">
        <v>0</v>
      </c>
      <c r="E8128" s="23">
        <v>-0.42533235912843181</v>
      </c>
      <c r="F8128" s="23">
        <v>-0.14550305998347973</v>
      </c>
      <c r="G8128" s="23">
        <v>-0.53218232988377923</v>
      </c>
      <c r="H8128" s="23">
        <v>-0.41479367820501839</v>
      </c>
      <c r="I8128" s="25">
        <f t="shared" si="508"/>
        <v>0</v>
      </c>
      <c r="J8128" s="25">
        <f t="shared" si="509"/>
        <v>0</v>
      </c>
      <c r="K8128" s="25">
        <f t="shared" si="510"/>
        <v>0</v>
      </c>
      <c r="L8128" s="25">
        <f t="shared" si="511"/>
        <v>0</v>
      </c>
      <c r="M8128" s="25">
        <v>0</v>
      </c>
      <c r="N8128" s="25" t="e">
        <v>#N/A</v>
      </c>
      <c r="O8128" s="25" t="e">
        <f>VLOOKUP(A8128,'NFkB target TFs'!$E$10:$E$54,1,FALSE)</f>
        <v>#N/A</v>
      </c>
      <c r="P8128" s="25" t="e">
        <f>VLOOKUP(A8128,'all NFkB targets'!$A$6:$A$571,1,FALSE)</f>
        <v>#N/A</v>
      </c>
    </row>
    <row r="8129" spans="1:16" x14ac:dyDescent="0.25">
      <c r="A8129" s="96" t="s">
        <v>5082</v>
      </c>
      <c r="B8129" s="21" t="s">
        <v>5083</v>
      </c>
      <c r="C8129" s="21"/>
      <c r="D8129" s="22">
        <v>0</v>
      </c>
      <c r="E8129" s="23">
        <v>0.14699038346246274</v>
      </c>
      <c r="F8129" s="23">
        <v>-0.26652179632184375</v>
      </c>
      <c r="G8129" s="23">
        <v>-0.36279732913565277</v>
      </c>
      <c r="H8129" s="23">
        <v>-0.41488454989721235</v>
      </c>
      <c r="I8129" s="25">
        <f t="shared" si="508"/>
        <v>0</v>
      </c>
      <c r="J8129" s="25">
        <f t="shared" si="509"/>
        <v>0</v>
      </c>
      <c r="K8129" s="25">
        <f t="shared" si="510"/>
        <v>0</v>
      </c>
      <c r="L8129" s="25">
        <f t="shared" si="511"/>
        <v>0</v>
      </c>
      <c r="M8129" s="25">
        <v>0</v>
      </c>
      <c r="N8129" s="25" t="e">
        <v>#N/A</v>
      </c>
      <c r="O8129" s="25" t="e">
        <f>VLOOKUP(A8129,'NFkB target TFs'!$E$10:$E$54,1,FALSE)</f>
        <v>#N/A</v>
      </c>
      <c r="P8129" s="25" t="e">
        <f>VLOOKUP(A8129,'all NFkB targets'!$A$6:$A$571,1,FALSE)</f>
        <v>#N/A</v>
      </c>
    </row>
    <row r="8130" spans="1:16" x14ac:dyDescent="0.25">
      <c r="A8130" s="96" t="s">
        <v>10369</v>
      </c>
      <c r="B8130" s="21" t="s">
        <v>10370</v>
      </c>
      <c r="C8130" s="21"/>
      <c r="D8130" s="22">
        <v>0</v>
      </c>
      <c r="E8130" s="23">
        <v>-0.29256615027526145</v>
      </c>
      <c r="F8130" s="23">
        <v>0.21307101125862077</v>
      </c>
      <c r="G8130" s="23">
        <v>-4.7708539044139728E-2</v>
      </c>
      <c r="H8130" s="23">
        <v>-0.41493410588857932</v>
      </c>
      <c r="I8130" s="25">
        <f t="shared" si="508"/>
        <v>0</v>
      </c>
      <c r="J8130" s="25">
        <f t="shared" si="509"/>
        <v>0</v>
      </c>
      <c r="K8130" s="25">
        <f t="shared" si="510"/>
        <v>0</v>
      </c>
      <c r="L8130" s="25">
        <f t="shared" si="511"/>
        <v>0</v>
      </c>
      <c r="M8130" s="25">
        <v>0</v>
      </c>
      <c r="N8130" s="25" t="e">
        <v>#N/A</v>
      </c>
      <c r="O8130" s="25" t="e">
        <f>VLOOKUP(A8130,'NFkB target TFs'!$E$10:$E$54,1,FALSE)</f>
        <v>#N/A</v>
      </c>
      <c r="P8130" s="25" t="e">
        <f>VLOOKUP(A8130,'all NFkB targets'!$A$6:$A$571,1,FALSE)</f>
        <v>#N/A</v>
      </c>
    </row>
    <row r="8131" spans="1:16" x14ac:dyDescent="0.25">
      <c r="A8131" s="96" t="s">
        <v>10610</v>
      </c>
      <c r="B8131" s="21" t="s">
        <v>10611</v>
      </c>
      <c r="C8131" s="21"/>
      <c r="D8131" s="22">
        <v>0</v>
      </c>
      <c r="E8131" s="23">
        <v>0.2203792912806575</v>
      </c>
      <c r="F8131" s="23">
        <v>3.058552275949322E-3</v>
      </c>
      <c r="G8131" s="23">
        <v>-0.19117225185514952</v>
      </c>
      <c r="H8131" s="23">
        <v>-0.41496918454056192</v>
      </c>
      <c r="I8131" s="25">
        <f t="shared" si="508"/>
        <v>0</v>
      </c>
      <c r="J8131" s="25">
        <f t="shared" si="509"/>
        <v>0</v>
      </c>
      <c r="K8131" s="25">
        <f t="shared" si="510"/>
        <v>0</v>
      </c>
      <c r="L8131" s="25">
        <f t="shared" si="511"/>
        <v>0</v>
      </c>
      <c r="M8131" s="25">
        <v>0</v>
      </c>
      <c r="N8131" s="25" t="e">
        <v>#N/A</v>
      </c>
      <c r="O8131" s="25" t="e">
        <f>VLOOKUP(A8131,'NFkB target TFs'!$E$10:$E$54,1,FALSE)</f>
        <v>#N/A</v>
      </c>
      <c r="P8131" s="25" t="e">
        <f>VLOOKUP(A8131,'all NFkB targets'!$A$6:$A$571,1,FALSE)</f>
        <v>#N/A</v>
      </c>
    </row>
    <row r="8132" spans="1:16" x14ac:dyDescent="0.25">
      <c r="A8132" s="96" t="s">
        <v>13938</v>
      </c>
      <c r="B8132" s="21" t="s">
        <v>13939</v>
      </c>
      <c r="C8132" s="21"/>
      <c r="D8132" s="22">
        <v>0</v>
      </c>
      <c r="E8132" s="24">
        <v>-0.25894565945086923</v>
      </c>
      <c r="F8132" s="24">
        <v>-0.22129234279305343</v>
      </c>
      <c r="G8132" s="24">
        <v>-0.79594544553723812</v>
      </c>
      <c r="H8132" s="24">
        <v>-0.41498385693685919</v>
      </c>
      <c r="I8132" s="25">
        <f t="shared" si="508"/>
        <v>0</v>
      </c>
      <c r="J8132" s="25">
        <f t="shared" si="509"/>
        <v>0</v>
      </c>
      <c r="K8132" s="25">
        <f t="shared" si="510"/>
        <v>1</v>
      </c>
      <c r="L8132" s="25">
        <f t="shared" si="511"/>
        <v>0</v>
      </c>
      <c r="M8132" s="25">
        <v>1</v>
      </c>
      <c r="N8132" s="25" t="e">
        <v>#N/A</v>
      </c>
      <c r="O8132" s="25" t="e">
        <f>VLOOKUP(A8132,'NFkB target TFs'!$E$10:$E$54,1,FALSE)</f>
        <v>#N/A</v>
      </c>
      <c r="P8132" s="25" t="e">
        <f>VLOOKUP(A8132,'all NFkB targets'!$A$6:$A$571,1,FALSE)</f>
        <v>#N/A</v>
      </c>
    </row>
    <row r="8133" spans="1:16" x14ac:dyDescent="0.25">
      <c r="A8133" s="96" t="s">
        <v>11052</v>
      </c>
      <c r="B8133" s="21" t="s">
        <v>11053</v>
      </c>
      <c r="C8133" s="21"/>
      <c r="D8133" s="22">
        <v>0</v>
      </c>
      <c r="E8133" s="23">
        <v>0.2342878129083302</v>
      </c>
      <c r="F8133" s="23">
        <v>-5.2855547629300233E-2</v>
      </c>
      <c r="G8133" s="23">
        <v>-0.22297389101019727</v>
      </c>
      <c r="H8133" s="23">
        <v>-0.41520648846793595</v>
      </c>
      <c r="I8133" s="25">
        <f t="shared" si="508"/>
        <v>0</v>
      </c>
      <c r="J8133" s="25">
        <f t="shared" si="509"/>
        <v>0</v>
      </c>
      <c r="K8133" s="25">
        <f t="shared" si="510"/>
        <v>0</v>
      </c>
      <c r="L8133" s="25">
        <f t="shared" si="511"/>
        <v>0</v>
      </c>
      <c r="M8133" s="25">
        <v>0</v>
      </c>
      <c r="N8133" s="25" t="e">
        <v>#N/A</v>
      </c>
      <c r="O8133" s="25" t="e">
        <f>VLOOKUP(A8133,'NFkB target TFs'!$E$10:$E$54,1,FALSE)</f>
        <v>#N/A</v>
      </c>
      <c r="P8133" s="25" t="e">
        <f>VLOOKUP(A8133,'all NFkB targets'!$A$6:$A$571,1,FALSE)</f>
        <v>#N/A</v>
      </c>
    </row>
    <row r="8134" spans="1:16" x14ac:dyDescent="0.25">
      <c r="A8134" s="96" t="s">
        <v>12262</v>
      </c>
      <c r="B8134" s="21" t="s">
        <v>12263</v>
      </c>
      <c r="C8134" s="21"/>
      <c r="D8134" s="22">
        <v>0</v>
      </c>
      <c r="E8134" s="24">
        <v>-0.61988222760385658</v>
      </c>
      <c r="F8134" s="28">
        <v>0.36950823162511287</v>
      </c>
      <c r="G8134" s="23">
        <v>0.1113321010147611</v>
      </c>
      <c r="H8134" s="24">
        <v>-0.41533678020010983</v>
      </c>
      <c r="I8134" s="25">
        <f t="shared" si="508"/>
        <v>1</v>
      </c>
      <c r="J8134" s="25">
        <f t="shared" si="509"/>
        <v>0</v>
      </c>
      <c r="K8134" s="25">
        <f t="shared" si="510"/>
        <v>0</v>
      </c>
      <c r="L8134" s="25">
        <f t="shared" si="511"/>
        <v>0</v>
      </c>
      <c r="M8134" s="25">
        <v>1</v>
      </c>
      <c r="N8134" s="25" t="e">
        <v>#N/A</v>
      </c>
      <c r="O8134" s="25" t="e">
        <f>VLOOKUP(A8134,'NFkB target TFs'!$E$10:$E$54,1,FALSE)</f>
        <v>#N/A</v>
      </c>
      <c r="P8134" s="25" t="e">
        <f>VLOOKUP(A8134,'all NFkB targets'!$A$6:$A$571,1,FALSE)</f>
        <v>#N/A</v>
      </c>
    </row>
    <row r="8135" spans="1:16" x14ac:dyDescent="0.25">
      <c r="A8135" s="96" t="s">
        <v>12821</v>
      </c>
      <c r="B8135" s="21" t="s">
        <v>12822</v>
      </c>
      <c r="C8135" s="21"/>
      <c r="D8135" s="22">
        <v>0</v>
      </c>
      <c r="E8135" s="23">
        <v>6.6324759427955793E-2</v>
      </c>
      <c r="F8135" s="28">
        <v>0.68144229338476492</v>
      </c>
      <c r="G8135" s="28">
        <v>0.41444068981522308</v>
      </c>
      <c r="H8135" s="24">
        <v>-0.41548388361769134</v>
      </c>
      <c r="I8135" s="25">
        <f t="shared" si="508"/>
        <v>0</v>
      </c>
      <c r="J8135" s="25">
        <f t="shared" si="509"/>
        <v>1</v>
      </c>
      <c r="K8135" s="25">
        <f t="shared" si="510"/>
        <v>0</v>
      </c>
      <c r="L8135" s="25">
        <f t="shared" si="511"/>
        <v>0</v>
      </c>
      <c r="M8135" s="25">
        <v>1</v>
      </c>
      <c r="N8135" s="25" t="e">
        <v>#N/A</v>
      </c>
      <c r="O8135" s="25" t="e">
        <f>VLOOKUP(A8135,'NFkB target TFs'!$E$10:$E$54,1,FALSE)</f>
        <v>#N/A</v>
      </c>
      <c r="P8135" s="25" t="e">
        <f>VLOOKUP(A8135,'all NFkB targets'!$A$6:$A$571,1,FALSE)</f>
        <v>#N/A</v>
      </c>
    </row>
    <row r="8136" spans="1:16" x14ac:dyDescent="0.25">
      <c r="A8136" s="96" t="s">
        <v>1054</v>
      </c>
      <c r="B8136" s="21" t="s">
        <v>1055</v>
      </c>
      <c r="C8136" s="21"/>
      <c r="D8136" s="22">
        <v>0</v>
      </c>
      <c r="E8136" s="23">
        <v>-0.1020029830032452</v>
      </c>
      <c r="F8136" s="23">
        <v>0.16855738825724714</v>
      </c>
      <c r="G8136" s="23">
        <v>-0.5586139719045895</v>
      </c>
      <c r="H8136" s="23">
        <v>-0.41559668008603645</v>
      </c>
      <c r="I8136" s="25">
        <f t="shared" si="508"/>
        <v>0</v>
      </c>
      <c r="J8136" s="25">
        <f t="shared" si="509"/>
        <v>0</v>
      </c>
      <c r="K8136" s="25">
        <f t="shared" si="510"/>
        <v>0</v>
      </c>
      <c r="L8136" s="25">
        <f t="shared" si="511"/>
        <v>0</v>
      </c>
      <c r="M8136" s="25">
        <v>0</v>
      </c>
      <c r="N8136" s="25" t="e">
        <v>#N/A</v>
      </c>
      <c r="O8136" s="25" t="e">
        <f>VLOOKUP(A8136,'NFkB target TFs'!$E$10:$E$54,1,FALSE)</f>
        <v>#N/A</v>
      </c>
      <c r="P8136" s="25" t="e">
        <f>VLOOKUP(A8136,'all NFkB targets'!$A$6:$A$571,1,FALSE)</f>
        <v>#N/A</v>
      </c>
    </row>
    <row r="8137" spans="1:16" x14ac:dyDescent="0.25">
      <c r="A8137" s="96" t="s">
        <v>3261</v>
      </c>
      <c r="B8137" s="21" t="s">
        <v>3262</v>
      </c>
      <c r="C8137" s="21"/>
      <c r="D8137" s="22">
        <v>0</v>
      </c>
      <c r="E8137" s="23">
        <v>-3.059577641172136E-2</v>
      </c>
      <c r="F8137" s="23">
        <v>0.32227360920846987</v>
      </c>
      <c r="G8137" s="23">
        <v>-5.7451886949131045E-2</v>
      </c>
      <c r="H8137" s="23">
        <v>-0.4159841734935435</v>
      </c>
      <c r="I8137" s="25">
        <f t="shared" si="508"/>
        <v>0</v>
      </c>
      <c r="J8137" s="25">
        <f t="shared" si="509"/>
        <v>0</v>
      </c>
      <c r="K8137" s="25">
        <f t="shared" si="510"/>
        <v>0</v>
      </c>
      <c r="L8137" s="25">
        <f t="shared" si="511"/>
        <v>0</v>
      </c>
      <c r="M8137" s="25">
        <v>0</v>
      </c>
      <c r="N8137" s="25" t="e">
        <v>#N/A</v>
      </c>
      <c r="O8137" s="25" t="e">
        <f>VLOOKUP(A8137,'NFkB target TFs'!$E$10:$E$54,1,FALSE)</f>
        <v>#N/A</v>
      </c>
      <c r="P8137" s="25" t="e">
        <f>VLOOKUP(A8137,'all NFkB targets'!$A$6:$A$571,1,FALSE)</f>
        <v>#N/A</v>
      </c>
    </row>
    <row r="8138" spans="1:16" x14ac:dyDescent="0.25">
      <c r="A8138" s="96" t="s">
        <v>1644</v>
      </c>
      <c r="B8138" s="21" t="s">
        <v>1645</v>
      </c>
      <c r="C8138" s="21"/>
      <c r="D8138" s="22">
        <v>0</v>
      </c>
      <c r="E8138" s="23">
        <v>6.6959524720260982E-2</v>
      </c>
      <c r="F8138" s="23">
        <v>-0.29244153108197324</v>
      </c>
      <c r="G8138" s="23">
        <v>-0.11596861530638879</v>
      </c>
      <c r="H8138" s="23">
        <v>-0.41613275730768173</v>
      </c>
      <c r="I8138" s="25">
        <f t="shared" si="508"/>
        <v>0</v>
      </c>
      <c r="J8138" s="25">
        <f t="shared" si="509"/>
        <v>0</v>
      </c>
      <c r="K8138" s="25">
        <f t="shared" si="510"/>
        <v>0</v>
      </c>
      <c r="L8138" s="25">
        <f t="shared" si="511"/>
        <v>0</v>
      </c>
      <c r="M8138" s="25">
        <v>0</v>
      </c>
      <c r="N8138" s="25" t="e">
        <v>#N/A</v>
      </c>
      <c r="O8138" s="25" t="e">
        <f>VLOOKUP(A8138,'NFkB target TFs'!$E$10:$E$54,1,FALSE)</f>
        <v>#N/A</v>
      </c>
      <c r="P8138" s="25" t="e">
        <f>VLOOKUP(A8138,'all NFkB targets'!$A$6:$A$571,1,FALSE)</f>
        <v>#N/A</v>
      </c>
    </row>
    <row r="8139" spans="1:16" x14ac:dyDescent="0.25">
      <c r="A8139" s="96" t="s">
        <v>1116</v>
      </c>
      <c r="B8139" s="21" t="s">
        <v>1117</v>
      </c>
      <c r="C8139" s="21"/>
      <c r="D8139" s="22">
        <v>0</v>
      </c>
      <c r="E8139" s="23">
        <v>-0.25544874239818199</v>
      </c>
      <c r="F8139" s="23">
        <v>0.51852746063728994</v>
      </c>
      <c r="G8139" s="23">
        <v>-0.40039780088264326</v>
      </c>
      <c r="H8139" s="23">
        <v>-0.41655232633800376</v>
      </c>
      <c r="I8139" s="25">
        <f t="shared" si="508"/>
        <v>0</v>
      </c>
      <c r="J8139" s="25">
        <f t="shared" si="509"/>
        <v>0</v>
      </c>
      <c r="K8139" s="25">
        <f t="shared" si="510"/>
        <v>0</v>
      </c>
      <c r="L8139" s="25">
        <f t="shared" si="511"/>
        <v>0</v>
      </c>
      <c r="M8139" s="25">
        <v>0</v>
      </c>
      <c r="N8139" s="25" t="e">
        <v>#N/A</v>
      </c>
      <c r="O8139" s="25" t="e">
        <f>VLOOKUP(A8139,'NFkB target TFs'!$E$10:$E$54,1,FALSE)</f>
        <v>#N/A</v>
      </c>
      <c r="P8139" s="25" t="e">
        <f>VLOOKUP(A8139,'all NFkB targets'!$A$6:$A$571,1,FALSE)</f>
        <v>#N/A</v>
      </c>
    </row>
    <row r="8140" spans="1:16" x14ac:dyDescent="0.25">
      <c r="A8140" s="96" t="s">
        <v>1084</v>
      </c>
      <c r="B8140" s="21" t="s">
        <v>1085</v>
      </c>
      <c r="C8140" s="21"/>
      <c r="D8140" s="22">
        <v>0</v>
      </c>
      <c r="E8140" s="23">
        <v>-6.3527383135851573E-2</v>
      </c>
      <c r="F8140" s="23">
        <v>0.41309540348357554</v>
      </c>
      <c r="G8140" s="23">
        <v>0.24323156731779136</v>
      </c>
      <c r="H8140" s="23">
        <v>-0.41664426916154784</v>
      </c>
      <c r="I8140" s="25">
        <f t="shared" si="508"/>
        <v>0</v>
      </c>
      <c r="J8140" s="25">
        <f t="shared" si="509"/>
        <v>0</v>
      </c>
      <c r="K8140" s="25">
        <f t="shared" si="510"/>
        <v>0</v>
      </c>
      <c r="L8140" s="25">
        <f t="shared" si="511"/>
        <v>0</v>
      </c>
      <c r="M8140" s="25">
        <v>0</v>
      </c>
      <c r="N8140" s="25" t="e">
        <v>#N/A</v>
      </c>
      <c r="O8140" s="25" t="e">
        <f>VLOOKUP(A8140,'NFkB target TFs'!$E$10:$E$54,1,FALSE)</f>
        <v>#N/A</v>
      </c>
      <c r="P8140" s="25" t="e">
        <f>VLOOKUP(A8140,'all NFkB targets'!$A$6:$A$571,1,FALSE)</f>
        <v>#N/A</v>
      </c>
    </row>
    <row r="8141" spans="1:16" x14ac:dyDescent="0.25">
      <c r="A8141" s="96" t="s">
        <v>10441</v>
      </c>
      <c r="B8141" s="21" t="s">
        <v>10442</v>
      </c>
      <c r="C8141" s="21"/>
      <c r="D8141" s="22">
        <v>0</v>
      </c>
      <c r="E8141" s="23">
        <v>7.5303957359068698E-3</v>
      </c>
      <c r="F8141" s="23">
        <v>7.2544051136484988E-2</v>
      </c>
      <c r="G8141" s="23">
        <v>-0.19307142726556636</v>
      </c>
      <c r="H8141" s="23">
        <v>-0.41673214222455274</v>
      </c>
      <c r="I8141" s="25">
        <f t="shared" si="508"/>
        <v>0</v>
      </c>
      <c r="J8141" s="25">
        <f t="shared" si="509"/>
        <v>0</v>
      </c>
      <c r="K8141" s="25">
        <f t="shared" si="510"/>
        <v>0</v>
      </c>
      <c r="L8141" s="25">
        <f t="shared" si="511"/>
        <v>0</v>
      </c>
      <c r="M8141" s="25">
        <v>0</v>
      </c>
      <c r="N8141" s="25" t="e">
        <v>#N/A</v>
      </c>
      <c r="O8141" s="25" t="e">
        <f>VLOOKUP(A8141,'NFkB target TFs'!$E$10:$E$54,1,FALSE)</f>
        <v>#N/A</v>
      </c>
      <c r="P8141" s="25" t="e">
        <f>VLOOKUP(A8141,'all NFkB targets'!$A$6:$A$571,1,FALSE)</f>
        <v>#N/A</v>
      </c>
    </row>
    <row r="8142" spans="1:16" x14ac:dyDescent="0.25">
      <c r="A8142" s="96" t="s">
        <v>5533</v>
      </c>
      <c r="B8142" s="21" t="s">
        <v>5534</v>
      </c>
      <c r="C8142" s="21"/>
      <c r="D8142" s="22">
        <v>0</v>
      </c>
      <c r="E8142" s="23">
        <v>-1.7646549567492998E-2</v>
      </c>
      <c r="F8142" s="23">
        <v>-0.15620214164198146</v>
      </c>
      <c r="G8142" s="23">
        <v>-0.43945332651237412</v>
      </c>
      <c r="H8142" s="23">
        <v>-0.41773148345964234</v>
      </c>
      <c r="I8142" s="25">
        <f t="shared" si="508"/>
        <v>0</v>
      </c>
      <c r="J8142" s="25">
        <f t="shared" si="509"/>
        <v>0</v>
      </c>
      <c r="K8142" s="25">
        <f t="shared" si="510"/>
        <v>0</v>
      </c>
      <c r="L8142" s="25">
        <f t="shared" si="511"/>
        <v>0</v>
      </c>
      <c r="M8142" s="25">
        <v>0</v>
      </c>
      <c r="N8142" s="25" t="e">
        <v>#N/A</v>
      </c>
      <c r="O8142" s="25" t="e">
        <f>VLOOKUP(A8142,'NFkB target TFs'!$E$10:$E$54,1,FALSE)</f>
        <v>#N/A</v>
      </c>
      <c r="P8142" s="25" t="e">
        <f>VLOOKUP(A8142,'all NFkB targets'!$A$6:$A$571,1,FALSE)</f>
        <v>#N/A</v>
      </c>
    </row>
    <row r="8143" spans="1:16" x14ac:dyDescent="0.25">
      <c r="A8143" s="96" t="s">
        <v>12475</v>
      </c>
      <c r="B8143" s="21" t="s">
        <v>12476</v>
      </c>
      <c r="C8143" s="21"/>
      <c r="D8143" s="22">
        <v>0</v>
      </c>
      <c r="E8143" s="28">
        <v>0.21209249715492057</v>
      </c>
      <c r="F8143" s="24">
        <v>-0.93493124854156406</v>
      </c>
      <c r="G8143" s="23">
        <v>8.5569103391629805E-4</v>
      </c>
      <c r="H8143" s="24">
        <v>-0.41781543952345734</v>
      </c>
      <c r="I8143" s="25">
        <f t="shared" si="508"/>
        <v>0</v>
      </c>
      <c r="J8143" s="25">
        <f t="shared" si="509"/>
        <v>1</v>
      </c>
      <c r="K8143" s="25">
        <f t="shared" si="510"/>
        <v>0</v>
      </c>
      <c r="L8143" s="25">
        <f t="shared" si="511"/>
        <v>0</v>
      </c>
      <c r="M8143" s="25">
        <v>1</v>
      </c>
      <c r="N8143" s="25" t="e">
        <v>#N/A</v>
      </c>
      <c r="O8143" s="25" t="e">
        <f>VLOOKUP(A8143,'NFkB target TFs'!$E$10:$E$54,1,FALSE)</f>
        <v>#N/A</v>
      </c>
      <c r="P8143" s="25" t="e">
        <f>VLOOKUP(A8143,'all NFkB targets'!$A$6:$A$571,1,FALSE)</f>
        <v>#N/A</v>
      </c>
    </row>
    <row r="8144" spans="1:16" x14ac:dyDescent="0.25">
      <c r="A8144" s="96" t="s">
        <v>6151</v>
      </c>
      <c r="B8144" s="21" t="s">
        <v>6152</v>
      </c>
      <c r="C8144" s="21"/>
      <c r="D8144" s="22">
        <v>0</v>
      </c>
      <c r="E8144" s="23">
        <v>-0.13533763978077895</v>
      </c>
      <c r="F8144" s="23">
        <v>-0.36618901311137481</v>
      </c>
      <c r="G8144" s="23">
        <v>-1.8050039356722274E-2</v>
      </c>
      <c r="H8144" s="23">
        <v>-0.41791674274443935</v>
      </c>
      <c r="I8144" s="25">
        <f t="shared" si="508"/>
        <v>0</v>
      </c>
      <c r="J8144" s="25">
        <f t="shared" si="509"/>
        <v>0</v>
      </c>
      <c r="K8144" s="25">
        <f t="shared" si="510"/>
        <v>0</v>
      </c>
      <c r="L8144" s="25">
        <f t="shared" si="511"/>
        <v>0</v>
      </c>
      <c r="M8144" s="25">
        <v>0</v>
      </c>
      <c r="N8144" s="25" t="e">
        <v>#N/A</v>
      </c>
      <c r="O8144" s="25" t="e">
        <f>VLOOKUP(A8144,'NFkB target TFs'!$E$10:$E$54,1,FALSE)</f>
        <v>#N/A</v>
      </c>
      <c r="P8144" s="25" t="e">
        <f>VLOOKUP(A8144,'all NFkB targets'!$A$6:$A$571,1,FALSE)</f>
        <v>#N/A</v>
      </c>
    </row>
    <row r="8145" spans="1:16" x14ac:dyDescent="0.25">
      <c r="A8145" s="96" t="s">
        <v>668</v>
      </c>
      <c r="B8145" s="21" t="s">
        <v>669</v>
      </c>
      <c r="C8145" s="21"/>
      <c r="D8145" s="22">
        <v>0</v>
      </c>
      <c r="E8145" s="23">
        <v>-1.5005558079919781E-2</v>
      </c>
      <c r="F8145" s="23">
        <v>-0.26530521979659533</v>
      </c>
      <c r="G8145" s="23">
        <v>-0.27723362531305512</v>
      </c>
      <c r="H8145" s="23">
        <v>-0.41824678251483388</v>
      </c>
      <c r="I8145" s="25">
        <f t="shared" si="508"/>
        <v>0</v>
      </c>
      <c r="J8145" s="25">
        <f t="shared" si="509"/>
        <v>0</v>
      </c>
      <c r="K8145" s="25">
        <f t="shared" si="510"/>
        <v>0</v>
      </c>
      <c r="L8145" s="25">
        <f t="shared" si="511"/>
        <v>0</v>
      </c>
      <c r="M8145" s="25">
        <v>0</v>
      </c>
      <c r="N8145" s="25" t="e">
        <v>#N/A</v>
      </c>
      <c r="O8145" s="25" t="e">
        <f>VLOOKUP(A8145,'NFkB target TFs'!$E$10:$E$54,1,FALSE)</f>
        <v>#N/A</v>
      </c>
      <c r="P8145" s="25" t="e">
        <f>VLOOKUP(A8145,'all NFkB targets'!$A$6:$A$571,1,FALSE)</f>
        <v>#N/A</v>
      </c>
    </row>
    <row r="8146" spans="1:16" x14ac:dyDescent="0.25">
      <c r="A8146" s="96" t="s">
        <v>1106</v>
      </c>
      <c r="B8146" s="21" t="s">
        <v>1107</v>
      </c>
      <c r="C8146" s="21"/>
      <c r="D8146" s="22">
        <v>0</v>
      </c>
      <c r="E8146" s="23">
        <v>-0.10830820182072634</v>
      </c>
      <c r="F8146" s="23">
        <v>0.48313677188845428</v>
      </c>
      <c r="G8146" s="23">
        <v>-0.22705510872822748</v>
      </c>
      <c r="H8146" s="23">
        <v>-0.41847192624691248</v>
      </c>
      <c r="I8146" s="25">
        <f t="shared" si="508"/>
        <v>0</v>
      </c>
      <c r="J8146" s="25">
        <f t="shared" si="509"/>
        <v>0</v>
      </c>
      <c r="K8146" s="25">
        <f t="shared" si="510"/>
        <v>0</v>
      </c>
      <c r="L8146" s="25">
        <f t="shared" si="511"/>
        <v>0</v>
      </c>
      <c r="M8146" s="25">
        <v>0</v>
      </c>
      <c r="N8146" s="25" t="e">
        <v>#N/A</v>
      </c>
      <c r="O8146" s="25" t="e">
        <f>VLOOKUP(A8146,'NFkB target TFs'!$E$10:$E$54,1,FALSE)</f>
        <v>#N/A</v>
      </c>
      <c r="P8146" s="25" t="e">
        <f>VLOOKUP(A8146,'all NFkB targets'!$A$6:$A$571,1,FALSE)</f>
        <v>#N/A</v>
      </c>
    </row>
    <row r="8147" spans="1:16" x14ac:dyDescent="0.25">
      <c r="A8147" s="96" t="s">
        <v>11138</v>
      </c>
      <c r="B8147" s="21" t="s">
        <v>11139</v>
      </c>
      <c r="C8147" s="21"/>
      <c r="D8147" s="22">
        <v>0</v>
      </c>
      <c r="E8147" s="23">
        <v>0.1956769513866615</v>
      </c>
      <c r="F8147" s="23">
        <v>0.35807311052196139</v>
      </c>
      <c r="G8147" s="23">
        <v>0.16900012278838258</v>
      </c>
      <c r="H8147" s="23">
        <v>-0.41950252943499494</v>
      </c>
      <c r="I8147" s="25">
        <f t="shared" si="508"/>
        <v>0</v>
      </c>
      <c r="J8147" s="25">
        <f t="shared" si="509"/>
        <v>0</v>
      </c>
      <c r="K8147" s="25">
        <f t="shared" si="510"/>
        <v>0</v>
      </c>
      <c r="L8147" s="25">
        <f t="shared" si="511"/>
        <v>0</v>
      </c>
      <c r="M8147" s="25">
        <v>0</v>
      </c>
      <c r="N8147" s="25" t="e">
        <v>#N/A</v>
      </c>
      <c r="O8147" s="25" t="e">
        <f>VLOOKUP(A8147,'NFkB target TFs'!$E$10:$E$54,1,FALSE)</f>
        <v>#N/A</v>
      </c>
      <c r="P8147" s="25" t="e">
        <f>VLOOKUP(A8147,'all NFkB targets'!$A$6:$A$571,1,FALSE)</f>
        <v>#N/A</v>
      </c>
    </row>
    <row r="8148" spans="1:16" x14ac:dyDescent="0.25">
      <c r="A8148" s="96" t="s">
        <v>437</v>
      </c>
      <c r="B8148" s="21" t="s">
        <v>438</v>
      </c>
      <c r="C8148" s="21"/>
      <c r="D8148" s="22">
        <v>0</v>
      </c>
      <c r="E8148" s="23">
        <v>0.26632530964778767</v>
      </c>
      <c r="F8148" s="23">
        <v>-0.17678152716868109</v>
      </c>
      <c r="G8148" s="23">
        <v>-0.28292886577841669</v>
      </c>
      <c r="H8148" s="23">
        <v>-0.41977736404629928</v>
      </c>
      <c r="I8148" s="25">
        <f t="shared" si="508"/>
        <v>0</v>
      </c>
      <c r="J8148" s="25">
        <f t="shared" si="509"/>
        <v>0</v>
      </c>
      <c r="K8148" s="25">
        <f t="shared" si="510"/>
        <v>0</v>
      </c>
      <c r="L8148" s="25">
        <f t="shared" si="511"/>
        <v>0</v>
      </c>
      <c r="M8148" s="25">
        <v>0</v>
      </c>
      <c r="N8148" s="25" t="e">
        <v>#N/A</v>
      </c>
      <c r="O8148" s="25" t="e">
        <f>VLOOKUP(A8148,'NFkB target TFs'!$E$10:$E$54,1,FALSE)</f>
        <v>#N/A</v>
      </c>
      <c r="P8148" s="25" t="e">
        <f>VLOOKUP(A8148,'all NFkB targets'!$A$6:$A$571,1,FALSE)</f>
        <v>#N/A</v>
      </c>
    </row>
    <row r="8149" spans="1:16" x14ac:dyDescent="0.25">
      <c r="A8149" s="96" t="s">
        <v>14322</v>
      </c>
      <c r="B8149" s="21" t="s">
        <v>14323</v>
      </c>
      <c r="C8149" s="21"/>
      <c r="D8149" s="22">
        <v>0</v>
      </c>
      <c r="E8149" s="28">
        <v>1.4460176125082327</v>
      </c>
      <c r="F8149" s="24">
        <v>-0.36467819674234486</v>
      </c>
      <c r="G8149" s="28">
        <v>1.3546841881537526</v>
      </c>
      <c r="H8149" s="24">
        <v>-0.41990643427216656</v>
      </c>
      <c r="I8149" s="25">
        <f t="shared" si="508"/>
        <v>1</v>
      </c>
      <c r="J8149" s="25">
        <f t="shared" si="509"/>
        <v>0</v>
      </c>
      <c r="K8149" s="25">
        <f t="shared" si="510"/>
        <v>1</v>
      </c>
      <c r="L8149" s="25">
        <f t="shared" si="511"/>
        <v>0</v>
      </c>
      <c r="M8149" s="25">
        <v>1</v>
      </c>
      <c r="N8149" s="25" t="e">
        <v>#N/A</v>
      </c>
      <c r="O8149" s="25" t="e">
        <f>VLOOKUP(A8149,'NFkB target TFs'!$E$10:$E$54,1,FALSE)</f>
        <v>#N/A</v>
      </c>
      <c r="P8149" s="25" t="e">
        <f>VLOOKUP(A8149,'all NFkB targets'!$A$6:$A$571,1,FALSE)</f>
        <v>#N/A</v>
      </c>
    </row>
    <row r="8150" spans="1:16" x14ac:dyDescent="0.25">
      <c r="A8150" s="96" t="s">
        <v>6897</v>
      </c>
      <c r="B8150" s="21" t="s">
        <v>6898</v>
      </c>
      <c r="C8150" s="21"/>
      <c r="D8150" s="22">
        <v>0</v>
      </c>
      <c r="E8150" s="23">
        <v>0.1270184522870304</v>
      </c>
      <c r="F8150" s="23">
        <v>0.35547672969325816</v>
      </c>
      <c r="G8150" s="23">
        <v>0.12562706953989058</v>
      </c>
      <c r="H8150" s="23">
        <v>-0.4199513795153762</v>
      </c>
      <c r="I8150" s="25">
        <f t="shared" si="508"/>
        <v>0</v>
      </c>
      <c r="J8150" s="25">
        <f t="shared" si="509"/>
        <v>0</v>
      </c>
      <c r="K8150" s="25">
        <f t="shared" si="510"/>
        <v>0</v>
      </c>
      <c r="L8150" s="25">
        <f t="shared" si="511"/>
        <v>0</v>
      </c>
      <c r="M8150" s="25">
        <v>0</v>
      </c>
      <c r="N8150" s="25" t="e">
        <v>#N/A</v>
      </c>
      <c r="O8150" s="25" t="e">
        <f>VLOOKUP(A8150,'NFkB target TFs'!$E$10:$E$54,1,FALSE)</f>
        <v>#N/A</v>
      </c>
      <c r="P8150" s="25" t="e">
        <f>VLOOKUP(A8150,'all NFkB targets'!$A$6:$A$571,1,FALSE)</f>
        <v>#N/A</v>
      </c>
    </row>
    <row r="8151" spans="1:16" x14ac:dyDescent="0.25">
      <c r="A8151" s="96" t="s">
        <v>6454</v>
      </c>
      <c r="B8151" s="21" t="s">
        <v>941</v>
      </c>
      <c r="C8151" s="21"/>
      <c r="D8151" s="22">
        <v>0</v>
      </c>
      <c r="E8151" s="23">
        <v>-0.26428354168653795</v>
      </c>
      <c r="F8151" s="23">
        <v>-0.14447998488484881</v>
      </c>
      <c r="G8151" s="23">
        <v>0.3338331378072476</v>
      </c>
      <c r="H8151" s="23">
        <v>-0.42004043312495276</v>
      </c>
      <c r="I8151" s="25">
        <f t="shared" si="508"/>
        <v>0</v>
      </c>
      <c r="J8151" s="25">
        <f t="shared" si="509"/>
        <v>0</v>
      </c>
      <c r="K8151" s="25">
        <f t="shared" si="510"/>
        <v>0</v>
      </c>
      <c r="L8151" s="25">
        <f t="shared" si="511"/>
        <v>0</v>
      </c>
      <c r="M8151" s="25">
        <v>0</v>
      </c>
      <c r="N8151" s="25" t="e">
        <v>#N/A</v>
      </c>
      <c r="O8151" s="25" t="e">
        <f>VLOOKUP(A8151,'NFkB target TFs'!$E$10:$E$54,1,FALSE)</f>
        <v>#N/A</v>
      </c>
      <c r="P8151" s="25" t="e">
        <f>VLOOKUP(A8151,'all NFkB targets'!$A$6:$A$571,1,FALSE)</f>
        <v>#N/A</v>
      </c>
    </row>
    <row r="8152" spans="1:16" x14ac:dyDescent="0.25">
      <c r="A8152" s="96" t="s">
        <v>12521</v>
      </c>
      <c r="B8152" s="21" t="s">
        <v>12522</v>
      </c>
      <c r="C8152" s="21"/>
      <c r="D8152" s="22">
        <v>0</v>
      </c>
      <c r="E8152" s="23">
        <v>4.8408971327003211E-2</v>
      </c>
      <c r="F8152" s="24">
        <v>-0.70402294903440077</v>
      </c>
      <c r="G8152" s="23">
        <v>9.2717071106054611E-3</v>
      </c>
      <c r="H8152" s="24">
        <v>-0.42006610606644129</v>
      </c>
      <c r="I8152" s="25">
        <f t="shared" si="508"/>
        <v>0</v>
      </c>
      <c r="J8152" s="25">
        <f t="shared" si="509"/>
        <v>1</v>
      </c>
      <c r="K8152" s="25">
        <f t="shared" si="510"/>
        <v>0</v>
      </c>
      <c r="L8152" s="25">
        <f t="shared" si="511"/>
        <v>0</v>
      </c>
      <c r="M8152" s="25">
        <v>1</v>
      </c>
      <c r="N8152" s="25" t="e">
        <v>#N/A</v>
      </c>
      <c r="O8152" s="25" t="e">
        <f>VLOOKUP(A8152,'NFkB target TFs'!$E$10:$E$54,1,FALSE)</f>
        <v>#N/A</v>
      </c>
      <c r="P8152" s="25" t="e">
        <f>VLOOKUP(A8152,'all NFkB targets'!$A$6:$A$571,1,FALSE)</f>
        <v>#N/A</v>
      </c>
    </row>
    <row r="8153" spans="1:16" x14ac:dyDescent="0.25">
      <c r="A8153" s="96" t="s">
        <v>12120</v>
      </c>
      <c r="B8153" s="21" t="s">
        <v>12121</v>
      </c>
      <c r="C8153" s="21"/>
      <c r="D8153" s="22">
        <v>0</v>
      </c>
      <c r="E8153" s="28">
        <v>1.1018467594129953</v>
      </c>
      <c r="F8153" s="28">
        <v>0.26933923090536621</v>
      </c>
      <c r="G8153" s="28">
        <v>0.44529138508016652</v>
      </c>
      <c r="H8153" s="24">
        <v>-0.42043460018705969</v>
      </c>
      <c r="I8153" s="25">
        <f t="shared" si="508"/>
        <v>1</v>
      </c>
      <c r="J8153" s="25">
        <f t="shared" si="509"/>
        <v>0</v>
      </c>
      <c r="K8153" s="25">
        <f t="shared" si="510"/>
        <v>0</v>
      </c>
      <c r="L8153" s="25">
        <f t="shared" si="511"/>
        <v>0</v>
      </c>
      <c r="M8153" s="25">
        <v>1</v>
      </c>
      <c r="N8153" s="25" t="e">
        <v>#N/A</v>
      </c>
      <c r="O8153" s="25" t="e">
        <f>VLOOKUP(A8153,'NFkB target TFs'!$E$10:$E$54,1,FALSE)</f>
        <v>#N/A</v>
      </c>
      <c r="P8153" s="25" t="e">
        <f>VLOOKUP(A8153,'all NFkB targets'!$A$6:$A$571,1,FALSE)</f>
        <v>#N/A</v>
      </c>
    </row>
    <row r="8154" spans="1:16" x14ac:dyDescent="0.25">
      <c r="A8154" s="96" t="s">
        <v>13087</v>
      </c>
      <c r="B8154" s="21" t="s">
        <v>13088</v>
      </c>
      <c r="C8154" s="21"/>
      <c r="D8154" s="22">
        <v>0</v>
      </c>
      <c r="E8154" s="28">
        <v>2.8808327823307933</v>
      </c>
      <c r="F8154" s="28">
        <v>3.1377980013915545</v>
      </c>
      <c r="G8154" s="23">
        <v>-0.10184805590345541</v>
      </c>
      <c r="H8154" s="24">
        <v>-0.42149539947857517</v>
      </c>
      <c r="I8154" s="25">
        <f t="shared" si="508"/>
        <v>1</v>
      </c>
      <c r="J8154" s="25">
        <f t="shared" si="509"/>
        <v>1</v>
      </c>
      <c r="K8154" s="25">
        <f t="shared" si="510"/>
        <v>0</v>
      </c>
      <c r="L8154" s="25">
        <f t="shared" si="511"/>
        <v>0</v>
      </c>
      <c r="M8154" s="25">
        <v>1</v>
      </c>
      <c r="N8154" s="25" t="e">
        <v>#N/A</v>
      </c>
      <c r="O8154" s="25" t="e">
        <f>VLOOKUP(A8154,'NFkB target TFs'!$E$10:$E$54,1,FALSE)</f>
        <v>#N/A</v>
      </c>
      <c r="P8154" s="25" t="e">
        <f>VLOOKUP(A8154,'all NFkB targets'!$A$6:$A$571,1,FALSE)</f>
        <v>#N/A</v>
      </c>
    </row>
    <row r="8155" spans="1:16" x14ac:dyDescent="0.25">
      <c r="A8155" s="96" t="s">
        <v>11148</v>
      </c>
      <c r="B8155" s="21" t="s">
        <v>11149</v>
      </c>
      <c r="C8155" s="21"/>
      <c r="D8155" s="22">
        <v>0</v>
      </c>
      <c r="E8155" s="23">
        <v>-0.25586007901920421</v>
      </c>
      <c r="F8155" s="23">
        <v>-4.468044792146518E-2</v>
      </c>
      <c r="G8155" s="23">
        <v>-0.57628136196350388</v>
      </c>
      <c r="H8155" s="23">
        <v>-0.42262256910899393</v>
      </c>
      <c r="I8155" s="25">
        <f t="shared" si="508"/>
        <v>0</v>
      </c>
      <c r="J8155" s="25">
        <f t="shared" si="509"/>
        <v>0</v>
      </c>
      <c r="K8155" s="25">
        <f t="shared" si="510"/>
        <v>0</v>
      </c>
      <c r="L8155" s="25">
        <f t="shared" si="511"/>
        <v>0</v>
      </c>
      <c r="M8155" s="25">
        <v>0</v>
      </c>
      <c r="N8155" s="25" t="e">
        <v>#N/A</v>
      </c>
      <c r="O8155" s="25" t="e">
        <f>VLOOKUP(A8155,'NFkB target TFs'!$E$10:$E$54,1,FALSE)</f>
        <v>#N/A</v>
      </c>
      <c r="P8155" s="25" t="e">
        <f>VLOOKUP(A8155,'all NFkB targets'!$A$6:$A$571,1,FALSE)</f>
        <v>#N/A</v>
      </c>
    </row>
    <row r="8156" spans="1:16" x14ac:dyDescent="0.25">
      <c r="A8156" s="96" t="s">
        <v>6235</v>
      </c>
      <c r="B8156" s="21" t="s">
        <v>6236</v>
      </c>
      <c r="C8156" s="21"/>
      <c r="D8156" s="22">
        <v>0</v>
      </c>
      <c r="E8156" s="23">
        <v>-0.17548962690662501</v>
      </c>
      <c r="F8156" s="23">
        <v>-0.14993829660456284</v>
      </c>
      <c r="G8156" s="23">
        <v>-0.20824193299341495</v>
      </c>
      <c r="H8156" s="23">
        <v>-0.42287273590198926</v>
      </c>
      <c r="I8156" s="25">
        <f t="shared" si="508"/>
        <v>0</v>
      </c>
      <c r="J8156" s="25">
        <f t="shared" si="509"/>
        <v>0</v>
      </c>
      <c r="K8156" s="25">
        <f t="shared" si="510"/>
        <v>0</v>
      </c>
      <c r="L8156" s="25">
        <f t="shared" si="511"/>
        <v>0</v>
      </c>
      <c r="M8156" s="25">
        <v>0</v>
      </c>
      <c r="N8156" s="25" t="e">
        <v>#N/A</v>
      </c>
      <c r="O8156" s="25" t="e">
        <f>VLOOKUP(A8156,'NFkB target TFs'!$E$10:$E$54,1,FALSE)</f>
        <v>#N/A</v>
      </c>
      <c r="P8156" s="25" t="e">
        <f>VLOOKUP(A8156,'all NFkB targets'!$A$6:$A$571,1,FALSE)</f>
        <v>#N/A</v>
      </c>
    </row>
    <row r="8157" spans="1:16" x14ac:dyDescent="0.25">
      <c r="A8157" s="96" t="s">
        <v>13818</v>
      </c>
      <c r="B8157" s="21" t="s">
        <v>13819</v>
      </c>
      <c r="C8157" s="21"/>
      <c r="D8157" s="22">
        <v>0</v>
      </c>
      <c r="E8157" s="23">
        <v>9.9166240520039417E-3</v>
      </c>
      <c r="F8157" s="28">
        <v>0.19259807772930213</v>
      </c>
      <c r="G8157" s="24">
        <v>-0.67210137535361514</v>
      </c>
      <c r="H8157" s="24">
        <v>-0.42342833223476894</v>
      </c>
      <c r="I8157" s="25">
        <f t="shared" si="508"/>
        <v>0</v>
      </c>
      <c r="J8157" s="25">
        <f t="shared" si="509"/>
        <v>0</v>
      </c>
      <c r="K8157" s="25">
        <f t="shared" si="510"/>
        <v>1</v>
      </c>
      <c r="L8157" s="25">
        <f t="shared" si="511"/>
        <v>0</v>
      </c>
      <c r="M8157" s="25">
        <v>1</v>
      </c>
      <c r="N8157" s="25" t="e">
        <v>#N/A</v>
      </c>
      <c r="O8157" s="25" t="e">
        <f>VLOOKUP(A8157,'NFkB target TFs'!$E$10:$E$54,1,FALSE)</f>
        <v>#N/A</v>
      </c>
      <c r="P8157" s="25" t="e">
        <f>VLOOKUP(A8157,'all NFkB targets'!$A$6:$A$571,1,FALSE)</f>
        <v>#N/A</v>
      </c>
    </row>
    <row r="8158" spans="1:16" x14ac:dyDescent="0.25">
      <c r="A8158" s="96" t="s">
        <v>461</v>
      </c>
      <c r="B8158" s="21" t="s">
        <v>462</v>
      </c>
      <c r="C8158" s="21"/>
      <c r="D8158" s="22">
        <v>0</v>
      </c>
      <c r="E8158" s="23">
        <v>1.8919874378146108E-2</v>
      </c>
      <c r="F8158" s="23">
        <v>-1.277200557694414E-2</v>
      </c>
      <c r="G8158" s="23">
        <v>-0.22714812511929938</v>
      </c>
      <c r="H8158" s="23">
        <v>-0.42372993596750336</v>
      </c>
      <c r="I8158" s="25">
        <f t="shared" si="508"/>
        <v>0</v>
      </c>
      <c r="J8158" s="25">
        <f t="shared" si="509"/>
        <v>0</v>
      </c>
      <c r="K8158" s="25">
        <f t="shared" si="510"/>
        <v>0</v>
      </c>
      <c r="L8158" s="25">
        <f t="shared" si="511"/>
        <v>0</v>
      </c>
      <c r="M8158" s="25">
        <v>0</v>
      </c>
      <c r="N8158" s="25" t="e">
        <v>#N/A</v>
      </c>
      <c r="O8158" s="25" t="e">
        <f>VLOOKUP(A8158,'NFkB target TFs'!$E$10:$E$54,1,FALSE)</f>
        <v>#N/A</v>
      </c>
      <c r="P8158" s="25" t="e">
        <f>VLOOKUP(A8158,'all NFkB targets'!$A$6:$A$571,1,FALSE)</f>
        <v>#N/A</v>
      </c>
    </row>
    <row r="8159" spans="1:16" x14ac:dyDescent="0.25">
      <c r="A8159" s="96" t="s">
        <v>15099</v>
      </c>
      <c r="B8159" s="21" t="s">
        <v>15100</v>
      </c>
      <c r="C8159" s="21"/>
      <c r="D8159" s="22">
        <v>0</v>
      </c>
      <c r="E8159" s="28">
        <v>1.1702027900329248</v>
      </c>
      <c r="F8159" s="24">
        <v>-1.0172331241172285</v>
      </c>
      <c r="G8159" s="28">
        <v>0.65121094025533965</v>
      </c>
      <c r="H8159" s="24">
        <v>-0.4246864490840872</v>
      </c>
      <c r="I8159" s="25">
        <f t="shared" si="508"/>
        <v>1</v>
      </c>
      <c r="J8159" s="25">
        <f t="shared" si="509"/>
        <v>1</v>
      </c>
      <c r="K8159" s="25">
        <f t="shared" si="510"/>
        <v>1</v>
      </c>
      <c r="L8159" s="25">
        <f t="shared" si="511"/>
        <v>0</v>
      </c>
      <c r="M8159" s="25">
        <v>1</v>
      </c>
      <c r="N8159" s="25" t="e">
        <v>#N/A</v>
      </c>
      <c r="O8159" s="25" t="e">
        <f>VLOOKUP(A8159,'NFkB target TFs'!$E$10:$E$54,1,FALSE)</f>
        <v>#N/A</v>
      </c>
      <c r="P8159" s="25" t="e">
        <f>VLOOKUP(A8159,'all NFkB targets'!$A$6:$A$571,1,FALSE)</f>
        <v>#N/A</v>
      </c>
    </row>
    <row r="8160" spans="1:16" x14ac:dyDescent="0.25">
      <c r="A8160" s="96" t="s">
        <v>1768</v>
      </c>
      <c r="B8160" s="21" t="s">
        <v>1769</v>
      </c>
      <c r="C8160" s="21"/>
      <c r="D8160" s="22">
        <v>0</v>
      </c>
      <c r="E8160" s="23">
        <v>-0.5187060002381596</v>
      </c>
      <c r="F8160" s="23">
        <v>0.28993086440173826</v>
      </c>
      <c r="G8160" s="23">
        <v>7.9745002751041794E-2</v>
      </c>
      <c r="H8160" s="23">
        <v>-0.42480738588858413</v>
      </c>
      <c r="I8160" s="25">
        <f t="shared" si="508"/>
        <v>0</v>
      </c>
      <c r="J8160" s="25">
        <f t="shared" si="509"/>
        <v>0</v>
      </c>
      <c r="K8160" s="25">
        <f t="shared" si="510"/>
        <v>0</v>
      </c>
      <c r="L8160" s="25">
        <f t="shared" si="511"/>
        <v>0</v>
      </c>
      <c r="M8160" s="25">
        <v>0</v>
      </c>
      <c r="N8160" s="25" t="e">
        <v>#N/A</v>
      </c>
      <c r="O8160" s="25" t="e">
        <f>VLOOKUP(A8160,'NFkB target TFs'!$E$10:$E$54,1,FALSE)</f>
        <v>#N/A</v>
      </c>
      <c r="P8160" s="25" t="e">
        <f>VLOOKUP(A8160,'all NFkB targets'!$A$6:$A$571,1,FALSE)</f>
        <v>#N/A</v>
      </c>
    </row>
    <row r="8161" spans="1:16" x14ac:dyDescent="0.25">
      <c r="A8161" s="96" t="s">
        <v>13439</v>
      </c>
      <c r="B8161" s="21" t="s">
        <v>13440</v>
      </c>
      <c r="C8161" s="21"/>
      <c r="D8161" s="22">
        <v>0</v>
      </c>
      <c r="E8161" s="23">
        <v>1.794501903605196E-2</v>
      </c>
      <c r="F8161" s="23">
        <v>-2.0691191680795102E-2</v>
      </c>
      <c r="G8161" s="24">
        <v>-0.78383467111522898</v>
      </c>
      <c r="H8161" s="24">
        <v>-0.42619371362941139</v>
      </c>
      <c r="I8161" s="25">
        <f t="shared" si="508"/>
        <v>0</v>
      </c>
      <c r="J8161" s="25">
        <f t="shared" si="509"/>
        <v>0</v>
      </c>
      <c r="K8161" s="25">
        <f t="shared" si="510"/>
        <v>1</v>
      </c>
      <c r="L8161" s="25">
        <f t="shared" si="511"/>
        <v>0</v>
      </c>
      <c r="M8161" s="25">
        <v>1</v>
      </c>
      <c r="N8161" s="25" t="e">
        <v>#N/A</v>
      </c>
      <c r="O8161" s="25" t="e">
        <f>VLOOKUP(A8161,'NFkB target TFs'!$E$10:$E$54,1,FALSE)</f>
        <v>#N/A</v>
      </c>
      <c r="P8161" s="25" t="e">
        <f>VLOOKUP(A8161,'all NFkB targets'!$A$6:$A$571,1,FALSE)</f>
        <v>#N/A</v>
      </c>
    </row>
    <row r="8162" spans="1:16" x14ac:dyDescent="0.25">
      <c r="A8162" s="96" t="s">
        <v>13754</v>
      </c>
      <c r="B8162" s="21" t="s">
        <v>13755</v>
      </c>
      <c r="C8162" s="21"/>
      <c r="D8162" s="22">
        <v>0</v>
      </c>
      <c r="E8162" s="24">
        <v>-0.4050246792857583</v>
      </c>
      <c r="F8162" s="28">
        <v>0.37518344218551164</v>
      </c>
      <c r="G8162" s="24">
        <v>-0.68320171925951168</v>
      </c>
      <c r="H8162" s="24">
        <v>-0.42645630665233392</v>
      </c>
      <c r="I8162" s="25">
        <f t="shared" si="508"/>
        <v>0</v>
      </c>
      <c r="J8162" s="25">
        <f t="shared" si="509"/>
        <v>0</v>
      </c>
      <c r="K8162" s="25">
        <f t="shared" si="510"/>
        <v>1</v>
      </c>
      <c r="L8162" s="25">
        <f t="shared" si="511"/>
        <v>0</v>
      </c>
      <c r="M8162" s="25">
        <v>1</v>
      </c>
      <c r="N8162" s="25" t="e">
        <v>#N/A</v>
      </c>
      <c r="O8162" s="25" t="e">
        <f>VLOOKUP(A8162,'NFkB target TFs'!$E$10:$E$54,1,FALSE)</f>
        <v>#N/A</v>
      </c>
      <c r="P8162" s="25" t="e">
        <f>VLOOKUP(A8162,'all NFkB targets'!$A$6:$A$571,1,FALSE)</f>
        <v>#N/A</v>
      </c>
    </row>
    <row r="8163" spans="1:16" x14ac:dyDescent="0.25">
      <c r="A8163" s="96" t="s">
        <v>3605</v>
      </c>
      <c r="B8163" s="21" t="s">
        <v>3606</v>
      </c>
      <c r="C8163" s="21"/>
      <c r="D8163" s="22">
        <v>0</v>
      </c>
      <c r="E8163" s="23">
        <v>1.820844085821248E-3</v>
      </c>
      <c r="F8163" s="23">
        <v>-2.9634926656735266E-2</v>
      </c>
      <c r="G8163" s="23">
        <v>-0.27861288599549422</v>
      </c>
      <c r="H8163" s="23">
        <v>-0.4267519640360587</v>
      </c>
      <c r="I8163" s="25">
        <f t="shared" si="508"/>
        <v>0</v>
      </c>
      <c r="J8163" s="25">
        <f t="shared" si="509"/>
        <v>0</v>
      </c>
      <c r="K8163" s="25">
        <f t="shared" si="510"/>
        <v>0</v>
      </c>
      <c r="L8163" s="25">
        <f t="shared" si="511"/>
        <v>0</v>
      </c>
      <c r="M8163" s="25">
        <v>0</v>
      </c>
      <c r="N8163" s="25" t="e">
        <v>#N/A</v>
      </c>
      <c r="O8163" s="25" t="e">
        <f>VLOOKUP(A8163,'NFkB target TFs'!$E$10:$E$54,1,FALSE)</f>
        <v>#N/A</v>
      </c>
      <c r="P8163" s="25" t="e">
        <f>VLOOKUP(A8163,'all NFkB targets'!$A$6:$A$571,1,FALSE)</f>
        <v>#N/A</v>
      </c>
    </row>
    <row r="8164" spans="1:16" x14ac:dyDescent="0.25">
      <c r="A8164" s="96" t="s">
        <v>2707</v>
      </c>
      <c r="B8164" s="21" t="s">
        <v>2708</v>
      </c>
      <c r="C8164" s="21"/>
      <c r="D8164" s="22">
        <v>0</v>
      </c>
      <c r="E8164" s="23">
        <v>-5.9120339167303797E-2</v>
      </c>
      <c r="F8164" s="23">
        <v>-0.28319407291126375</v>
      </c>
      <c r="G8164" s="23">
        <v>-9.9109090048439916E-2</v>
      </c>
      <c r="H8164" s="23">
        <v>-0.4269748889398467</v>
      </c>
      <c r="I8164" s="25">
        <f t="shared" si="508"/>
        <v>0</v>
      </c>
      <c r="J8164" s="25">
        <f t="shared" si="509"/>
        <v>0</v>
      </c>
      <c r="K8164" s="25">
        <f t="shared" si="510"/>
        <v>0</v>
      </c>
      <c r="L8164" s="25">
        <f t="shared" si="511"/>
        <v>0</v>
      </c>
      <c r="M8164" s="25">
        <v>0</v>
      </c>
      <c r="N8164" s="25" t="e">
        <v>#N/A</v>
      </c>
      <c r="O8164" s="25" t="e">
        <f>VLOOKUP(A8164,'NFkB target TFs'!$E$10:$E$54,1,FALSE)</f>
        <v>#N/A</v>
      </c>
      <c r="P8164" s="25" t="e">
        <f>VLOOKUP(A8164,'all NFkB targets'!$A$6:$A$571,1,FALSE)</f>
        <v>#N/A</v>
      </c>
    </row>
    <row r="8165" spans="1:16" x14ac:dyDescent="0.25">
      <c r="A8165" s="96" t="s">
        <v>12114</v>
      </c>
      <c r="B8165" s="21" t="s">
        <v>12115</v>
      </c>
      <c r="C8165" s="21"/>
      <c r="D8165" s="22">
        <v>0</v>
      </c>
      <c r="E8165" s="24">
        <v>-0.72305539148298048</v>
      </c>
      <c r="F8165" s="24">
        <v>-0.13027640336505156</v>
      </c>
      <c r="G8165" s="23">
        <v>-3.4076447049280097E-2</v>
      </c>
      <c r="H8165" s="24">
        <v>-0.42780606214203215</v>
      </c>
      <c r="I8165" s="25">
        <f t="shared" si="508"/>
        <v>1</v>
      </c>
      <c r="J8165" s="25">
        <f t="shared" si="509"/>
        <v>0</v>
      </c>
      <c r="K8165" s="25">
        <f t="shared" si="510"/>
        <v>0</v>
      </c>
      <c r="L8165" s="25">
        <f t="shared" si="511"/>
        <v>0</v>
      </c>
      <c r="M8165" s="25">
        <v>1</v>
      </c>
      <c r="N8165" s="25" t="e">
        <v>#N/A</v>
      </c>
      <c r="O8165" s="25" t="e">
        <f>VLOOKUP(A8165,'NFkB target TFs'!$E$10:$E$54,1,FALSE)</f>
        <v>#N/A</v>
      </c>
      <c r="P8165" s="25" t="e">
        <f>VLOOKUP(A8165,'all NFkB targets'!$A$6:$A$571,1,FALSE)</f>
        <v>#N/A</v>
      </c>
    </row>
    <row r="8166" spans="1:16" x14ac:dyDescent="0.25">
      <c r="A8166" s="96" t="s">
        <v>12045</v>
      </c>
      <c r="B8166" s="21" t="s">
        <v>12046</v>
      </c>
      <c r="C8166" s="21"/>
      <c r="D8166" s="22">
        <v>0</v>
      </c>
      <c r="E8166" s="24">
        <v>-0.95834185120250159</v>
      </c>
      <c r="F8166" s="23">
        <v>-9.1702062990654296E-2</v>
      </c>
      <c r="G8166" s="24">
        <v>-0.24488067006784781</v>
      </c>
      <c r="H8166" s="24">
        <v>-0.42788841202993222</v>
      </c>
      <c r="I8166" s="25">
        <f t="shared" si="508"/>
        <v>1</v>
      </c>
      <c r="J8166" s="25">
        <f t="shared" si="509"/>
        <v>0</v>
      </c>
      <c r="K8166" s="25">
        <f t="shared" si="510"/>
        <v>0</v>
      </c>
      <c r="L8166" s="25">
        <f t="shared" si="511"/>
        <v>0</v>
      </c>
      <c r="M8166" s="25">
        <v>1</v>
      </c>
      <c r="N8166" s="25" t="e">
        <v>#N/A</v>
      </c>
      <c r="O8166" s="25" t="e">
        <f>VLOOKUP(A8166,'NFkB target TFs'!$E$10:$E$54,1,FALSE)</f>
        <v>#N/A</v>
      </c>
      <c r="P8166" s="25" t="e">
        <f>VLOOKUP(A8166,'all NFkB targets'!$A$6:$A$571,1,FALSE)</f>
        <v>#N/A</v>
      </c>
    </row>
    <row r="8167" spans="1:16" x14ac:dyDescent="0.25">
      <c r="A8167" s="96" t="s">
        <v>13246</v>
      </c>
      <c r="B8167" s="21" t="s">
        <v>13247</v>
      </c>
      <c r="C8167" s="21"/>
      <c r="D8167" s="22">
        <v>0</v>
      </c>
      <c r="E8167" s="28">
        <v>0.25280734367916274</v>
      </c>
      <c r="F8167" s="28">
        <v>0.17108006565612621</v>
      </c>
      <c r="G8167" s="24">
        <v>-0.67949814568076639</v>
      </c>
      <c r="H8167" s="24">
        <v>-0.42840958239022647</v>
      </c>
      <c r="I8167" s="25">
        <f t="shared" si="508"/>
        <v>0</v>
      </c>
      <c r="J8167" s="25">
        <f t="shared" si="509"/>
        <v>0</v>
      </c>
      <c r="K8167" s="25">
        <f t="shared" si="510"/>
        <v>1</v>
      </c>
      <c r="L8167" s="25">
        <f t="shared" si="511"/>
        <v>0</v>
      </c>
      <c r="M8167" s="25">
        <v>1</v>
      </c>
      <c r="N8167" s="25" t="e">
        <v>#N/A</v>
      </c>
      <c r="O8167" s="25" t="e">
        <f>VLOOKUP(A8167,'NFkB target TFs'!$E$10:$E$54,1,FALSE)</f>
        <v>#N/A</v>
      </c>
      <c r="P8167" s="25" t="e">
        <f>VLOOKUP(A8167,'all NFkB targets'!$A$6:$A$571,1,FALSE)</f>
        <v>#N/A</v>
      </c>
    </row>
    <row r="8168" spans="1:16" x14ac:dyDescent="0.25">
      <c r="A8168" s="96" t="s">
        <v>2293</v>
      </c>
      <c r="B8168" s="21" t="s">
        <v>2294</v>
      </c>
      <c r="C8168" s="21"/>
      <c r="D8168" s="22">
        <v>0</v>
      </c>
      <c r="E8168" s="23">
        <v>0.38043126130758015</v>
      </c>
      <c r="F8168" s="23">
        <v>0.40570579794266931</v>
      </c>
      <c r="G8168" s="23">
        <v>0.11765973383651071</v>
      </c>
      <c r="H8168" s="23">
        <v>-0.42876162958848191</v>
      </c>
      <c r="I8168" s="25">
        <f t="shared" si="508"/>
        <v>0</v>
      </c>
      <c r="J8168" s="25">
        <f t="shared" si="509"/>
        <v>0</v>
      </c>
      <c r="K8168" s="25">
        <f t="shared" si="510"/>
        <v>0</v>
      </c>
      <c r="L8168" s="25">
        <f t="shared" si="511"/>
        <v>0</v>
      </c>
      <c r="M8168" s="25">
        <v>0</v>
      </c>
      <c r="N8168" s="25" t="e">
        <v>#N/A</v>
      </c>
      <c r="O8168" s="25" t="e">
        <f>VLOOKUP(A8168,'NFkB target TFs'!$E$10:$E$54,1,FALSE)</f>
        <v>#N/A</v>
      </c>
      <c r="P8168" s="25" t="e">
        <f>VLOOKUP(A8168,'all NFkB targets'!$A$6:$A$571,1,FALSE)</f>
        <v>#N/A</v>
      </c>
    </row>
    <row r="8169" spans="1:16" x14ac:dyDescent="0.25">
      <c r="A8169" s="96" t="s">
        <v>12577</v>
      </c>
      <c r="B8169" s="21" t="s">
        <v>12578</v>
      </c>
      <c r="C8169" s="21"/>
      <c r="D8169" s="22">
        <v>0</v>
      </c>
      <c r="E8169" s="24">
        <v>-0.51012690338551792</v>
      </c>
      <c r="F8169" s="24">
        <v>-0.59790379566302643</v>
      </c>
      <c r="G8169" s="28">
        <v>0.58200793196944711</v>
      </c>
      <c r="H8169" s="24">
        <v>-0.42914045225832881</v>
      </c>
      <c r="I8169" s="25">
        <f t="shared" si="508"/>
        <v>0</v>
      </c>
      <c r="J8169" s="25">
        <f t="shared" si="509"/>
        <v>1</v>
      </c>
      <c r="K8169" s="25">
        <f t="shared" si="510"/>
        <v>0</v>
      </c>
      <c r="L8169" s="25">
        <f t="shared" si="511"/>
        <v>0</v>
      </c>
      <c r="M8169" s="25">
        <v>1</v>
      </c>
      <c r="N8169" s="25" t="e">
        <v>#N/A</v>
      </c>
      <c r="O8169" s="25" t="e">
        <f>VLOOKUP(A8169,'NFkB target TFs'!$E$10:$E$54,1,FALSE)</f>
        <v>#N/A</v>
      </c>
      <c r="P8169" s="25" t="e">
        <f>VLOOKUP(A8169,'all NFkB targets'!$A$6:$A$571,1,FALSE)</f>
        <v>#N/A</v>
      </c>
    </row>
    <row r="8170" spans="1:16" x14ac:dyDescent="0.25">
      <c r="A8170" s="96" t="s">
        <v>87</v>
      </c>
      <c r="B8170" s="21" t="s">
        <v>1790</v>
      </c>
      <c r="C8170" s="21"/>
      <c r="D8170" s="22">
        <v>0</v>
      </c>
      <c r="E8170" s="23">
        <v>-0.34234835478934383</v>
      </c>
      <c r="F8170" s="23">
        <v>-0.25576815037877543</v>
      </c>
      <c r="G8170" s="23">
        <v>-0.49471280268550427</v>
      </c>
      <c r="H8170" s="23">
        <v>-0.42944281821640806</v>
      </c>
      <c r="I8170" s="25">
        <f t="shared" si="508"/>
        <v>0</v>
      </c>
      <c r="J8170" s="25">
        <f t="shared" si="509"/>
        <v>0</v>
      </c>
      <c r="K8170" s="25">
        <f t="shared" si="510"/>
        <v>0</v>
      </c>
      <c r="L8170" s="25">
        <f t="shared" si="511"/>
        <v>0</v>
      </c>
      <c r="M8170" s="25">
        <v>0</v>
      </c>
      <c r="N8170" s="33" t="s">
        <v>87</v>
      </c>
      <c r="O8170" s="25" t="e">
        <f>VLOOKUP(A8170,'NFkB target TFs'!$E$10:$E$54,1,FALSE)</f>
        <v>#N/A</v>
      </c>
      <c r="P8170" s="25" t="e">
        <f>VLOOKUP(A8170,'all NFkB targets'!$A$6:$A$571,1,FALSE)</f>
        <v>#N/A</v>
      </c>
    </row>
    <row r="8171" spans="1:16" x14ac:dyDescent="0.25">
      <c r="A8171" s="96" t="s">
        <v>13600</v>
      </c>
      <c r="B8171" s="21" t="s">
        <v>13601</v>
      </c>
      <c r="C8171" s="21"/>
      <c r="D8171" s="22">
        <v>0</v>
      </c>
      <c r="E8171" s="23">
        <v>0.10835377951953139</v>
      </c>
      <c r="F8171" s="24">
        <v>-0.20867777206567259</v>
      </c>
      <c r="G8171" s="24">
        <v>-0.65486847009015181</v>
      </c>
      <c r="H8171" s="24">
        <v>-0.42978997797955826</v>
      </c>
      <c r="I8171" s="25">
        <f t="shared" si="508"/>
        <v>0</v>
      </c>
      <c r="J8171" s="25">
        <f t="shared" si="509"/>
        <v>0</v>
      </c>
      <c r="K8171" s="25">
        <f t="shared" si="510"/>
        <v>1</v>
      </c>
      <c r="L8171" s="25">
        <f t="shared" si="511"/>
        <v>0</v>
      </c>
      <c r="M8171" s="25">
        <v>1</v>
      </c>
      <c r="N8171" s="25" t="e">
        <v>#N/A</v>
      </c>
      <c r="O8171" s="25" t="e">
        <f>VLOOKUP(A8171,'NFkB target TFs'!$E$10:$E$54,1,FALSE)</f>
        <v>#N/A</v>
      </c>
      <c r="P8171" s="25" t="e">
        <f>VLOOKUP(A8171,'all NFkB targets'!$A$6:$A$571,1,FALSE)</f>
        <v>#N/A</v>
      </c>
    </row>
    <row r="8172" spans="1:16" x14ac:dyDescent="0.25">
      <c r="A8172" s="96" t="s">
        <v>1302</v>
      </c>
      <c r="B8172" s="21" t="s">
        <v>1303</v>
      </c>
      <c r="C8172" s="21"/>
      <c r="D8172" s="22">
        <v>0</v>
      </c>
      <c r="E8172" s="23">
        <v>-0.35258057685578725</v>
      </c>
      <c r="F8172" s="23">
        <v>7.1721722625947448E-2</v>
      </c>
      <c r="G8172" s="23">
        <v>-0.53853015065812471</v>
      </c>
      <c r="H8172" s="23">
        <v>-0.42988892651995547</v>
      </c>
      <c r="I8172" s="25">
        <f t="shared" ref="I8172:I8235" si="512">IF(ABS(E8172)&gt;0.585,1,0)</f>
        <v>0</v>
      </c>
      <c r="J8172" s="25">
        <f t="shared" ref="J8172:J8235" si="513">IF(ABS(F8172)&gt;0.585,1,0)</f>
        <v>0</v>
      </c>
      <c r="K8172" s="25">
        <f t="shared" ref="K8172:K8235" si="514">IF(ABS(G8172)&gt;0.585,1,0)</f>
        <v>0</v>
      </c>
      <c r="L8172" s="25">
        <f t="shared" ref="L8172:L8235" si="515">IF(ABS(H8172)&gt;0.585,1,0)</f>
        <v>0</v>
      </c>
      <c r="M8172" s="25">
        <v>0</v>
      </c>
      <c r="N8172" s="25" t="e">
        <v>#N/A</v>
      </c>
      <c r="O8172" s="25" t="e">
        <f>VLOOKUP(A8172,'NFkB target TFs'!$E$10:$E$54,1,FALSE)</f>
        <v>#N/A</v>
      </c>
      <c r="P8172" s="25" t="e">
        <f>VLOOKUP(A8172,'all NFkB targets'!$A$6:$A$571,1,FALSE)</f>
        <v>#N/A</v>
      </c>
    </row>
    <row r="8173" spans="1:16" x14ac:dyDescent="0.25">
      <c r="A8173" s="96" t="s">
        <v>13596</v>
      </c>
      <c r="B8173" s="21" t="s">
        <v>13597</v>
      </c>
      <c r="C8173" s="21"/>
      <c r="D8173" s="22">
        <v>0</v>
      </c>
      <c r="E8173" s="24">
        <v>-0.37363180954396086</v>
      </c>
      <c r="F8173" s="24">
        <v>-0.21917108265016241</v>
      </c>
      <c r="G8173" s="24">
        <v>-1.2616458412957436</v>
      </c>
      <c r="H8173" s="24">
        <v>-0.43020944783772186</v>
      </c>
      <c r="I8173" s="25">
        <f t="shared" si="512"/>
        <v>0</v>
      </c>
      <c r="J8173" s="25">
        <f t="shared" si="513"/>
        <v>0</v>
      </c>
      <c r="K8173" s="25">
        <f t="shared" si="514"/>
        <v>1</v>
      </c>
      <c r="L8173" s="25">
        <f t="shared" si="515"/>
        <v>0</v>
      </c>
      <c r="M8173" s="25">
        <v>1</v>
      </c>
      <c r="N8173" s="25" t="e">
        <v>#N/A</v>
      </c>
      <c r="O8173" s="25" t="e">
        <f>VLOOKUP(A8173,'NFkB target TFs'!$E$10:$E$54,1,FALSE)</f>
        <v>#N/A</v>
      </c>
      <c r="P8173" s="25" t="e">
        <f>VLOOKUP(A8173,'all NFkB targets'!$A$6:$A$571,1,FALSE)</f>
        <v>#N/A</v>
      </c>
    </row>
    <row r="8174" spans="1:16" x14ac:dyDescent="0.25">
      <c r="A8174" s="96" t="s">
        <v>14959</v>
      </c>
      <c r="B8174" s="21" t="s">
        <v>14960</v>
      </c>
      <c r="C8174" s="21"/>
      <c r="D8174" s="22">
        <v>0</v>
      </c>
      <c r="E8174" s="24">
        <v>-1.7441539251357401</v>
      </c>
      <c r="F8174" s="24">
        <v>-0.80798275401881114</v>
      </c>
      <c r="G8174" s="24">
        <v>-1.2953474957840454</v>
      </c>
      <c r="H8174" s="24">
        <v>-0.43107017659094515</v>
      </c>
      <c r="I8174" s="25">
        <f t="shared" si="512"/>
        <v>1</v>
      </c>
      <c r="J8174" s="25">
        <f t="shared" si="513"/>
        <v>1</v>
      </c>
      <c r="K8174" s="25">
        <f t="shared" si="514"/>
        <v>1</v>
      </c>
      <c r="L8174" s="25">
        <f t="shared" si="515"/>
        <v>0</v>
      </c>
      <c r="M8174" s="25">
        <v>1</v>
      </c>
      <c r="N8174" s="25" t="e">
        <v>#N/A</v>
      </c>
      <c r="O8174" s="25" t="e">
        <f>VLOOKUP(A8174,'NFkB target TFs'!$E$10:$E$54,1,FALSE)</f>
        <v>#N/A</v>
      </c>
      <c r="P8174" s="25" t="e">
        <f>VLOOKUP(A8174,'all NFkB targets'!$A$6:$A$571,1,FALSE)</f>
        <v>#N/A</v>
      </c>
    </row>
    <row r="8175" spans="1:16" x14ac:dyDescent="0.25">
      <c r="A8175" s="96" t="s">
        <v>14786</v>
      </c>
      <c r="B8175" s="21" t="s">
        <v>14787</v>
      </c>
      <c r="C8175" s="21"/>
      <c r="D8175" s="22">
        <v>0</v>
      </c>
      <c r="E8175" s="28">
        <v>0.32529190719445533</v>
      </c>
      <c r="F8175" s="24">
        <v>-0.64618273899096934</v>
      </c>
      <c r="G8175" s="24">
        <v>-0.64168376311224895</v>
      </c>
      <c r="H8175" s="24">
        <v>-0.43136071375767715</v>
      </c>
      <c r="I8175" s="25">
        <f t="shared" si="512"/>
        <v>0</v>
      </c>
      <c r="J8175" s="25">
        <f t="shared" si="513"/>
        <v>1</v>
      </c>
      <c r="K8175" s="25">
        <f t="shared" si="514"/>
        <v>1</v>
      </c>
      <c r="L8175" s="25">
        <f t="shared" si="515"/>
        <v>0</v>
      </c>
      <c r="M8175" s="25">
        <v>1</v>
      </c>
      <c r="N8175" s="25" t="e">
        <v>#N/A</v>
      </c>
      <c r="O8175" s="25" t="e">
        <f>VLOOKUP(A8175,'NFkB target TFs'!$E$10:$E$54,1,FALSE)</f>
        <v>#N/A</v>
      </c>
      <c r="P8175" s="25" t="e">
        <f>VLOOKUP(A8175,'all NFkB targets'!$A$6:$A$571,1,FALSE)</f>
        <v>#N/A</v>
      </c>
    </row>
    <row r="8176" spans="1:16" x14ac:dyDescent="0.25">
      <c r="A8176" s="96" t="s">
        <v>8579</v>
      </c>
      <c r="B8176" s="21" t="s">
        <v>8580</v>
      </c>
      <c r="C8176" s="21"/>
      <c r="D8176" s="22">
        <v>0</v>
      </c>
      <c r="E8176" s="23">
        <v>-0.38591640447548109</v>
      </c>
      <c r="F8176" s="23">
        <v>-0.25262077416968332</v>
      </c>
      <c r="G8176" s="23">
        <v>-0.48478575024019843</v>
      </c>
      <c r="H8176" s="23">
        <v>-0.43189317476687072</v>
      </c>
      <c r="I8176" s="25">
        <f t="shared" si="512"/>
        <v>0</v>
      </c>
      <c r="J8176" s="25">
        <f t="shared" si="513"/>
        <v>0</v>
      </c>
      <c r="K8176" s="25">
        <f t="shared" si="514"/>
        <v>0</v>
      </c>
      <c r="L8176" s="25">
        <f t="shared" si="515"/>
        <v>0</v>
      </c>
      <c r="M8176" s="25">
        <v>0</v>
      </c>
      <c r="N8176" s="25" t="e">
        <v>#N/A</v>
      </c>
      <c r="O8176" s="25" t="e">
        <f>VLOOKUP(A8176,'NFkB target TFs'!$E$10:$E$54,1,FALSE)</f>
        <v>#N/A</v>
      </c>
      <c r="P8176" s="25" t="e">
        <f>VLOOKUP(A8176,'all NFkB targets'!$A$6:$A$571,1,FALSE)</f>
        <v>#N/A</v>
      </c>
    </row>
    <row r="8177" spans="1:16" x14ac:dyDescent="0.25">
      <c r="A8177" s="96" t="s">
        <v>3644</v>
      </c>
      <c r="B8177" s="21" t="s">
        <v>3645</v>
      </c>
      <c r="C8177" s="21"/>
      <c r="D8177" s="22">
        <v>0</v>
      </c>
      <c r="E8177" s="23">
        <v>-0.24300031391595947</v>
      </c>
      <c r="F8177" s="23">
        <v>2.5786664995788116E-2</v>
      </c>
      <c r="G8177" s="23">
        <v>-0.31511921111739349</v>
      </c>
      <c r="H8177" s="23">
        <v>-0.43336266595412887</v>
      </c>
      <c r="I8177" s="25">
        <f t="shared" si="512"/>
        <v>0</v>
      </c>
      <c r="J8177" s="25">
        <f t="shared" si="513"/>
        <v>0</v>
      </c>
      <c r="K8177" s="25">
        <f t="shared" si="514"/>
        <v>0</v>
      </c>
      <c r="L8177" s="25">
        <f t="shared" si="515"/>
        <v>0</v>
      </c>
      <c r="M8177" s="25">
        <v>0</v>
      </c>
      <c r="N8177" s="25" t="e">
        <v>#N/A</v>
      </c>
      <c r="O8177" s="25" t="e">
        <f>VLOOKUP(A8177,'NFkB target TFs'!$E$10:$E$54,1,FALSE)</f>
        <v>#N/A</v>
      </c>
      <c r="P8177" s="25" t="e">
        <f>VLOOKUP(A8177,'all NFkB targets'!$A$6:$A$571,1,FALSE)</f>
        <v>#N/A</v>
      </c>
    </row>
    <row r="8178" spans="1:16" x14ac:dyDescent="0.25">
      <c r="A8178" s="96" t="s">
        <v>11759</v>
      </c>
      <c r="B8178" s="21" t="s">
        <v>11760</v>
      </c>
      <c r="C8178" s="21"/>
      <c r="D8178" s="22">
        <v>0</v>
      </c>
      <c r="E8178" s="23">
        <v>0.13831539492549044</v>
      </c>
      <c r="F8178" s="23">
        <v>0.24150560914981556</v>
      </c>
      <c r="G8178" s="23">
        <v>-0.20422429863752325</v>
      </c>
      <c r="H8178" s="23">
        <v>-0.43356642358390673</v>
      </c>
      <c r="I8178" s="25">
        <f t="shared" si="512"/>
        <v>0</v>
      </c>
      <c r="J8178" s="25">
        <f t="shared" si="513"/>
        <v>0</v>
      </c>
      <c r="K8178" s="25">
        <f t="shared" si="514"/>
        <v>0</v>
      </c>
      <c r="L8178" s="25">
        <f t="shared" si="515"/>
        <v>0</v>
      </c>
      <c r="M8178" s="25">
        <v>0</v>
      </c>
      <c r="N8178" s="25" t="e">
        <v>#N/A</v>
      </c>
      <c r="O8178" s="25" t="e">
        <f>VLOOKUP(A8178,'NFkB target TFs'!$E$10:$E$54,1,FALSE)</f>
        <v>#N/A</v>
      </c>
      <c r="P8178" s="25" t="e">
        <f>VLOOKUP(A8178,'all NFkB targets'!$A$6:$A$571,1,FALSE)</f>
        <v>#N/A</v>
      </c>
    </row>
    <row r="8179" spans="1:16" x14ac:dyDescent="0.25">
      <c r="A8179" s="96" t="s">
        <v>3560</v>
      </c>
      <c r="B8179" s="21" t="s">
        <v>3561</v>
      </c>
      <c r="C8179" s="21"/>
      <c r="D8179" s="22">
        <v>0</v>
      </c>
      <c r="E8179" s="23">
        <v>0.17840422696300626</v>
      </c>
      <c r="F8179" s="23">
        <v>0.11693321510760503</v>
      </c>
      <c r="G8179" s="23">
        <v>-0.54184545138463347</v>
      </c>
      <c r="H8179" s="23">
        <v>-0.43459548231520695</v>
      </c>
      <c r="I8179" s="25">
        <f t="shared" si="512"/>
        <v>0</v>
      </c>
      <c r="J8179" s="25">
        <f t="shared" si="513"/>
        <v>0</v>
      </c>
      <c r="K8179" s="25">
        <f t="shared" si="514"/>
        <v>0</v>
      </c>
      <c r="L8179" s="25">
        <f t="shared" si="515"/>
        <v>0</v>
      </c>
      <c r="M8179" s="25">
        <v>0</v>
      </c>
      <c r="N8179" s="25" t="e">
        <v>#N/A</v>
      </c>
      <c r="O8179" s="25" t="e">
        <f>VLOOKUP(A8179,'NFkB target TFs'!$E$10:$E$54,1,FALSE)</f>
        <v>#N/A</v>
      </c>
      <c r="P8179" s="25" t="e">
        <f>VLOOKUP(A8179,'all NFkB targets'!$A$6:$A$571,1,FALSE)</f>
        <v>#N/A</v>
      </c>
    </row>
    <row r="8180" spans="1:16" x14ac:dyDescent="0.25">
      <c r="A8180" s="96" t="s">
        <v>11843</v>
      </c>
      <c r="B8180" s="21" t="s">
        <v>941</v>
      </c>
      <c r="C8180" s="21"/>
      <c r="D8180" s="22">
        <v>0</v>
      </c>
      <c r="E8180" s="23">
        <v>-5.29726224513897E-2</v>
      </c>
      <c r="F8180" s="23">
        <v>-0.27486867756484845</v>
      </c>
      <c r="G8180" s="23">
        <v>2.8963973608980829E-3</v>
      </c>
      <c r="H8180" s="23">
        <v>-0.43657029753121918</v>
      </c>
      <c r="I8180" s="25">
        <f t="shared" si="512"/>
        <v>0</v>
      </c>
      <c r="J8180" s="25">
        <f t="shared" si="513"/>
        <v>0</v>
      </c>
      <c r="K8180" s="25">
        <f t="shared" si="514"/>
        <v>0</v>
      </c>
      <c r="L8180" s="25">
        <f t="shared" si="515"/>
        <v>0</v>
      </c>
      <c r="M8180" s="25">
        <v>0</v>
      </c>
      <c r="N8180" s="25" t="e">
        <v>#N/A</v>
      </c>
      <c r="O8180" s="25" t="e">
        <f>VLOOKUP(A8180,'NFkB target TFs'!$E$10:$E$54,1,FALSE)</f>
        <v>#N/A</v>
      </c>
      <c r="P8180" s="25" t="e">
        <f>VLOOKUP(A8180,'all NFkB targets'!$A$6:$A$571,1,FALSE)</f>
        <v>#N/A</v>
      </c>
    </row>
    <row r="8181" spans="1:16" x14ac:dyDescent="0.25">
      <c r="A8181" s="96" t="s">
        <v>14061</v>
      </c>
      <c r="B8181" s="21" t="s">
        <v>14062</v>
      </c>
      <c r="C8181" s="21"/>
      <c r="D8181" s="22">
        <v>0</v>
      </c>
      <c r="E8181" s="24">
        <v>-0.16871644155389873</v>
      </c>
      <c r="F8181" s="23">
        <v>-8.9131577685250526E-2</v>
      </c>
      <c r="G8181" s="24">
        <v>-0.62747041789607361</v>
      </c>
      <c r="H8181" s="24">
        <v>-0.43681697042701489</v>
      </c>
      <c r="I8181" s="25">
        <f t="shared" si="512"/>
        <v>0</v>
      </c>
      <c r="J8181" s="25">
        <f t="shared" si="513"/>
        <v>0</v>
      </c>
      <c r="K8181" s="25">
        <f t="shared" si="514"/>
        <v>1</v>
      </c>
      <c r="L8181" s="25">
        <f t="shared" si="515"/>
        <v>0</v>
      </c>
      <c r="M8181" s="25">
        <v>1</v>
      </c>
      <c r="N8181" s="25" t="e">
        <v>#N/A</v>
      </c>
      <c r="O8181" s="25" t="e">
        <f>VLOOKUP(A8181,'NFkB target TFs'!$E$10:$E$54,1,FALSE)</f>
        <v>#N/A</v>
      </c>
      <c r="P8181" s="25" t="e">
        <f>VLOOKUP(A8181,'all NFkB targets'!$A$6:$A$571,1,FALSE)</f>
        <v>#N/A</v>
      </c>
    </row>
    <row r="8182" spans="1:16" x14ac:dyDescent="0.25">
      <c r="A8182" s="96" t="s">
        <v>2567</v>
      </c>
      <c r="B8182" s="21" t="s">
        <v>2568</v>
      </c>
      <c r="C8182" s="21"/>
      <c r="D8182" s="22">
        <v>0</v>
      </c>
      <c r="E8182" s="23">
        <v>0.28453704482257647</v>
      </c>
      <c r="F8182" s="23">
        <v>-4.4147216987778772E-2</v>
      </c>
      <c r="G8182" s="23">
        <v>-6.8101953528975717E-2</v>
      </c>
      <c r="H8182" s="23">
        <v>-0.4376629507631537</v>
      </c>
      <c r="I8182" s="25">
        <f t="shared" si="512"/>
        <v>0</v>
      </c>
      <c r="J8182" s="25">
        <f t="shared" si="513"/>
        <v>0</v>
      </c>
      <c r="K8182" s="25">
        <f t="shared" si="514"/>
        <v>0</v>
      </c>
      <c r="L8182" s="25">
        <f t="shared" si="515"/>
        <v>0</v>
      </c>
      <c r="M8182" s="25">
        <v>0</v>
      </c>
      <c r="N8182" s="25" t="e">
        <v>#N/A</v>
      </c>
      <c r="O8182" s="25" t="e">
        <f>VLOOKUP(A8182,'NFkB target TFs'!$E$10:$E$54,1,FALSE)</f>
        <v>#N/A</v>
      </c>
      <c r="P8182" s="25" t="e">
        <f>VLOOKUP(A8182,'all NFkB targets'!$A$6:$A$571,1,FALSE)</f>
        <v>#N/A</v>
      </c>
    </row>
    <row r="8183" spans="1:16" x14ac:dyDescent="0.25">
      <c r="A8183" s="96" t="s">
        <v>1086</v>
      </c>
      <c r="B8183" s="21" t="s">
        <v>1087</v>
      </c>
      <c r="C8183" s="21"/>
      <c r="D8183" s="22">
        <v>0</v>
      </c>
      <c r="E8183" s="23">
        <v>-0.17789227992827633</v>
      </c>
      <c r="F8183" s="23">
        <v>0.29279004060248137</v>
      </c>
      <c r="G8183" s="23">
        <v>-0.28885069763793098</v>
      </c>
      <c r="H8183" s="23">
        <v>-0.43785570533590268</v>
      </c>
      <c r="I8183" s="25">
        <f t="shared" si="512"/>
        <v>0</v>
      </c>
      <c r="J8183" s="25">
        <f t="shared" si="513"/>
        <v>0</v>
      </c>
      <c r="K8183" s="25">
        <f t="shared" si="514"/>
        <v>0</v>
      </c>
      <c r="L8183" s="25">
        <f t="shared" si="515"/>
        <v>0</v>
      </c>
      <c r="M8183" s="25">
        <v>0</v>
      </c>
      <c r="N8183" s="25" t="e">
        <v>#N/A</v>
      </c>
      <c r="O8183" s="25" t="e">
        <f>VLOOKUP(A8183,'NFkB target TFs'!$E$10:$E$54,1,FALSE)</f>
        <v>#N/A</v>
      </c>
      <c r="P8183" s="25" t="e">
        <f>VLOOKUP(A8183,'all NFkB targets'!$A$6:$A$571,1,FALSE)</f>
        <v>#N/A</v>
      </c>
    </row>
    <row r="8184" spans="1:16" x14ac:dyDescent="0.25">
      <c r="A8184" s="96" t="s">
        <v>14615</v>
      </c>
      <c r="B8184" s="21" t="s">
        <v>14616</v>
      </c>
      <c r="C8184" s="21"/>
      <c r="D8184" s="22">
        <v>0</v>
      </c>
      <c r="E8184" s="28">
        <v>0.50363324072776883</v>
      </c>
      <c r="F8184" s="24">
        <v>-0.79371374981844156</v>
      </c>
      <c r="G8184" s="24">
        <v>-2.1669102913045215</v>
      </c>
      <c r="H8184" s="24">
        <v>-0.43788273908234443</v>
      </c>
      <c r="I8184" s="25">
        <f t="shared" si="512"/>
        <v>0</v>
      </c>
      <c r="J8184" s="25">
        <f t="shared" si="513"/>
        <v>1</v>
      </c>
      <c r="K8184" s="25">
        <f t="shared" si="514"/>
        <v>1</v>
      </c>
      <c r="L8184" s="25">
        <f t="shared" si="515"/>
        <v>0</v>
      </c>
      <c r="M8184" s="25">
        <v>1</v>
      </c>
      <c r="N8184" s="25" t="e">
        <v>#N/A</v>
      </c>
      <c r="O8184" s="25" t="e">
        <f>VLOOKUP(A8184,'NFkB target TFs'!$E$10:$E$54,1,FALSE)</f>
        <v>#N/A</v>
      </c>
      <c r="P8184" s="25" t="e">
        <f>VLOOKUP(A8184,'all NFkB targets'!$A$6:$A$571,1,FALSE)</f>
        <v>#N/A</v>
      </c>
    </row>
    <row r="8185" spans="1:16" x14ac:dyDescent="0.25">
      <c r="A8185" s="96" t="s">
        <v>1000</v>
      </c>
      <c r="B8185" s="21" t="s">
        <v>1001</v>
      </c>
      <c r="C8185" s="21"/>
      <c r="D8185" s="22">
        <v>0</v>
      </c>
      <c r="E8185" s="23">
        <v>0.13269423737835981</v>
      </c>
      <c r="F8185" s="23">
        <v>-0.24909858106953411</v>
      </c>
      <c r="G8185" s="23">
        <v>-0.30037266294859799</v>
      </c>
      <c r="H8185" s="23">
        <v>-0.43865528550673971</v>
      </c>
      <c r="I8185" s="25">
        <f t="shared" si="512"/>
        <v>0</v>
      </c>
      <c r="J8185" s="25">
        <f t="shared" si="513"/>
        <v>0</v>
      </c>
      <c r="K8185" s="25">
        <f t="shared" si="514"/>
        <v>0</v>
      </c>
      <c r="L8185" s="25">
        <f t="shared" si="515"/>
        <v>0</v>
      </c>
      <c r="M8185" s="25">
        <v>0</v>
      </c>
      <c r="N8185" s="25" t="e">
        <v>#N/A</v>
      </c>
      <c r="O8185" s="25" t="e">
        <f>VLOOKUP(A8185,'NFkB target TFs'!$E$10:$E$54,1,FALSE)</f>
        <v>#N/A</v>
      </c>
      <c r="P8185" s="25" t="e">
        <f>VLOOKUP(A8185,'all NFkB targets'!$A$6:$A$571,1,FALSE)</f>
        <v>#N/A</v>
      </c>
    </row>
    <row r="8186" spans="1:16" x14ac:dyDescent="0.25">
      <c r="A8186" s="96" t="s">
        <v>4076</v>
      </c>
      <c r="B8186" s="21" t="s">
        <v>4077</v>
      </c>
      <c r="C8186" s="21"/>
      <c r="D8186" s="22">
        <v>0</v>
      </c>
      <c r="E8186" s="23">
        <v>-0.37262533659513103</v>
      </c>
      <c r="F8186" s="23">
        <v>3.2908365586757457E-2</v>
      </c>
      <c r="G8186" s="23">
        <v>-0.34583001716389611</v>
      </c>
      <c r="H8186" s="23">
        <v>-0.43874910848013138</v>
      </c>
      <c r="I8186" s="25">
        <f t="shared" si="512"/>
        <v>0</v>
      </c>
      <c r="J8186" s="25">
        <f t="shared" si="513"/>
        <v>0</v>
      </c>
      <c r="K8186" s="25">
        <f t="shared" si="514"/>
        <v>0</v>
      </c>
      <c r="L8186" s="25">
        <f t="shared" si="515"/>
        <v>0</v>
      </c>
      <c r="M8186" s="25">
        <v>0</v>
      </c>
      <c r="N8186" s="25" t="e">
        <v>#N/A</v>
      </c>
      <c r="O8186" s="25" t="e">
        <f>VLOOKUP(A8186,'NFkB target TFs'!$E$10:$E$54,1,FALSE)</f>
        <v>#N/A</v>
      </c>
      <c r="P8186" s="25" t="e">
        <f>VLOOKUP(A8186,'all NFkB targets'!$A$6:$A$571,1,FALSE)</f>
        <v>#N/A</v>
      </c>
    </row>
    <row r="8187" spans="1:16" x14ac:dyDescent="0.25">
      <c r="A8187" s="96" t="s">
        <v>9709</v>
      </c>
      <c r="B8187" s="21" t="s">
        <v>9710</v>
      </c>
      <c r="C8187" s="21"/>
      <c r="D8187" s="22">
        <v>0</v>
      </c>
      <c r="E8187" s="23">
        <v>0.18960939412615435</v>
      </c>
      <c r="F8187" s="23">
        <v>-0.50368129980066423</v>
      </c>
      <c r="G8187" s="23">
        <v>0.10948961694491156</v>
      </c>
      <c r="H8187" s="23">
        <v>-0.4390368826211698</v>
      </c>
      <c r="I8187" s="25">
        <f t="shared" si="512"/>
        <v>0</v>
      </c>
      <c r="J8187" s="25">
        <f t="shared" si="513"/>
        <v>0</v>
      </c>
      <c r="K8187" s="25">
        <f t="shared" si="514"/>
        <v>0</v>
      </c>
      <c r="L8187" s="25">
        <f t="shared" si="515"/>
        <v>0</v>
      </c>
      <c r="M8187" s="25">
        <v>0</v>
      </c>
      <c r="N8187" s="25" t="e">
        <v>#N/A</v>
      </c>
      <c r="O8187" s="25" t="e">
        <f>VLOOKUP(A8187,'NFkB target TFs'!$E$10:$E$54,1,FALSE)</f>
        <v>#N/A</v>
      </c>
      <c r="P8187" s="25" t="e">
        <f>VLOOKUP(A8187,'all NFkB targets'!$A$6:$A$571,1,FALSE)</f>
        <v>#N/A</v>
      </c>
    </row>
    <row r="8188" spans="1:16" x14ac:dyDescent="0.25">
      <c r="A8188" s="96" t="s">
        <v>1674</v>
      </c>
      <c r="B8188" s="21" t="s">
        <v>1675</v>
      </c>
      <c r="C8188" s="21"/>
      <c r="D8188" s="22">
        <v>0</v>
      </c>
      <c r="E8188" s="23">
        <v>5.1807004746725005E-2</v>
      </c>
      <c r="F8188" s="23">
        <v>-2.4964571711805685E-2</v>
      </c>
      <c r="G8188" s="23">
        <v>-1.1996066032906901E-2</v>
      </c>
      <c r="H8188" s="23">
        <v>-0.43919710478662533</v>
      </c>
      <c r="I8188" s="25">
        <f t="shared" si="512"/>
        <v>0</v>
      </c>
      <c r="J8188" s="25">
        <f t="shared" si="513"/>
        <v>0</v>
      </c>
      <c r="K8188" s="25">
        <f t="shared" si="514"/>
        <v>0</v>
      </c>
      <c r="L8188" s="25">
        <f t="shared" si="515"/>
        <v>0</v>
      </c>
      <c r="M8188" s="25">
        <v>0</v>
      </c>
      <c r="N8188" s="25" t="e">
        <v>#N/A</v>
      </c>
      <c r="O8188" s="25" t="e">
        <f>VLOOKUP(A8188,'NFkB target TFs'!$E$10:$E$54,1,FALSE)</f>
        <v>#N/A</v>
      </c>
      <c r="P8188" s="25" t="e">
        <f>VLOOKUP(A8188,'all NFkB targets'!$A$6:$A$571,1,FALSE)</f>
        <v>#N/A</v>
      </c>
    </row>
    <row r="8189" spans="1:16" x14ac:dyDescent="0.25">
      <c r="A8189" s="96" t="s">
        <v>15040</v>
      </c>
      <c r="B8189" s="21" t="s">
        <v>941</v>
      </c>
      <c r="C8189" s="21"/>
      <c r="D8189" s="22">
        <v>0</v>
      </c>
      <c r="E8189" s="24">
        <v>-3.6896915170900888</v>
      </c>
      <c r="F8189" s="24">
        <v>-2.4209547915267038</v>
      </c>
      <c r="G8189" s="24">
        <v>-1.4113875508039746</v>
      </c>
      <c r="H8189" s="24">
        <v>-0.4396076143218311</v>
      </c>
      <c r="I8189" s="25">
        <f t="shared" si="512"/>
        <v>1</v>
      </c>
      <c r="J8189" s="25">
        <f t="shared" si="513"/>
        <v>1</v>
      </c>
      <c r="K8189" s="25">
        <f t="shared" si="514"/>
        <v>1</v>
      </c>
      <c r="L8189" s="25">
        <f t="shared" si="515"/>
        <v>0</v>
      </c>
      <c r="M8189" s="25">
        <v>1</v>
      </c>
      <c r="N8189" s="25" t="e">
        <v>#N/A</v>
      </c>
      <c r="O8189" s="25" t="e">
        <f>VLOOKUP(A8189,'NFkB target TFs'!$E$10:$E$54,1,FALSE)</f>
        <v>#N/A</v>
      </c>
      <c r="P8189" s="25" t="e">
        <f>VLOOKUP(A8189,'all NFkB targets'!$A$6:$A$571,1,FALSE)</f>
        <v>#N/A</v>
      </c>
    </row>
    <row r="8190" spans="1:16" x14ac:dyDescent="0.25">
      <c r="A8190" s="96" t="s">
        <v>11555</v>
      </c>
      <c r="B8190" s="21" t="s">
        <v>11556</v>
      </c>
      <c r="C8190" s="21"/>
      <c r="D8190" s="22">
        <v>0</v>
      </c>
      <c r="E8190" s="23">
        <v>1.7111826355475295E-2</v>
      </c>
      <c r="F8190" s="23">
        <v>-0.13425674049929096</v>
      </c>
      <c r="G8190" s="23">
        <v>-0.52496793787064555</v>
      </c>
      <c r="H8190" s="23">
        <v>-0.44008240984899849</v>
      </c>
      <c r="I8190" s="25">
        <f t="shared" si="512"/>
        <v>0</v>
      </c>
      <c r="J8190" s="25">
        <f t="shared" si="513"/>
        <v>0</v>
      </c>
      <c r="K8190" s="25">
        <f t="shared" si="514"/>
        <v>0</v>
      </c>
      <c r="L8190" s="25">
        <f t="shared" si="515"/>
        <v>0</v>
      </c>
      <c r="M8190" s="25">
        <v>0</v>
      </c>
      <c r="N8190" s="25" t="e">
        <v>#N/A</v>
      </c>
      <c r="O8190" s="25" t="e">
        <f>VLOOKUP(A8190,'NFkB target TFs'!$E$10:$E$54,1,FALSE)</f>
        <v>#N/A</v>
      </c>
      <c r="P8190" s="25" t="e">
        <f>VLOOKUP(A8190,'all NFkB targets'!$A$6:$A$571,1,FALSE)</f>
        <v>#N/A</v>
      </c>
    </row>
    <row r="8191" spans="1:16" x14ac:dyDescent="0.25">
      <c r="A8191" s="96" t="s">
        <v>13907</v>
      </c>
      <c r="B8191" s="21" t="s">
        <v>941</v>
      </c>
      <c r="C8191" s="21"/>
      <c r="D8191" s="22">
        <v>0</v>
      </c>
      <c r="E8191" s="28">
        <v>0.11369933006337142</v>
      </c>
      <c r="F8191" s="24">
        <v>-0.24169399904023239</v>
      </c>
      <c r="G8191" s="24">
        <v>-0.73143206997083898</v>
      </c>
      <c r="H8191" s="24">
        <v>-0.44011530350047018</v>
      </c>
      <c r="I8191" s="25">
        <f t="shared" si="512"/>
        <v>0</v>
      </c>
      <c r="J8191" s="25">
        <f t="shared" si="513"/>
        <v>0</v>
      </c>
      <c r="K8191" s="25">
        <f t="shared" si="514"/>
        <v>1</v>
      </c>
      <c r="L8191" s="25">
        <f t="shared" si="515"/>
        <v>0</v>
      </c>
      <c r="M8191" s="25">
        <v>1</v>
      </c>
      <c r="N8191" s="25" t="e">
        <v>#N/A</v>
      </c>
      <c r="O8191" s="25" t="e">
        <f>VLOOKUP(A8191,'NFkB target TFs'!$E$10:$E$54,1,FALSE)</f>
        <v>#N/A</v>
      </c>
      <c r="P8191" s="25" t="e">
        <f>VLOOKUP(A8191,'all NFkB targets'!$A$6:$A$571,1,FALSE)</f>
        <v>#N/A</v>
      </c>
    </row>
    <row r="8192" spans="1:16" x14ac:dyDescent="0.25">
      <c r="A8192" s="96" t="s">
        <v>930</v>
      </c>
      <c r="B8192" s="21" t="s">
        <v>931</v>
      </c>
      <c r="C8192" s="21"/>
      <c r="D8192" s="22">
        <v>0</v>
      </c>
      <c r="E8192" s="23">
        <v>-0.31260610844033782</v>
      </c>
      <c r="F8192" s="23">
        <v>-9.7710470439305833E-4</v>
      </c>
      <c r="G8192" s="23">
        <v>-0.10954037473686208</v>
      </c>
      <c r="H8192" s="23">
        <v>-0.44051276890667579</v>
      </c>
      <c r="I8192" s="25">
        <f t="shared" si="512"/>
        <v>0</v>
      </c>
      <c r="J8192" s="25">
        <f t="shared" si="513"/>
        <v>0</v>
      </c>
      <c r="K8192" s="25">
        <f t="shared" si="514"/>
        <v>0</v>
      </c>
      <c r="L8192" s="25">
        <f t="shared" si="515"/>
        <v>0</v>
      </c>
      <c r="M8192" s="25">
        <v>0</v>
      </c>
      <c r="N8192" s="25" t="e">
        <v>#N/A</v>
      </c>
      <c r="O8192" s="25" t="e">
        <f>VLOOKUP(A8192,'NFkB target TFs'!$E$10:$E$54,1,FALSE)</f>
        <v>#N/A</v>
      </c>
      <c r="P8192" s="25" t="e">
        <f>VLOOKUP(A8192,'all NFkB targets'!$A$6:$A$571,1,FALSE)</f>
        <v>#N/A</v>
      </c>
    </row>
    <row r="8193" spans="1:16" x14ac:dyDescent="0.25">
      <c r="A8193" s="96" t="s">
        <v>561</v>
      </c>
      <c r="B8193" s="21" t="s">
        <v>562</v>
      </c>
      <c r="C8193" s="21"/>
      <c r="D8193" s="22">
        <v>0</v>
      </c>
      <c r="E8193" s="23">
        <v>-0.13204520318485968</v>
      </c>
      <c r="F8193" s="23">
        <v>-0.14743919015034773</v>
      </c>
      <c r="G8193" s="23">
        <v>-0.25394181925539211</v>
      </c>
      <c r="H8193" s="23">
        <v>-0.44068945264677667</v>
      </c>
      <c r="I8193" s="25">
        <f t="shared" si="512"/>
        <v>0</v>
      </c>
      <c r="J8193" s="25">
        <f t="shared" si="513"/>
        <v>0</v>
      </c>
      <c r="K8193" s="25">
        <f t="shared" si="514"/>
        <v>0</v>
      </c>
      <c r="L8193" s="25">
        <f t="shared" si="515"/>
        <v>0</v>
      </c>
      <c r="M8193" s="25">
        <v>0</v>
      </c>
      <c r="N8193" s="25" t="e">
        <v>#N/A</v>
      </c>
      <c r="O8193" s="25" t="e">
        <f>VLOOKUP(A8193,'NFkB target TFs'!$E$10:$E$54,1,FALSE)</f>
        <v>#N/A</v>
      </c>
      <c r="P8193" s="25" t="e">
        <f>VLOOKUP(A8193,'all NFkB targets'!$A$6:$A$571,1,FALSE)</f>
        <v>#N/A</v>
      </c>
    </row>
    <row r="8194" spans="1:16" x14ac:dyDescent="0.25">
      <c r="A8194" s="96" t="s">
        <v>9889</v>
      </c>
      <c r="B8194" s="21" t="s">
        <v>9890</v>
      </c>
      <c r="C8194" s="21"/>
      <c r="D8194" s="22">
        <v>0</v>
      </c>
      <c r="E8194" s="23">
        <v>6.4096209773767718E-2</v>
      </c>
      <c r="F8194" s="23">
        <v>6.6096612969462343E-2</v>
      </c>
      <c r="G8194" s="23">
        <v>0.40159656985018682</v>
      </c>
      <c r="H8194" s="23">
        <v>-0.44127186900315463</v>
      </c>
      <c r="I8194" s="25">
        <f t="shared" si="512"/>
        <v>0</v>
      </c>
      <c r="J8194" s="25">
        <f t="shared" si="513"/>
        <v>0</v>
      </c>
      <c r="K8194" s="25">
        <f t="shared" si="514"/>
        <v>0</v>
      </c>
      <c r="L8194" s="25">
        <f t="shared" si="515"/>
        <v>0</v>
      </c>
      <c r="M8194" s="25">
        <v>0</v>
      </c>
      <c r="N8194" s="25" t="e">
        <v>#N/A</v>
      </c>
      <c r="O8194" s="25" t="e">
        <f>VLOOKUP(A8194,'NFkB target TFs'!$E$10:$E$54,1,FALSE)</f>
        <v>#N/A</v>
      </c>
      <c r="P8194" s="25" t="e">
        <f>VLOOKUP(A8194,'all NFkB targets'!$A$6:$A$571,1,FALSE)</f>
        <v>#N/A</v>
      </c>
    </row>
    <row r="8195" spans="1:16" x14ac:dyDescent="0.25">
      <c r="A8195" s="96" t="s">
        <v>9896</v>
      </c>
      <c r="B8195" s="21" t="s">
        <v>9897</v>
      </c>
      <c r="C8195" s="21"/>
      <c r="D8195" s="22">
        <v>0</v>
      </c>
      <c r="E8195" s="23">
        <v>0.13871033756364337</v>
      </c>
      <c r="F8195" s="23">
        <v>-0.22018734379217841</v>
      </c>
      <c r="G8195" s="23">
        <v>3.5097636234920878E-3</v>
      </c>
      <c r="H8195" s="23">
        <v>-0.44260614867531556</v>
      </c>
      <c r="I8195" s="25">
        <f t="shared" si="512"/>
        <v>0</v>
      </c>
      <c r="J8195" s="25">
        <f t="shared" si="513"/>
        <v>0</v>
      </c>
      <c r="K8195" s="25">
        <f t="shared" si="514"/>
        <v>0</v>
      </c>
      <c r="L8195" s="25">
        <f t="shared" si="515"/>
        <v>0</v>
      </c>
      <c r="M8195" s="25">
        <v>0</v>
      </c>
      <c r="N8195" s="25" t="e">
        <v>#N/A</v>
      </c>
      <c r="O8195" s="25" t="e">
        <f>VLOOKUP(A8195,'NFkB target TFs'!$E$10:$E$54,1,FALSE)</f>
        <v>#N/A</v>
      </c>
      <c r="P8195" s="25" t="e">
        <f>VLOOKUP(A8195,'all NFkB targets'!$A$6:$A$571,1,FALSE)</f>
        <v>#N/A</v>
      </c>
    </row>
    <row r="8196" spans="1:16" x14ac:dyDescent="0.25">
      <c r="A8196" s="96" t="s">
        <v>8870</v>
      </c>
      <c r="B8196" s="21" t="s">
        <v>8871</v>
      </c>
      <c r="C8196" s="21"/>
      <c r="D8196" s="22">
        <v>0</v>
      </c>
      <c r="E8196" s="23">
        <v>-0.17337391730566101</v>
      </c>
      <c r="F8196" s="23">
        <v>0.13379564202040506</v>
      </c>
      <c r="G8196" s="23">
        <v>-0.17943937400966337</v>
      </c>
      <c r="H8196" s="23">
        <v>-0.44289717445631416</v>
      </c>
      <c r="I8196" s="25">
        <f t="shared" si="512"/>
        <v>0</v>
      </c>
      <c r="J8196" s="25">
        <f t="shared" si="513"/>
        <v>0</v>
      </c>
      <c r="K8196" s="25">
        <f t="shared" si="514"/>
        <v>0</v>
      </c>
      <c r="L8196" s="25">
        <f t="shared" si="515"/>
        <v>0</v>
      </c>
      <c r="M8196" s="25">
        <v>0</v>
      </c>
      <c r="N8196" s="25" t="e">
        <v>#N/A</v>
      </c>
      <c r="O8196" s="25" t="e">
        <f>VLOOKUP(A8196,'NFkB target TFs'!$E$10:$E$54,1,FALSE)</f>
        <v>#N/A</v>
      </c>
      <c r="P8196" s="25" t="e">
        <f>VLOOKUP(A8196,'all NFkB targets'!$A$6:$A$571,1,FALSE)</f>
        <v>#N/A</v>
      </c>
    </row>
    <row r="8197" spans="1:16" x14ac:dyDescent="0.25">
      <c r="A8197" s="96" t="s">
        <v>3550</v>
      </c>
      <c r="B8197" s="21" t="s">
        <v>3551</v>
      </c>
      <c r="C8197" s="21"/>
      <c r="D8197" s="22">
        <v>0</v>
      </c>
      <c r="E8197" s="23">
        <v>0.5542027696716334</v>
      </c>
      <c r="F8197" s="23">
        <v>7.5114640502100094E-2</v>
      </c>
      <c r="G8197" s="23">
        <v>0.14984135091721867</v>
      </c>
      <c r="H8197" s="23">
        <v>-0.44362833309424488</v>
      </c>
      <c r="I8197" s="25">
        <f t="shared" si="512"/>
        <v>0</v>
      </c>
      <c r="J8197" s="25">
        <f t="shared" si="513"/>
        <v>0</v>
      </c>
      <c r="K8197" s="25">
        <f t="shared" si="514"/>
        <v>0</v>
      </c>
      <c r="L8197" s="25">
        <f t="shared" si="515"/>
        <v>0</v>
      </c>
      <c r="M8197" s="25">
        <v>0</v>
      </c>
      <c r="N8197" s="25" t="e">
        <v>#N/A</v>
      </c>
      <c r="O8197" s="25" t="e">
        <f>VLOOKUP(A8197,'NFkB target TFs'!$E$10:$E$54,1,FALSE)</f>
        <v>#N/A</v>
      </c>
      <c r="P8197" s="25" t="e">
        <f>VLOOKUP(A8197,'all NFkB targets'!$A$6:$A$571,1,FALSE)</f>
        <v>#N/A</v>
      </c>
    </row>
    <row r="8198" spans="1:16" x14ac:dyDescent="0.25">
      <c r="A8198" s="96" t="s">
        <v>9680</v>
      </c>
      <c r="B8198" s="21" t="s">
        <v>9681</v>
      </c>
      <c r="C8198" s="21"/>
      <c r="D8198" s="22">
        <v>0</v>
      </c>
      <c r="E8198" s="23">
        <v>0.5687398855507444</v>
      </c>
      <c r="F8198" s="23">
        <v>-0.11971199182394993</v>
      </c>
      <c r="G8198" s="23">
        <v>0.27909522291573485</v>
      </c>
      <c r="H8198" s="23">
        <v>-0.44380271287829304</v>
      </c>
      <c r="I8198" s="25">
        <f t="shared" si="512"/>
        <v>0</v>
      </c>
      <c r="J8198" s="25">
        <f t="shared" si="513"/>
        <v>0</v>
      </c>
      <c r="K8198" s="25">
        <f t="shared" si="514"/>
        <v>0</v>
      </c>
      <c r="L8198" s="25">
        <f t="shared" si="515"/>
        <v>0</v>
      </c>
      <c r="M8198" s="25">
        <v>0</v>
      </c>
      <c r="N8198" s="25" t="e">
        <v>#N/A</v>
      </c>
      <c r="O8198" s="25" t="e">
        <f>VLOOKUP(A8198,'NFkB target TFs'!$E$10:$E$54,1,FALSE)</f>
        <v>#N/A</v>
      </c>
      <c r="P8198" s="25" t="e">
        <f>VLOOKUP(A8198,'all NFkB targets'!$A$6:$A$571,1,FALSE)</f>
        <v>#N/A</v>
      </c>
    </row>
    <row r="8199" spans="1:16" x14ac:dyDescent="0.25">
      <c r="A8199" s="96" t="s">
        <v>13464</v>
      </c>
      <c r="B8199" s="21" t="s">
        <v>13465</v>
      </c>
      <c r="C8199" s="21"/>
      <c r="D8199" s="22">
        <v>0</v>
      </c>
      <c r="E8199" s="24">
        <v>-0.16661032293207995</v>
      </c>
      <c r="F8199" s="24">
        <v>-0.20086076156245242</v>
      </c>
      <c r="G8199" s="24">
        <v>-0.8803510160520015</v>
      </c>
      <c r="H8199" s="24">
        <v>-0.44445569789509104</v>
      </c>
      <c r="I8199" s="25">
        <f t="shared" si="512"/>
        <v>0</v>
      </c>
      <c r="J8199" s="25">
        <f t="shared" si="513"/>
        <v>0</v>
      </c>
      <c r="K8199" s="25">
        <f t="shared" si="514"/>
        <v>1</v>
      </c>
      <c r="L8199" s="25">
        <f t="shared" si="515"/>
        <v>0</v>
      </c>
      <c r="M8199" s="25">
        <v>1</v>
      </c>
      <c r="N8199" s="25" t="e">
        <v>#N/A</v>
      </c>
      <c r="O8199" s="25" t="e">
        <f>VLOOKUP(A8199,'NFkB target TFs'!$E$10:$E$54,1,FALSE)</f>
        <v>#N/A</v>
      </c>
      <c r="P8199" s="25" t="e">
        <f>VLOOKUP(A8199,'all NFkB targets'!$A$6:$A$571,1,FALSE)</f>
        <v>#N/A</v>
      </c>
    </row>
    <row r="8200" spans="1:16" x14ac:dyDescent="0.25">
      <c r="A8200" s="96" t="s">
        <v>2556</v>
      </c>
      <c r="B8200" s="21" t="s">
        <v>941</v>
      </c>
      <c r="C8200" s="21"/>
      <c r="D8200" s="22">
        <v>0</v>
      </c>
      <c r="E8200" s="23">
        <v>0.36492853031110278</v>
      </c>
      <c r="F8200" s="23">
        <v>0.23904971570843564</v>
      </c>
      <c r="G8200" s="23">
        <v>-8.9027646893919218E-2</v>
      </c>
      <c r="H8200" s="23">
        <v>-0.44520469908765953</v>
      </c>
      <c r="I8200" s="25">
        <f t="shared" si="512"/>
        <v>0</v>
      </c>
      <c r="J8200" s="25">
        <f t="shared" si="513"/>
        <v>0</v>
      </c>
      <c r="K8200" s="25">
        <f t="shared" si="514"/>
        <v>0</v>
      </c>
      <c r="L8200" s="25">
        <f t="shared" si="515"/>
        <v>0</v>
      </c>
      <c r="M8200" s="25">
        <v>0</v>
      </c>
      <c r="N8200" s="25" t="e">
        <v>#N/A</v>
      </c>
      <c r="O8200" s="25" t="e">
        <f>VLOOKUP(A8200,'NFkB target TFs'!$E$10:$E$54,1,FALSE)</f>
        <v>#N/A</v>
      </c>
      <c r="P8200" s="25" t="e">
        <f>VLOOKUP(A8200,'all NFkB targets'!$A$6:$A$571,1,FALSE)</f>
        <v>#N/A</v>
      </c>
    </row>
    <row r="8201" spans="1:16" x14ac:dyDescent="0.25">
      <c r="A8201" s="96" t="s">
        <v>14409</v>
      </c>
      <c r="B8201" s="21" t="s">
        <v>14410</v>
      </c>
      <c r="C8201" s="21"/>
      <c r="D8201" s="22">
        <v>0</v>
      </c>
      <c r="E8201" s="28">
        <v>0.83591971171170909</v>
      </c>
      <c r="F8201" s="24">
        <v>-0.40192199948858537</v>
      </c>
      <c r="G8201" s="24">
        <v>-0.7430798955352812</v>
      </c>
      <c r="H8201" s="24">
        <v>-0.44565387102862192</v>
      </c>
      <c r="I8201" s="25">
        <f t="shared" si="512"/>
        <v>1</v>
      </c>
      <c r="J8201" s="25">
        <f t="shared" si="513"/>
        <v>0</v>
      </c>
      <c r="K8201" s="25">
        <f t="shared" si="514"/>
        <v>1</v>
      </c>
      <c r="L8201" s="25">
        <f t="shared" si="515"/>
        <v>0</v>
      </c>
      <c r="M8201" s="25">
        <v>1</v>
      </c>
      <c r="N8201" s="25" t="e">
        <v>#N/A</v>
      </c>
      <c r="O8201" s="25" t="e">
        <f>VLOOKUP(A8201,'NFkB target TFs'!$E$10:$E$54,1,FALSE)</f>
        <v>#N/A</v>
      </c>
      <c r="P8201" s="25" t="e">
        <f>VLOOKUP(A8201,'all NFkB targets'!$A$6:$A$571,1,FALSE)</f>
        <v>#N/A</v>
      </c>
    </row>
    <row r="8202" spans="1:16" x14ac:dyDescent="0.25">
      <c r="A8202" s="96" t="s">
        <v>9737</v>
      </c>
      <c r="B8202" s="21" t="s">
        <v>9738</v>
      </c>
      <c r="C8202" s="21"/>
      <c r="D8202" s="22">
        <v>0</v>
      </c>
      <c r="E8202" s="23">
        <v>-0.29747464400652224</v>
      </c>
      <c r="F8202" s="23">
        <v>0.2565622231581261</v>
      </c>
      <c r="G8202" s="23">
        <v>-4.7152367091043007E-2</v>
      </c>
      <c r="H8202" s="23">
        <v>-0.44576486882363869</v>
      </c>
      <c r="I8202" s="25">
        <f t="shared" si="512"/>
        <v>0</v>
      </c>
      <c r="J8202" s="25">
        <f t="shared" si="513"/>
        <v>0</v>
      </c>
      <c r="K8202" s="25">
        <f t="shared" si="514"/>
        <v>0</v>
      </c>
      <c r="L8202" s="25">
        <f t="shared" si="515"/>
        <v>0</v>
      </c>
      <c r="M8202" s="25">
        <v>0</v>
      </c>
      <c r="N8202" s="25" t="e">
        <v>#N/A</v>
      </c>
      <c r="O8202" s="25" t="e">
        <f>VLOOKUP(A8202,'NFkB target TFs'!$E$10:$E$54,1,FALSE)</f>
        <v>#N/A</v>
      </c>
      <c r="P8202" s="25" t="e">
        <f>VLOOKUP(A8202,'all NFkB targets'!$A$6:$A$571,1,FALSE)</f>
        <v>#N/A</v>
      </c>
    </row>
    <row r="8203" spans="1:16" x14ac:dyDescent="0.25">
      <c r="A8203" s="96" t="s">
        <v>12368</v>
      </c>
      <c r="B8203" s="21" t="s">
        <v>12369</v>
      </c>
      <c r="C8203" s="21"/>
      <c r="D8203" s="22">
        <v>0</v>
      </c>
      <c r="E8203" s="24">
        <v>-0.71156454415160086</v>
      </c>
      <c r="F8203" s="24">
        <v>-0.36782700177017752</v>
      </c>
      <c r="G8203" s="23">
        <v>-4.5109919443039895E-2</v>
      </c>
      <c r="H8203" s="24">
        <v>-0.4471479289879059</v>
      </c>
      <c r="I8203" s="25">
        <f t="shared" si="512"/>
        <v>1</v>
      </c>
      <c r="J8203" s="25">
        <f t="shared" si="513"/>
        <v>0</v>
      </c>
      <c r="K8203" s="25">
        <f t="shared" si="514"/>
        <v>0</v>
      </c>
      <c r="L8203" s="25">
        <f t="shared" si="515"/>
        <v>0</v>
      </c>
      <c r="M8203" s="25">
        <v>1</v>
      </c>
      <c r="N8203" s="25" t="e">
        <v>#N/A</v>
      </c>
      <c r="O8203" s="25" t="e">
        <f>VLOOKUP(A8203,'NFkB target TFs'!$E$10:$E$54,1,FALSE)</f>
        <v>#N/A</v>
      </c>
      <c r="P8203" s="25" t="e">
        <f>VLOOKUP(A8203,'all NFkB targets'!$A$6:$A$571,1,FALSE)</f>
        <v>#N/A</v>
      </c>
    </row>
    <row r="8204" spans="1:16" x14ac:dyDescent="0.25">
      <c r="A8204" s="96" t="s">
        <v>13788</v>
      </c>
      <c r="B8204" s="21" t="s">
        <v>13789</v>
      </c>
      <c r="C8204" s="21"/>
      <c r="D8204" s="22">
        <v>0</v>
      </c>
      <c r="E8204" s="24">
        <v>-0.20569352181923856</v>
      </c>
      <c r="F8204" s="24">
        <v>-0.34393428233269757</v>
      </c>
      <c r="G8204" s="24">
        <v>-0.68618724321598001</v>
      </c>
      <c r="H8204" s="24">
        <v>-0.44760232190063454</v>
      </c>
      <c r="I8204" s="25">
        <f t="shared" si="512"/>
        <v>0</v>
      </c>
      <c r="J8204" s="25">
        <f t="shared" si="513"/>
        <v>0</v>
      </c>
      <c r="K8204" s="25">
        <f t="shared" si="514"/>
        <v>1</v>
      </c>
      <c r="L8204" s="25">
        <f t="shared" si="515"/>
        <v>0</v>
      </c>
      <c r="M8204" s="25">
        <v>1</v>
      </c>
      <c r="N8204" s="25" t="e">
        <v>#N/A</v>
      </c>
      <c r="O8204" s="25" t="e">
        <f>VLOOKUP(A8204,'NFkB target TFs'!$E$10:$E$54,1,FALSE)</f>
        <v>#N/A</v>
      </c>
      <c r="P8204" s="25" t="e">
        <f>VLOOKUP(A8204,'all NFkB targets'!$A$6:$A$571,1,FALSE)</f>
        <v>#N/A</v>
      </c>
    </row>
    <row r="8205" spans="1:16" x14ac:dyDescent="0.25">
      <c r="A8205" s="96" t="s">
        <v>11638</v>
      </c>
      <c r="B8205" s="21" t="s">
        <v>11639</v>
      </c>
      <c r="C8205" s="21"/>
      <c r="D8205" s="22">
        <v>0</v>
      </c>
      <c r="E8205" s="23">
        <v>-0.17683569303189786</v>
      </c>
      <c r="F8205" s="23">
        <v>-0.38689195112744207</v>
      </c>
      <c r="G8205" s="23">
        <v>-0.31201697399284606</v>
      </c>
      <c r="H8205" s="23">
        <v>-0.44917577072167975</v>
      </c>
      <c r="I8205" s="25">
        <f t="shared" si="512"/>
        <v>0</v>
      </c>
      <c r="J8205" s="25">
        <f t="shared" si="513"/>
        <v>0</v>
      </c>
      <c r="K8205" s="25">
        <f t="shared" si="514"/>
        <v>0</v>
      </c>
      <c r="L8205" s="25">
        <f t="shared" si="515"/>
        <v>0</v>
      </c>
      <c r="M8205" s="25">
        <v>0</v>
      </c>
      <c r="N8205" s="25" t="e">
        <v>#N/A</v>
      </c>
      <c r="O8205" s="25" t="e">
        <f>VLOOKUP(A8205,'NFkB target TFs'!$E$10:$E$54,1,FALSE)</f>
        <v>#N/A</v>
      </c>
      <c r="P8205" s="25" t="e">
        <f>VLOOKUP(A8205,'all NFkB targets'!$A$6:$A$571,1,FALSE)</f>
        <v>#N/A</v>
      </c>
    </row>
    <row r="8206" spans="1:16" x14ac:dyDescent="0.25">
      <c r="A8206" s="96" t="s">
        <v>9066</v>
      </c>
      <c r="B8206" s="21" t="s">
        <v>9067</v>
      </c>
      <c r="C8206" s="21"/>
      <c r="D8206" s="22">
        <v>0</v>
      </c>
      <c r="E8206" s="23">
        <v>-0.22940422076264391</v>
      </c>
      <c r="F8206" s="23">
        <v>-0.41117435510485834</v>
      </c>
      <c r="G8206" s="23">
        <v>-0.30471075070821418</v>
      </c>
      <c r="H8206" s="23">
        <v>-0.44946455590206358</v>
      </c>
      <c r="I8206" s="25">
        <f t="shared" si="512"/>
        <v>0</v>
      </c>
      <c r="J8206" s="25">
        <f t="shared" si="513"/>
        <v>0</v>
      </c>
      <c r="K8206" s="25">
        <f t="shared" si="514"/>
        <v>0</v>
      </c>
      <c r="L8206" s="25">
        <f t="shared" si="515"/>
        <v>0</v>
      </c>
      <c r="M8206" s="25">
        <v>0</v>
      </c>
      <c r="N8206" s="25" t="e">
        <v>#N/A</v>
      </c>
      <c r="O8206" s="25" t="e">
        <f>VLOOKUP(A8206,'NFkB target TFs'!$E$10:$E$54,1,FALSE)</f>
        <v>#N/A</v>
      </c>
      <c r="P8206" s="25" t="e">
        <f>VLOOKUP(A8206,'all NFkB targets'!$A$6:$A$571,1,FALSE)</f>
        <v>#N/A</v>
      </c>
    </row>
    <row r="8207" spans="1:16" x14ac:dyDescent="0.25">
      <c r="A8207" s="96" t="s">
        <v>12138</v>
      </c>
      <c r="B8207" s="21" t="s">
        <v>12139</v>
      </c>
      <c r="C8207" s="21"/>
      <c r="D8207" s="22">
        <v>0</v>
      </c>
      <c r="E8207" s="28">
        <v>1.0395283641866375</v>
      </c>
      <c r="F8207" s="24">
        <v>-0.25814150182021134</v>
      </c>
      <c r="G8207" s="24">
        <v>-0.41123828467598883</v>
      </c>
      <c r="H8207" s="24">
        <v>-0.45008640099194158</v>
      </c>
      <c r="I8207" s="25">
        <f t="shared" si="512"/>
        <v>1</v>
      </c>
      <c r="J8207" s="25">
        <f t="shared" si="513"/>
        <v>0</v>
      </c>
      <c r="K8207" s="25">
        <f t="shared" si="514"/>
        <v>0</v>
      </c>
      <c r="L8207" s="25">
        <f t="shared" si="515"/>
        <v>0</v>
      </c>
      <c r="M8207" s="25">
        <v>1</v>
      </c>
      <c r="N8207" s="25" t="e">
        <v>#N/A</v>
      </c>
      <c r="O8207" s="25" t="e">
        <f>VLOOKUP(A8207,'NFkB target TFs'!$E$10:$E$54,1,FALSE)</f>
        <v>#N/A</v>
      </c>
      <c r="P8207" s="25" t="e">
        <f>VLOOKUP(A8207,'all NFkB targets'!$A$6:$A$571,1,FALSE)</f>
        <v>#N/A</v>
      </c>
    </row>
    <row r="8208" spans="1:16" x14ac:dyDescent="0.25">
      <c r="A8208" s="96" t="s">
        <v>3875</v>
      </c>
      <c r="B8208" s="21" t="s">
        <v>3876</v>
      </c>
      <c r="C8208" s="21"/>
      <c r="D8208" s="22">
        <v>0</v>
      </c>
      <c r="E8208" s="23">
        <v>0.13938340847507921</v>
      </c>
      <c r="F8208" s="23">
        <v>0.11611057186707156</v>
      </c>
      <c r="G8208" s="23">
        <v>-0.36309128424618947</v>
      </c>
      <c r="H8208" s="23">
        <v>-0.45014525173550285</v>
      </c>
      <c r="I8208" s="25">
        <f t="shared" si="512"/>
        <v>0</v>
      </c>
      <c r="J8208" s="25">
        <f t="shared" si="513"/>
        <v>0</v>
      </c>
      <c r="K8208" s="25">
        <f t="shared" si="514"/>
        <v>0</v>
      </c>
      <c r="L8208" s="25">
        <f t="shared" si="515"/>
        <v>0</v>
      </c>
      <c r="M8208" s="25">
        <v>0</v>
      </c>
      <c r="N8208" s="25" t="e">
        <v>#N/A</v>
      </c>
      <c r="O8208" s="25" t="e">
        <f>VLOOKUP(A8208,'NFkB target TFs'!$E$10:$E$54,1,FALSE)</f>
        <v>#N/A</v>
      </c>
      <c r="P8208" s="25" t="e">
        <f>VLOOKUP(A8208,'all NFkB targets'!$A$6:$A$571,1,FALSE)</f>
        <v>#N/A</v>
      </c>
    </row>
    <row r="8209" spans="1:16" x14ac:dyDescent="0.25">
      <c r="A8209" s="96" t="s">
        <v>984</v>
      </c>
      <c r="B8209" s="21" t="s">
        <v>985</v>
      </c>
      <c r="C8209" s="21"/>
      <c r="D8209" s="22">
        <v>0</v>
      </c>
      <c r="E8209" s="23">
        <v>-0.3173759101939268</v>
      </c>
      <c r="F8209" s="23">
        <v>2.0529152177334309E-2</v>
      </c>
      <c r="G8209" s="23">
        <v>-0.55905884717896837</v>
      </c>
      <c r="H8209" s="23">
        <v>-0.45026007510657595</v>
      </c>
      <c r="I8209" s="25">
        <f t="shared" si="512"/>
        <v>0</v>
      </c>
      <c r="J8209" s="25">
        <f t="shared" si="513"/>
        <v>0</v>
      </c>
      <c r="K8209" s="25">
        <f t="shared" si="514"/>
        <v>0</v>
      </c>
      <c r="L8209" s="25">
        <f t="shared" si="515"/>
        <v>0</v>
      </c>
      <c r="M8209" s="25">
        <v>0</v>
      </c>
      <c r="N8209" s="25" t="e">
        <v>#N/A</v>
      </c>
      <c r="O8209" s="25" t="e">
        <f>VLOOKUP(A8209,'NFkB target TFs'!$E$10:$E$54,1,FALSE)</f>
        <v>#N/A</v>
      </c>
      <c r="P8209" s="25" t="e">
        <f>VLOOKUP(A8209,'all NFkB targets'!$A$6:$A$571,1,FALSE)</f>
        <v>#N/A</v>
      </c>
    </row>
    <row r="8210" spans="1:16" x14ac:dyDescent="0.25">
      <c r="A8210" s="96" t="s">
        <v>3581</v>
      </c>
      <c r="B8210" s="21" t="s">
        <v>3582</v>
      </c>
      <c r="C8210" s="21"/>
      <c r="D8210" s="22">
        <v>0</v>
      </c>
      <c r="E8210" s="23">
        <v>4.1472428299008657E-3</v>
      </c>
      <c r="F8210" s="23">
        <v>-0.56664917725308783</v>
      </c>
      <c r="G8210" s="23">
        <v>-0.50424703670150162</v>
      </c>
      <c r="H8210" s="23">
        <v>-0.45375960902269069</v>
      </c>
      <c r="I8210" s="25">
        <f t="shared" si="512"/>
        <v>0</v>
      </c>
      <c r="J8210" s="25">
        <f t="shared" si="513"/>
        <v>0</v>
      </c>
      <c r="K8210" s="25">
        <f t="shared" si="514"/>
        <v>0</v>
      </c>
      <c r="L8210" s="25">
        <f t="shared" si="515"/>
        <v>0</v>
      </c>
      <c r="M8210" s="25">
        <v>0</v>
      </c>
      <c r="N8210" s="25" t="e">
        <v>#N/A</v>
      </c>
      <c r="O8210" s="25" t="e">
        <f>VLOOKUP(A8210,'NFkB target TFs'!$E$10:$E$54,1,FALSE)</f>
        <v>#N/A</v>
      </c>
      <c r="P8210" s="25" t="e">
        <f>VLOOKUP(A8210,'all NFkB targets'!$A$6:$A$571,1,FALSE)</f>
        <v>#N/A</v>
      </c>
    </row>
    <row r="8211" spans="1:16" x14ac:dyDescent="0.25">
      <c r="A8211" s="96" t="s">
        <v>4844</v>
      </c>
      <c r="B8211" s="21" t="s">
        <v>4845</v>
      </c>
      <c r="C8211" s="21"/>
      <c r="D8211" s="22">
        <v>0</v>
      </c>
      <c r="E8211" s="23">
        <v>8.4138503640933782E-2</v>
      </c>
      <c r="F8211" s="23">
        <v>-0.27104296535302336</v>
      </c>
      <c r="G8211" s="23">
        <v>-0.33456430820802247</v>
      </c>
      <c r="H8211" s="23">
        <v>-0.45417945615424526</v>
      </c>
      <c r="I8211" s="25">
        <f t="shared" si="512"/>
        <v>0</v>
      </c>
      <c r="J8211" s="25">
        <f t="shared" si="513"/>
        <v>0</v>
      </c>
      <c r="K8211" s="25">
        <f t="shared" si="514"/>
        <v>0</v>
      </c>
      <c r="L8211" s="25">
        <f t="shared" si="515"/>
        <v>0</v>
      </c>
      <c r="M8211" s="25">
        <v>0</v>
      </c>
      <c r="N8211" s="25" t="e">
        <v>#N/A</v>
      </c>
      <c r="O8211" s="25" t="e">
        <f>VLOOKUP(A8211,'NFkB target TFs'!$E$10:$E$54,1,FALSE)</f>
        <v>#N/A</v>
      </c>
      <c r="P8211" s="25" t="e">
        <f>VLOOKUP(A8211,'all NFkB targets'!$A$6:$A$571,1,FALSE)</f>
        <v>#N/A</v>
      </c>
    </row>
    <row r="8212" spans="1:16" x14ac:dyDescent="0.25">
      <c r="A8212" s="96" t="s">
        <v>6594</v>
      </c>
      <c r="B8212" s="21" t="s">
        <v>6595</v>
      </c>
      <c r="C8212" s="21"/>
      <c r="D8212" s="22">
        <v>0</v>
      </c>
      <c r="E8212" s="23">
        <v>7.6200434895962149E-2</v>
      </c>
      <c r="F8212" s="23">
        <v>1.8873999917750214E-3</v>
      </c>
      <c r="G8212" s="23">
        <v>0.16127292308711227</v>
      </c>
      <c r="H8212" s="23">
        <v>-0.45497518835561546</v>
      </c>
      <c r="I8212" s="25">
        <f t="shared" si="512"/>
        <v>0</v>
      </c>
      <c r="J8212" s="25">
        <f t="shared" si="513"/>
        <v>0</v>
      </c>
      <c r="K8212" s="25">
        <f t="shared" si="514"/>
        <v>0</v>
      </c>
      <c r="L8212" s="25">
        <f t="shared" si="515"/>
        <v>0</v>
      </c>
      <c r="M8212" s="25">
        <v>0</v>
      </c>
      <c r="N8212" s="25" t="e">
        <v>#N/A</v>
      </c>
      <c r="O8212" s="25" t="e">
        <f>VLOOKUP(A8212,'NFkB target TFs'!$E$10:$E$54,1,FALSE)</f>
        <v>#N/A</v>
      </c>
      <c r="P8212" s="25" t="e">
        <f>VLOOKUP(A8212,'all NFkB targets'!$A$6:$A$571,1,FALSE)</f>
        <v>#N/A</v>
      </c>
    </row>
    <row r="8213" spans="1:16" x14ac:dyDescent="0.25">
      <c r="A8213" s="96" t="s">
        <v>4854</v>
      </c>
      <c r="B8213" s="21" t="s">
        <v>941</v>
      </c>
      <c r="C8213" s="21"/>
      <c r="D8213" s="22">
        <v>0</v>
      </c>
      <c r="E8213" s="23">
        <v>1.0453333995815642E-2</v>
      </c>
      <c r="F8213" s="23">
        <v>-0.30167106566194152</v>
      </c>
      <c r="G8213" s="23">
        <v>-0.27071628371045875</v>
      </c>
      <c r="H8213" s="23">
        <v>-0.45520966440692712</v>
      </c>
      <c r="I8213" s="25">
        <f t="shared" si="512"/>
        <v>0</v>
      </c>
      <c r="J8213" s="25">
        <f t="shared" si="513"/>
        <v>0</v>
      </c>
      <c r="K8213" s="25">
        <f t="shared" si="514"/>
        <v>0</v>
      </c>
      <c r="L8213" s="25">
        <f t="shared" si="515"/>
        <v>0</v>
      </c>
      <c r="M8213" s="25">
        <v>0</v>
      </c>
      <c r="N8213" s="25" t="e">
        <v>#N/A</v>
      </c>
      <c r="O8213" s="25" t="e">
        <f>VLOOKUP(A8213,'NFkB target TFs'!$E$10:$E$54,1,FALSE)</f>
        <v>#N/A</v>
      </c>
      <c r="P8213" s="25" t="e">
        <f>VLOOKUP(A8213,'all NFkB targets'!$A$6:$A$571,1,FALSE)</f>
        <v>#N/A</v>
      </c>
    </row>
    <row r="8214" spans="1:16" x14ac:dyDescent="0.25">
      <c r="A8214" s="96" t="s">
        <v>13407</v>
      </c>
      <c r="B8214" s="21" t="s">
        <v>13408</v>
      </c>
      <c r="C8214" s="21"/>
      <c r="D8214" s="22">
        <v>0</v>
      </c>
      <c r="E8214" s="24">
        <v>-0.22862437504796251</v>
      </c>
      <c r="F8214" s="24">
        <v>-0.48714736159701422</v>
      </c>
      <c r="G8214" s="24">
        <v>-0.59480221728544336</v>
      </c>
      <c r="H8214" s="24">
        <v>-0.45546634601092501</v>
      </c>
      <c r="I8214" s="25">
        <f t="shared" si="512"/>
        <v>0</v>
      </c>
      <c r="J8214" s="25">
        <f t="shared" si="513"/>
        <v>0</v>
      </c>
      <c r="K8214" s="25">
        <f t="shared" si="514"/>
        <v>1</v>
      </c>
      <c r="L8214" s="25">
        <f t="shared" si="515"/>
        <v>0</v>
      </c>
      <c r="M8214" s="25">
        <v>1</v>
      </c>
      <c r="N8214" s="25" t="e">
        <v>#N/A</v>
      </c>
      <c r="O8214" s="25" t="e">
        <f>VLOOKUP(A8214,'NFkB target TFs'!$E$10:$E$54,1,FALSE)</f>
        <v>#N/A</v>
      </c>
      <c r="P8214" s="25" t="e">
        <f>VLOOKUP(A8214,'all NFkB targets'!$A$6:$A$571,1,FALSE)</f>
        <v>#N/A</v>
      </c>
    </row>
    <row r="8215" spans="1:16" x14ac:dyDescent="0.25">
      <c r="A8215" s="96" t="s">
        <v>5864</v>
      </c>
      <c r="B8215" s="21" t="s">
        <v>5865</v>
      </c>
      <c r="C8215" s="21"/>
      <c r="D8215" s="22">
        <v>0</v>
      </c>
      <c r="E8215" s="23">
        <v>-0.11795485357498478</v>
      </c>
      <c r="F8215" s="23">
        <v>3.5538560666924575E-2</v>
      </c>
      <c r="G8215" s="23">
        <v>-0.26737547430424313</v>
      </c>
      <c r="H8215" s="23">
        <v>-0.45563712545081203</v>
      </c>
      <c r="I8215" s="25">
        <f t="shared" si="512"/>
        <v>0</v>
      </c>
      <c r="J8215" s="25">
        <f t="shared" si="513"/>
        <v>0</v>
      </c>
      <c r="K8215" s="25">
        <f t="shared" si="514"/>
        <v>0</v>
      </c>
      <c r="L8215" s="25">
        <f t="shared" si="515"/>
        <v>0</v>
      </c>
      <c r="M8215" s="25">
        <v>0</v>
      </c>
      <c r="N8215" s="25" t="e">
        <v>#N/A</v>
      </c>
      <c r="O8215" s="25" t="e">
        <f>VLOOKUP(A8215,'NFkB target TFs'!$E$10:$E$54,1,FALSE)</f>
        <v>#N/A</v>
      </c>
      <c r="P8215" s="25" t="e">
        <f>VLOOKUP(A8215,'all NFkB targets'!$A$6:$A$571,1,FALSE)</f>
        <v>#N/A</v>
      </c>
    </row>
    <row r="8216" spans="1:16" x14ac:dyDescent="0.25">
      <c r="A8216" s="96" t="s">
        <v>4472</v>
      </c>
      <c r="B8216" s="21" t="s">
        <v>4473</v>
      </c>
      <c r="C8216" s="21"/>
      <c r="D8216" s="22">
        <v>0</v>
      </c>
      <c r="E8216" s="23">
        <v>-0.30978827001033998</v>
      </c>
      <c r="F8216" s="23">
        <v>-0.23226827067352596</v>
      </c>
      <c r="G8216" s="23">
        <v>-0.20120653232486732</v>
      </c>
      <c r="H8216" s="23">
        <v>-0.45624422074107901</v>
      </c>
      <c r="I8216" s="25">
        <f t="shared" si="512"/>
        <v>0</v>
      </c>
      <c r="J8216" s="25">
        <f t="shared" si="513"/>
        <v>0</v>
      </c>
      <c r="K8216" s="25">
        <f t="shared" si="514"/>
        <v>0</v>
      </c>
      <c r="L8216" s="25">
        <f t="shared" si="515"/>
        <v>0</v>
      </c>
      <c r="M8216" s="25">
        <v>0</v>
      </c>
      <c r="N8216" s="25" t="e">
        <v>#N/A</v>
      </c>
      <c r="O8216" s="25" t="e">
        <f>VLOOKUP(A8216,'NFkB target TFs'!$E$10:$E$54,1,FALSE)</f>
        <v>#N/A</v>
      </c>
      <c r="P8216" s="25" t="e">
        <f>VLOOKUP(A8216,'all NFkB targets'!$A$6:$A$571,1,FALSE)</f>
        <v>#N/A</v>
      </c>
    </row>
    <row r="8217" spans="1:16" x14ac:dyDescent="0.25">
      <c r="A8217" s="96" t="s">
        <v>2509</v>
      </c>
      <c r="B8217" s="21" t="s">
        <v>941</v>
      </c>
      <c r="C8217" s="21"/>
      <c r="D8217" s="22">
        <v>0</v>
      </c>
      <c r="E8217" s="23">
        <v>7.3716930682783816E-2</v>
      </c>
      <c r="F8217" s="23">
        <v>0.40404591116532301</v>
      </c>
      <c r="G8217" s="23">
        <v>-1.706180787501748E-2</v>
      </c>
      <c r="H8217" s="23">
        <v>-0.45657656266685032</v>
      </c>
      <c r="I8217" s="25">
        <f t="shared" si="512"/>
        <v>0</v>
      </c>
      <c r="J8217" s="25">
        <f t="shared" si="513"/>
        <v>0</v>
      </c>
      <c r="K8217" s="25">
        <f t="shared" si="514"/>
        <v>0</v>
      </c>
      <c r="L8217" s="25">
        <f t="shared" si="515"/>
        <v>0</v>
      </c>
      <c r="M8217" s="25">
        <v>0</v>
      </c>
      <c r="N8217" s="25" t="e">
        <v>#N/A</v>
      </c>
      <c r="O8217" s="25" t="e">
        <f>VLOOKUP(A8217,'NFkB target TFs'!$E$10:$E$54,1,FALSE)</f>
        <v>#N/A</v>
      </c>
      <c r="P8217" s="25" t="e">
        <f>VLOOKUP(A8217,'all NFkB targets'!$A$6:$A$571,1,FALSE)</f>
        <v>#N/A</v>
      </c>
    </row>
    <row r="8218" spans="1:16" x14ac:dyDescent="0.25">
      <c r="A8218" s="96" t="s">
        <v>12082</v>
      </c>
      <c r="B8218" s="21" t="s">
        <v>12083</v>
      </c>
      <c r="C8218" s="21"/>
      <c r="D8218" s="22">
        <v>0</v>
      </c>
      <c r="E8218" s="28">
        <v>0.93384766499507288</v>
      </c>
      <c r="F8218" s="28">
        <v>0.13382161182154267</v>
      </c>
      <c r="G8218" s="24">
        <v>-0.5206609783942201</v>
      </c>
      <c r="H8218" s="24">
        <v>-0.45669957210960704</v>
      </c>
      <c r="I8218" s="25">
        <f t="shared" si="512"/>
        <v>1</v>
      </c>
      <c r="J8218" s="25">
        <f t="shared" si="513"/>
        <v>0</v>
      </c>
      <c r="K8218" s="25">
        <f t="shared" si="514"/>
        <v>0</v>
      </c>
      <c r="L8218" s="25">
        <f t="shared" si="515"/>
        <v>0</v>
      </c>
      <c r="M8218" s="25">
        <v>1</v>
      </c>
      <c r="N8218" s="25" t="e">
        <v>#N/A</v>
      </c>
      <c r="O8218" s="25" t="e">
        <f>VLOOKUP(A8218,'NFkB target TFs'!$E$10:$E$54,1,FALSE)</f>
        <v>#N/A</v>
      </c>
      <c r="P8218" s="25" t="e">
        <f>VLOOKUP(A8218,'all NFkB targets'!$A$6:$A$571,1,FALSE)</f>
        <v>#N/A</v>
      </c>
    </row>
    <row r="8219" spans="1:16" x14ac:dyDescent="0.25">
      <c r="A8219" s="96" t="s">
        <v>7870</v>
      </c>
      <c r="B8219" s="21" t="s">
        <v>7871</v>
      </c>
      <c r="C8219" s="21"/>
      <c r="D8219" s="22">
        <v>0</v>
      </c>
      <c r="E8219" s="23">
        <v>-0.32191738799364217</v>
      </c>
      <c r="F8219" s="23">
        <v>-0.11251888821040283</v>
      </c>
      <c r="G8219" s="23">
        <v>-0.57124505560965677</v>
      </c>
      <c r="H8219" s="23">
        <v>-0.45700259841906987</v>
      </c>
      <c r="I8219" s="25">
        <f t="shared" si="512"/>
        <v>0</v>
      </c>
      <c r="J8219" s="25">
        <f t="shared" si="513"/>
        <v>0</v>
      </c>
      <c r="K8219" s="25">
        <f t="shared" si="514"/>
        <v>0</v>
      </c>
      <c r="L8219" s="25">
        <f t="shared" si="515"/>
        <v>0</v>
      </c>
      <c r="M8219" s="25">
        <v>0</v>
      </c>
      <c r="N8219" s="25" t="e">
        <v>#N/A</v>
      </c>
      <c r="O8219" s="25" t="e">
        <f>VLOOKUP(A8219,'NFkB target TFs'!$E$10:$E$54,1,FALSE)</f>
        <v>#N/A</v>
      </c>
      <c r="P8219" s="25" t="e">
        <f>VLOOKUP(A8219,'all NFkB targets'!$A$6:$A$571,1,FALSE)</f>
        <v>#N/A</v>
      </c>
    </row>
    <row r="8220" spans="1:16" x14ac:dyDescent="0.25">
      <c r="A8220" s="96" t="s">
        <v>14170</v>
      </c>
      <c r="B8220" s="21" t="s">
        <v>14171</v>
      </c>
      <c r="C8220" s="21"/>
      <c r="D8220" s="22">
        <v>0</v>
      </c>
      <c r="E8220" s="23">
        <v>-8.0364795081055082E-2</v>
      </c>
      <c r="F8220" s="28">
        <v>0.11434128264862334</v>
      </c>
      <c r="G8220" s="24">
        <v>-0.99170024663981471</v>
      </c>
      <c r="H8220" s="24">
        <v>-0.45780346916794235</v>
      </c>
      <c r="I8220" s="25">
        <f t="shared" si="512"/>
        <v>0</v>
      </c>
      <c r="J8220" s="25">
        <f t="shared" si="513"/>
        <v>0</v>
      </c>
      <c r="K8220" s="25">
        <f t="shared" si="514"/>
        <v>1</v>
      </c>
      <c r="L8220" s="25">
        <f t="shared" si="515"/>
        <v>0</v>
      </c>
      <c r="M8220" s="25">
        <v>1</v>
      </c>
      <c r="N8220" s="25" t="e">
        <v>#N/A</v>
      </c>
      <c r="O8220" s="25" t="e">
        <f>VLOOKUP(A8220,'NFkB target TFs'!$E$10:$E$54,1,FALSE)</f>
        <v>#N/A</v>
      </c>
      <c r="P8220" s="25" t="e">
        <f>VLOOKUP(A8220,'all NFkB targets'!$A$6:$A$571,1,FALSE)</f>
        <v>#N/A</v>
      </c>
    </row>
    <row r="8221" spans="1:16" x14ac:dyDescent="0.25">
      <c r="A8221" s="96" t="s">
        <v>13794</v>
      </c>
      <c r="B8221" s="21" t="s">
        <v>13795</v>
      </c>
      <c r="C8221" s="21"/>
      <c r="D8221" s="22">
        <v>0</v>
      </c>
      <c r="E8221" s="28">
        <v>0.24176068942481876</v>
      </c>
      <c r="F8221" s="23">
        <v>6.6458362614950708E-2</v>
      </c>
      <c r="G8221" s="24">
        <v>-0.8972348254962309</v>
      </c>
      <c r="H8221" s="24">
        <v>-0.4578148090375348</v>
      </c>
      <c r="I8221" s="25">
        <f t="shared" si="512"/>
        <v>0</v>
      </c>
      <c r="J8221" s="25">
        <f t="shared" si="513"/>
        <v>0</v>
      </c>
      <c r="K8221" s="25">
        <f t="shared" si="514"/>
        <v>1</v>
      </c>
      <c r="L8221" s="25">
        <f t="shared" si="515"/>
        <v>0</v>
      </c>
      <c r="M8221" s="25">
        <v>1</v>
      </c>
      <c r="N8221" s="25" t="e">
        <v>#N/A</v>
      </c>
      <c r="O8221" s="25" t="e">
        <f>VLOOKUP(A8221,'NFkB target TFs'!$E$10:$E$54,1,FALSE)</f>
        <v>#N/A</v>
      </c>
      <c r="P8221" s="25" t="e">
        <f>VLOOKUP(A8221,'all NFkB targets'!$A$6:$A$571,1,FALSE)</f>
        <v>#N/A</v>
      </c>
    </row>
    <row r="8222" spans="1:16" x14ac:dyDescent="0.25">
      <c r="A8222" s="96" t="s">
        <v>3041</v>
      </c>
      <c r="B8222" s="21" t="s">
        <v>3042</v>
      </c>
      <c r="C8222" s="21"/>
      <c r="D8222" s="22">
        <v>0</v>
      </c>
      <c r="E8222" s="23">
        <v>-0.47165714061385838</v>
      </c>
      <c r="F8222" s="23">
        <v>-0.31912875322867595</v>
      </c>
      <c r="G8222" s="23">
        <v>7.7559198664571963E-2</v>
      </c>
      <c r="H8222" s="23">
        <v>-0.45786824158982004</v>
      </c>
      <c r="I8222" s="25">
        <f t="shared" si="512"/>
        <v>0</v>
      </c>
      <c r="J8222" s="25">
        <f t="shared" si="513"/>
        <v>0</v>
      </c>
      <c r="K8222" s="25">
        <f t="shared" si="514"/>
        <v>0</v>
      </c>
      <c r="L8222" s="25">
        <f t="shared" si="515"/>
        <v>0</v>
      </c>
      <c r="M8222" s="25">
        <v>0</v>
      </c>
      <c r="N8222" s="25" t="e">
        <v>#N/A</v>
      </c>
      <c r="O8222" s="25" t="e">
        <f>VLOOKUP(A8222,'NFkB target TFs'!$E$10:$E$54,1,FALSE)</f>
        <v>#N/A</v>
      </c>
      <c r="P8222" s="25" t="e">
        <f>VLOOKUP(A8222,'all NFkB targets'!$A$6:$A$571,1,FALSE)</f>
        <v>#N/A</v>
      </c>
    </row>
    <row r="8223" spans="1:16" x14ac:dyDescent="0.25">
      <c r="A8223" s="96" t="s">
        <v>14010</v>
      </c>
      <c r="B8223" s="21" t="s">
        <v>941</v>
      </c>
      <c r="C8223" s="21"/>
      <c r="D8223" s="22">
        <v>0</v>
      </c>
      <c r="E8223" s="24">
        <v>-0.41350059166477282</v>
      </c>
      <c r="F8223" s="28">
        <v>0.37131205676901452</v>
      </c>
      <c r="G8223" s="24">
        <v>-0.71108278706634054</v>
      </c>
      <c r="H8223" s="24">
        <v>-0.4581911680333498</v>
      </c>
      <c r="I8223" s="25">
        <f t="shared" si="512"/>
        <v>0</v>
      </c>
      <c r="J8223" s="25">
        <f t="shared" si="513"/>
        <v>0</v>
      </c>
      <c r="K8223" s="25">
        <f t="shared" si="514"/>
        <v>1</v>
      </c>
      <c r="L8223" s="25">
        <f t="shared" si="515"/>
        <v>0</v>
      </c>
      <c r="M8223" s="25">
        <v>1</v>
      </c>
      <c r="N8223" s="25" t="e">
        <v>#N/A</v>
      </c>
      <c r="O8223" s="25" t="e">
        <f>VLOOKUP(A8223,'NFkB target TFs'!$E$10:$E$54,1,FALSE)</f>
        <v>#N/A</v>
      </c>
      <c r="P8223" s="25" t="e">
        <f>VLOOKUP(A8223,'all NFkB targets'!$A$6:$A$571,1,FALSE)</f>
        <v>#N/A</v>
      </c>
    </row>
    <row r="8224" spans="1:16" x14ac:dyDescent="0.25">
      <c r="A8224" s="96" t="s">
        <v>12563</v>
      </c>
      <c r="B8224" s="21" t="s">
        <v>12564</v>
      </c>
      <c r="C8224" s="21"/>
      <c r="D8224" s="22">
        <v>0</v>
      </c>
      <c r="E8224" s="24">
        <v>-0.14435455587802615</v>
      </c>
      <c r="F8224" s="24">
        <v>-0.75940477298037889</v>
      </c>
      <c r="G8224" s="28">
        <v>0.20354130687272171</v>
      </c>
      <c r="H8224" s="24">
        <v>-0.4588037054954141</v>
      </c>
      <c r="I8224" s="25">
        <f t="shared" si="512"/>
        <v>0</v>
      </c>
      <c r="J8224" s="25">
        <f t="shared" si="513"/>
        <v>1</v>
      </c>
      <c r="K8224" s="25">
        <f t="shared" si="514"/>
        <v>0</v>
      </c>
      <c r="L8224" s="25">
        <f t="shared" si="515"/>
        <v>0</v>
      </c>
      <c r="M8224" s="25">
        <v>1</v>
      </c>
      <c r="N8224" s="25" t="e">
        <v>#N/A</v>
      </c>
      <c r="O8224" s="25" t="e">
        <f>VLOOKUP(A8224,'NFkB target TFs'!$E$10:$E$54,1,FALSE)</f>
        <v>#N/A</v>
      </c>
      <c r="P8224" s="25" t="e">
        <f>VLOOKUP(A8224,'all NFkB targets'!$A$6:$A$571,1,FALSE)</f>
        <v>#N/A</v>
      </c>
    </row>
    <row r="8225" spans="1:16" x14ac:dyDescent="0.25">
      <c r="A8225" s="96" t="s">
        <v>399</v>
      </c>
      <c r="B8225" s="21" t="s">
        <v>400</v>
      </c>
      <c r="C8225" s="21"/>
      <c r="D8225" s="22">
        <v>0</v>
      </c>
      <c r="E8225" s="23">
        <v>-0.23815541096775622</v>
      </c>
      <c r="F8225" s="23">
        <v>-0.31993941692752015</v>
      </c>
      <c r="G8225" s="23">
        <v>-0.31302303778313589</v>
      </c>
      <c r="H8225" s="23">
        <v>-0.45910630987936857</v>
      </c>
      <c r="I8225" s="25">
        <f t="shared" si="512"/>
        <v>0</v>
      </c>
      <c r="J8225" s="25">
        <f t="shared" si="513"/>
        <v>0</v>
      </c>
      <c r="K8225" s="25">
        <f t="shared" si="514"/>
        <v>0</v>
      </c>
      <c r="L8225" s="25">
        <f t="shared" si="515"/>
        <v>0</v>
      </c>
      <c r="M8225" s="25">
        <v>0</v>
      </c>
      <c r="N8225" s="25" t="e">
        <v>#N/A</v>
      </c>
      <c r="O8225" s="25" t="e">
        <f>VLOOKUP(A8225,'NFkB target TFs'!$E$10:$E$54,1,FALSE)</f>
        <v>#N/A</v>
      </c>
      <c r="P8225" s="25" t="e">
        <f>VLOOKUP(A8225,'all NFkB targets'!$A$6:$A$571,1,FALSE)</f>
        <v>#N/A</v>
      </c>
    </row>
    <row r="8226" spans="1:16" x14ac:dyDescent="0.25">
      <c r="A8226" s="96" t="s">
        <v>3093</v>
      </c>
      <c r="B8226" s="21" t="s">
        <v>3094</v>
      </c>
      <c r="C8226" s="21"/>
      <c r="D8226" s="22">
        <v>0</v>
      </c>
      <c r="E8226" s="23">
        <v>-0.15797144650546924</v>
      </c>
      <c r="F8226" s="23">
        <v>7.9695250765245806E-2</v>
      </c>
      <c r="G8226" s="23">
        <v>-0.45510868454386205</v>
      </c>
      <c r="H8226" s="23">
        <v>-0.46039995746490453</v>
      </c>
      <c r="I8226" s="25">
        <f t="shared" si="512"/>
        <v>0</v>
      </c>
      <c r="J8226" s="25">
        <f t="shared" si="513"/>
        <v>0</v>
      </c>
      <c r="K8226" s="25">
        <f t="shared" si="514"/>
        <v>0</v>
      </c>
      <c r="L8226" s="25">
        <f t="shared" si="515"/>
        <v>0</v>
      </c>
      <c r="M8226" s="25">
        <v>0</v>
      </c>
      <c r="N8226" s="25" t="e">
        <v>#N/A</v>
      </c>
      <c r="O8226" s="25" t="e">
        <f>VLOOKUP(A8226,'NFkB target TFs'!$E$10:$E$54,1,FALSE)</f>
        <v>#N/A</v>
      </c>
      <c r="P8226" s="25" t="e">
        <f>VLOOKUP(A8226,'all NFkB targets'!$A$6:$A$571,1,FALSE)</f>
        <v>#N/A</v>
      </c>
    </row>
    <row r="8227" spans="1:16" x14ac:dyDescent="0.25">
      <c r="A8227" s="96" t="s">
        <v>10924</v>
      </c>
      <c r="B8227" s="21" t="s">
        <v>10925</v>
      </c>
      <c r="C8227" s="21"/>
      <c r="D8227" s="22">
        <v>0</v>
      </c>
      <c r="E8227" s="23">
        <v>3.6569142382114117E-2</v>
      </c>
      <c r="F8227" s="23">
        <v>0.18277760351437575</v>
      </c>
      <c r="G8227" s="23">
        <v>0.22444747918497149</v>
      </c>
      <c r="H8227" s="23">
        <v>-0.4611288991716298</v>
      </c>
      <c r="I8227" s="25">
        <f t="shared" si="512"/>
        <v>0</v>
      </c>
      <c r="J8227" s="25">
        <f t="shared" si="513"/>
        <v>0</v>
      </c>
      <c r="K8227" s="25">
        <f t="shared" si="514"/>
        <v>0</v>
      </c>
      <c r="L8227" s="25">
        <f t="shared" si="515"/>
        <v>0</v>
      </c>
      <c r="M8227" s="25">
        <v>0</v>
      </c>
      <c r="N8227" s="25" t="e">
        <v>#N/A</v>
      </c>
      <c r="O8227" s="25" t="e">
        <f>VLOOKUP(A8227,'NFkB target TFs'!$E$10:$E$54,1,FALSE)</f>
        <v>#N/A</v>
      </c>
      <c r="P8227" s="25" t="e">
        <f>VLOOKUP(A8227,'all NFkB targets'!$A$6:$A$571,1,FALSE)</f>
        <v>#N/A</v>
      </c>
    </row>
    <row r="8228" spans="1:16" x14ac:dyDescent="0.25">
      <c r="A8228" s="96" t="s">
        <v>6239</v>
      </c>
      <c r="B8228" s="21" t="s">
        <v>6240</v>
      </c>
      <c r="C8228" s="21"/>
      <c r="D8228" s="22">
        <v>0</v>
      </c>
      <c r="E8228" s="23">
        <v>-0.27627959973613342</v>
      </c>
      <c r="F8228" s="23">
        <v>0.10945413580430521</v>
      </c>
      <c r="G8228" s="23">
        <v>2.2424463771660672E-2</v>
      </c>
      <c r="H8228" s="23">
        <v>-0.46126605942677562</v>
      </c>
      <c r="I8228" s="25">
        <f t="shared" si="512"/>
        <v>0</v>
      </c>
      <c r="J8228" s="25">
        <f t="shared" si="513"/>
        <v>0</v>
      </c>
      <c r="K8228" s="25">
        <f t="shared" si="514"/>
        <v>0</v>
      </c>
      <c r="L8228" s="25">
        <f t="shared" si="515"/>
        <v>0</v>
      </c>
      <c r="M8228" s="25">
        <v>0</v>
      </c>
      <c r="N8228" s="25" t="e">
        <v>#N/A</v>
      </c>
      <c r="O8228" s="25" t="e">
        <f>VLOOKUP(A8228,'NFkB target TFs'!$E$10:$E$54,1,FALSE)</f>
        <v>#N/A</v>
      </c>
      <c r="P8228" s="25" t="e">
        <f>VLOOKUP(A8228,'all NFkB targets'!$A$6:$A$571,1,FALSE)</f>
        <v>#N/A</v>
      </c>
    </row>
    <row r="8229" spans="1:16" x14ac:dyDescent="0.25">
      <c r="A8229" s="96" t="s">
        <v>12549</v>
      </c>
      <c r="B8229" s="21" t="s">
        <v>12550</v>
      </c>
      <c r="C8229" s="21"/>
      <c r="D8229" s="22">
        <v>0</v>
      </c>
      <c r="E8229" s="28">
        <v>0.36350603798259029</v>
      </c>
      <c r="F8229" s="28">
        <v>0.65801028408458517</v>
      </c>
      <c r="G8229" s="23">
        <v>5.8482689914137631E-2</v>
      </c>
      <c r="H8229" s="24">
        <v>-0.46147447000951675</v>
      </c>
      <c r="I8229" s="25">
        <f t="shared" si="512"/>
        <v>0</v>
      </c>
      <c r="J8229" s="25">
        <f t="shared" si="513"/>
        <v>1</v>
      </c>
      <c r="K8229" s="25">
        <f t="shared" si="514"/>
        <v>0</v>
      </c>
      <c r="L8229" s="25">
        <f t="shared" si="515"/>
        <v>0</v>
      </c>
      <c r="M8229" s="25">
        <v>1</v>
      </c>
      <c r="N8229" s="25" t="e">
        <v>#N/A</v>
      </c>
      <c r="O8229" s="25" t="e">
        <f>VLOOKUP(A8229,'NFkB target TFs'!$E$10:$E$54,1,FALSE)</f>
        <v>#N/A</v>
      </c>
      <c r="P8229" s="25" t="e">
        <f>VLOOKUP(A8229,'all NFkB targets'!$A$6:$A$571,1,FALSE)</f>
        <v>#N/A</v>
      </c>
    </row>
    <row r="8230" spans="1:16" x14ac:dyDescent="0.25">
      <c r="A8230" s="96" t="s">
        <v>11980</v>
      </c>
      <c r="B8230" s="21" t="s">
        <v>11981</v>
      </c>
      <c r="C8230" s="21"/>
      <c r="D8230" s="22">
        <v>0</v>
      </c>
      <c r="E8230" s="24">
        <v>-0.5970738020092482</v>
      </c>
      <c r="F8230" s="23">
        <v>-7.1378710126040398E-2</v>
      </c>
      <c r="G8230" s="24">
        <v>-0.4875376008553915</v>
      </c>
      <c r="H8230" s="24">
        <v>-0.46150635598443768</v>
      </c>
      <c r="I8230" s="25">
        <f t="shared" si="512"/>
        <v>1</v>
      </c>
      <c r="J8230" s="25">
        <f t="shared" si="513"/>
        <v>0</v>
      </c>
      <c r="K8230" s="25">
        <f t="shared" si="514"/>
        <v>0</v>
      </c>
      <c r="L8230" s="25">
        <f t="shared" si="515"/>
        <v>0</v>
      </c>
      <c r="M8230" s="25">
        <v>1</v>
      </c>
      <c r="N8230" s="25" t="e">
        <v>#N/A</v>
      </c>
      <c r="O8230" s="25" t="e">
        <f>VLOOKUP(A8230,'NFkB target TFs'!$E$10:$E$54,1,FALSE)</f>
        <v>#N/A</v>
      </c>
      <c r="P8230" s="25" t="e">
        <f>VLOOKUP(A8230,'all NFkB targets'!$A$6:$A$571,1,FALSE)</f>
        <v>#N/A</v>
      </c>
    </row>
    <row r="8231" spans="1:16" x14ac:dyDescent="0.25">
      <c r="A8231" s="96" t="s">
        <v>2247</v>
      </c>
      <c r="B8231" s="21" t="s">
        <v>2248</v>
      </c>
      <c r="C8231" s="21"/>
      <c r="D8231" s="22">
        <v>0</v>
      </c>
      <c r="E8231" s="23">
        <v>0.24875478110582858</v>
      </c>
      <c r="F8231" s="23">
        <v>3.3265217674467974E-2</v>
      </c>
      <c r="G8231" s="23">
        <v>-4.2609738577512768E-2</v>
      </c>
      <c r="H8231" s="23">
        <v>-0.46196944471893253</v>
      </c>
      <c r="I8231" s="25">
        <f t="shared" si="512"/>
        <v>0</v>
      </c>
      <c r="J8231" s="25">
        <f t="shared" si="513"/>
        <v>0</v>
      </c>
      <c r="K8231" s="25">
        <f t="shared" si="514"/>
        <v>0</v>
      </c>
      <c r="L8231" s="25">
        <f t="shared" si="515"/>
        <v>0</v>
      </c>
      <c r="M8231" s="25">
        <v>0</v>
      </c>
      <c r="N8231" s="25" t="e">
        <v>#N/A</v>
      </c>
      <c r="O8231" s="25" t="e">
        <f>VLOOKUP(A8231,'NFkB target TFs'!$E$10:$E$54,1,FALSE)</f>
        <v>#N/A</v>
      </c>
      <c r="P8231" s="25" t="e">
        <f>VLOOKUP(A8231,'all NFkB targets'!$A$6:$A$571,1,FALSE)</f>
        <v>#N/A</v>
      </c>
    </row>
    <row r="8232" spans="1:16" x14ac:dyDescent="0.25">
      <c r="A8232" s="96" t="s">
        <v>14385</v>
      </c>
      <c r="B8232" s="21" t="s">
        <v>14386</v>
      </c>
      <c r="C8232" s="21"/>
      <c r="D8232" s="22">
        <v>0</v>
      </c>
      <c r="E8232" s="24">
        <v>-0.98602947369518323</v>
      </c>
      <c r="F8232" s="24">
        <v>-0.39662723460904631</v>
      </c>
      <c r="G8232" s="24">
        <v>-0.59038180695196463</v>
      </c>
      <c r="H8232" s="24">
        <v>-0.46220643992448723</v>
      </c>
      <c r="I8232" s="25">
        <f t="shared" si="512"/>
        <v>1</v>
      </c>
      <c r="J8232" s="25">
        <f t="shared" si="513"/>
        <v>0</v>
      </c>
      <c r="K8232" s="25">
        <f t="shared" si="514"/>
        <v>1</v>
      </c>
      <c r="L8232" s="25">
        <f t="shared" si="515"/>
        <v>0</v>
      </c>
      <c r="M8232" s="25">
        <v>1</v>
      </c>
      <c r="N8232" s="25" t="e">
        <v>#N/A</v>
      </c>
      <c r="O8232" s="25" t="e">
        <f>VLOOKUP(A8232,'NFkB target TFs'!$E$10:$E$54,1,FALSE)</f>
        <v>#N/A</v>
      </c>
      <c r="P8232" s="25" t="e">
        <f>VLOOKUP(A8232,'all NFkB targets'!$A$6:$A$571,1,FALSE)</f>
        <v>#N/A</v>
      </c>
    </row>
    <row r="8233" spans="1:16" x14ac:dyDescent="0.25">
      <c r="A8233" s="96" t="s">
        <v>14389</v>
      </c>
      <c r="B8233" s="21" t="s">
        <v>14390</v>
      </c>
      <c r="C8233" s="21"/>
      <c r="D8233" s="22">
        <v>0</v>
      </c>
      <c r="E8233" s="24">
        <v>-1.0821949697030364</v>
      </c>
      <c r="F8233" s="24">
        <v>-0.34251980997197035</v>
      </c>
      <c r="G8233" s="24">
        <v>-0.83358442548403722</v>
      </c>
      <c r="H8233" s="24">
        <v>-0.46222089060379962</v>
      </c>
      <c r="I8233" s="25">
        <f t="shared" si="512"/>
        <v>1</v>
      </c>
      <c r="J8233" s="25">
        <f t="shared" si="513"/>
        <v>0</v>
      </c>
      <c r="K8233" s="25">
        <f t="shared" si="514"/>
        <v>1</v>
      </c>
      <c r="L8233" s="25">
        <f t="shared" si="515"/>
        <v>0</v>
      </c>
      <c r="M8233" s="25">
        <v>1</v>
      </c>
      <c r="N8233" s="25" t="e">
        <v>#N/A</v>
      </c>
      <c r="O8233" s="25" t="e">
        <f>VLOOKUP(A8233,'NFkB target TFs'!$E$10:$E$54,1,FALSE)</f>
        <v>#N/A</v>
      </c>
      <c r="P8233" s="25" t="e">
        <f>VLOOKUP(A8233,'all NFkB targets'!$A$6:$A$571,1,FALSE)</f>
        <v>#N/A</v>
      </c>
    </row>
    <row r="8234" spans="1:16" x14ac:dyDescent="0.25">
      <c r="A8234" s="96" t="s">
        <v>6848</v>
      </c>
      <c r="B8234" s="21" t="s">
        <v>6849</v>
      </c>
      <c r="C8234" s="21"/>
      <c r="D8234" s="22">
        <v>0</v>
      </c>
      <c r="E8234" s="23">
        <v>-4.0091866917273178E-2</v>
      </c>
      <c r="F8234" s="23">
        <v>0.12191267715395497</v>
      </c>
      <c r="G8234" s="23">
        <v>-0.54191047137551862</v>
      </c>
      <c r="H8234" s="23">
        <v>-0.46318683557846918</v>
      </c>
      <c r="I8234" s="25">
        <f t="shared" si="512"/>
        <v>0</v>
      </c>
      <c r="J8234" s="25">
        <f t="shared" si="513"/>
        <v>0</v>
      </c>
      <c r="K8234" s="25">
        <f t="shared" si="514"/>
        <v>0</v>
      </c>
      <c r="L8234" s="25">
        <f t="shared" si="515"/>
        <v>0</v>
      </c>
      <c r="M8234" s="25">
        <v>0</v>
      </c>
      <c r="N8234" s="25" t="e">
        <v>#N/A</v>
      </c>
      <c r="O8234" s="25" t="e">
        <f>VLOOKUP(A8234,'NFkB target TFs'!$E$10:$E$54,1,FALSE)</f>
        <v>#N/A</v>
      </c>
      <c r="P8234" s="25" t="e">
        <f>VLOOKUP(A8234,'all NFkB targets'!$A$6:$A$571,1,FALSE)</f>
        <v>#N/A</v>
      </c>
    </row>
    <row r="8235" spans="1:16" x14ac:dyDescent="0.25">
      <c r="A8235" s="96" t="s">
        <v>7443</v>
      </c>
      <c r="B8235" s="21" t="s">
        <v>7444</v>
      </c>
      <c r="C8235" s="21"/>
      <c r="D8235" s="22">
        <v>0</v>
      </c>
      <c r="E8235" s="23">
        <v>0.10893343171699506</v>
      </c>
      <c r="F8235" s="23">
        <v>-0.23067260041333318</v>
      </c>
      <c r="G8235" s="23">
        <v>-7.8187594284597914E-2</v>
      </c>
      <c r="H8235" s="23">
        <v>-0.46421847120856552</v>
      </c>
      <c r="I8235" s="25">
        <f t="shared" si="512"/>
        <v>0</v>
      </c>
      <c r="J8235" s="25">
        <f t="shared" si="513"/>
        <v>0</v>
      </c>
      <c r="K8235" s="25">
        <f t="shared" si="514"/>
        <v>0</v>
      </c>
      <c r="L8235" s="25">
        <f t="shared" si="515"/>
        <v>0</v>
      </c>
      <c r="M8235" s="25">
        <v>0</v>
      </c>
      <c r="N8235" s="25" t="e">
        <v>#N/A</v>
      </c>
      <c r="O8235" s="25" t="e">
        <f>VLOOKUP(A8235,'NFkB target TFs'!$E$10:$E$54,1,FALSE)</f>
        <v>#N/A</v>
      </c>
      <c r="P8235" s="25" t="e">
        <f>VLOOKUP(A8235,'all NFkB targets'!$A$6:$A$571,1,FALSE)</f>
        <v>#N/A</v>
      </c>
    </row>
    <row r="8236" spans="1:16" x14ac:dyDescent="0.25">
      <c r="A8236" s="96" t="s">
        <v>3165</v>
      </c>
      <c r="B8236" s="21" t="s">
        <v>3166</v>
      </c>
      <c r="C8236" s="21"/>
      <c r="D8236" s="22">
        <v>0</v>
      </c>
      <c r="E8236" s="23">
        <v>-0.1531935325327467</v>
      </c>
      <c r="F8236" s="23">
        <v>-0.29149230162607653</v>
      </c>
      <c r="G8236" s="23">
        <v>-0.36044328086316496</v>
      </c>
      <c r="H8236" s="23">
        <v>-0.46487539272638917</v>
      </c>
      <c r="I8236" s="25">
        <f t="shared" ref="I8236:I8281" si="516">IF(ABS(E8236)&gt;0.585,1,0)</f>
        <v>0</v>
      </c>
      <c r="J8236" s="25">
        <f t="shared" ref="J8236:J8281" si="517">IF(ABS(F8236)&gt;0.585,1,0)</f>
        <v>0</v>
      </c>
      <c r="K8236" s="25">
        <f t="shared" ref="K8236:K8281" si="518">IF(ABS(G8236)&gt;0.585,1,0)</f>
        <v>0</v>
      </c>
      <c r="L8236" s="25">
        <f t="shared" ref="L8236:L8281" si="519">IF(ABS(H8236)&gt;0.585,1,0)</f>
        <v>0</v>
      </c>
      <c r="M8236" s="25">
        <v>0</v>
      </c>
      <c r="N8236" s="25" t="e">
        <v>#N/A</v>
      </c>
      <c r="O8236" s="25" t="e">
        <f>VLOOKUP(A8236,'NFkB target TFs'!$E$10:$E$54,1,FALSE)</f>
        <v>#N/A</v>
      </c>
      <c r="P8236" s="25" t="e">
        <f>VLOOKUP(A8236,'all NFkB targets'!$A$6:$A$571,1,FALSE)</f>
        <v>#N/A</v>
      </c>
    </row>
    <row r="8237" spans="1:16" x14ac:dyDescent="0.25">
      <c r="A8237" s="96" t="s">
        <v>8825</v>
      </c>
      <c r="B8237" s="21" t="s">
        <v>8826</v>
      </c>
      <c r="C8237" s="21"/>
      <c r="D8237" s="22">
        <v>0</v>
      </c>
      <c r="E8237" s="23">
        <v>-0.33226528387795329</v>
      </c>
      <c r="F8237" s="23">
        <v>-0.1979674229651926</v>
      </c>
      <c r="G8237" s="23">
        <v>-0.35771415073130752</v>
      </c>
      <c r="H8237" s="23">
        <v>-0.46561690983163079</v>
      </c>
      <c r="I8237" s="25">
        <f t="shared" si="516"/>
        <v>0</v>
      </c>
      <c r="J8237" s="25">
        <f t="shared" si="517"/>
        <v>0</v>
      </c>
      <c r="K8237" s="25">
        <f t="shared" si="518"/>
        <v>0</v>
      </c>
      <c r="L8237" s="25">
        <f t="shared" si="519"/>
        <v>0</v>
      </c>
      <c r="M8237" s="25">
        <v>0</v>
      </c>
      <c r="N8237" s="25" t="e">
        <v>#N/A</v>
      </c>
      <c r="O8237" s="25" t="e">
        <f>VLOOKUP(A8237,'NFkB target TFs'!$E$10:$E$54,1,FALSE)</f>
        <v>#N/A</v>
      </c>
      <c r="P8237" s="25" t="e">
        <f>VLOOKUP(A8237,'all NFkB targets'!$A$6:$A$571,1,FALSE)</f>
        <v>#N/A</v>
      </c>
    </row>
    <row r="8238" spans="1:16" x14ac:dyDescent="0.25">
      <c r="A8238" s="96" t="s">
        <v>14240</v>
      </c>
      <c r="B8238" s="21" t="s">
        <v>14241</v>
      </c>
      <c r="C8238" s="21"/>
      <c r="D8238" s="22">
        <v>0</v>
      </c>
      <c r="E8238" s="28">
        <v>0.57435675954510368</v>
      </c>
      <c r="F8238" s="24">
        <v>-0.18204836283103953</v>
      </c>
      <c r="G8238" s="24">
        <v>-0.81832678154081184</v>
      </c>
      <c r="H8238" s="24">
        <v>-0.46621381977451654</v>
      </c>
      <c r="I8238" s="25">
        <f t="shared" si="516"/>
        <v>0</v>
      </c>
      <c r="J8238" s="25">
        <f t="shared" si="517"/>
        <v>0</v>
      </c>
      <c r="K8238" s="25">
        <f t="shared" si="518"/>
        <v>1</v>
      </c>
      <c r="L8238" s="25">
        <f t="shared" si="519"/>
        <v>0</v>
      </c>
      <c r="M8238" s="25">
        <v>1</v>
      </c>
      <c r="N8238" s="25" t="e">
        <v>#N/A</v>
      </c>
      <c r="O8238" s="25" t="e">
        <f>VLOOKUP(A8238,'NFkB target TFs'!$E$10:$E$54,1,FALSE)</f>
        <v>#N/A</v>
      </c>
      <c r="P8238" s="25" t="e">
        <f>VLOOKUP(A8238,'all NFkB targets'!$A$6:$A$571,1,FALSE)</f>
        <v>#N/A</v>
      </c>
    </row>
    <row r="8239" spans="1:16" x14ac:dyDescent="0.25">
      <c r="A8239" s="96" t="s">
        <v>13790</v>
      </c>
      <c r="B8239" s="21" t="s">
        <v>13791</v>
      </c>
      <c r="C8239" s="21"/>
      <c r="D8239" s="22">
        <v>0</v>
      </c>
      <c r="E8239" s="23">
        <v>-8.3574282654634652E-2</v>
      </c>
      <c r="F8239" s="24">
        <v>-0.25276607037996651</v>
      </c>
      <c r="G8239" s="24">
        <v>-0.6350428368392691</v>
      </c>
      <c r="H8239" s="24">
        <v>-0.46663995559613169</v>
      </c>
      <c r="I8239" s="25">
        <f t="shared" si="516"/>
        <v>0</v>
      </c>
      <c r="J8239" s="25">
        <f t="shared" si="517"/>
        <v>0</v>
      </c>
      <c r="K8239" s="25">
        <f t="shared" si="518"/>
        <v>1</v>
      </c>
      <c r="L8239" s="25">
        <f t="shared" si="519"/>
        <v>0</v>
      </c>
      <c r="M8239" s="25">
        <v>1</v>
      </c>
      <c r="N8239" s="25" t="e">
        <v>#N/A</v>
      </c>
      <c r="O8239" s="25" t="e">
        <f>VLOOKUP(A8239,'NFkB target TFs'!$E$10:$E$54,1,FALSE)</f>
        <v>#N/A</v>
      </c>
      <c r="P8239" s="25" t="e">
        <f>VLOOKUP(A8239,'all NFkB targets'!$A$6:$A$571,1,FALSE)</f>
        <v>#N/A</v>
      </c>
    </row>
    <row r="8240" spans="1:16" x14ac:dyDescent="0.25">
      <c r="A8240" s="96" t="s">
        <v>13996</v>
      </c>
      <c r="B8240" s="21" t="s">
        <v>941</v>
      </c>
      <c r="C8240" s="21"/>
      <c r="D8240" s="22">
        <v>0</v>
      </c>
      <c r="E8240" s="28">
        <v>0.27563742557930554</v>
      </c>
      <c r="F8240" s="28">
        <v>0.12431797930053107</v>
      </c>
      <c r="G8240" s="24">
        <v>-0.64587583337716536</v>
      </c>
      <c r="H8240" s="24">
        <v>-0.46686616904320327</v>
      </c>
      <c r="I8240" s="25">
        <f t="shared" si="516"/>
        <v>0</v>
      </c>
      <c r="J8240" s="25">
        <f t="shared" si="517"/>
        <v>0</v>
      </c>
      <c r="K8240" s="25">
        <f t="shared" si="518"/>
        <v>1</v>
      </c>
      <c r="L8240" s="25">
        <f t="shared" si="519"/>
        <v>0</v>
      </c>
      <c r="M8240" s="25">
        <v>1</v>
      </c>
      <c r="N8240" s="25" t="e">
        <v>#N/A</v>
      </c>
      <c r="O8240" s="25" t="e">
        <f>VLOOKUP(A8240,'NFkB target TFs'!$E$10:$E$54,1,FALSE)</f>
        <v>#N/A</v>
      </c>
      <c r="P8240" s="25" t="e">
        <f>VLOOKUP(A8240,'all NFkB targets'!$A$6:$A$571,1,FALSE)</f>
        <v>#N/A</v>
      </c>
    </row>
    <row r="8241" spans="1:16" x14ac:dyDescent="0.25">
      <c r="A8241" s="96" t="s">
        <v>2434</v>
      </c>
      <c r="B8241" s="21" t="s">
        <v>941</v>
      </c>
      <c r="C8241" s="21"/>
      <c r="D8241" s="22">
        <v>0</v>
      </c>
      <c r="E8241" s="23">
        <v>-0.31051109379632352</v>
      </c>
      <c r="F8241" s="23">
        <v>-0.43184246143850641</v>
      </c>
      <c r="G8241" s="23">
        <v>-0.56150015162792377</v>
      </c>
      <c r="H8241" s="23">
        <v>-0.46752263800778726</v>
      </c>
      <c r="I8241" s="25">
        <f t="shared" si="516"/>
        <v>0</v>
      </c>
      <c r="J8241" s="25">
        <f t="shared" si="517"/>
        <v>0</v>
      </c>
      <c r="K8241" s="25">
        <f t="shared" si="518"/>
        <v>0</v>
      </c>
      <c r="L8241" s="25">
        <f t="shared" si="519"/>
        <v>0</v>
      </c>
      <c r="M8241" s="25">
        <v>0</v>
      </c>
      <c r="N8241" s="25" t="e">
        <v>#N/A</v>
      </c>
      <c r="O8241" s="25" t="e">
        <f>VLOOKUP(A8241,'NFkB target TFs'!$E$10:$E$54,1,FALSE)</f>
        <v>#N/A</v>
      </c>
      <c r="P8241" s="25" t="e">
        <f>VLOOKUP(A8241,'all NFkB targets'!$A$6:$A$571,1,FALSE)</f>
        <v>#N/A</v>
      </c>
    </row>
    <row r="8242" spans="1:16" x14ac:dyDescent="0.25">
      <c r="A8242" s="96" t="s">
        <v>14573</v>
      </c>
      <c r="B8242" s="21" t="s">
        <v>14574</v>
      </c>
      <c r="C8242" s="21"/>
      <c r="D8242" s="22">
        <v>0</v>
      </c>
      <c r="E8242" s="28">
        <v>0.1913781111086299</v>
      </c>
      <c r="F8242" s="24">
        <v>-1.1725794548882902</v>
      </c>
      <c r="G8242" s="24">
        <v>-1.1315093986227496</v>
      </c>
      <c r="H8242" s="24">
        <v>-0.46814745855095891</v>
      </c>
      <c r="I8242" s="25">
        <f t="shared" si="516"/>
        <v>0</v>
      </c>
      <c r="J8242" s="25">
        <f t="shared" si="517"/>
        <v>1</v>
      </c>
      <c r="K8242" s="25">
        <f t="shared" si="518"/>
        <v>1</v>
      </c>
      <c r="L8242" s="25">
        <f t="shared" si="519"/>
        <v>0</v>
      </c>
      <c r="M8242" s="25">
        <v>1</v>
      </c>
      <c r="N8242" s="25" t="e">
        <v>#N/A</v>
      </c>
      <c r="O8242" s="25" t="e">
        <f>VLOOKUP(A8242,'NFkB target TFs'!$E$10:$E$54,1,FALSE)</f>
        <v>#N/A</v>
      </c>
      <c r="P8242" s="25" t="e">
        <f>VLOOKUP(A8242,'all NFkB targets'!$A$6:$A$571,1,FALSE)</f>
        <v>#N/A</v>
      </c>
    </row>
    <row r="8243" spans="1:16" x14ac:dyDescent="0.25">
      <c r="A8243" s="96" t="s">
        <v>11817</v>
      </c>
      <c r="B8243" s="21" t="s">
        <v>941</v>
      </c>
      <c r="C8243" s="21"/>
      <c r="D8243" s="22">
        <v>0</v>
      </c>
      <c r="E8243" s="23">
        <v>0.15935157261265986</v>
      </c>
      <c r="F8243" s="23">
        <v>0.15463334948972179</v>
      </c>
      <c r="G8243" s="23">
        <v>-1.0322759319419686E-2</v>
      </c>
      <c r="H8243" s="23">
        <v>-0.46921457678941481</v>
      </c>
      <c r="I8243" s="25">
        <f t="shared" si="516"/>
        <v>0</v>
      </c>
      <c r="J8243" s="25">
        <f t="shared" si="517"/>
        <v>0</v>
      </c>
      <c r="K8243" s="25">
        <f t="shared" si="518"/>
        <v>0</v>
      </c>
      <c r="L8243" s="25">
        <f t="shared" si="519"/>
        <v>0</v>
      </c>
      <c r="M8243" s="25">
        <v>0</v>
      </c>
      <c r="N8243" s="25" t="e">
        <v>#N/A</v>
      </c>
      <c r="O8243" s="25" t="e">
        <f>VLOOKUP(A8243,'NFkB target TFs'!$E$10:$E$54,1,FALSE)</f>
        <v>#N/A</v>
      </c>
      <c r="P8243" s="25" t="e">
        <f>VLOOKUP(A8243,'all NFkB targets'!$A$6:$A$571,1,FALSE)</f>
        <v>#N/A</v>
      </c>
    </row>
    <row r="8244" spans="1:16" x14ac:dyDescent="0.25">
      <c r="A8244" s="96" t="s">
        <v>10268</v>
      </c>
      <c r="B8244" s="21" t="s">
        <v>10269</v>
      </c>
      <c r="C8244" s="21"/>
      <c r="D8244" s="22">
        <v>0</v>
      </c>
      <c r="E8244" s="23">
        <v>-0.50305017109534522</v>
      </c>
      <c r="F8244" s="23">
        <v>7.4439675643917097E-2</v>
      </c>
      <c r="G8244" s="23">
        <v>3.223116415906388E-2</v>
      </c>
      <c r="H8244" s="23">
        <v>-0.47155428053979942</v>
      </c>
      <c r="I8244" s="25">
        <f t="shared" si="516"/>
        <v>0</v>
      </c>
      <c r="J8244" s="25">
        <f t="shared" si="517"/>
        <v>0</v>
      </c>
      <c r="K8244" s="25">
        <f t="shared" si="518"/>
        <v>0</v>
      </c>
      <c r="L8244" s="25">
        <f t="shared" si="519"/>
        <v>0</v>
      </c>
      <c r="M8244" s="25">
        <v>0</v>
      </c>
      <c r="N8244" s="25" t="e">
        <v>#N/A</v>
      </c>
      <c r="O8244" s="25" t="e">
        <f>VLOOKUP(A8244,'NFkB target TFs'!$E$10:$E$54,1,FALSE)</f>
        <v>#N/A</v>
      </c>
      <c r="P8244" s="25" t="e">
        <f>VLOOKUP(A8244,'all NFkB targets'!$A$6:$A$571,1,FALSE)</f>
        <v>#N/A</v>
      </c>
    </row>
    <row r="8245" spans="1:16" x14ac:dyDescent="0.25">
      <c r="A8245" s="96" t="s">
        <v>2896</v>
      </c>
      <c r="B8245" s="21" t="s">
        <v>2897</v>
      </c>
      <c r="C8245" s="21"/>
      <c r="D8245" s="22">
        <v>0</v>
      </c>
      <c r="E8245" s="23">
        <v>-3.744309852783511E-2</v>
      </c>
      <c r="F8245" s="23">
        <v>-0.11251326971177862</v>
      </c>
      <c r="G8245" s="23">
        <v>-0.2287191866014413</v>
      </c>
      <c r="H8245" s="23">
        <v>-0.47305009143721605</v>
      </c>
      <c r="I8245" s="25">
        <f t="shared" si="516"/>
        <v>0</v>
      </c>
      <c r="J8245" s="25">
        <f t="shared" si="517"/>
        <v>0</v>
      </c>
      <c r="K8245" s="25">
        <f t="shared" si="518"/>
        <v>0</v>
      </c>
      <c r="L8245" s="25">
        <f t="shared" si="519"/>
        <v>0</v>
      </c>
      <c r="M8245" s="25">
        <v>0</v>
      </c>
      <c r="N8245" s="25" t="e">
        <v>#N/A</v>
      </c>
      <c r="O8245" s="25" t="e">
        <f>VLOOKUP(A8245,'NFkB target TFs'!$E$10:$E$54,1,FALSE)</f>
        <v>#N/A</v>
      </c>
      <c r="P8245" s="25" t="e">
        <f>VLOOKUP(A8245,'all NFkB targets'!$A$6:$A$571,1,FALSE)</f>
        <v>#N/A</v>
      </c>
    </row>
    <row r="8246" spans="1:16" x14ac:dyDescent="0.25">
      <c r="A8246" s="96" t="s">
        <v>9022</v>
      </c>
      <c r="B8246" s="21" t="s">
        <v>941</v>
      </c>
      <c r="C8246" s="21"/>
      <c r="D8246" s="22">
        <v>0</v>
      </c>
      <c r="E8246" s="23">
        <v>-0.26293508429295459</v>
      </c>
      <c r="F8246" s="23">
        <v>-0.20492736125081776</v>
      </c>
      <c r="G8246" s="23">
        <v>-0.21923611756019817</v>
      </c>
      <c r="H8246" s="23">
        <v>-0.47321115220919624</v>
      </c>
      <c r="I8246" s="25">
        <f t="shared" si="516"/>
        <v>0</v>
      </c>
      <c r="J8246" s="25">
        <f t="shared" si="517"/>
        <v>0</v>
      </c>
      <c r="K8246" s="25">
        <f t="shared" si="518"/>
        <v>0</v>
      </c>
      <c r="L8246" s="25">
        <f t="shared" si="519"/>
        <v>0</v>
      </c>
      <c r="M8246" s="25">
        <v>0</v>
      </c>
      <c r="N8246" s="25" t="e">
        <v>#N/A</v>
      </c>
      <c r="O8246" s="25" t="e">
        <f>VLOOKUP(A8246,'NFkB target TFs'!$E$10:$E$54,1,FALSE)</f>
        <v>#N/A</v>
      </c>
      <c r="P8246" s="25" t="e">
        <f>VLOOKUP(A8246,'all NFkB targets'!$A$6:$A$571,1,FALSE)</f>
        <v>#N/A</v>
      </c>
    </row>
    <row r="8247" spans="1:16" x14ac:dyDescent="0.25">
      <c r="A8247" s="96" t="s">
        <v>13580</v>
      </c>
      <c r="B8247" s="21" t="s">
        <v>13581</v>
      </c>
      <c r="C8247" s="21"/>
      <c r="D8247" s="22">
        <v>0</v>
      </c>
      <c r="E8247" s="23">
        <v>-7.5093881396601614E-2</v>
      </c>
      <c r="F8247" s="24">
        <v>-0.27787307176236864</v>
      </c>
      <c r="G8247" s="24">
        <v>-0.68639888115822556</v>
      </c>
      <c r="H8247" s="24">
        <v>-0.47341577603046242</v>
      </c>
      <c r="I8247" s="25">
        <f t="shared" si="516"/>
        <v>0</v>
      </c>
      <c r="J8247" s="25">
        <f t="shared" si="517"/>
        <v>0</v>
      </c>
      <c r="K8247" s="25">
        <f t="shared" si="518"/>
        <v>1</v>
      </c>
      <c r="L8247" s="25">
        <f t="shared" si="519"/>
        <v>0</v>
      </c>
      <c r="M8247" s="25">
        <v>1</v>
      </c>
      <c r="N8247" s="25" t="e">
        <v>#N/A</v>
      </c>
      <c r="O8247" s="25" t="e">
        <f>VLOOKUP(A8247,'NFkB target TFs'!$E$10:$E$54,1,FALSE)</f>
        <v>#N/A</v>
      </c>
      <c r="P8247" s="25" t="e">
        <f>VLOOKUP(A8247,'all NFkB targets'!$A$6:$A$571,1,FALSE)</f>
        <v>#N/A</v>
      </c>
    </row>
    <row r="8248" spans="1:16" x14ac:dyDescent="0.25">
      <c r="A8248" s="96" t="s">
        <v>6022</v>
      </c>
      <c r="B8248" s="21" t="s">
        <v>6023</v>
      </c>
      <c r="C8248" s="21"/>
      <c r="D8248" s="22">
        <v>0</v>
      </c>
      <c r="E8248" s="23">
        <v>0.18167703090882056</v>
      </c>
      <c r="F8248" s="23">
        <v>-5.7585210886809034E-2</v>
      </c>
      <c r="G8248" s="23">
        <v>-0.54822842413878548</v>
      </c>
      <c r="H8248" s="23">
        <v>-0.47393476188526085</v>
      </c>
      <c r="I8248" s="25">
        <f t="shared" si="516"/>
        <v>0</v>
      </c>
      <c r="J8248" s="25">
        <f t="shared" si="517"/>
        <v>0</v>
      </c>
      <c r="K8248" s="25">
        <f t="shared" si="518"/>
        <v>0</v>
      </c>
      <c r="L8248" s="25">
        <f t="shared" si="519"/>
        <v>0</v>
      </c>
      <c r="M8248" s="25">
        <v>0</v>
      </c>
      <c r="N8248" s="25" t="e">
        <v>#N/A</v>
      </c>
      <c r="O8248" s="25" t="e">
        <f>VLOOKUP(A8248,'NFkB target TFs'!$E$10:$E$54,1,FALSE)</f>
        <v>#N/A</v>
      </c>
      <c r="P8248" s="25" t="e">
        <f>VLOOKUP(A8248,'all NFkB targets'!$A$6:$A$571,1,FALSE)</f>
        <v>#N/A</v>
      </c>
    </row>
    <row r="8249" spans="1:16" x14ac:dyDescent="0.25">
      <c r="A8249" s="96" t="s">
        <v>14211</v>
      </c>
      <c r="B8249" s="21" t="s">
        <v>14212</v>
      </c>
      <c r="C8249" s="21"/>
      <c r="D8249" s="22">
        <v>0</v>
      </c>
      <c r="E8249" s="24">
        <v>-0.36992969663784919</v>
      </c>
      <c r="F8249" s="24">
        <v>-0.1878633795611506</v>
      </c>
      <c r="G8249" s="24">
        <v>-0.9036936963111345</v>
      </c>
      <c r="H8249" s="24">
        <v>-0.47459495178373656</v>
      </c>
      <c r="I8249" s="25">
        <f t="shared" si="516"/>
        <v>0</v>
      </c>
      <c r="J8249" s="25">
        <f t="shared" si="517"/>
        <v>0</v>
      </c>
      <c r="K8249" s="25">
        <f t="shared" si="518"/>
        <v>1</v>
      </c>
      <c r="L8249" s="25">
        <f t="shared" si="519"/>
        <v>0</v>
      </c>
      <c r="M8249" s="25">
        <v>1</v>
      </c>
      <c r="N8249" s="25" t="e">
        <v>#N/A</v>
      </c>
      <c r="O8249" s="25" t="e">
        <f>VLOOKUP(A8249,'NFkB target TFs'!$E$10:$E$54,1,FALSE)</f>
        <v>#N/A</v>
      </c>
      <c r="P8249" s="25" t="e">
        <f>VLOOKUP(A8249,'all NFkB targets'!$A$6:$A$571,1,FALSE)</f>
        <v>#N/A</v>
      </c>
    </row>
    <row r="8250" spans="1:16" x14ac:dyDescent="0.25">
      <c r="A8250" s="96" t="s">
        <v>12643</v>
      </c>
      <c r="B8250" s="21" t="s">
        <v>12644</v>
      </c>
      <c r="C8250" s="21"/>
      <c r="D8250" s="22">
        <v>0</v>
      </c>
      <c r="E8250" s="28">
        <v>0.55332864222682676</v>
      </c>
      <c r="F8250" s="24">
        <v>-0.87651503624494032</v>
      </c>
      <c r="G8250" s="24">
        <v>-0.4400717997350298</v>
      </c>
      <c r="H8250" s="24">
        <v>-0.47521961296228643</v>
      </c>
      <c r="I8250" s="25">
        <f t="shared" si="516"/>
        <v>0</v>
      </c>
      <c r="J8250" s="25">
        <f t="shared" si="517"/>
        <v>1</v>
      </c>
      <c r="K8250" s="25">
        <f t="shared" si="518"/>
        <v>0</v>
      </c>
      <c r="L8250" s="25">
        <f t="shared" si="519"/>
        <v>0</v>
      </c>
      <c r="M8250" s="25">
        <v>1</v>
      </c>
      <c r="N8250" s="25" t="e">
        <v>#N/A</v>
      </c>
      <c r="O8250" s="25" t="e">
        <f>VLOOKUP(A8250,'NFkB target TFs'!$E$10:$E$54,1,FALSE)</f>
        <v>#N/A</v>
      </c>
      <c r="P8250" s="25" t="e">
        <f>VLOOKUP(A8250,'all NFkB targets'!$A$6:$A$571,1,FALSE)</f>
        <v>#N/A</v>
      </c>
    </row>
    <row r="8251" spans="1:16" x14ac:dyDescent="0.25">
      <c r="A8251" s="96" t="s">
        <v>8381</v>
      </c>
      <c r="B8251" s="21" t="s">
        <v>8382</v>
      </c>
      <c r="C8251" s="21"/>
      <c r="D8251" s="22">
        <v>0</v>
      </c>
      <c r="E8251" s="23">
        <v>-0.14306469758378756</v>
      </c>
      <c r="F8251" s="23">
        <v>2.2915815600972476E-2</v>
      </c>
      <c r="G8251" s="23">
        <v>0.1938953647984869</v>
      </c>
      <c r="H8251" s="23">
        <v>-0.4761693420103722</v>
      </c>
      <c r="I8251" s="25">
        <f t="shared" si="516"/>
        <v>0</v>
      </c>
      <c r="J8251" s="25">
        <f t="shared" si="517"/>
        <v>0</v>
      </c>
      <c r="K8251" s="25">
        <f t="shared" si="518"/>
        <v>0</v>
      </c>
      <c r="L8251" s="25">
        <f t="shared" si="519"/>
        <v>0</v>
      </c>
      <c r="M8251" s="25">
        <v>0</v>
      </c>
      <c r="N8251" s="25" t="e">
        <v>#N/A</v>
      </c>
      <c r="O8251" s="25" t="e">
        <f>VLOOKUP(A8251,'NFkB target TFs'!$E$10:$E$54,1,FALSE)</f>
        <v>#N/A</v>
      </c>
      <c r="P8251" s="25" t="e">
        <f>VLOOKUP(A8251,'all NFkB targets'!$A$6:$A$571,1,FALSE)</f>
        <v>#N/A</v>
      </c>
    </row>
    <row r="8252" spans="1:16" x14ac:dyDescent="0.25">
      <c r="A8252" s="96" t="s">
        <v>12942</v>
      </c>
      <c r="B8252" s="21" t="s">
        <v>941</v>
      </c>
      <c r="C8252" s="21"/>
      <c r="D8252" s="22">
        <v>0</v>
      </c>
      <c r="E8252" s="24">
        <v>-0.77601480540032752</v>
      </c>
      <c r="F8252" s="24">
        <v>-0.87571966679629565</v>
      </c>
      <c r="G8252" s="24">
        <v>-0.37874401428355514</v>
      </c>
      <c r="H8252" s="24">
        <v>-0.47633206964910113</v>
      </c>
      <c r="I8252" s="25">
        <f t="shared" si="516"/>
        <v>1</v>
      </c>
      <c r="J8252" s="25">
        <f t="shared" si="517"/>
        <v>1</v>
      </c>
      <c r="K8252" s="25">
        <f t="shared" si="518"/>
        <v>0</v>
      </c>
      <c r="L8252" s="25">
        <f t="shared" si="519"/>
        <v>0</v>
      </c>
      <c r="M8252" s="25">
        <v>1</v>
      </c>
      <c r="N8252" s="25" t="e">
        <v>#N/A</v>
      </c>
      <c r="O8252" s="25" t="e">
        <f>VLOOKUP(A8252,'NFkB target TFs'!$E$10:$E$54,1,FALSE)</f>
        <v>#N/A</v>
      </c>
      <c r="P8252" s="25" t="e">
        <f>VLOOKUP(A8252,'all NFkB targets'!$A$6:$A$571,1,FALSE)</f>
        <v>#N/A</v>
      </c>
    </row>
    <row r="8253" spans="1:16" x14ac:dyDescent="0.25">
      <c r="A8253" s="96" t="s">
        <v>6229</v>
      </c>
      <c r="B8253" s="21" t="s">
        <v>6230</v>
      </c>
      <c r="C8253" s="21"/>
      <c r="D8253" s="22">
        <v>0</v>
      </c>
      <c r="E8253" s="23">
        <v>-0.24980038186670853</v>
      </c>
      <c r="F8253" s="23">
        <v>5.7044211502650904E-2</v>
      </c>
      <c r="G8253" s="23">
        <v>0.14495268168569794</v>
      </c>
      <c r="H8253" s="23">
        <v>-0.47718018983793969</v>
      </c>
      <c r="I8253" s="25">
        <f t="shared" si="516"/>
        <v>0</v>
      </c>
      <c r="J8253" s="25">
        <f t="shared" si="517"/>
        <v>0</v>
      </c>
      <c r="K8253" s="25">
        <f t="shared" si="518"/>
        <v>0</v>
      </c>
      <c r="L8253" s="25">
        <f t="shared" si="519"/>
        <v>0</v>
      </c>
      <c r="M8253" s="25">
        <v>0</v>
      </c>
      <c r="N8253" s="25" t="e">
        <v>#N/A</v>
      </c>
      <c r="O8253" s="25" t="e">
        <f>VLOOKUP(A8253,'NFkB target TFs'!$E$10:$E$54,1,FALSE)</f>
        <v>#N/A</v>
      </c>
      <c r="P8253" s="25" t="e">
        <f>VLOOKUP(A8253,'all NFkB targets'!$A$6:$A$571,1,FALSE)</f>
        <v>#N/A</v>
      </c>
    </row>
    <row r="8254" spans="1:16" x14ac:dyDescent="0.25">
      <c r="A8254" s="96" t="s">
        <v>5185</v>
      </c>
      <c r="B8254" s="21" t="s">
        <v>5186</v>
      </c>
      <c r="C8254" s="21"/>
      <c r="D8254" s="22">
        <v>0</v>
      </c>
      <c r="E8254" s="23">
        <v>-0.33130236465250951</v>
      </c>
      <c r="F8254" s="23">
        <v>0.23209386491834036</v>
      </c>
      <c r="G8254" s="23">
        <v>-0.28873114001282801</v>
      </c>
      <c r="H8254" s="23">
        <v>-0.47759314383157364</v>
      </c>
      <c r="I8254" s="25">
        <f t="shared" si="516"/>
        <v>0</v>
      </c>
      <c r="J8254" s="25">
        <f t="shared" si="517"/>
        <v>0</v>
      </c>
      <c r="K8254" s="25">
        <f t="shared" si="518"/>
        <v>0</v>
      </c>
      <c r="L8254" s="25">
        <f t="shared" si="519"/>
        <v>0</v>
      </c>
      <c r="M8254" s="25">
        <v>0</v>
      </c>
      <c r="N8254" s="25" t="e">
        <v>#N/A</v>
      </c>
      <c r="O8254" s="25" t="e">
        <f>VLOOKUP(A8254,'NFkB target TFs'!$E$10:$E$54,1,FALSE)</f>
        <v>#N/A</v>
      </c>
      <c r="P8254" s="25" t="e">
        <f>VLOOKUP(A8254,'all NFkB targets'!$A$6:$A$571,1,FALSE)</f>
        <v>#N/A</v>
      </c>
    </row>
    <row r="8255" spans="1:16" x14ac:dyDescent="0.25">
      <c r="A8255" s="96" t="s">
        <v>6746</v>
      </c>
      <c r="B8255" s="21" t="s">
        <v>6747</v>
      </c>
      <c r="C8255" s="21"/>
      <c r="D8255" s="22">
        <v>0</v>
      </c>
      <c r="E8255" s="23">
        <v>-0.27120470827446458</v>
      </c>
      <c r="F8255" s="23">
        <v>-0.22697587331316066</v>
      </c>
      <c r="G8255" s="23">
        <v>-0.46428101829869312</v>
      </c>
      <c r="H8255" s="23">
        <v>-0.47909296990767464</v>
      </c>
      <c r="I8255" s="25">
        <f t="shared" si="516"/>
        <v>0</v>
      </c>
      <c r="J8255" s="25">
        <f t="shared" si="517"/>
        <v>0</v>
      </c>
      <c r="K8255" s="25">
        <f t="shared" si="518"/>
        <v>0</v>
      </c>
      <c r="L8255" s="25">
        <f t="shared" si="519"/>
        <v>0</v>
      </c>
      <c r="M8255" s="25">
        <v>0</v>
      </c>
      <c r="N8255" s="25" t="e">
        <v>#N/A</v>
      </c>
      <c r="O8255" s="25" t="e">
        <f>VLOOKUP(A8255,'NFkB target TFs'!$E$10:$E$54,1,FALSE)</f>
        <v>#N/A</v>
      </c>
      <c r="P8255" s="25" t="e">
        <f>VLOOKUP(A8255,'all NFkB targets'!$A$6:$A$571,1,FALSE)</f>
        <v>#N/A</v>
      </c>
    </row>
    <row r="8256" spans="1:16" x14ac:dyDescent="0.25">
      <c r="A8256" s="96" t="s">
        <v>13681</v>
      </c>
      <c r="B8256" s="21" t="s">
        <v>13682</v>
      </c>
      <c r="C8256" s="21"/>
      <c r="D8256" s="22">
        <v>0</v>
      </c>
      <c r="E8256" s="28">
        <v>0.1527790181579062</v>
      </c>
      <c r="F8256" s="24">
        <v>-0.48777654294282358</v>
      </c>
      <c r="G8256" s="24">
        <v>-1.1359413199796518</v>
      </c>
      <c r="H8256" s="24">
        <v>-0.4793340324019566</v>
      </c>
      <c r="I8256" s="25">
        <f t="shared" si="516"/>
        <v>0</v>
      </c>
      <c r="J8256" s="25">
        <f t="shared" si="517"/>
        <v>0</v>
      </c>
      <c r="K8256" s="25">
        <f t="shared" si="518"/>
        <v>1</v>
      </c>
      <c r="L8256" s="25">
        <f t="shared" si="519"/>
        <v>0</v>
      </c>
      <c r="M8256" s="25">
        <v>1</v>
      </c>
      <c r="N8256" s="25" t="e">
        <v>#N/A</v>
      </c>
      <c r="O8256" s="25" t="e">
        <f>VLOOKUP(A8256,'NFkB target TFs'!$E$10:$E$54,1,FALSE)</f>
        <v>#N/A</v>
      </c>
      <c r="P8256" s="25" t="e">
        <f>VLOOKUP(A8256,'all NFkB targets'!$A$6:$A$571,1,FALSE)</f>
        <v>#N/A</v>
      </c>
    </row>
    <row r="8257" spans="1:16" x14ac:dyDescent="0.25">
      <c r="A8257" s="96" t="s">
        <v>4925</v>
      </c>
      <c r="B8257" s="21" t="s">
        <v>4926</v>
      </c>
      <c r="C8257" s="21"/>
      <c r="D8257" s="22">
        <v>0</v>
      </c>
      <c r="E8257" s="23">
        <v>-0.48435223032683111</v>
      </c>
      <c r="F8257" s="23">
        <v>-3.8979773897269129E-2</v>
      </c>
      <c r="G8257" s="23">
        <v>-0.22574262373737569</v>
      </c>
      <c r="H8257" s="23">
        <v>-0.48015645099323734</v>
      </c>
      <c r="I8257" s="25">
        <f t="shared" si="516"/>
        <v>0</v>
      </c>
      <c r="J8257" s="25">
        <f t="shared" si="517"/>
        <v>0</v>
      </c>
      <c r="K8257" s="25">
        <f t="shared" si="518"/>
        <v>0</v>
      </c>
      <c r="L8257" s="25">
        <f t="shared" si="519"/>
        <v>0</v>
      </c>
      <c r="M8257" s="25">
        <v>0</v>
      </c>
      <c r="N8257" s="25" t="e">
        <v>#N/A</v>
      </c>
      <c r="O8257" s="25" t="e">
        <f>VLOOKUP(A8257,'NFkB target TFs'!$E$10:$E$54,1,FALSE)</f>
        <v>#N/A</v>
      </c>
      <c r="P8257" s="25" t="e">
        <f>VLOOKUP(A8257,'all NFkB targets'!$A$6:$A$571,1,FALSE)</f>
        <v>#N/A</v>
      </c>
    </row>
    <row r="8258" spans="1:16" x14ac:dyDescent="0.25">
      <c r="A8258" s="96" t="s">
        <v>12805</v>
      </c>
      <c r="B8258" s="21" t="s">
        <v>12806</v>
      </c>
      <c r="C8258" s="21"/>
      <c r="D8258" s="22">
        <v>0</v>
      </c>
      <c r="E8258" s="28">
        <v>0.14440059589914078</v>
      </c>
      <c r="F8258" s="24">
        <v>-0.80831252084456418</v>
      </c>
      <c r="G8258" s="24">
        <v>-0.14230479517252412</v>
      </c>
      <c r="H8258" s="24">
        <v>-0.48022946907656205</v>
      </c>
      <c r="I8258" s="25">
        <f t="shared" si="516"/>
        <v>0</v>
      </c>
      <c r="J8258" s="25">
        <f t="shared" si="517"/>
        <v>1</v>
      </c>
      <c r="K8258" s="25">
        <f t="shared" si="518"/>
        <v>0</v>
      </c>
      <c r="L8258" s="25">
        <f t="shared" si="519"/>
        <v>0</v>
      </c>
      <c r="M8258" s="25">
        <v>1</v>
      </c>
      <c r="N8258" s="25" t="e">
        <v>#N/A</v>
      </c>
      <c r="O8258" s="25" t="e">
        <f>VLOOKUP(A8258,'NFkB target TFs'!$E$10:$E$54,1,FALSE)</f>
        <v>#N/A</v>
      </c>
      <c r="P8258" s="25" t="e">
        <f>VLOOKUP(A8258,'all NFkB targets'!$A$6:$A$571,1,FALSE)</f>
        <v>#N/A</v>
      </c>
    </row>
    <row r="8259" spans="1:16" x14ac:dyDescent="0.25">
      <c r="A8259" s="96" t="s">
        <v>5609</v>
      </c>
      <c r="B8259" s="21" t="s">
        <v>5610</v>
      </c>
      <c r="C8259" s="21"/>
      <c r="D8259" s="22">
        <v>0</v>
      </c>
      <c r="E8259" s="23">
        <v>-0.2826524123561247</v>
      </c>
      <c r="F8259" s="23">
        <v>8.2805226096352019E-2</v>
      </c>
      <c r="G8259" s="23">
        <v>1.1092968251865905E-2</v>
      </c>
      <c r="H8259" s="23">
        <v>-0.48135747628490094</v>
      </c>
      <c r="I8259" s="25">
        <f t="shared" si="516"/>
        <v>0</v>
      </c>
      <c r="J8259" s="25">
        <f t="shared" si="517"/>
        <v>0</v>
      </c>
      <c r="K8259" s="25">
        <f t="shared" si="518"/>
        <v>0</v>
      </c>
      <c r="L8259" s="25">
        <f t="shared" si="519"/>
        <v>0</v>
      </c>
      <c r="M8259" s="25">
        <v>0</v>
      </c>
      <c r="N8259" s="25" t="e">
        <v>#N/A</v>
      </c>
      <c r="O8259" s="25" t="e">
        <f>VLOOKUP(A8259,'NFkB target TFs'!$E$10:$E$54,1,FALSE)</f>
        <v>#N/A</v>
      </c>
      <c r="P8259" s="25" t="e">
        <f>VLOOKUP(A8259,'all NFkB targets'!$A$6:$A$571,1,FALSE)</f>
        <v>#N/A</v>
      </c>
    </row>
    <row r="8260" spans="1:16" x14ac:dyDescent="0.25">
      <c r="A8260" s="96" t="s">
        <v>10421</v>
      </c>
      <c r="B8260" s="21" t="s">
        <v>10422</v>
      </c>
      <c r="C8260" s="21"/>
      <c r="D8260" s="22">
        <v>0</v>
      </c>
      <c r="E8260" s="23">
        <v>-2.029827041148629E-2</v>
      </c>
      <c r="F8260" s="23">
        <v>6.2688168764706703E-2</v>
      </c>
      <c r="G8260" s="23">
        <v>-0.36536682567253692</v>
      </c>
      <c r="H8260" s="23">
        <v>-0.48153287458533972</v>
      </c>
      <c r="I8260" s="25">
        <f t="shared" si="516"/>
        <v>0</v>
      </c>
      <c r="J8260" s="25">
        <f t="shared" si="517"/>
        <v>0</v>
      </c>
      <c r="K8260" s="25">
        <f t="shared" si="518"/>
        <v>0</v>
      </c>
      <c r="L8260" s="25">
        <f t="shared" si="519"/>
        <v>0</v>
      </c>
      <c r="M8260" s="25">
        <v>0</v>
      </c>
      <c r="N8260" s="25" t="e">
        <v>#N/A</v>
      </c>
      <c r="O8260" s="25" t="e">
        <f>VLOOKUP(A8260,'NFkB target TFs'!$E$10:$E$54,1,FALSE)</f>
        <v>#N/A</v>
      </c>
      <c r="P8260" s="25" t="e">
        <f>VLOOKUP(A8260,'all NFkB targets'!$A$6:$A$571,1,FALSE)</f>
        <v>#N/A</v>
      </c>
    </row>
    <row r="8261" spans="1:16" x14ac:dyDescent="0.25">
      <c r="A8261" s="96" t="s">
        <v>6193</v>
      </c>
      <c r="B8261" s="21" t="s">
        <v>6194</v>
      </c>
      <c r="C8261" s="21"/>
      <c r="D8261" s="22">
        <v>0</v>
      </c>
      <c r="E8261" s="23">
        <v>-0.52691722549514841</v>
      </c>
      <c r="F8261" s="23">
        <v>-2.1866195569296469E-2</v>
      </c>
      <c r="G8261" s="23">
        <v>0.39341913725833189</v>
      </c>
      <c r="H8261" s="23">
        <v>-0.48185408124322021</v>
      </c>
      <c r="I8261" s="25">
        <f t="shared" si="516"/>
        <v>0</v>
      </c>
      <c r="J8261" s="25">
        <f t="shared" si="517"/>
        <v>0</v>
      </c>
      <c r="K8261" s="25">
        <f t="shared" si="518"/>
        <v>0</v>
      </c>
      <c r="L8261" s="25">
        <f t="shared" si="519"/>
        <v>0</v>
      </c>
      <c r="M8261" s="25">
        <v>0</v>
      </c>
      <c r="N8261" s="25" t="e">
        <v>#N/A</v>
      </c>
      <c r="O8261" s="25" t="e">
        <f>VLOOKUP(A8261,'NFkB target TFs'!$E$10:$E$54,1,FALSE)</f>
        <v>#N/A</v>
      </c>
      <c r="P8261" s="25" t="e">
        <f>VLOOKUP(A8261,'all NFkB targets'!$A$6:$A$571,1,FALSE)</f>
        <v>#N/A</v>
      </c>
    </row>
    <row r="8262" spans="1:16" x14ac:dyDescent="0.25">
      <c r="A8262" s="96" t="s">
        <v>90</v>
      </c>
      <c r="B8262" s="21" t="s">
        <v>14426</v>
      </c>
      <c r="C8262" s="21"/>
      <c r="D8262" s="22">
        <v>0</v>
      </c>
      <c r="E8262" s="24">
        <v>-1.1171901915920537</v>
      </c>
      <c r="F8262" s="24">
        <v>-0.34173838303774384</v>
      </c>
      <c r="G8262" s="24">
        <v>-1.4810907574360983</v>
      </c>
      <c r="H8262" s="24">
        <v>-0.48257311523271412</v>
      </c>
      <c r="I8262" s="25">
        <f t="shared" si="516"/>
        <v>1</v>
      </c>
      <c r="J8262" s="25">
        <f t="shared" si="517"/>
        <v>0</v>
      </c>
      <c r="K8262" s="25">
        <f t="shared" si="518"/>
        <v>1</v>
      </c>
      <c r="L8262" s="25">
        <f t="shared" si="519"/>
        <v>0</v>
      </c>
      <c r="M8262" s="25">
        <v>1</v>
      </c>
      <c r="N8262" s="33" t="s">
        <v>90</v>
      </c>
      <c r="O8262" s="25" t="e">
        <f>VLOOKUP(A8262,'NFkB target TFs'!$E$10:$E$54,1,FALSE)</f>
        <v>#N/A</v>
      </c>
      <c r="P8262" s="25" t="e">
        <f>VLOOKUP(A8262,'all NFkB targets'!$A$6:$A$571,1,FALSE)</f>
        <v>#N/A</v>
      </c>
    </row>
    <row r="8263" spans="1:16" x14ac:dyDescent="0.25">
      <c r="A8263" s="96" t="s">
        <v>1022</v>
      </c>
      <c r="B8263" s="21" t="s">
        <v>1023</v>
      </c>
      <c r="C8263" s="21"/>
      <c r="D8263" s="22">
        <v>0</v>
      </c>
      <c r="E8263" s="23">
        <v>-0.49473322517944052</v>
      </c>
      <c r="F8263" s="23">
        <v>-0.19562023676999332</v>
      </c>
      <c r="G8263" s="23">
        <v>-0.14917852015261093</v>
      </c>
      <c r="H8263" s="23">
        <v>-0.48284931381771967</v>
      </c>
      <c r="I8263" s="25">
        <f t="shared" si="516"/>
        <v>0</v>
      </c>
      <c r="J8263" s="25">
        <f t="shared" si="517"/>
        <v>0</v>
      </c>
      <c r="K8263" s="25">
        <f t="shared" si="518"/>
        <v>0</v>
      </c>
      <c r="L8263" s="25">
        <f t="shared" si="519"/>
        <v>0</v>
      </c>
      <c r="M8263" s="25">
        <v>0</v>
      </c>
      <c r="N8263" s="25" t="e">
        <v>#N/A</v>
      </c>
      <c r="O8263" s="25" t="e">
        <f>VLOOKUP(A8263,'NFkB target TFs'!$E$10:$E$54,1,FALSE)</f>
        <v>#N/A</v>
      </c>
      <c r="P8263" s="25" t="e">
        <f>VLOOKUP(A8263,'all NFkB targets'!$A$6:$A$571,1,FALSE)</f>
        <v>#N/A</v>
      </c>
    </row>
    <row r="8264" spans="1:16" x14ac:dyDescent="0.25">
      <c r="A8264" s="96" t="s">
        <v>12134</v>
      </c>
      <c r="B8264" s="21" t="s">
        <v>12135</v>
      </c>
      <c r="C8264" s="21"/>
      <c r="D8264" s="22">
        <v>0</v>
      </c>
      <c r="E8264" s="24">
        <v>-0.7100960254582751</v>
      </c>
      <c r="F8264" s="28">
        <v>0.20542511040246206</v>
      </c>
      <c r="G8264" s="24">
        <v>-0.44311370262632777</v>
      </c>
      <c r="H8264" s="24">
        <v>-0.48412213038616692</v>
      </c>
      <c r="I8264" s="25">
        <f t="shared" si="516"/>
        <v>1</v>
      </c>
      <c r="J8264" s="25">
        <f t="shared" si="517"/>
        <v>0</v>
      </c>
      <c r="K8264" s="25">
        <f t="shared" si="518"/>
        <v>0</v>
      </c>
      <c r="L8264" s="25">
        <f t="shared" si="519"/>
        <v>0</v>
      </c>
      <c r="M8264" s="25">
        <v>1</v>
      </c>
      <c r="N8264" s="25" t="e">
        <v>#N/A</v>
      </c>
      <c r="O8264" s="25" t="e">
        <f>VLOOKUP(A8264,'NFkB target TFs'!$E$10:$E$54,1,FALSE)</f>
        <v>#N/A</v>
      </c>
      <c r="P8264" s="25" t="e">
        <f>VLOOKUP(A8264,'all NFkB targets'!$A$6:$A$571,1,FALSE)</f>
        <v>#N/A</v>
      </c>
    </row>
    <row r="8265" spans="1:16" x14ac:dyDescent="0.25">
      <c r="A8265" s="96" t="s">
        <v>8933</v>
      </c>
      <c r="B8265" s="21" t="s">
        <v>941</v>
      </c>
      <c r="C8265" s="21"/>
      <c r="D8265" s="22">
        <v>0</v>
      </c>
      <c r="E8265" s="23">
        <v>-0.28958042177568327</v>
      </c>
      <c r="F8265" s="23">
        <v>-0.22385753270526976</v>
      </c>
      <c r="G8265" s="23">
        <v>-0.26479907677684039</v>
      </c>
      <c r="H8265" s="23">
        <v>-0.48486168067789054</v>
      </c>
      <c r="I8265" s="25">
        <f t="shared" si="516"/>
        <v>0</v>
      </c>
      <c r="J8265" s="25">
        <f t="shared" si="517"/>
        <v>0</v>
      </c>
      <c r="K8265" s="25">
        <f t="shared" si="518"/>
        <v>0</v>
      </c>
      <c r="L8265" s="25">
        <f t="shared" si="519"/>
        <v>0</v>
      </c>
      <c r="M8265" s="25">
        <v>0</v>
      </c>
      <c r="N8265" s="25" t="e">
        <v>#N/A</v>
      </c>
      <c r="O8265" s="25" t="e">
        <f>VLOOKUP(A8265,'NFkB target TFs'!$E$10:$E$54,1,FALSE)</f>
        <v>#N/A</v>
      </c>
      <c r="P8265" s="25" t="e">
        <f>VLOOKUP(A8265,'all NFkB targets'!$A$6:$A$571,1,FALSE)</f>
        <v>#N/A</v>
      </c>
    </row>
    <row r="8266" spans="1:16" x14ac:dyDescent="0.25">
      <c r="A8266" s="96" t="s">
        <v>1378</v>
      </c>
      <c r="B8266" s="21" t="s">
        <v>1379</v>
      </c>
      <c r="C8266" s="21"/>
      <c r="D8266" s="22">
        <v>0</v>
      </c>
      <c r="E8266" s="23">
        <v>0.36790609671490671</v>
      </c>
      <c r="F8266" s="23">
        <v>-8.6935636771280869E-2</v>
      </c>
      <c r="G8266" s="23">
        <v>-0.14861449519690023</v>
      </c>
      <c r="H8266" s="23">
        <v>-0.48600402063298764</v>
      </c>
      <c r="I8266" s="25">
        <f t="shared" si="516"/>
        <v>0</v>
      </c>
      <c r="J8266" s="25">
        <f t="shared" si="517"/>
        <v>0</v>
      </c>
      <c r="K8266" s="25">
        <f t="shared" si="518"/>
        <v>0</v>
      </c>
      <c r="L8266" s="25">
        <f t="shared" si="519"/>
        <v>0</v>
      </c>
      <c r="M8266" s="25">
        <v>0</v>
      </c>
      <c r="N8266" s="25" t="e">
        <v>#N/A</v>
      </c>
      <c r="O8266" s="25" t="e">
        <f>VLOOKUP(A8266,'NFkB target TFs'!$E$10:$E$54,1,FALSE)</f>
        <v>#N/A</v>
      </c>
      <c r="P8266" s="25" t="e">
        <f>VLOOKUP(A8266,'all NFkB targets'!$A$6:$A$571,1,FALSE)</f>
        <v>#N/A</v>
      </c>
    </row>
    <row r="8267" spans="1:16" x14ac:dyDescent="0.25">
      <c r="A8267" s="96" t="s">
        <v>13962</v>
      </c>
      <c r="B8267" s="21" t="s">
        <v>13963</v>
      </c>
      <c r="C8267" s="21"/>
      <c r="D8267" s="22">
        <v>0</v>
      </c>
      <c r="E8267" s="28">
        <v>0.3777907251093271</v>
      </c>
      <c r="F8267" s="28">
        <v>0.273879389776643</v>
      </c>
      <c r="G8267" s="24">
        <v>-0.78123246830774784</v>
      </c>
      <c r="H8267" s="24">
        <v>-0.48687212919998801</v>
      </c>
      <c r="I8267" s="25">
        <f t="shared" si="516"/>
        <v>0</v>
      </c>
      <c r="J8267" s="25">
        <f t="shared" si="517"/>
        <v>0</v>
      </c>
      <c r="K8267" s="25">
        <f t="shared" si="518"/>
        <v>1</v>
      </c>
      <c r="L8267" s="25">
        <f t="shared" si="519"/>
        <v>0</v>
      </c>
      <c r="M8267" s="25">
        <v>1</v>
      </c>
      <c r="N8267" s="25" t="e">
        <v>#N/A</v>
      </c>
      <c r="O8267" s="25" t="e">
        <f>VLOOKUP(A8267,'NFkB target TFs'!$E$10:$E$54,1,FALSE)</f>
        <v>#N/A</v>
      </c>
      <c r="P8267" s="25" t="e">
        <f>VLOOKUP(A8267,'all NFkB targets'!$A$6:$A$571,1,FALSE)</f>
        <v>#N/A</v>
      </c>
    </row>
    <row r="8268" spans="1:16" x14ac:dyDescent="0.25">
      <c r="A8268" s="96" t="s">
        <v>2760</v>
      </c>
      <c r="B8268" s="21" t="s">
        <v>2761</v>
      </c>
      <c r="C8268" s="21"/>
      <c r="D8268" s="22">
        <v>0</v>
      </c>
      <c r="E8268" s="23">
        <v>-0.37258782488261749</v>
      </c>
      <c r="F8268" s="23">
        <v>-1.560787807798243E-2</v>
      </c>
      <c r="G8268" s="23">
        <v>3.0070178223480355E-2</v>
      </c>
      <c r="H8268" s="23">
        <v>-0.48780390372259214</v>
      </c>
      <c r="I8268" s="25">
        <f t="shared" si="516"/>
        <v>0</v>
      </c>
      <c r="J8268" s="25">
        <f t="shared" si="517"/>
        <v>0</v>
      </c>
      <c r="K8268" s="25">
        <f t="shared" si="518"/>
        <v>0</v>
      </c>
      <c r="L8268" s="25">
        <f t="shared" si="519"/>
        <v>0</v>
      </c>
      <c r="M8268" s="25">
        <v>0</v>
      </c>
      <c r="N8268" s="25" t="e">
        <v>#N/A</v>
      </c>
      <c r="O8268" s="25" t="e">
        <f>VLOOKUP(A8268,'NFkB target TFs'!$E$10:$E$54,1,FALSE)</f>
        <v>#N/A</v>
      </c>
      <c r="P8268" s="25" t="e">
        <f>VLOOKUP(A8268,'all NFkB targets'!$A$6:$A$571,1,FALSE)</f>
        <v>#N/A</v>
      </c>
    </row>
    <row r="8269" spans="1:16" x14ac:dyDescent="0.25">
      <c r="A8269" s="96" t="s">
        <v>15096</v>
      </c>
      <c r="B8269" s="21" t="s">
        <v>15097</v>
      </c>
      <c r="C8269" s="21"/>
      <c r="D8269" s="22">
        <v>0</v>
      </c>
      <c r="E8269" s="24">
        <v>-0.82910688447304981</v>
      </c>
      <c r="F8269" s="24">
        <v>-0.66983426751927344</v>
      </c>
      <c r="G8269" s="24">
        <v>-0.85887454115299899</v>
      </c>
      <c r="H8269" s="24">
        <v>-0.48808348195617995</v>
      </c>
      <c r="I8269" s="25">
        <f t="shared" si="516"/>
        <v>1</v>
      </c>
      <c r="J8269" s="25">
        <f t="shared" si="517"/>
        <v>1</v>
      </c>
      <c r="K8269" s="25">
        <f t="shared" si="518"/>
        <v>1</v>
      </c>
      <c r="L8269" s="25">
        <f t="shared" si="519"/>
        <v>0</v>
      </c>
      <c r="M8269" s="25">
        <v>1</v>
      </c>
      <c r="N8269" s="25" t="e">
        <v>#N/A</v>
      </c>
      <c r="O8269" s="25" t="e">
        <f>VLOOKUP(A8269,'NFkB target TFs'!$E$10:$E$54,1,FALSE)</f>
        <v>#N/A</v>
      </c>
      <c r="P8269" s="25" t="e">
        <f>VLOOKUP(A8269,'all NFkB targets'!$A$6:$A$571,1,FALSE)</f>
        <v>#N/A</v>
      </c>
    </row>
    <row r="8270" spans="1:16" x14ac:dyDescent="0.25">
      <c r="A8270" s="96" t="s">
        <v>13970</v>
      </c>
      <c r="B8270" s="21" t="s">
        <v>13971</v>
      </c>
      <c r="C8270" s="21"/>
      <c r="D8270" s="22">
        <v>0</v>
      </c>
      <c r="E8270" s="24">
        <v>-0.32127824850776526</v>
      </c>
      <c r="F8270" s="24">
        <v>-0.39983426500453856</v>
      </c>
      <c r="G8270" s="24">
        <v>-0.60759190726294798</v>
      </c>
      <c r="H8270" s="24">
        <v>-0.48891608270100706</v>
      </c>
      <c r="I8270" s="25">
        <f t="shared" si="516"/>
        <v>0</v>
      </c>
      <c r="J8270" s="25">
        <f t="shared" si="517"/>
        <v>0</v>
      </c>
      <c r="K8270" s="25">
        <f t="shared" si="518"/>
        <v>1</v>
      </c>
      <c r="L8270" s="25">
        <f t="shared" si="519"/>
        <v>0</v>
      </c>
      <c r="M8270" s="25">
        <v>1</v>
      </c>
      <c r="N8270" s="25" t="e">
        <v>#N/A</v>
      </c>
      <c r="O8270" s="25" t="e">
        <f>VLOOKUP(A8270,'NFkB target TFs'!$E$10:$E$54,1,FALSE)</f>
        <v>#N/A</v>
      </c>
      <c r="P8270" s="25" t="e">
        <f>VLOOKUP(A8270,'all NFkB targets'!$A$6:$A$571,1,FALSE)</f>
        <v>#N/A</v>
      </c>
    </row>
    <row r="8271" spans="1:16" x14ac:dyDescent="0.25">
      <c r="A8271" s="96" t="s">
        <v>13409</v>
      </c>
      <c r="B8271" s="21" t="s">
        <v>13410</v>
      </c>
      <c r="C8271" s="21"/>
      <c r="D8271" s="22">
        <v>0</v>
      </c>
      <c r="E8271" s="28">
        <v>0.35538143219898666</v>
      </c>
      <c r="F8271" s="24">
        <v>-0.33396910991875667</v>
      </c>
      <c r="G8271" s="24">
        <v>-1.0662109337167889</v>
      </c>
      <c r="H8271" s="24">
        <v>-0.48948111412601125</v>
      </c>
      <c r="I8271" s="25">
        <f t="shared" si="516"/>
        <v>0</v>
      </c>
      <c r="J8271" s="25">
        <f t="shared" si="517"/>
        <v>0</v>
      </c>
      <c r="K8271" s="25">
        <f t="shared" si="518"/>
        <v>1</v>
      </c>
      <c r="L8271" s="25">
        <f t="shared" si="519"/>
        <v>0</v>
      </c>
      <c r="M8271" s="25">
        <v>1</v>
      </c>
      <c r="N8271" s="25" t="e">
        <v>#N/A</v>
      </c>
      <c r="O8271" s="25" t="e">
        <f>VLOOKUP(A8271,'NFkB target TFs'!$E$10:$E$54,1,FALSE)</f>
        <v>#N/A</v>
      </c>
      <c r="P8271" s="25" t="e">
        <f>VLOOKUP(A8271,'all NFkB targets'!$A$6:$A$571,1,FALSE)</f>
        <v>#N/A</v>
      </c>
    </row>
    <row r="8272" spans="1:16" x14ac:dyDescent="0.25">
      <c r="A8272" s="96" t="s">
        <v>7464</v>
      </c>
      <c r="B8272" s="21" t="s">
        <v>7465</v>
      </c>
      <c r="C8272" s="21"/>
      <c r="D8272" s="22">
        <v>0</v>
      </c>
      <c r="E8272" s="23">
        <v>-7.6789072364346914E-2</v>
      </c>
      <c r="F8272" s="23">
        <v>-5.268114602288488E-2</v>
      </c>
      <c r="G8272" s="23">
        <v>-0.23170195043286523</v>
      </c>
      <c r="H8272" s="23">
        <v>-0.48966291784931343</v>
      </c>
      <c r="I8272" s="25">
        <f t="shared" si="516"/>
        <v>0</v>
      </c>
      <c r="J8272" s="25">
        <f t="shared" si="517"/>
        <v>0</v>
      </c>
      <c r="K8272" s="25">
        <f t="shared" si="518"/>
        <v>0</v>
      </c>
      <c r="L8272" s="25">
        <f t="shared" si="519"/>
        <v>0</v>
      </c>
      <c r="M8272" s="25">
        <v>0</v>
      </c>
      <c r="N8272" s="25" t="e">
        <v>#N/A</v>
      </c>
      <c r="O8272" s="25" t="e">
        <f>VLOOKUP(A8272,'NFkB target TFs'!$E$10:$E$54,1,FALSE)</f>
        <v>#N/A</v>
      </c>
      <c r="P8272" s="25" t="e">
        <f>VLOOKUP(A8272,'all NFkB targets'!$A$6:$A$571,1,FALSE)</f>
        <v>#N/A</v>
      </c>
    </row>
    <row r="8273" spans="1:16" x14ac:dyDescent="0.25">
      <c r="A8273" s="96" t="s">
        <v>8965</v>
      </c>
      <c r="B8273" s="21" t="s">
        <v>941</v>
      </c>
      <c r="C8273" s="21"/>
      <c r="D8273" s="22">
        <v>0</v>
      </c>
      <c r="E8273" s="23">
        <v>-0.39701020430312867</v>
      </c>
      <c r="F8273" s="23">
        <v>7.2126358345964869E-2</v>
      </c>
      <c r="G8273" s="23">
        <v>-0.48486835255658794</v>
      </c>
      <c r="H8273" s="23">
        <v>-0.48976554661612642</v>
      </c>
      <c r="I8273" s="25">
        <f t="shared" si="516"/>
        <v>0</v>
      </c>
      <c r="J8273" s="25">
        <f t="shared" si="517"/>
        <v>0</v>
      </c>
      <c r="K8273" s="25">
        <f t="shared" si="518"/>
        <v>0</v>
      </c>
      <c r="L8273" s="25">
        <f t="shared" si="519"/>
        <v>0</v>
      </c>
      <c r="M8273" s="25">
        <v>0</v>
      </c>
      <c r="N8273" s="25" t="e">
        <v>#N/A</v>
      </c>
      <c r="O8273" s="25" t="e">
        <f>VLOOKUP(A8273,'NFkB target TFs'!$E$10:$E$54,1,FALSE)</f>
        <v>#N/A</v>
      </c>
      <c r="P8273" s="25" t="e">
        <f>VLOOKUP(A8273,'all NFkB targets'!$A$6:$A$571,1,FALSE)</f>
        <v>#N/A</v>
      </c>
    </row>
    <row r="8274" spans="1:16" x14ac:dyDescent="0.25">
      <c r="A8274" s="96" t="s">
        <v>11438</v>
      </c>
      <c r="B8274" s="21" t="s">
        <v>11439</v>
      </c>
      <c r="C8274" s="21"/>
      <c r="D8274" s="22">
        <v>0</v>
      </c>
      <c r="E8274" s="23">
        <v>0.1246307915643502</v>
      </c>
      <c r="F8274" s="23">
        <v>-8.3048502423530512E-2</v>
      </c>
      <c r="G8274" s="23">
        <v>-0.29778691114072731</v>
      </c>
      <c r="H8274" s="23">
        <v>-0.49069477337150508</v>
      </c>
      <c r="I8274" s="25">
        <f t="shared" si="516"/>
        <v>0</v>
      </c>
      <c r="J8274" s="25">
        <f t="shared" si="517"/>
        <v>0</v>
      </c>
      <c r="K8274" s="25">
        <f t="shared" si="518"/>
        <v>0</v>
      </c>
      <c r="L8274" s="25">
        <f t="shared" si="519"/>
        <v>0</v>
      </c>
      <c r="M8274" s="25">
        <v>0</v>
      </c>
      <c r="N8274" s="25" t="e">
        <v>#N/A</v>
      </c>
      <c r="O8274" s="25" t="e">
        <f>VLOOKUP(A8274,'NFkB target TFs'!$E$10:$E$54,1,FALSE)</f>
        <v>#N/A</v>
      </c>
      <c r="P8274" s="25" t="e">
        <f>VLOOKUP(A8274,'all NFkB targets'!$A$6:$A$571,1,FALSE)</f>
        <v>#N/A</v>
      </c>
    </row>
    <row r="8275" spans="1:16" x14ac:dyDescent="0.25">
      <c r="A8275" s="96" t="s">
        <v>9586</v>
      </c>
      <c r="B8275" s="21" t="s">
        <v>9587</v>
      </c>
      <c r="C8275" s="21"/>
      <c r="D8275" s="22">
        <v>0</v>
      </c>
      <c r="E8275" s="23">
        <v>4.6300555104506765E-2</v>
      </c>
      <c r="F8275" s="23">
        <v>0.17332422532731379</v>
      </c>
      <c r="G8275" s="23">
        <v>-0.52909843858322092</v>
      </c>
      <c r="H8275" s="23">
        <v>-0.49086790372745109</v>
      </c>
      <c r="I8275" s="25">
        <f t="shared" si="516"/>
        <v>0</v>
      </c>
      <c r="J8275" s="25">
        <f t="shared" si="517"/>
        <v>0</v>
      </c>
      <c r="K8275" s="25">
        <f t="shared" si="518"/>
        <v>0</v>
      </c>
      <c r="L8275" s="25">
        <f t="shared" si="519"/>
        <v>0</v>
      </c>
      <c r="M8275" s="25">
        <v>0</v>
      </c>
      <c r="N8275" s="25" t="e">
        <v>#N/A</v>
      </c>
      <c r="O8275" s="25" t="e">
        <f>VLOOKUP(A8275,'NFkB target TFs'!$E$10:$E$54,1,FALSE)</f>
        <v>#N/A</v>
      </c>
      <c r="P8275" s="25" t="e">
        <f>VLOOKUP(A8275,'all NFkB targets'!$A$6:$A$571,1,FALSE)</f>
        <v>#N/A</v>
      </c>
    </row>
    <row r="8276" spans="1:16" x14ac:dyDescent="0.25">
      <c r="A8276" s="96" t="s">
        <v>12306</v>
      </c>
      <c r="B8276" s="21" t="s">
        <v>12307</v>
      </c>
      <c r="C8276" s="21"/>
      <c r="D8276" s="22">
        <v>0</v>
      </c>
      <c r="E8276" s="24">
        <v>-0.63831041807374223</v>
      </c>
      <c r="F8276" s="23">
        <v>2.0536931002694627E-2</v>
      </c>
      <c r="G8276" s="24">
        <v>-0.56583583687861005</v>
      </c>
      <c r="H8276" s="24">
        <v>-0.49169667431883024</v>
      </c>
      <c r="I8276" s="25">
        <f t="shared" si="516"/>
        <v>1</v>
      </c>
      <c r="J8276" s="25">
        <f t="shared" si="517"/>
        <v>0</v>
      </c>
      <c r="K8276" s="25">
        <f t="shared" si="518"/>
        <v>0</v>
      </c>
      <c r="L8276" s="25">
        <f t="shared" si="519"/>
        <v>0</v>
      </c>
      <c r="M8276" s="25">
        <v>1</v>
      </c>
      <c r="N8276" s="25" t="e">
        <v>#N/A</v>
      </c>
      <c r="O8276" s="25" t="e">
        <f>VLOOKUP(A8276,'NFkB target TFs'!$E$10:$E$54,1,FALSE)</f>
        <v>#N/A</v>
      </c>
      <c r="P8276" s="25" t="e">
        <f>VLOOKUP(A8276,'all NFkB targets'!$A$6:$A$571,1,FALSE)</f>
        <v>#N/A</v>
      </c>
    </row>
    <row r="8277" spans="1:16" x14ac:dyDescent="0.25">
      <c r="A8277" s="96" t="s">
        <v>13727</v>
      </c>
      <c r="B8277" s="21" t="s">
        <v>13728</v>
      </c>
      <c r="C8277" s="21"/>
      <c r="D8277" s="22">
        <v>0</v>
      </c>
      <c r="E8277" s="24">
        <v>-0.34543695290266935</v>
      </c>
      <c r="F8277" s="24">
        <v>-0.43622001413487432</v>
      </c>
      <c r="G8277" s="24">
        <v>-0.75158313662068155</v>
      </c>
      <c r="H8277" s="24">
        <v>-0.49198227296538843</v>
      </c>
      <c r="I8277" s="25">
        <f t="shared" si="516"/>
        <v>0</v>
      </c>
      <c r="J8277" s="25">
        <f t="shared" si="517"/>
        <v>0</v>
      </c>
      <c r="K8277" s="25">
        <f t="shared" si="518"/>
        <v>1</v>
      </c>
      <c r="L8277" s="25">
        <f t="shared" si="519"/>
        <v>0</v>
      </c>
      <c r="M8277" s="25">
        <v>1</v>
      </c>
      <c r="N8277" s="25" t="e">
        <v>#N/A</v>
      </c>
      <c r="O8277" s="25" t="e">
        <f>VLOOKUP(A8277,'NFkB target TFs'!$E$10:$E$54,1,FALSE)</f>
        <v>#N/A</v>
      </c>
      <c r="P8277" s="25" t="e">
        <f>VLOOKUP(A8277,'all NFkB targets'!$A$6:$A$571,1,FALSE)</f>
        <v>#N/A</v>
      </c>
    </row>
    <row r="8278" spans="1:16" x14ac:dyDescent="0.25">
      <c r="A8278" s="96" t="s">
        <v>4318</v>
      </c>
      <c r="B8278" s="21" t="s">
        <v>4319</v>
      </c>
      <c r="C8278" s="21"/>
      <c r="D8278" s="22">
        <v>0</v>
      </c>
      <c r="E8278" s="23">
        <v>-0.30024321443539498</v>
      </c>
      <c r="F8278" s="23">
        <v>0.26159062783900339</v>
      </c>
      <c r="G8278" s="23">
        <v>-0.1880424598164393</v>
      </c>
      <c r="H8278" s="23">
        <v>-0.49324383039202352</v>
      </c>
      <c r="I8278" s="25">
        <f t="shared" si="516"/>
        <v>0</v>
      </c>
      <c r="J8278" s="25">
        <f t="shared" si="517"/>
        <v>0</v>
      </c>
      <c r="K8278" s="25">
        <f t="shared" si="518"/>
        <v>0</v>
      </c>
      <c r="L8278" s="25">
        <f t="shared" si="519"/>
        <v>0</v>
      </c>
      <c r="M8278" s="25">
        <v>0</v>
      </c>
      <c r="N8278" s="25" t="e">
        <v>#N/A</v>
      </c>
      <c r="O8278" s="25" t="e">
        <f>VLOOKUP(A8278,'NFkB target TFs'!$E$10:$E$54,1,FALSE)</f>
        <v>#N/A</v>
      </c>
      <c r="P8278" s="25" t="e">
        <f>VLOOKUP(A8278,'all NFkB targets'!$A$6:$A$571,1,FALSE)</f>
        <v>#N/A</v>
      </c>
    </row>
    <row r="8279" spans="1:16" x14ac:dyDescent="0.25">
      <c r="A8279" s="96" t="s">
        <v>12597</v>
      </c>
      <c r="B8279" s="21" t="s">
        <v>12598</v>
      </c>
      <c r="C8279" s="21"/>
      <c r="D8279" s="22">
        <v>0</v>
      </c>
      <c r="E8279" s="23">
        <v>8.4826061068247499E-2</v>
      </c>
      <c r="F8279" s="28">
        <v>1.2713377095650036</v>
      </c>
      <c r="G8279" s="28">
        <v>0.15780607149372516</v>
      </c>
      <c r="H8279" s="24">
        <v>-0.49442058713385972</v>
      </c>
      <c r="I8279" s="25">
        <f t="shared" si="516"/>
        <v>0</v>
      </c>
      <c r="J8279" s="25">
        <f t="shared" si="517"/>
        <v>1</v>
      </c>
      <c r="K8279" s="25">
        <f t="shared" si="518"/>
        <v>0</v>
      </c>
      <c r="L8279" s="25">
        <f t="shared" si="519"/>
        <v>0</v>
      </c>
      <c r="M8279" s="25">
        <v>1</v>
      </c>
      <c r="N8279" s="25" t="e">
        <v>#N/A</v>
      </c>
      <c r="O8279" s="25" t="e">
        <f>VLOOKUP(A8279,'NFkB target TFs'!$E$10:$E$54,1,FALSE)</f>
        <v>#N/A</v>
      </c>
      <c r="P8279" s="25" t="e">
        <f>VLOOKUP(A8279,'all NFkB targets'!$A$6:$A$571,1,FALSE)</f>
        <v>#N/A</v>
      </c>
    </row>
    <row r="8280" spans="1:16" x14ac:dyDescent="0.25">
      <c r="A8280" s="96" t="s">
        <v>1556</v>
      </c>
      <c r="B8280" s="21" t="s">
        <v>1557</v>
      </c>
      <c r="C8280" s="21"/>
      <c r="D8280" s="22">
        <v>0</v>
      </c>
      <c r="E8280" s="23">
        <v>-0.10669444519415809</v>
      </c>
      <c r="F8280" s="23">
        <v>2.6217669026487454E-2</v>
      </c>
      <c r="G8280" s="23">
        <v>-0.12642464320332836</v>
      </c>
      <c r="H8280" s="23">
        <v>-0.49477374838049509</v>
      </c>
      <c r="I8280" s="25">
        <f t="shared" si="516"/>
        <v>0</v>
      </c>
      <c r="J8280" s="25">
        <f t="shared" si="517"/>
        <v>0</v>
      </c>
      <c r="K8280" s="25">
        <f t="shared" si="518"/>
        <v>0</v>
      </c>
      <c r="L8280" s="25">
        <f t="shared" si="519"/>
        <v>0</v>
      </c>
      <c r="M8280" s="25">
        <v>0</v>
      </c>
      <c r="N8280" s="25" t="e">
        <v>#N/A</v>
      </c>
      <c r="O8280" s="25" t="e">
        <f>VLOOKUP(A8280,'NFkB target TFs'!$E$10:$E$54,1,FALSE)</f>
        <v>#N/A</v>
      </c>
      <c r="P8280" s="25" t="e">
        <f>VLOOKUP(A8280,'all NFkB targets'!$A$6:$A$571,1,FALSE)</f>
        <v>#N/A</v>
      </c>
    </row>
    <row r="8281" spans="1:16" x14ac:dyDescent="0.25">
      <c r="A8281" s="96" t="s">
        <v>13670</v>
      </c>
      <c r="B8281" s="21" t="s">
        <v>941</v>
      </c>
      <c r="C8281" s="21"/>
      <c r="D8281" s="22">
        <v>0</v>
      </c>
      <c r="E8281" s="24">
        <v>-0.54337007248364966</v>
      </c>
      <c r="F8281" s="24">
        <v>-0.29067694917681314</v>
      </c>
      <c r="G8281" s="24">
        <v>-0.81421323352218922</v>
      </c>
      <c r="H8281" s="24">
        <v>-0.49518086478240614</v>
      </c>
      <c r="I8281" s="25">
        <f t="shared" si="516"/>
        <v>0</v>
      </c>
      <c r="J8281" s="25">
        <f t="shared" si="517"/>
        <v>0</v>
      </c>
      <c r="K8281" s="25">
        <f t="shared" si="518"/>
        <v>1</v>
      </c>
      <c r="L8281" s="25">
        <f t="shared" si="519"/>
        <v>0</v>
      </c>
      <c r="M8281" s="25">
        <v>1</v>
      </c>
      <c r="N8281" s="25" t="e">
        <v>#N/A</v>
      </c>
      <c r="O8281" s="25" t="e">
        <f>VLOOKUP(A8281,'NFkB target TFs'!$E$10:$E$54,1,FALSE)</f>
        <v>#N/A</v>
      </c>
      <c r="P8281" s="25" t="e">
        <f>VLOOKUP(A8281,'all NFkB targets'!$A$6:$A$571,1,FALSE)</f>
        <v>#N/A</v>
      </c>
    </row>
    <row r="8282" spans="1:16" x14ac:dyDescent="0.25">
      <c r="A8282" s="96" t="s">
        <v>3977</v>
      </c>
      <c r="B8282" s="21" t="s">
        <v>3978</v>
      </c>
      <c r="C8282" s="20" t="s">
        <v>3977</v>
      </c>
      <c r="D8282" s="22">
        <v>0</v>
      </c>
      <c r="E8282" s="23">
        <v>-0.32712916636514255</v>
      </c>
      <c r="F8282" s="23">
        <v>-2.0599670438115766E-2</v>
      </c>
      <c r="G8282" s="23">
        <v>-0.34243385402676352</v>
      </c>
      <c r="H8282" s="23">
        <v>-0.49541091209936611</v>
      </c>
      <c r="I8282" s="25" t="e">
        <f>IF(ABS(Plots!#REF!)&gt;0.585,1,0)</f>
        <v>#REF!</v>
      </c>
      <c r="J8282" s="25" t="e">
        <f>IF(ABS(Plots!#REF!)&gt;0.585,1,0)</f>
        <v>#REF!</v>
      </c>
      <c r="K8282" s="25" t="e">
        <f>IF(ABS(Plots!#REF!)&gt;0.585,1,0)</f>
        <v>#REF!</v>
      </c>
      <c r="L8282" s="25" t="e">
        <f>IF(ABS(Plots!#REF!)&gt;0.585,1,0)</f>
        <v>#REF!</v>
      </c>
      <c r="M8282" s="25">
        <v>0</v>
      </c>
      <c r="N8282" s="25" t="e">
        <v>#N/A</v>
      </c>
      <c r="O8282" s="25" t="e">
        <f>VLOOKUP(A8282,'NFkB target TFs'!$E$10:$E$54,1,FALSE)</f>
        <v>#N/A</v>
      </c>
      <c r="P8282" s="25" t="e">
        <f>VLOOKUP(A8282,'all NFkB targets'!$A$6:$A$571,1,FALSE)</f>
        <v>#N/A</v>
      </c>
    </row>
    <row r="8283" spans="1:16" x14ac:dyDescent="0.25">
      <c r="A8283" s="96" t="s">
        <v>4104</v>
      </c>
      <c r="B8283" s="21" t="s">
        <v>4105</v>
      </c>
      <c r="C8283" s="21"/>
      <c r="D8283" s="22">
        <v>0</v>
      </c>
      <c r="E8283" s="23">
        <v>-0.42883498161720601</v>
      </c>
      <c r="F8283" s="23">
        <v>-0.12673813175360535</v>
      </c>
      <c r="G8283" s="23">
        <v>-0.32447312184854943</v>
      </c>
      <c r="H8283" s="23">
        <v>-0.49590495335199575</v>
      </c>
      <c r="I8283" s="25">
        <f t="shared" ref="I8283:I8346" si="520">IF(ABS(E8283)&gt;0.585,1,0)</f>
        <v>0</v>
      </c>
      <c r="J8283" s="25">
        <f t="shared" ref="J8283:J8346" si="521">IF(ABS(F8283)&gt;0.585,1,0)</f>
        <v>0</v>
      </c>
      <c r="K8283" s="25">
        <f t="shared" ref="K8283:K8346" si="522">IF(ABS(G8283)&gt;0.585,1,0)</f>
        <v>0</v>
      </c>
      <c r="L8283" s="25">
        <f t="shared" ref="L8283:L8346" si="523">IF(ABS(H8283)&gt;0.585,1,0)</f>
        <v>0</v>
      </c>
      <c r="M8283" s="25">
        <v>0</v>
      </c>
      <c r="N8283" s="25" t="e">
        <v>#N/A</v>
      </c>
      <c r="O8283" s="25" t="e">
        <f>VLOOKUP(A8283,'NFkB target TFs'!$E$10:$E$54,1,FALSE)</f>
        <v>#N/A</v>
      </c>
      <c r="P8283" s="25" t="e">
        <f>VLOOKUP(A8283,'all NFkB targets'!$A$6:$A$571,1,FALSE)</f>
        <v>#N/A</v>
      </c>
    </row>
    <row r="8284" spans="1:16" x14ac:dyDescent="0.25">
      <c r="A8284" s="96" t="s">
        <v>14567</v>
      </c>
      <c r="B8284" s="21" t="s">
        <v>14568</v>
      </c>
      <c r="C8284" s="21"/>
      <c r="D8284" s="22">
        <v>0</v>
      </c>
      <c r="E8284" s="24">
        <v>-0.13805547988413597</v>
      </c>
      <c r="F8284" s="24">
        <v>-0.96551585131106821</v>
      </c>
      <c r="G8284" s="24">
        <v>-1.3436874414557567</v>
      </c>
      <c r="H8284" s="24">
        <v>-0.49779951814498324</v>
      </c>
      <c r="I8284" s="25">
        <f t="shared" si="520"/>
        <v>0</v>
      </c>
      <c r="J8284" s="25">
        <f t="shared" si="521"/>
        <v>1</v>
      </c>
      <c r="K8284" s="25">
        <f t="shared" si="522"/>
        <v>1</v>
      </c>
      <c r="L8284" s="25">
        <f t="shared" si="523"/>
        <v>0</v>
      </c>
      <c r="M8284" s="25">
        <v>1</v>
      </c>
      <c r="N8284" s="25" t="e">
        <v>#N/A</v>
      </c>
      <c r="O8284" s="25" t="e">
        <f>VLOOKUP(A8284,'NFkB target TFs'!$E$10:$E$54,1,FALSE)</f>
        <v>#N/A</v>
      </c>
      <c r="P8284" s="25" t="e">
        <f>VLOOKUP(A8284,'all NFkB targets'!$A$6:$A$571,1,FALSE)</f>
        <v>#N/A</v>
      </c>
    </row>
    <row r="8285" spans="1:16" x14ac:dyDescent="0.25">
      <c r="A8285" s="96" t="s">
        <v>9925</v>
      </c>
      <c r="B8285" s="21" t="s">
        <v>9926</v>
      </c>
      <c r="C8285" s="21"/>
      <c r="D8285" s="22">
        <v>0</v>
      </c>
      <c r="E8285" s="23">
        <v>0.49364908774626959</v>
      </c>
      <c r="F8285" s="23">
        <v>2.8305982724883025E-2</v>
      </c>
      <c r="G8285" s="23">
        <v>6.1361341527202587E-2</v>
      </c>
      <c r="H8285" s="23">
        <v>-0.49789276081861983</v>
      </c>
      <c r="I8285" s="25">
        <f t="shared" si="520"/>
        <v>0</v>
      </c>
      <c r="J8285" s="25">
        <f t="shared" si="521"/>
        <v>0</v>
      </c>
      <c r="K8285" s="25">
        <f t="shared" si="522"/>
        <v>0</v>
      </c>
      <c r="L8285" s="25">
        <f t="shared" si="523"/>
        <v>0</v>
      </c>
      <c r="M8285" s="25">
        <v>0</v>
      </c>
      <c r="N8285" s="25" t="e">
        <v>#N/A</v>
      </c>
      <c r="O8285" s="25" t="e">
        <f>VLOOKUP(A8285,'NFkB target TFs'!$E$10:$E$54,1,FALSE)</f>
        <v>#N/A</v>
      </c>
      <c r="P8285" s="25" t="e">
        <f>VLOOKUP(A8285,'all NFkB targets'!$A$6:$A$571,1,FALSE)</f>
        <v>#N/A</v>
      </c>
    </row>
    <row r="8286" spans="1:16" x14ac:dyDescent="0.25">
      <c r="A8286" s="96" t="s">
        <v>12266</v>
      </c>
      <c r="B8286" s="21" t="s">
        <v>12267</v>
      </c>
      <c r="C8286" s="21"/>
      <c r="D8286" s="22">
        <v>0</v>
      </c>
      <c r="E8286" s="28">
        <v>0.59538329672528545</v>
      </c>
      <c r="F8286" s="24">
        <v>-0.54628203255709606</v>
      </c>
      <c r="G8286" s="23">
        <v>-7.8042328608583483E-2</v>
      </c>
      <c r="H8286" s="24">
        <v>-0.49811161920041208</v>
      </c>
      <c r="I8286" s="25">
        <f t="shared" si="520"/>
        <v>1</v>
      </c>
      <c r="J8286" s="25">
        <f t="shared" si="521"/>
        <v>0</v>
      </c>
      <c r="K8286" s="25">
        <f t="shared" si="522"/>
        <v>0</v>
      </c>
      <c r="L8286" s="25">
        <f t="shared" si="523"/>
        <v>0</v>
      </c>
      <c r="M8286" s="25">
        <v>1</v>
      </c>
      <c r="N8286" s="25" t="e">
        <v>#N/A</v>
      </c>
      <c r="O8286" s="25" t="e">
        <f>VLOOKUP(A8286,'NFkB target TFs'!$E$10:$E$54,1,FALSE)</f>
        <v>#N/A</v>
      </c>
      <c r="P8286" s="25" t="e">
        <f>VLOOKUP(A8286,'all NFkB targets'!$A$6:$A$571,1,FALSE)</f>
        <v>#N/A</v>
      </c>
    </row>
    <row r="8287" spans="1:16" x14ac:dyDescent="0.25">
      <c r="A8287" s="96" t="s">
        <v>8969</v>
      </c>
      <c r="B8287" s="21" t="s">
        <v>941</v>
      </c>
      <c r="C8287" s="21"/>
      <c r="D8287" s="22">
        <v>0</v>
      </c>
      <c r="E8287" s="23">
        <v>-0.33157658858600075</v>
      </c>
      <c r="F8287" s="23">
        <v>-1.6179927055434435E-2</v>
      </c>
      <c r="G8287" s="23">
        <v>-0.52594444676592134</v>
      </c>
      <c r="H8287" s="23">
        <v>-0.50150871877480097</v>
      </c>
      <c r="I8287" s="25">
        <f t="shared" si="520"/>
        <v>0</v>
      </c>
      <c r="J8287" s="25">
        <f t="shared" si="521"/>
        <v>0</v>
      </c>
      <c r="K8287" s="25">
        <f t="shared" si="522"/>
        <v>0</v>
      </c>
      <c r="L8287" s="25">
        <f t="shared" si="523"/>
        <v>0</v>
      </c>
      <c r="M8287" s="25">
        <v>0</v>
      </c>
      <c r="N8287" s="25" t="e">
        <v>#N/A</v>
      </c>
      <c r="O8287" s="25" t="e">
        <f>VLOOKUP(A8287,'NFkB target TFs'!$E$10:$E$54,1,FALSE)</f>
        <v>#N/A</v>
      </c>
      <c r="P8287" s="25" t="e">
        <f>VLOOKUP(A8287,'all NFkB targets'!$A$6:$A$571,1,FALSE)</f>
        <v>#N/A</v>
      </c>
    </row>
    <row r="8288" spans="1:16" x14ac:dyDescent="0.25">
      <c r="A8288" s="96" t="s">
        <v>7766</v>
      </c>
      <c r="B8288" s="21" t="s">
        <v>7767</v>
      </c>
      <c r="C8288" s="21"/>
      <c r="D8288" s="22">
        <v>0</v>
      </c>
      <c r="E8288" s="23">
        <v>-0.49769841886231231</v>
      </c>
      <c r="F8288" s="23">
        <v>0.18748433548039362</v>
      </c>
      <c r="G8288" s="23">
        <v>-0.31592619664248112</v>
      </c>
      <c r="H8288" s="23">
        <v>-0.50291605084492563</v>
      </c>
      <c r="I8288" s="25">
        <f t="shared" si="520"/>
        <v>0</v>
      </c>
      <c r="J8288" s="25">
        <f t="shared" si="521"/>
        <v>0</v>
      </c>
      <c r="K8288" s="25">
        <f t="shared" si="522"/>
        <v>0</v>
      </c>
      <c r="L8288" s="25">
        <f t="shared" si="523"/>
        <v>0</v>
      </c>
      <c r="M8288" s="25">
        <v>0</v>
      </c>
      <c r="N8288" s="25" t="e">
        <v>#N/A</v>
      </c>
      <c r="O8288" s="25" t="e">
        <f>VLOOKUP(A8288,'NFkB target TFs'!$E$10:$E$54,1,FALSE)</f>
        <v>#N/A</v>
      </c>
      <c r="P8288" s="25" t="e">
        <f>VLOOKUP(A8288,'all NFkB targets'!$A$6:$A$571,1,FALSE)</f>
        <v>#N/A</v>
      </c>
    </row>
    <row r="8289" spans="1:16" x14ac:dyDescent="0.25">
      <c r="A8289" s="96" t="s">
        <v>1062</v>
      </c>
      <c r="B8289" s="21" t="s">
        <v>1063</v>
      </c>
      <c r="C8289" s="21"/>
      <c r="D8289" s="22">
        <v>0</v>
      </c>
      <c r="E8289" s="23">
        <v>-6.9926629028904536E-2</v>
      </c>
      <c r="F8289" s="23">
        <v>-9.8753513032493898E-2</v>
      </c>
      <c r="G8289" s="23">
        <v>-0.29965299706994752</v>
      </c>
      <c r="H8289" s="23">
        <v>-0.50372818888690873</v>
      </c>
      <c r="I8289" s="25">
        <f t="shared" si="520"/>
        <v>0</v>
      </c>
      <c r="J8289" s="25">
        <f t="shared" si="521"/>
        <v>0</v>
      </c>
      <c r="K8289" s="25">
        <f t="shared" si="522"/>
        <v>0</v>
      </c>
      <c r="L8289" s="25">
        <f t="shared" si="523"/>
        <v>0</v>
      </c>
      <c r="M8289" s="25">
        <v>0</v>
      </c>
      <c r="N8289" s="25" t="e">
        <v>#N/A</v>
      </c>
      <c r="O8289" s="25" t="e">
        <f>VLOOKUP(A8289,'NFkB target TFs'!$E$10:$E$54,1,FALSE)</f>
        <v>#N/A</v>
      </c>
      <c r="P8289" s="25" t="e">
        <f>VLOOKUP(A8289,'all NFkB targets'!$A$6:$A$571,1,FALSE)</f>
        <v>#N/A</v>
      </c>
    </row>
    <row r="8290" spans="1:16" x14ac:dyDescent="0.25">
      <c r="A8290" s="96" t="s">
        <v>13618</v>
      </c>
      <c r="B8290" s="21" t="s">
        <v>13619</v>
      </c>
      <c r="C8290" s="21"/>
      <c r="D8290" s="22">
        <v>0</v>
      </c>
      <c r="E8290" s="28">
        <v>0.24709613551621673</v>
      </c>
      <c r="F8290" s="24">
        <v>-0.21422867794161998</v>
      </c>
      <c r="G8290" s="24">
        <v>-0.67866236930768253</v>
      </c>
      <c r="H8290" s="24">
        <v>-0.50431368110658359</v>
      </c>
      <c r="I8290" s="25">
        <f t="shared" si="520"/>
        <v>0</v>
      </c>
      <c r="J8290" s="25">
        <f t="shared" si="521"/>
        <v>0</v>
      </c>
      <c r="K8290" s="25">
        <f t="shared" si="522"/>
        <v>1</v>
      </c>
      <c r="L8290" s="25">
        <f t="shared" si="523"/>
        <v>0</v>
      </c>
      <c r="M8290" s="25">
        <v>1</v>
      </c>
      <c r="N8290" s="25" t="e">
        <v>#N/A</v>
      </c>
      <c r="O8290" s="25" t="e">
        <f>VLOOKUP(A8290,'NFkB target TFs'!$E$10:$E$54,1,FALSE)</f>
        <v>#N/A</v>
      </c>
      <c r="P8290" s="25" t="e">
        <f>VLOOKUP(A8290,'all NFkB targets'!$A$6:$A$571,1,FALSE)</f>
        <v>#N/A</v>
      </c>
    </row>
    <row r="8291" spans="1:16" x14ac:dyDescent="0.25">
      <c r="A8291" s="96" t="s">
        <v>11287</v>
      </c>
      <c r="B8291" s="21" t="s">
        <v>11288</v>
      </c>
      <c r="C8291" s="21"/>
      <c r="D8291" s="22">
        <v>0</v>
      </c>
      <c r="E8291" s="23">
        <v>0.17192273318209667</v>
      </c>
      <c r="F8291" s="23">
        <v>0.30426290082419627</v>
      </c>
      <c r="G8291" s="23">
        <v>-7.0101584971009878E-2</v>
      </c>
      <c r="H8291" s="23">
        <v>-0.50471815048608304</v>
      </c>
      <c r="I8291" s="25">
        <f t="shared" si="520"/>
        <v>0</v>
      </c>
      <c r="J8291" s="25">
        <f t="shared" si="521"/>
        <v>0</v>
      </c>
      <c r="K8291" s="25">
        <f t="shared" si="522"/>
        <v>0</v>
      </c>
      <c r="L8291" s="25">
        <f t="shared" si="523"/>
        <v>0</v>
      </c>
      <c r="M8291" s="25">
        <v>0</v>
      </c>
      <c r="N8291" s="25" t="e">
        <v>#N/A</v>
      </c>
      <c r="O8291" s="25" t="e">
        <f>VLOOKUP(A8291,'NFkB target TFs'!$E$10:$E$54,1,FALSE)</f>
        <v>#N/A</v>
      </c>
      <c r="P8291" s="25" t="e">
        <f>VLOOKUP(A8291,'all NFkB targets'!$A$6:$A$571,1,FALSE)</f>
        <v>#N/A</v>
      </c>
    </row>
    <row r="8292" spans="1:16" x14ac:dyDescent="0.25">
      <c r="A8292" s="96" t="s">
        <v>5811</v>
      </c>
      <c r="B8292" s="21" t="s">
        <v>5812</v>
      </c>
      <c r="C8292" s="21"/>
      <c r="D8292" s="22">
        <v>0</v>
      </c>
      <c r="E8292" s="23">
        <v>0.12821310687994988</v>
      </c>
      <c r="F8292" s="23">
        <v>-0.10715965212489094</v>
      </c>
      <c r="G8292" s="23">
        <v>-0.55695480007402143</v>
      </c>
      <c r="H8292" s="23">
        <v>-0.50502984544993845</v>
      </c>
      <c r="I8292" s="25">
        <f t="shared" si="520"/>
        <v>0</v>
      </c>
      <c r="J8292" s="25">
        <f t="shared" si="521"/>
        <v>0</v>
      </c>
      <c r="K8292" s="25">
        <f t="shared" si="522"/>
        <v>0</v>
      </c>
      <c r="L8292" s="25">
        <f t="shared" si="523"/>
        <v>0</v>
      </c>
      <c r="M8292" s="25">
        <v>0</v>
      </c>
      <c r="N8292" s="25" t="e">
        <v>#N/A</v>
      </c>
      <c r="O8292" s="25" t="e">
        <f>VLOOKUP(A8292,'NFkB target TFs'!$E$10:$E$54,1,FALSE)</f>
        <v>#N/A</v>
      </c>
      <c r="P8292" s="25" t="e">
        <f>VLOOKUP(A8292,'all NFkB targets'!$A$6:$A$571,1,FALSE)</f>
        <v>#N/A</v>
      </c>
    </row>
    <row r="8293" spans="1:16" x14ac:dyDescent="0.25">
      <c r="A8293" s="96" t="s">
        <v>14307</v>
      </c>
      <c r="B8293" s="21" t="s">
        <v>14308</v>
      </c>
      <c r="C8293" s="21"/>
      <c r="D8293" s="22">
        <v>0</v>
      </c>
      <c r="E8293" s="28">
        <v>1.3230366407592653</v>
      </c>
      <c r="F8293" s="23">
        <v>6.5702409921403207E-2</v>
      </c>
      <c r="G8293" s="24">
        <v>-1.2776647432644062</v>
      </c>
      <c r="H8293" s="24">
        <v>-0.50506285950083085</v>
      </c>
      <c r="I8293" s="25">
        <f t="shared" si="520"/>
        <v>1</v>
      </c>
      <c r="J8293" s="25">
        <f t="shared" si="521"/>
        <v>0</v>
      </c>
      <c r="K8293" s="25">
        <f t="shared" si="522"/>
        <v>1</v>
      </c>
      <c r="L8293" s="25">
        <f t="shared" si="523"/>
        <v>0</v>
      </c>
      <c r="M8293" s="25">
        <v>1</v>
      </c>
      <c r="N8293" s="25" t="e">
        <v>#N/A</v>
      </c>
      <c r="O8293" s="25" t="e">
        <f>VLOOKUP(A8293,'NFkB target TFs'!$E$10:$E$54,1,FALSE)</f>
        <v>#N/A</v>
      </c>
      <c r="P8293" s="25" t="e">
        <f>VLOOKUP(A8293,'all NFkB targets'!$A$6:$A$571,1,FALSE)</f>
        <v>#N/A</v>
      </c>
    </row>
    <row r="8294" spans="1:16" x14ac:dyDescent="0.25">
      <c r="A8294" s="96" t="s">
        <v>5103</v>
      </c>
      <c r="B8294" s="21" t="s">
        <v>5104</v>
      </c>
      <c r="C8294" s="21"/>
      <c r="D8294" s="22">
        <v>0</v>
      </c>
      <c r="E8294" s="23">
        <v>-9.132335571115878E-2</v>
      </c>
      <c r="F8294" s="23">
        <v>-8.2954526221321156E-2</v>
      </c>
      <c r="G8294" s="23">
        <v>-0.34387481424134569</v>
      </c>
      <c r="H8294" s="23">
        <v>-0.50531807957831953</v>
      </c>
      <c r="I8294" s="25">
        <f t="shared" si="520"/>
        <v>0</v>
      </c>
      <c r="J8294" s="25">
        <f t="shared" si="521"/>
        <v>0</v>
      </c>
      <c r="K8294" s="25">
        <f t="shared" si="522"/>
        <v>0</v>
      </c>
      <c r="L8294" s="25">
        <f t="shared" si="523"/>
        <v>0</v>
      </c>
      <c r="M8294" s="25">
        <v>0</v>
      </c>
      <c r="N8294" s="25" t="e">
        <v>#N/A</v>
      </c>
      <c r="O8294" s="25" t="e">
        <f>VLOOKUP(A8294,'NFkB target TFs'!$E$10:$E$54,1,FALSE)</f>
        <v>#N/A</v>
      </c>
      <c r="P8294" s="25" t="e">
        <f>VLOOKUP(A8294,'all NFkB targets'!$A$6:$A$571,1,FALSE)</f>
        <v>#N/A</v>
      </c>
    </row>
    <row r="8295" spans="1:16" x14ac:dyDescent="0.25">
      <c r="A8295" s="96" t="s">
        <v>14655</v>
      </c>
      <c r="B8295" s="21" t="s">
        <v>14656</v>
      </c>
      <c r="C8295" s="21"/>
      <c r="D8295" s="22">
        <v>0</v>
      </c>
      <c r="E8295" s="28">
        <v>0.12464613018954575</v>
      </c>
      <c r="F8295" s="24">
        <v>-0.76209816893042703</v>
      </c>
      <c r="G8295" s="28">
        <v>0.64197279472885771</v>
      </c>
      <c r="H8295" s="24">
        <v>-0.50634535269315528</v>
      </c>
      <c r="I8295" s="25">
        <f t="shared" si="520"/>
        <v>0</v>
      </c>
      <c r="J8295" s="25">
        <f t="shared" si="521"/>
        <v>1</v>
      </c>
      <c r="K8295" s="25">
        <f t="shared" si="522"/>
        <v>1</v>
      </c>
      <c r="L8295" s="25">
        <f t="shared" si="523"/>
        <v>0</v>
      </c>
      <c r="M8295" s="25">
        <v>1</v>
      </c>
      <c r="N8295" s="25" t="e">
        <v>#N/A</v>
      </c>
      <c r="O8295" s="25" t="e">
        <f>VLOOKUP(A8295,'NFkB target TFs'!$E$10:$E$54,1,FALSE)</f>
        <v>#N/A</v>
      </c>
      <c r="P8295" s="25" t="e">
        <f>VLOOKUP(A8295,'all NFkB targets'!$A$6:$A$571,1,FALSE)</f>
        <v>#N/A</v>
      </c>
    </row>
    <row r="8296" spans="1:16" x14ac:dyDescent="0.25">
      <c r="A8296" s="96" t="s">
        <v>14045</v>
      </c>
      <c r="B8296" s="21" t="s">
        <v>14046</v>
      </c>
      <c r="C8296" s="21"/>
      <c r="D8296" s="22">
        <v>0</v>
      </c>
      <c r="E8296" s="23">
        <v>-3.9842147025324952E-2</v>
      </c>
      <c r="F8296" s="23">
        <v>-4.8324972941576942E-2</v>
      </c>
      <c r="G8296" s="24">
        <v>-1.1332971365739395</v>
      </c>
      <c r="H8296" s="24">
        <v>-0.50744081063294177</v>
      </c>
      <c r="I8296" s="25">
        <f t="shared" si="520"/>
        <v>0</v>
      </c>
      <c r="J8296" s="25">
        <f t="shared" si="521"/>
        <v>0</v>
      </c>
      <c r="K8296" s="25">
        <f t="shared" si="522"/>
        <v>1</v>
      </c>
      <c r="L8296" s="25">
        <f t="shared" si="523"/>
        <v>0</v>
      </c>
      <c r="M8296" s="25">
        <v>1</v>
      </c>
      <c r="N8296" s="25" t="e">
        <v>#N/A</v>
      </c>
      <c r="O8296" s="25" t="e">
        <f>VLOOKUP(A8296,'NFkB target TFs'!$E$10:$E$54,1,FALSE)</f>
        <v>#N/A</v>
      </c>
      <c r="P8296" s="25" t="e">
        <f>VLOOKUP(A8296,'all NFkB targets'!$A$6:$A$571,1,FALSE)</f>
        <v>#N/A</v>
      </c>
    </row>
    <row r="8297" spans="1:16" x14ac:dyDescent="0.25">
      <c r="A8297" s="96" t="s">
        <v>3838</v>
      </c>
      <c r="B8297" s="21" t="s">
        <v>3839</v>
      </c>
      <c r="C8297" s="21"/>
      <c r="D8297" s="22">
        <v>0</v>
      </c>
      <c r="E8297" s="23">
        <v>1.970935755642365E-2</v>
      </c>
      <c r="F8297" s="23">
        <v>-0.50560729595277087</v>
      </c>
      <c r="G8297" s="23">
        <v>-0.43688658763454524</v>
      </c>
      <c r="H8297" s="23">
        <v>-0.50810431486233543</v>
      </c>
      <c r="I8297" s="25">
        <f t="shared" si="520"/>
        <v>0</v>
      </c>
      <c r="J8297" s="25">
        <f t="shared" si="521"/>
        <v>0</v>
      </c>
      <c r="K8297" s="25">
        <f t="shared" si="522"/>
        <v>0</v>
      </c>
      <c r="L8297" s="25">
        <f t="shared" si="523"/>
        <v>0</v>
      </c>
      <c r="M8297" s="25">
        <v>0</v>
      </c>
      <c r="N8297" s="25" t="e">
        <v>#N/A</v>
      </c>
      <c r="O8297" s="25" t="e">
        <f>VLOOKUP(A8297,'NFkB target TFs'!$E$10:$E$54,1,FALSE)</f>
        <v>#N/A</v>
      </c>
      <c r="P8297" s="25" t="e">
        <f>VLOOKUP(A8297,'all NFkB targets'!$A$6:$A$571,1,FALSE)</f>
        <v>#N/A</v>
      </c>
    </row>
    <row r="8298" spans="1:16" x14ac:dyDescent="0.25">
      <c r="A8298" s="96" t="s">
        <v>13828</v>
      </c>
      <c r="B8298" s="21" t="s">
        <v>13829</v>
      </c>
      <c r="C8298" s="21"/>
      <c r="D8298" s="22">
        <v>0</v>
      </c>
      <c r="E8298" s="24">
        <v>-0.40075563005519543</v>
      </c>
      <c r="F8298" s="23">
        <v>5.2480283758563357E-3</v>
      </c>
      <c r="G8298" s="24">
        <v>-0.7636341123557181</v>
      </c>
      <c r="H8298" s="24">
        <v>-0.50854308033123496</v>
      </c>
      <c r="I8298" s="25">
        <f t="shared" si="520"/>
        <v>0</v>
      </c>
      <c r="J8298" s="25">
        <f t="shared" si="521"/>
        <v>0</v>
      </c>
      <c r="K8298" s="25">
        <f t="shared" si="522"/>
        <v>1</v>
      </c>
      <c r="L8298" s="25">
        <f t="shared" si="523"/>
        <v>0</v>
      </c>
      <c r="M8298" s="25">
        <v>1</v>
      </c>
      <c r="N8298" s="25" t="e">
        <v>#N/A</v>
      </c>
      <c r="O8298" s="25" t="e">
        <f>VLOOKUP(A8298,'NFkB target TFs'!$E$10:$E$54,1,FALSE)</f>
        <v>#N/A</v>
      </c>
      <c r="P8298" s="25" t="e">
        <f>VLOOKUP(A8298,'all NFkB targets'!$A$6:$A$571,1,FALSE)</f>
        <v>#N/A</v>
      </c>
    </row>
    <row r="8299" spans="1:16" x14ac:dyDescent="0.25">
      <c r="A8299" s="96" t="s">
        <v>7303</v>
      </c>
      <c r="B8299" s="21" t="s">
        <v>7304</v>
      </c>
      <c r="C8299" s="21"/>
      <c r="D8299" s="22">
        <v>0</v>
      </c>
      <c r="E8299" s="23">
        <v>-0.57651731129936612</v>
      </c>
      <c r="F8299" s="23">
        <v>-0.57027283590958799</v>
      </c>
      <c r="G8299" s="23">
        <v>-0.12095839085971266</v>
      </c>
      <c r="H8299" s="23">
        <v>-0.50914300189119499</v>
      </c>
      <c r="I8299" s="25">
        <f t="shared" si="520"/>
        <v>0</v>
      </c>
      <c r="J8299" s="25">
        <f t="shared" si="521"/>
        <v>0</v>
      </c>
      <c r="K8299" s="25">
        <f t="shared" si="522"/>
        <v>0</v>
      </c>
      <c r="L8299" s="25">
        <f t="shared" si="523"/>
        <v>0</v>
      </c>
      <c r="M8299" s="25">
        <v>0</v>
      </c>
      <c r="N8299" s="25" t="e">
        <v>#N/A</v>
      </c>
      <c r="O8299" s="25" t="e">
        <f>VLOOKUP(A8299,'NFkB target TFs'!$E$10:$E$54,1,FALSE)</f>
        <v>#N/A</v>
      </c>
      <c r="P8299" s="25" t="e">
        <f>VLOOKUP(A8299,'all NFkB targets'!$A$6:$A$571,1,FALSE)</f>
        <v>#N/A</v>
      </c>
    </row>
    <row r="8300" spans="1:16" x14ac:dyDescent="0.25">
      <c r="A8300" s="96" t="s">
        <v>15145</v>
      </c>
      <c r="B8300" s="21" t="s">
        <v>15146</v>
      </c>
      <c r="C8300" s="21"/>
      <c r="D8300" s="22">
        <v>0</v>
      </c>
      <c r="E8300" s="28">
        <v>0.82595782221308345</v>
      </c>
      <c r="F8300" s="28">
        <v>0.5961136023772895</v>
      </c>
      <c r="G8300" s="24">
        <v>-0.62622752852480068</v>
      </c>
      <c r="H8300" s="24">
        <v>-0.50922799211988667</v>
      </c>
      <c r="I8300" s="25">
        <f t="shared" si="520"/>
        <v>1</v>
      </c>
      <c r="J8300" s="25">
        <f t="shared" si="521"/>
        <v>1</v>
      </c>
      <c r="K8300" s="25">
        <f t="shared" si="522"/>
        <v>1</v>
      </c>
      <c r="L8300" s="25">
        <f t="shared" si="523"/>
        <v>0</v>
      </c>
      <c r="M8300" s="25">
        <v>1</v>
      </c>
      <c r="N8300" s="25" t="e">
        <v>#N/A</v>
      </c>
      <c r="O8300" s="25" t="e">
        <f>VLOOKUP(A8300,'NFkB target TFs'!$E$10:$E$54,1,FALSE)</f>
        <v>#N/A</v>
      </c>
      <c r="P8300" s="25" t="e">
        <f>VLOOKUP(A8300,'all NFkB targets'!$A$6:$A$571,1,FALSE)</f>
        <v>#N/A</v>
      </c>
    </row>
    <row r="8301" spans="1:16" x14ac:dyDescent="0.25">
      <c r="A8301" s="96" t="s">
        <v>14975</v>
      </c>
      <c r="B8301" s="21" t="s">
        <v>14976</v>
      </c>
      <c r="C8301" s="21"/>
      <c r="D8301" s="22">
        <v>0</v>
      </c>
      <c r="E8301" s="28">
        <v>0.63734089778771996</v>
      </c>
      <c r="F8301" s="28">
        <v>2.006856503439796</v>
      </c>
      <c r="G8301" s="28">
        <v>0.65631763649043318</v>
      </c>
      <c r="H8301" s="24">
        <v>-0.50987052946529243</v>
      </c>
      <c r="I8301" s="25">
        <f t="shared" si="520"/>
        <v>1</v>
      </c>
      <c r="J8301" s="25">
        <f t="shared" si="521"/>
        <v>1</v>
      </c>
      <c r="K8301" s="25">
        <f t="shared" si="522"/>
        <v>1</v>
      </c>
      <c r="L8301" s="25">
        <f t="shared" si="523"/>
        <v>0</v>
      </c>
      <c r="M8301" s="25">
        <v>1</v>
      </c>
      <c r="N8301" s="25" t="e">
        <v>#N/A</v>
      </c>
      <c r="O8301" s="25" t="e">
        <f>VLOOKUP(A8301,'NFkB target TFs'!$E$10:$E$54,1,FALSE)</f>
        <v>#N/A</v>
      </c>
      <c r="P8301" s="25" t="e">
        <f>VLOOKUP(A8301,'all NFkB targets'!$A$6:$A$571,1,FALSE)</f>
        <v>#N/A</v>
      </c>
    </row>
    <row r="8302" spans="1:16" x14ac:dyDescent="0.25">
      <c r="A8302" s="96" t="s">
        <v>5163</v>
      </c>
      <c r="B8302" s="21" t="s">
        <v>5164</v>
      </c>
      <c r="C8302" s="21"/>
      <c r="D8302" s="22">
        <v>0</v>
      </c>
      <c r="E8302" s="23">
        <v>-7.0143825458934661E-2</v>
      </c>
      <c r="F8302" s="23">
        <v>0.25733914026887444</v>
      </c>
      <c r="G8302" s="23">
        <v>-0.31004974393344636</v>
      </c>
      <c r="H8302" s="23">
        <v>-0.50988710759199818</v>
      </c>
      <c r="I8302" s="25">
        <f t="shared" si="520"/>
        <v>0</v>
      </c>
      <c r="J8302" s="25">
        <f t="shared" si="521"/>
        <v>0</v>
      </c>
      <c r="K8302" s="25">
        <f t="shared" si="522"/>
        <v>0</v>
      </c>
      <c r="L8302" s="25">
        <f t="shared" si="523"/>
        <v>0</v>
      </c>
      <c r="M8302" s="25">
        <v>0</v>
      </c>
      <c r="N8302" s="25" t="e">
        <v>#N/A</v>
      </c>
      <c r="O8302" s="25" t="e">
        <f>VLOOKUP(A8302,'NFkB target TFs'!$E$10:$E$54,1,FALSE)</f>
        <v>#N/A</v>
      </c>
      <c r="P8302" s="25" t="e">
        <f>VLOOKUP(A8302,'all NFkB targets'!$A$6:$A$571,1,FALSE)</f>
        <v>#N/A</v>
      </c>
    </row>
    <row r="8303" spans="1:16" x14ac:dyDescent="0.25">
      <c r="A8303" s="96" t="s">
        <v>1829</v>
      </c>
      <c r="B8303" s="21" t="s">
        <v>1830</v>
      </c>
      <c r="C8303" s="21"/>
      <c r="D8303" s="22">
        <v>0</v>
      </c>
      <c r="E8303" s="23">
        <v>3.6848670487534914E-3</v>
      </c>
      <c r="F8303" s="23">
        <v>-0.30526937280268784</v>
      </c>
      <c r="G8303" s="23">
        <v>-0.54523155791687195</v>
      </c>
      <c r="H8303" s="23">
        <v>-0.51084763109075204</v>
      </c>
      <c r="I8303" s="25">
        <f t="shared" si="520"/>
        <v>0</v>
      </c>
      <c r="J8303" s="25">
        <f t="shared" si="521"/>
        <v>0</v>
      </c>
      <c r="K8303" s="25">
        <f t="shared" si="522"/>
        <v>0</v>
      </c>
      <c r="L8303" s="25">
        <f t="shared" si="523"/>
        <v>0</v>
      </c>
      <c r="M8303" s="25">
        <v>0</v>
      </c>
      <c r="N8303" s="25" t="e">
        <v>#N/A</v>
      </c>
      <c r="O8303" s="25" t="e">
        <f>VLOOKUP(A8303,'NFkB target TFs'!$E$10:$E$54,1,FALSE)</f>
        <v>#N/A</v>
      </c>
      <c r="P8303" s="25" t="e">
        <f>VLOOKUP(A8303,'all NFkB targets'!$A$6:$A$571,1,FALSE)</f>
        <v>#N/A</v>
      </c>
    </row>
    <row r="8304" spans="1:16" x14ac:dyDescent="0.25">
      <c r="A8304" s="96" t="s">
        <v>156</v>
      </c>
      <c r="B8304" s="21" t="s">
        <v>157</v>
      </c>
      <c r="C8304" s="21"/>
      <c r="D8304" s="22">
        <v>0</v>
      </c>
      <c r="E8304" s="28">
        <v>0.30329663674335466</v>
      </c>
      <c r="F8304" s="24">
        <v>-0.25357890804252858</v>
      </c>
      <c r="G8304" s="24">
        <v>-1.1162340212147073</v>
      </c>
      <c r="H8304" s="24">
        <v>-0.51089432392087708</v>
      </c>
      <c r="I8304" s="25">
        <f t="shared" si="520"/>
        <v>0</v>
      </c>
      <c r="J8304" s="25">
        <f t="shared" si="521"/>
        <v>0</v>
      </c>
      <c r="K8304" s="25">
        <f t="shared" si="522"/>
        <v>1</v>
      </c>
      <c r="L8304" s="25">
        <f t="shared" si="523"/>
        <v>0</v>
      </c>
      <c r="M8304" s="25">
        <v>1</v>
      </c>
      <c r="N8304" s="25" t="e">
        <v>#N/A</v>
      </c>
      <c r="O8304" s="25" t="e">
        <f>VLOOKUP(A8304,'NFkB target TFs'!$E$10:$E$54,1,FALSE)</f>
        <v>#N/A</v>
      </c>
      <c r="P8304" s="25" t="str">
        <f>VLOOKUP(A8304,'all NFkB targets'!$A$6:$A$571,1,FALSE)</f>
        <v>CDK6</v>
      </c>
    </row>
    <row r="8305" spans="1:16" x14ac:dyDescent="0.25">
      <c r="A8305" s="96" t="s">
        <v>5280</v>
      </c>
      <c r="B8305" s="21" t="s">
        <v>5281</v>
      </c>
      <c r="C8305" s="21"/>
      <c r="D8305" s="22">
        <v>0</v>
      </c>
      <c r="E8305" s="23">
        <v>0.16282103491723371</v>
      </c>
      <c r="F8305" s="23">
        <v>-9.8477408557249582E-2</v>
      </c>
      <c r="G8305" s="23">
        <v>-0.23142293656918747</v>
      </c>
      <c r="H8305" s="23">
        <v>-0.51181856946754178</v>
      </c>
      <c r="I8305" s="25">
        <f t="shared" si="520"/>
        <v>0</v>
      </c>
      <c r="J8305" s="25">
        <f t="shared" si="521"/>
        <v>0</v>
      </c>
      <c r="K8305" s="25">
        <f t="shared" si="522"/>
        <v>0</v>
      </c>
      <c r="L8305" s="25">
        <f t="shared" si="523"/>
        <v>0</v>
      </c>
      <c r="M8305" s="25">
        <v>0</v>
      </c>
      <c r="N8305" s="25" t="e">
        <v>#N/A</v>
      </c>
      <c r="O8305" s="25" t="e">
        <f>VLOOKUP(A8305,'NFkB target TFs'!$E$10:$E$54,1,FALSE)</f>
        <v>#N/A</v>
      </c>
      <c r="P8305" s="25" t="e">
        <f>VLOOKUP(A8305,'all NFkB targets'!$A$6:$A$571,1,FALSE)</f>
        <v>#N/A</v>
      </c>
    </row>
    <row r="8306" spans="1:16" x14ac:dyDescent="0.25">
      <c r="A8306" s="96" t="s">
        <v>3169</v>
      </c>
      <c r="B8306" s="21" t="s">
        <v>3170</v>
      </c>
      <c r="C8306" s="21"/>
      <c r="D8306" s="22">
        <v>0</v>
      </c>
      <c r="E8306" s="23">
        <v>-0.20259707830568005</v>
      </c>
      <c r="F8306" s="23">
        <v>-0.31862622275889541</v>
      </c>
      <c r="G8306" s="23">
        <v>-0.25867359609516494</v>
      </c>
      <c r="H8306" s="23">
        <v>-0.51232070899881199</v>
      </c>
      <c r="I8306" s="25">
        <f t="shared" si="520"/>
        <v>0</v>
      </c>
      <c r="J8306" s="25">
        <f t="shared" si="521"/>
        <v>0</v>
      </c>
      <c r="K8306" s="25">
        <f t="shared" si="522"/>
        <v>0</v>
      </c>
      <c r="L8306" s="25">
        <f t="shared" si="523"/>
        <v>0</v>
      </c>
      <c r="M8306" s="25">
        <v>0</v>
      </c>
      <c r="N8306" s="25" t="e">
        <v>#N/A</v>
      </c>
      <c r="O8306" s="25" t="e">
        <f>VLOOKUP(A8306,'NFkB target TFs'!$E$10:$E$54,1,FALSE)</f>
        <v>#N/A</v>
      </c>
      <c r="P8306" s="25" t="e">
        <f>VLOOKUP(A8306,'all NFkB targets'!$A$6:$A$571,1,FALSE)</f>
        <v>#N/A</v>
      </c>
    </row>
    <row r="8307" spans="1:16" x14ac:dyDescent="0.25">
      <c r="A8307" s="96" t="s">
        <v>12617</v>
      </c>
      <c r="B8307" s="21" t="s">
        <v>12618</v>
      </c>
      <c r="C8307" s="21"/>
      <c r="D8307" s="22">
        <v>0</v>
      </c>
      <c r="E8307" s="24">
        <v>-0.11639356539326665</v>
      </c>
      <c r="F8307" s="24">
        <v>-0.91609524768922501</v>
      </c>
      <c r="G8307" s="24">
        <v>-0.40699300960055951</v>
      </c>
      <c r="H8307" s="24">
        <v>-0.51327643517616306</v>
      </c>
      <c r="I8307" s="25">
        <f t="shared" si="520"/>
        <v>0</v>
      </c>
      <c r="J8307" s="25">
        <f t="shared" si="521"/>
        <v>1</v>
      </c>
      <c r="K8307" s="25">
        <f t="shared" si="522"/>
        <v>0</v>
      </c>
      <c r="L8307" s="25">
        <f t="shared" si="523"/>
        <v>0</v>
      </c>
      <c r="M8307" s="25">
        <v>1</v>
      </c>
      <c r="N8307" s="25" t="e">
        <v>#N/A</v>
      </c>
      <c r="O8307" s="25" t="e">
        <f>VLOOKUP(A8307,'NFkB target TFs'!$E$10:$E$54,1,FALSE)</f>
        <v>#N/A</v>
      </c>
      <c r="P8307" s="25" t="e">
        <f>VLOOKUP(A8307,'all NFkB targets'!$A$6:$A$571,1,FALSE)</f>
        <v>#N/A</v>
      </c>
    </row>
    <row r="8308" spans="1:16" x14ac:dyDescent="0.25">
      <c r="A8308" s="96" t="s">
        <v>8797</v>
      </c>
      <c r="B8308" s="21" t="s">
        <v>8798</v>
      </c>
      <c r="C8308" s="21"/>
      <c r="D8308" s="22">
        <v>0</v>
      </c>
      <c r="E8308" s="23">
        <v>-8.5932166683716019E-2</v>
      </c>
      <c r="F8308" s="23">
        <v>0.30925426485225188</v>
      </c>
      <c r="G8308" s="23">
        <v>-0.33238979846541222</v>
      </c>
      <c r="H8308" s="23">
        <v>-0.51341655760809435</v>
      </c>
      <c r="I8308" s="25">
        <f t="shared" si="520"/>
        <v>0</v>
      </c>
      <c r="J8308" s="25">
        <f t="shared" si="521"/>
        <v>0</v>
      </c>
      <c r="K8308" s="25">
        <f t="shared" si="522"/>
        <v>0</v>
      </c>
      <c r="L8308" s="25">
        <f t="shared" si="523"/>
        <v>0</v>
      </c>
      <c r="M8308" s="25">
        <v>0</v>
      </c>
      <c r="N8308" s="25" t="e">
        <v>#N/A</v>
      </c>
      <c r="O8308" s="25" t="e">
        <f>VLOOKUP(A8308,'NFkB target TFs'!$E$10:$E$54,1,FALSE)</f>
        <v>#N/A</v>
      </c>
      <c r="P8308" s="25" t="e">
        <f>VLOOKUP(A8308,'all NFkB targets'!$A$6:$A$571,1,FALSE)</f>
        <v>#N/A</v>
      </c>
    </row>
    <row r="8309" spans="1:16" x14ac:dyDescent="0.25">
      <c r="A8309" s="96" t="s">
        <v>12392</v>
      </c>
      <c r="B8309" s="21" t="s">
        <v>12393</v>
      </c>
      <c r="C8309" s="21"/>
      <c r="D8309" s="22">
        <v>0</v>
      </c>
      <c r="E8309" s="28">
        <v>0.42251261984099042</v>
      </c>
      <c r="F8309" s="28">
        <v>0.63176288340506648</v>
      </c>
      <c r="G8309" s="23">
        <v>0.10738913547390634</v>
      </c>
      <c r="H8309" s="24">
        <v>-0.51373839627073925</v>
      </c>
      <c r="I8309" s="25">
        <f t="shared" si="520"/>
        <v>0</v>
      </c>
      <c r="J8309" s="25">
        <f t="shared" si="521"/>
        <v>1</v>
      </c>
      <c r="K8309" s="25">
        <f t="shared" si="522"/>
        <v>0</v>
      </c>
      <c r="L8309" s="25">
        <f t="shared" si="523"/>
        <v>0</v>
      </c>
      <c r="M8309" s="25">
        <v>1</v>
      </c>
      <c r="N8309" s="25" t="e">
        <v>#N/A</v>
      </c>
      <c r="O8309" s="25" t="e">
        <f>VLOOKUP(A8309,'NFkB target TFs'!$E$10:$E$54,1,FALSE)</f>
        <v>#N/A</v>
      </c>
      <c r="P8309" s="25" t="e">
        <f>VLOOKUP(A8309,'all NFkB targets'!$A$6:$A$571,1,FALSE)</f>
        <v>#N/A</v>
      </c>
    </row>
    <row r="8310" spans="1:16" x14ac:dyDescent="0.25">
      <c r="A8310" s="96" t="s">
        <v>13325</v>
      </c>
      <c r="B8310" s="21" t="s">
        <v>13326</v>
      </c>
      <c r="C8310" s="21"/>
      <c r="D8310" s="22">
        <v>0</v>
      </c>
      <c r="E8310" s="24">
        <v>-0.20937828610331824</v>
      </c>
      <c r="F8310" s="24">
        <v>-0.55581286499688287</v>
      </c>
      <c r="G8310" s="24">
        <v>-0.84429758968445368</v>
      </c>
      <c r="H8310" s="24">
        <v>-0.5137728298154135</v>
      </c>
      <c r="I8310" s="25">
        <f t="shared" si="520"/>
        <v>0</v>
      </c>
      <c r="J8310" s="25">
        <f t="shared" si="521"/>
        <v>0</v>
      </c>
      <c r="K8310" s="25">
        <f t="shared" si="522"/>
        <v>1</v>
      </c>
      <c r="L8310" s="25">
        <f t="shared" si="523"/>
        <v>0</v>
      </c>
      <c r="M8310" s="25">
        <v>1</v>
      </c>
      <c r="N8310" s="25" t="e">
        <v>#N/A</v>
      </c>
      <c r="O8310" s="25" t="e">
        <f>VLOOKUP(A8310,'NFkB target TFs'!$E$10:$E$54,1,FALSE)</f>
        <v>#N/A</v>
      </c>
      <c r="P8310" s="25" t="e">
        <f>VLOOKUP(A8310,'all NFkB targets'!$A$6:$A$571,1,FALSE)</f>
        <v>#N/A</v>
      </c>
    </row>
    <row r="8311" spans="1:16" x14ac:dyDescent="0.25">
      <c r="A8311" s="96" t="s">
        <v>2430</v>
      </c>
      <c r="B8311" s="21" t="s">
        <v>941</v>
      </c>
      <c r="C8311" s="21"/>
      <c r="D8311" s="22">
        <v>0</v>
      </c>
      <c r="E8311" s="23">
        <v>-4.4609584341566186E-2</v>
      </c>
      <c r="F8311" s="23">
        <v>-5.9126827087682854E-2</v>
      </c>
      <c r="G8311" s="23">
        <v>-0.14897521919290382</v>
      </c>
      <c r="H8311" s="23">
        <v>-0.51378489477094091</v>
      </c>
      <c r="I8311" s="25">
        <f t="shared" si="520"/>
        <v>0</v>
      </c>
      <c r="J8311" s="25">
        <f t="shared" si="521"/>
        <v>0</v>
      </c>
      <c r="K8311" s="25">
        <f t="shared" si="522"/>
        <v>0</v>
      </c>
      <c r="L8311" s="25">
        <f t="shared" si="523"/>
        <v>0</v>
      </c>
      <c r="M8311" s="25">
        <v>0</v>
      </c>
      <c r="N8311" s="25" t="e">
        <v>#N/A</v>
      </c>
      <c r="O8311" s="25" t="e">
        <f>VLOOKUP(A8311,'NFkB target TFs'!$E$10:$E$54,1,FALSE)</f>
        <v>#N/A</v>
      </c>
      <c r="P8311" s="25" t="e">
        <f>VLOOKUP(A8311,'all NFkB targets'!$A$6:$A$571,1,FALSE)</f>
        <v>#N/A</v>
      </c>
    </row>
    <row r="8312" spans="1:16" x14ac:dyDescent="0.25">
      <c r="A8312" s="96" t="s">
        <v>13142</v>
      </c>
      <c r="B8312" s="21" t="s">
        <v>13143</v>
      </c>
      <c r="C8312" s="21"/>
      <c r="D8312" s="22">
        <v>0</v>
      </c>
      <c r="E8312" s="24">
        <v>-0.19950511133039897</v>
      </c>
      <c r="F8312" s="28">
        <v>0.36433666393676217</v>
      </c>
      <c r="G8312" s="24">
        <v>-0.69029121050841535</v>
      </c>
      <c r="H8312" s="24">
        <v>-0.51403189480950073</v>
      </c>
      <c r="I8312" s="25">
        <f t="shared" si="520"/>
        <v>0</v>
      </c>
      <c r="J8312" s="25">
        <f t="shared" si="521"/>
        <v>0</v>
      </c>
      <c r="K8312" s="25">
        <f t="shared" si="522"/>
        <v>1</v>
      </c>
      <c r="L8312" s="25">
        <f t="shared" si="523"/>
        <v>0</v>
      </c>
      <c r="M8312" s="25">
        <v>1</v>
      </c>
      <c r="N8312" s="25" t="e">
        <v>#N/A</v>
      </c>
      <c r="O8312" s="25" t="e">
        <f>VLOOKUP(A8312,'NFkB target TFs'!$E$10:$E$54,1,FALSE)</f>
        <v>#N/A</v>
      </c>
      <c r="P8312" s="25" t="e">
        <f>VLOOKUP(A8312,'all NFkB targets'!$A$6:$A$571,1,FALSE)</f>
        <v>#N/A</v>
      </c>
    </row>
    <row r="8313" spans="1:16" x14ac:dyDescent="0.25">
      <c r="A8313" s="96" t="s">
        <v>3484</v>
      </c>
      <c r="B8313" s="21" t="s">
        <v>941</v>
      </c>
      <c r="C8313" s="21"/>
      <c r="D8313" s="22">
        <v>0</v>
      </c>
      <c r="E8313" s="23">
        <v>1.7765895920646556E-2</v>
      </c>
      <c r="F8313" s="23">
        <v>-7.0890763093725662E-2</v>
      </c>
      <c r="G8313" s="23">
        <v>-0.51515008302538312</v>
      </c>
      <c r="H8313" s="23">
        <v>-0.51436651736643213</v>
      </c>
      <c r="I8313" s="25">
        <f t="shared" si="520"/>
        <v>0</v>
      </c>
      <c r="J8313" s="25">
        <f t="shared" si="521"/>
        <v>0</v>
      </c>
      <c r="K8313" s="25">
        <f t="shared" si="522"/>
        <v>0</v>
      </c>
      <c r="L8313" s="25">
        <f t="shared" si="523"/>
        <v>0</v>
      </c>
      <c r="M8313" s="25">
        <v>0</v>
      </c>
      <c r="N8313" s="25" t="e">
        <v>#N/A</v>
      </c>
      <c r="O8313" s="25" t="e">
        <f>VLOOKUP(A8313,'NFkB target TFs'!$E$10:$E$54,1,FALSE)</f>
        <v>#N/A</v>
      </c>
      <c r="P8313" s="25" t="e">
        <f>VLOOKUP(A8313,'all NFkB targets'!$A$6:$A$571,1,FALSE)</f>
        <v>#N/A</v>
      </c>
    </row>
    <row r="8314" spans="1:16" x14ac:dyDescent="0.25">
      <c r="A8314" s="96" t="s">
        <v>3923</v>
      </c>
      <c r="B8314" s="21" t="s">
        <v>3924</v>
      </c>
      <c r="C8314" s="21"/>
      <c r="D8314" s="22">
        <v>0</v>
      </c>
      <c r="E8314" s="23">
        <v>0.38949885901680242</v>
      </c>
      <c r="F8314" s="23">
        <v>-0.48880910609574474</v>
      </c>
      <c r="G8314" s="23">
        <v>-0.20454128745879491</v>
      </c>
      <c r="H8314" s="23">
        <v>-0.5144089967281551</v>
      </c>
      <c r="I8314" s="25">
        <f t="shared" si="520"/>
        <v>0</v>
      </c>
      <c r="J8314" s="25">
        <f t="shared" si="521"/>
        <v>0</v>
      </c>
      <c r="K8314" s="25">
        <f t="shared" si="522"/>
        <v>0</v>
      </c>
      <c r="L8314" s="25">
        <f t="shared" si="523"/>
        <v>0</v>
      </c>
      <c r="M8314" s="25">
        <v>0</v>
      </c>
      <c r="N8314" s="25" t="e">
        <v>#N/A</v>
      </c>
      <c r="O8314" s="25" t="e">
        <f>VLOOKUP(A8314,'NFkB target TFs'!$E$10:$E$54,1,FALSE)</f>
        <v>#N/A</v>
      </c>
      <c r="P8314" s="25" t="e">
        <f>VLOOKUP(A8314,'all NFkB targets'!$A$6:$A$571,1,FALSE)</f>
        <v>#N/A</v>
      </c>
    </row>
    <row r="8315" spans="1:16" x14ac:dyDescent="0.25">
      <c r="A8315" s="96" t="s">
        <v>1354</v>
      </c>
      <c r="B8315" s="21" t="s">
        <v>1355</v>
      </c>
      <c r="C8315" s="21"/>
      <c r="D8315" s="22">
        <v>0</v>
      </c>
      <c r="E8315" s="23">
        <v>-0.15741494310364498</v>
      </c>
      <c r="F8315" s="23">
        <v>-0.28340661606543971</v>
      </c>
      <c r="G8315" s="23">
        <v>-0.27400499227061303</v>
      </c>
      <c r="H8315" s="23">
        <v>-0.51499317369602438</v>
      </c>
      <c r="I8315" s="25">
        <f t="shared" si="520"/>
        <v>0</v>
      </c>
      <c r="J8315" s="25">
        <f t="shared" si="521"/>
        <v>0</v>
      </c>
      <c r="K8315" s="25">
        <f t="shared" si="522"/>
        <v>0</v>
      </c>
      <c r="L8315" s="25">
        <f t="shared" si="523"/>
        <v>0</v>
      </c>
      <c r="M8315" s="25">
        <v>0</v>
      </c>
      <c r="N8315" s="25" t="e">
        <v>#N/A</v>
      </c>
      <c r="O8315" s="25" t="e">
        <f>VLOOKUP(A8315,'NFkB target TFs'!$E$10:$E$54,1,FALSE)</f>
        <v>#N/A</v>
      </c>
      <c r="P8315" s="25" t="e">
        <f>VLOOKUP(A8315,'all NFkB targets'!$A$6:$A$571,1,FALSE)</f>
        <v>#N/A</v>
      </c>
    </row>
    <row r="8316" spans="1:16" x14ac:dyDescent="0.25">
      <c r="A8316" s="96" t="s">
        <v>4470</v>
      </c>
      <c r="B8316" s="21" t="s">
        <v>4471</v>
      </c>
      <c r="C8316" s="21"/>
      <c r="D8316" s="22">
        <v>0</v>
      </c>
      <c r="E8316" s="23">
        <v>-0.42785029094697907</v>
      </c>
      <c r="F8316" s="23">
        <v>0.18316995526532825</v>
      </c>
      <c r="G8316" s="23">
        <v>0.19558768641139151</v>
      </c>
      <c r="H8316" s="23">
        <v>-0.51573262026135847</v>
      </c>
      <c r="I8316" s="25">
        <f t="shared" si="520"/>
        <v>0</v>
      </c>
      <c r="J8316" s="25">
        <f t="shared" si="521"/>
        <v>0</v>
      </c>
      <c r="K8316" s="25">
        <f t="shared" si="522"/>
        <v>0</v>
      </c>
      <c r="L8316" s="25">
        <f t="shared" si="523"/>
        <v>0</v>
      </c>
      <c r="M8316" s="25">
        <v>0</v>
      </c>
      <c r="N8316" s="25" t="e">
        <v>#N/A</v>
      </c>
      <c r="O8316" s="25" t="e">
        <f>VLOOKUP(A8316,'NFkB target TFs'!$E$10:$E$54,1,FALSE)</f>
        <v>#N/A</v>
      </c>
      <c r="P8316" s="25" t="e">
        <f>VLOOKUP(A8316,'all NFkB targets'!$A$6:$A$571,1,FALSE)</f>
        <v>#N/A</v>
      </c>
    </row>
    <row r="8317" spans="1:16" x14ac:dyDescent="0.25">
      <c r="A8317" s="96" t="s">
        <v>7794</v>
      </c>
      <c r="B8317" s="21" t="s">
        <v>7795</v>
      </c>
      <c r="C8317" s="21"/>
      <c r="D8317" s="22">
        <v>0</v>
      </c>
      <c r="E8317" s="23">
        <v>-0.19717014373827085</v>
      </c>
      <c r="F8317" s="23">
        <v>-5.868568138626374E-2</v>
      </c>
      <c r="G8317" s="23">
        <v>-0.30045797604497854</v>
      </c>
      <c r="H8317" s="23">
        <v>-0.5158237712096162</v>
      </c>
      <c r="I8317" s="25">
        <f t="shared" si="520"/>
        <v>0</v>
      </c>
      <c r="J8317" s="25">
        <f t="shared" si="521"/>
        <v>0</v>
      </c>
      <c r="K8317" s="25">
        <f t="shared" si="522"/>
        <v>0</v>
      </c>
      <c r="L8317" s="25">
        <f t="shared" si="523"/>
        <v>0</v>
      </c>
      <c r="M8317" s="25">
        <v>0</v>
      </c>
      <c r="N8317" s="25" t="e">
        <v>#N/A</v>
      </c>
      <c r="O8317" s="25" t="e">
        <f>VLOOKUP(A8317,'NFkB target TFs'!$E$10:$E$54,1,FALSE)</f>
        <v>#N/A</v>
      </c>
      <c r="P8317" s="25" t="e">
        <f>VLOOKUP(A8317,'all NFkB targets'!$A$6:$A$571,1,FALSE)</f>
        <v>#N/A</v>
      </c>
    </row>
    <row r="8318" spans="1:16" x14ac:dyDescent="0.25">
      <c r="A8318" s="96" t="s">
        <v>14854</v>
      </c>
      <c r="B8318" s="21" t="s">
        <v>14855</v>
      </c>
      <c r="C8318" s="21"/>
      <c r="D8318" s="22">
        <v>0</v>
      </c>
      <c r="E8318" s="24">
        <v>-0.41232948339056635</v>
      </c>
      <c r="F8318" s="24">
        <v>-0.86422832570131058</v>
      </c>
      <c r="G8318" s="24">
        <v>-0.76832673027941134</v>
      </c>
      <c r="H8318" s="24">
        <v>-0.51712301738918764</v>
      </c>
      <c r="I8318" s="25">
        <f t="shared" si="520"/>
        <v>0</v>
      </c>
      <c r="J8318" s="25">
        <f t="shared" si="521"/>
        <v>1</v>
      </c>
      <c r="K8318" s="25">
        <f t="shared" si="522"/>
        <v>1</v>
      </c>
      <c r="L8318" s="25">
        <f t="shared" si="523"/>
        <v>0</v>
      </c>
      <c r="M8318" s="25">
        <v>1</v>
      </c>
      <c r="N8318" s="25" t="e">
        <v>#N/A</v>
      </c>
      <c r="O8318" s="25" t="e">
        <f>VLOOKUP(A8318,'NFkB target TFs'!$E$10:$E$54,1,FALSE)</f>
        <v>#N/A</v>
      </c>
      <c r="P8318" s="25" t="e">
        <f>VLOOKUP(A8318,'all NFkB targets'!$A$6:$A$571,1,FALSE)</f>
        <v>#N/A</v>
      </c>
    </row>
    <row r="8319" spans="1:16" x14ac:dyDescent="0.25">
      <c r="A8319" s="96" t="s">
        <v>3848</v>
      </c>
      <c r="B8319" s="21" t="s">
        <v>3849</v>
      </c>
      <c r="C8319" s="21"/>
      <c r="D8319" s="22">
        <v>0</v>
      </c>
      <c r="E8319" s="23">
        <v>-3.6721295692661096E-2</v>
      </c>
      <c r="F8319" s="23">
        <v>2.2015222764526876E-3</v>
      </c>
      <c r="G8319" s="23">
        <v>-0.20667490202942143</v>
      </c>
      <c r="H8319" s="23">
        <v>-0.51718973266112556</v>
      </c>
      <c r="I8319" s="25">
        <f t="shared" si="520"/>
        <v>0</v>
      </c>
      <c r="J8319" s="25">
        <f t="shared" si="521"/>
        <v>0</v>
      </c>
      <c r="K8319" s="25">
        <f t="shared" si="522"/>
        <v>0</v>
      </c>
      <c r="L8319" s="25">
        <f t="shared" si="523"/>
        <v>0</v>
      </c>
      <c r="M8319" s="25">
        <v>0</v>
      </c>
      <c r="N8319" s="25" t="e">
        <v>#N/A</v>
      </c>
      <c r="O8319" s="25" t="e">
        <f>VLOOKUP(A8319,'NFkB target TFs'!$E$10:$E$54,1,FALSE)</f>
        <v>#N/A</v>
      </c>
      <c r="P8319" s="25" t="e">
        <f>VLOOKUP(A8319,'all NFkB targets'!$A$6:$A$571,1,FALSE)</f>
        <v>#N/A</v>
      </c>
    </row>
    <row r="8320" spans="1:16" x14ac:dyDescent="0.25">
      <c r="A8320" s="96" t="s">
        <v>3179</v>
      </c>
      <c r="B8320" s="21" t="s">
        <v>3180</v>
      </c>
      <c r="C8320" s="21"/>
      <c r="D8320" s="22">
        <v>0</v>
      </c>
      <c r="E8320" s="23">
        <v>-1.294332274008282E-2</v>
      </c>
      <c r="F8320" s="23">
        <v>-0.47542590652408478</v>
      </c>
      <c r="G8320" s="23">
        <v>-0.45389200331673607</v>
      </c>
      <c r="H8320" s="23">
        <v>-0.51786108064029512</v>
      </c>
      <c r="I8320" s="25">
        <f t="shared" si="520"/>
        <v>0</v>
      </c>
      <c r="J8320" s="25">
        <f t="shared" si="521"/>
        <v>0</v>
      </c>
      <c r="K8320" s="25">
        <f t="shared" si="522"/>
        <v>0</v>
      </c>
      <c r="L8320" s="25">
        <f t="shared" si="523"/>
        <v>0</v>
      </c>
      <c r="M8320" s="25">
        <v>0</v>
      </c>
      <c r="N8320" s="25" t="e">
        <v>#N/A</v>
      </c>
      <c r="O8320" s="25" t="e">
        <f>VLOOKUP(A8320,'NFkB target TFs'!$E$10:$E$54,1,FALSE)</f>
        <v>#N/A</v>
      </c>
      <c r="P8320" s="25" t="e">
        <f>VLOOKUP(A8320,'all NFkB targets'!$A$6:$A$571,1,FALSE)</f>
        <v>#N/A</v>
      </c>
    </row>
    <row r="8321" spans="1:16" x14ac:dyDescent="0.25">
      <c r="A8321" s="96" t="s">
        <v>14977</v>
      </c>
      <c r="B8321" s="21" t="s">
        <v>14978</v>
      </c>
      <c r="C8321" s="21"/>
      <c r="D8321" s="22">
        <v>0</v>
      </c>
      <c r="E8321" s="24">
        <v>-0.73384493576109411</v>
      </c>
      <c r="F8321" s="24">
        <v>-0.66248174320712838</v>
      </c>
      <c r="G8321" s="24">
        <v>-0.73976537495506667</v>
      </c>
      <c r="H8321" s="24">
        <v>-0.51809964642659379</v>
      </c>
      <c r="I8321" s="25">
        <f t="shared" si="520"/>
        <v>1</v>
      </c>
      <c r="J8321" s="25">
        <f t="shared" si="521"/>
        <v>1</v>
      </c>
      <c r="K8321" s="25">
        <f t="shared" si="522"/>
        <v>1</v>
      </c>
      <c r="L8321" s="25">
        <f t="shared" si="523"/>
        <v>0</v>
      </c>
      <c r="M8321" s="25">
        <v>1</v>
      </c>
      <c r="N8321" s="25" t="e">
        <v>#N/A</v>
      </c>
      <c r="O8321" s="25" t="e">
        <f>VLOOKUP(A8321,'NFkB target TFs'!$E$10:$E$54,1,FALSE)</f>
        <v>#N/A</v>
      </c>
      <c r="P8321" s="25" t="e">
        <f>VLOOKUP(A8321,'all NFkB targets'!$A$6:$A$571,1,FALSE)</f>
        <v>#N/A</v>
      </c>
    </row>
    <row r="8322" spans="1:16" x14ac:dyDescent="0.25">
      <c r="A8322" s="96" t="s">
        <v>14226</v>
      </c>
      <c r="B8322" s="21" t="s">
        <v>14227</v>
      </c>
      <c r="C8322" s="21"/>
      <c r="D8322" s="22">
        <v>0</v>
      </c>
      <c r="E8322" s="24">
        <v>-0.29769330417027423</v>
      </c>
      <c r="F8322" s="24">
        <v>-0.29362781329138232</v>
      </c>
      <c r="G8322" s="24">
        <v>-0.74260189686575784</v>
      </c>
      <c r="H8322" s="24">
        <v>-0.51818205322870736</v>
      </c>
      <c r="I8322" s="25">
        <f t="shared" si="520"/>
        <v>0</v>
      </c>
      <c r="J8322" s="25">
        <f t="shared" si="521"/>
        <v>0</v>
      </c>
      <c r="K8322" s="25">
        <f t="shared" si="522"/>
        <v>1</v>
      </c>
      <c r="L8322" s="25">
        <f t="shared" si="523"/>
        <v>0</v>
      </c>
      <c r="M8322" s="25">
        <v>1</v>
      </c>
      <c r="N8322" s="25" t="e">
        <v>#N/A</v>
      </c>
      <c r="O8322" s="25" t="e">
        <f>VLOOKUP(A8322,'NFkB target TFs'!$E$10:$E$54,1,FALSE)</f>
        <v>#N/A</v>
      </c>
      <c r="P8322" s="25" t="e">
        <f>VLOOKUP(A8322,'all NFkB targets'!$A$6:$A$571,1,FALSE)</f>
        <v>#N/A</v>
      </c>
    </row>
    <row r="8323" spans="1:16" x14ac:dyDescent="0.25">
      <c r="A8323" s="96" t="s">
        <v>1861</v>
      </c>
      <c r="B8323" s="21" t="s">
        <v>1862</v>
      </c>
      <c r="C8323" s="21"/>
      <c r="D8323" s="22">
        <v>0</v>
      </c>
      <c r="E8323" s="23">
        <v>0.22616673625651035</v>
      </c>
      <c r="F8323" s="23">
        <v>-0.14446884217835634</v>
      </c>
      <c r="G8323" s="23">
        <v>-0.2079993712041866</v>
      </c>
      <c r="H8323" s="23">
        <v>-0.51836391004682159</v>
      </c>
      <c r="I8323" s="25">
        <f t="shared" si="520"/>
        <v>0</v>
      </c>
      <c r="J8323" s="25">
        <f t="shared" si="521"/>
        <v>0</v>
      </c>
      <c r="K8323" s="25">
        <f t="shared" si="522"/>
        <v>0</v>
      </c>
      <c r="L8323" s="25">
        <f t="shared" si="523"/>
        <v>0</v>
      </c>
      <c r="M8323" s="25">
        <v>0</v>
      </c>
      <c r="N8323" s="25" t="e">
        <v>#N/A</v>
      </c>
      <c r="O8323" s="25" t="e">
        <f>VLOOKUP(A8323,'NFkB target TFs'!$E$10:$E$54,1,FALSE)</f>
        <v>#N/A</v>
      </c>
      <c r="P8323" s="25" t="e">
        <f>VLOOKUP(A8323,'all NFkB targets'!$A$6:$A$571,1,FALSE)</f>
        <v>#N/A</v>
      </c>
    </row>
    <row r="8324" spans="1:16" x14ac:dyDescent="0.25">
      <c r="A8324" s="96" t="s">
        <v>2511</v>
      </c>
      <c r="B8324" s="21" t="s">
        <v>941</v>
      </c>
      <c r="C8324" s="21"/>
      <c r="D8324" s="22">
        <v>0</v>
      </c>
      <c r="E8324" s="23">
        <v>-0.30238481398304573</v>
      </c>
      <c r="F8324" s="23">
        <v>-0.40071969788948603</v>
      </c>
      <c r="G8324" s="23">
        <v>-0.39022126670942731</v>
      </c>
      <c r="H8324" s="23">
        <v>-0.51862144244551844</v>
      </c>
      <c r="I8324" s="25">
        <f t="shared" si="520"/>
        <v>0</v>
      </c>
      <c r="J8324" s="25">
        <f t="shared" si="521"/>
        <v>0</v>
      </c>
      <c r="K8324" s="25">
        <f t="shared" si="522"/>
        <v>0</v>
      </c>
      <c r="L8324" s="25">
        <f t="shared" si="523"/>
        <v>0</v>
      </c>
      <c r="M8324" s="25">
        <v>0</v>
      </c>
      <c r="N8324" s="25" t="e">
        <v>#N/A</v>
      </c>
      <c r="O8324" s="25" t="e">
        <f>VLOOKUP(A8324,'NFkB target TFs'!$E$10:$E$54,1,FALSE)</f>
        <v>#N/A</v>
      </c>
      <c r="P8324" s="25" t="e">
        <f>VLOOKUP(A8324,'all NFkB targets'!$A$6:$A$571,1,FALSE)</f>
        <v>#N/A</v>
      </c>
    </row>
    <row r="8325" spans="1:16" x14ac:dyDescent="0.25">
      <c r="A8325" s="96" t="s">
        <v>12334</v>
      </c>
      <c r="B8325" s="21" t="s">
        <v>12335</v>
      </c>
      <c r="C8325" s="21"/>
      <c r="D8325" s="22">
        <v>0</v>
      </c>
      <c r="E8325" s="28">
        <v>0.64183899183416737</v>
      </c>
      <c r="F8325" s="28">
        <v>0.43459646149132947</v>
      </c>
      <c r="G8325" s="23">
        <v>-8.6017229592492264E-2</v>
      </c>
      <c r="H8325" s="24">
        <v>-0.51866402708723736</v>
      </c>
      <c r="I8325" s="25">
        <f t="shared" si="520"/>
        <v>1</v>
      </c>
      <c r="J8325" s="25">
        <f t="shared" si="521"/>
        <v>0</v>
      </c>
      <c r="K8325" s="25">
        <f t="shared" si="522"/>
        <v>0</v>
      </c>
      <c r="L8325" s="25">
        <f t="shared" si="523"/>
        <v>0</v>
      </c>
      <c r="M8325" s="25">
        <v>1</v>
      </c>
      <c r="N8325" s="25" t="e">
        <v>#N/A</v>
      </c>
      <c r="O8325" s="25" t="e">
        <f>VLOOKUP(A8325,'NFkB target TFs'!$E$10:$E$54,1,FALSE)</f>
        <v>#N/A</v>
      </c>
      <c r="P8325" s="25" t="e">
        <f>VLOOKUP(A8325,'all NFkB targets'!$A$6:$A$571,1,FALSE)</f>
        <v>#N/A</v>
      </c>
    </row>
    <row r="8326" spans="1:16" x14ac:dyDescent="0.25">
      <c r="A8326" s="96" t="s">
        <v>15196</v>
      </c>
      <c r="B8326" s="21" t="s">
        <v>15197</v>
      </c>
      <c r="C8326" s="21"/>
      <c r="D8326" s="22">
        <v>0</v>
      </c>
      <c r="E8326" s="24">
        <v>-1.0103757527642199</v>
      </c>
      <c r="F8326" s="24">
        <v>-0.8903077114129142</v>
      </c>
      <c r="G8326" s="24">
        <v>-0.60877416947849738</v>
      </c>
      <c r="H8326" s="24">
        <v>-0.51894455517610993</v>
      </c>
      <c r="I8326" s="25">
        <f t="shared" si="520"/>
        <v>1</v>
      </c>
      <c r="J8326" s="25">
        <f t="shared" si="521"/>
        <v>1</v>
      </c>
      <c r="K8326" s="25">
        <f t="shared" si="522"/>
        <v>1</v>
      </c>
      <c r="L8326" s="25">
        <f t="shared" si="523"/>
        <v>0</v>
      </c>
      <c r="M8326" s="25">
        <v>1</v>
      </c>
      <c r="N8326" s="25" t="e">
        <v>#N/A</v>
      </c>
      <c r="O8326" s="25" t="e">
        <f>VLOOKUP(A8326,'NFkB target TFs'!$E$10:$E$54,1,FALSE)</f>
        <v>#N/A</v>
      </c>
      <c r="P8326" s="25" t="e">
        <f>VLOOKUP(A8326,'all NFkB targets'!$A$6:$A$571,1,FALSE)</f>
        <v>#N/A</v>
      </c>
    </row>
    <row r="8327" spans="1:16" x14ac:dyDescent="0.25">
      <c r="A8327" s="96" t="s">
        <v>5755</v>
      </c>
      <c r="B8327" s="21" t="s">
        <v>5756</v>
      </c>
      <c r="C8327" s="21"/>
      <c r="D8327" s="22">
        <v>0</v>
      </c>
      <c r="E8327" s="23">
        <v>-0.12602588810720511</v>
      </c>
      <c r="F8327" s="23">
        <v>-0.27074394626635556</v>
      </c>
      <c r="G8327" s="23">
        <v>3.7491791775004689E-2</v>
      </c>
      <c r="H8327" s="23">
        <v>-0.51949663438454019</v>
      </c>
      <c r="I8327" s="25">
        <f t="shared" si="520"/>
        <v>0</v>
      </c>
      <c r="J8327" s="25">
        <f t="shared" si="521"/>
        <v>0</v>
      </c>
      <c r="K8327" s="25">
        <f t="shared" si="522"/>
        <v>0</v>
      </c>
      <c r="L8327" s="25">
        <f t="shared" si="523"/>
        <v>0</v>
      </c>
      <c r="M8327" s="25">
        <v>0</v>
      </c>
      <c r="N8327" s="25" t="e">
        <v>#N/A</v>
      </c>
      <c r="O8327" s="25" t="e">
        <f>VLOOKUP(A8327,'NFkB target TFs'!$E$10:$E$54,1,FALSE)</f>
        <v>#N/A</v>
      </c>
      <c r="P8327" s="25" t="e">
        <f>VLOOKUP(A8327,'all NFkB targets'!$A$6:$A$571,1,FALSE)</f>
        <v>#N/A</v>
      </c>
    </row>
    <row r="8328" spans="1:16" x14ac:dyDescent="0.25">
      <c r="A8328" s="96" t="s">
        <v>13303</v>
      </c>
      <c r="B8328" s="21" t="s">
        <v>13304</v>
      </c>
      <c r="C8328" s="21"/>
      <c r="D8328" s="22">
        <v>0</v>
      </c>
      <c r="E8328" s="24">
        <v>-0.17014710829224516</v>
      </c>
      <c r="F8328" s="28">
        <v>0.19093787809610185</v>
      </c>
      <c r="G8328" s="24">
        <v>-0.75049301681292269</v>
      </c>
      <c r="H8328" s="24">
        <v>-0.52038594410899919</v>
      </c>
      <c r="I8328" s="25">
        <f t="shared" si="520"/>
        <v>0</v>
      </c>
      <c r="J8328" s="25">
        <f t="shared" si="521"/>
        <v>0</v>
      </c>
      <c r="K8328" s="25">
        <f t="shared" si="522"/>
        <v>1</v>
      </c>
      <c r="L8328" s="25">
        <f t="shared" si="523"/>
        <v>0</v>
      </c>
      <c r="M8328" s="25">
        <v>1</v>
      </c>
      <c r="N8328" s="25" t="e">
        <v>#N/A</v>
      </c>
      <c r="O8328" s="25" t="e">
        <f>VLOOKUP(A8328,'NFkB target TFs'!$E$10:$E$54,1,FALSE)</f>
        <v>#N/A</v>
      </c>
      <c r="P8328" s="25" t="e">
        <f>VLOOKUP(A8328,'all NFkB targets'!$A$6:$A$571,1,FALSE)</f>
        <v>#N/A</v>
      </c>
    </row>
    <row r="8329" spans="1:16" x14ac:dyDescent="0.25">
      <c r="A8329" s="96" t="s">
        <v>13065</v>
      </c>
      <c r="B8329" s="21" t="s">
        <v>13066</v>
      </c>
      <c r="C8329" s="21"/>
      <c r="D8329" s="22">
        <v>0</v>
      </c>
      <c r="E8329" s="24">
        <v>-0.65655781986006256</v>
      </c>
      <c r="F8329" s="24">
        <v>-0.62869283331577852</v>
      </c>
      <c r="G8329" s="24">
        <v>-0.3939416638233359</v>
      </c>
      <c r="H8329" s="24">
        <v>-0.5206290727523204</v>
      </c>
      <c r="I8329" s="25">
        <f t="shared" si="520"/>
        <v>1</v>
      </c>
      <c r="J8329" s="25">
        <f t="shared" si="521"/>
        <v>1</v>
      </c>
      <c r="K8329" s="25">
        <f t="shared" si="522"/>
        <v>0</v>
      </c>
      <c r="L8329" s="25">
        <f t="shared" si="523"/>
        <v>0</v>
      </c>
      <c r="M8329" s="25">
        <v>1</v>
      </c>
      <c r="N8329" s="25" t="e">
        <v>#N/A</v>
      </c>
      <c r="O8329" s="25" t="e">
        <f>VLOOKUP(A8329,'NFkB target TFs'!$E$10:$E$54,1,FALSE)</f>
        <v>#N/A</v>
      </c>
      <c r="P8329" s="25" t="e">
        <f>VLOOKUP(A8329,'all NFkB targets'!$A$6:$A$571,1,FALSE)</f>
        <v>#N/A</v>
      </c>
    </row>
    <row r="8330" spans="1:16" x14ac:dyDescent="0.25">
      <c r="A8330" s="96" t="s">
        <v>4418</v>
      </c>
      <c r="B8330" s="21" t="s">
        <v>4419</v>
      </c>
      <c r="C8330" s="21"/>
      <c r="D8330" s="22">
        <v>0</v>
      </c>
      <c r="E8330" s="23">
        <v>0.33986407330466029</v>
      </c>
      <c r="F8330" s="23">
        <v>-0.11595905750276365</v>
      </c>
      <c r="G8330" s="23">
        <v>-0.24897881061237476</v>
      </c>
      <c r="H8330" s="23">
        <v>-0.520806003943864</v>
      </c>
      <c r="I8330" s="25">
        <f t="shared" si="520"/>
        <v>0</v>
      </c>
      <c r="J8330" s="25">
        <f t="shared" si="521"/>
        <v>0</v>
      </c>
      <c r="K8330" s="25">
        <f t="shared" si="522"/>
        <v>0</v>
      </c>
      <c r="L8330" s="25">
        <f t="shared" si="523"/>
        <v>0</v>
      </c>
      <c r="M8330" s="25">
        <v>0</v>
      </c>
      <c r="N8330" s="25" t="e">
        <v>#N/A</v>
      </c>
      <c r="O8330" s="25" t="e">
        <f>VLOOKUP(A8330,'NFkB target TFs'!$E$10:$E$54,1,FALSE)</f>
        <v>#N/A</v>
      </c>
      <c r="P8330" s="25" t="e">
        <f>VLOOKUP(A8330,'all NFkB targets'!$A$6:$A$571,1,FALSE)</f>
        <v>#N/A</v>
      </c>
    </row>
    <row r="8331" spans="1:16" x14ac:dyDescent="0.25">
      <c r="A8331" s="96" t="s">
        <v>14150</v>
      </c>
      <c r="B8331" s="21" t="s">
        <v>14151</v>
      </c>
      <c r="C8331" s="21"/>
      <c r="D8331" s="22">
        <v>0</v>
      </c>
      <c r="E8331" s="23">
        <v>-5.4155770046905222E-2</v>
      </c>
      <c r="F8331" s="28">
        <v>0.12954194199032232</v>
      </c>
      <c r="G8331" s="24">
        <v>-0.62860121642806066</v>
      </c>
      <c r="H8331" s="24">
        <v>-0.52092815486109301</v>
      </c>
      <c r="I8331" s="25">
        <f t="shared" si="520"/>
        <v>0</v>
      </c>
      <c r="J8331" s="25">
        <f t="shared" si="521"/>
        <v>0</v>
      </c>
      <c r="K8331" s="25">
        <f t="shared" si="522"/>
        <v>1</v>
      </c>
      <c r="L8331" s="25">
        <f t="shared" si="523"/>
        <v>0</v>
      </c>
      <c r="M8331" s="25">
        <v>1</v>
      </c>
      <c r="N8331" s="25" t="e">
        <v>#N/A</v>
      </c>
      <c r="O8331" s="25" t="e">
        <f>VLOOKUP(A8331,'NFkB target TFs'!$E$10:$E$54,1,FALSE)</f>
        <v>#N/A</v>
      </c>
      <c r="P8331" s="25" t="e">
        <f>VLOOKUP(A8331,'all NFkB targets'!$A$6:$A$571,1,FALSE)</f>
        <v>#N/A</v>
      </c>
    </row>
    <row r="8332" spans="1:16" x14ac:dyDescent="0.25">
      <c r="A8332" s="96" t="s">
        <v>14144</v>
      </c>
      <c r="B8332" s="21" t="s">
        <v>14145</v>
      </c>
      <c r="C8332" s="21"/>
      <c r="D8332" s="22">
        <v>0</v>
      </c>
      <c r="E8332" s="24">
        <v>-0.15161100347364939</v>
      </c>
      <c r="F8332" s="24">
        <v>-0.48215169513738071</v>
      </c>
      <c r="G8332" s="24">
        <v>-0.88279438289940537</v>
      </c>
      <c r="H8332" s="24">
        <v>-0.52237880693660121</v>
      </c>
      <c r="I8332" s="25">
        <f t="shared" si="520"/>
        <v>0</v>
      </c>
      <c r="J8332" s="25">
        <f t="shared" si="521"/>
        <v>0</v>
      </c>
      <c r="K8332" s="25">
        <f t="shared" si="522"/>
        <v>1</v>
      </c>
      <c r="L8332" s="25">
        <f t="shared" si="523"/>
        <v>0</v>
      </c>
      <c r="M8332" s="25">
        <v>1</v>
      </c>
      <c r="N8332" s="25" t="e">
        <v>#N/A</v>
      </c>
      <c r="O8332" s="25" t="e">
        <f>VLOOKUP(A8332,'NFkB target TFs'!$E$10:$E$54,1,FALSE)</f>
        <v>#N/A</v>
      </c>
      <c r="P8332" s="25" t="e">
        <f>VLOOKUP(A8332,'all NFkB targets'!$A$6:$A$571,1,FALSE)</f>
        <v>#N/A</v>
      </c>
    </row>
    <row r="8333" spans="1:16" x14ac:dyDescent="0.25">
      <c r="A8333" s="96" t="s">
        <v>13553</v>
      </c>
      <c r="B8333" s="21" t="s">
        <v>13554</v>
      </c>
      <c r="C8333" s="21"/>
      <c r="D8333" s="22">
        <v>0</v>
      </c>
      <c r="E8333" s="24">
        <v>-0.16046467219324625</v>
      </c>
      <c r="F8333" s="28">
        <v>0.31940335364510691</v>
      </c>
      <c r="G8333" s="24">
        <v>-1.2013330417876562</v>
      </c>
      <c r="H8333" s="24">
        <v>-0.52269293601489797</v>
      </c>
      <c r="I8333" s="25">
        <f t="shared" si="520"/>
        <v>0</v>
      </c>
      <c r="J8333" s="25">
        <f t="shared" si="521"/>
        <v>0</v>
      </c>
      <c r="K8333" s="25">
        <f t="shared" si="522"/>
        <v>1</v>
      </c>
      <c r="L8333" s="25">
        <f t="shared" si="523"/>
        <v>0</v>
      </c>
      <c r="M8333" s="25">
        <v>1</v>
      </c>
      <c r="N8333" s="25" t="e">
        <v>#N/A</v>
      </c>
      <c r="O8333" s="25" t="e">
        <f>VLOOKUP(A8333,'NFkB target TFs'!$E$10:$E$54,1,FALSE)</f>
        <v>#N/A</v>
      </c>
      <c r="P8333" s="25" t="e">
        <f>VLOOKUP(A8333,'all NFkB targets'!$A$6:$A$571,1,FALSE)</f>
        <v>#N/A</v>
      </c>
    </row>
    <row r="8334" spans="1:16" x14ac:dyDescent="0.25">
      <c r="A8334" s="96" t="s">
        <v>13567</v>
      </c>
      <c r="B8334" s="21" t="s">
        <v>13568</v>
      </c>
      <c r="C8334" s="21"/>
      <c r="D8334" s="22">
        <v>0</v>
      </c>
      <c r="E8334" s="28">
        <v>0.13108502085287005</v>
      </c>
      <c r="F8334" s="23">
        <v>6.7019895901585066E-2</v>
      </c>
      <c r="G8334" s="24">
        <v>-0.78273962280335596</v>
      </c>
      <c r="H8334" s="24">
        <v>-0.52394214673707873</v>
      </c>
      <c r="I8334" s="25">
        <f t="shared" si="520"/>
        <v>0</v>
      </c>
      <c r="J8334" s="25">
        <f t="shared" si="521"/>
        <v>0</v>
      </c>
      <c r="K8334" s="25">
        <f t="shared" si="522"/>
        <v>1</v>
      </c>
      <c r="L8334" s="25">
        <f t="shared" si="523"/>
        <v>0</v>
      </c>
      <c r="M8334" s="25">
        <v>1</v>
      </c>
      <c r="N8334" s="25" t="e">
        <v>#N/A</v>
      </c>
      <c r="O8334" s="25" t="e">
        <f>VLOOKUP(A8334,'NFkB target TFs'!$E$10:$E$54,1,FALSE)</f>
        <v>#N/A</v>
      </c>
      <c r="P8334" s="25" t="e">
        <f>VLOOKUP(A8334,'all NFkB targets'!$A$6:$A$571,1,FALSE)</f>
        <v>#N/A</v>
      </c>
    </row>
    <row r="8335" spans="1:16" x14ac:dyDescent="0.25">
      <c r="A8335" s="96" t="s">
        <v>8703</v>
      </c>
      <c r="B8335" s="21" t="s">
        <v>8704</v>
      </c>
      <c r="C8335" s="21"/>
      <c r="D8335" s="22">
        <v>0</v>
      </c>
      <c r="E8335" s="23">
        <v>-0.44583598664718421</v>
      </c>
      <c r="F8335" s="23">
        <v>0.28327394871202566</v>
      </c>
      <c r="G8335" s="23">
        <v>-0.43438852580890602</v>
      </c>
      <c r="H8335" s="23">
        <v>-0.52440745565145808</v>
      </c>
      <c r="I8335" s="25">
        <f t="shared" si="520"/>
        <v>0</v>
      </c>
      <c r="J8335" s="25">
        <f t="shared" si="521"/>
        <v>0</v>
      </c>
      <c r="K8335" s="25">
        <f t="shared" si="522"/>
        <v>0</v>
      </c>
      <c r="L8335" s="25">
        <f t="shared" si="523"/>
        <v>0</v>
      </c>
      <c r="M8335" s="25">
        <v>0</v>
      </c>
      <c r="N8335" s="25" t="e">
        <v>#N/A</v>
      </c>
      <c r="O8335" s="25" t="e">
        <f>VLOOKUP(A8335,'NFkB target TFs'!$E$10:$E$54,1,FALSE)</f>
        <v>#N/A</v>
      </c>
      <c r="P8335" s="25" t="e">
        <f>VLOOKUP(A8335,'all NFkB targets'!$A$6:$A$571,1,FALSE)</f>
        <v>#N/A</v>
      </c>
    </row>
    <row r="8336" spans="1:16" x14ac:dyDescent="0.25">
      <c r="A8336" s="96" t="s">
        <v>12996</v>
      </c>
      <c r="B8336" s="21" t="s">
        <v>12997</v>
      </c>
      <c r="C8336" s="21"/>
      <c r="D8336" s="22">
        <v>0</v>
      </c>
      <c r="E8336" s="24">
        <v>-1.5843446441631521</v>
      </c>
      <c r="F8336" s="24">
        <v>-2.6147205156074316</v>
      </c>
      <c r="G8336" s="28">
        <v>0.26671978883823888</v>
      </c>
      <c r="H8336" s="24">
        <v>-0.52518707092241379</v>
      </c>
      <c r="I8336" s="25">
        <f t="shared" si="520"/>
        <v>1</v>
      </c>
      <c r="J8336" s="25">
        <f t="shared" si="521"/>
        <v>1</v>
      </c>
      <c r="K8336" s="25">
        <f t="shared" si="522"/>
        <v>0</v>
      </c>
      <c r="L8336" s="25">
        <f t="shared" si="523"/>
        <v>0</v>
      </c>
      <c r="M8336" s="25">
        <v>1</v>
      </c>
      <c r="N8336" s="25" t="e">
        <v>#N/A</v>
      </c>
      <c r="O8336" s="25" t="e">
        <f>VLOOKUP(A8336,'NFkB target TFs'!$E$10:$E$54,1,FALSE)</f>
        <v>#N/A</v>
      </c>
      <c r="P8336" s="25" t="e">
        <f>VLOOKUP(A8336,'all NFkB targets'!$A$6:$A$571,1,FALSE)</f>
        <v>#N/A</v>
      </c>
    </row>
    <row r="8337" spans="1:16" x14ac:dyDescent="0.25">
      <c r="A8337" s="96" t="s">
        <v>5703</v>
      </c>
      <c r="B8337" s="21" t="s">
        <v>5704</v>
      </c>
      <c r="C8337" s="21"/>
      <c r="D8337" s="22">
        <v>0</v>
      </c>
      <c r="E8337" s="23">
        <v>-0.17759295584068996</v>
      </c>
      <c r="F8337" s="23">
        <v>1.3040798457676047E-2</v>
      </c>
      <c r="G8337" s="23">
        <v>-0.45015993811502841</v>
      </c>
      <c r="H8337" s="23">
        <v>-0.52689660725229015</v>
      </c>
      <c r="I8337" s="25">
        <f t="shared" si="520"/>
        <v>0</v>
      </c>
      <c r="J8337" s="25">
        <f t="shared" si="521"/>
        <v>0</v>
      </c>
      <c r="K8337" s="25">
        <f t="shared" si="522"/>
        <v>0</v>
      </c>
      <c r="L8337" s="25">
        <f t="shared" si="523"/>
        <v>0</v>
      </c>
      <c r="M8337" s="25">
        <v>0</v>
      </c>
      <c r="N8337" s="25" t="e">
        <v>#N/A</v>
      </c>
      <c r="O8337" s="25" t="e">
        <f>VLOOKUP(A8337,'NFkB target TFs'!$E$10:$E$54,1,FALSE)</f>
        <v>#N/A</v>
      </c>
      <c r="P8337" s="25" t="e">
        <f>VLOOKUP(A8337,'all NFkB targets'!$A$6:$A$571,1,FALSE)</f>
        <v>#N/A</v>
      </c>
    </row>
    <row r="8338" spans="1:16" x14ac:dyDescent="0.25">
      <c r="A8338" s="96" t="s">
        <v>14051</v>
      </c>
      <c r="B8338" s="21" t="s">
        <v>941</v>
      </c>
      <c r="C8338" s="21"/>
      <c r="D8338" s="22">
        <v>0</v>
      </c>
      <c r="E8338" s="23">
        <v>-4.8274742437609708E-2</v>
      </c>
      <c r="F8338" s="23">
        <v>1.8084787621930533E-2</v>
      </c>
      <c r="G8338" s="24">
        <v>-0.76068132906524477</v>
      </c>
      <c r="H8338" s="24">
        <v>-0.52782085355256581</v>
      </c>
      <c r="I8338" s="25">
        <f t="shared" si="520"/>
        <v>0</v>
      </c>
      <c r="J8338" s="25">
        <f t="shared" si="521"/>
        <v>0</v>
      </c>
      <c r="K8338" s="25">
        <f t="shared" si="522"/>
        <v>1</v>
      </c>
      <c r="L8338" s="25">
        <f t="shared" si="523"/>
        <v>0</v>
      </c>
      <c r="M8338" s="25">
        <v>1</v>
      </c>
      <c r="N8338" s="25" t="e">
        <v>#N/A</v>
      </c>
      <c r="O8338" s="25" t="e">
        <f>VLOOKUP(A8338,'NFkB target TFs'!$E$10:$E$54,1,FALSE)</f>
        <v>#N/A</v>
      </c>
      <c r="P8338" s="25" t="e">
        <f>VLOOKUP(A8338,'all NFkB targets'!$A$6:$A$571,1,FALSE)</f>
        <v>#N/A</v>
      </c>
    </row>
    <row r="8339" spans="1:16" x14ac:dyDescent="0.25">
      <c r="A8339" s="96" t="s">
        <v>15046</v>
      </c>
      <c r="B8339" s="21" t="s">
        <v>15047</v>
      </c>
      <c r="C8339" s="21"/>
      <c r="D8339" s="22">
        <v>0</v>
      </c>
      <c r="E8339" s="24">
        <v>-2.1114725096690354</v>
      </c>
      <c r="F8339" s="24">
        <v>-1.7329626541659828</v>
      </c>
      <c r="G8339" s="28">
        <v>0.79103945346909466</v>
      </c>
      <c r="H8339" s="24">
        <v>-0.5279026713912629</v>
      </c>
      <c r="I8339" s="25">
        <f t="shared" si="520"/>
        <v>1</v>
      </c>
      <c r="J8339" s="25">
        <f t="shared" si="521"/>
        <v>1</v>
      </c>
      <c r="K8339" s="25">
        <f t="shared" si="522"/>
        <v>1</v>
      </c>
      <c r="L8339" s="25">
        <f t="shared" si="523"/>
        <v>0</v>
      </c>
      <c r="M8339" s="25">
        <v>1</v>
      </c>
      <c r="N8339" s="25" t="e">
        <v>#N/A</v>
      </c>
      <c r="O8339" s="25" t="e">
        <f>VLOOKUP(A8339,'NFkB target TFs'!$E$10:$E$54,1,FALSE)</f>
        <v>#N/A</v>
      </c>
      <c r="P8339" s="25" t="e">
        <f>VLOOKUP(A8339,'all NFkB targets'!$A$6:$A$571,1,FALSE)</f>
        <v>#N/A</v>
      </c>
    </row>
    <row r="8340" spans="1:16" x14ac:dyDescent="0.25">
      <c r="A8340" s="96" t="s">
        <v>10898</v>
      </c>
      <c r="B8340" s="21" t="s">
        <v>10899</v>
      </c>
      <c r="C8340" s="21"/>
      <c r="D8340" s="22">
        <v>0</v>
      </c>
      <c r="E8340" s="23">
        <v>-0.33792161746478594</v>
      </c>
      <c r="F8340" s="23">
        <v>-0.37202781470909613</v>
      </c>
      <c r="G8340" s="23">
        <v>-0.37636161097545734</v>
      </c>
      <c r="H8340" s="23">
        <v>-0.5284762967251132</v>
      </c>
      <c r="I8340" s="25">
        <f t="shared" si="520"/>
        <v>0</v>
      </c>
      <c r="J8340" s="25">
        <f t="shared" si="521"/>
        <v>0</v>
      </c>
      <c r="K8340" s="25">
        <f t="shared" si="522"/>
        <v>0</v>
      </c>
      <c r="L8340" s="25">
        <f t="shared" si="523"/>
        <v>0</v>
      </c>
      <c r="M8340" s="25">
        <v>0</v>
      </c>
      <c r="N8340" s="25" t="e">
        <v>#N/A</v>
      </c>
      <c r="O8340" s="25" t="e">
        <f>VLOOKUP(A8340,'NFkB target TFs'!$E$10:$E$54,1,FALSE)</f>
        <v>#N/A</v>
      </c>
      <c r="P8340" s="25" t="e">
        <f>VLOOKUP(A8340,'all NFkB targets'!$A$6:$A$571,1,FALSE)</f>
        <v>#N/A</v>
      </c>
    </row>
    <row r="8341" spans="1:16" x14ac:dyDescent="0.25">
      <c r="A8341" s="96" t="s">
        <v>892</v>
      </c>
      <c r="B8341" s="21" t="s">
        <v>893</v>
      </c>
      <c r="C8341" s="21"/>
      <c r="D8341" s="22">
        <v>0</v>
      </c>
      <c r="E8341" s="23">
        <v>-5.4976217784120998E-2</v>
      </c>
      <c r="F8341" s="23">
        <v>0.18876351880091055</v>
      </c>
      <c r="G8341" s="23">
        <v>-2.8136670054414899E-2</v>
      </c>
      <c r="H8341" s="23">
        <v>-0.52875716502681802</v>
      </c>
      <c r="I8341" s="25">
        <f t="shared" si="520"/>
        <v>0</v>
      </c>
      <c r="J8341" s="25">
        <f t="shared" si="521"/>
        <v>0</v>
      </c>
      <c r="K8341" s="25">
        <f t="shared" si="522"/>
        <v>0</v>
      </c>
      <c r="L8341" s="25">
        <f t="shared" si="523"/>
        <v>0</v>
      </c>
      <c r="M8341" s="25">
        <v>0</v>
      </c>
      <c r="N8341" s="25" t="e">
        <v>#N/A</v>
      </c>
      <c r="O8341" s="25" t="e">
        <f>VLOOKUP(A8341,'NFkB target TFs'!$E$10:$E$54,1,FALSE)</f>
        <v>#N/A</v>
      </c>
      <c r="P8341" s="25" t="e">
        <f>VLOOKUP(A8341,'all NFkB targets'!$A$6:$A$571,1,FALSE)</f>
        <v>#N/A</v>
      </c>
    </row>
    <row r="8342" spans="1:16" x14ac:dyDescent="0.25">
      <c r="A8342" s="96" t="s">
        <v>12728</v>
      </c>
      <c r="B8342" s="21" t="s">
        <v>12729</v>
      </c>
      <c r="C8342" s="21"/>
      <c r="D8342" s="22">
        <v>0</v>
      </c>
      <c r="E8342" s="23">
        <v>2.0319984379595892E-2</v>
      </c>
      <c r="F8342" s="24">
        <v>-1.8941618361043124</v>
      </c>
      <c r="G8342" s="24">
        <v>-0.32192809488736251</v>
      </c>
      <c r="H8342" s="24">
        <v>-0.52926042217128211</v>
      </c>
      <c r="I8342" s="25">
        <f t="shared" si="520"/>
        <v>0</v>
      </c>
      <c r="J8342" s="25">
        <f t="shared" si="521"/>
        <v>1</v>
      </c>
      <c r="K8342" s="25">
        <f t="shared" si="522"/>
        <v>0</v>
      </c>
      <c r="L8342" s="25">
        <f t="shared" si="523"/>
        <v>0</v>
      </c>
      <c r="M8342" s="25">
        <v>1</v>
      </c>
      <c r="N8342" s="25" t="e">
        <v>#N/A</v>
      </c>
      <c r="O8342" s="25" t="e">
        <f>VLOOKUP(A8342,'NFkB target TFs'!$E$10:$E$54,1,FALSE)</f>
        <v>#N/A</v>
      </c>
      <c r="P8342" s="25" t="e">
        <f>VLOOKUP(A8342,'all NFkB targets'!$A$6:$A$571,1,FALSE)</f>
        <v>#N/A</v>
      </c>
    </row>
    <row r="8343" spans="1:16" x14ac:dyDescent="0.25">
      <c r="A8343" s="96" t="s">
        <v>12789</v>
      </c>
      <c r="B8343" s="21" t="s">
        <v>12790</v>
      </c>
      <c r="C8343" s="21"/>
      <c r="D8343" s="22">
        <v>0</v>
      </c>
      <c r="E8343" s="28">
        <v>0.25162440055816809</v>
      </c>
      <c r="F8343" s="24">
        <v>-0.65246653906164398</v>
      </c>
      <c r="G8343" s="24">
        <v>-0.18433502724791911</v>
      </c>
      <c r="H8343" s="24">
        <v>-0.5294262213606179</v>
      </c>
      <c r="I8343" s="25">
        <f t="shared" si="520"/>
        <v>0</v>
      </c>
      <c r="J8343" s="25">
        <f t="shared" si="521"/>
        <v>1</v>
      </c>
      <c r="K8343" s="25">
        <f t="shared" si="522"/>
        <v>0</v>
      </c>
      <c r="L8343" s="25">
        <f t="shared" si="523"/>
        <v>0</v>
      </c>
      <c r="M8343" s="25">
        <v>1</v>
      </c>
      <c r="N8343" s="25" t="e">
        <v>#N/A</v>
      </c>
      <c r="O8343" s="25" t="e">
        <f>VLOOKUP(A8343,'NFkB target TFs'!$E$10:$E$54,1,FALSE)</f>
        <v>#N/A</v>
      </c>
      <c r="P8343" s="25" t="e">
        <f>VLOOKUP(A8343,'all NFkB targets'!$A$6:$A$571,1,FALSE)</f>
        <v>#N/A</v>
      </c>
    </row>
    <row r="8344" spans="1:16" x14ac:dyDescent="0.25">
      <c r="A8344" s="96" t="s">
        <v>11621</v>
      </c>
      <c r="B8344" s="21" t="s">
        <v>11622</v>
      </c>
      <c r="C8344" s="21"/>
      <c r="D8344" s="22">
        <v>0</v>
      </c>
      <c r="E8344" s="23">
        <v>4.6574444498420402E-2</v>
      </c>
      <c r="F8344" s="23">
        <v>-6.2648725121606866E-2</v>
      </c>
      <c r="G8344" s="23">
        <v>-0.21070523425308943</v>
      </c>
      <c r="H8344" s="23">
        <v>-0.52986736695397341</v>
      </c>
      <c r="I8344" s="25">
        <f t="shared" si="520"/>
        <v>0</v>
      </c>
      <c r="J8344" s="25">
        <f t="shared" si="521"/>
        <v>0</v>
      </c>
      <c r="K8344" s="25">
        <f t="shared" si="522"/>
        <v>0</v>
      </c>
      <c r="L8344" s="25">
        <f t="shared" si="523"/>
        <v>0</v>
      </c>
      <c r="M8344" s="25">
        <v>0</v>
      </c>
      <c r="N8344" s="25" t="e">
        <v>#N/A</v>
      </c>
      <c r="O8344" s="25" t="e">
        <f>VLOOKUP(A8344,'NFkB target TFs'!$E$10:$E$54,1,FALSE)</f>
        <v>#N/A</v>
      </c>
      <c r="P8344" s="25" t="e">
        <f>VLOOKUP(A8344,'all NFkB targets'!$A$6:$A$571,1,FALSE)</f>
        <v>#N/A</v>
      </c>
    </row>
    <row r="8345" spans="1:16" x14ac:dyDescent="0.25">
      <c r="A8345" s="96" t="s">
        <v>12340</v>
      </c>
      <c r="B8345" s="21" t="s">
        <v>12341</v>
      </c>
      <c r="C8345" s="21"/>
      <c r="D8345" s="22">
        <v>0</v>
      </c>
      <c r="E8345" s="24">
        <v>-0.71627849876925054</v>
      </c>
      <c r="F8345" s="24">
        <v>-0.24196982384548396</v>
      </c>
      <c r="G8345" s="24">
        <v>-0.2382109348100428</v>
      </c>
      <c r="H8345" s="24">
        <v>-0.53070932048898622</v>
      </c>
      <c r="I8345" s="25">
        <f t="shared" si="520"/>
        <v>1</v>
      </c>
      <c r="J8345" s="25">
        <f t="shared" si="521"/>
        <v>0</v>
      </c>
      <c r="K8345" s="25">
        <f t="shared" si="522"/>
        <v>0</v>
      </c>
      <c r="L8345" s="25">
        <f t="shared" si="523"/>
        <v>0</v>
      </c>
      <c r="M8345" s="25">
        <v>1</v>
      </c>
      <c r="N8345" s="25" t="e">
        <v>#N/A</v>
      </c>
      <c r="O8345" s="25" t="e">
        <f>VLOOKUP(A8345,'NFkB target TFs'!$E$10:$E$54,1,FALSE)</f>
        <v>#N/A</v>
      </c>
      <c r="P8345" s="25" t="e">
        <f>VLOOKUP(A8345,'all NFkB targets'!$A$6:$A$571,1,FALSE)</f>
        <v>#N/A</v>
      </c>
    </row>
    <row r="8346" spans="1:16" x14ac:dyDescent="0.25">
      <c r="A8346" s="96" t="s">
        <v>1320</v>
      </c>
      <c r="B8346" s="21" t="s">
        <v>1321</v>
      </c>
      <c r="C8346" s="21"/>
      <c r="D8346" s="22">
        <v>0</v>
      </c>
      <c r="E8346" s="23">
        <v>-9.4900868414672518E-2</v>
      </c>
      <c r="F8346" s="23">
        <v>-0.16519177505010144</v>
      </c>
      <c r="G8346" s="23">
        <v>-0.17396853005217167</v>
      </c>
      <c r="H8346" s="23">
        <v>-0.53120403983544318</v>
      </c>
      <c r="I8346" s="25">
        <f t="shared" si="520"/>
        <v>0</v>
      </c>
      <c r="J8346" s="25">
        <f t="shared" si="521"/>
        <v>0</v>
      </c>
      <c r="K8346" s="25">
        <f t="shared" si="522"/>
        <v>0</v>
      </c>
      <c r="L8346" s="25">
        <f t="shared" si="523"/>
        <v>0</v>
      </c>
      <c r="M8346" s="25">
        <v>0</v>
      </c>
      <c r="N8346" s="25" t="e">
        <v>#N/A</v>
      </c>
      <c r="O8346" s="25" t="e">
        <f>VLOOKUP(A8346,'NFkB target TFs'!$E$10:$E$54,1,FALSE)</f>
        <v>#N/A</v>
      </c>
      <c r="P8346" s="25" t="e">
        <f>VLOOKUP(A8346,'all NFkB targets'!$A$6:$A$571,1,FALSE)</f>
        <v>#N/A</v>
      </c>
    </row>
    <row r="8347" spans="1:16" x14ac:dyDescent="0.25">
      <c r="A8347" s="96" t="s">
        <v>180</v>
      </c>
      <c r="B8347" s="21" t="s">
        <v>181</v>
      </c>
      <c r="C8347" s="21"/>
      <c r="D8347" s="22">
        <v>0</v>
      </c>
      <c r="E8347" s="23">
        <v>-0.32977841094294763</v>
      </c>
      <c r="F8347" s="23">
        <v>0.23498371580787319</v>
      </c>
      <c r="G8347" s="23">
        <v>-0.53877922969638536</v>
      </c>
      <c r="H8347" s="23">
        <v>-0.53128203639296734</v>
      </c>
      <c r="I8347" s="25">
        <f t="shared" ref="I8347:I8410" si="524">IF(ABS(E8347)&gt;0.585,1,0)</f>
        <v>0</v>
      </c>
      <c r="J8347" s="25">
        <f t="shared" ref="J8347:J8410" si="525">IF(ABS(F8347)&gt;0.585,1,0)</f>
        <v>0</v>
      </c>
      <c r="K8347" s="25">
        <f t="shared" ref="K8347:K8410" si="526">IF(ABS(G8347)&gt;0.585,1,0)</f>
        <v>0</v>
      </c>
      <c r="L8347" s="25">
        <f t="shared" ref="L8347:L8410" si="527">IF(ABS(H8347)&gt;0.585,1,0)</f>
        <v>0</v>
      </c>
      <c r="M8347" s="25">
        <v>0</v>
      </c>
      <c r="N8347" s="25" t="e">
        <v>#N/A</v>
      </c>
      <c r="O8347" s="25" t="e">
        <f>VLOOKUP(A8347,'NFkB target TFs'!$E$10:$E$54,1,FALSE)</f>
        <v>#N/A</v>
      </c>
      <c r="P8347" s="25" t="str">
        <f>VLOOKUP(A8347,'all NFkB targets'!$A$6:$A$571,1,FALSE)</f>
        <v>NQO1</v>
      </c>
    </row>
    <row r="8348" spans="1:16" x14ac:dyDescent="0.25">
      <c r="A8348" s="96" t="s">
        <v>10570</v>
      </c>
      <c r="B8348" s="21" t="s">
        <v>10571</v>
      </c>
      <c r="C8348" s="21"/>
      <c r="D8348" s="22">
        <v>0</v>
      </c>
      <c r="E8348" s="23">
        <v>-0.26707031288052729</v>
      </c>
      <c r="F8348" s="23">
        <v>0.21235433311787094</v>
      </c>
      <c r="G8348" s="23">
        <v>4.982587940631146E-3</v>
      </c>
      <c r="H8348" s="23">
        <v>-0.53161874594597669</v>
      </c>
      <c r="I8348" s="25">
        <f t="shared" si="524"/>
        <v>0</v>
      </c>
      <c r="J8348" s="25">
        <f t="shared" si="525"/>
        <v>0</v>
      </c>
      <c r="K8348" s="25">
        <f t="shared" si="526"/>
        <v>0</v>
      </c>
      <c r="L8348" s="25">
        <f t="shared" si="527"/>
        <v>0</v>
      </c>
      <c r="M8348" s="25">
        <v>0</v>
      </c>
      <c r="N8348" s="25" t="e">
        <v>#N/A</v>
      </c>
      <c r="O8348" s="25" t="e">
        <f>VLOOKUP(A8348,'NFkB target TFs'!$E$10:$E$54,1,FALSE)</f>
        <v>#N/A</v>
      </c>
      <c r="P8348" s="25" t="e">
        <f>VLOOKUP(A8348,'all NFkB targets'!$A$6:$A$571,1,FALSE)</f>
        <v>#N/A</v>
      </c>
    </row>
    <row r="8349" spans="1:16" x14ac:dyDescent="0.25">
      <c r="A8349" s="96" t="s">
        <v>2239</v>
      </c>
      <c r="B8349" s="21" t="s">
        <v>2240</v>
      </c>
      <c r="C8349" s="21"/>
      <c r="D8349" s="22">
        <v>0</v>
      </c>
      <c r="E8349" s="23">
        <v>0.55578874068950213</v>
      </c>
      <c r="F8349" s="23">
        <v>-0.45063638199026734</v>
      </c>
      <c r="G8349" s="23">
        <v>-0.46638870550607237</v>
      </c>
      <c r="H8349" s="23">
        <v>-0.53331735685278181</v>
      </c>
      <c r="I8349" s="25">
        <f t="shared" si="524"/>
        <v>0</v>
      </c>
      <c r="J8349" s="25">
        <f t="shared" si="525"/>
        <v>0</v>
      </c>
      <c r="K8349" s="25">
        <f t="shared" si="526"/>
        <v>0</v>
      </c>
      <c r="L8349" s="25">
        <f t="shared" si="527"/>
        <v>0</v>
      </c>
      <c r="M8349" s="25">
        <v>0</v>
      </c>
      <c r="N8349" s="25" t="e">
        <v>#N/A</v>
      </c>
      <c r="O8349" s="25" t="e">
        <f>VLOOKUP(A8349,'NFkB target TFs'!$E$10:$E$54,1,FALSE)</f>
        <v>#N/A</v>
      </c>
      <c r="P8349" s="25" t="e">
        <f>VLOOKUP(A8349,'all NFkB targets'!$A$6:$A$571,1,FALSE)</f>
        <v>#N/A</v>
      </c>
    </row>
    <row r="8350" spans="1:16" x14ac:dyDescent="0.25">
      <c r="A8350" s="96" t="s">
        <v>4248</v>
      </c>
      <c r="B8350" s="21" t="s">
        <v>4249</v>
      </c>
      <c r="C8350" s="21"/>
      <c r="D8350" s="22">
        <v>0</v>
      </c>
      <c r="E8350" s="23">
        <v>-6.0225901732575991E-2</v>
      </c>
      <c r="F8350" s="23">
        <v>7.3461669921138673E-2</v>
      </c>
      <c r="G8350" s="23">
        <v>-0.10174640557346389</v>
      </c>
      <c r="H8350" s="23">
        <v>-0.53387899262251237</v>
      </c>
      <c r="I8350" s="25">
        <f t="shared" si="524"/>
        <v>0</v>
      </c>
      <c r="J8350" s="25">
        <f t="shared" si="525"/>
        <v>0</v>
      </c>
      <c r="K8350" s="25">
        <f t="shared" si="526"/>
        <v>0</v>
      </c>
      <c r="L8350" s="25">
        <f t="shared" si="527"/>
        <v>0</v>
      </c>
      <c r="M8350" s="25">
        <v>0</v>
      </c>
      <c r="N8350" s="25" t="e">
        <v>#N/A</v>
      </c>
      <c r="O8350" s="25" t="e">
        <f>VLOOKUP(A8350,'NFkB target TFs'!$E$10:$E$54,1,FALSE)</f>
        <v>#N/A</v>
      </c>
      <c r="P8350" s="25" t="e">
        <f>VLOOKUP(A8350,'all NFkB targets'!$A$6:$A$571,1,FALSE)</f>
        <v>#N/A</v>
      </c>
    </row>
    <row r="8351" spans="1:16" x14ac:dyDescent="0.25">
      <c r="A8351" s="96" t="s">
        <v>13637</v>
      </c>
      <c r="B8351" s="21" t="s">
        <v>13638</v>
      </c>
      <c r="C8351" s="21"/>
      <c r="D8351" s="22">
        <v>0</v>
      </c>
      <c r="E8351" s="23">
        <v>3.3832640112649416E-3</v>
      </c>
      <c r="F8351" s="23">
        <v>5.9869929130980729E-2</v>
      </c>
      <c r="G8351" s="24">
        <v>-0.63885292115231085</v>
      </c>
      <c r="H8351" s="24">
        <v>-0.53426116105680388</v>
      </c>
      <c r="I8351" s="25">
        <f t="shared" si="524"/>
        <v>0</v>
      </c>
      <c r="J8351" s="25">
        <f t="shared" si="525"/>
        <v>0</v>
      </c>
      <c r="K8351" s="25">
        <f t="shared" si="526"/>
        <v>1</v>
      </c>
      <c r="L8351" s="25">
        <f t="shared" si="527"/>
        <v>0</v>
      </c>
      <c r="M8351" s="25">
        <v>1</v>
      </c>
      <c r="N8351" s="25" t="e">
        <v>#N/A</v>
      </c>
      <c r="O8351" s="25" t="e">
        <f>VLOOKUP(A8351,'NFkB target TFs'!$E$10:$E$54,1,FALSE)</f>
        <v>#N/A</v>
      </c>
      <c r="P8351" s="25" t="e">
        <f>VLOOKUP(A8351,'all NFkB targets'!$A$6:$A$571,1,FALSE)</f>
        <v>#N/A</v>
      </c>
    </row>
    <row r="8352" spans="1:16" x14ac:dyDescent="0.25">
      <c r="A8352" s="96" t="s">
        <v>12037</v>
      </c>
      <c r="B8352" s="21" t="s">
        <v>12038</v>
      </c>
      <c r="C8352" s="21"/>
      <c r="D8352" s="22">
        <v>0</v>
      </c>
      <c r="E8352" s="28">
        <v>0.59083668384146037</v>
      </c>
      <c r="F8352" s="23">
        <v>0.11265360162128397</v>
      </c>
      <c r="G8352" s="23">
        <v>5.7005998524863669E-2</v>
      </c>
      <c r="H8352" s="24">
        <v>-0.53484942685187742</v>
      </c>
      <c r="I8352" s="25">
        <f t="shared" si="524"/>
        <v>1</v>
      </c>
      <c r="J8352" s="25">
        <f t="shared" si="525"/>
        <v>0</v>
      </c>
      <c r="K8352" s="25">
        <f t="shared" si="526"/>
        <v>0</v>
      </c>
      <c r="L8352" s="25">
        <f t="shared" si="527"/>
        <v>0</v>
      </c>
      <c r="M8352" s="25">
        <v>1</v>
      </c>
      <c r="N8352" s="25" t="e">
        <v>#N/A</v>
      </c>
      <c r="O8352" s="25" t="e">
        <f>VLOOKUP(A8352,'NFkB target TFs'!$E$10:$E$54,1,FALSE)</f>
        <v>#N/A</v>
      </c>
      <c r="P8352" s="25" t="e">
        <f>VLOOKUP(A8352,'all NFkB targets'!$A$6:$A$571,1,FALSE)</f>
        <v>#N/A</v>
      </c>
    </row>
    <row r="8353" spans="1:16" x14ac:dyDescent="0.25">
      <c r="A8353" s="96" t="s">
        <v>15034</v>
      </c>
      <c r="B8353" s="21" t="s">
        <v>15035</v>
      </c>
      <c r="C8353" s="21"/>
      <c r="D8353" s="22">
        <v>0</v>
      </c>
      <c r="E8353" s="28">
        <v>0.86804284875670812</v>
      </c>
      <c r="F8353" s="28">
        <v>1.6408573784972853</v>
      </c>
      <c r="G8353" s="24">
        <v>-0.70484671417212752</v>
      </c>
      <c r="H8353" s="24">
        <v>-0.53563037321242535</v>
      </c>
      <c r="I8353" s="25">
        <f t="shared" si="524"/>
        <v>1</v>
      </c>
      <c r="J8353" s="25">
        <f t="shared" si="525"/>
        <v>1</v>
      </c>
      <c r="K8353" s="25">
        <f t="shared" si="526"/>
        <v>1</v>
      </c>
      <c r="L8353" s="25">
        <f t="shared" si="527"/>
        <v>0</v>
      </c>
      <c r="M8353" s="25">
        <v>1</v>
      </c>
      <c r="N8353" s="25" t="e">
        <v>#N/A</v>
      </c>
      <c r="O8353" s="25" t="e">
        <f>VLOOKUP(A8353,'NFkB target TFs'!$E$10:$E$54,1,FALSE)</f>
        <v>#N/A</v>
      </c>
      <c r="P8353" s="25" t="e">
        <f>VLOOKUP(A8353,'all NFkB targets'!$A$6:$A$571,1,FALSE)</f>
        <v>#N/A</v>
      </c>
    </row>
    <row r="8354" spans="1:16" x14ac:dyDescent="0.25">
      <c r="A8354" s="96" t="s">
        <v>14249</v>
      </c>
      <c r="B8354" s="21" t="s">
        <v>941</v>
      </c>
      <c r="C8354" s="21"/>
      <c r="D8354" s="22">
        <v>0</v>
      </c>
      <c r="E8354" s="23">
        <v>-0.10015521284276199</v>
      </c>
      <c r="F8354" s="28">
        <v>0.48542682717024188</v>
      </c>
      <c r="G8354" s="28">
        <v>0.6021986842970467</v>
      </c>
      <c r="H8354" s="24">
        <v>-0.53859196499027651</v>
      </c>
      <c r="I8354" s="25">
        <f t="shared" si="524"/>
        <v>0</v>
      </c>
      <c r="J8354" s="25">
        <f t="shared" si="525"/>
        <v>0</v>
      </c>
      <c r="K8354" s="25">
        <f t="shared" si="526"/>
        <v>1</v>
      </c>
      <c r="L8354" s="25">
        <f t="shared" si="527"/>
        <v>0</v>
      </c>
      <c r="M8354" s="25">
        <v>1</v>
      </c>
      <c r="N8354" s="25" t="e">
        <v>#N/A</v>
      </c>
      <c r="O8354" s="25" t="e">
        <f>VLOOKUP(A8354,'NFkB target TFs'!$E$10:$E$54,1,FALSE)</f>
        <v>#N/A</v>
      </c>
      <c r="P8354" s="25" t="e">
        <f>VLOOKUP(A8354,'all NFkB targets'!$A$6:$A$571,1,FALSE)</f>
        <v>#N/A</v>
      </c>
    </row>
    <row r="8355" spans="1:16" x14ac:dyDescent="0.25">
      <c r="A8355" s="96" t="s">
        <v>13592</v>
      </c>
      <c r="B8355" s="21" t="s">
        <v>13593</v>
      </c>
      <c r="C8355" s="21"/>
      <c r="D8355" s="22">
        <v>0</v>
      </c>
      <c r="E8355" s="24">
        <v>-0.37135749182173905</v>
      </c>
      <c r="F8355" s="28">
        <v>0.42994501328344592</v>
      </c>
      <c r="G8355" s="24">
        <v>-1.127098955974893</v>
      </c>
      <c r="H8355" s="24">
        <v>-0.53863516831775959</v>
      </c>
      <c r="I8355" s="25">
        <f t="shared" si="524"/>
        <v>0</v>
      </c>
      <c r="J8355" s="25">
        <f t="shared" si="525"/>
        <v>0</v>
      </c>
      <c r="K8355" s="25">
        <f t="shared" si="526"/>
        <v>1</v>
      </c>
      <c r="L8355" s="25">
        <f t="shared" si="527"/>
        <v>0</v>
      </c>
      <c r="M8355" s="25">
        <v>1</v>
      </c>
      <c r="N8355" s="25" t="e">
        <v>#N/A</v>
      </c>
      <c r="O8355" s="25" t="e">
        <f>VLOOKUP(A8355,'NFkB target TFs'!$E$10:$E$54,1,FALSE)</f>
        <v>#N/A</v>
      </c>
      <c r="P8355" s="25" t="e">
        <f>VLOOKUP(A8355,'all NFkB targets'!$A$6:$A$571,1,FALSE)</f>
        <v>#N/A</v>
      </c>
    </row>
    <row r="8356" spans="1:16" x14ac:dyDescent="0.25">
      <c r="A8356" s="96" t="s">
        <v>14328</v>
      </c>
      <c r="B8356" s="21" t="s">
        <v>14329</v>
      </c>
      <c r="C8356" s="21"/>
      <c r="D8356" s="22">
        <v>0</v>
      </c>
      <c r="E8356" s="24">
        <v>-0.85584696330866716</v>
      </c>
      <c r="F8356" s="28">
        <v>0.47752919462952836</v>
      </c>
      <c r="G8356" s="24">
        <v>-0.93237774601556933</v>
      </c>
      <c r="H8356" s="24">
        <v>-0.53900045589509382</v>
      </c>
      <c r="I8356" s="25">
        <f t="shared" si="524"/>
        <v>1</v>
      </c>
      <c r="J8356" s="25">
        <f t="shared" si="525"/>
        <v>0</v>
      </c>
      <c r="K8356" s="25">
        <f t="shared" si="526"/>
        <v>1</v>
      </c>
      <c r="L8356" s="25">
        <f t="shared" si="527"/>
        <v>0</v>
      </c>
      <c r="M8356" s="25">
        <v>1</v>
      </c>
      <c r="N8356" s="25" t="e">
        <v>#N/A</v>
      </c>
      <c r="O8356" s="25" t="e">
        <f>VLOOKUP(A8356,'NFkB target TFs'!$E$10:$E$54,1,FALSE)</f>
        <v>#N/A</v>
      </c>
      <c r="P8356" s="25" t="e">
        <f>VLOOKUP(A8356,'all NFkB targets'!$A$6:$A$571,1,FALSE)</f>
        <v>#N/A</v>
      </c>
    </row>
    <row r="8357" spans="1:16" x14ac:dyDescent="0.25">
      <c r="A8357" s="96" t="s">
        <v>14000</v>
      </c>
      <c r="B8357" s="21" t="s">
        <v>941</v>
      </c>
      <c r="C8357" s="21"/>
      <c r="D8357" s="22">
        <v>0</v>
      </c>
      <c r="E8357" s="24">
        <v>-0.51773611197747738</v>
      </c>
      <c r="F8357" s="24">
        <v>-0.2584431549026705</v>
      </c>
      <c r="G8357" s="24">
        <v>-0.65399452118492962</v>
      </c>
      <c r="H8357" s="24">
        <v>-0.53910837920816645</v>
      </c>
      <c r="I8357" s="25">
        <f t="shared" si="524"/>
        <v>0</v>
      </c>
      <c r="J8357" s="25">
        <f t="shared" si="525"/>
        <v>0</v>
      </c>
      <c r="K8357" s="25">
        <f t="shared" si="526"/>
        <v>1</v>
      </c>
      <c r="L8357" s="25">
        <f t="shared" si="527"/>
        <v>0</v>
      </c>
      <c r="M8357" s="25">
        <v>1</v>
      </c>
      <c r="N8357" s="25" t="e">
        <v>#N/A</v>
      </c>
      <c r="O8357" s="25" t="e">
        <f>VLOOKUP(A8357,'NFkB target TFs'!$E$10:$E$54,1,FALSE)</f>
        <v>#N/A</v>
      </c>
      <c r="P8357" s="25" t="e">
        <f>VLOOKUP(A8357,'all NFkB targets'!$A$6:$A$571,1,FALSE)</f>
        <v>#N/A</v>
      </c>
    </row>
    <row r="8358" spans="1:16" x14ac:dyDescent="0.25">
      <c r="A8358" s="96" t="s">
        <v>6470</v>
      </c>
      <c r="B8358" s="21" t="s">
        <v>941</v>
      </c>
      <c r="C8358" s="21"/>
      <c r="D8358" s="22">
        <v>0</v>
      </c>
      <c r="E8358" s="23">
        <v>0.16978010162389198</v>
      </c>
      <c r="F8358" s="23">
        <v>-7.7285517645995505E-2</v>
      </c>
      <c r="G8358" s="23">
        <v>0.17150354902715834</v>
      </c>
      <c r="H8358" s="23">
        <v>-0.53949980441124434</v>
      </c>
      <c r="I8358" s="25">
        <f t="shared" si="524"/>
        <v>0</v>
      </c>
      <c r="J8358" s="25">
        <f t="shared" si="525"/>
        <v>0</v>
      </c>
      <c r="K8358" s="25">
        <f t="shared" si="526"/>
        <v>0</v>
      </c>
      <c r="L8358" s="25">
        <f t="shared" si="527"/>
        <v>0</v>
      </c>
      <c r="M8358" s="25">
        <v>0</v>
      </c>
      <c r="N8358" s="25" t="e">
        <v>#N/A</v>
      </c>
      <c r="O8358" s="25" t="e">
        <f>VLOOKUP(A8358,'NFkB target TFs'!$E$10:$E$54,1,FALSE)</f>
        <v>#N/A</v>
      </c>
      <c r="P8358" s="25" t="e">
        <f>VLOOKUP(A8358,'all NFkB targets'!$A$6:$A$571,1,FALSE)</f>
        <v>#N/A</v>
      </c>
    </row>
    <row r="8359" spans="1:16" x14ac:dyDescent="0.25">
      <c r="A8359" s="96" t="s">
        <v>3528</v>
      </c>
      <c r="B8359" s="21" t="s">
        <v>3529</v>
      </c>
      <c r="C8359" s="21"/>
      <c r="D8359" s="22">
        <v>0</v>
      </c>
      <c r="E8359" s="23">
        <v>0.14697177904561082</v>
      </c>
      <c r="F8359" s="23">
        <v>-0.19565866231631468</v>
      </c>
      <c r="G8359" s="23">
        <v>0.20162484232458858</v>
      </c>
      <c r="H8359" s="23">
        <v>-0.54114687771776604</v>
      </c>
      <c r="I8359" s="25">
        <f t="shared" si="524"/>
        <v>0</v>
      </c>
      <c r="J8359" s="25">
        <f t="shared" si="525"/>
        <v>0</v>
      </c>
      <c r="K8359" s="25">
        <f t="shared" si="526"/>
        <v>0</v>
      </c>
      <c r="L8359" s="25">
        <f t="shared" si="527"/>
        <v>0</v>
      </c>
      <c r="M8359" s="25">
        <v>0</v>
      </c>
      <c r="N8359" s="25" t="e">
        <v>#N/A</v>
      </c>
      <c r="O8359" s="25" t="e">
        <f>VLOOKUP(A8359,'NFkB target TFs'!$E$10:$E$54,1,FALSE)</f>
        <v>#N/A</v>
      </c>
      <c r="P8359" s="25" t="e">
        <f>VLOOKUP(A8359,'all NFkB targets'!$A$6:$A$571,1,FALSE)</f>
        <v>#N/A</v>
      </c>
    </row>
    <row r="8360" spans="1:16" x14ac:dyDescent="0.25">
      <c r="A8360" s="96" t="s">
        <v>12246</v>
      </c>
      <c r="B8360" s="21" t="s">
        <v>12247</v>
      </c>
      <c r="C8360" s="21"/>
      <c r="D8360" s="22">
        <v>0</v>
      </c>
      <c r="E8360" s="28">
        <v>0.93556752068392857</v>
      </c>
      <c r="F8360" s="24">
        <v>-0.24406799673780744</v>
      </c>
      <c r="G8360" s="24">
        <v>-0.42141694154879927</v>
      </c>
      <c r="H8360" s="24">
        <v>-0.54467813512359087</v>
      </c>
      <c r="I8360" s="25">
        <f t="shared" si="524"/>
        <v>1</v>
      </c>
      <c r="J8360" s="25">
        <f t="shared" si="525"/>
        <v>0</v>
      </c>
      <c r="K8360" s="25">
        <f t="shared" si="526"/>
        <v>0</v>
      </c>
      <c r="L8360" s="25">
        <f t="shared" si="527"/>
        <v>0</v>
      </c>
      <c r="M8360" s="25">
        <v>1</v>
      </c>
      <c r="N8360" s="25" t="e">
        <v>#N/A</v>
      </c>
      <c r="O8360" s="25" t="e">
        <f>VLOOKUP(A8360,'NFkB target TFs'!$E$10:$E$54,1,FALSE)</f>
        <v>#N/A</v>
      </c>
      <c r="P8360" s="25" t="e">
        <f>VLOOKUP(A8360,'all NFkB targets'!$A$6:$A$571,1,FALSE)</f>
        <v>#N/A</v>
      </c>
    </row>
    <row r="8361" spans="1:16" x14ac:dyDescent="0.25">
      <c r="A8361" s="96" t="s">
        <v>3230</v>
      </c>
      <c r="B8361" s="21" t="s">
        <v>941</v>
      </c>
      <c r="C8361" s="21"/>
      <c r="D8361" s="22">
        <v>0</v>
      </c>
      <c r="E8361" s="23">
        <v>0.14416477032387159</v>
      </c>
      <c r="F8361" s="23">
        <v>-0.55877889533049041</v>
      </c>
      <c r="G8361" s="23">
        <v>-0.34826479690511591</v>
      </c>
      <c r="H8361" s="23">
        <v>-0.54524094894168162</v>
      </c>
      <c r="I8361" s="25">
        <f t="shared" si="524"/>
        <v>0</v>
      </c>
      <c r="J8361" s="25">
        <f t="shared" si="525"/>
        <v>0</v>
      </c>
      <c r="K8361" s="25">
        <f t="shared" si="526"/>
        <v>0</v>
      </c>
      <c r="L8361" s="25">
        <f t="shared" si="527"/>
        <v>0</v>
      </c>
      <c r="M8361" s="25">
        <v>0</v>
      </c>
      <c r="N8361" s="25" t="e">
        <v>#N/A</v>
      </c>
      <c r="O8361" s="25" t="e">
        <f>VLOOKUP(A8361,'NFkB target TFs'!$E$10:$E$54,1,FALSE)</f>
        <v>#N/A</v>
      </c>
      <c r="P8361" s="25" t="e">
        <f>VLOOKUP(A8361,'all NFkB targets'!$A$6:$A$571,1,FALSE)</f>
        <v>#N/A</v>
      </c>
    </row>
    <row r="8362" spans="1:16" x14ac:dyDescent="0.25">
      <c r="A8362" s="96" t="s">
        <v>14380</v>
      </c>
      <c r="B8362" s="21" t="s">
        <v>941</v>
      </c>
      <c r="C8362" s="21"/>
      <c r="D8362" s="22">
        <v>0</v>
      </c>
      <c r="E8362" s="28">
        <v>0.90036319469474968</v>
      </c>
      <c r="F8362" s="24">
        <v>-0.22937509448256277</v>
      </c>
      <c r="G8362" s="24">
        <v>-0.66424376437397492</v>
      </c>
      <c r="H8362" s="24">
        <v>-0.54533654977127555</v>
      </c>
      <c r="I8362" s="25">
        <f t="shared" si="524"/>
        <v>1</v>
      </c>
      <c r="J8362" s="25">
        <f t="shared" si="525"/>
        <v>0</v>
      </c>
      <c r="K8362" s="25">
        <f t="shared" si="526"/>
        <v>1</v>
      </c>
      <c r="L8362" s="25">
        <f t="shared" si="527"/>
        <v>0</v>
      </c>
      <c r="M8362" s="25">
        <v>1</v>
      </c>
      <c r="N8362" s="25" t="e">
        <v>#N/A</v>
      </c>
      <c r="O8362" s="25" t="e">
        <f>VLOOKUP(A8362,'NFkB target TFs'!$E$10:$E$54,1,FALSE)</f>
        <v>#N/A</v>
      </c>
      <c r="P8362" s="25" t="e">
        <f>VLOOKUP(A8362,'all NFkB targets'!$A$6:$A$571,1,FALSE)</f>
        <v>#N/A</v>
      </c>
    </row>
    <row r="8363" spans="1:16" x14ac:dyDescent="0.25">
      <c r="A8363" s="96" t="s">
        <v>12122</v>
      </c>
      <c r="B8363" s="21" t="s">
        <v>12123</v>
      </c>
      <c r="C8363" s="21"/>
      <c r="D8363" s="22">
        <v>0</v>
      </c>
      <c r="E8363" s="28">
        <v>0.79645746750140578</v>
      </c>
      <c r="F8363" s="23">
        <v>-8.4990448549666545E-2</v>
      </c>
      <c r="G8363" s="23">
        <v>0.10096207412695125</v>
      </c>
      <c r="H8363" s="24">
        <v>-0.54579542128572289</v>
      </c>
      <c r="I8363" s="25">
        <f t="shared" si="524"/>
        <v>1</v>
      </c>
      <c r="J8363" s="25">
        <f t="shared" si="525"/>
        <v>0</v>
      </c>
      <c r="K8363" s="25">
        <f t="shared" si="526"/>
        <v>0</v>
      </c>
      <c r="L8363" s="25">
        <f t="shared" si="527"/>
        <v>0</v>
      </c>
      <c r="M8363" s="25">
        <v>1</v>
      </c>
      <c r="N8363" s="25" t="e">
        <v>#N/A</v>
      </c>
      <c r="O8363" s="25" t="e">
        <f>VLOOKUP(A8363,'NFkB target TFs'!$E$10:$E$54,1,FALSE)</f>
        <v>#N/A</v>
      </c>
      <c r="P8363" s="25" t="e">
        <f>VLOOKUP(A8363,'all NFkB targets'!$A$6:$A$571,1,FALSE)</f>
        <v>#N/A</v>
      </c>
    </row>
    <row r="8364" spans="1:16" x14ac:dyDescent="0.25">
      <c r="A8364" s="96" t="s">
        <v>11699</v>
      </c>
      <c r="B8364" s="21" t="s">
        <v>11700</v>
      </c>
      <c r="C8364" s="21"/>
      <c r="D8364" s="22">
        <v>0</v>
      </c>
      <c r="E8364" s="23">
        <v>-2.9497257419370277E-2</v>
      </c>
      <c r="F8364" s="23">
        <v>-0.19154593400778522</v>
      </c>
      <c r="G8364" s="23">
        <v>-0.54310930989904149</v>
      </c>
      <c r="H8364" s="23">
        <v>-0.54688938133254283</v>
      </c>
      <c r="I8364" s="25">
        <f t="shared" si="524"/>
        <v>0</v>
      </c>
      <c r="J8364" s="25">
        <f t="shared" si="525"/>
        <v>0</v>
      </c>
      <c r="K8364" s="25">
        <f t="shared" si="526"/>
        <v>0</v>
      </c>
      <c r="L8364" s="25">
        <f t="shared" si="527"/>
        <v>0</v>
      </c>
      <c r="M8364" s="25">
        <v>0</v>
      </c>
      <c r="N8364" s="25" t="e">
        <v>#N/A</v>
      </c>
      <c r="O8364" s="25" t="e">
        <f>VLOOKUP(A8364,'NFkB target TFs'!$E$10:$E$54,1,FALSE)</f>
        <v>#N/A</v>
      </c>
      <c r="P8364" s="25" t="e">
        <f>VLOOKUP(A8364,'all NFkB targets'!$A$6:$A$571,1,FALSE)</f>
        <v>#N/A</v>
      </c>
    </row>
    <row r="8365" spans="1:16" x14ac:dyDescent="0.25">
      <c r="A8365" s="96" t="s">
        <v>6345</v>
      </c>
      <c r="B8365" s="21" t="s">
        <v>6346</v>
      </c>
      <c r="C8365" s="21"/>
      <c r="D8365" s="22">
        <v>0</v>
      </c>
      <c r="E8365" s="23">
        <v>0.1747744011037077</v>
      </c>
      <c r="F8365" s="23">
        <v>-0.27956306947681536</v>
      </c>
      <c r="G8365" s="23">
        <v>-0.22319353814328266</v>
      </c>
      <c r="H8365" s="23">
        <v>-0.54808814626465041</v>
      </c>
      <c r="I8365" s="25">
        <f t="shared" si="524"/>
        <v>0</v>
      </c>
      <c r="J8365" s="25">
        <f t="shared" si="525"/>
        <v>0</v>
      </c>
      <c r="K8365" s="25">
        <f t="shared" si="526"/>
        <v>0</v>
      </c>
      <c r="L8365" s="25">
        <f t="shared" si="527"/>
        <v>0</v>
      </c>
      <c r="M8365" s="25">
        <v>0</v>
      </c>
      <c r="N8365" s="25" t="e">
        <v>#N/A</v>
      </c>
      <c r="O8365" s="25" t="e">
        <f>VLOOKUP(A8365,'NFkB target TFs'!$E$10:$E$54,1,FALSE)</f>
        <v>#N/A</v>
      </c>
      <c r="P8365" s="25" t="e">
        <f>VLOOKUP(A8365,'all NFkB targets'!$A$6:$A$571,1,FALSE)</f>
        <v>#N/A</v>
      </c>
    </row>
    <row r="8366" spans="1:16" x14ac:dyDescent="0.25">
      <c r="A8366" s="96" t="s">
        <v>3784</v>
      </c>
      <c r="B8366" s="21" t="s">
        <v>3785</v>
      </c>
      <c r="C8366" s="21"/>
      <c r="D8366" s="22">
        <v>0</v>
      </c>
      <c r="E8366" s="23">
        <v>-4.0467200003960223E-2</v>
      </c>
      <c r="F8366" s="23">
        <v>-0.22485159797610846</v>
      </c>
      <c r="G8366" s="23">
        <v>0.15352092108730339</v>
      </c>
      <c r="H8366" s="23">
        <v>-0.54928095792917153</v>
      </c>
      <c r="I8366" s="25">
        <f t="shared" si="524"/>
        <v>0</v>
      </c>
      <c r="J8366" s="25">
        <f t="shared" si="525"/>
        <v>0</v>
      </c>
      <c r="K8366" s="25">
        <f t="shared" si="526"/>
        <v>0</v>
      </c>
      <c r="L8366" s="25">
        <f t="shared" si="527"/>
        <v>0</v>
      </c>
      <c r="M8366" s="25">
        <v>0</v>
      </c>
      <c r="N8366" s="25" t="e">
        <v>#N/A</v>
      </c>
      <c r="O8366" s="25" t="e">
        <f>VLOOKUP(A8366,'NFkB target TFs'!$E$10:$E$54,1,FALSE)</f>
        <v>#N/A</v>
      </c>
      <c r="P8366" s="25" t="e">
        <f>VLOOKUP(A8366,'all NFkB targets'!$A$6:$A$571,1,FALSE)</f>
        <v>#N/A</v>
      </c>
    </row>
    <row r="8367" spans="1:16" x14ac:dyDescent="0.25">
      <c r="A8367" s="96" t="s">
        <v>14148</v>
      </c>
      <c r="B8367" s="21" t="s">
        <v>14149</v>
      </c>
      <c r="C8367" s="21"/>
      <c r="D8367" s="22">
        <v>0</v>
      </c>
      <c r="E8367" s="28">
        <v>0.2834395729388049</v>
      </c>
      <c r="F8367" s="28">
        <v>0.32755970519525718</v>
      </c>
      <c r="G8367" s="24">
        <v>-0.77154815302716762</v>
      </c>
      <c r="H8367" s="24">
        <v>-0.55278363253161666</v>
      </c>
      <c r="I8367" s="25">
        <f t="shared" si="524"/>
        <v>0</v>
      </c>
      <c r="J8367" s="25">
        <f t="shared" si="525"/>
        <v>0</v>
      </c>
      <c r="K8367" s="25">
        <f t="shared" si="526"/>
        <v>1</v>
      </c>
      <c r="L8367" s="25">
        <f t="shared" si="527"/>
        <v>0</v>
      </c>
      <c r="M8367" s="25">
        <v>1</v>
      </c>
      <c r="N8367" s="25" t="e">
        <v>#N/A</v>
      </c>
      <c r="O8367" s="25" t="e">
        <f>VLOOKUP(A8367,'NFkB target TFs'!$E$10:$E$54,1,FALSE)</f>
        <v>#N/A</v>
      </c>
      <c r="P8367" s="25" t="e">
        <f>VLOOKUP(A8367,'all NFkB targets'!$A$6:$A$571,1,FALSE)</f>
        <v>#N/A</v>
      </c>
    </row>
    <row r="8368" spans="1:16" x14ac:dyDescent="0.25">
      <c r="A8368" s="96" t="s">
        <v>4246</v>
      </c>
      <c r="B8368" s="21" t="s">
        <v>4247</v>
      </c>
      <c r="C8368" s="21"/>
      <c r="D8368" s="22">
        <v>0</v>
      </c>
      <c r="E8368" s="23">
        <v>-2.0975640800893498E-2</v>
      </c>
      <c r="F8368" s="23">
        <v>4.3304527458015843E-2</v>
      </c>
      <c r="G8368" s="23">
        <v>-0.31701478800767308</v>
      </c>
      <c r="H8368" s="23">
        <v>-0.55619505799269608</v>
      </c>
      <c r="I8368" s="25">
        <f t="shared" si="524"/>
        <v>0</v>
      </c>
      <c r="J8368" s="25">
        <f t="shared" si="525"/>
        <v>0</v>
      </c>
      <c r="K8368" s="25">
        <f t="shared" si="526"/>
        <v>0</v>
      </c>
      <c r="L8368" s="25">
        <f t="shared" si="527"/>
        <v>0</v>
      </c>
      <c r="M8368" s="25">
        <v>0</v>
      </c>
      <c r="N8368" s="25" t="e">
        <v>#N/A</v>
      </c>
      <c r="O8368" s="25" t="e">
        <f>VLOOKUP(A8368,'NFkB target TFs'!$E$10:$E$54,1,FALSE)</f>
        <v>#N/A</v>
      </c>
      <c r="P8368" s="25" t="e">
        <f>VLOOKUP(A8368,'all NFkB targets'!$A$6:$A$571,1,FALSE)</f>
        <v>#N/A</v>
      </c>
    </row>
    <row r="8369" spans="1:16" x14ac:dyDescent="0.25">
      <c r="A8369" s="96" t="s">
        <v>14510</v>
      </c>
      <c r="B8369" s="21" t="s">
        <v>14511</v>
      </c>
      <c r="C8369" s="21"/>
      <c r="D8369" s="22">
        <v>0</v>
      </c>
      <c r="E8369" s="28">
        <v>0.478485872591846</v>
      </c>
      <c r="F8369" s="24">
        <v>-0.66131003296094515</v>
      </c>
      <c r="G8369" s="24">
        <v>-0.60577084747727816</v>
      </c>
      <c r="H8369" s="24">
        <v>-0.55630923090086348</v>
      </c>
      <c r="I8369" s="25">
        <f t="shared" si="524"/>
        <v>0</v>
      </c>
      <c r="J8369" s="25">
        <f t="shared" si="525"/>
        <v>1</v>
      </c>
      <c r="K8369" s="25">
        <f t="shared" si="526"/>
        <v>1</v>
      </c>
      <c r="L8369" s="25">
        <f t="shared" si="527"/>
        <v>0</v>
      </c>
      <c r="M8369" s="25">
        <v>1</v>
      </c>
      <c r="N8369" s="25" t="e">
        <v>#N/A</v>
      </c>
      <c r="O8369" s="25" t="e">
        <f>VLOOKUP(A8369,'NFkB target TFs'!$E$10:$E$54,1,FALSE)</f>
        <v>#N/A</v>
      </c>
      <c r="P8369" s="25" t="e">
        <f>VLOOKUP(A8369,'all NFkB targets'!$A$6:$A$571,1,FALSE)</f>
        <v>#N/A</v>
      </c>
    </row>
    <row r="8370" spans="1:16" x14ac:dyDescent="0.25">
      <c r="A8370" s="96" t="s">
        <v>13365</v>
      </c>
      <c r="B8370" s="21" t="s">
        <v>13366</v>
      </c>
      <c r="C8370" s="21"/>
      <c r="D8370" s="22">
        <v>0</v>
      </c>
      <c r="E8370" s="28">
        <v>0.4809620629221793</v>
      </c>
      <c r="F8370" s="24">
        <v>-0.22383295569566286</v>
      </c>
      <c r="G8370" s="24">
        <v>-0.82598940649817409</v>
      </c>
      <c r="H8370" s="24">
        <v>-0.55738024277223075</v>
      </c>
      <c r="I8370" s="25">
        <f t="shared" si="524"/>
        <v>0</v>
      </c>
      <c r="J8370" s="25">
        <f t="shared" si="525"/>
        <v>0</v>
      </c>
      <c r="K8370" s="25">
        <f t="shared" si="526"/>
        <v>1</v>
      </c>
      <c r="L8370" s="25">
        <f t="shared" si="527"/>
        <v>0</v>
      </c>
      <c r="M8370" s="25">
        <v>1</v>
      </c>
      <c r="N8370" s="25" t="e">
        <v>#N/A</v>
      </c>
      <c r="O8370" s="25" t="e">
        <f>VLOOKUP(A8370,'NFkB target TFs'!$E$10:$E$54,1,FALSE)</f>
        <v>#N/A</v>
      </c>
      <c r="P8370" s="25" t="e">
        <f>VLOOKUP(A8370,'all NFkB targets'!$A$6:$A$571,1,FALSE)</f>
        <v>#N/A</v>
      </c>
    </row>
    <row r="8371" spans="1:16" x14ac:dyDescent="0.25">
      <c r="A8371" s="96" t="s">
        <v>3638</v>
      </c>
      <c r="B8371" s="21" t="s">
        <v>3639</v>
      </c>
      <c r="C8371" s="21"/>
      <c r="D8371" s="22">
        <v>0</v>
      </c>
      <c r="E8371" s="23">
        <v>7.3492636132291636E-2</v>
      </c>
      <c r="F8371" s="23">
        <v>-0.28242892081325999</v>
      </c>
      <c r="G8371" s="23">
        <v>-0.38210970592177912</v>
      </c>
      <c r="H8371" s="23">
        <v>-0.55846522906547147</v>
      </c>
      <c r="I8371" s="25">
        <f t="shared" si="524"/>
        <v>0</v>
      </c>
      <c r="J8371" s="25">
        <f t="shared" si="525"/>
        <v>0</v>
      </c>
      <c r="K8371" s="25">
        <f t="shared" si="526"/>
        <v>0</v>
      </c>
      <c r="L8371" s="25">
        <f t="shared" si="527"/>
        <v>0</v>
      </c>
      <c r="M8371" s="25">
        <v>0</v>
      </c>
      <c r="N8371" s="25" t="e">
        <v>#N/A</v>
      </c>
      <c r="O8371" s="25" t="e">
        <f>VLOOKUP(A8371,'NFkB target TFs'!$E$10:$E$54,1,FALSE)</f>
        <v>#N/A</v>
      </c>
      <c r="P8371" s="25" t="e">
        <f>VLOOKUP(A8371,'all NFkB targets'!$A$6:$A$571,1,FALSE)</f>
        <v>#N/A</v>
      </c>
    </row>
    <row r="8372" spans="1:16" x14ac:dyDescent="0.25">
      <c r="A8372" s="96" t="s">
        <v>1304</v>
      </c>
      <c r="B8372" s="21" t="s">
        <v>1305</v>
      </c>
      <c r="C8372" s="21"/>
      <c r="D8372" s="22">
        <v>0</v>
      </c>
      <c r="E8372" s="23">
        <v>-5.1280237217927106E-2</v>
      </c>
      <c r="F8372" s="23">
        <v>-9.1236917297511974E-2</v>
      </c>
      <c r="G8372" s="23">
        <v>-0.44308695678502841</v>
      </c>
      <c r="H8372" s="23">
        <v>-0.5588559204268565</v>
      </c>
      <c r="I8372" s="25">
        <f t="shared" si="524"/>
        <v>0</v>
      </c>
      <c r="J8372" s="25">
        <f t="shared" si="525"/>
        <v>0</v>
      </c>
      <c r="K8372" s="25">
        <f t="shared" si="526"/>
        <v>0</v>
      </c>
      <c r="L8372" s="25">
        <f t="shared" si="527"/>
        <v>0</v>
      </c>
      <c r="M8372" s="25">
        <v>0</v>
      </c>
      <c r="N8372" s="25" t="e">
        <v>#N/A</v>
      </c>
      <c r="O8372" s="25" t="e">
        <f>VLOOKUP(A8372,'NFkB target TFs'!$E$10:$E$54,1,FALSE)</f>
        <v>#N/A</v>
      </c>
      <c r="P8372" s="25" t="e">
        <f>VLOOKUP(A8372,'all NFkB targets'!$A$6:$A$571,1,FALSE)</f>
        <v>#N/A</v>
      </c>
    </row>
    <row r="8373" spans="1:16" x14ac:dyDescent="0.25">
      <c r="A8373" s="96" t="s">
        <v>9489</v>
      </c>
      <c r="B8373" s="21" t="s">
        <v>9490</v>
      </c>
      <c r="C8373" s="21"/>
      <c r="D8373" s="22">
        <v>0</v>
      </c>
      <c r="E8373" s="23">
        <v>3.3115919826066112E-4</v>
      </c>
      <c r="F8373" s="23">
        <v>-4.1731268623612844E-2</v>
      </c>
      <c r="G8373" s="23">
        <v>-0.48979566632422372</v>
      </c>
      <c r="H8373" s="23">
        <v>-0.55897982790026857</v>
      </c>
      <c r="I8373" s="25">
        <f t="shared" si="524"/>
        <v>0</v>
      </c>
      <c r="J8373" s="25">
        <f t="shared" si="525"/>
        <v>0</v>
      </c>
      <c r="K8373" s="25">
        <f t="shared" si="526"/>
        <v>0</v>
      </c>
      <c r="L8373" s="25">
        <f t="shared" si="527"/>
        <v>0</v>
      </c>
      <c r="M8373" s="25">
        <v>0</v>
      </c>
      <c r="N8373" s="25" t="e">
        <v>#N/A</v>
      </c>
      <c r="O8373" s="25" t="e">
        <f>VLOOKUP(A8373,'NFkB target TFs'!$E$10:$E$54,1,FALSE)</f>
        <v>#N/A</v>
      </c>
      <c r="P8373" s="25" t="e">
        <f>VLOOKUP(A8373,'all NFkB targets'!$A$6:$A$571,1,FALSE)</f>
        <v>#N/A</v>
      </c>
    </row>
    <row r="8374" spans="1:16" x14ac:dyDescent="0.25">
      <c r="A8374" s="96" t="s">
        <v>10920</v>
      </c>
      <c r="B8374" s="21" t="s">
        <v>10921</v>
      </c>
      <c r="C8374" s="21"/>
      <c r="D8374" s="22">
        <v>0</v>
      </c>
      <c r="E8374" s="23">
        <v>0.44665947845206905</v>
      </c>
      <c r="F8374" s="23">
        <v>0.26939220922815638</v>
      </c>
      <c r="G8374" s="23">
        <v>-0.51739352971867469</v>
      </c>
      <c r="H8374" s="23">
        <v>-0.55919611123083635</v>
      </c>
      <c r="I8374" s="25">
        <f t="shared" si="524"/>
        <v>0</v>
      </c>
      <c r="J8374" s="25">
        <f t="shared" si="525"/>
        <v>0</v>
      </c>
      <c r="K8374" s="25">
        <f t="shared" si="526"/>
        <v>0</v>
      </c>
      <c r="L8374" s="25">
        <f t="shared" si="527"/>
        <v>0</v>
      </c>
      <c r="M8374" s="25">
        <v>0</v>
      </c>
      <c r="N8374" s="25" t="e">
        <v>#N/A</v>
      </c>
      <c r="O8374" s="25" t="e">
        <f>VLOOKUP(A8374,'NFkB target TFs'!$E$10:$E$54,1,FALSE)</f>
        <v>#N/A</v>
      </c>
      <c r="P8374" s="25" t="e">
        <f>VLOOKUP(A8374,'all NFkB targets'!$A$6:$A$571,1,FALSE)</f>
        <v>#N/A</v>
      </c>
    </row>
    <row r="8375" spans="1:16" x14ac:dyDescent="0.25">
      <c r="A8375" s="96" t="s">
        <v>5932</v>
      </c>
      <c r="B8375" s="21" t="s">
        <v>5933</v>
      </c>
      <c r="C8375" s="21"/>
      <c r="D8375" s="22">
        <v>0</v>
      </c>
      <c r="E8375" s="23">
        <v>-0.13574961244619718</v>
      </c>
      <c r="F8375" s="23">
        <v>-0.10929795028000194</v>
      </c>
      <c r="G8375" s="23">
        <v>7.7162945845587569E-2</v>
      </c>
      <c r="H8375" s="23">
        <v>-0.56042452575470647</v>
      </c>
      <c r="I8375" s="25">
        <f t="shared" si="524"/>
        <v>0</v>
      </c>
      <c r="J8375" s="25">
        <f t="shared" si="525"/>
        <v>0</v>
      </c>
      <c r="K8375" s="25">
        <f t="shared" si="526"/>
        <v>0</v>
      </c>
      <c r="L8375" s="25">
        <f t="shared" si="527"/>
        <v>0</v>
      </c>
      <c r="M8375" s="25">
        <v>0</v>
      </c>
      <c r="N8375" s="25" t="e">
        <v>#N/A</v>
      </c>
      <c r="O8375" s="25" t="e">
        <f>VLOOKUP(A8375,'NFkB target TFs'!$E$10:$E$54,1,FALSE)</f>
        <v>#N/A</v>
      </c>
      <c r="P8375" s="25" t="e">
        <f>VLOOKUP(A8375,'all NFkB targets'!$A$6:$A$571,1,FALSE)</f>
        <v>#N/A</v>
      </c>
    </row>
    <row r="8376" spans="1:16" x14ac:dyDescent="0.25">
      <c r="A8376" s="96" t="s">
        <v>6474</v>
      </c>
      <c r="B8376" s="21" t="s">
        <v>941</v>
      </c>
      <c r="C8376" s="21"/>
      <c r="D8376" s="22">
        <v>0</v>
      </c>
      <c r="E8376" s="23">
        <v>-0.28100316901413391</v>
      </c>
      <c r="F8376" s="23">
        <v>-0.21521838844871183</v>
      </c>
      <c r="G8376" s="23">
        <v>-0.2209961521339314</v>
      </c>
      <c r="H8376" s="23">
        <v>-0.56079657523689541</v>
      </c>
      <c r="I8376" s="25">
        <f t="shared" si="524"/>
        <v>0</v>
      </c>
      <c r="J8376" s="25">
        <f t="shared" si="525"/>
        <v>0</v>
      </c>
      <c r="K8376" s="25">
        <f t="shared" si="526"/>
        <v>0</v>
      </c>
      <c r="L8376" s="25">
        <f t="shared" si="527"/>
        <v>0</v>
      </c>
      <c r="M8376" s="25">
        <v>0</v>
      </c>
      <c r="N8376" s="25" t="e">
        <v>#N/A</v>
      </c>
      <c r="O8376" s="25" t="e">
        <f>VLOOKUP(A8376,'NFkB target TFs'!$E$10:$E$54,1,FALSE)</f>
        <v>#N/A</v>
      </c>
      <c r="P8376" s="25" t="e">
        <f>VLOOKUP(A8376,'all NFkB targets'!$A$6:$A$571,1,FALSE)</f>
        <v>#N/A</v>
      </c>
    </row>
    <row r="8377" spans="1:16" x14ac:dyDescent="0.25">
      <c r="A8377" s="96" t="s">
        <v>8874</v>
      </c>
      <c r="B8377" s="21" t="s">
        <v>8875</v>
      </c>
      <c r="C8377" s="21"/>
      <c r="D8377" s="22">
        <v>0</v>
      </c>
      <c r="E8377" s="23">
        <v>-8.2309023167284542E-3</v>
      </c>
      <c r="F8377" s="23">
        <v>-0.15598713977565209</v>
      </c>
      <c r="G8377" s="23">
        <v>6.1109712479875025E-2</v>
      </c>
      <c r="H8377" s="23">
        <v>-0.56104557082461071</v>
      </c>
      <c r="I8377" s="25">
        <f t="shared" si="524"/>
        <v>0</v>
      </c>
      <c r="J8377" s="25">
        <f t="shared" si="525"/>
        <v>0</v>
      </c>
      <c r="K8377" s="25">
        <f t="shared" si="526"/>
        <v>0</v>
      </c>
      <c r="L8377" s="25">
        <f t="shared" si="527"/>
        <v>0</v>
      </c>
      <c r="M8377" s="25">
        <v>0</v>
      </c>
      <c r="N8377" s="25" t="e">
        <v>#N/A</v>
      </c>
      <c r="O8377" s="25" t="e">
        <f>VLOOKUP(A8377,'NFkB target TFs'!$E$10:$E$54,1,FALSE)</f>
        <v>#N/A</v>
      </c>
      <c r="P8377" s="25" t="e">
        <f>VLOOKUP(A8377,'all NFkB targets'!$A$6:$A$571,1,FALSE)</f>
        <v>#N/A</v>
      </c>
    </row>
    <row r="8378" spans="1:16" x14ac:dyDescent="0.25">
      <c r="A8378" s="96" t="s">
        <v>2512</v>
      </c>
      <c r="B8378" s="21" t="s">
        <v>2513</v>
      </c>
      <c r="C8378" s="21"/>
      <c r="D8378" s="22">
        <v>0</v>
      </c>
      <c r="E8378" s="23">
        <v>0.4667960740826238</v>
      </c>
      <c r="F8378" s="23">
        <v>-0.33098859659541796</v>
      </c>
      <c r="G8378" s="23">
        <v>0.11706571316963227</v>
      </c>
      <c r="H8378" s="23">
        <v>-0.56185784034178765</v>
      </c>
      <c r="I8378" s="25">
        <f t="shared" si="524"/>
        <v>0</v>
      </c>
      <c r="J8378" s="25">
        <f t="shared" si="525"/>
        <v>0</v>
      </c>
      <c r="K8378" s="25">
        <f t="shared" si="526"/>
        <v>0</v>
      </c>
      <c r="L8378" s="25">
        <f t="shared" si="527"/>
        <v>0</v>
      </c>
      <c r="M8378" s="25">
        <v>0</v>
      </c>
      <c r="N8378" s="25" t="e">
        <v>#N/A</v>
      </c>
      <c r="O8378" s="25" t="e">
        <f>VLOOKUP(A8378,'NFkB target TFs'!$E$10:$E$54,1,FALSE)</f>
        <v>#N/A</v>
      </c>
      <c r="P8378" s="25" t="e">
        <f>VLOOKUP(A8378,'all NFkB targets'!$A$6:$A$571,1,FALSE)</f>
        <v>#N/A</v>
      </c>
    </row>
    <row r="8379" spans="1:16" x14ac:dyDescent="0.25">
      <c r="A8379" s="96" t="s">
        <v>7868</v>
      </c>
      <c r="B8379" s="21" t="s">
        <v>7869</v>
      </c>
      <c r="C8379" s="21"/>
      <c r="D8379" s="22">
        <v>0</v>
      </c>
      <c r="E8379" s="23">
        <v>-0.19414482956347764</v>
      </c>
      <c r="F8379" s="23">
        <v>-0.26182137210865314</v>
      </c>
      <c r="G8379" s="23">
        <v>-0.4339981077469337</v>
      </c>
      <c r="H8379" s="23">
        <v>-0.56293962202901515</v>
      </c>
      <c r="I8379" s="25">
        <f t="shared" si="524"/>
        <v>0</v>
      </c>
      <c r="J8379" s="25">
        <f t="shared" si="525"/>
        <v>0</v>
      </c>
      <c r="K8379" s="25">
        <f t="shared" si="526"/>
        <v>0</v>
      </c>
      <c r="L8379" s="25">
        <f t="shared" si="527"/>
        <v>0</v>
      </c>
      <c r="M8379" s="25">
        <v>0</v>
      </c>
      <c r="N8379" s="25" t="e">
        <v>#N/A</v>
      </c>
      <c r="O8379" s="25" t="e">
        <f>VLOOKUP(A8379,'NFkB target TFs'!$E$10:$E$54,1,FALSE)</f>
        <v>#N/A</v>
      </c>
      <c r="P8379" s="25" t="e">
        <f>VLOOKUP(A8379,'all NFkB targets'!$A$6:$A$571,1,FALSE)</f>
        <v>#N/A</v>
      </c>
    </row>
    <row r="8380" spans="1:16" x14ac:dyDescent="0.25">
      <c r="A8380" s="96" t="s">
        <v>7337</v>
      </c>
      <c r="B8380" s="21" t="s">
        <v>7338</v>
      </c>
      <c r="C8380" s="21"/>
      <c r="D8380" s="22">
        <v>0</v>
      </c>
      <c r="E8380" s="23">
        <v>0.17841103307970935</v>
      </c>
      <c r="F8380" s="23">
        <v>3.3265372039725988E-2</v>
      </c>
      <c r="G8380" s="23">
        <v>1.4355745736494015E-2</v>
      </c>
      <c r="H8380" s="23">
        <v>-0.56327034447767754</v>
      </c>
      <c r="I8380" s="25">
        <f t="shared" si="524"/>
        <v>0</v>
      </c>
      <c r="J8380" s="25">
        <f t="shared" si="525"/>
        <v>0</v>
      </c>
      <c r="K8380" s="25">
        <f t="shared" si="526"/>
        <v>0</v>
      </c>
      <c r="L8380" s="25">
        <f t="shared" si="527"/>
        <v>0</v>
      </c>
      <c r="M8380" s="25">
        <v>0</v>
      </c>
      <c r="N8380" s="25" t="e">
        <v>#N/A</v>
      </c>
      <c r="O8380" s="25" t="e">
        <f>VLOOKUP(A8380,'NFkB target TFs'!$E$10:$E$54,1,FALSE)</f>
        <v>#N/A</v>
      </c>
      <c r="P8380" s="25" t="e">
        <f>VLOOKUP(A8380,'all NFkB targets'!$A$6:$A$571,1,FALSE)</f>
        <v>#N/A</v>
      </c>
    </row>
    <row r="8381" spans="1:16" x14ac:dyDescent="0.25">
      <c r="A8381" s="96" t="s">
        <v>12006</v>
      </c>
      <c r="B8381" s="21" t="s">
        <v>12007</v>
      </c>
      <c r="C8381" s="21"/>
      <c r="D8381" s="22">
        <v>0</v>
      </c>
      <c r="E8381" s="28">
        <v>0.65741429506944626</v>
      </c>
      <c r="F8381" s="28">
        <v>0.33197215253177315</v>
      </c>
      <c r="G8381" s="28">
        <v>0.38279992380945776</v>
      </c>
      <c r="H8381" s="24">
        <v>-0.56684391279505941</v>
      </c>
      <c r="I8381" s="25">
        <f t="shared" si="524"/>
        <v>1</v>
      </c>
      <c r="J8381" s="25">
        <f t="shared" si="525"/>
        <v>0</v>
      </c>
      <c r="K8381" s="25">
        <f t="shared" si="526"/>
        <v>0</v>
      </c>
      <c r="L8381" s="25">
        <f t="shared" si="527"/>
        <v>0</v>
      </c>
      <c r="M8381" s="25">
        <v>1</v>
      </c>
      <c r="N8381" s="25" t="e">
        <v>#N/A</v>
      </c>
      <c r="O8381" s="25" t="e">
        <f>VLOOKUP(A8381,'NFkB target TFs'!$E$10:$E$54,1,FALSE)</f>
        <v>#N/A</v>
      </c>
      <c r="P8381" s="25" t="e">
        <f>VLOOKUP(A8381,'all NFkB targets'!$A$6:$A$571,1,FALSE)</f>
        <v>#N/A</v>
      </c>
    </row>
    <row r="8382" spans="1:16" x14ac:dyDescent="0.25">
      <c r="A8382" s="96" t="s">
        <v>13719</v>
      </c>
      <c r="B8382" s="21" t="s">
        <v>13720</v>
      </c>
      <c r="C8382" s="21"/>
      <c r="D8382" s="22">
        <v>0</v>
      </c>
      <c r="E8382" s="24">
        <v>-0.45721752545920491</v>
      </c>
      <c r="F8382" s="24">
        <v>-0.38872229313607065</v>
      </c>
      <c r="G8382" s="24">
        <v>-1.0059016002324384</v>
      </c>
      <c r="H8382" s="24">
        <v>-0.56828198692323761</v>
      </c>
      <c r="I8382" s="25">
        <f t="shared" si="524"/>
        <v>0</v>
      </c>
      <c r="J8382" s="25">
        <f t="shared" si="525"/>
        <v>0</v>
      </c>
      <c r="K8382" s="25">
        <f t="shared" si="526"/>
        <v>1</v>
      </c>
      <c r="L8382" s="25">
        <f t="shared" si="527"/>
        <v>0</v>
      </c>
      <c r="M8382" s="25">
        <v>1</v>
      </c>
      <c r="N8382" s="25" t="e">
        <v>#N/A</v>
      </c>
      <c r="O8382" s="25" t="e">
        <f>VLOOKUP(A8382,'NFkB target TFs'!$E$10:$E$54,1,FALSE)</f>
        <v>#N/A</v>
      </c>
      <c r="P8382" s="25" t="e">
        <f>VLOOKUP(A8382,'all NFkB targets'!$A$6:$A$571,1,FALSE)</f>
        <v>#N/A</v>
      </c>
    </row>
    <row r="8383" spans="1:16" x14ac:dyDescent="0.25">
      <c r="A8383" s="96" t="s">
        <v>2429</v>
      </c>
      <c r="B8383" s="21" t="s">
        <v>941</v>
      </c>
      <c r="C8383" s="21"/>
      <c r="D8383" s="22">
        <v>0</v>
      </c>
      <c r="E8383" s="23">
        <v>-8.640424902530279E-2</v>
      </c>
      <c r="F8383" s="23">
        <v>-0.16682283553386196</v>
      </c>
      <c r="G8383" s="23">
        <v>-0.20345258667810961</v>
      </c>
      <c r="H8383" s="23">
        <v>-0.57161139130686855</v>
      </c>
      <c r="I8383" s="25">
        <f t="shared" si="524"/>
        <v>0</v>
      </c>
      <c r="J8383" s="25">
        <f t="shared" si="525"/>
        <v>0</v>
      </c>
      <c r="K8383" s="25">
        <f t="shared" si="526"/>
        <v>0</v>
      </c>
      <c r="L8383" s="25">
        <f t="shared" si="527"/>
        <v>0</v>
      </c>
      <c r="M8383" s="25">
        <v>0</v>
      </c>
      <c r="N8383" s="25" t="e">
        <v>#N/A</v>
      </c>
      <c r="O8383" s="25" t="e">
        <f>VLOOKUP(A8383,'NFkB target TFs'!$E$10:$E$54,1,FALSE)</f>
        <v>#N/A</v>
      </c>
      <c r="P8383" s="25" t="e">
        <f>VLOOKUP(A8383,'all NFkB targets'!$A$6:$A$571,1,FALSE)</f>
        <v>#N/A</v>
      </c>
    </row>
    <row r="8384" spans="1:16" x14ac:dyDescent="0.25">
      <c r="A8384" s="96" t="s">
        <v>7421</v>
      </c>
      <c r="B8384" s="21" t="s">
        <v>7422</v>
      </c>
      <c r="C8384" s="21"/>
      <c r="D8384" s="22">
        <v>0</v>
      </c>
      <c r="E8384" s="23">
        <v>0.19435747581808213</v>
      </c>
      <c r="F8384" s="23">
        <v>-0.26437029089492248</v>
      </c>
      <c r="G8384" s="23">
        <v>-0.19484952159400973</v>
      </c>
      <c r="H8384" s="23">
        <v>-0.57169005672183926</v>
      </c>
      <c r="I8384" s="25">
        <f t="shared" si="524"/>
        <v>0</v>
      </c>
      <c r="J8384" s="25">
        <f t="shared" si="525"/>
        <v>0</v>
      </c>
      <c r="K8384" s="25">
        <f t="shared" si="526"/>
        <v>0</v>
      </c>
      <c r="L8384" s="25">
        <f t="shared" si="527"/>
        <v>0</v>
      </c>
      <c r="M8384" s="25">
        <v>0</v>
      </c>
      <c r="N8384" s="25" t="e">
        <v>#N/A</v>
      </c>
      <c r="O8384" s="25" t="e">
        <f>VLOOKUP(A8384,'NFkB target TFs'!$E$10:$E$54,1,FALSE)</f>
        <v>#N/A</v>
      </c>
      <c r="P8384" s="25" t="e">
        <f>VLOOKUP(A8384,'all NFkB targets'!$A$6:$A$571,1,FALSE)</f>
        <v>#N/A</v>
      </c>
    </row>
    <row r="8385" spans="1:16" x14ac:dyDescent="0.25">
      <c r="A8385" s="96" t="s">
        <v>13918</v>
      </c>
      <c r="B8385" s="21" t="s">
        <v>13919</v>
      </c>
      <c r="C8385" s="21"/>
      <c r="D8385" s="22">
        <v>0</v>
      </c>
      <c r="E8385" s="24">
        <v>-0.15705587649670277</v>
      </c>
      <c r="F8385" s="23">
        <v>-4.9624670125310022E-2</v>
      </c>
      <c r="G8385" s="28">
        <v>3.1743674839084086</v>
      </c>
      <c r="H8385" s="24">
        <v>-0.57195277632481478</v>
      </c>
      <c r="I8385" s="25">
        <f t="shared" si="524"/>
        <v>0</v>
      </c>
      <c r="J8385" s="25">
        <f t="shared" si="525"/>
        <v>0</v>
      </c>
      <c r="K8385" s="25">
        <f t="shared" si="526"/>
        <v>1</v>
      </c>
      <c r="L8385" s="25">
        <f t="shared" si="527"/>
        <v>0</v>
      </c>
      <c r="M8385" s="25">
        <v>1</v>
      </c>
      <c r="N8385" s="25" t="e">
        <v>#N/A</v>
      </c>
      <c r="O8385" s="25" t="e">
        <f>VLOOKUP(A8385,'NFkB target TFs'!$E$10:$E$54,1,FALSE)</f>
        <v>#N/A</v>
      </c>
      <c r="P8385" s="25" t="e">
        <f>VLOOKUP(A8385,'all NFkB targets'!$A$6:$A$571,1,FALSE)</f>
        <v>#N/A</v>
      </c>
    </row>
    <row r="8386" spans="1:16" x14ac:dyDescent="0.25">
      <c r="A8386" s="96" t="s">
        <v>841</v>
      </c>
      <c r="B8386" s="21" t="s">
        <v>842</v>
      </c>
      <c r="C8386" s="21"/>
      <c r="D8386" s="22">
        <v>0</v>
      </c>
      <c r="E8386" s="23">
        <v>5.7082213141774862E-2</v>
      </c>
      <c r="F8386" s="23">
        <v>-0.31141351400459066</v>
      </c>
      <c r="G8386" s="23">
        <v>-0.42616174265692003</v>
      </c>
      <c r="H8386" s="23">
        <v>-0.57276274496293378</v>
      </c>
      <c r="I8386" s="25">
        <f t="shared" si="524"/>
        <v>0</v>
      </c>
      <c r="J8386" s="25">
        <f t="shared" si="525"/>
        <v>0</v>
      </c>
      <c r="K8386" s="25">
        <f t="shared" si="526"/>
        <v>0</v>
      </c>
      <c r="L8386" s="25">
        <f t="shared" si="527"/>
        <v>0</v>
      </c>
      <c r="M8386" s="25">
        <v>0</v>
      </c>
      <c r="N8386" s="25" t="e">
        <v>#N/A</v>
      </c>
      <c r="O8386" s="25" t="e">
        <f>VLOOKUP(A8386,'NFkB target TFs'!$E$10:$E$54,1,FALSE)</f>
        <v>#N/A</v>
      </c>
      <c r="P8386" s="25" t="e">
        <f>VLOOKUP(A8386,'all NFkB targets'!$A$6:$A$571,1,FALSE)</f>
        <v>#N/A</v>
      </c>
    </row>
    <row r="8387" spans="1:16" x14ac:dyDescent="0.25">
      <c r="A8387" s="96" t="s">
        <v>5155</v>
      </c>
      <c r="B8387" s="21" t="s">
        <v>5156</v>
      </c>
      <c r="C8387" s="21"/>
      <c r="D8387" s="22">
        <v>0</v>
      </c>
      <c r="E8387" s="23">
        <v>0.2390015858983314</v>
      </c>
      <c r="F8387" s="23">
        <v>-0.22854320347669035</v>
      </c>
      <c r="G8387" s="23">
        <v>-0.48100062912169628</v>
      </c>
      <c r="H8387" s="23">
        <v>-0.57278801895462927</v>
      </c>
      <c r="I8387" s="25">
        <f t="shared" si="524"/>
        <v>0</v>
      </c>
      <c r="J8387" s="25">
        <f t="shared" si="525"/>
        <v>0</v>
      </c>
      <c r="K8387" s="25">
        <f t="shared" si="526"/>
        <v>0</v>
      </c>
      <c r="L8387" s="25">
        <f t="shared" si="527"/>
        <v>0</v>
      </c>
      <c r="M8387" s="25">
        <v>0</v>
      </c>
      <c r="N8387" s="25" t="e">
        <v>#N/A</v>
      </c>
      <c r="O8387" s="25" t="e">
        <f>VLOOKUP(A8387,'NFkB target TFs'!$E$10:$E$54,1,FALSE)</f>
        <v>#N/A</v>
      </c>
      <c r="P8387" s="25" t="e">
        <f>VLOOKUP(A8387,'all NFkB targets'!$A$6:$A$571,1,FALSE)</f>
        <v>#N/A</v>
      </c>
    </row>
    <row r="8388" spans="1:16" x14ac:dyDescent="0.25">
      <c r="A8388" s="96" t="s">
        <v>8339</v>
      </c>
      <c r="B8388" s="21" t="s">
        <v>8340</v>
      </c>
      <c r="C8388" s="21"/>
      <c r="D8388" s="22">
        <v>0</v>
      </c>
      <c r="E8388" s="23">
        <v>0.49252922414131178</v>
      </c>
      <c r="F8388" s="23">
        <v>-4.304129799080094E-2</v>
      </c>
      <c r="G8388" s="23">
        <v>0.31686023047473832</v>
      </c>
      <c r="H8388" s="23">
        <v>-0.57286090344334861</v>
      </c>
      <c r="I8388" s="25">
        <f t="shared" si="524"/>
        <v>0</v>
      </c>
      <c r="J8388" s="25">
        <f t="shared" si="525"/>
        <v>0</v>
      </c>
      <c r="K8388" s="25">
        <f t="shared" si="526"/>
        <v>0</v>
      </c>
      <c r="L8388" s="25">
        <f t="shared" si="527"/>
        <v>0</v>
      </c>
      <c r="M8388" s="25">
        <v>0</v>
      </c>
      <c r="N8388" s="25" t="e">
        <v>#N/A</v>
      </c>
      <c r="O8388" s="25" t="e">
        <f>VLOOKUP(A8388,'NFkB target TFs'!$E$10:$E$54,1,FALSE)</f>
        <v>#N/A</v>
      </c>
      <c r="P8388" s="25" t="e">
        <f>VLOOKUP(A8388,'all NFkB targets'!$A$6:$A$571,1,FALSE)</f>
        <v>#N/A</v>
      </c>
    </row>
    <row r="8389" spans="1:16" x14ac:dyDescent="0.25">
      <c r="A8389" s="96" t="s">
        <v>12384</v>
      </c>
      <c r="B8389" s="21" t="s">
        <v>12385</v>
      </c>
      <c r="C8389" s="21"/>
      <c r="D8389" s="22">
        <v>0</v>
      </c>
      <c r="E8389" s="28">
        <v>0.26072711873730053</v>
      </c>
      <c r="F8389" s="24">
        <v>-0.97710204278835644</v>
      </c>
      <c r="G8389" s="23">
        <v>-8.5761052713587166E-2</v>
      </c>
      <c r="H8389" s="24">
        <v>-0.57437160894738604</v>
      </c>
      <c r="I8389" s="25">
        <f t="shared" si="524"/>
        <v>0</v>
      </c>
      <c r="J8389" s="25">
        <f t="shared" si="525"/>
        <v>1</v>
      </c>
      <c r="K8389" s="25">
        <f t="shared" si="526"/>
        <v>0</v>
      </c>
      <c r="L8389" s="25">
        <f t="shared" si="527"/>
        <v>0</v>
      </c>
      <c r="M8389" s="25">
        <v>1</v>
      </c>
      <c r="N8389" s="25" t="e">
        <v>#N/A</v>
      </c>
      <c r="O8389" s="25" t="e">
        <f>VLOOKUP(A8389,'NFkB target TFs'!$E$10:$E$54,1,FALSE)</f>
        <v>#N/A</v>
      </c>
      <c r="P8389" s="25" t="e">
        <f>VLOOKUP(A8389,'all NFkB targets'!$A$6:$A$571,1,FALSE)</f>
        <v>#N/A</v>
      </c>
    </row>
    <row r="8390" spans="1:16" x14ac:dyDescent="0.25">
      <c r="A8390" s="96" t="s">
        <v>6592</v>
      </c>
      <c r="B8390" s="21" t="s">
        <v>6593</v>
      </c>
      <c r="C8390" s="21"/>
      <c r="D8390" s="22">
        <v>0</v>
      </c>
      <c r="E8390" s="23">
        <v>-1.2785506517002701E-2</v>
      </c>
      <c r="F8390" s="23">
        <v>-0.17578018493034026</v>
      </c>
      <c r="G8390" s="23">
        <v>-0.39034571953228459</v>
      </c>
      <c r="H8390" s="23">
        <v>-0.57534937623705618</v>
      </c>
      <c r="I8390" s="25">
        <f t="shared" si="524"/>
        <v>0</v>
      </c>
      <c r="J8390" s="25">
        <f t="shared" si="525"/>
        <v>0</v>
      </c>
      <c r="K8390" s="25">
        <f t="shared" si="526"/>
        <v>0</v>
      </c>
      <c r="L8390" s="25">
        <f t="shared" si="527"/>
        <v>0</v>
      </c>
      <c r="M8390" s="25">
        <v>0</v>
      </c>
      <c r="N8390" s="25" t="e">
        <v>#N/A</v>
      </c>
      <c r="O8390" s="25" t="e">
        <f>VLOOKUP(A8390,'NFkB target TFs'!$E$10:$E$54,1,FALSE)</f>
        <v>#N/A</v>
      </c>
      <c r="P8390" s="25" t="e">
        <f>VLOOKUP(A8390,'all NFkB targets'!$A$6:$A$571,1,FALSE)</f>
        <v>#N/A</v>
      </c>
    </row>
    <row r="8391" spans="1:16" x14ac:dyDescent="0.25">
      <c r="A8391" s="96" t="s">
        <v>13378</v>
      </c>
      <c r="B8391" s="21" t="s">
        <v>941</v>
      </c>
      <c r="C8391" s="21"/>
      <c r="D8391" s="22">
        <v>0</v>
      </c>
      <c r="E8391" s="23">
        <v>9.5705121500213125E-2</v>
      </c>
      <c r="F8391" s="28">
        <v>0.24884816547478578</v>
      </c>
      <c r="G8391" s="24">
        <v>-0.6757240722822897</v>
      </c>
      <c r="H8391" s="24">
        <v>-0.57557455413476899</v>
      </c>
      <c r="I8391" s="25">
        <f t="shared" si="524"/>
        <v>0</v>
      </c>
      <c r="J8391" s="25">
        <f t="shared" si="525"/>
        <v>0</v>
      </c>
      <c r="K8391" s="25">
        <f t="shared" si="526"/>
        <v>1</v>
      </c>
      <c r="L8391" s="25">
        <f t="shared" si="527"/>
        <v>0</v>
      </c>
      <c r="M8391" s="25">
        <v>1</v>
      </c>
      <c r="N8391" s="25" t="e">
        <v>#N/A</v>
      </c>
      <c r="O8391" s="25" t="e">
        <f>VLOOKUP(A8391,'NFkB target TFs'!$E$10:$E$54,1,FALSE)</f>
        <v>#N/A</v>
      </c>
      <c r="P8391" s="25" t="e">
        <f>VLOOKUP(A8391,'all NFkB targets'!$A$6:$A$571,1,FALSE)</f>
        <v>#N/A</v>
      </c>
    </row>
    <row r="8392" spans="1:16" x14ac:dyDescent="0.25">
      <c r="A8392" s="96" t="s">
        <v>14476</v>
      </c>
      <c r="B8392" s="21" t="s">
        <v>14477</v>
      </c>
      <c r="C8392" s="21"/>
      <c r="D8392" s="22">
        <v>0</v>
      </c>
      <c r="E8392" s="24">
        <v>-0.29286562928489968</v>
      </c>
      <c r="F8392" s="24">
        <v>-0.61195838405573166</v>
      </c>
      <c r="G8392" s="24">
        <v>-0.79634574934893099</v>
      </c>
      <c r="H8392" s="24">
        <v>-0.57569070800842659</v>
      </c>
      <c r="I8392" s="25">
        <f t="shared" si="524"/>
        <v>0</v>
      </c>
      <c r="J8392" s="25">
        <f t="shared" si="525"/>
        <v>1</v>
      </c>
      <c r="K8392" s="25">
        <f t="shared" si="526"/>
        <v>1</v>
      </c>
      <c r="L8392" s="25">
        <f t="shared" si="527"/>
        <v>0</v>
      </c>
      <c r="M8392" s="25">
        <v>1</v>
      </c>
      <c r="N8392" s="25" t="e">
        <v>#N/A</v>
      </c>
      <c r="O8392" s="25" t="e">
        <f>VLOOKUP(A8392,'NFkB target TFs'!$E$10:$E$54,1,FALSE)</f>
        <v>#N/A</v>
      </c>
      <c r="P8392" s="25" t="e">
        <f>VLOOKUP(A8392,'all NFkB targets'!$A$6:$A$571,1,FALSE)</f>
        <v>#N/A</v>
      </c>
    </row>
    <row r="8393" spans="1:16" x14ac:dyDescent="0.25">
      <c r="A8393" s="96" t="s">
        <v>14617</v>
      </c>
      <c r="B8393" s="21" t="s">
        <v>14618</v>
      </c>
      <c r="C8393" s="21"/>
      <c r="D8393" s="22">
        <v>0</v>
      </c>
      <c r="E8393" s="24">
        <v>-0.40415664862764245</v>
      </c>
      <c r="F8393" s="24">
        <v>-0.68936231277438997</v>
      </c>
      <c r="G8393" s="24">
        <v>-1.1894746806658612</v>
      </c>
      <c r="H8393" s="24">
        <v>-0.57607816662522326</v>
      </c>
      <c r="I8393" s="25">
        <f t="shared" si="524"/>
        <v>0</v>
      </c>
      <c r="J8393" s="25">
        <f t="shared" si="525"/>
        <v>1</v>
      </c>
      <c r="K8393" s="25">
        <f t="shared" si="526"/>
        <v>1</v>
      </c>
      <c r="L8393" s="25">
        <f t="shared" si="527"/>
        <v>0</v>
      </c>
      <c r="M8393" s="25">
        <v>1</v>
      </c>
      <c r="N8393" s="25" t="e">
        <v>#N/A</v>
      </c>
      <c r="O8393" s="25" t="e">
        <f>VLOOKUP(A8393,'NFkB target TFs'!$E$10:$E$54,1,FALSE)</f>
        <v>#N/A</v>
      </c>
      <c r="P8393" s="25" t="e">
        <f>VLOOKUP(A8393,'all NFkB targets'!$A$6:$A$571,1,FALSE)</f>
        <v>#N/A</v>
      </c>
    </row>
    <row r="8394" spans="1:16" x14ac:dyDescent="0.25">
      <c r="A8394" s="96" t="s">
        <v>8101</v>
      </c>
      <c r="B8394" s="21" t="s">
        <v>8102</v>
      </c>
      <c r="C8394" s="21"/>
      <c r="D8394" s="22">
        <v>0</v>
      </c>
      <c r="E8394" s="23">
        <v>-0.24829348529191544</v>
      </c>
      <c r="F8394" s="23">
        <v>-0.26008310230019138</v>
      </c>
      <c r="G8394" s="23">
        <v>-0.56792001673216053</v>
      </c>
      <c r="H8394" s="23">
        <v>-0.57672475892529107</v>
      </c>
      <c r="I8394" s="25">
        <f t="shared" si="524"/>
        <v>0</v>
      </c>
      <c r="J8394" s="25">
        <f t="shared" si="525"/>
        <v>0</v>
      </c>
      <c r="K8394" s="25">
        <f t="shared" si="526"/>
        <v>0</v>
      </c>
      <c r="L8394" s="25">
        <f t="shared" si="527"/>
        <v>0</v>
      </c>
      <c r="M8394" s="25">
        <v>0</v>
      </c>
      <c r="N8394" s="25" t="e">
        <v>#N/A</v>
      </c>
      <c r="O8394" s="25" t="e">
        <f>VLOOKUP(A8394,'NFkB target TFs'!$E$10:$E$54,1,FALSE)</f>
        <v>#N/A</v>
      </c>
      <c r="P8394" s="25" t="e">
        <f>VLOOKUP(A8394,'all NFkB targets'!$A$6:$A$571,1,FALSE)</f>
        <v>#N/A</v>
      </c>
    </row>
    <row r="8395" spans="1:16" x14ac:dyDescent="0.25">
      <c r="A8395" s="96" t="s">
        <v>14427</v>
      </c>
      <c r="B8395" s="21" t="s">
        <v>14428</v>
      </c>
      <c r="C8395" s="21"/>
      <c r="D8395" s="22">
        <v>0</v>
      </c>
      <c r="E8395" s="28">
        <v>0.6447804349582209</v>
      </c>
      <c r="F8395" s="23">
        <v>5.9764095199995391E-2</v>
      </c>
      <c r="G8395" s="24">
        <v>-0.8567320083784763</v>
      </c>
      <c r="H8395" s="24">
        <v>-0.57748819825646092</v>
      </c>
      <c r="I8395" s="25">
        <f t="shared" si="524"/>
        <v>1</v>
      </c>
      <c r="J8395" s="25">
        <f t="shared" si="525"/>
        <v>0</v>
      </c>
      <c r="K8395" s="25">
        <f t="shared" si="526"/>
        <v>1</v>
      </c>
      <c r="L8395" s="25">
        <f t="shared" si="527"/>
        <v>0</v>
      </c>
      <c r="M8395" s="25">
        <v>1</v>
      </c>
      <c r="N8395" s="25" t="e">
        <v>#N/A</v>
      </c>
      <c r="O8395" s="25" t="e">
        <f>VLOOKUP(A8395,'NFkB target TFs'!$E$10:$E$54,1,FALSE)</f>
        <v>#N/A</v>
      </c>
      <c r="P8395" s="25" t="e">
        <f>VLOOKUP(A8395,'all NFkB targets'!$A$6:$A$571,1,FALSE)</f>
        <v>#N/A</v>
      </c>
    </row>
    <row r="8396" spans="1:16" x14ac:dyDescent="0.25">
      <c r="A8396" s="96" t="s">
        <v>14343</v>
      </c>
      <c r="B8396" s="21" t="s">
        <v>14344</v>
      </c>
      <c r="C8396" s="21"/>
      <c r="D8396" s="22">
        <v>0</v>
      </c>
      <c r="E8396" s="24">
        <v>-0.65324192142165982</v>
      </c>
      <c r="F8396" s="24">
        <v>-0.2873265781856415</v>
      </c>
      <c r="G8396" s="24">
        <v>-0.63897714253697446</v>
      </c>
      <c r="H8396" s="24">
        <v>-0.57751138756712916</v>
      </c>
      <c r="I8396" s="25">
        <f t="shared" si="524"/>
        <v>1</v>
      </c>
      <c r="J8396" s="25">
        <f t="shared" si="525"/>
        <v>0</v>
      </c>
      <c r="K8396" s="25">
        <f t="shared" si="526"/>
        <v>1</v>
      </c>
      <c r="L8396" s="25">
        <f t="shared" si="527"/>
        <v>0</v>
      </c>
      <c r="M8396" s="25">
        <v>1</v>
      </c>
      <c r="N8396" s="25" t="e">
        <v>#N/A</v>
      </c>
      <c r="O8396" s="25" t="e">
        <f>VLOOKUP(A8396,'NFkB target TFs'!$E$10:$E$54,1,FALSE)</f>
        <v>#N/A</v>
      </c>
      <c r="P8396" s="25" t="e">
        <f>VLOOKUP(A8396,'all NFkB targets'!$A$6:$A$571,1,FALSE)</f>
        <v>#N/A</v>
      </c>
    </row>
    <row r="8397" spans="1:16" x14ac:dyDescent="0.25">
      <c r="A8397" s="96" t="s">
        <v>14271</v>
      </c>
      <c r="B8397" s="21" t="s">
        <v>14272</v>
      </c>
      <c r="C8397" s="21"/>
      <c r="D8397" s="22">
        <v>0</v>
      </c>
      <c r="E8397" s="24">
        <v>-0.99634529243213954</v>
      </c>
      <c r="F8397" s="28">
        <v>0.15364692291991086</v>
      </c>
      <c r="G8397" s="24">
        <v>-1.1124747292584127</v>
      </c>
      <c r="H8397" s="24">
        <v>-0.5785917861894494</v>
      </c>
      <c r="I8397" s="25">
        <f t="shared" si="524"/>
        <v>1</v>
      </c>
      <c r="J8397" s="25">
        <f t="shared" si="525"/>
        <v>0</v>
      </c>
      <c r="K8397" s="25">
        <f t="shared" si="526"/>
        <v>1</v>
      </c>
      <c r="L8397" s="25">
        <f t="shared" si="527"/>
        <v>0</v>
      </c>
      <c r="M8397" s="25">
        <v>1</v>
      </c>
      <c r="N8397" s="25" t="e">
        <v>#N/A</v>
      </c>
      <c r="O8397" s="25" t="e">
        <f>VLOOKUP(A8397,'NFkB target TFs'!$E$10:$E$54,1,FALSE)</f>
        <v>#N/A</v>
      </c>
      <c r="P8397" s="25" t="e">
        <f>VLOOKUP(A8397,'all NFkB targets'!$A$6:$A$571,1,FALSE)</f>
        <v>#N/A</v>
      </c>
    </row>
    <row r="8398" spans="1:16" x14ac:dyDescent="0.25">
      <c r="A8398" s="96" t="s">
        <v>12102</v>
      </c>
      <c r="B8398" s="21" t="s">
        <v>12103</v>
      </c>
      <c r="C8398" s="21"/>
      <c r="D8398" s="22">
        <v>0</v>
      </c>
      <c r="E8398" s="28">
        <v>1.0643487257340982</v>
      </c>
      <c r="F8398" s="24">
        <v>-0.49927680593126628</v>
      </c>
      <c r="G8398" s="23">
        <v>-0.11036889941479117</v>
      </c>
      <c r="H8398" s="24">
        <v>-0.58128107060856848</v>
      </c>
      <c r="I8398" s="25">
        <f t="shared" si="524"/>
        <v>1</v>
      </c>
      <c r="J8398" s="25">
        <f t="shared" si="525"/>
        <v>0</v>
      </c>
      <c r="K8398" s="25">
        <f t="shared" si="526"/>
        <v>0</v>
      </c>
      <c r="L8398" s="25">
        <f t="shared" si="527"/>
        <v>0</v>
      </c>
      <c r="M8398" s="25">
        <v>1</v>
      </c>
      <c r="N8398" s="25" t="e">
        <v>#N/A</v>
      </c>
      <c r="O8398" s="25" t="e">
        <f>VLOOKUP(A8398,'NFkB target TFs'!$E$10:$E$54,1,FALSE)</f>
        <v>#N/A</v>
      </c>
      <c r="P8398" s="25" t="e">
        <f>VLOOKUP(A8398,'all NFkB targets'!$A$6:$A$571,1,FALSE)</f>
        <v>#N/A</v>
      </c>
    </row>
    <row r="8399" spans="1:16" x14ac:dyDescent="0.25">
      <c r="A8399" s="96" t="s">
        <v>13780</v>
      </c>
      <c r="B8399" s="21" t="s">
        <v>13781</v>
      </c>
      <c r="C8399" s="21"/>
      <c r="D8399" s="22">
        <v>0</v>
      </c>
      <c r="E8399" s="24">
        <v>-0.45806292235048945</v>
      </c>
      <c r="F8399" s="24">
        <v>-0.21662971848613352</v>
      </c>
      <c r="G8399" s="24">
        <v>-0.77880743015977105</v>
      </c>
      <c r="H8399" s="24">
        <v>-0.58152198118249609</v>
      </c>
      <c r="I8399" s="25">
        <f t="shared" si="524"/>
        <v>0</v>
      </c>
      <c r="J8399" s="25">
        <f t="shared" si="525"/>
        <v>0</v>
      </c>
      <c r="K8399" s="25">
        <f t="shared" si="526"/>
        <v>1</v>
      </c>
      <c r="L8399" s="25">
        <f t="shared" si="527"/>
        <v>0</v>
      </c>
      <c r="M8399" s="25">
        <v>1</v>
      </c>
      <c r="N8399" s="25" t="e">
        <v>#N/A</v>
      </c>
      <c r="O8399" s="25" t="e">
        <f>VLOOKUP(A8399,'NFkB target TFs'!$E$10:$E$54,1,FALSE)</f>
        <v>#N/A</v>
      </c>
      <c r="P8399" s="25" t="e">
        <f>VLOOKUP(A8399,'all NFkB targets'!$A$6:$A$571,1,FALSE)</f>
        <v>#N/A</v>
      </c>
    </row>
    <row r="8400" spans="1:16" x14ac:dyDescent="0.25">
      <c r="A8400" s="96" t="s">
        <v>13655</v>
      </c>
      <c r="B8400" s="21" t="s">
        <v>13656</v>
      </c>
      <c r="C8400" s="21"/>
      <c r="D8400" s="22">
        <v>0</v>
      </c>
      <c r="E8400" s="24">
        <v>-0.360710336889487</v>
      </c>
      <c r="F8400" s="24">
        <v>-0.38690812609504655</v>
      </c>
      <c r="G8400" s="24">
        <v>-0.6742902645702108</v>
      </c>
      <c r="H8400" s="24">
        <v>-0.5817597169808616</v>
      </c>
      <c r="I8400" s="25">
        <f t="shared" si="524"/>
        <v>0</v>
      </c>
      <c r="J8400" s="25">
        <f t="shared" si="525"/>
        <v>0</v>
      </c>
      <c r="K8400" s="25">
        <f t="shared" si="526"/>
        <v>1</v>
      </c>
      <c r="L8400" s="25">
        <f t="shared" si="527"/>
        <v>0</v>
      </c>
      <c r="M8400" s="25">
        <v>1</v>
      </c>
      <c r="N8400" s="25" t="e">
        <v>#N/A</v>
      </c>
      <c r="O8400" s="25" t="e">
        <f>VLOOKUP(A8400,'NFkB target TFs'!$E$10:$E$54,1,FALSE)</f>
        <v>#N/A</v>
      </c>
      <c r="P8400" s="25" t="e">
        <f>VLOOKUP(A8400,'all NFkB targets'!$A$6:$A$571,1,FALSE)</f>
        <v>#N/A</v>
      </c>
    </row>
    <row r="8401" spans="1:16" x14ac:dyDescent="0.25">
      <c r="A8401" s="96" t="s">
        <v>12318</v>
      </c>
      <c r="B8401" s="21" t="s">
        <v>12319</v>
      </c>
      <c r="C8401" s="21"/>
      <c r="D8401" s="22">
        <v>0</v>
      </c>
      <c r="E8401" s="24">
        <v>-0.63275153778546822</v>
      </c>
      <c r="F8401" s="23">
        <v>-0.10216114295773746</v>
      </c>
      <c r="G8401" s="24">
        <v>-0.22022783722312531</v>
      </c>
      <c r="H8401" s="24">
        <v>-0.58318485625838679</v>
      </c>
      <c r="I8401" s="25">
        <f t="shared" si="524"/>
        <v>1</v>
      </c>
      <c r="J8401" s="25">
        <f t="shared" si="525"/>
        <v>0</v>
      </c>
      <c r="K8401" s="25">
        <f t="shared" si="526"/>
        <v>0</v>
      </c>
      <c r="L8401" s="25">
        <f t="shared" si="527"/>
        <v>0</v>
      </c>
      <c r="M8401" s="25">
        <v>1</v>
      </c>
      <c r="N8401" s="25" t="e">
        <v>#N/A</v>
      </c>
      <c r="O8401" s="25" t="e">
        <f>VLOOKUP(A8401,'NFkB target TFs'!$E$10:$E$54,1,FALSE)</f>
        <v>#N/A</v>
      </c>
      <c r="P8401" s="25" t="e">
        <f>VLOOKUP(A8401,'all NFkB targets'!$A$6:$A$571,1,FALSE)</f>
        <v>#N/A</v>
      </c>
    </row>
    <row r="8402" spans="1:16" x14ac:dyDescent="0.25">
      <c r="A8402" s="96" t="s">
        <v>15649</v>
      </c>
      <c r="B8402" s="21" t="s">
        <v>15650</v>
      </c>
      <c r="C8402" s="21"/>
      <c r="D8402" s="22">
        <v>0</v>
      </c>
      <c r="E8402" s="24">
        <v>-0.33818822948169069</v>
      </c>
      <c r="F8402" s="23">
        <v>9.6524568798282237E-2</v>
      </c>
      <c r="G8402" s="24">
        <v>-0.81379780637637911</v>
      </c>
      <c r="H8402" s="24">
        <v>-0.58509061457555456</v>
      </c>
      <c r="I8402" s="25">
        <f t="shared" si="524"/>
        <v>0</v>
      </c>
      <c r="J8402" s="25">
        <f t="shared" si="525"/>
        <v>0</v>
      </c>
      <c r="K8402" s="25">
        <f t="shared" si="526"/>
        <v>1</v>
      </c>
      <c r="L8402" s="25">
        <f t="shared" si="527"/>
        <v>1</v>
      </c>
      <c r="M8402" s="25">
        <v>1</v>
      </c>
      <c r="N8402" s="25" t="e">
        <v>#N/A</v>
      </c>
      <c r="O8402" s="25" t="e">
        <f>VLOOKUP(A8402,'NFkB target TFs'!$E$10:$E$54,1,FALSE)</f>
        <v>#N/A</v>
      </c>
      <c r="P8402" s="25" t="e">
        <f>VLOOKUP(A8402,'all NFkB targets'!$A$6:$A$571,1,FALSE)</f>
        <v>#N/A</v>
      </c>
    </row>
    <row r="8403" spans="1:16" x14ac:dyDescent="0.25">
      <c r="A8403" s="96" t="s">
        <v>15368</v>
      </c>
      <c r="B8403" s="21" t="s">
        <v>15369</v>
      </c>
      <c r="C8403" s="21"/>
      <c r="D8403" s="22">
        <v>0</v>
      </c>
      <c r="E8403" s="28">
        <v>0.89024171293189291</v>
      </c>
      <c r="F8403" s="28">
        <v>0.3904966403592427</v>
      </c>
      <c r="G8403" s="24">
        <v>-0.54732242933051445</v>
      </c>
      <c r="H8403" s="24">
        <v>-0.58630280736782736</v>
      </c>
      <c r="I8403" s="25">
        <f t="shared" si="524"/>
        <v>1</v>
      </c>
      <c r="J8403" s="25">
        <f t="shared" si="525"/>
        <v>0</v>
      </c>
      <c r="K8403" s="25">
        <f t="shared" si="526"/>
        <v>0</v>
      </c>
      <c r="L8403" s="25">
        <f t="shared" si="527"/>
        <v>1</v>
      </c>
      <c r="M8403" s="25">
        <v>1</v>
      </c>
      <c r="N8403" s="25" t="e">
        <v>#N/A</v>
      </c>
      <c r="O8403" s="25" t="e">
        <f>VLOOKUP(A8403,'NFkB target TFs'!$E$10:$E$54,1,FALSE)</f>
        <v>#N/A</v>
      </c>
      <c r="P8403" s="25" t="e">
        <f>VLOOKUP(A8403,'all NFkB targets'!$A$6:$A$571,1,FALSE)</f>
        <v>#N/A</v>
      </c>
    </row>
    <row r="8404" spans="1:16" x14ac:dyDescent="0.25">
      <c r="A8404" s="96" t="s">
        <v>15457</v>
      </c>
      <c r="B8404" s="21" t="s">
        <v>15458</v>
      </c>
      <c r="C8404" s="21"/>
      <c r="D8404" s="22">
        <v>0</v>
      </c>
      <c r="E8404" s="28">
        <v>0.35792459460654913</v>
      </c>
      <c r="F8404" s="24">
        <v>-0.87501509768483487</v>
      </c>
      <c r="G8404" s="23">
        <v>7.7273989317640943E-2</v>
      </c>
      <c r="H8404" s="24">
        <v>-0.58668847677060709</v>
      </c>
      <c r="I8404" s="25">
        <f t="shared" si="524"/>
        <v>0</v>
      </c>
      <c r="J8404" s="25">
        <f t="shared" si="525"/>
        <v>1</v>
      </c>
      <c r="K8404" s="25">
        <f t="shared" si="526"/>
        <v>0</v>
      </c>
      <c r="L8404" s="25">
        <f t="shared" si="527"/>
        <v>1</v>
      </c>
      <c r="M8404" s="25">
        <v>1</v>
      </c>
      <c r="N8404" s="25" t="e">
        <v>#N/A</v>
      </c>
      <c r="O8404" s="25" t="e">
        <f>VLOOKUP(A8404,'NFkB target TFs'!$E$10:$E$54,1,FALSE)</f>
        <v>#N/A</v>
      </c>
      <c r="P8404" s="25" t="e">
        <f>VLOOKUP(A8404,'all NFkB targets'!$A$6:$A$571,1,FALSE)</f>
        <v>#N/A</v>
      </c>
    </row>
    <row r="8405" spans="1:16" x14ac:dyDescent="0.25">
      <c r="A8405" s="96" t="s">
        <v>15420</v>
      </c>
      <c r="B8405" s="21" t="s">
        <v>15421</v>
      </c>
      <c r="C8405" s="21"/>
      <c r="D8405" s="22">
        <v>0</v>
      </c>
      <c r="E8405" s="28">
        <v>0.3968350792540174</v>
      </c>
      <c r="F8405" s="24">
        <v>-0.73926403308980004</v>
      </c>
      <c r="G8405" s="24">
        <v>-0.26356610074237335</v>
      </c>
      <c r="H8405" s="24">
        <v>-0.58762062596075315</v>
      </c>
      <c r="I8405" s="25">
        <f t="shared" si="524"/>
        <v>0</v>
      </c>
      <c r="J8405" s="25">
        <f t="shared" si="525"/>
        <v>1</v>
      </c>
      <c r="K8405" s="25">
        <f t="shared" si="526"/>
        <v>0</v>
      </c>
      <c r="L8405" s="25">
        <f t="shared" si="527"/>
        <v>1</v>
      </c>
      <c r="M8405" s="25">
        <v>1</v>
      </c>
      <c r="N8405" s="25" t="e">
        <v>#N/A</v>
      </c>
      <c r="O8405" s="25" t="e">
        <f>VLOOKUP(A8405,'NFkB target TFs'!$E$10:$E$54,1,FALSE)</f>
        <v>#N/A</v>
      </c>
      <c r="P8405" s="25" t="e">
        <f>VLOOKUP(A8405,'all NFkB targets'!$A$6:$A$571,1,FALSE)</f>
        <v>#N/A</v>
      </c>
    </row>
    <row r="8406" spans="1:16" x14ac:dyDescent="0.25">
      <c r="A8406" s="96" t="s">
        <v>15243</v>
      </c>
      <c r="B8406" s="21" t="s">
        <v>15244</v>
      </c>
      <c r="C8406" s="21"/>
      <c r="D8406" s="22">
        <v>0</v>
      </c>
      <c r="E8406" s="24">
        <v>-0.18529747276194944</v>
      </c>
      <c r="F8406" s="24">
        <v>-0.43969937890506827</v>
      </c>
      <c r="G8406" s="24">
        <v>-0.41873674645989534</v>
      </c>
      <c r="H8406" s="24">
        <v>-0.59019716485186657</v>
      </c>
      <c r="I8406" s="25">
        <f t="shared" si="524"/>
        <v>0</v>
      </c>
      <c r="J8406" s="25">
        <f t="shared" si="525"/>
        <v>0</v>
      </c>
      <c r="K8406" s="25">
        <f t="shared" si="526"/>
        <v>0</v>
      </c>
      <c r="L8406" s="25">
        <f t="shared" si="527"/>
        <v>1</v>
      </c>
      <c r="M8406" s="25">
        <v>1</v>
      </c>
      <c r="N8406" s="25" t="e">
        <v>#N/A</v>
      </c>
      <c r="O8406" s="25" t="e">
        <f>VLOOKUP(A8406,'NFkB target TFs'!$E$10:$E$54,1,FALSE)</f>
        <v>#N/A</v>
      </c>
      <c r="P8406" s="25" t="e">
        <f>VLOOKUP(A8406,'all NFkB targets'!$A$6:$A$571,1,FALSE)</f>
        <v>#N/A</v>
      </c>
    </row>
    <row r="8407" spans="1:16" x14ac:dyDescent="0.25">
      <c r="A8407" s="96" t="s">
        <v>15267</v>
      </c>
      <c r="B8407" s="21" t="s">
        <v>15268</v>
      </c>
      <c r="C8407" s="21"/>
      <c r="D8407" s="22">
        <v>0</v>
      </c>
      <c r="E8407" s="23">
        <v>8.8183502920009649E-2</v>
      </c>
      <c r="F8407" s="28">
        <v>0.16481446797256616</v>
      </c>
      <c r="G8407" s="24">
        <v>-0.49145454729908766</v>
      </c>
      <c r="H8407" s="24">
        <v>-0.59053476362996637</v>
      </c>
      <c r="I8407" s="25">
        <f t="shared" si="524"/>
        <v>0</v>
      </c>
      <c r="J8407" s="25">
        <f t="shared" si="525"/>
        <v>0</v>
      </c>
      <c r="K8407" s="25">
        <f t="shared" si="526"/>
        <v>0</v>
      </c>
      <c r="L8407" s="25">
        <f t="shared" si="527"/>
        <v>1</v>
      </c>
      <c r="M8407" s="25">
        <v>1</v>
      </c>
      <c r="N8407" s="25" t="e">
        <v>#N/A</v>
      </c>
      <c r="O8407" s="25" t="e">
        <f>VLOOKUP(A8407,'NFkB target TFs'!$E$10:$E$54,1,FALSE)</f>
        <v>#N/A</v>
      </c>
      <c r="P8407" s="25" t="e">
        <f>VLOOKUP(A8407,'all NFkB targets'!$A$6:$A$571,1,FALSE)</f>
        <v>#N/A</v>
      </c>
    </row>
    <row r="8408" spans="1:16" x14ac:dyDescent="0.25">
      <c r="A8408" s="96" t="s">
        <v>15418</v>
      </c>
      <c r="B8408" s="21" t="s">
        <v>15419</v>
      </c>
      <c r="C8408" s="21"/>
      <c r="D8408" s="22">
        <v>0</v>
      </c>
      <c r="E8408" s="28">
        <v>0.41596310907057071</v>
      </c>
      <c r="F8408" s="28">
        <v>1.1297277450887384</v>
      </c>
      <c r="G8408" s="23">
        <v>-6.5907975579919842E-2</v>
      </c>
      <c r="H8408" s="24">
        <v>-0.59475584702514595</v>
      </c>
      <c r="I8408" s="25">
        <f t="shared" si="524"/>
        <v>0</v>
      </c>
      <c r="J8408" s="25">
        <f t="shared" si="525"/>
        <v>1</v>
      </c>
      <c r="K8408" s="25">
        <f t="shared" si="526"/>
        <v>0</v>
      </c>
      <c r="L8408" s="25">
        <f t="shared" si="527"/>
        <v>1</v>
      </c>
      <c r="M8408" s="25">
        <v>1</v>
      </c>
      <c r="N8408" s="25" t="e">
        <v>#N/A</v>
      </c>
      <c r="O8408" s="25" t="e">
        <f>VLOOKUP(A8408,'NFkB target TFs'!$E$10:$E$54,1,FALSE)</f>
        <v>#N/A</v>
      </c>
      <c r="P8408" s="25" t="e">
        <f>VLOOKUP(A8408,'all NFkB targets'!$A$6:$A$571,1,FALSE)</f>
        <v>#N/A</v>
      </c>
    </row>
    <row r="8409" spans="1:16" x14ac:dyDescent="0.25">
      <c r="A8409" s="96" t="s">
        <v>15331</v>
      </c>
      <c r="B8409" s="21" t="s">
        <v>15332</v>
      </c>
      <c r="C8409" s="21"/>
      <c r="D8409" s="22">
        <v>0</v>
      </c>
      <c r="E8409" s="24">
        <v>-0.18901092919313806</v>
      </c>
      <c r="F8409" s="23">
        <v>-3.576076957763534E-2</v>
      </c>
      <c r="G8409" s="23">
        <v>-8.9598744353821425E-2</v>
      </c>
      <c r="H8409" s="24">
        <v>-0.59624060880130558</v>
      </c>
      <c r="I8409" s="25">
        <f t="shared" si="524"/>
        <v>0</v>
      </c>
      <c r="J8409" s="25">
        <f t="shared" si="525"/>
        <v>0</v>
      </c>
      <c r="K8409" s="25">
        <f t="shared" si="526"/>
        <v>0</v>
      </c>
      <c r="L8409" s="25">
        <f t="shared" si="527"/>
        <v>1</v>
      </c>
      <c r="M8409" s="25">
        <v>1</v>
      </c>
      <c r="N8409" s="25" t="e">
        <v>#N/A</v>
      </c>
      <c r="O8409" s="25" t="e">
        <f>VLOOKUP(A8409,'NFkB target TFs'!$E$10:$E$54,1,FALSE)</f>
        <v>#N/A</v>
      </c>
      <c r="P8409" s="25" t="e">
        <f>VLOOKUP(A8409,'all NFkB targets'!$A$6:$A$571,1,FALSE)</f>
        <v>#N/A</v>
      </c>
    </row>
    <row r="8410" spans="1:16" x14ac:dyDescent="0.25">
      <c r="A8410" s="96" t="s">
        <v>15229</v>
      </c>
      <c r="B8410" s="21" t="s">
        <v>15230</v>
      </c>
      <c r="C8410" s="21"/>
      <c r="D8410" s="22">
        <v>0</v>
      </c>
      <c r="E8410" s="24">
        <v>-0.12957723733153415</v>
      </c>
      <c r="F8410" s="28">
        <v>0.13888241850119759</v>
      </c>
      <c r="G8410" s="24">
        <v>-0.41340435728090708</v>
      </c>
      <c r="H8410" s="24">
        <v>-0.59815974252271231</v>
      </c>
      <c r="I8410" s="25">
        <f t="shared" si="524"/>
        <v>0</v>
      </c>
      <c r="J8410" s="25">
        <f t="shared" si="525"/>
        <v>0</v>
      </c>
      <c r="K8410" s="25">
        <f t="shared" si="526"/>
        <v>0</v>
      </c>
      <c r="L8410" s="25">
        <f t="shared" si="527"/>
        <v>1</v>
      </c>
      <c r="M8410" s="25">
        <v>1</v>
      </c>
      <c r="N8410" s="25" t="e">
        <v>#N/A</v>
      </c>
      <c r="O8410" s="25" t="e">
        <f>VLOOKUP(A8410,'NFkB target TFs'!$E$10:$E$54,1,FALSE)</f>
        <v>#N/A</v>
      </c>
      <c r="P8410" s="25" t="e">
        <f>VLOOKUP(A8410,'all NFkB targets'!$A$6:$A$571,1,FALSE)</f>
        <v>#N/A</v>
      </c>
    </row>
    <row r="8411" spans="1:16" x14ac:dyDescent="0.25">
      <c r="A8411" s="96" t="s">
        <v>15215</v>
      </c>
      <c r="B8411" s="21" t="s">
        <v>15216</v>
      </c>
      <c r="C8411" s="21"/>
      <c r="D8411" s="22">
        <v>0</v>
      </c>
      <c r="E8411" s="24">
        <v>-0.12932008771726974</v>
      </c>
      <c r="F8411" s="24">
        <v>-0.11800133616937195</v>
      </c>
      <c r="G8411" s="28">
        <v>0.13209792632601022</v>
      </c>
      <c r="H8411" s="24">
        <v>-0.59871830756364641</v>
      </c>
      <c r="I8411" s="25">
        <f t="shared" ref="I8411:I8474" si="528">IF(ABS(E8411)&gt;0.585,1,0)</f>
        <v>0</v>
      </c>
      <c r="J8411" s="25">
        <f t="shared" ref="J8411:J8474" si="529">IF(ABS(F8411)&gt;0.585,1,0)</f>
        <v>0</v>
      </c>
      <c r="K8411" s="25">
        <f t="shared" ref="K8411:K8474" si="530">IF(ABS(G8411)&gt;0.585,1,0)</f>
        <v>0</v>
      </c>
      <c r="L8411" s="25">
        <f t="shared" ref="L8411:L8474" si="531">IF(ABS(H8411)&gt;0.585,1,0)</f>
        <v>1</v>
      </c>
      <c r="M8411" s="25">
        <v>1</v>
      </c>
      <c r="N8411" s="25" t="e">
        <v>#N/A</v>
      </c>
      <c r="O8411" s="25" t="e">
        <f>VLOOKUP(A8411,'NFkB target TFs'!$E$10:$E$54,1,FALSE)</f>
        <v>#N/A</v>
      </c>
      <c r="P8411" s="25" t="e">
        <f>VLOOKUP(A8411,'all NFkB targets'!$A$6:$A$571,1,FALSE)</f>
        <v>#N/A</v>
      </c>
    </row>
    <row r="8412" spans="1:16" x14ac:dyDescent="0.25">
      <c r="A8412" s="96" t="s">
        <v>15504</v>
      </c>
      <c r="B8412" s="21" t="s">
        <v>15505</v>
      </c>
      <c r="C8412" s="21"/>
      <c r="D8412" s="22">
        <v>0</v>
      </c>
      <c r="E8412" s="28">
        <v>0.62532945363482939</v>
      </c>
      <c r="F8412" s="24">
        <v>-0.60694428270638268</v>
      </c>
      <c r="G8412" s="28">
        <v>0.21215808404545902</v>
      </c>
      <c r="H8412" s="24">
        <v>-0.59987188093571153</v>
      </c>
      <c r="I8412" s="25">
        <f t="shared" si="528"/>
        <v>1</v>
      </c>
      <c r="J8412" s="25">
        <f t="shared" si="529"/>
        <v>1</v>
      </c>
      <c r="K8412" s="25">
        <f t="shared" si="530"/>
        <v>0</v>
      </c>
      <c r="L8412" s="25">
        <f t="shared" si="531"/>
        <v>1</v>
      </c>
      <c r="M8412" s="25">
        <v>1</v>
      </c>
      <c r="N8412" s="25" t="e">
        <v>#N/A</v>
      </c>
      <c r="O8412" s="25" t="e">
        <f>VLOOKUP(A8412,'NFkB target TFs'!$E$10:$E$54,1,FALSE)</f>
        <v>#N/A</v>
      </c>
      <c r="P8412" s="25" t="e">
        <f>VLOOKUP(A8412,'all NFkB targets'!$A$6:$A$571,1,FALSE)</f>
        <v>#N/A</v>
      </c>
    </row>
    <row r="8413" spans="1:16" x14ac:dyDescent="0.25">
      <c r="A8413" s="96" t="s">
        <v>15544</v>
      </c>
      <c r="B8413" s="21" t="s">
        <v>15545</v>
      </c>
      <c r="C8413" s="21"/>
      <c r="D8413" s="22">
        <v>0</v>
      </c>
      <c r="E8413" s="24">
        <v>-0.38308313030514451</v>
      </c>
      <c r="F8413" s="23">
        <v>2.5664530307368212E-2</v>
      </c>
      <c r="G8413" s="24">
        <v>-0.84947588561323206</v>
      </c>
      <c r="H8413" s="24">
        <v>-0.60170578906346162</v>
      </c>
      <c r="I8413" s="25">
        <f t="shared" si="528"/>
        <v>0</v>
      </c>
      <c r="J8413" s="25">
        <f t="shared" si="529"/>
        <v>0</v>
      </c>
      <c r="K8413" s="25">
        <f t="shared" si="530"/>
        <v>1</v>
      </c>
      <c r="L8413" s="25">
        <f t="shared" si="531"/>
        <v>1</v>
      </c>
      <c r="M8413" s="25">
        <v>1</v>
      </c>
      <c r="N8413" s="25" t="e">
        <v>#N/A</v>
      </c>
      <c r="O8413" s="25" t="e">
        <f>VLOOKUP(A8413,'NFkB target TFs'!$E$10:$E$54,1,FALSE)</f>
        <v>#N/A</v>
      </c>
      <c r="P8413" s="25" t="e">
        <f>VLOOKUP(A8413,'all NFkB targets'!$A$6:$A$571,1,FALSE)</f>
        <v>#N/A</v>
      </c>
    </row>
    <row r="8414" spans="1:16" x14ac:dyDescent="0.25">
      <c r="A8414" s="96" t="s">
        <v>15550</v>
      </c>
      <c r="B8414" s="21" t="s">
        <v>15551</v>
      </c>
      <c r="C8414" s="21"/>
      <c r="D8414" s="22">
        <v>0</v>
      </c>
      <c r="E8414" s="24">
        <v>-0.23899192954809947</v>
      </c>
      <c r="F8414" s="24">
        <v>-0.4426029014538222</v>
      </c>
      <c r="G8414" s="24">
        <v>-1.2072210308753593</v>
      </c>
      <c r="H8414" s="24">
        <v>-0.60228976472676821</v>
      </c>
      <c r="I8414" s="25">
        <f t="shared" si="528"/>
        <v>0</v>
      </c>
      <c r="J8414" s="25">
        <f t="shared" si="529"/>
        <v>0</v>
      </c>
      <c r="K8414" s="25">
        <f t="shared" si="530"/>
        <v>1</v>
      </c>
      <c r="L8414" s="25">
        <f t="shared" si="531"/>
        <v>1</v>
      </c>
      <c r="M8414" s="25">
        <v>1</v>
      </c>
      <c r="N8414" s="25" t="e">
        <v>#N/A</v>
      </c>
      <c r="O8414" s="25" t="e">
        <f>VLOOKUP(A8414,'NFkB target TFs'!$E$10:$E$54,1,FALSE)</f>
        <v>#N/A</v>
      </c>
      <c r="P8414" s="25" t="e">
        <f>VLOOKUP(A8414,'all NFkB targets'!$A$6:$A$571,1,FALSE)</f>
        <v>#N/A</v>
      </c>
    </row>
    <row r="8415" spans="1:16" x14ac:dyDescent="0.25">
      <c r="A8415" s="96" t="s">
        <v>15317</v>
      </c>
      <c r="B8415" s="21" t="s">
        <v>941</v>
      </c>
      <c r="C8415" s="21"/>
      <c r="D8415" s="22">
        <v>0</v>
      </c>
      <c r="E8415" s="24">
        <v>-0.23484039022446593</v>
      </c>
      <c r="F8415" s="28">
        <v>0.44654926626024916</v>
      </c>
      <c r="G8415" s="23">
        <v>2.4243051507158778E-2</v>
      </c>
      <c r="H8415" s="24">
        <v>-0.6034539783994799</v>
      </c>
      <c r="I8415" s="25">
        <f t="shared" si="528"/>
        <v>0</v>
      </c>
      <c r="J8415" s="25">
        <f t="shared" si="529"/>
        <v>0</v>
      </c>
      <c r="K8415" s="25">
        <f t="shared" si="530"/>
        <v>0</v>
      </c>
      <c r="L8415" s="25">
        <f t="shared" si="531"/>
        <v>1</v>
      </c>
      <c r="M8415" s="25">
        <v>1</v>
      </c>
      <c r="N8415" s="25" t="e">
        <v>#N/A</v>
      </c>
      <c r="O8415" s="25" t="e">
        <f>VLOOKUP(A8415,'NFkB target TFs'!$E$10:$E$54,1,FALSE)</f>
        <v>#N/A</v>
      </c>
      <c r="P8415" s="25" t="e">
        <f>VLOOKUP(A8415,'all NFkB targets'!$A$6:$A$571,1,FALSE)</f>
        <v>#N/A</v>
      </c>
    </row>
    <row r="8416" spans="1:16" x14ac:dyDescent="0.25">
      <c r="A8416" s="96" t="s">
        <v>15327</v>
      </c>
      <c r="B8416" s="21" t="s">
        <v>15328</v>
      </c>
      <c r="C8416" s="21"/>
      <c r="D8416" s="22">
        <v>0</v>
      </c>
      <c r="E8416" s="28">
        <v>0.5013012296306727</v>
      </c>
      <c r="F8416" s="28">
        <v>0.46834164864689154</v>
      </c>
      <c r="G8416" s="23">
        <v>-0.10237424638582843</v>
      </c>
      <c r="H8416" s="24">
        <v>-0.60353749773782528</v>
      </c>
      <c r="I8416" s="25">
        <f t="shared" si="528"/>
        <v>0</v>
      </c>
      <c r="J8416" s="25">
        <f t="shared" si="529"/>
        <v>0</v>
      </c>
      <c r="K8416" s="25">
        <f t="shared" si="530"/>
        <v>0</v>
      </c>
      <c r="L8416" s="25">
        <f t="shared" si="531"/>
        <v>1</v>
      </c>
      <c r="M8416" s="25">
        <v>1</v>
      </c>
      <c r="N8416" s="25" t="e">
        <v>#N/A</v>
      </c>
      <c r="O8416" s="25" t="e">
        <f>VLOOKUP(A8416,'NFkB target TFs'!$E$10:$E$54,1,FALSE)</f>
        <v>#N/A</v>
      </c>
      <c r="P8416" s="25" t="e">
        <f>VLOOKUP(A8416,'all NFkB targets'!$A$6:$A$571,1,FALSE)</f>
        <v>#N/A</v>
      </c>
    </row>
    <row r="8417" spans="1:16" x14ac:dyDescent="0.25">
      <c r="A8417" s="96" t="s">
        <v>15619</v>
      </c>
      <c r="B8417" s="21" t="s">
        <v>15620</v>
      </c>
      <c r="C8417" s="21"/>
      <c r="D8417" s="22">
        <v>0</v>
      </c>
      <c r="E8417" s="24">
        <v>-0.18857141665861268</v>
      </c>
      <c r="F8417" s="24">
        <v>-0.17659054277210312</v>
      </c>
      <c r="G8417" s="24">
        <v>-0.63435803825808568</v>
      </c>
      <c r="H8417" s="24">
        <v>-0.60372274975324947</v>
      </c>
      <c r="I8417" s="25">
        <f t="shared" si="528"/>
        <v>0</v>
      </c>
      <c r="J8417" s="25">
        <f t="shared" si="529"/>
        <v>0</v>
      </c>
      <c r="K8417" s="25">
        <f t="shared" si="530"/>
        <v>1</v>
      </c>
      <c r="L8417" s="25">
        <f t="shared" si="531"/>
        <v>1</v>
      </c>
      <c r="M8417" s="25">
        <v>1</v>
      </c>
      <c r="N8417" s="25" t="e">
        <v>#N/A</v>
      </c>
      <c r="O8417" s="25" t="e">
        <f>VLOOKUP(A8417,'NFkB target TFs'!$E$10:$E$54,1,FALSE)</f>
        <v>#N/A</v>
      </c>
      <c r="P8417" s="25" t="e">
        <f>VLOOKUP(A8417,'all NFkB targets'!$A$6:$A$571,1,FALSE)</f>
        <v>#N/A</v>
      </c>
    </row>
    <row r="8418" spans="1:16" x14ac:dyDescent="0.25">
      <c r="A8418" s="96" t="s">
        <v>15556</v>
      </c>
      <c r="B8418" s="21" t="s">
        <v>15557</v>
      </c>
      <c r="C8418" s="21"/>
      <c r="D8418" s="22">
        <v>0</v>
      </c>
      <c r="E8418" s="24">
        <v>-0.26205414757227308</v>
      </c>
      <c r="F8418" s="23">
        <v>-0.11086962965396879</v>
      </c>
      <c r="G8418" s="24">
        <v>-0.73218612653952964</v>
      </c>
      <c r="H8418" s="24">
        <v>-0.60784943691105109</v>
      </c>
      <c r="I8418" s="25">
        <f t="shared" si="528"/>
        <v>0</v>
      </c>
      <c r="J8418" s="25">
        <f t="shared" si="529"/>
        <v>0</v>
      </c>
      <c r="K8418" s="25">
        <f t="shared" si="530"/>
        <v>1</v>
      </c>
      <c r="L8418" s="25">
        <f t="shared" si="531"/>
        <v>1</v>
      </c>
      <c r="M8418" s="25">
        <v>1</v>
      </c>
      <c r="N8418" s="25" t="e">
        <v>#N/A</v>
      </c>
      <c r="O8418" s="25" t="e">
        <f>VLOOKUP(A8418,'NFkB target TFs'!$E$10:$E$54,1,FALSE)</f>
        <v>#N/A</v>
      </c>
      <c r="P8418" s="25" t="e">
        <f>VLOOKUP(A8418,'all NFkB targets'!$A$6:$A$571,1,FALSE)</f>
        <v>#N/A</v>
      </c>
    </row>
    <row r="8419" spans="1:16" x14ac:dyDescent="0.25">
      <c r="A8419" s="96" t="s">
        <v>15483</v>
      </c>
      <c r="B8419" s="21" t="s">
        <v>941</v>
      </c>
      <c r="C8419" s="21"/>
      <c r="D8419" s="22">
        <v>0</v>
      </c>
      <c r="E8419" s="28">
        <v>1.4106827091303378</v>
      </c>
      <c r="F8419" s="24">
        <v>-0.73567362315994245</v>
      </c>
      <c r="G8419" s="24">
        <v>-0.21621520307281419</v>
      </c>
      <c r="H8419" s="24">
        <v>-0.60817680051903333</v>
      </c>
      <c r="I8419" s="25">
        <f t="shared" si="528"/>
        <v>1</v>
      </c>
      <c r="J8419" s="25">
        <f t="shared" si="529"/>
        <v>1</v>
      </c>
      <c r="K8419" s="25">
        <f t="shared" si="530"/>
        <v>0</v>
      </c>
      <c r="L8419" s="25">
        <f t="shared" si="531"/>
        <v>1</v>
      </c>
      <c r="M8419" s="25">
        <v>1</v>
      </c>
      <c r="N8419" s="25" t="e">
        <v>#N/A</v>
      </c>
      <c r="O8419" s="25" t="e">
        <f>VLOOKUP(A8419,'NFkB target TFs'!$E$10:$E$54,1,FALSE)</f>
        <v>#N/A</v>
      </c>
      <c r="P8419" s="25" t="e">
        <f>VLOOKUP(A8419,'all NFkB targets'!$A$6:$A$571,1,FALSE)</f>
        <v>#N/A</v>
      </c>
    </row>
    <row r="8420" spans="1:16" x14ac:dyDescent="0.25">
      <c r="A8420" s="96" t="s">
        <v>15239</v>
      </c>
      <c r="B8420" s="21" t="s">
        <v>15240</v>
      </c>
      <c r="C8420" s="21"/>
      <c r="D8420" s="22">
        <v>0</v>
      </c>
      <c r="E8420" s="23">
        <v>0.10688460690388367</v>
      </c>
      <c r="F8420" s="23">
        <v>2.624275468280778E-3</v>
      </c>
      <c r="G8420" s="24">
        <v>-0.39791163871377078</v>
      </c>
      <c r="H8420" s="24">
        <v>-0.60903045678700996</v>
      </c>
      <c r="I8420" s="25">
        <f t="shared" si="528"/>
        <v>0</v>
      </c>
      <c r="J8420" s="25">
        <f t="shared" si="529"/>
        <v>0</v>
      </c>
      <c r="K8420" s="25">
        <f t="shared" si="530"/>
        <v>0</v>
      </c>
      <c r="L8420" s="25">
        <f t="shared" si="531"/>
        <v>1</v>
      </c>
      <c r="M8420" s="25">
        <v>1</v>
      </c>
      <c r="N8420" s="25" t="e">
        <v>#N/A</v>
      </c>
      <c r="O8420" s="25" t="e">
        <f>VLOOKUP(A8420,'NFkB target TFs'!$E$10:$E$54,1,FALSE)</f>
        <v>#N/A</v>
      </c>
      <c r="P8420" s="25" t="e">
        <f>VLOOKUP(A8420,'all NFkB targets'!$A$6:$A$571,1,FALSE)</f>
        <v>#N/A</v>
      </c>
    </row>
    <row r="8421" spans="1:16" x14ac:dyDescent="0.25">
      <c r="A8421" s="96" t="s">
        <v>15563</v>
      </c>
      <c r="B8421" s="21" t="s">
        <v>15564</v>
      </c>
      <c r="C8421" s="21"/>
      <c r="D8421" s="22">
        <v>0</v>
      </c>
      <c r="E8421" s="23">
        <v>-7.1232704762675042E-2</v>
      </c>
      <c r="F8421" s="24">
        <v>-0.24784923825632652</v>
      </c>
      <c r="G8421" s="24">
        <v>-0.76397515766118551</v>
      </c>
      <c r="H8421" s="24">
        <v>-0.60926502132796145</v>
      </c>
      <c r="I8421" s="25">
        <f t="shared" si="528"/>
        <v>0</v>
      </c>
      <c r="J8421" s="25">
        <f t="shared" si="529"/>
        <v>0</v>
      </c>
      <c r="K8421" s="25">
        <f t="shared" si="530"/>
        <v>1</v>
      </c>
      <c r="L8421" s="25">
        <f t="shared" si="531"/>
        <v>1</v>
      </c>
      <c r="M8421" s="25">
        <v>1</v>
      </c>
      <c r="N8421" s="25" t="e">
        <v>#N/A</v>
      </c>
      <c r="O8421" s="25" t="e">
        <f>VLOOKUP(A8421,'NFkB target TFs'!$E$10:$E$54,1,FALSE)</f>
        <v>#N/A</v>
      </c>
      <c r="P8421" s="25" t="e">
        <f>VLOOKUP(A8421,'all NFkB targets'!$A$6:$A$571,1,FALSE)</f>
        <v>#N/A</v>
      </c>
    </row>
    <row r="8422" spans="1:16" x14ac:dyDescent="0.25">
      <c r="A8422" s="96" t="s">
        <v>15283</v>
      </c>
      <c r="B8422" s="21" t="s">
        <v>15284</v>
      </c>
      <c r="C8422" s="21"/>
      <c r="D8422" s="22">
        <v>0</v>
      </c>
      <c r="E8422" s="28">
        <v>0.40060086203770218</v>
      </c>
      <c r="F8422" s="24">
        <v>-0.35400287011641834</v>
      </c>
      <c r="G8422" s="24">
        <v>-0.43829477414844598</v>
      </c>
      <c r="H8422" s="24">
        <v>-0.60981462375950568</v>
      </c>
      <c r="I8422" s="25">
        <f t="shared" si="528"/>
        <v>0</v>
      </c>
      <c r="J8422" s="25">
        <f t="shared" si="529"/>
        <v>0</v>
      </c>
      <c r="K8422" s="25">
        <f t="shared" si="530"/>
        <v>0</v>
      </c>
      <c r="L8422" s="25">
        <f t="shared" si="531"/>
        <v>1</v>
      </c>
      <c r="M8422" s="25">
        <v>1</v>
      </c>
      <c r="N8422" s="25" t="e">
        <v>#N/A</v>
      </c>
      <c r="O8422" s="25" t="e">
        <f>VLOOKUP(A8422,'NFkB target TFs'!$E$10:$E$54,1,FALSE)</f>
        <v>#N/A</v>
      </c>
      <c r="P8422" s="25" t="e">
        <f>VLOOKUP(A8422,'all NFkB targets'!$A$6:$A$571,1,FALSE)</f>
        <v>#N/A</v>
      </c>
    </row>
    <row r="8423" spans="1:16" x14ac:dyDescent="0.25">
      <c r="A8423" s="96" t="s">
        <v>15518</v>
      </c>
      <c r="B8423" s="21" t="s">
        <v>15519</v>
      </c>
      <c r="C8423" s="21"/>
      <c r="D8423" s="22">
        <v>0</v>
      </c>
      <c r="E8423" s="24">
        <v>-0.51291456292465898</v>
      </c>
      <c r="F8423" s="23">
        <v>-7.0537935681604449E-2</v>
      </c>
      <c r="G8423" s="24">
        <v>-0.61412472713471022</v>
      </c>
      <c r="H8423" s="24">
        <v>-0.61020277430658199</v>
      </c>
      <c r="I8423" s="25">
        <f t="shared" si="528"/>
        <v>0</v>
      </c>
      <c r="J8423" s="25">
        <f t="shared" si="529"/>
        <v>0</v>
      </c>
      <c r="K8423" s="25">
        <f t="shared" si="530"/>
        <v>1</v>
      </c>
      <c r="L8423" s="25">
        <f t="shared" si="531"/>
        <v>1</v>
      </c>
      <c r="M8423" s="25">
        <v>1</v>
      </c>
      <c r="N8423" s="25" t="e">
        <v>#N/A</v>
      </c>
      <c r="O8423" s="25" t="e">
        <f>VLOOKUP(A8423,'NFkB target TFs'!$E$10:$E$54,1,FALSE)</f>
        <v>#N/A</v>
      </c>
      <c r="P8423" s="25" t="e">
        <f>VLOOKUP(A8423,'all NFkB targets'!$A$6:$A$571,1,FALSE)</f>
        <v>#N/A</v>
      </c>
    </row>
    <row r="8424" spans="1:16" x14ac:dyDescent="0.25">
      <c r="A8424" s="96" t="s">
        <v>15318</v>
      </c>
      <c r="B8424" s="21" t="s">
        <v>15319</v>
      </c>
      <c r="C8424" s="21"/>
      <c r="D8424" s="22">
        <v>0</v>
      </c>
      <c r="E8424" s="24">
        <v>-0.13504110136633166</v>
      </c>
      <c r="F8424" s="28">
        <v>0.14198354692979265</v>
      </c>
      <c r="G8424" s="28">
        <v>0.17544509559008944</v>
      </c>
      <c r="H8424" s="24">
        <v>-0.61266786662299444</v>
      </c>
      <c r="I8424" s="25">
        <f t="shared" si="528"/>
        <v>0</v>
      </c>
      <c r="J8424" s="25">
        <f t="shared" si="529"/>
        <v>0</v>
      </c>
      <c r="K8424" s="25">
        <f t="shared" si="530"/>
        <v>0</v>
      </c>
      <c r="L8424" s="25">
        <f t="shared" si="531"/>
        <v>1</v>
      </c>
      <c r="M8424" s="25">
        <v>1</v>
      </c>
      <c r="N8424" s="25" t="e">
        <v>#N/A</v>
      </c>
      <c r="O8424" s="25" t="e">
        <f>VLOOKUP(A8424,'NFkB target TFs'!$E$10:$E$54,1,FALSE)</f>
        <v>#N/A</v>
      </c>
      <c r="P8424" s="25" t="e">
        <f>VLOOKUP(A8424,'all NFkB targets'!$A$6:$A$571,1,FALSE)</f>
        <v>#N/A</v>
      </c>
    </row>
    <row r="8425" spans="1:16" x14ac:dyDescent="0.25">
      <c r="A8425" s="96" t="s">
        <v>15528</v>
      </c>
      <c r="B8425" s="21" t="s">
        <v>941</v>
      </c>
      <c r="C8425" s="21"/>
      <c r="D8425" s="22">
        <v>0</v>
      </c>
      <c r="E8425" s="28">
        <v>0.33964368253520089</v>
      </c>
      <c r="F8425" s="28">
        <v>0.54095410463740479</v>
      </c>
      <c r="G8425" s="24">
        <v>-0.72883970371353035</v>
      </c>
      <c r="H8425" s="24">
        <v>-0.61293427490221031</v>
      </c>
      <c r="I8425" s="25">
        <f t="shared" si="528"/>
        <v>0</v>
      </c>
      <c r="J8425" s="25">
        <f t="shared" si="529"/>
        <v>0</v>
      </c>
      <c r="K8425" s="25">
        <f t="shared" si="530"/>
        <v>1</v>
      </c>
      <c r="L8425" s="25">
        <f t="shared" si="531"/>
        <v>1</v>
      </c>
      <c r="M8425" s="25">
        <v>1</v>
      </c>
      <c r="N8425" s="25" t="e">
        <v>#N/A</v>
      </c>
      <c r="O8425" s="25" t="e">
        <f>VLOOKUP(A8425,'NFkB target TFs'!$E$10:$E$54,1,FALSE)</f>
        <v>#N/A</v>
      </c>
      <c r="P8425" s="25" t="e">
        <f>VLOOKUP(A8425,'all NFkB targets'!$A$6:$A$571,1,FALSE)</f>
        <v>#N/A</v>
      </c>
    </row>
    <row r="8426" spans="1:16" x14ac:dyDescent="0.25">
      <c r="A8426" s="96" t="s">
        <v>15450</v>
      </c>
      <c r="B8426" s="21" t="s">
        <v>15451</v>
      </c>
      <c r="C8426" s="21"/>
      <c r="D8426" s="22">
        <v>0</v>
      </c>
      <c r="E8426" s="24">
        <v>-0.4421592180173895</v>
      </c>
      <c r="F8426" s="24">
        <v>-1.056893485407175</v>
      </c>
      <c r="G8426" s="23">
        <v>3.5114946119910527E-2</v>
      </c>
      <c r="H8426" s="24">
        <v>-0.61455133222827141</v>
      </c>
      <c r="I8426" s="25">
        <f t="shared" si="528"/>
        <v>0</v>
      </c>
      <c r="J8426" s="25">
        <f t="shared" si="529"/>
        <v>1</v>
      </c>
      <c r="K8426" s="25">
        <f t="shared" si="530"/>
        <v>0</v>
      </c>
      <c r="L8426" s="25">
        <f t="shared" si="531"/>
        <v>1</v>
      </c>
      <c r="M8426" s="25">
        <v>1</v>
      </c>
      <c r="N8426" s="25" t="e">
        <v>#N/A</v>
      </c>
      <c r="O8426" s="25" t="e">
        <f>VLOOKUP(A8426,'NFkB target TFs'!$E$10:$E$54,1,FALSE)</f>
        <v>#N/A</v>
      </c>
      <c r="P8426" s="25" t="e">
        <f>VLOOKUP(A8426,'all NFkB targets'!$A$6:$A$571,1,FALSE)</f>
        <v>#N/A</v>
      </c>
    </row>
    <row r="8427" spans="1:16" x14ac:dyDescent="0.25">
      <c r="A8427" s="96" t="s">
        <v>15609</v>
      </c>
      <c r="B8427" s="21" t="s">
        <v>15610</v>
      </c>
      <c r="C8427" s="21"/>
      <c r="D8427" s="22">
        <v>0</v>
      </c>
      <c r="E8427" s="24">
        <v>-0.35689646531915925</v>
      </c>
      <c r="F8427" s="28">
        <v>0.30411319334270664</v>
      </c>
      <c r="G8427" s="24">
        <v>-0.70309570470787575</v>
      </c>
      <c r="H8427" s="24">
        <v>-0.61517961973262403</v>
      </c>
      <c r="I8427" s="25">
        <f t="shared" si="528"/>
        <v>0</v>
      </c>
      <c r="J8427" s="25">
        <f t="shared" si="529"/>
        <v>0</v>
      </c>
      <c r="K8427" s="25">
        <f t="shared" si="530"/>
        <v>1</v>
      </c>
      <c r="L8427" s="25">
        <f t="shared" si="531"/>
        <v>1</v>
      </c>
      <c r="M8427" s="25">
        <v>1</v>
      </c>
      <c r="N8427" s="25" t="e">
        <v>#N/A</v>
      </c>
      <c r="O8427" s="25" t="e">
        <f>VLOOKUP(A8427,'NFkB target TFs'!$E$10:$E$54,1,FALSE)</f>
        <v>#N/A</v>
      </c>
      <c r="P8427" s="25" t="e">
        <f>VLOOKUP(A8427,'all NFkB targets'!$A$6:$A$571,1,FALSE)</f>
        <v>#N/A</v>
      </c>
    </row>
    <row r="8428" spans="1:16" x14ac:dyDescent="0.25">
      <c r="A8428" s="96" t="s">
        <v>15436</v>
      </c>
      <c r="B8428" s="21" t="s">
        <v>15437</v>
      </c>
      <c r="C8428" s="21"/>
      <c r="D8428" s="22">
        <v>0</v>
      </c>
      <c r="E8428" s="28">
        <v>0.4378491501944749</v>
      </c>
      <c r="F8428" s="28">
        <v>0.98034510331778135</v>
      </c>
      <c r="G8428" s="24">
        <v>-0.42854973993809597</v>
      </c>
      <c r="H8428" s="24">
        <v>-0.61680985794965382</v>
      </c>
      <c r="I8428" s="25">
        <f t="shared" si="528"/>
        <v>0</v>
      </c>
      <c r="J8428" s="25">
        <f t="shared" si="529"/>
        <v>1</v>
      </c>
      <c r="K8428" s="25">
        <f t="shared" si="530"/>
        <v>0</v>
      </c>
      <c r="L8428" s="25">
        <f t="shared" si="531"/>
        <v>1</v>
      </c>
      <c r="M8428" s="25">
        <v>1</v>
      </c>
      <c r="N8428" s="25" t="e">
        <v>#N/A</v>
      </c>
      <c r="O8428" s="25" t="e">
        <f>VLOOKUP(A8428,'NFkB target TFs'!$E$10:$E$54,1,FALSE)</f>
        <v>#N/A</v>
      </c>
      <c r="P8428" s="25" t="e">
        <f>VLOOKUP(A8428,'all NFkB targets'!$A$6:$A$571,1,FALSE)</f>
        <v>#N/A</v>
      </c>
    </row>
    <row r="8429" spans="1:16" x14ac:dyDescent="0.25">
      <c r="A8429" s="96" t="s">
        <v>15531</v>
      </c>
      <c r="B8429" s="21" t="s">
        <v>15532</v>
      </c>
      <c r="C8429" s="21"/>
      <c r="D8429" s="22">
        <v>0</v>
      </c>
      <c r="E8429" s="23">
        <v>7.0730596666625886E-2</v>
      </c>
      <c r="F8429" s="24">
        <v>-0.1416032528701798</v>
      </c>
      <c r="G8429" s="24">
        <v>-1.2730120377917269</v>
      </c>
      <c r="H8429" s="24">
        <v>-0.62033199115568094</v>
      </c>
      <c r="I8429" s="25">
        <f t="shared" si="528"/>
        <v>0</v>
      </c>
      <c r="J8429" s="25">
        <f t="shared" si="529"/>
        <v>0</v>
      </c>
      <c r="K8429" s="25">
        <f t="shared" si="530"/>
        <v>1</v>
      </c>
      <c r="L8429" s="25">
        <f t="shared" si="531"/>
        <v>1</v>
      </c>
      <c r="M8429" s="25">
        <v>1</v>
      </c>
      <c r="N8429" s="25" t="e">
        <v>#N/A</v>
      </c>
      <c r="O8429" s="25" t="e">
        <f>VLOOKUP(A8429,'NFkB target TFs'!$E$10:$E$54,1,FALSE)</f>
        <v>#N/A</v>
      </c>
      <c r="P8429" s="25" t="e">
        <f>VLOOKUP(A8429,'all NFkB targets'!$A$6:$A$571,1,FALSE)</f>
        <v>#N/A</v>
      </c>
    </row>
    <row r="8430" spans="1:16" x14ac:dyDescent="0.25">
      <c r="A8430" s="96" t="s">
        <v>15558</v>
      </c>
      <c r="B8430" s="21" t="s">
        <v>15559</v>
      </c>
      <c r="C8430" s="21"/>
      <c r="D8430" s="22">
        <v>0</v>
      </c>
      <c r="E8430" s="28">
        <v>0.16400237866289039</v>
      </c>
      <c r="F8430" s="24">
        <v>-0.50143914515887267</v>
      </c>
      <c r="G8430" s="24">
        <v>-1.8336342468564533</v>
      </c>
      <c r="H8430" s="24">
        <v>-0.62114305539602255</v>
      </c>
      <c r="I8430" s="25">
        <f t="shared" si="528"/>
        <v>0</v>
      </c>
      <c r="J8430" s="25">
        <f t="shared" si="529"/>
        <v>0</v>
      </c>
      <c r="K8430" s="25">
        <f t="shared" si="530"/>
        <v>1</v>
      </c>
      <c r="L8430" s="25">
        <f t="shared" si="531"/>
        <v>1</v>
      </c>
      <c r="M8430" s="25">
        <v>1</v>
      </c>
      <c r="N8430" s="25" t="e">
        <v>#N/A</v>
      </c>
      <c r="O8430" s="25" t="e">
        <f>VLOOKUP(A8430,'NFkB target TFs'!$E$10:$E$54,1,FALSE)</f>
        <v>#N/A</v>
      </c>
      <c r="P8430" s="25" t="e">
        <f>VLOOKUP(A8430,'all NFkB targets'!$A$6:$A$571,1,FALSE)</f>
        <v>#N/A</v>
      </c>
    </row>
    <row r="8431" spans="1:16" x14ac:dyDescent="0.25">
      <c r="A8431" s="96" t="s">
        <v>15446</v>
      </c>
      <c r="B8431" s="21" t="s">
        <v>15447</v>
      </c>
      <c r="C8431" s="21"/>
      <c r="D8431" s="22">
        <v>0</v>
      </c>
      <c r="E8431" s="24">
        <v>-0.38175767703901792</v>
      </c>
      <c r="F8431" s="24">
        <v>-0.60861469422314185</v>
      </c>
      <c r="G8431" s="24">
        <v>-0.50384365639923734</v>
      </c>
      <c r="H8431" s="24">
        <v>-0.62250662693582637</v>
      </c>
      <c r="I8431" s="25">
        <f t="shared" si="528"/>
        <v>0</v>
      </c>
      <c r="J8431" s="25">
        <f t="shared" si="529"/>
        <v>1</v>
      </c>
      <c r="K8431" s="25">
        <f t="shared" si="530"/>
        <v>0</v>
      </c>
      <c r="L8431" s="25">
        <f t="shared" si="531"/>
        <v>1</v>
      </c>
      <c r="M8431" s="25">
        <v>1</v>
      </c>
      <c r="N8431" s="25" t="e">
        <v>#N/A</v>
      </c>
      <c r="O8431" s="25" t="e">
        <f>VLOOKUP(A8431,'NFkB target TFs'!$E$10:$E$54,1,FALSE)</f>
        <v>#N/A</v>
      </c>
      <c r="P8431" s="25" t="e">
        <f>VLOOKUP(A8431,'all NFkB targets'!$A$6:$A$571,1,FALSE)</f>
        <v>#N/A</v>
      </c>
    </row>
    <row r="8432" spans="1:16" x14ac:dyDescent="0.25">
      <c r="A8432" s="96" t="s">
        <v>15236</v>
      </c>
      <c r="B8432" s="21" t="s">
        <v>941</v>
      </c>
      <c r="C8432" s="21"/>
      <c r="D8432" s="22">
        <v>0</v>
      </c>
      <c r="E8432" s="28">
        <v>0.12165757007746253</v>
      </c>
      <c r="F8432" s="24">
        <v>-0.21065100859115196</v>
      </c>
      <c r="G8432" s="24">
        <v>-0.37645710298009422</v>
      </c>
      <c r="H8432" s="24">
        <v>-0.62457507522515676</v>
      </c>
      <c r="I8432" s="25">
        <f t="shared" si="528"/>
        <v>0</v>
      </c>
      <c r="J8432" s="25">
        <f t="shared" si="529"/>
        <v>0</v>
      </c>
      <c r="K8432" s="25">
        <f t="shared" si="530"/>
        <v>0</v>
      </c>
      <c r="L8432" s="25">
        <f t="shared" si="531"/>
        <v>1</v>
      </c>
      <c r="M8432" s="25">
        <v>1</v>
      </c>
      <c r="N8432" s="25" t="e">
        <v>#N/A</v>
      </c>
      <c r="O8432" s="25" t="e">
        <f>VLOOKUP(A8432,'NFkB target TFs'!$E$10:$E$54,1,FALSE)</f>
        <v>#N/A</v>
      </c>
      <c r="P8432" s="25" t="e">
        <f>VLOOKUP(A8432,'all NFkB targets'!$A$6:$A$571,1,FALSE)</f>
        <v>#N/A</v>
      </c>
    </row>
    <row r="8433" spans="1:16" x14ac:dyDescent="0.25">
      <c r="A8433" s="96" t="s">
        <v>15263</v>
      </c>
      <c r="B8433" s="21" t="s">
        <v>941</v>
      </c>
      <c r="C8433" s="21"/>
      <c r="D8433" s="22">
        <v>0</v>
      </c>
      <c r="E8433" s="24">
        <v>-0.35346074758658652</v>
      </c>
      <c r="F8433" s="24">
        <v>-0.30330149172282955</v>
      </c>
      <c r="G8433" s="24">
        <v>-0.35752127268908368</v>
      </c>
      <c r="H8433" s="24">
        <v>-0.62539333534899899</v>
      </c>
      <c r="I8433" s="25">
        <f t="shared" si="528"/>
        <v>0</v>
      </c>
      <c r="J8433" s="25">
        <f t="shared" si="529"/>
        <v>0</v>
      </c>
      <c r="K8433" s="25">
        <f t="shared" si="530"/>
        <v>0</v>
      </c>
      <c r="L8433" s="25">
        <f t="shared" si="531"/>
        <v>1</v>
      </c>
      <c r="M8433" s="25">
        <v>1</v>
      </c>
      <c r="N8433" s="25" t="e">
        <v>#N/A</v>
      </c>
      <c r="O8433" s="25" t="e">
        <f>VLOOKUP(A8433,'NFkB target TFs'!$E$10:$E$54,1,FALSE)</f>
        <v>#N/A</v>
      </c>
      <c r="P8433" s="25" t="e">
        <f>VLOOKUP(A8433,'all NFkB targets'!$A$6:$A$571,1,FALSE)</f>
        <v>#N/A</v>
      </c>
    </row>
    <row r="8434" spans="1:16" x14ac:dyDescent="0.25">
      <c r="A8434" s="96" t="s">
        <v>15604</v>
      </c>
      <c r="B8434" s="21" t="s">
        <v>941</v>
      </c>
      <c r="C8434" s="21"/>
      <c r="D8434" s="22">
        <v>0</v>
      </c>
      <c r="E8434" s="24">
        <v>-0.25236808433650476</v>
      </c>
      <c r="F8434" s="24">
        <v>-0.47973027352199121</v>
      </c>
      <c r="G8434" s="24">
        <v>-0.77424914578907456</v>
      </c>
      <c r="H8434" s="24">
        <v>-0.62558172059282646</v>
      </c>
      <c r="I8434" s="25">
        <f t="shared" si="528"/>
        <v>0</v>
      </c>
      <c r="J8434" s="25">
        <f t="shared" si="529"/>
        <v>0</v>
      </c>
      <c r="K8434" s="25">
        <f t="shared" si="530"/>
        <v>1</v>
      </c>
      <c r="L8434" s="25">
        <f t="shared" si="531"/>
        <v>1</v>
      </c>
      <c r="M8434" s="25">
        <v>1</v>
      </c>
      <c r="N8434" s="25" t="e">
        <v>#N/A</v>
      </c>
      <c r="O8434" s="25" t="e">
        <f>VLOOKUP(A8434,'NFkB target TFs'!$E$10:$E$54,1,FALSE)</f>
        <v>#N/A</v>
      </c>
      <c r="P8434" s="25" t="e">
        <f>VLOOKUP(A8434,'all NFkB targets'!$A$6:$A$571,1,FALSE)</f>
        <v>#N/A</v>
      </c>
    </row>
    <row r="8435" spans="1:16" x14ac:dyDescent="0.25">
      <c r="A8435" s="96" t="s">
        <v>15542</v>
      </c>
      <c r="B8435" s="21" t="s">
        <v>15543</v>
      </c>
      <c r="C8435" s="21"/>
      <c r="D8435" s="22">
        <v>0</v>
      </c>
      <c r="E8435" s="24">
        <v>-0.44793467340406645</v>
      </c>
      <c r="F8435" s="24">
        <v>-0.46152067125496932</v>
      </c>
      <c r="G8435" s="24">
        <v>-1.010509724504729</v>
      </c>
      <c r="H8435" s="24">
        <v>-0.62610768455875199</v>
      </c>
      <c r="I8435" s="25">
        <f t="shared" si="528"/>
        <v>0</v>
      </c>
      <c r="J8435" s="25">
        <f t="shared" si="529"/>
        <v>0</v>
      </c>
      <c r="K8435" s="25">
        <f t="shared" si="530"/>
        <v>1</v>
      </c>
      <c r="L8435" s="25">
        <f t="shared" si="531"/>
        <v>1</v>
      </c>
      <c r="M8435" s="25">
        <v>1</v>
      </c>
      <c r="N8435" s="25" t="e">
        <v>#N/A</v>
      </c>
      <c r="O8435" s="25" t="e">
        <f>VLOOKUP(A8435,'NFkB target TFs'!$E$10:$E$54,1,FALSE)</f>
        <v>#N/A</v>
      </c>
      <c r="P8435" s="25" t="e">
        <f>VLOOKUP(A8435,'all NFkB targets'!$A$6:$A$571,1,FALSE)</f>
        <v>#N/A</v>
      </c>
    </row>
    <row r="8436" spans="1:16" x14ac:dyDescent="0.25">
      <c r="A8436" s="96" t="s">
        <v>15385</v>
      </c>
      <c r="B8436" s="21" t="s">
        <v>15386</v>
      </c>
      <c r="C8436" s="21"/>
      <c r="D8436" s="22">
        <v>0</v>
      </c>
      <c r="E8436" s="24">
        <v>-0.84088911764109975</v>
      </c>
      <c r="F8436" s="24">
        <v>-0.2637706625687774</v>
      </c>
      <c r="G8436" s="24">
        <v>-0.37742983856276646</v>
      </c>
      <c r="H8436" s="24">
        <v>-0.62782219379262461</v>
      </c>
      <c r="I8436" s="25">
        <f t="shared" si="528"/>
        <v>1</v>
      </c>
      <c r="J8436" s="25">
        <f t="shared" si="529"/>
        <v>0</v>
      </c>
      <c r="K8436" s="25">
        <f t="shared" si="530"/>
        <v>0</v>
      </c>
      <c r="L8436" s="25">
        <f t="shared" si="531"/>
        <v>1</v>
      </c>
      <c r="M8436" s="25">
        <v>1</v>
      </c>
      <c r="N8436" s="25" t="e">
        <v>#N/A</v>
      </c>
      <c r="O8436" s="25" t="e">
        <f>VLOOKUP(A8436,'NFkB target TFs'!$E$10:$E$54,1,FALSE)</f>
        <v>#N/A</v>
      </c>
      <c r="P8436" s="25" t="e">
        <f>VLOOKUP(A8436,'all NFkB targets'!$A$6:$A$571,1,FALSE)</f>
        <v>#N/A</v>
      </c>
    </row>
    <row r="8437" spans="1:16" x14ac:dyDescent="0.25">
      <c r="A8437" s="96" t="s">
        <v>15575</v>
      </c>
      <c r="B8437" s="21" t="s">
        <v>15576</v>
      </c>
      <c r="C8437" s="21"/>
      <c r="D8437" s="22">
        <v>0</v>
      </c>
      <c r="E8437" s="23">
        <v>3.2359168826015368E-2</v>
      </c>
      <c r="F8437" s="24">
        <v>-0.24008786485221276</v>
      </c>
      <c r="G8437" s="24">
        <v>-0.66182646033831449</v>
      </c>
      <c r="H8437" s="24">
        <v>-0.62823943206158461</v>
      </c>
      <c r="I8437" s="25">
        <f t="shared" si="528"/>
        <v>0</v>
      </c>
      <c r="J8437" s="25">
        <f t="shared" si="529"/>
        <v>0</v>
      </c>
      <c r="K8437" s="25">
        <f t="shared" si="530"/>
        <v>1</v>
      </c>
      <c r="L8437" s="25">
        <f t="shared" si="531"/>
        <v>1</v>
      </c>
      <c r="M8437" s="25">
        <v>1</v>
      </c>
      <c r="N8437" s="25" t="e">
        <v>#N/A</v>
      </c>
      <c r="O8437" s="25" t="e">
        <f>VLOOKUP(A8437,'NFkB target TFs'!$E$10:$E$54,1,FALSE)</f>
        <v>#N/A</v>
      </c>
      <c r="P8437" s="25" t="e">
        <f>VLOOKUP(A8437,'all NFkB targets'!$A$6:$A$571,1,FALSE)</f>
        <v>#N/A</v>
      </c>
    </row>
    <row r="8438" spans="1:16" x14ac:dyDescent="0.25">
      <c r="A8438" s="96" t="s">
        <v>15293</v>
      </c>
      <c r="B8438" s="21" t="s">
        <v>15294</v>
      </c>
      <c r="C8438" s="21"/>
      <c r="D8438" s="22">
        <v>0</v>
      </c>
      <c r="E8438" s="23">
        <v>2.7528027546802888E-2</v>
      </c>
      <c r="F8438" s="23">
        <v>-9.1172551936113858E-2</v>
      </c>
      <c r="G8438" s="23">
        <v>-2.2312578066966501E-2</v>
      </c>
      <c r="H8438" s="24">
        <v>-0.63103095360184147</v>
      </c>
      <c r="I8438" s="25">
        <f t="shared" si="528"/>
        <v>0</v>
      </c>
      <c r="J8438" s="25">
        <f t="shared" si="529"/>
        <v>0</v>
      </c>
      <c r="K8438" s="25">
        <f t="shared" si="530"/>
        <v>0</v>
      </c>
      <c r="L8438" s="25">
        <f t="shared" si="531"/>
        <v>1</v>
      </c>
      <c r="M8438" s="25">
        <v>1</v>
      </c>
      <c r="N8438" s="25" t="e">
        <v>#N/A</v>
      </c>
      <c r="O8438" s="25" t="e">
        <f>VLOOKUP(A8438,'NFkB target TFs'!$E$10:$E$54,1,FALSE)</f>
        <v>#N/A</v>
      </c>
      <c r="P8438" s="25" t="e">
        <f>VLOOKUP(A8438,'all NFkB targets'!$A$6:$A$571,1,FALSE)</f>
        <v>#N/A</v>
      </c>
    </row>
    <row r="8439" spans="1:16" x14ac:dyDescent="0.25">
      <c r="A8439" s="96" t="s">
        <v>15640</v>
      </c>
      <c r="B8439" s="21" t="s">
        <v>15641</v>
      </c>
      <c r="C8439" s="21"/>
      <c r="D8439" s="22">
        <v>0</v>
      </c>
      <c r="E8439" s="24">
        <v>-0.3005197245974966</v>
      </c>
      <c r="F8439" s="24">
        <v>-0.22654510241586534</v>
      </c>
      <c r="G8439" s="24">
        <v>-0.64076153496513266</v>
      </c>
      <c r="H8439" s="24">
        <v>-0.63565691962016324</v>
      </c>
      <c r="I8439" s="25">
        <f t="shared" si="528"/>
        <v>0</v>
      </c>
      <c r="J8439" s="25">
        <f t="shared" si="529"/>
        <v>0</v>
      </c>
      <c r="K8439" s="25">
        <f t="shared" si="530"/>
        <v>1</v>
      </c>
      <c r="L8439" s="25">
        <f t="shared" si="531"/>
        <v>1</v>
      </c>
      <c r="M8439" s="25">
        <v>1</v>
      </c>
      <c r="N8439" s="25" t="e">
        <v>#N/A</v>
      </c>
      <c r="O8439" s="25" t="e">
        <f>VLOOKUP(A8439,'NFkB target TFs'!$E$10:$E$54,1,FALSE)</f>
        <v>#N/A</v>
      </c>
      <c r="P8439" s="25" t="e">
        <f>VLOOKUP(A8439,'all NFkB targets'!$A$6:$A$571,1,FALSE)</f>
        <v>#N/A</v>
      </c>
    </row>
    <row r="8440" spans="1:16" x14ac:dyDescent="0.25">
      <c r="A8440" s="96" t="s">
        <v>15275</v>
      </c>
      <c r="B8440" s="21" t="s">
        <v>15276</v>
      </c>
      <c r="C8440" s="21"/>
      <c r="D8440" s="22">
        <v>0</v>
      </c>
      <c r="E8440" s="28">
        <v>0.44652467076686397</v>
      </c>
      <c r="F8440" s="24">
        <v>-0.3645339242781005</v>
      </c>
      <c r="G8440" s="24">
        <v>-0.1265601287857776</v>
      </c>
      <c r="H8440" s="24">
        <v>-0.63704655818998968</v>
      </c>
      <c r="I8440" s="25">
        <f t="shared" si="528"/>
        <v>0</v>
      </c>
      <c r="J8440" s="25">
        <f t="shared" si="529"/>
        <v>0</v>
      </c>
      <c r="K8440" s="25">
        <f t="shared" si="530"/>
        <v>0</v>
      </c>
      <c r="L8440" s="25">
        <f t="shared" si="531"/>
        <v>1</v>
      </c>
      <c r="M8440" s="25">
        <v>1</v>
      </c>
      <c r="N8440" s="25" t="e">
        <v>#N/A</v>
      </c>
      <c r="O8440" s="25" t="e">
        <f>VLOOKUP(A8440,'NFkB target TFs'!$E$10:$E$54,1,FALSE)</f>
        <v>#N/A</v>
      </c>
      <c r="P8440" s="25" t="e">
        <f>VLOOKUP(A8440,'all NFkB targets'!$A$6:$A$571,1,FALSE)</f>
        <v>#N/A</v>
      </c>
    </row>
    <row r="8441" spans="1:16" x14ac:dyDescent="0.25">
      <c r="A8441" s="96" t="s">
        <v>15335</v>
      </c>
      <c r="B8441" s="21" t="s">
        <v>941</v>
      </c>
      <c r="C8441" s="21"/>
      <c r="D8441" s="22">
        <v>0</v>
      </c>
      <c r="E8441" s="28">
        <v>0.79646660591486773</v>
      </c>
      <c r="F8441" s="23">
        <v>9.2518807057178021E-2</v>
      </c>
      <c r="G8441" s="28">
        <v>0.28079466414586662</v>
      </c>
      <c r="H8441" s="24">
        <v>-0.63739720167657932</v>
      </c>
      <c r="I8441" s="25">
        <f t="shared" si="528"/>
        <v>1</v>
      </c>
      <c r="J8441" s="25">
        <f t="shared" si="529"/>
        <v>0</v>
      </c>
      <c r="K8441" s="25">
        <f t="shared" si="530"/>
        <v>0</v>
      </c>
      <c r="L8441" s="25">
        <f t="shared" si="531"/>
        <v>1</v>
      </c>
      <c r="M8441" s="25">
        <v>1</v>
      </c>
      <c r="N8441" s="25" t="e">
        <v>#N/A</v>
      </c>
      <c r="O8441" s="25" t="e">
        <f>VLOOKUP(A8441,'NFkB target TFs'!$E$10:$E$54,1,FALSE)</f>
        <v>#N/A</v>
      </c>
      <c r="P8441" s="25" t="e">
        <f>VLOOKUP(A8441,'all NFkB targets'!$A$6:$A$571,1,FALSE)</f>
        <v>#N/A</v>
      </c>
    </row>
    <row r="8442" spans="1:16" x14ac:dyDescent="0.25">
      <c r="A8442" s="96" t="s">
        <v>216</v>
      </c>
      <c r="B8442" s="21" t="s">
        <v>217</v>
      </c>
      <c r="C8442" s="21"/>
      <c r="D8442" s="22">
        <v>0</v>
      </c>
      <c r="E8442" s="28">
        <v>0.29455165595605748</v>
      </c>
      <c r="F8442" s="28">
        <v>0.37371063698990847</v>
      </c>
      <c r="G8442" s="28">
        <v>0.60600912791035344</v>
      </c>
      <c r="H8442" s="24">
        <v>-0.63774829498357766</v>
      </c>
      <c r="I8442" s="25">
        <f t="shared" si="528"/>
        <v>0</v>
      </c>
      <c r="J8442" s="25">
        <f t="shared" si="529"/>
        <v>0</v>
      </c>
      <c r="K8442" s="25">
        <f t="shared" si="530"/>
        <v>1</v>
      </c>
      <c r="L8442" s="25">
        <f t="shared" si="531"/>
        <v>1</v>
      </c>
      <c r="M8442" s="25">
        <v>1</v>
      </c>
      <c r="N8442" s="25" t="e">
        <v>#N/A</v>
      </c>
      <c r="O8442" s="25" t="e">
        <f>VLOOKUP(A8442,'NFkB target TFs'!$E$10:$E$54,1,FALSE)</f>
        <v>#N/A</v>
      </c>
      <c r="P8442" s="25" t="str">
        <f>VLOOKUP(A8442,'all NFkB targets'!$A$6:$A$571,1,FALSE)</f>
        <v>IL15</v>
      </c>
    </row>
    <row r="8443" spans="1:16" x14ac:dyDescent="0.25">
      <c r="A8443" s="96" t="s">
        <v>15346</v>
      </c>
      <c r="B8443" s="21" t="s">
        <v>15347</v>
      </c>
      <c r="C8443" s="21"/>
      <c r="D8443" s="22">
        <v>0</v>
      </c>
      <c r="E8443" s="28">
        <v>0.92820003482270474</v>
      </c>
      <c r="F8443" s="28">
        <v>0.39068011747456766</v>
      </c>
      <c r="G8443" s="24">
        <v>-0.22797201462948161</v>
      </c>
      <c r="H8443" s="24">
        <v>-0.63845378472643521</v>
      </c>
      <c r="I8443" s="25">
        <f t="shared" si="528"/>
        <v>1</v>
      </c>
      <c r="J8443" s="25">
        <f t="shared" si="529"/>
        <v>0</v>
      </c>
      <c r="K8443" s="25">
        <f t="shared" si="530"/>
        <v>0</v>
      </c>
      <c r="L8443" s="25">
        <f t="shared" si="531"/>
        <v>1</v>
      </c>
      <c r="M8443" s="25">
        <v>1</v>
      </c>
      <c r="N8443" s="25" t="e">
        <v>#N/A</v>
      </c>
      <c r="O8443" s="25" t="e">
        <f>VLOOKUP(A8443,'NFkB target TFs'!$E$10:$E$54,1,FALSE)</f>
        <v>#N/A</v>
      </c>
      <c r="P8443" s="25" t="e">
        <f>VLOOKUP(A8443,'all NFkB targets'!$A$6:$A$571,1,FALSE)</f>
        <v>#N/A</v>
      </c>
    </row>
    <row r="8444" spans="1:16" x14ac:dyDescent="0.25">
      <c r="A8444" s="96" t="s">
        <v>15365</v>
      </c>
      <c r="B8444" s="21" t="s">
        <v>15366</v>
      </c>
      <c r="C8444" s="21"/>
      <c r="D8444" s="22">
        <v>0</v>
      </c>
      <c r="E8444" s="28">
        <v>1.1135942334467022</v>
      </c>
      <c r="F8444" s="28">
        <v>0.42077789671658777</v>
      </c>
      <c r="G8444" s="23">
        <v>-3.1704182872803702E-2</v>
      </c>
      <c r="H8444" s="24">
        <v>-0.64182001242213726</v>
      </c>
      <c r="I8444" s="25">
        <f t="shared" si="528"/>
        <v>1</v>
      </c>
      <c r="J8444" s="25">
        <f t="shared" si="529"/>
        <v>0</v>
      </c>
      <c r="K8444" s="25">
        <f t="shared" si="530"/>
        <v>0</v>
      </c>
      <c r="L8444" s="25">
        <f t="shared" si="531"/>
        <v>1</v>
      </c>
      <c r="M8444" s="25">
        <v>1</v>
      </c>
      <c r="N8444" s="25" t="e">
        <v>#N/A</v>
      </c>
      <c r="O8444" s="25" t="e">
        <f>VLOOKUP(A8444,'NFkB target TFs'!$E$10:$E$54,1,FALSE)</f>
        <v>#N/A</v>
      </c>
      <c r="P8444" s="25" t="e">
        <f>VLOOKUP(A8444,'all NFkB targets'!$A$6:$A$571,1,FALSE)</f>
        <v>#N/A</v>
      </c>
    </row>
    <row r="8445" spans="1:16" x14ac:dyDescent="0.25">
      <c r="A8445" s="96" t="s">
        <v>15670</v>
      </c>
      <c r="B8445" s="21" t="s">
        <v>15671</v>
      </c>
      <c r="C8445" s="21"/>
      <c r="D8445" s="22">
        <v>0</v>
      </c>
      <c r="E8445" s="28">
        <v>0.20366036394579828</v>
      </c>
      <c r="F8445" s="24">
        <v>-0.52248800851061317</v>
      </c>
      <c r="G8445" s="24">
        <v>-1.1742346038572298</v>
      </c>
      <c r="H8445" s="24">
        <v>-0.64395662173822232</v>
      </c>
      <c r="I8445" s="25">
        <f t="shared" si="528"/>
        <v>0</v>
      </c>
      <c r="J8445" s="25">
        <f t="shared" si="529"/>
        <v>0</v>
      </c>
      <c r="K8445" s="25">
        <f t="shared" si="530"/>
        <v>1</v>
      </c>
      <c r="L8445" s="25">
        <f t="shared" si="531"/>
        <v>1</v>
      </c>
      <c r="M8445" s="25">
        <v>1</v>
      </c>
      <c r="N8445" s="25" t="e">
        <v>#N/A</v>
      </c>
      <c r="O8445" s="25" t="e">
        <f>VLOOKUP(A8445,'NFkB target TFs'!$E$10:$E$54,1,FALSE)</f>
        <v>#N/A</v>
      </c>
      <c r="P8445" s="25" t="e">
        <f>VLOOKUP(A8445,'all NFkB targets'!$A$6:$A$571,1,FALSE)</f>
        <v>#N/A</v>
      </c>
    </row>
    <row r="8446" spans="1:16" x14ac:dyDescent="0.25">
      <c r="A8446" s="96" t="s">
        <v>15699</v>
      </c>
      <c r="B8446" s="21" t="s">
        <v>15700</v>
      </c>
      <c r="C8446" s="21"/>
      <c r="D8446" s="22">
        <v>0</v>
      </c>
      <c r="E8446" s="24">
        <v>-0.6614178865249507</v>
      </c>
      <c r="F8446" s="23">
        <v>-2.6757418501075509E-2</v>
      </c>
      <c r="G8446" s="24">
        <v>-0.71760857069286288</v>
      </c>
      <c r="H8446" s="24">
        <v>-0.64408508667786901</v>
      </c>
      <c r="I8446" s="25">
        <f t="shared" si="528"/>
        <v>1</v>
      </c>
      <c r="J8446" s="25">
        <f t="shared" si="529"/>
        <v>0</v>
      </c>
      <c r="K8446" s="25">
        <f t="shared" si="530"/>
        <v>1</v>
      </c>
      <c r="L8446" s="25">
        <f t="shared" si="531"/>
        <v>1</v>
      </c>
      <c r="M8446" s="25">
        <v>1</v>
      </c>
      <c r="N8446" s="25" t="e">
        <v>#N/A</v>
      </c>
      <c r="O8446" s="25" t="e">
        <f>VLOOKUP(A8446,'NFkB target TFs'!$E$10:$E$54,1,FALSE)</f>
        <v>#N/A</v>
      </c>
      <c r="P8446" s="25" t="e">
        <f>VLOOKUP(A8446,'all NFkB targets'!$A$6:$A$571,1,FALSE)</f>
        <v>#N/A</v>
      </c>
    </row>
    <row r="8447" spans="1:16" x14ac:dyDescent="0.25">
      <c r="A8447" s="96" t="s">
        <v>16181</v>
      </c>
      <c r="B8447" s="21" t="s">
        <v>16182</v>
      </c>
      <c r="C8447" s="21"/>
      <c r="D8447" s="22">
        <v>0</v>
      </c>
      <c r="E8447" s="24">
        <v>-3.5963672639934057</v>
      </c>
      <c r="F8447" s="24">
        <v>-3.258257449499423</v>
      </c>
      <c r="G8447" s="28">
        <v>1.0069864303161069</v>
      </c>
      <c r="H8447" s="24">
        <v>-0.64494570095843917</v>
      </c>
      <c r="I8447" s="25">
        <f t="shared" si="528"/>
        <v>1</v>
      </c>
      <c r="J8447" s="25">
        <f t="shared" si="529"/>
        <v>1</v>
      </c>
      <c r="K8447" s="25">
        <f t="shared" si="530"/>
        <v>1</v>
      </c>
      <c r="L8447" s="25">
        <f t="shared" si="531"/>
        <v>1</v>
      </c>
      <c r="M8447" s="25">
        <v>1</v>
      </c>
      <c r="N8447" s="25" t="e">
        <v>#N/A</v>
      </c>
      <c r="O8447" s="25" t="e">
        <f>VLOOKUP(A8447,'NFkB target TFs'!$E$10:$E$54,1,FALSE)</f>
        <v>#N/A</v>
      </c>
      <c r="P8447" s="25" t="e">
        <f>VLOOKUP(A8447,'all NFkB targets'!$A$6:$A$571,1,FALSE)</f>
        <v>#N/A</v>
      </c>
    </row>
    <row r="8448" spans="1:16" x14ac:dyDescent="0.25">
      <c r="A8448" s="96" t="s">
        <v>15402</v>
      </c>
      <c r="B8448" s="21" t="s">
        <v>941</v>
      </c>
      <c r="C8448" s="21"/>
      <c r="D8448" s="22">
        <v>0</v>
      </c>
      <c r="E8448" s="23">
        <v>-5.3977621058825052E-2</v>
      </c>
      <c r="F8448" s="28">
        <v>0.86232138127553259</v>
      </c>
      <c r="G8448" s="24">
        <v>-0.34146828128300755</v>
      </c>
      <c r="H8448" s="24">
        <v>-0.64502372093915272</v>
      </c>
      <c r="I8448" s="25">
        <f t="shared" si="528"/>
        <v>0</v>
      </c>
      <c r="J8448" s="25">
        <f t="shared" si="529"/>
        <v>1</v>
      </c>
      <c r="K8448" s="25">
        <f t="shared" si="530"/>
        <v>0</v>
      </c>
      <c r="L8448" s="25">
        <f t="shared" si="531"/>
        <v>1</v>
      </c>
      <c r="M8448" s="25">
        <v>1</v>
      </c>
      <c r="N8448" s="25" t="e">
        <v>#N/A</v>
      </c>
      <c r="O8448" s="25" t="e">
        <f>VLOOKUP(A8448,'NFkB target TFs'!$E$10:$E$54,1,FALSE)</f>
        <v>#N/A</v>
      </c>
      <c r="P8448" s="25" t="e">
        <f>VLOOKUP(A8448,'all NFkB targets'!$A$6:$A$571,1,FALSE)</f>
        <v>#N/A</v>
      </c>
    </row>
    <row r="8449" spans="1:16" x14ac:dyDescent="0.25">
      <c r="A8449" s="96" t="s">
        <v>15375</v>
      </c>
      <c r="B8449" s="21" t="s">
        <v>15376</v>
      </c>
      <c r="C8449" s="21"/>
      <c r="D8449" s="22">
        <v>0</v>
      </c>
      <c r="E8449" s="24">
        <v>-0.61507123022493637</v>
      </c>
      <c r="F8449" s="28">
        <v>0.12177753592441828</v>
      </c>
      <c r="G8449" s="24">
        <v>-0.12334635710288337</v>
      </c>
      <c r="H8449" s="24">
        <v>-0.64982196626901867</v>
      </c>
      <c r="I8449" s="25">
        <f t="shared" si="528"/>
        <v>1</v>
      </c>
      <c r="J8449" s="25">
        <f t="shared" si="529"/>
        <v>0</v>
      </c>
      <c r="K8449" s="25">
        <f t="shared" si="530"/>
        <v>0</v>
      </c>
      <c r="L8449" s="25">
        <f t="shared" si="531"/>
        <v>1</v>
      </c>
      <c r="M8449" s="25">
        <v>1</v>
      </c>
      <c r="N8449" s="25" t="e">
        <v>#N/A</v>
      </c>
      <c r="O8449" s="25" t="e">
        <f>VLOOKUP(A8449,'NFkB target TFs'!$E$10:$E$54,1,FALSE)</f>
        <v>#N/A</v>
      </c>
      <c r="P8449" s="25" t="e">
        <f>VLOOKUP(A8449,'all NFkB targets'!$A$6:$A$571,1,FALSE)</f>
        <v>#N/A</v>
      </c>
    </row>
    <row r="8450" spans="1:16" x14ac:dyDescent="0.25">
      <c r="A8450" s="96" t="s">
        <v>15219</v>
      </c>
      <c r="B8450" s="21" t="s">
        <v>15220</v>
      </c>
      <c r="C8450" s="21"/>
      <c r="D8450" s="22">
        <v>0</v>
      </c>
      <c r="E8450" s="28">
        <v>0.1402865749435033</v>
      </c>
      <c r="F8450" s="23">
        <v>-2.3183400906620109E-2</v>
      </c>
      <c r="G8450" s="23">
        <v>1.4871679408632189E-2</v>
      </c>
      <c r="H8450" s="24">
        <v>-0.65023941747831548</v>
      </c>
      <c r="I8450" s="25">
        <f t="shared" si="528"/>
        <v>0</v>
      </c>
      <c r="J8450" s="25">
        <f t="shared" si="529"/>
        <v>0</v>
      </c>
      <c r="K8450" s="25">
        <f t="shared" si="530"/>
        <v>0</v>
      </c>
      <c r="L8450" s="25">
        <f t="shared" si="531"/>
        <v>1</v>
      </c>
      <c r="M8450" s="25">
        <v>1</v>
      </c>
      <c r="N8450" s="25" t="e">
        <v>#N/A</v>
      </c>
      <c r="O8450" s="25" t="e">
        <f>VLOOKUP(A8450,'NFkB target TFs'!$E$10:$E$54,1,FALSE)</f>
        <v>#N/A</v>
      </c>
      <c r="P8450" s="25" t="e">
        <f>VLOOKUP(A8450,'all NFkB targets'!$A$6:$A$571,1,FALSE)</f>
        <v>#N/A</v>
      </c>
    </row>
    <row r="8451" spans="1:16" x14ac:dyDescent="0.25">
      <c r="A8451" s="96" t="s">
        <v>15552</v>
      </c>
      <c r="B8451" s="21" t="s">
        <v>15553</v>
      </c>
      <c r="C8451" s="21"/>
      <c r="D8451" s="22">
        <v>0</v>
      </c>
      <c r="E8451" s="24">
        <v>-0.20666272401719754</v>
      </c>
      <c r="F8451" s="24">
        <v>-0.40205068607575045</v>
      </c>
      <c r="G8451" s="24">
        <v>-0.66172868123291417</v>
      </c>
      <c r="H8451" s="24">
        <v>-0.65131547984426774</v>
      </c>
      <c r="I8451" s="25">
        <f t="shared" si="528"/>
        <v>0</v>
      </c>
      <c r="J8451" s="25">
        <f t="shared" si="529"/>
        <v>0</v>
      </c>
      <c r="K8451" s="25">
        <f t="shared" si="530"/>
        <v>1</v>
      </c>
      <c r="L8451" s="25">
        <f t="shared" si="531"/>
        <v>1</v>
      </c>
      <c r="M8451" s="25">
        <v>1</v>
      </c>
      <c r="N8451" s="25" t="e">
        <v>#N/A</v>
      </c>
      <c r="O8451" s="25" t="e">
        <f>VLOOKUP(A8451,'NFkB target TFs'!$E$10:$E$54,1,FALSE)</f>
        <v>#N/A</v>
      </c>
      <c r="P8451" s="25" t="e">
        <f>VLOOKUP(A8451,'all NFkB targets'!$A$6:$A$571,1,FALSE)</f>
        <v>#N/A</v>
      </c>
    </row>
    <row r="8452" spans="1:16" x14ac:dyDescent="0.25">
      <c r="A8452" s="96" t="s">
        <v>15333</v>
      </c>
      <c r="B8452" s="21" t="s">
        <v>15334</v>
      </c>
      <c r="C8452" s="21"/>
      <c r="D8452" s="22">
        <v>0</v>
      </c>
      <c r="E8452" s="24">
        <v>-0.4314381500309532</v>
      </c>
      <c r="F8452" s="23">
        <v>9.9956345675454569E-2</v>
      </c>
      <c r="G8452" s="23">
        <v>5.1118849384009631E-2</v>
      </c>
      <c r="H8452" s="24">
        <v>-0.65284818468704464</v>
      </c>
      <c r="I8452" s="25">
        <f t="shared" si="528"/>
        <v>0</v>
      </c>
      <c r="J8452" s="25">
        <f t="shared" si="529"/>
        <v>0</v>
      </c>
      <c r="K8452" s="25">
        <f t="shared" si="530"/>
        <v>0</v>
      </c>
      <c r="L8452" s="25">
        <f t="shared" si="531"/>
        <v>1</v>
      </c>
      <c r="M8452" s="25">
        <v>1</v>
      </c>
      <c r="N8452" s="25" t="e">
        <v>#N/A</v>
      </c>
      <c r="O8452" s="25" t="e">
        <f>VLOOKUP(A8452,'NFkB target TFs'!$E$10:$E$54,1,FALSE)</f>
        <v>#N/A</v>
      </c>
      <c r="P8452" s="25" t="e">
        <f>VLOOKUP(A8452,'all NFkB targets'!$A$6:$A$571,1,FALSE)</f>
        <v>#N/A</v>
      </c>
    </row>
    <row r="8453" spans="1:16" x14ac:dyDescent="0.25">
      <c r="A8453" s="96" t="s">
        <v>15740</v>
      </c>
      <c r="B8453" s="21" t="s">
        <v>15741</v>
      </c>
      <c r="C8453" s="21"/>
      <c r="D8453" s="22">
        <v>0</v>
      </c>
      <c r="E8453" s="28">
        <v>0.72683814642012756</v>
      </c>
      <c r="F8453" s="28">
        <v>0.26901501875593131</v>
      </c>
      <c r="G8453" s="28">
        <v>1.1120767780591712</v>
      </c>
      <c r="H8453" s="24">
        <v>-0.65512956466445504</v>
      </c>
      <c r="I8453" s="25">
        <f t="shared" si="528"/>
        <v>1</v>
      </c>
      <c r="J8453" s="25">
        <f t="shared" si="529"/>
        <v>0</v>
      </c>
      <c r="K8453" s="25">
        <f t="shared" si="530"/>
        <v>1</v>
      </c>
      <c r="L8453" s="25">
        <f t="shared" si="531"/>
        <v>1</v>
      </c>
      <c r="M8453" s="25">
        <v>1</v>
      </c>
      <c r="N8453" s="25" t="e">
        <v>#N/A</v>
      </c>
      <c r="O8453" s="25" t="e">
        <f>VLOOKUP(A8453,'NFkB target TFs'!$E$10:$E$54,1,FALSE)</f>
        <v>#N/A</v>
      </c>
      <c r="P8453" s="25" t="e">
        <f>VLOOKUP(A8453,'all NFkB targets'!$A$6:$A$571,1,FALSE)</f>
        <v>#N/A</v>
      </c>
    </row>
    <row r="8454" spans="1:16" x14ac:dyDescent="0.25">
      <c r="A8454" s="96" t="s">
        <v>16374</v>
      </c>
      <c r="B8454" s="21" t="s">
        <v>941</v>
      </c>
      <c r="C8454" s="21"/>
      <c r="D8454" s="22">
        <v>0</v>
      </c>
      <c r="E8454" s="24">
        <v>-1.7404588042043028</v>
      </c>
      <c r="F8454" s="24">
        <v>-1.3100702606731451</v>
      </c>
      <c r="G8454" s="24">
        <v>-1.3121138050604064</v>
      </c>
      <c r="H8454" s="24">
        <v>-0.65630669642897443</v>
      </c>
      <c r="I8454" s="25">
        <f t="shared" si="528"/>
        <v>1</v>
      </c>
      <c r="J8454" s="25">
        <f t="shared" si="529"/>
        <v>1</v>
      </c>
      <c r="K8454" s="25">
        <f t="shared" si="530"/>
        <v>1</v>
      </c>
      <c r="L8454" s="25">
        <f t="shared" si="531"/>
        <v>1</v>
      </c>
      <c r="M8454" s="25">
        <v>1</v>
      </c>
      <c r="N8454" s="25" t="e">
        <v>#N/A</v>
      </c>
      <c r="O8454" s="25" t="e">
        <f>VLOOKUP(A8454,'NFkB target TFs'!$E$10:$E$54,1,FALSE)</f>
        <v>#N/A</v>
      </c>
      <c r="P8454" s="25" t="e">
        <f>VLOOKUP(A8454,'all NFkB targets'!$A$6:$A$571,1,FALSE)</f>
        <v>#N/A</v>
      </c>
    </row>
    <row r="8455" spans="1:16" x14ac:dyDescent="0.25">
      <c r="A8455" s="96" t="s">
        <v>15379</v>
      </c>
      <c r="B8455" s="21" t="s">
        <v>15380</v>
      </c>
      <c r="C8455" s="21"/>
      <c r="D8455" s="22">
        <v>0</v>
      </c>
      <c r="E8455" s="28">
        <v>0.77008669871523638</v>
      </c>
      <c r="F8455" s="24">
        <v>-0.26347000216587374</v>
      </c>
      <c r="G8455" s="24">
        <v>-0.33399638826294042</v>
      </c>
      <c r="H8455" s="24">
        <v>-0.65703878118017855</v>
      </c>
      <c r="I8455" s="25">
        <f t="shared" si="528"/>
        <v>1</v>
      </c>
      <c r="J8455" s="25">
        <f t="shared" si="529"/>
        <v>0</v>
      </c>
      <c r="K8455" s="25">
        <f t="shared" si="530"/>
        <v>0</v>
      </c>
      <c r="L8455" s="25">
        <f t="shared" si="531"/>
        <v>1</v>
      </c>
      <c r="M8455" s="25">
        <v>1</v>
      </c>
      <c r="N8455" s="25" t="e">
        <v>#N/A</v>
      </c>
      <c r="O8455" s="25" t="e">
        <f>VLOOKUP(A8455,'NFkB target TFs'!$E$10:$E$54,1,FALSE)</f>
        <v>#N/A</v>
      </c>
      <c r="P8455" s="25" t="e">
        <f>VLOOKUP(A8455,'all NFkB targets'!$A$6:$A$571,1,FALSE)</f>
        <v>#N/A</v>
      </c>
    </row>
    <row r="8456" spans="1:16" x14ac:dyDescent="0.25">
      <c r="A8456" s="96" t="s">
        <v>15410</v>
      </c>
      <c r="B8456" s="21" t="s">
        <v>15411</v>
      </c>
      <c r="C8456" s="21"/>
      <c r="D8456" s="22">
        <v>0</v>
      </c>
      <c r="E8456" s="23">
        <v>8.5693748397283817E-2</v>
      </c>
      <c r="F8456" s="28">
        <v>0.63896216872929346</v>
      </c>
      <c r="G8456" s="23">
        <v>3.0978924558719614E-2</v>
      </c>
      <c r="H8456" s="24">
        <v>-0.65991248131840152</v>
      </c>
      <c r="I8456" s="25">
        <f t="shared" si="528"/>
        <v>0</v>
      </c>
      <c r="J8456" s="25">
        <f t="shared" si="529"/>
        <v>1</v>
      </c>
      <c r="K8456" s="25">
        <f t="shared" si="530"/>
        <v>0</v>
      </c>
      <c r="L8456" s="25">
        <f t="shared" si="531"/>
        <v>1</v>
      </c>
      <c r="M8456" s="25">
        <v>1</v>
      </c>
      <c r="N8456" s="25" t="e">
        <v>#N/A</v>
      </c>
      <c r="O8456" s="25" t="e">
        <f>VLOOKUP(A8456,'NFkB target TFs'!$E$10:$E$54,1,FALSE)</f>
        <v>#N/A</v>
      </c>
      <c r="P8456" s="25" t="e">
        <f>VLOOKUP(A8456,'all NFkB targets'!$A$6:$A$571,1,FALSE)</f>
        <v>#N/A</v>
      </c>
    </row>
    <row r="8457" spans="1:16" x14ac:dyDescent="0.25">
      <c r="A8457" s="96" t="s">
        <v>15298</v>
      </c>
      <c r="B8457" s="21" t="s">
        <v>941</v>
      </c>
      <c r="C8457" s="21"/>
      <c r="D8457" s="22">
        <v>0</v>
      </c>
      <c r="E8457" s="28">
        <v>0.27686269773959071</v>
      </c>
      <c r="F8457" s="24">
        <v>-0.19786460914044118</v>
      </c>
      <c r="G8457" s="24">
        <v>-0.16642811309548758</v>
      </c>
      <c r="H8457" s="24">
        <v>-0.66052787575738137</v>
      </c>
      <c r="I8457" s="25">
        <f t="shared" si="528"/>
        <v>0</v>
      </c>
      <c r="J8457" s="25">
        <f t="shared" si="529"/>
        <v>0</v>
      </c>
      <c r="K8457" s="25">
        <f t="shared" si="530"/>
        <v>0</v>
      </c>
      <c r="L8457" s="25">
        <f t="shared" si="531"/>
        <v>1</v>
      </c>
      <c r="M8457" s="25">
        <v>1</v>
      </c>
      <c r="N8457" s="25" t="e">
        <v>#N/A</v>
      </c>
      <c r="O8457" s="25" t="e">
        <f>VLOOKUP(A8457,'NFkB target TFs'!$E$10:$E$54,1,FALSE)</f>
        <v>#N/A</v>
      </c>
      <c r="P8457" s="25" t="e">
        <f>VLOOKUP(A8457,'all NFkB targets'!$A$6:$A$571,1,FALSE)</f>
        <v>#N/A</v>
      </c>
    </row>
    <row r="8458" spans="1:16" x14ac:dyDescent="0.25">
      <c r="A8458" s="96" t="s">
        <v>15338</v>
      </c>
      <c r="B8458" s="21" t="s">
        <v>941</v>
      </c>
      <c r="C8458" s="21"/>
      <c r="D8458" s="22">
        <v>0</v>
      </c>
      <c r="E8458" s="24">
        <v>-0.98600672792050004</v>
      </c>
      <c r="F8458" s="28">
        <v>0.17248963608255133</v>
      </c>
      <c r="G8458" s="28">
        <v>0.28454264266506968</v>
      </c>
      <c r="H8458" s="24">
        <v>-0.66063103430272996</v>
      </c>
      <c r="I8458" s="25">
        <f t="shared" si="528"/>
        <v>1</v>
      </c>
      <c r="J8458" s="25">
        <f t="shared" si="529"/>
        <v>0</v>
      </c>
      <c r="K8458" s="25">
        <f t="shared" si="530"/>
        <v>0</v>
      </c>
      <c r="L8458" s="25">
        <f t="shared" si="531"/>
        <v>1</v>
      </c>
      <c r="M8458" s="25">
        <v>1</v>
      </c>
      <c r="N8458" s="25" t="e">
        <v>#N/A</v>
      </c>
      <c r="O8458" s="25" t="e">
        <f>VLOOKUP(A8458,'NFkB target TFs'!$E$10:$E$54,1,FALSE)</f>
        <v>#N/A</v>
      </c>
      <c r="P8458" s="25" t="e">
        <f>VLOOKUP(A8458,'all NFkB targets'!$A$6:$A$571,1,FALSE)</f>
        <v>#N/A</v>
      </c>
    </row>
    <row r="8459" spans="1:16" x14ac:dyDescent="0.25">
      <c r="A8459" s="96" t="s">
        <v>15434</v>
      </c>
      <c r="B8459" s="21" t="s">
        <v>15435</v>
      </c>
      <c r="C8459" s="21"/>
      <c r="D8459" s="22">
        <v>0</v>
      </c>
      <c r="E8459" s="28">
        <v>0.30053218585528657</v>
      </c>
      <c r="F8459" s="24">
        <v>-1.6907719113564863</v>
      </c>
      <c r="G8459" s="24">
        <v>-0.25033926990679628</v>
      </c>
      <c r="H8459" s="24">
        <v>-0.66063349310088126</v>
      </c>
      <c r="I8459" s="25">
        <f t="shared" si="528"/>
        <v>0</v>
      </c>
      <c r="J8459" s="25">
        <f t="shared" si="529"/>
        <v>1</v>
      </c>
      <c r="K8459" s="25">
        <f t="shared" si="530"/>
        <v>0</v>
      </c>
      <c r="L8459" s="25">
        <f t="shared" si="531"/>
        <v>1</v>
      </c>
      <c r="M8459" s="25">
        <v>1</v>
      </c>
      <c r="N8459" s="25" t="e">
        <v>#N/A</v>
      </c>
      <c r="O8459" s="25" t="e">
        <f>VLOOKUP(A8459,'NFkB target TFs'!$E$10:$E$54,1,FALSE)</f>
        <v>#N/A</v>
      </c>
      <c r="P8459" s="25" t="e">
        <f>VLOOKUP(A8459,'all NFkB targets'!$A$6:$A$571,1,FALSE)</f>
        <v>#N/A</v>
      </c>
    </row>
    <row r="8460" spans="1:16" x14ac:dyDescent="0.25">
      <c r="A8460" s="96" t="s">
        <v>15401</v>
      </c>
      <c r="B8460" s="21" t="s">
        <v>941</v>
      </c>
      <c r="C8460" s="21"/>
      <c r="D8460" s="22">
        <v>0</v>
      </c>
      <c r="E8460" s="28">
        <v>0.15554019614454886</v>
      </c>
      <c r="F8460" s="24">
        <v>-1.275192809382562</v>
      </c>
      <c r="G8460" s="24">
        <v>-0.31791503238073882</v>
      </c>
      <c r="H8460" s="24">
        <v>-0.67071644533246455</v>
      </c>
      <c r="I8460" s="25">
        <f t="shared" si="528"/>
        <v>0</v>
      </c>
      <c r="J8460" s="25">
        <f t="shared" si="529"/>
        <v>1</v>
      </c>
      <c r="K8460" s="25">
        <f t="shared" si="530"/>
        <v>0</v>
      </c>
      <c r="L8460" s="25">
        <f t="shared" si="531"/>
        <v>1</v>
      </c>
      <c r="M8460" s="25">
        <v>1</v>
      </c>
      <c r="N8460" s="25" t="e">
        <v>#N/A</v>
      </c>
      <c r="O8460" s="25" t="e">
        <f>VLOOKUP(A8460,'NFkB target TFs'!$E$10:$E$54,1,FALSE)</f>
        <v>#N/A</v>
      </c>
      <c r="P8460" s="25" t="e">
        <f>VLOOKUP(A8460,'all NFkB targets'!$A$6:$A$571,1,FALSE)</f>
        <v>#N/A</v>
      </c>
    </row>
    <row r="8461" spans="1:16" x14ac:dyDescent="0.25">
      <c r="A8461" s="96" t="s">
        <v>15536</v>
      </c>
      <c r="B8461" s="21" t="s">
        <v>15537</v>
      </c>
      <c r="C8461" s="21"/>
      <c r="D8461" s="22">
        <v>0</v>
      </c>
      <c r="E8461" s="24">
        <v>-0.3940175340435586</v>
      </c>
      <c r="F8461" s="24">
        <v>-0.39858105802874821</v>
      </c>
      <c r="G8461" s="24">
        <v>-0.88998686296482443</v>
      </c>
      <c r="H8461" s="24">
        <v>-0.67667616997514657</v>
      </c>
      <c r="I8461" s="25">
        <f t="shared" si="528"/>
        <v>0</v>
      </c>
      <c r="J8461" s="25">
        <f t="shared" si="529"/>
        <v>0</v>
      </c>
      <c r="K8461" s="25">
        <f t="shared" si="530"/>
        <v>1</v>
      </c>
      <c r="L8461" s="25">
        <f t="shared" si="531"/>
        <v>1</v>
      </c>
      <c r="M8461" s="25">
        <v>1</v>
      </c>
      <c r="N8461" s="25" t="e">
        <v>#N/A</v>
      </c>
      <c r="O8461" s="25" t="e">
        <f>VLOOKUP(A8461,'NFkB target TFs'!$E$10:$E$54,1,FALSE)</f>
        <v>#N/A</v>
      </c>
      <c r="P8461" s="25" t="e">
        <f>VLOOKUP(A8461,'all NFkB targets'!$A$6:$A$571,1,FALSE)</f>
        <v>#N/A</v>
      </c>
    </row>
    <row r="8462" spans="1:16" x14ac:dyDescent="0.25">
      <c r="A8462" s="96" t="s">
        <v>15285</v>
      </c>
      <c r="B8462" s="21" t="s">
        <v>15286</v>
      </c>
      <c r="C8462" s="21"/>
      <c r="D8462" s="22">
        <v>0</v>
      </c>
      <c r="E8462" s="24">
        <v>-0.18467263054543157</v>
      </c>
      <c r="F8462" s="24">
        <v>-0.1332265260523742</v>
      </c>
      <c r="G8462" s="24">
        <v>-0.36120644536531771</v>
      </c>
      <c r="H8462" s="24">
        <v>-0.67714861921559111</v>
      </c>
      <c r="I8462" s="25">
        <f t="shared" si="528"/>
        <v>0</v>
      </c>
      <c r="J8462" s="25">
        <f t="shared" si="529"/>
        <v>0</v>
      </c>
      <c r="K8462" s="25">
        <f t="shared" si="530"/>
        <v>0</v>
      </c>
      <c r="L8462" s="25">
        <f t="shared" si="531"/>
        <v>1</v>
      </c>
      <c r="M8462" s="25">
        <v>1</v>
      </c>
      <c r="N8462" s="25" t="e">
        <v>#N/A</v>
      </c>
      <c r="O8462" s="25" t="e">
        <f>VLOOKUP(A8462,'NFkB target TFs'!$E$10:$E$54,1,FALSE)</f>
        <v>#N/A</v>
      </c>
      <c r="P8462" s="25" t="e">
        <f>VLOOKUP(A8462,'all NFkB targets'!$A$6:$A$571,1,FALSE)</f>
        <v>#N/A</v>
      </c>
    </row>
    <row r="8463" spans="1:16" x14ac:dyDescent="0.25">
      <c r="A8463" s="96" t="s">
        <v>15271</v>
      </c>
      <c r="B8463" s="21" t="s">
        <v>15272</v>
      </c>
      <c r="C8463" s="21"/>
      <c r="D8463" s="22">
        <v>0</v>
      </c>
      <c r="E8463" s="24">
        <v>-0.25768261266608811</v>
      </c>
      <c r="F8463" s="24">
        <v>-0.17338893034556568</v>
      </c>
      <c r="G8463" s="24">
        <v>-0.25846485923774537</v>
      </c>
      <c r="H8463" s="24">
        <v>-0.67829242861493177</v>
      </c>
      <c r="I8463" s="25">
        <f t="shared" si="528"/>
        <v>0</v>
      </c>
      <c r="J8463" s="25">
        <f t="shared" si="529"/>
        <v>0</v>
      </c>
      <c r="K8463" s="25">
        <f t="shared" si="530"/>
        <v>0</v>
      </c>
      <c r="L8463" s="25">
        <f t="shared" si="531"/>
        <v>1</v>
      </c>
      <c r="M8463" s="25">
        <v>1</v>
      </c>
      <c r="N8463" s="25" t="e">
        <v>#N/A</v>
      </c>
      <c r="O8463" s="25" t="e">
        <f>VLOOKUP(A8463,'NFkB target TFs'!$E$10:$E$54,1,FALSE)</f>
        <v>#N/A</v>
      </c>
      <c r="P8463" s="25" t="e">
        <f>VLOOKUP(A8463,'all NFkB targets'!$A$6:$A$571,1,FALSE)</f>
        <v>#N/A</v>
      </c>
    </row>
    <row r="8464" spans="1:16" x14ac:dyDescent="0.25">
      <c r="A8464" s="96" t="s">
        <v>15305</v>
      </c>
      <c r="B8464" s="21" t="s">
        <v>15306</v>
      </c>
      <c r="C8464" s="21"/>
      <c r="D8464" s="22">
        <v>0</v>
      </c>
      <c r="E8464" s="28">
        <v>0.11936017318437282</v>
      </c>
      <c r="F8464" s="24">
        <v>-0.48953630352996186</v>
      </c>
      <c r="G8464" s="24">
        <v>-0.34708556085894243</v>
      </c>
      <c r="H8464" s="24">
        <v>-0.67893784324995532</v>
      </c>
      <c r="I8464" s="25">
        <f t="shared" si="528"/>
        <v>0</v>
      </c>
      <c r="J8464" s="25">
        <f t="shared" si="529"/>
        <v>0</v>
      </c>
      <c r="K8464" s="25">
        <f t="shared" si="530"/>
        <v>0</v>
      </c>
      <c r="L8464" s="25">
        <f t="shared" si="531"/>
        <v>1</v>
      </c>
      <c r="M8464" s="25">
        <v>1</v>
      </c>
      <c r="N8464" s="25" t="e">
        <v>#N/A</v>
      </c>
      <c r="O8464" s="25" t="e">
        <f>VLOOKUP(A8464,'NFkB target TFs'!$E$10:$E$54,1,FALSE)</f>
        <v>#N/A</v>
      </c>
      <c r="P8464" s="25" t="e">
        <f>VLOOKUP(A8464,'all NFkB targets'!$A$6:$A$571,1,FALSE)</f>
        <v>#N/A</v>
      </c>
    </row>
    <row r="8465" spans="1:16" x14ac:dyDescent="0.25">
      <c r="A8465" s="96" t="s">
        <v>15387</v>
      </c>
      <c r="B8465" s="21" t="s">
        <v>15388</v>
      </c>
      <c r="C8465" s="21"/>
      <c r="D8465" s="22">
        <v>0</v>
      </c>
      <c r="E8465" s="28">
        <v>1.0202977482398572</v>
      </c>
      <c r="F8465" s="24">
        <v>-0.33138749832568964</v>
      </c>
      <c r="G8465" s="24">
        <v>-0.38617609328236963</v>
      </c>
      <c r="H8465" s="24">
        <v>-0.68372952081499105</v>
      </c>
      <c r="I8465" s="25">
        <f t="shared" si="528"/>
        <v>1</v>
      </c>
      <c r="J8465" s="25">
        <f t="shared" si="529"/>
        <v>0</v>
      </c>
      <c r="K8465" s="25">
        <f t="shared" si="530"/>
        <v>0</v>
      </c>
      <c r="L8465" s="25">
        <f t="shared" si="531"/>
        <v>1</v>
      </c>
      <c r="M8465" s="25">
        <v>1</v>
      </c>
      <c r="N8465" s="25" t="e">
        <v>#N/A</v>
      </c>
      <c r="O8465" s="25" t="e">
        <f>VLOOKUP(A8465,'NFkB target TFs'!$E$10:$E$54,1,FALSE)</f>
        <v>#N/A</v>
      </c>
      <c r="P8465" s="25" t="e">
        <f>VLOOKUP(A8465,'all NFkB targets'!$A$6:$A$571,1,FALSE)</f>
        <v>#N/A</v>
      </c>
    </row>
    <row r="8466" spans="1:16" x14ac:dyDescent="0.25">
      <c r="A8466" s="96" t="s">
        <v>15772</v>
      </c>
      <c r="B8466" s="21" t="s">
        <v>15773</v>
      </c>
      <c r="C8466" s="21"/>
      <c r="D8466" s="22">
        <v>0</v>
      </c>
      <c r="E8466" s="24">
        <v>-0.42221867409042019</v>
      </c>
      <c r="F8466" s="28">
        <v>0.92899188803697186</v>
      </c>
      <c r="G8466" s="24">
        <v>-1.3721561282139063</v>
      </c>
      <c r="H8466" s="24">
        <v>-0.68470438050944826</v>
      </c>
      <c r="I8466" s="25">
        <f t="shared" si="528"/>
        <v>0</v>
      </c>
      <c r="J8466" s="25">
        <f t="shared" si="529"/>
        <v>1</v>
      </c>
      <c r="K8466" s="25">
        <f t="shared" si="530"/>
        <v>1</v>
      </c>
      <c r="L8466" s="25">
        <f t="shared" si="531"/>
        <v>1</v>
      </c>
      <c r="M8466" s="25">
        <v>1</v>
      </c>
      <c r="N8466" s="25" t="e">
        <v>#N/A</v>
      </c>
      <c r="O8466" s="25" t="e">
        <f>VLOOKUP(A8466,'NFkB target TFs'!$E$10:$E$54,1,FALSE)</f>
        <v>#N/A</v>
      </c>
      <c r="P8466" s="25" t="e">
        <f>VLOOKUP(A8466,'all NFkB targets'!$A$6:$A$571,1,FALSE)</f>
        <v>#N/A</v>
      </c>
    </row>
    <row r="8467" spans="1:16" x14ac:dyDescent="0.25">
      <c r="A8467" s="96" t="s">
        <v>15296</v>
      </c>
      <c r="B8467" s="21" t="s">
        <v>941</v>
      </c>
      <c r="C8467" s="21"/>
      <c r="D8467" s="22">
        <v>0</v>
      </c>
      <c r="E8467" s="23">
        <v>-2.9968875835131633E-2</v>
      </c>
      <c r="F8467" s="24">
        <v>-0.39126139070960086</v>
      </c>
      <c r="G8467" s="28">
        <v>0.41434506104098257</v>
      </c>
      <c r="H8467" s="24">
        <v>-0.68529476155236935</v>
      </c>
      <c r="I8467" s="25">
        <f t="shared" si="528"/>
        <v>0</v>
      </c>
      <c r="J8467" s="25">
        <f t="shared" si="529"/>
        <v>0</v>
      </c>
      <c r="K8467" s="25">
        <f t="shared" si="530"/>
        <v>0</v>
      </c>
      <c r="L8467" s="25">
        <f t="shared" si="531"/>
        <v>1</v>
      </c>
      <c r="M8467" s="25">
        <v>1</v>
      </c>
      <c r="N8467" s="25" t="e">
        <v>#N/A</v>
      </c>
      <c r="O8467" s="25" t="e">
        <f>VLOOKUP(A8467,'NFkB target TFs'!$E$10:$E$54,1,FALSE)</f>
        <v>#N/A</v>
      </c>
      <c r="P8467" s="25" t="e">
        <f>VLOOKUP(A8467,'all NFkB targets'!$A$6:$A$571,1,FALSE)</f>
        <v>#N/A</v>
      </c>
    </row>
    <row r="8468" spans="1:16" x14ac:dyDescent="0.25">
      <c r="A8468" s="96" t="s">
        <v>15694</v>
      </c>
      <c r="B8468" s="21" t="s">
        <v>15695</v>
      </c>
      <c r="C8468" s="21"/>
      <c r="D8468" s="22">
        <v>0</v>
      </c>
      <c r="E8468" s="24">
        <v>-0.61545559299369457</v>
      </c>
      <c r="F8468" s="28">
        <v>0.21823528154846158</v>
      </c>
      <c r="G8468" s="24">
        <v>-1.6092918300828969</v>
      </c>
      <c r="H8468" s="24">
        <v>-0.68667647360681372</v>
      </c>
      <c r="I8468" s="25">
        <f t="shared" si="528"/>
        <v>1</v>
      </c>
      <c r="J8468" s="25">
        <f t="shared" si="529"/>
        <v>0</v>
      </c>
      <c r="K8468" s="25">
        <f t="shared" si="530"/>
        <v>1</v>
      </c>
      <c r="L8468" s="25">
        <f t="shared" si="531"/>
        <v>1</v>
      </c>
      <c r="M8468" s="25">
        <v>1</v>
      </c>
      <c r="N8468" s="25" t="e">
        <v>#N/A</v>
      </c>
      <c r="O8468" s="25" t="e">
        <f>VLOOKUP(A8468,'NFkB target TFs'!$E$10:$E$54,1,FALSE)</f>
        <v>#N/A</v>
      </c>
      <c r="P8468" s="25" t="e">
        <f>VLOOKUP(A8468,'all NFkB targets'!$A$6:$A$571,1,FALSE)</f>
        <v>#N/A</v>
      </c>
    </row>
    <row r="8469" spans="1:16" x14ac:dyDescent="0.25">
      <c r="A8469" s="96" t="s">
        <v>16456</v>
      </c>
      <c r="B8469" s="21" t="s">
        <v>16457</v>
      </c>
      <c r="C8469" s="21"/>
      <c r="D8469" s="22">
        <v>0</v>
      </c>
      <c r="E8469" s="24">
        <v>-0.62539765842957795</v>
      </c>
      <c r="F8469" s="24">
        <v>-1.0049027789757974</v>
      </c>
      <c r="G8469" s="24">
        <v>-1.3410886123456658</v>
      </c>
      <c r="H8469" s="24">
        <v>-0.68693850137578016</v>
      </c>
      <c r="I8469" s="25">
        <f t="shared" si="528"/>
        <v>1</v>
      </c>
      <c r="J8469" s="25">
        <f t="shared" si="529"/>
        <v>1</v>
      </c>
      <c r="K8469" s="25">
        <f t="shared" si="530"/>
        <v>1</v>
      </c>
      <c r="L8469" s="25">
        <f t="shared" si="531"/>
        <v>1</v>
      </c>
      <c r="M8469" s="25">
        <v>1</v>
      </c>
      <c r="N8469" s="25" t="e">
        <v>#N/A</v>
      </c>
      <c r="O8469" s="25" t="e">
        <f>VLOOKUP(A8469,'NFkB target TFs'!$E$10:$E$54,1,FALSE)</f>
        <v>#N/A</v>
      </c>
      <c r="P8469" s="25" t="e">
        <f>VLOOKUP(A8469,'all NFkB targets'!$A$6:$A$571,1,FALSE)</f>
        <v>#N/A</v>
      </c>
    </row>
    <row r="8470" spans="1:16" x14ac:dyDescent="0.25">
      <c r="A8470" s="96" t="s">
        <v>15748</v>
      </c>
      <c r="B8470" s="21" t="s">
        <v>15749</v>
      </c>
      <c r="C8470" s="21"/>
      <c r="D8470" s="22">
        <v>0</v>
      </c>
      <c r="E8470" s="23">
        <v>-8.0552064532456794E-2</v>
      </c>
      <c r="F8470" s="24">
        <v>-1.0276029144020995</v>
      </c>
      <c r="G8470" s="24">
        <v>-0.76273303133755843</v>
      </c>
      <c r="H8470" s="24">
        <v>-0.68754549612776894</v>
      </c>
      <c r="I8470" s="25">
        <f t="shared" si="528"/>
        <v>0</v>
      </c>
      <c r="J8470" s="25">
        <f t="shared" si="529"/>
        <v>1</v>
      </c>
      <c r="K8470" s="25">
        <f t="shared" si="530"/>
        <v>1</v>
      </c>
      <c r="L8470" s="25">
        <f t="shared" si="531"/>
        <v>1</v>
      </c>
      <c r="M8470" s="25">
        <v>1</v>
      </c>
      <c r="N8470" s="25" t="e">
        <v>#N/A</v>
      </c>
      <c r="O8470" s="25" t="e">
        <f>VLOOKUP(A8470,'NFkB target TFs'!$E$10:$E$54,1,FALSE)</f>
        <v>#N/A</v>
      </c>
      <c r="P8470" s="25" t="e">
        <f>VLOOKUP(A8470,'all NFkB targets'!$A$6:$A$571,1,FALSE)</f>
        <v>#N/A</v>
      </c>
    </row>
    <row r="8471" spans="1:16" x14ac:dyDescent="0.25">
      <c r="A8471" s="96" t="s">
        <v>16132</v>
      </c>
      <c r="B8471" s="21" t="s">
        <v>16133</v>
      </c>
      <c r="C8471" s="21"/>
      <c r="D8471" s="22">
        <v>0</v>
      </c>
      <c r="E8471" s="24">
        <v>-0.93681207672866584</v>
      </c>
      <c r="F8471" s="24">
        <v>-0.67674581619437768</v>
      </c>
      <c r="G8471" s="24">
        <v>-0.75474298336433054</v>
      </c>
      <c r="H8471" s="24">
        <v>-0.69375090671998685</v>
      </c>
      <c r="I8471" s="25">
        <f t="shared" si="528"/>
        <v>1</v>
      </c>
      <c r="J8471" s="25">
        <f t="shared" si="529"/>
        <v>1</v>
      </c>
      <c r="K8471" s="25">
        <f t="shared" si="530"/>
        <v>1</v>
      </c>
      <c r="L8471" s="25">
        <f t="shared" si="531"/>
        <v>1</v>
      </c>
      <c r="M8471" s="25">
        <v>1</v>
      </c>
      <c r="N8471" s="25" t="e">
        <v>#N/A</v>
      </c>
      <c r="O8471" s="25" t="e">
        <f>VLOOKUP(A8471,'NFkB target TFs'!$E$10:$E$54,1,FALSE)</f>
        <v>#N/A</v>
      </c>
      <c r="P8471" s="25" t="e">
        <f>VLOOKUP(A8471,'all NFkB targets'!$A$6:$A$571,1,FALSE)</f>
        <v>#N/A</v>
      </c>
    </row>
    <row r="8472" spans="1:16" x14ac:dyDescent="0.25">
      <c r="A8472" s="96" t="s">
        <v>15590</v>
      </c>
      <c r="B8472" s="21" t="s">
        <v>15591</v>
      </c>
      <c r="C8472" s="21"/>
      <c r="D8472" s="22">
        <v>0</v>
      </c>
      <c r="E8472" s="23">
        <v>-1.3965938273195913E-2</v>
      </c>
      <c r="F8472" s="24">
        <v>-0.13359723501573045</v>
      </c>
      <c r="G8472" s="24">
        <v>-0.9742843007407278</v>
      </c>
      <c r="H8472" s="24">
        <v>-0.69512757567438077</v>
      </c>
      <c r="I8472" s="25">
        <f t="shared" si="528"/>
        <v>0</v>
      </c>
      <c r="J8472" s="25">
        <f t="shared" si="529"/>
        <v>0</v>
      </c>
      <c r="K8472" s="25">
        <f t="shared" si="530"/>
        <v>1</v>
      </c>
      <c r="L8472" s="25">
        <f t="shared" si="531"/>
        <v>1</v>
      </c>
      <c r="M8472" s="25">
        <v>1</v>
      </c>
      <c r="N8472" s="25" t="e">
        <v>#N/A</v>
      </c>
      <c r="O8472" s="25" t="e">
        <f>VLOOKUP(A8472,'NFkB target TFs'!$E$10:$E$54,1,FALSE)</f>
        <v>#N/A</v>
      </c>
      <c r="P8472" s="25" t="e">
        <f>VLOOKUP(A8472,'all NFkB targets'!$A$6:$A$571,1,FALSE)</f>
        <v>#N/A</v>
      </c>
    </row>
    <row r="8473" spans="1:16" x14ac:dyDescent="0.25">
      <c r="A8473" s="96" t="s">
        <v>15573</v>
      </c>
      <c r="B8473" s="21" t="s">
        <v>15574</v>
      </c>
      <c r="C8473" s="21"/>
      <c r="D8473" s="22">
        <v>0</v>
      </c>
      <c r="E8473" s="24">
        <v>-0.19260912874934405</v>
      </c>
      <c r="F8473" s="24">
        <v>-0.1646123525935877</v>
      </c>
      <c r="G8473" s="24">
        <v>-0.81289241988156491</v>
      </c>
      <c r="H8473" s="24">
        <v>-0.69559957664624805</v>
      </c>
      <c r="I8473" s="25">
        <f t="shared" si="528"/>
        <v>0</v>
      </c>
      <c r="J8473" s="25">
        <f t="shared" si="529"/>
        <v>0</v>
      </c>
      <c r="K8473" s="25">
        <f t="shared" si="530"/>
        <v>1</v>
      </c>
      <c r="L8473" s="25">
        <f t="shared" si="531"/>
        <v>1</v>
      </c>
      <c r="M8473" s="25">
        <v>1</v>
      </c>
      <c r="N8473" s="25" t="e">
        <v>#N/A</v>
      </c>
      <c r="O8473" s="25" t="e">
        <f>VLOOKUP(A8473,'NFkB target TFs'!$E$10:$E$54,1,FALSE)</f>
        <v>#N/A</v>
      </c>
      <c r="P8473" s="25" t="e">
        <f>VLOOKUP(A8473,'all NFkB targets'!$A$6:$A$571,1,FALSE)</f>
        <v>#N/A</v>
      </c>
    </row>
    <row r="8474" spans="1:16" x14ac:dyDescent="0.25">
      <c r="A8474" s="96" t="s">
        <v>15408</v>
      </c>
      <c r="B8474" s="21" t="s">
        <v>15409</v>
      </c>
      <c r="C8474" s="21"/>
      <c r="D8474" s="22">
        <v>0</v>
      </c>
      <c r="E8474" s="24">
        <v>-0.39699332380908264</v>
      </c>
      <c r="F8474" s="24">
        <v>-1.7939471029231113</v>
      </c>
      <c r="G8474" s="24">
        <v>-0.20917168718015422</v>
      </c>
      <c r="H8474" s="24">
        <v>-0.69565029348887675</v>
      </c>
      <c r="I8474" s="25">
        <f t="shared" si="528"/>
        <v>0</v>
      </c>
      <c r="J8474" s="25">
        <f t="shared" si="529"/>
        <v>1</v>
      </c>
      <c r="K8474" s="25">
        <f t="shared" si="530"/>
        <v>0</v>
      </c>
      <c r="L8474" s="25">
        <f t="shared" si="531"/>
        <v>1</v>
      </c>
      <c r="M8474" s="25">
        <v>1</v>
      </c>
      <c r="N8474" s="25" t="e">
        <v>#N/A</v>
      </c>
      <c r="O8474" s="25" t="e">
        <f>VLOOKUP(A8474,'NFkB target TFs'!$E$10:$E$54,1,FALSE)</f>
        <v>#N/A</v>
      </c>
      <c r="P8474" s="25" t="e">
        <f>VLOOKUP(A8474,'all NFkB targets'!$A$6:$A$571,1,FALSE)</f>
        <v>#N/A</v>
      </c>
    </row>
    <row r="8475" spans="1:16" x14ac:dyDescent="0.25">
      <c r="A8475" s="96" t="s">
        <v>15320</v>
      </c>
      <c r="B8475" s="21" t="s">
        <v>16547</v>
      </c>
      <c r="C8475" s="21" t="s">
        <v>19551</v>
      </c>
      <c r="D8475" s="22">
        <v>0</v>
      </c>
      <c r="E8475" s="28">
        <v>0.49185309632967494</v>
      </c>
      <c r="F8475" s="23">
        <v>1.770200173345873E-2</v>
      </c>
      <c r="G8475" s="24">
        <v>-0.39915347798876122</v>
      </c>
      <c r="H8475" s="24">
        <v>-0.69594016381646662</v>
      </c>
      <c r="I8475" s="25">
        <f t="shared" ref="I8475:I8538" si="532">IF(ABS(E8475)&gt;0.585,1,0)</f>
        <v>0</v>
      </c>
      <c r="J8475" s="25">
        <f t="shared" ref="J8475:J8538" si="533">IF(ABS(F8475)&gt;0.585,1,0)</f>
        <v>0</v>
      </c>
      <c r="K8475" s="25">
        <f t="shared" ref="K8475:K8538" si="534">IF(ABS(G8475)&gt;0.585,1,0)</f>
        <v>0</v>
      </c>
      <c r="L8475" s="25">
        <f t="shared" ref="L8475:L8538" si="535">IF(ABS(H8475)&gt;0.585,1,0)</f>
        <v>1</v>
      </c>
      <c r="M8475" s="25">
        <v>1</v>
      </c>
      <c r="N8475" s="25" t="e">
        <v>#N/A</v>
      </c>
      <c r="O8475" s="25" t="e">
        <f>VLOOKUP(A8475,'NFkB target TFs'!$E$10:$E$54,1,FALSE)</f>
        <v>#N/A</v>
      </c>
      <c r="P8475" s="25" t="e">
        <f>VLOOKUP(A8475,'all NFkB targets'!$A$6:$A$571,1,FALSE)</f>
        <v>#N/A</v>
      </c>
    </row>
    <row r="8476" spans="1:16" x14ac:dyDescent="0.25">
      <c r="A8476" s="96" t="s">
        <v>15307</v>
      </c>
      <c r="B8476" s="21" t="s">
        <v>15308</v>
      </c>
      <c r="C8476" s="21"/>
      <c r="D8476" s="22">
        <v>0</v>
      </c>
      <c r="E8476" s="24">
        <v>-0.20336211026821549</v>
      </c>
      <c r="F8476" s="28">
        <v>0.30365166087625151</v>
      </c>
      <c r="G8476" s="28">
        <v>0.32819355729590366</v>
      </c>
      <c r="H8476" s="24">
        <v>-0.69611430720152223</v>
      </c>
      <c r="I8476" s="25">
        <f t="shared" si="532"/>
        <v>0</v>
      </c>
      <c r="J8476" s="25">
        <f t="shared" si="533"/>
        <v>0</v>
      </c>
      <c r="K8476" s="25">
        <f t="shared" si="534"/>
        <v>0</v>
      </c>
      <c r="L8476" s="25">
        <f t="shared" si="535"/>
        <v>1</v>
      </c>
      <c r="M8476" s="25">
        <v>1</v>
      </c>
      <c r="N8476" s="25" t="e">
        <v>#N/A</v>
      </c>
      <c r="O8476" s="25" t="e">
        <f>VLOOKUP(A8476,'NFkB target TFs'!$E$10:$E$54,1,FALSE)</f>
        <v>#N/A</v>
      </c>
      <c r="P8476" s="25" t="e">
        <f>VLOOKUP(A8476,'all NFkB targets'!$A$6:$A$571,1,FALSE)</f>
        <v>#N/A</v>
      </c>
    </row>
    <row r="8477" spans="1:16" x14ac:dyDescent="0.25">
      <c r="A8477" s="96" t="s">
        <v>15309</v>
      </c>
      <c r="B8477" s="21" t="s">
        <v>15310</v>
      </c>
      <c r="C8477" s="21"/>
      <c r="D8477" s="22">
        <v>0</v>
      </c>
      <c r="E8477" s="23">
        <v>-7.5062948974027752E-2</v>
      </c>
      <c r="F8477" s="23">
        <v>-3.4292669018228833E-2</v>
      </c>
      <c r="G8477" s="24">
        <v>-0.20486209487241241</v>
      </c>
      <c r="H8477" s="24">
        <v>-0.70083632055301681</v>
      </c>
      <c r="I8477" s="25">
        <f t="shared" si="532"/>
        <v>0</v>
      </c>
      <c r="J8477" s="25">
        <f t="shared" si="533"/>
        <v>0</v>
      </c>
      <c r="K8477" s="25">
        <f t="shared" si="534"/>
        <v>0</v>
      </c>
      <c r="L8477" s="25">
        <f t="shared" si="535"/>
        <v>1</v>
      </c>
      <c r="M8477" s="25">
        <v>1</v>
      </c>
      <c r="N8477" s="25" t="e">
        <v>#N/A</v>
      </c>
      <c r="O8477" s="25" t="e">
        <f>VLOOKUP(A8477,'NFkB target TFs'!$E$10:$E$54,1,FALSE)</f>
        <v>#N/A</v>
      </c>
      <c r="P8477" s="25" t="e">
        <f>VLOOKUP(A8477,'all NFkB targets'!$A$6:$A$571,1,FALSE)</f>
        <v>#N/A</v>
      </c>
    </row>
    <row r="8478" spans="1:16" x14ac:dyDescent="0.25">
      <c r="A8478" s="96" t="s">
        <v>15613</v>
      </c>
      <c r="B8478" s="21" t="s">
        <v>15614</v>
      </c>
      <c r="C8478" s="21"/>
      <c r="D8478" s="22">
        <v>0</v>
      </c>
      <c r="E8478" s="23">
        <v>4.1621152391952188E-2</v>
      </c>
      <c r="F8478" s="24">
        <v>-0.12129855525830088</v>
      </c>
      <c r="G8478" s="24">
        <v>-0.6375397189365053</v>
      </c>
      <c r="H8478" s="24">
        <v>-0.70234772037421511</v>
      </c>
      <c r="I8478" s="25">
        <f t="shared" si="532"/>
        <v>0</v>
      </c>
      <c r="J8478" s="25">
        <f t="shared" si="533"/>
        <v>0</v>
      </c>
      <c r="K8478" s="25">
        <f t="shared" si="534"/>
        <v>1</v>
      </c>
      <c r="L8478" s="25">
        <f t="shared" si="535"/>
        <v>1</v>
      </c>
      <c r="M8478" s="25">
        <v>1</v>
      </c>
      <c r="N8478" s="25" t="e">
        <v>#N/A</v>
      </c>
      <c r="O8478" s="25" t="e">
        <f>VLOOKUP(A8478,'NFkB target TFs'!$E$10:$E$54,1,FALSE)</f>
        <v>#N/A</v>
      </c>
      <c r="P8478" s="25" t="e">
        <f>VLOOKUP(A8478,'all NFkB targets'!$A$6:$A$571,1,FALSE)</f>
        <v>#N/A</v>
      </c>
    </row>
    <row r="8479" spans="1:16" x14ac:dyDescent="0.25">
      <c r="A8479" s="96" t="s">
        <v>15223</v>
      </c>
      <c r="B8479" s="21" t="s">
        <v>15224</v>
      </c>
      <c r="C8479" s="21"/>
      <c r="D8479" s="22">
        <v>0</v>
      </c>
      <c r="E8479" s="23">
        <v>-0.10498414347442366</v>
      </c>
      <c r="F8479" s="23">
        <v>-0.10473387995174332</v>
      </c>
      <c r="G8479" s="24">
        <v>-0.3658115803713804</v>
      </c>
      <c r="H8479" s="24">
        <v>-0.7037129284584539</v>
      </c>
      <c r="I8479" s="25">
        <f t="shared" si="532"/>
        <v>0</v>
      </c>
      <c r="J8479" s="25">
        <f t="shared" si="533"/>
        <v>0</v>
      </c>
      <c r="K8479" s="25">
        <f t="shared" si="534"/>
        <v>0</v>
      </c>
      <c r="L8479" s="25">
        <f t="shared" si="535"/>
        <v>1</v>
      </c>
      <c r="M8479" s="25">
        <v>1</v>
      </c>
      <c r="N8479" s="25" t="e">
        <v>#N/A</v>
      </c>
      <c r="O8479" s="25" t="e">
        <f>VLOOKUP(A8479,'NFkB target TFs'!$E$10:$E$54,1,FALSE)</f>
        <v>#N/A</v>
      </c>
      <c r="P8479" s="25" t="e">
        <f>VLOOKUP(A8479,'all NFkB targets'!$A$6:$A$571,1,FALSE)</f>
        <v>#N/A</v>
      </c>
    </row>
    <row r="8480" spans="1:16" x14ac:dyDescent="0.25">
      <c r="A8480" s="96" t="s">
        <v>15399</v>
      </c>
      <c r="B8480" s="21" t="s">
        <v>15400</v>
      </c>
      <c r="C8480" s="21"/>
      <c r="D8480" s="22">
        <v>0</v>
      </c>
      <c r="E8480" s="24">
        <v>-0.50026140514491757</v>
      </c>
      <c r="F8480" s="28">
        <v>2.6404104199939082</v>
      </c>
      <c r="G8480" s="28">
        <v>0.29575603853420052</v>
      </c>
      <c r="H8480" s="24">
        <v>-0.70464126601102273</v>
      </c>
      <c r="I8480" s="25">
        <f t="shared" si="532"/>
        <v>0</v>
      </c>
      <c r="J8480" s="25">
        <f t="shared" si="533"/>
        <v>1</v>
      </c>
      <c r="K8480" s="25">
        <f t="shared" si="534"/>
        <v>0</v>
      </c>
      <c r="L8480" s="25">
        <f t="shared" si="535"/>
        <v>1</v>
      </c>
      <c r="M8480" s="25">
        <v>1</v>
      </c>
      <c r="N8480" s="25" t="e">
        <v>#N/A</v>
      </c>
      <c r="O8480" s="25" t="e">
        <f>VLOOKUP(A8480,'NFkB target TFs'!$E$10:$E$54,1,FALSE)</f>
        <v>#N/A</v>
      </c>
      <c r="P8480" s="25" t="e">
        <f>VLOOKUP(A8480,'all NFkB targets'!$A$6:$A$571,1,FALSE)</f>
        <v>#N/A</v>
      </c>
    </row>
    <row r="8481" spans="1:16" x14ac:dyDescent="0.25">
      <c r="A8481" s="96" t="s">
        <v>15875</v>
      </c>
      <c r="B8481" s="21" t="s">
        <v>15876</v>
      </c>
      <c r="C8481" s="21"/>
      <c r="D8481" s="22">
        <v>0</v>
      </c>
      <c r="E8481" s="23">
        <v>4.045606654183697E-2</v>
      </c>
      <c r="F8481" s="24">
        <v>-0.84682239458841047</v>
      </c>
      <c r="G8481" s="24">
        <v>-0.92892038738687355</v>
      </c>
      <c r="H8481" s="24">
        <v>-0.70828665395704182</v>
      </c>
      <c r="I8481" s="25">
        <f t="shared" si="532"/>
        <v>0</v>
      </c>
      <c r="J8481" s="25">
        <f t="shared" si="533"/>
        <v>1</v>
      </c>
      <c r="K8481" s="25">
        <f t="shared" si="534"/>
        <v>1</v>
      </c>
      <c r="L8481" s="25">
        <f t="shared" si="535"/>
        <v>1</v>
      </c>
      <c r="M8481" s="25">
        <v>1</v>
      </c>
      <c r="N8481" s="25" t="e">
        <v>#N/A</v>
      </c>
      <c r="O8481" s="25" t="e">
        <f>VLOOKUP(A8481,'NFkB target TFs'!$E$10:$E$54,1,FALSE)</f>
        <v>#N/A</v>
      </c>
      <c r="P8481" s="25" t="e">
        <f>VLOOKUP(A8481,'all NFkB targets'!$A$6:$A$571,1,FALSE)</f>
        <v>#N/A</v>
      </c>
    </row>
    <row r="8482" spans="1:16" x14ac:dyDescent="0.25">
      <c r="A8482" s="96" t="s">
        <v>15265</v>
      </c>
      <c r="B8482" s="21" t="s">
        <v>15266</v>
      </c>
      <c r="C8482" s="21"/>
      <c r="D8482" s="22">
        <v>0</v>
      </c>
      <c r="E8482" s="23">
        <v>4.7072085358371284E-2</v>
      </c>
      <c r="F8482" s="28">
        <v>0.15431918808422607</v>
      </c>
      <c r="G8482" s="24">
        <v>-0.1746640194523264</v>
      </c>
      <c r="H8482" s="24">
        <v>-0.70848872515051864</v>
      </c>
      <c r="I8482" s="25">
        <f t="shared" si="532"/>
        <v>0</v>
      </c>
      <c r="J8482" s="25">
        <f t="shared" si="533"/>
        <v>0</v>
      </c>
      <c r="K8482" s="25">
        <f t="shared" si="534"/>
        <v>0</v>
      </c>
      <c r="L8482" s="25">
        <f t="shared" si="535"/>
        <v>1</v>
      </c>
      <c r="M8482" s="25">
        <v>1</v>
      </c>
      <c r="N8482" s="25" t="e">
        <v>#N/A</v>
      </c>
      <c r="O8482" s="25" t="e">
        <f>VLOOKUP(A8482,'NFkB target TFs'!$E$10:$E$54,1,FALSE)</f>
        <v>#N/A</v>
      </c>
      <c r="P8482" s="25" t="e">
        <f>VLOOKUP(A8482,'all NFkB targets'!$A$6:$A$571,1,FALSE)</f>
        <v>#N/A</v>
      </c>
    </row>
    <row r="8483" spans="1:16" x14ac:dyDescent="0.25">
      <c r="A8483" s="96" t="s">
        <v>16021</v>
      </c>
      <c r="B8483" s="21" t="s">
        <v>16022</v>
      </c>
      <c r="C8483" s="21"/>
      <c r="D8483" s="22">
        <v>0</v>
      </c>
      <c r="E8483" s="28">
        <v>0.27636466998972559</v>
      </c>
      <c r="F8483" s="28">
        <v>0.79714398154559218</v>
      </c>
      <c r="G8483" s="24">
        <v>-0.7362014295290723</v>
      </c>
      <c r="H8483" s="24">
        <v>-0.71203748448389981</v>
      </c>
      <c r="I8483" s="25">
        <f t="shared" si="532"/>
        <v>0</v>
      </c>
      <c r="J8483" s="25">
        <f t="shared" si="533"/>
        <v>1</v>
      </c>
      <c r="K8483" s="25">
        <f t="shared" si="534"/>
        <v>1</v>
      </c>
      <c r="L8483" s="25">
        <f t="shared" si="535"/>
        <v>1</v>
      </c>
      <c r="M8483" s="25">
        <v>1</v>
      </c>
      <c r="N8483" s="25" t="e">
        <v>#N/A</v>
      </c>
      <c r="O8483" s="25" t="e">
        <f>VLOOKUP(A8483,'NFkB target TFs'!$E$10:$E$54,1,FALSE)</f>
        <v>#N/A</v>
      </c>
      <c r="P8483" s="25" t="e">
        <f>VLOOKUP(A8483,'all NFkB targets'!$A$6:$A$571,1,FALSE)</f>
        <v>#N/A</v>
      </c>
    </row>
    <row r="8484" spans="1:16" x14ac:dyDescent="0.25">
      <c r="A8484" s="96" t="s">
        <v>16083</v>
      </c>
      <c r="B8484" s="21" t="s">
        <v>16084</v>
      </c>
      <c r="C8484" s="21"/>
      <c r="D8484" s="22">
        <v>0</v>
      </c>
      <c r="E8484" s="23">
        <v>-8.4397992869175084E-2</v>
      </c>
      <c r="F8484" s="24">
        <v>-0.66474157470015394</v>
      </c>
      <c r="G8484" s="24">
        <v>-0.65685937362846525</v>
      </c>
      <c r="H8484" s="24">
        <v>-0.71506060629749657</v>
      </c>
      <c r="I8484" s="25">
        <f t="shared" si="532"/>
        <v>0</v>
      </c>
      <c r="J8484" s="25">
        <f t="shared" si="533"/>
        <v>1</v>
      </c>
      <c r="K8484" s="25">
        <f t="shared" si="534"/>
        <v>1</v>
      </c>
      <c r="L8484" s="25">
        <f t="shared" si="535"/>
        <v>1</v>
      </c>
      <c r="M8484" s="25">
        <v>1</v>
      </c>
      <c r="N8484" s="25" t="e">
        <v>#N/A</v>
      </c>
      <c r="O8484" s="25" t="e">
        <f>VLOOKUP(A8484,'NFkB target TFs'!$E$10:$E$54,1,FALSE)</f>
        <v>#N/A</v>
      </c>
      <c r="P8484" s="25" t="e">
        <f>VLOOKUP(A8484,'all NFkB targets'!$A$6:$A$571,1,FALSE)</f>
        <v>#N/A</v>
      </c>
    </row>
    <row r="8485" spans="1:16" x14ac:dyDescent="0.25">
      <c r="A8485" s="96" t="s">
        <v>16260</v>
      </c>
      <c r="B8485" s="21" t="s">
        <v>16261</v>
      </c>
      <c r="C8485" s="21"/>
      <c r="D8485" s="22">
        <v>0</v>
      </c>
      <c r="E8485" s="28">
        <v>3.5683659901904612</v>
      </c>
      <c r="F8485" s="28">
        <v>0.72637883905670009</v>
      </c>
      <c r="G8485" s="28">
        <v>4.6562799052228092</v>
      </c>
      <c r="H8485" s="24">
        <v>-0.71714480300143668</v>
      </c>
      <c r="I8485" s="25">
        <f t="shared" si="532"/>
        <v>1</v>
      </c>
      <c r="J8485" s="25">
        <f t="shared" si="533"/>
        <v>1</v>
      </c>
      <c r="K8485" s="25">
        <f t="shared" si="534"/>
        <v>1</v>
      </c>
      <c r="L8485" s="25">
        <f t="shared" si="535"/>
        <v>1</v>
      </c>
      <c r="M8485" s="25">
        <v>1</v>
      </c>
      <c r="N8485" s="25" t="e">
        <v>#N/A</v>
      </c>
      <c r="O8485" s="25" t="e">
        <f>VLOOKUP(A8485,'NFkB target TFs'!$E$10:$E$54,1,FALSE)</f>
        <v>#N/A</v>
      </c>
      <c r="P8485" s="25" t="e">
        <f>VLOOKUP(A8485,'all NFkB targets'!$A$6:$A$571,1,FALSE)</f>
        <v>#N/A</v>
      </c>
    </row>
    <row r="8486" spans="1:16" x14ac:dyDescent="0.25">
      <c r="A8486" s="96" t="s">
        <v>16473</v>
      </c>
      <c r="B8486" s="21" t="s">
        <v>941</v>
      </c>
      <c r="C8486" s="21"/>
      <c r="D8486" s="22">
        <v>0</v>
      </c>
      <c r="E8486" s="24">
        <v>-0.78434391015942773</v>
      </c>
      <c r="F8486" s="28">
        <v>0.66915846119497757</v>
      </c>
      <c r="G8486" s="24">
        <v>-0.66921104336154791</v>
      </c>
      <c r="H8486" s="24">
        <v>-0.72856719230308942</v>
      </c>
      <c r="I8486" s="25">
        <f t="shared" si="532"/>
        <v>1</v>
      </c>
      <c r="J8486" s="25">
        <f t="shared" si="533"/>
        <v>1</v>
      </c>
      <c r="K8486" s="25">
        <f t="shared" si="534"/>
        <v>1</v>
      </c>
      <c r="L8486" s="25">
        <f t="shared" si="535"/>
        <v>1</v>
      </c>
      <c r="M8486" s="25">
        <v>1</v>
      </c>
      <c r="N8486" s="25" t="e">
        <v>#N/A</v>
      </c>
      <c r="O8486" s="25" t="e">
        <f>VLOOKUP(A8486,'NFkB target TFs'!$E$10:$E$54,1,FALSE)</f>
        <v>#N/A</v>
      </c>
      <c r="P8486" s="25" t="e">
        <f>VLOOKUP(A8486,'all NFkB targets'!$A$6:$A$571,1,FALSE)</f>
        <v>#N/A</v>
      </c>
    </row>
    <row r="8487" spans="1:16" x14ac:dyDescent="0.25">
      <c r="A8487" s="96" t="s">
        <v>15315</v>
      </c>
      <c r="B8487" s="21" t="s">
        <v>15316</v>
      </c>
      <c r="C8487" s="21"/>
      <c r="D8487" s="22">
        <v>0</v>
      </c>
      <c r="E8487" s="24">
        <v>-0.1495327246207416</v>
      </c>
      <c r="F8487" s="23">
        <v>5.8839092181685843E-2</v>
      </c>
      <c r="G8487" s="28">
        <v>0.16662093806907813</v>
      </c>
      <c r="H8487" s="24">
        <v>-0.73465981213043674</v>
      </c>
      <c r="I8487" s="25">
        <f t="shared" si="532"/>
        <v>0</v>
      </c>
      <c r="J8487" s="25">
        <f t="shared" si="533"/>
        <v>0</v>
      </c>
      <c r="K8487" s="25">
        <f t="shared" si="534"/>
        <v>0</v>
      </c>
      <c r="L8487" s="25">
        <f t="shared" si="535"/>
        <v>1</v>
      </c>
      <c r="M8487" s="25">
        <v>1</v>
      </c>
      <c r="N8487" s="25" t="e">
        <v>#N/A</v>
      </c>
      <c r="O8487" s="25" t="e">
        <f>VLOOKUP(A8487,'NFkB target TFs'!$E$10:$E$54,1,FALSE)</f>
        <v>#N/A</v>
      </c>
      <c r="P8487" s="25" t="e">
        <f>VLOOKUP(A8487,'all NFkB targets'!$A$6:$A$571,1,FALSE)</f>
        <v>#N/A</v>
      </c>
    </row>
    <row r="8488" spans="1:16" x14ac:dyDescent="0.25">
      <c r="A8488" s="96" t="s">
        <v>15529</v>
      </c>
      <c r="B8488" s="21" t="s">
        <v>15530</v>
      </c>
      <c r="C8488" s="21"/>
      <c r="D8488" s="22">
        <v>0</v>
      </c>
      <c r="E8488" s="23">
        <v>2.3705580199217941E-2</v>
      </c>
      <c r="F8488" s="24">
        <v>-0.48216113065290178</v>
      </c>
      <c r="G8488" s="24">
        <v>-0.64443840549765719</v>
      </c>
      <c r="H8488" s="24">
        <v>-0.73692805427527774</v>
      </c>
      <c r="I8488" s="25">
        <f t="shared" si="532"/>
        <v>0</v>
      </c>
      <c r="J8488" s="25">
        <f t="shared" si="533"/>
        <v>0</v>
      </c>
      <c r="K8488" s="25">
        <f t="shared" si="534"/>
        <v>1</v>
      </c>
      <c r="L8488" s="25">
        <f t="shared" si="535"/>
        <v>1</v>
      </c>
      <c r="M8488" s="25">
        <v>1</v>
      </c>
      <c r="N8488" s="25" t="e">
        <v>#N/A</v>
      </c>
      <c r="O8488" s="25" t="e">
        <f>VLOOKUP(A8488,'NFkB target TFs'!$E$10:$E$54,1,FALSE)</f>
        <v>#N/A</v>
      </c>
      <c r="P8488" s="25" t="e">
        <f>VLOOKUP(A8488,'all NFkB targets'!$A$6:$A$571,1,FALSE)</f>
        <v>#N/A</v>
      </c>
    </row>
    <row r="8489" spans="1:16" x14ac:dyDescent="0.25">
      <c r="A8489" s="96" t="s">
        <v>16183</v>
      </c>
      <c r="B8489" s="21" t="s">
        <v>16184</v>
      </c>
      <c r="C8489" s="21"/>
      <c r="D8489" s="22">
        <v>0</v>
      </c>
      <c r="E8489" s="28">
        <v>0.83313572565999472</v>
      </c>
      <c r="F8489" s="24">
        <v>-1.3823007128668443</v>
      </c>
      <c r="G8489" s="24">
        <v>-0.77744769668401348</v>
      </c>
      <c r="H8489" s="24">
        <v>-0.73899790890615846</v>
      </c>
      <c r="I8489" s="25">
        <f t="shared" si="532"/>
        <v>1</v>
      </c>
      <c r="J8489" s="25">
        <f t="shared" si="533"/>
        <v>1</v>
      </c>
      <c r="K8489" s="25">
        <f t="shared" si="534"/>
        <v>1</v>
      </c>
      <c r="L8489" s="25">
        <f t="shared" si="535"/>
        <v>1</v>
      </c>
      <c r="M8489" s="25">
        <v>1</v>
      </c>
      <c r="N8489" s="25" t="e">
        <v>#N/A</v>
      </c>
      <c r="O8489" s="25" t="e">
        <f>VLOOKUP(A8489,'NFkB target TFs'!$E$10:$E$54,1,FALSE)</f>
        <v>#N/A</v>
      </c>
      <c r="P8489" s="25" t="e">
        <f>VLOOKUP(A8489,'all NFkB targets'!$A$6:$A$571,1,FALSE)</f>
        <v>#N/A</v>
      </c>
    </row>
    <row r="8490" spans="1:16" x14ac:dyDescent="0.25">
      <c r="A8490" s="96" t="s">
        <v>15235</v>
      </c>
      <c r="B8490" s="21" t="s">
        <v>941</v>
      </c>
      <c r="C8490" s="21"/>
      <c r="D8490" s="22">
        <v>0</v>
      </c>
      <c r="E8490" s="28">
        <v>0.18256182712023772</v>
      </c>
      <c r="F8490" s="23">
        <v>-5.3049330841870294E-2</v>
      </c>
      <c r="G8490" s="24">
        <v>-0.54358015545715699</v>
      </c>
      <c r="H8490" s="24">
        <v>-0.73935205965355122</v>
      </c>
      <c r="I8490" s="25">
        <f t="shared" si="532"/>
        <v>0</v>
      </c>
      <c r="J8490" s="25">
        <f t="shared" si="533"/>
        <v>0</v>
      </c>
      <c r="K8490" s="25">
        <f t="shared" si="534"/>
        <v>0</v>
      </c>
      <c r="L8490" s="25">
        <f t="shared" si="535"/>
        <v>1</v>
      </c>
      <c r="M8490" s="25">
        <v>1</v>
      </c>
      <c r="N8490" s="25" t="e">
        <v>#N/A</v>
      </c>
      <c r="O8490" s="25" t="e">
        <f>VLOOKUP(A8490,'NFkB target TFs'!$E$10:$E$54,1,FALSE)</f>
        <v>#N/A</v>
      </c>
      <c r="P8490" s="25" t="e">
        <f>VLOOKUP(A8490,'all NFkB targets'!$A$6:$A$571,1,FALSE)</f>
        <v>#N/A</v>
      </c>
    </row>
    <row r="8491" spans="1:16" x14ac:dyDescent="0.25">
      <c r="A8491" s="96" t="s">
        <v>15249</v>
      </c>
      <c r="B8491" s="21" t="s">
        <v>15250</v>
      </c>
      <c r="C8491" s="21"/>
      <c r="D8491" s="22">
        <v>0</v>
      </c>
      <c r="E8491" s="24">
        <v>-0.36559039631483381</v>
      </c>
      <c r="F8491" s="28">
        <v>0.23406868929988056</v>
      </c>
      <c r="G8491" s="28">
        <v>0.53004416585291869</v>
      </c>
      <c r="H8491" s="24">
        <v>-0.73986487773153031</v>
      </c>
      <c r="I8491" s="25">
        <f t="shared" si="532"/>
        <v>0</v>
      </c>
      <c r="J8491" s="25">
        <f t="shared" si="533"/>
        <v>0</v>
      </c>
      <c r="K8491" s="25">
        <f t="shared" si="534"/>
        <v>0</v>
      </c>
      <c r="L8491" s="25">
        <f t="shared" si="535"/>
        <v>1</v>
      </c>
      <c r="M8491" s="25">
        <v>1</v>
      </c>
      <c r="N8491" s="25" t="e">
        <v>#N/A</v>
      </c>
      <c r="O8491" s="25" t="e">
        <f>VLOOKUP(A8491,'NFkB target TFs'!$E$10:$E$54,1,FALSE)</f>
        <v>#N/A</v>
      </c>
      <c r="P8491" s="25" t="e">
        <f>VLOOKUP(A8491,'all NFkB targets'!$A$6:$A$571,1,FALSE)</f>
        <v>#N/A</v>
      </c>
    </row>
    <row r="8492" spans="1:16" x14ac:dyDescent="0.25">
      <c r="A8492" s="96" t="s">
        <v>15241</v>
      </c>
      <c r="B8492" s="21" t="s">
        <v>15242</v>
      </c>
      <c r="C8492" s="21"/>
      <c r="D8492" s="22">
        <v>0</v>
      </c>
      <c r="E8492" s="23">
        <v>8.0831965294284908E-2</v>
      </c>
      <c r="F8492" s="24">
        <v>-0.29825898785245775</v>
      </c>
      <c r="G8492" s="23">
        <v>-8.8679745634840809E-2</v>
      </c>
      <c r="H8492" s="24">
        <v>-0.74256515168110182</v>
      </c>
      <c r="I8492" s="25">
        <f t="shared" si="532"/>
        <v>0</v>
      </c>
      <c r="J8492" s="25">
        <f t="shared" si="533"/>
        <v>0</v>
      </c>
      <c r="K8492" s="25">
        <f t="shared" si="534"/>
        <v>0</v>
      </c>
      <c r="L8492" s="25">
        <f t="shared" si="535"/>
        <v>1</v>
      </c>
      <c r="M8492" s="25">
        <v>1</v>
      </c>
      <c r="N8492" s="25" t="e">
        <v>#N/A</v>
      </c>
      <c r="O8492" s="25" t="e">
        <f>VLOOKUP(A8492,'NFkB target TFs'!$E$10:$E$54,1,FALSE)</f>
        <v>#N/A</v>
      </c>
      <c r="P8492" s="25" t="e">
        <f>VLOOKUP(A8492,'all NFkB targets'!$A$6:$A$571,1,FALSE)</f>
        <v>#N/A</v>
      </c>
    </row>
    <row r="8493" spans="1:16" x14ac:dyDescent="0.25">
      <c r="A8493" s="96" t="s">
        <v>15383</v>
      </c>
      <c r="B8493" s="21" t="s">
        <v>15384</v>
      </c>
      <c r="C8493" s="21"/>
      <c r="D8493" s="22">
        <v>0</v>
      </c>
      <c r="E8493" s="28">
        <v>0.60762989941374701</v>
      </c>
      <c r="F8493" s="24">
        <v>-0.29999050725051601</v>
      </c>
      <c r="G8493" s="24">
        <v>-0.20633422385107664</v>
      </c>
      <c r="H8493" s="24">
        <v>-0.74430551005939394</v>
      </c>
      <c r="I8493" s="25">
        <f t="shared" si="532"/>
        <v>1</v>
      </c>
      <c r="J8493" s="25">
        <f t="shared" si="533"/>
        <v>0</v>
      </c>
      <c r="K8493" s="25">
        <f t="shared" si="534"/>
        <v>0</v>
      </c>
      <c r="L8493" s="25">
        <f t="shared" si="535"/>
        <v>1</v>
      </c>
      <c r="M8493" s="25">
        <v>1</v>
      </c>
      <c r="N8493" s="25" t="e">
        <v>#N/A</v>
      </c>
      <c r="O8493" s="25" t="e">
        <f>VLOOKUP(A8493,'NFkB target TFs'!$E$10:$E$54,1,FALSE)</f>
        <v>#N/A</v>
      </c>
      <c r="P8493" s="25" t="e">
        <f>VLOOKUP(A8493,'all NFkB targets'!$A$6:$A$571,1,FALSE)</f>
        <v>#N/A</v>
      </c>
    </row>
    <row r="8494" spans="1:16" x14ac:dyDescent="0.25">
      <c r="A8494" s="96" t="s">
        <v>16375</v>
      </c>
      <c r="B8494" s="21" t="s">
        <v>16376</v>
      </c>
      <c r="C8494" s="21"/>
      <c r="D8494" s="22">
        <v>0</v>
      </c>
      <c r="E8494" s="24">
        <v>-0.749405055411556</v>
      </c>
      <c r="F8494" s="24">
        <v>-0.89670958001183099</v>
      </c>
      <c r="G8494" s="24">
        <v>-1.9584404419647461</v>
      </c>
      <c r="H8494" s="24">
        <v>-0.7443893852259702</v>
      </c>
      <c r="I8494" s="25">
        <f t="shared" si="532"/>
        <v>1</v>
      </c>
      <c r="J8494" s="25">
        <f t="shared" si="533"/>
        <v>1</v>
      </c>
      <c r="K8494" s="25">
        <f t="shared" si="534"/>
        <v>1</v>
      </c>
      <c r="L8494" s="25">
        <f t="shared" si="535"/>
        <v>1</v>
      </c>
      <c r="M8494" s="25">
        <v>1</v>
      </c>
      <c r="N8494" s="25" t="e">
        <v>#N/A</v>
      </c>
      <c r="O8494" s="25" t="e">
        <f>VLOOKUP(A8494,'NFkB target TFs'!$E$10:$E$54,1,FALSE)</f>
        <v>#N/A</v>
      </c>
      <c r="P8494" s="25" t="e">
        <f>VLOOKUP(A8494,'all NFkB targets'!$A$6:$A$571,1,FALSE)</f>
        <v>#N/A</v>
      </c>
    </row>
    <row r="8495" spans="1:16" x14ac:dyDescent="0.25">
      <c r="A8495" s="96" t="s">
        <v>15812</v>
      </c>
      <c r="B8495" s="21" t="s">
        <v>941</v>
      </c>
      <c r="C8495" s="21"/>
      <c r="D8495" s="22">
        <v>0</v>
      </c>
      <c r="E8495" s="28">
        <v>0.16595021127697579</v>
      </c>
      <c r="F8495" s="28">
        <v>0.64464341084786625</v>
      </c>
      <c r="G8495" s="24">
        <v>-0.8844615047309291</v>
      </c>
      <c r="H8495" s="24">
        <v>-0.74724876182776034</v>
      </c>
      <c r="I8495" s="25">
        <f t="shared" si="532"/>
        <v>0</v>
      </c>
      <c r="J8495" s="25">
        <f t="shared" si="533"/>
        <v>1</v>
      </c>
      <c r="K8495" s="25">
        <f t="shared" si="534"/>
        <v>1</v>
      </c>
      <c r="L8495" s="25">
        <f t="shared" si="535"/>
        <v>1</v>
      </c>
      <c r="M8495" s="25">
        <v>1</v>
      </c>
      <c r="N8495" s="25" t="e">
        <v>#N/A</v>
      </c>
      <c r="O8495" s="25" t="e">
        <f>VLOOKUP(A8495,'NFkB target TFs'!$E$10:$E$54,1,FALSE)</f>
        <v>#N/A</v>
      </c>
      <c r="P8495" s="25" t="e">
        <f>VLOOKUP(A8495,'all NFkB targets'!$A$6:$A$571,1,FALSE)</f>
        <v>#N/A</v>
      </c>
    </row>
    <row r="8496" spans="1:16" x14ac:dyDescent="0.25">
      <c r="A8496" s="96" t="s">
        <v>15253</v>
      </c>
      <c r="B8496" s="21" t="s">
        <v>15254</v>
      </c>
      <c r="C8496" s="21"/>
      <c r="D8496" s="22">
        <v>0</v>
      </c>
      <c r="E8496" s="24">
        <v>-0.3921677754833896</v>
      </c>
      <c r="F8496" s="28">
        <v>0.1721182617813799</v>
      </c>
      <c r="G8496" s="24">
        <v>-0.24064228313361494</v>
      </c>
      <c r="H8496" s="24">
        <v>-0.74911122534313612</v>
      </c>
      <c r="I8496" s="25">
        <f t="shared" si="532"/>
        <v>0</v>
      </c>
      <c r="J8496" s="25">
        <f t="shared" si="533"/>
        <v>0</v>
      </c>
      <c r="K8496" s="25">
        <f t="shared" si="534"/>
        <v>0</v>
      </c>
      <c r="L8496" s="25">
        <f t="shared" si="535"/>
        <v>1</v>
      </c>
      <c r="M8496" s="25">
        <v>1</v>
      </c>
      <c r="N8496" s="25" t="e">
        <v>#N/A</v>
      </c>
      <c r="O8496" s="25" t="e">
        <f>VLOOKUP(A8496,'NFkB target TFs'!$E$10:$E$54,1,FALSE)</f>
        <v>#N/A</v>
      </c>
      <c r="P8496" s="25" t="e">
        <f>VLOOKUP(A8496,'all NFkB targets'!$A$6:$A$571,1,FALSE)</f>
        <v>#N/A</v>
      </c>
    </row>
    <row r="8497" spans="1:16" x14ac:dyDescent="0.25">
      <c r="A8497" s="96" t="s">
        <v>15291</v>
      </c>
      <c r="B8497" s="21" t="s">
        <v>15292</v>
      </c>
      <c r="C8497" s="21"/>
      <c r="D8497" s="22">
        <v>0</v>
      </c>
      <c r="E8497" s="23">
        <v>4.0369957525504221E-2</v>
      </c>
      <c r="F8497" s="24">
        <v>-0.29906914258983885</v>
      </c>
      <c r="G8497" s="23">
        <v>-4.0715724947712646E-2</v>
      </c>
      <c r="H8497" s="24">
        <v>-0.74968714540637771</v>
      </c>
      <c r="I8497" s="25">
        <f t="shared" si="532"/>
        <v>0</v>
      </c>
      <c r="J8497" s="25">
        <f t="shared" si="533"/>
        <v>0</v>
      </c>
      <c r="K8497" s="25">
        <f t="shared" si="534"/>
        <v>0</v>
      </c>
      <c r="L8497" s="25">
        <f t="shared" si="535"/>
        <v>1</v>
      </c>
      <c r="M8497" s="25">
        <v>1</v>
      </c>
      <c r="N8497" s="25" t="e">
        <v>#N/A</v>
      </c>
      <c r="O8497" s="25" t="e">
        <f>VLOOKUP(A8497,'NFkB target TFs'!$E$10:$E$54,1,FALSE)</f>
        <v>#N/A</v>
      </c>
      <c r="P8497" s="25" t="e">
        <f>VLOOKUP(A8497,'all NFkB targets'!$A$6:$A$571,1,FALSE)</f>
        <v>#N/A</v>
      </c>
    </row>
    <row r="8498" spans="1:16" x14ac:dyDescent="0.25">
      <c r="A8498" s="96" t="s">
        <v>15303</v>
      </c>
      <c r="B8498" s="21" t="s">
        <v>15304</v>
      </c>
      <c r="C8498" s="21"/>
      <c r="D8498" s="22">
        <v>0</v>
      </c>
      <c r="E8498" s="28">
        <v>0.43132428830762931</v>
      </c>
      <c r="F8498" s="23">
        <v>-8.4437102377030476E-2</v>
      </c>
      <c r="G8498" s="24">
        <v>-0.2704168744648664</v>
      </c>
      <c r="H8498" s="24">
        <v>-0.75041489152014706</v>
      </c>
      <c r="I8498" s="25">
        <f t="shared" si="532"/>
        <v>0</v>
      </c>
      <c r="J8498" s="25">
        <f t="shared" si="533"/>
        <v>0</v>
      </c>
      <c r="K8498" s="25">
        <f t="shared" si="534"/>
        <v>0</v>
      </c>
      <c r="L8498" s="25">
        <f t="shared" si="535"/>
        <v>1</v>
      </c>
      <c r="M8498" s="25">
        <v>1</v>
      </c>
      <c r="N8498" s="25" t="e">
        <v>#N/A</v>
      </c>
      <c r="O8498" s="25" t="e">
        <f>VLOOKUP(A8498,'NFkB target TFs'!$E$10:$E$54,1,FALSE)</f>
        <v>#N/A</v>
      </c>
      <c r="P8498" s="25" t="e">
        <f>VLOOKUP(A8498,'all NFkB targets'!$A$6:$A$571,1,FALSE)</f>
        <v>#N/A</v>
      </c>
    </row>
    <row r="8499" spans="1:16" x14ac:dyDescent="0.25">
      <c r="A8499" s="96" t="s">
        <v>15935</v>
      </c>
      <c r="B8499" s="21" t="s">
        <v>15936</v>
      </c>
      <c r="C8499" s="21"/>
      <c r="D8499" s="22">
        <v>0</v>
      </c>
      <c r="E8499" s="24">
        <v>-0.12634775377049243</v>
      </c>
      <c r="F8499" s="24">
        <v>-1.2211944388620521</v>
      </c>
      <c r="G8499" s="24">
        <v>-0.61240159192148114</v>
      </c>
      <c r="H8499" s="24">
        <v>-0.75100409336594298</v>
      </c>
      <c r="I8499" s="25">
        <f t="shared" si="532"/>
        <v>0</v>
      </c>
      <c r="J8499" s="25">
        <f t="shared" si="533"/>
        <v>1</v>
      </c>
      <c r="K8499" s="25">
        <f t="shared" si="534"/>
        <v>1</v>
      </c>
      <c r="L8499" s="25">
        <f t="shared" si="535"/>
        <v>1</v>
      </c>
      <c r="M8499" s="25">
        <v>1</v>
      </c>
      <c r="N8499" s="25" t="e">
        <v>#N/A</v>
      </c>
      <c r="O8499" s="25" t="e">
        <f>VLOOKUP(A8499,'NFkB target TFs'!$E$10:$E$54,1,FALSE)</f>
        <v>#N/A</v>
      </c>
      <c r="P8499" s="25" t="e">
        <f>VLOOKUP(A8499,'all NFkB targets'!$A$6:$A$571,1,FALSE)</f>
        <v>#N/A</v>
      </c>
    </row>
    <row r="8500" spans="1:16" x14ac:dyDescent="0.25">
      <c r="A8500" s="96" t="s">
        <v>40</v>
      </c>
      <c r="B8500" s="21" t="s">
        <v>41</v>
      </c>
      <c r="C8500" s="21"/>
      <c r="D8500" s="22">
        <v>0</v>
      </c>
      <c r="E8500" s="24">
        <v>-0.89604315897372122</v>
      </c>
      <c r="F8500" s="24">
        <v>-1.0631076777412627</v>
      </c>
      <c r="G8500" s="24">
        <v>-1.3489757851530007</v>
      </c>
      <c r="H8500" s="24">
        <v>-0.75245418135982889</v>
      </c>
      <c r="I8500" s="25">
        <f t="shared" si="532"/>
        <v>1</v>
      </c>
      <c r="J8500" s="25">
        <f t="shared" si="533"/>
        <v>1</v>
      </c>
      <c r="K8500" s="25">
        <f t="shared" si="534"/>
        <v>1</v>
      </c>
      <c r="L8500" s="25">
        <f t="shared" si="535"/>
        <v>1</v>
      </c>
      <c r="M8500" s="25">
        <v>1</v>
      </c>
      <c r="N8500" s="33" t="s">
        <v>40</v>
      </c>
      <c r="O8500" s="25" t="e">
        <f>VLOOKUP(A8500,'NFkB target TFs'!$E$10:$E$54,1,FALSE)</f>
        <v>#N/A</v>
      </c>
      <c r="P8500" s="25" t="e">
        <f>VLOOKUP(A8500,'all NFkB targets'!$A$6:$A$571,1,FALSE)</f>
        <v>#N/A</v>
      </c>
    </row>
    <row r="8501" spans="1:16" x14ac:dyDescent="0.25">
      <c r="A8501" s="96" t="s">
        <v>15546</v>
      </c>
      <c r="B8501" s="21" t="s">
        <v>15547</v>
      </c>
      <c r="C8501" s="21"/>
      <c r="D8501" s="22">
        <v>0</v>
      </c>
      <c r="E8501" s="28">
        <v>0.12778615070146324</v>
      </c>
      <c r="F8501" s="23">
        <v>-1.8212016399832452E-3</v>
      </c>
      <c r="G8501" s="24">
        <v>-0.61455166254157401</v>
      </c>
      <c r="H8501" s="24">
        <v>-0.75413629410645944</v>
      </c>
      <c r="I8501" s="25">
        <f t="shared" si="532"/>
        <v>0</v>
      </c>
      <c r="J8501" s="25">
        <f t="shared" si="533"/>
        <v>0</v>
      </c>
      <c r="K8501" s="25">
        <f t="shared" si="534"/>
        <v>1</v>
      </c>
      <c r="L8501" s="25">
        <f t="shared" si="535"/>
        <v>1</v>
      </c>
      <c r="M8501" s="25">
        <v>1</v>
      </c>
      <c r="N8501" s="25" t="e">
        <v>#N/A</v>
      </c>
      <c r="O8501" s="25" t="e">
        <f>VLOOKUP(A8501,'NFkB target TFs'!$E$10:$E$54,1,FALSE)</f>
        <v>#N/A</v>
      </c>
      <c r="P8501" s="25" t="e">
        <f>VLOOKUP(A8501,'all NFkB targets'!$A$6:$A$571,1,FALSE)</f>
        <v>#N/A</v>
      </c>
    </row>
    <row r="8502" spans="1:16" x14ac:dyDescent="0.25">
      <c r="A8502" s="96" t="s">
        <v>15221</v>
      </c>
      <c r="B8502" s="21" t="s">
        <v>15222</v>
      </c>
      <c r="C8502" s="21"/>
      <c r="D8502" s="22">
        <v>0</v>
      </c>
      <c r="E8502" s="24">
        <v>-0.4132082926931186</v>
      </c>
      <c r="F8502" s="24">
        <v>-0.25840879952206486</v>
      </c>
      <c r="G8502" s="24">
        <v>-0.47243224483256008</v>
      </c>
      <c r="H8502" s="24">
        <v>-0.7670552987764766</v>
      </c>
      <c r="I8502" s="25">
        <f t="shared" si="532"/>
        <v>0</v>
      </c>
      <c r="J8502" s="25">
        <f t="shared" si="533"/>
        <v>0</v>
      </c>
      <c r="K8502" s="25">
        <f t="shared" si="534"/>
        <v>0</v>
      </c>
      <c r="L8502" s="25">
        <f t="shared" si="535"/>
        <v>1</v>
      </c>
      <c r="M8502" s="25">
        <v>1</v>
      </c>
      <c r="N8502" s="25" t="e">
        <v>#N/A</v>
      </c>
      <c r="O8502" s="25" t="e">
        <f>VLOOKUP(A8502,'NFkB target TFs'!$E$10:$E$54,1,FALSE)</f>
        <v>#N/A</v>
      </c>
      <c r="P8502" s="25" t="e">
        <f>VLOOKUP(A8502,'all NFkB targets'!$A$6:$A$571,1,FALSE)</f>
        <v>#N/A</v>
      </c>
    </row>
    <row r="8503" spans="1:16" x14ac:dyDescent="0.25">
      <c r="A8503" s="96" t="s">
        <v>15323</v>
      </c>
      <c r="B8503" s="21" t="s">
        <v>15324</v>
      </c>
      <c r="C8503" s="21"/>
      <c r="D8503" s="22">
        <v>0</v>
      </c>
      <c r="E8503" s="23">
        <v>1.0156679395859304E-2</v>
      </c>
      <c r="F8503" s="24">
        <v>-0.51051516072588365</v>
      </c>
      <c r="G8503" s="23">
        <v>-4.0559636967157052E-2</v>
      </c>
      <c r="H8503" s="24">
        <v>-0.76838441605942587</v>
      </c>
      <c r="I8503" s="25">
        <f t="shared" si="532"/>
        <v>0</v>
      </c>
      <c r="J8503" s="25">
        <f t="shared" si="533"/>
        <v>0</v>
      </c>
      <c r="K8503" s="25">
        <f t="shared" si="534"/>
        <v>0</v>
      </c>
      <c r="L8503" s="25">
        <f t="shared" si="535"/>
        <v>1</v>
      </c>
      <c r="M8503" s="25">
        <v>1</v>
      </c>
      <c r="N8503" s="25" t="e">
        <v>#N/A</v>
      </c>
      <c r="O8503" s="25" t="e">
        <f>VLOOKUP(A8503,'NFkB target TFs'!$E$10:$E$54,1,FALSE)</f>
        <v>#N/A</v>
      </c>
      <c r="P8503" s="25" t="e">
        <f>VLOOKUP(A8503,'all NFkB targets'!$A$6:$A$571,1,FALSE)</f>
        <v>#N/A</v>
      </c>
    </row>
    <row r="8504" spans="1:16" x14ac:dyDescent="0.25">
      <c r="A8504" s="96" t="s">
        <v>15245</v>
      </c>
      <c r="B8504" s="21" t="s">
        <v>15246</v>
      </c>
      <c r="C8504" s="21"/>
      <c r="D8504" s="22">
        <v>0</v>
      </c>
      <c r="E8504" s="24">
        <v>-0.15799277762887431</v>
      </c>
      <c r="F8504" s="24">
        <v>-0.36112721773953105</v>
      </c>
      <c r="G8504" s="24">
        <v>-0.23817254617840489</v>
      </c>
      <c r="H8504" s="24">
        <v>-0.77749197383824098</v>
      </c>
      <c r="I8504" s="25">
        <f t="shared" si="532"/>
        <v>0</v>
      </c>
      <c r="J8504" s="25">
        <f t="shared" si="533"/>
        <v>0</v>
      </c>
      <c r="K8504" s="25">
        <f t="shared" si="534"/>
        <v>0</v>
      </c>
      <c r="L8504" s="25">
        <f t="shared" si="535"/>
        <v>1</v>
      </c>
      <c r="M8504" s="25">
        <v>1</v>
      </c>
      <c r="N8504" s="25" t="e">
        <v>#N/A</v>
      </c>
      <c r="O8504" s="25" t="e">
        <f>VLOOKUP(A8504,'NFkB target TFs'!$E$10:$E$54,1,FALSE)</f>
        <v>#N/A</v>
      </c>
      <c r="P8504" s="25" t="e">
        <f>VLOOKUP(A8504,'all NFkB targets'!$A$6:$A$571,1,FALSE)</f>
        <v>#N/A</v>
      </c>
    </row>
    <row r="8505" spans="1:16" x14ac:dyDescent="0.25">
      <c r="A8505" s="96" t="s">
        <v>16308</v>
      </c>
      <c r="B8505" s="21" t="s">
        <v>16309</v>
      </c>
      <c r="C8505" s="21"/>
      <c r="D8505" s="22">
        <v>0</v>
      </c>
      <c r="E8505" s="24">
        <v>-1.6568351389011202</v>
      </c>
      <c r="F8505" s="24">
        <v>-2.4410701526913186</v>
      </c>
      <c r="G8505" s="28">
        <v>1.0388637504949365</v>
      </c>
      <c r="H8505" s="24">
        <v>-0.777566244034541</v>
      </c>
      <c r="I8505" s="25">
        <f t="shared" si="532"/>
        <v>1</v>
      </c>
      <c r="J8505" s="25">
        <f t="shared" si="533"/>
        <v>1</v>
      </c>
      <c r="K8505" s="25">
        <f t="shared" si="534"/>
        <v>1</v>
      </c>
      <c r="L8505" s="25">
        <f t="shared" si="535"/>
        <v>1</v>
      </c>
      <c r="M8505" s="25">
        <v>1</v>
      </c>
      <c r="N8505" s="25" t="e">
        <v>#N/A</v>
      </c>
      <c r="O8505" s="25" t="e">
        <f>VLOOKUP(A8505,'NFkB target TFs'!$E$10:$E$54,1,FALSE)</f>
        <v>#N/A</v>
      </c>
      <c r="P8505" s="25" t="e">
        <f>VLOOKUP(A8505,'all NFkB targets'!$A$6:$A$571,1,FALSE)</f>
        <v>#N/A</v>
      </c>
    </row>
    <row r="8506" spans="1:16" x14ac:dyDescent="0.25">
      <c r="A8506" s="96" t="s">
        <v>208</v>
      </c>
      <c r="B8506" s="21" t="s">
        <v>209</v>
      </c>
      <c r="C8506" s="21"/>
      <c r="D8506" s="22">
        <v>0</v>
      </c>
      <c r="E8506" s="28">
        <v>0.16682371968896947</v>
      </c>
      <c r="F8506" s="24">
        <v>-0.96597834834810137</v>
      </c>
      <c r="G8506" s="24">
        <v>-0.56463642237076483</v>
      </c>
      <c r="H8506" s="24">
        <v>-0.7790080445345211</v>
      </c>
      <c r="I8506" s="25">
        <f t="shared" si="532"/>
        <v>0</v>
      </c>
      <c r="J8506" s="25">
        <f t="shared" si="533"/>
        <v>1</v>
      </c>
      <c r="K8506" s="25">
        <f t="shared" si="534"/>
        <v>0</v>
      </c>
      <c r="L8506" s="25">
        <f t="shared" si="535"/>
        <v>1</v>
      </c>
      <c r="M8506" s="25">
        <v>1</v>
      </c>
      <c r="N8506" s="25" t="e">
        <v>#N/A</v>
      </c>
      <c r="O8506" s="25" t="e">
        <f>VLOOKUP(A8506,'NFkB target TFs'!$E$10:$E$54,1,FALSE)</f>
        <v>#N/A</v>
      </c>
      <c r="P8506" s="25" t="e">
        <f>VLOOKUP(A8506,'all NFkB targets'!$A$6:$A$571,1,FALSE)</f>
        <v>#N/A</v>
      </c>
    </row>
    <row r="8507" spans="1:16" x14ac:dyDescent="0.25">
      <c r="A8507" s="96" t="s">
        <v>15945</v>
      </c>
      <c r="B8507" s="21" t="s">
        <v>15946</v>
      </c>
      <c r="C8507" s="21"/>
      <c r="D8507" s="22">
        <v>0</v>
      </c>
      <c r="E8507" s="23">
        <v>0.10959123211067563</v>
      </c>
      <c r="F8507" s="24">
        <v>-1.4436902710819712</v>
      </c>
      <c r="G8507" s="24">
        <v>-1.3918124746540241</v>
      </c>
      <c r="H8507" s="24">
        <v>-0.79100605613191999</v>
      </c>
      <c r="I8507" s="25">
        <f t="shared" si="532"/>
        <v>0</v>
      </c>
      <c r="J8507" s="25">
        <f t="shared" si="533"/>
        <v>1</v>
      </c>
      <c r="K8507" s="25">
        <f t="shared" si="534"/>
        <v>1</v>
      </c>
      <c r="L8507" s="25">
        <f t="shared" si="535"/>
        <v>1</v>
      </c>
      <c r="M8507" s="25">
        <v>1</v>
      </c>
      <c r="N8507" s="25" t="e">
        <v>#N/A</v>
      </c>
      <c r="O8507" s="25" t="e">
        <f>VLOOKUP(A8507,'NFkB target TFs'!$E$10:$E$54,1,FALSE)</f>
        <v>#N/A</v>
      </c>
      <c r="P8507" s="25" t="e">
        <f>VLOOKUP(A8507,'all NFkB targets'!$A$6:$A$571,1,FALSE)</f>
        <v>#N/A</v>
      </c>
    </row>
    <row r="8508" spans="1:16" x14ac:dyDescent="0.25">
      <c r="A8508" s="96" t="s">
        <v>16400</v>
      </c>
      <c r="B8508" s="21" t="s">
        <v>16401</v>
      </c>
      <c r="C8508" s="21"/>
      <c r="D8508" s="22">
        <v>0</v>
      </c>
      <c r="E8508" s="28">
        <v>1.2377524403245315</v>
      </c>
      <c r="F8508" s="28">
        <v>2.1665208463937526</v>
      </c>
      <c r="G8508" s="28">
        <v>1.1186185279619139</v>
      </c>
      <c r="H8508" s="24">
        <v>-0.79390688966201184</v>
      </c>
      <c r="I8508" s="25">
        <f t="shared" si="532"/>
        <v>1</v>
      </c>
      <c r="J8508" s="25">
        <f t="shared" si="533"/>
        <v>1</v>
      </c>
      <c r="K8508" s="25">
        <f t="shared" si="534"/>
        <v>1</v>
      </c>
      <c r="L8508" s="25">
        <f t="shared" si="535"/>
        <v>1</v>
      </c>
      <c r="M8508" s="25">
        <v>1</v>
      </c>
      <c r="N8508" s="25" t="e">
        <v>#N/A</v>
      </c>
      <c r="O8508" s="25" t="e">
        <f>VLOOKUP(A8508,'NFkB target TFs'!$E$10:$E$54,1,FALSE)</f>
        <v>#N/A</v>
      </c>
      <c r="P8508" s="25" t="e">
        <f>VLOOKUP(A8508,'all NFkB targets'!$A$6:$A$571,1,FALSE)</f>
        <v>#N/A</v>
      </c>
    </row>
    <row r="8509" spans="1:16" x14ac:dyDescent="0.25">
      <c r="A8509" s="96" t="s">
        <v>16148</v>
      </c>
      <c r="B8509" s="21" t="s">
        <v>16149</v>
      </c>
      <c r="C8509" s="21"/>
      <c r="D8509" s="22">
        <v>0</v>
      </c>
      <c r="E8509" s="24">
        <v>-1.2755271231875882</v>
      </c>
      <c r="F8509" s="24">
        <v>-0.70295915468327907</v>
      </c>
      <c r="G8509" s="28">
        <v>0.65024946071462242</v>
      </c>
      <c r="H8509" s="24">
        <v>-0.79488088542255098</v>
      </c>
      <c r="I8509" s="25">
        <f t="shared" si="532"/>
        <v>1</v>
      </c>
      <c r="J8509" s="25">
        <f t="shared" si="533"/>
        <v>1</v>
      </c>
      <c r="K8509" s="25">
        <f t="shared" si="534"/>
        <v>1</v>
      </c>
      <c r="L8509" s="25">
        <f t="shared" si="535"/>
        <v>1</v>
      </c>
      <c r="M8509" s="25">
        <v>1</v>
      </c>
      <c r="N8509" s="25" t="e">
        <v>#N/A</v>
      </c>
      <c r="O8509" s="25" t="e">
        <f>VLOOKUP(A8509,'NFkB target TFs'!$E$10:$E$54,1,FALSE)</f>
        <v>#N/A</v>
      </c>
      <c r="P8509" s="25" t="e">
        <f>VLOOKUP(A8509,'all NFkB targets'!$A$6:$A$571,1,FALSE)</f>
        <v>#N/A</v>
      </c>
    </row>
    <row r="8510" spans="1:16" x14ac:dyDescent="0.25">
      <c r="A8510" s="96" t="s">
        <v>15448</v>
      </c>
      <c r="B8510" s="21" t="s">
        <v>15449</v>
      </c>
      <c r="C8510" s="21"/>
      <c r="D8510" s="22">
        <v>0</v>
      </c>
      <c r="E8510" s="28">
        <v>0.37516206920522993</v>
      </c>
      <c r="F8510" s="24">
        <v>-0.92526248016730339</v>
      </c>
      <c r="G8510" s="23">
        <v>-4.4871494037385808E-2</v>
      </c>
      <c r="H8510" s="24">
        <v>-0.79489577481764795</v>
      </c>
      <c r="I8510" s="25">
        <f t="shared" si="532"/>
        <v>0</v>
      </c>
      <c r="J8510" s="25">
        <f t="shared" si="533"/>
        <v>1</v>
      </c>
      <c r="K8510" s="25">
        <f t="shared" si="534"/>
        <v>0</v>
      </c>
      <c r="L8510" s="25">
        <f t="shared" si="535"/>
        <v>1</v>
      </c>
      <c r="M8510" s="25">
        <v>1</v>
      </c>
      <c r="N8510" s="25" t="e">
        <v>#N/A</v>
      </c>
      <c r="O8510" s="25" t="e">
        <f>VLOOKUP(A8510,'NFkB target TFs'!$E$10:$E$54,1,FALSE)</f>
        <v>#N/A</v>
      </c>
      <c r="P8510" s="25" t="e">
        <f>VLOOKUP(A8510,'all NFkB targets'!$A$6:$A$571,1,FALSE)</f>
        <v>#N/A</v>
      </c>
    </row>
    <row r="8511" spans="1:16" x14ac:dyDescent="0.25">
      <c r="A8511" s="96" t="s">
        <v>15733</v>
      </c>
      <c r="B8511" s="21" t="s">
        <v>15734</v>
      </c>
      <c r="C8511" s="21"/>
      <c r="D8511" s="22">
        <v>0</v>
      </c>
      <c r="E8511" s="24">
        <v>-0.61447333673092619</v>
      </c>
      <c r="F8511" s="24">
        <v>-0.18533913909597782</v>
      </c>
      <c r="G8511" s="24">
        <v>-1.0017327070581676</v>
      </c>
      <c r="H8511" s="24">
        <v>-0.80375979043475387</v>
      </c>
      <c r="I8511" s="25">
        <f t="shared" si="532"/>
        <v>1</v>
      </c>
      <c r="J8511" s="25">
        <f t="shared" si="533"/>
        <v>0</v>
      </c>
      <c r="K8511" s="25">
        <f t="shared" si="534"/>
        <v>1</v>
      </c>
      <c r="L8511" s="25">
        <f t="shared" si="535"/>
        <v>1</v>
      </c>
      <c r="M8511" s="25">
        <v>1</v>
      </c>
      <c r="N8511" s="25" t="e">
        <v>#N/A</v>
      </c>
      <c r="O8511" s="25" t="e">
        <f>VLOOKUP(A8511,'NFkB target TFs'!$E$10:$E$54,1,FALSE)</f>
        <v>#N/A</v>
      </c>
      <c r="P8511" s="25" t="e">
        <f>VLOOKUP(A8511,'all NFkB targets'!$A$6:$A$571,1,FALSE)</f>
        <v>#N/A</v>
      </c>
    </row>
    <row r="8512" spans="1:16" x14ac:dyDescent="0.25">
      <c r="A8512" s="96" t="s">
        <v>16471</v>
      </c>
      <c r="B8512" s="21" t="s">
        <v>16472</v>
      </c>
      <c r="C8512" s="21"/>
      <c r="D8512" s="22">
        <v>0</v>
      </c>
      <c r="E8512" s="24">
        <v>-0.69999359590106935</v>
      </c>
      <c r="F8512" s="24">
        <v>-0.7265006695727646</v>
      </c>
      <c r="G8512" s="24">
        <v>-1.1132421806769031</v>
      </c>
      <c r="H8512" s="24">
        <v>-0.81042109064524182</v>
      </c>
      <c r="I8512" s="25">
        <f t="shared" si="532"/>
        <v>1</v>
      </c>
      <c r="J8512" s="25">
        <f t="shared" si="533"/>
        <v>1</v>
      </c>
      <c r="K8512" s="25">
        <f t="shared" si="534"/>
        <v>1</v>
      </c>
      <c r="L8512" s="25">
        <f t="shared" si="535"/>
        <v>1</v>
      </c>
      <c r="M8512" s="25">
        <v>1</v>
      </c>
      <c r="N8512" s="25" t="e">
        <v>#N/A</v>
      </c>
      <c r="O8512" s="25" t="e">
        <f>VLOOKUP(A8512,'NFkB target TFs'!$E$10:$E$54,1,FALSE)</f>
        <v>#N/A</v>
      </c>
      <c r="P8512" s="25" t="e">
        <f>VLOOKUP(A8512,'all NFkB targets'!$A$6:$A$571,1,FALSE)</f>
        <v>#N/A</v>
      </c>
    </row>
    <row r="8513" spans="1:16" x14ac:dyDescent="0.25">
      <c r="A8513" s="96" t="s">
        <v>84</v>
      </c>
      <c r="B8513" s="21" t="s">
        <v>218</v>
      </c>
      <c r="C8513" s="21"/>
      <c r="D8513" s="22">
        <v>0</v>
      </c>
      <c r="E8513" s="23">
        <v>-7.2088767711739457E-2</v>
      </c>
      <c r="F8513" s="24">
        <v>-0.51766943602320148</v>
      </c>
      <c r="G8513" s="24">
        <v>-0.85658399348035774</v>
      </c>
      <c r="H8513" s="24">
        <v>-0.81427503155437608</v>
      </c>
      <c r="I8513" s="25">
        <f t="shared" si="532"/>
        <v>0</v>
      </c>
      <c r="J8513" s="25">
        <f t="shared" si="533"/>
        <v>0</v>
      </c>
      <c r="K8513" s="25">
        <f t="shared" si="534"/>
        <v>1</v>
      </c>
      <c r="L8513" s="25">
        <f t="shared" si="535"/>
        <v>1</v>
      </c>
      <c r="M8513" s="25">
        <v>1</v>
      </c>
      <c r="N8513" s="33" t="s">
        <v>84</v>
      </c>
      <c r="O8513" s="25" t="e">
        <f>VLOOKUP(A8513,'NFkB target TFs'!$E$10:$E$54,1,FALSE)</f>
        <v>#N/A</v>
      </c>
      <c r="P8513" s="25" t="str">
        <f>VLOOKUP(A8513,'all NFkB targets'!$A$6:$A$571,1,FALSE)</f>
        <v>SCNN1A</v>
      </c>
    </row>
    <row r="8514" spans="1:16" x14ac:dyDescent="0.25">
      <c r="A8514" s="96" t="s">
        <v>15643</v>
      </c>
      <c r="B8514" s="21" t="s">
        <v>15644</v>
      </c>
      <c r="C8514" s="21"/>
      <c r="D8514" s="22">
        <v>0</v>
      </c>
      <c r="E8514" s="24">
        <v>-0.50161625327090198</v>
      </c>
      <c r="F8514" s="24">
        <v>-0.5603877233529978</v>
      </c>
      <c r="G8514" s="24">
        <v>-1.5921838808100892</v>
      </c>
      <c r="H8514" s="24">
        <v>-0.81938841354428127</v>
      </c>
      <c r="I8514" s="25">
        <f t="shared" si="532"/>
        <v>0</v>
      </c>
      <c r="J8514" s="25">
        <f t="shared" si="533"/>
        <v>0</v>
      </c>
      <c r="K8514" s="25">
        <f t="shared" si="534"/>
        <v>1</v>
      </c>
      <c r="L8514" s="25">
        <f t="shared" si="535"/>
        <v>1</v>
      </c>
      <c r="M8514" s="25">
        <v>1</v>
      </c>
      <c r="N8514" s="25" t="e">
        <v>#N/A</v>
      </c>
      <c r="O8514" s="25" t="e">
        <f>VLOOKUP(A8514,'NFkB target TFs'!$E$10:$E$54,1,FALSE)</f>
        <v>#N/A</v>
      </c>
      <c r="P8514" s="25" t="e">
        <f>VLOOKUP(A8514,'all NFkB targets'!$A$6:$A$571,1,FALSE)</f>
        <v>#N/A</v>
      </c>
    </row>
    <row r="8515" spans="1:16" x14ac:dyDescent="0.25">
      <c r="A8515" s="96" t="s">
        <v>227</v>
      </c>
      <c r="B8515" s="21" t="s">
        <v>228</v>
      </c>
      <c r="C8515" s="21"/>
      <c r="D8515" s="22">
        <v>0</v>
      </c>
      <c r="E8515" s="24">
        <v>-0.42821996976376547</v>
      </c>
      <c r="F8515" s="24">
        <v>-2.462275862919685</v>
      </c>
      <c r="G8515" s="24">
        <v>-1.3318189929517086</v>
      </c>
      <c r="H8515" s="24">
        <v>-0.82350725596064356</v>
      </c>
      <c r="I8515" s="25">
        <f t="shared" si="532"/>
        <v>0</v>
      </c>
      <c r="J8515" s="25">
        <f t="shared" si="533"/>
        <v>1</v>
      </c>
      <c r="K8515" s="25">
        <f t="shared" si="534"/>
        <v>1</v>
      </c>
      <c r="L8515" s="25">
        <f t="shared" si="535"/>
        <v>1</v>
      </c>
      <c r="M8515" s="25">
        <v>1</v>
      </c>
      <c r="N8515" s="25" t="e">
        <v>#N/A</v>
      </c>
      <c r="O8515" s="25" t="e">
        <f>VLOOKUP(A8515,'NFkB target TFs'!$E$10:$E$54,1,FALSE)</f>
        <v>#N/A</v>
      </c>
      <c r="P8515" s="25" t="e">
        <f>VLOOKUP(A8515,'all NFkB targets'!$A$6:$A$571,1,FALSE)</f>
        <v>#N/A</v>
      </c>
    </row>
    <row r="8516" spans="1:16" x14ac:dyDescent="0.25">
      <c r="A8516" s="96" t="s">
        <v>15653</v>
      </c>
      <c r="B8516" s="21" t="s">
        <v>15654</v>
      </c>
      <c r="C8516" s="21"/>
      <c r="D8516" s="22">
        <v>0</v>
      </c>
      <c r="E8516" s="23">
        <v>7.6287856742626489E-2</v>
      </c>
      <c r="F8516" s="23">
        <v>2.144279348791998E-2</v>
      </c>
      <c r="G8516" s="24">
        <v>-1.0955221284395342</v>
      </c>
      <c r="H8516" s="24">
        <v>-0.82443032907622371</v>
      </c>
      <c r="I8516" s="25">
        <f t="shared" si="532"/>
        <v>0</v>
      </c>
      <c r="J8516" s="25">
        <f t="shared" si="533"/>
        <v>0</v>
      </c>
      <c r="K8516" s="25">
        <f t="shared" si="534"/>
        <v>1</v>
      </c>
      <c r="L8516" s="25">
        <f t="shared" si="535"/>
        <v>1</v>
      </c>
      <c r="M8516" s="25">
        <v>1</v>
      </c>
      <c r="N8516" s="25" t="e">
        <v>#N/A</v>
      </c>
      <c r="O8516" s="25" t="e">
        <f>VLOOKUP(A8516,'NFkB target TFs'!$E$10:$E$54,1,FALSE)</f>
        <v>#N/A</v>
      </c>
      <c r="P8516" s="25" t="e">
        <f>VLOOKUP(A8516,'all NFkB targets'!$A$6:$A$571,1,FALSE)</f>
        <v>#N/A</v>
      </c>
    </row>
    <row r="8517" spans="1:16" x14ac:dyDescent="0.25">
      <c r="A8517" s="96" t="s">
        <v>15516</v>
      </c>
      <c r="B8517" s="21" t="s">
        <v>15517</v>
      </c>
      <c r="C8517" s="21"/>
      <c r="D8517" s="22">
        <v>0</v>
      </c>
      <c r="E8517" s="23">
        <v>-6.9931960506016785E-2</v>
      </c>
      <c r="F8517" s="24">
        <v>-0.46974231532472038</v>
      </c>
      <c r="G8517" s="24">
        <v>-1.1185131016865288</v>
      </c>
      <c r="H8517" s="24">
        <v>-0.83036668343529885</v>
      </c>
      <c r="I8517" s="25">
        <f t="shared" si="532"/>
        <v>0</v>
      </c>
      <c r="J8517" s="25">
        <f t="shared" si="533"/>
        <v>0</v>
      </c>
      <c r="K8517" s="25">
        <f t="shared" si="534"/>
        <v>1</v>
      </c>
      <c r="L8517" s="25">
        <f t="shared" si="535"/>
        <v>1</v>
      </c>
      <c r="M8517" s="25">
        <v>1</v>
      </c>
      <c r="N8517" s="25" t="e">
        <v>#N/A</v>
      </c>
      <c r="O8517" s="25" t="e">
        <f>VLOOKUP(A8517,'NFkB target TFs'!$E$10:$E$54,1,FALSE)</f>
        <v>#N/A</v>
      </c>
      <c r="P8517" s="25" t="e">
        <f>VLOOKUP(A8517,'all NFkB targets'!$A$6:$A$571,1,FALSE)</f>
        <v>#N/A</v>
      </c>
    </row>
    <row r="8518" spans="1:16" x14ac:dyDescent="0.25">
      <c r="A8518" s="96" t="s">
        <v>15663</v>
      </c>
      <c r="B8518" s="21" t="s">
        <v>15664</v>
      </c>
      <c r="C8518" s="21"/>
      <c r="D8518" s="22">
        <v>0</v>
      </c>
      <c r="E8518" s="28">
        <v>0.50986429317340332</v>
      </c>
      <c r="F8518" s="23">
        <v>7.5742391911700251E-3</v>
      </c>
      <c r="G8518" s="24">
        <v>-0.76644486321051164</v>
      </c>
      <c r="H8518" s="24">
        <v>-0.83551685151176869</v>
      </c>
      <c r="I8518" s="25">
        <f t="shared" si="532"/>
        <v>0</v>
      </c>
      <c r="J8518" s="25">
        <f t="shared" si="533"/>
        <v>0</v>
      </c>
      <c r="K8518" s="25">
        <f t="shared" si="534"/>
        <v>1</v>
      </c>
      <c r="L8518" s="25">
        <f t="shared" si="535"/>
        <v>1</v>
      </c>
      <c r="M8518" s="25">
        <v>1</v>
      </c>
      <c r="N8518" s="25" t="e">
        <v>#N/A</v>
      </c>
      <c r="O8518" s="25" t="e">
        <f>VLOOKUP(A8518,'NFkB target TFs'!$E$10:$E$54,1,FALSE)</f>
        <v>#N/A</v>
      </c>
      <c r="P8518" s="25" t="e">
        <f>VLOOKUP(A8518,'all NFkB targets'!$A$6:$A$571,1,FALSE)</f>
        <v>#N/A</v>
      </c>
    </row>
    <row r="8519" spans="1:16" x14ac:dyDescent="0.25">
      <c r="A8519" s="96" t="s">
        <v>15562</v>
      </c>
      <c r="B8519" s="21" t="s">
        <v>941</v>
      </c>
      <c r="C8519" s="21"/>
      <c r="D8519" s="22">
        <v>0</v>
      </c>
      <c r="E8519" s="28">
        <v>0.33957538288465117</v>
      </c>
      <c r="F8519" s="24">
        <v>-0.2537637465016348</v>
      </c>
      <c r="G8519" s="24">
        <v>-1.5222910859905954</v>
      </c>
      <c r="H8519" s="24">
        <v>-0.84116758670775726</v>
      </c>
      <c r="I8519" s="25">
        <f t="shared" si="532"/>
        <v>0</v>
      </c>
      <c r="J8519" s="25">
        <f t="shared" si="533"/>
        <v>0</v>
      </c>
      <c r="K8519" s="25">
        <f t="shared" si="534"/>
        <v>1</v>
      </c>
      <c r="L8519" s="25">
        <f t="shared" si="535"/>
        <v>1</v>
      </c>
      <c r="M8519" s="25">
        <v>1</v>
      </c>
      <c r="N8519" s="25" t="e">
        <v>#N/A</v>
      </c>
      <c r="O8519" s="25" t="e">
        <f>VLOOKUP(A8519,'NFkB target TFs'!$E$10:$E$54,1,FALSE)</f>
        <v>#N/A</v>
      </c>
      <c r="P8519" s="25" t="e">
        <f>VLOOKUP(A8519,'all NFkB targets'!$A$6:$A$571,1,FALSE)</f>
        <v>#N/A</v>
      </c>
    </row>
    <row r="8520" spans="1:16" x14ac:dyDescent="0.25">
      <c r="A8520" s="96" t="s">
        <v>15514</v>
      </c>
      <c r="B8520" s="21" t="s">
        <v>15515</v>
      </c>
      <c r="C8520" s="21"/>
      <c r="D8520" s="22">
        <v>0</v>
      </c>
      <c r="E8520" s="28">
        <v>0.45866284452005029</v>
      </c>
      <c r="F8520" s="24">
        <v>-0.46641750557891515</v>
      </c>
      <c r="G8520" s="24">
        <v>-0.59110886626202508</v>
      </c>
      <c r="H8520" s="24">
        <v>-0.8501223332193738</v>
      </c>
      <c r="I8520" s="25">
        <f t="shared" si="532"/>
        <v>0</v>
      </c>
      <c r="J8520" s="25">
        <f t="shared" si="533"/>
        <v>0</v>
      </c>
      <c r="K8520" s="25">
        <f t="shared" si="534"/>
        <v>1</v>
      </c>
      <c r="L8520" s="25">
        <f t="shared" si="535"/>
        <v>1</v>
      </c>
      <c r="M8520" s="25">
        <v>1</v>
      </c>
      <c r="N8520" s="25" t="e">
        <v>#N/A</v>
      </c>
      <c r="O8520" s="25" t="e">
        <f>VLOOKUP(A8520,'NFkB target TFs'!$E$10:$E$54,1,FALSE)</f>
        <v>#N/A</v>
      </c>
      <c r="P8520" s="25" t="e">
        <f>VLOOKUP(A8520,'all NFkB targets'!$A$6:$A$571,1,FALSE)</f>
        <v>#N/A</v>
      </c>
    </row>
    <row r="8521" spans="1:16" x14ac:dyDescent="0.25">
      <c r="A8521" s="96" t="s">
        <v>16340</v>
      </c>
      <c r="B8521" s="21" t="s">
        <v>941</v>
      </c>
      <c r="C8521" s="21"/>
      <c r="D8521" s="22">
        <v>0</v>
      </c>
      <c r="E8521" s="24">
        <v>-0.62938910187179831</v>
      </c>
      <c r="F8521" s="24">
        <v>-1.3620243688055611</v>
      </c>
      <c r="G8521" s="24">
        <v>-1.0539130564251173</v>
      </c>
      <c r="H8521" s="24">
        <v>-0.85402808267278296</v>
      </c>
      <c r="I8521" s="25">
        <f t="shared" si="532"/>
        <v>1</v>
      </c>
      <c r="J8521" s="25">
        <f t="shared" si="533"/>
        <v>1</v>
      </c>
      <c r="K8521" s="25">
        <f t="shared" si="534"/>
        <v>1</v>
      </c>
      <c r="L8521" s="25">
        <f t="shared" si="535"/>
        <v>1</v>
      </c>
      <c r="M8521" s="25">
        <v>1</v>
      </c>
      <c r="N8521" s="25" t="e">
        <v>#N/A</v>
      </c>
      <c r="O8521" s="25" t="e">
        <f>VLOOKUP(A8521,'NFkB target TFs'!$E$10:$E$54,1,FALSE)</f>
        <v>#N/A</v>
      </c>
      <c r="P8521" s="25" t="e">
        <f>VLOOKUP(A8521,'all NFkB targets'!$A$6:$A$571,1,FALSE)</f>
        <v>#N/A</v>
      </c>
    </row>
    <row r="8522" spans="1:16" x14ac:dyDescent="0.25">
      <c r="A8522" s="96" t="s">
        <v>15800</v>
      </c>
      <c r="B8522" s="21" t="s">
        <v>941</v>
      </c>
      <c r="C8522" s="21"/>
      <c r="D8522" s="22">
        <v>0</v>
      </c>
      <c r="E8522" s="28">
        <v>0.23720277744058904</v>
      </c>
      <c r="F8522" s="24">
        <v>-1.1148483180896243</v>
      </c>
      <c r="G8522" s="24">
        <v>-1.4679161040082502</v>
      </c>
      <c r="H8522" s="24">
        <v>-0.86251914699946852</v>
      </c>
      <c r="I8522" s="25">
        <f t="shared" si="532"/>
        <v>0</v>
      </c>
      <c r="J8522" s="25">
        <f t="shared" si="533"/>
        <v>1</v>
      </c>
      <c r="K8522" s="25">
        <f t="shared" si="534"/>
        <v>1</v>
      </c>
      <c r="L8522" s="25">
        <f t="shared" si="535"/>
        <v>1</v>
      </c>
      <c r="M8522" s="25">
        <v>1</v>
      </c>
      <c r="N8522" s="25" t="e">
        <v>#N/A</v>
      </c>
      <c r="O8522" s="25" t="e">
        <f>VLOOKUP(A8522,'NFkB target TFs'!$E$10:$E$54,1,FALSE)</f>
        <v>#N/A</v>
      </c>
      <c r="P8522" s="25" t="e">
        <f>VLOOKUP(A8522,'all NFkB targets'!$A$6:$A$571,1,FALSE)</f>
        <v>#N/A</v>
      </c>
    </row>
    <row r="8523" spans="1:16" x14ac:dyDescent="0.25">
      <c r="A8523" s="96" t="s">
        <v>16316</v>
      </c>
      <c r="B8523" s="21" t="s">
        <v>16317</v>
      </c>
      <c r="C8523" s="21"/>
      <c r="D8523" s="22">
        <v>0</v>
      </c>
      <c r="E8523" s="28">
        <v>3.9470736346460087</v>
      </c>
      <c r="F8523" s="24">
        <v>-1.056499367765823</v>
      </c>
      <c r="G8523" s="28">
        <v>1.2527660703799668</v>
      </c>
      <c r="H8523" s="24">
        <v>-0.86438191966729017</v>
      </c>
      <c r="I8523" s="25">
        <f t="shared" si="532"/>
        <v>1</v>
      </c>
      <c r="J8523" s="25">
        <f t="shared" si="533"/>
        <v>1</v>
      </c>
      <c r="K8523" s="25">
        <f t="shared" si="534"/>
        <v>1</v>
      </c>
      <c r="L8523" s="25">
        <f t="shared" si="535"/>
        <v>1</v>
      </c>
      <c r="M8523" s="25">
        <v>1</v>
      </c>
      <c r="N8523" s="25" t="e">
        <v>#N/A</v>
      </c>
      <c r="O8523" s="25" t="e">
        <f>VLOOKUP(A8523,'NFkB target TFs'!$E$10:$E$54,1,FALSE)</f>
        <v>#N/A</v>
      </c>
      <c r="P8523" s="25" t="e">
        <f>VLOOKUP(A8523,'all NFkB targets'!$A$6:$A$571,1,FALSE)</f>
        <v>#N/A</v>
      </c>
    </row>
    <row r="8524" spans="1:16" x14ac:dyDescent="0.25">
      <c r="A8524" s="96" t="s">
        <v>15770</v>
      </c>
      <c r="B8524" s="21" t="s">
        <v>15771</v>
      </c>
      <c r="C8524" s="21"/>
      <c r="D8524" s="22">
        <v>0</v>
      </c>
      <c r="E8524" s="24">
        <v>-0.31963628337937272</v>
      </c>
      <c r="F8524" s="24">
        <v>-1.0738485443652106</v>
      </c>
      <c r="G8524" s="24">
        <v>-1.1020024402525588</v>
      </c>
      <c r="H8524" s="24">
        <v>-0.86511471273432106</v>
      </c>
      <c r="I8524" s="25">
        <f t="shared" si="532"/>
        <v>0</v>
      </c>
      <c r="J8524" s="25">
        <f t="shared" si="533"/>
        <v>1</v>
      </c>
      <c r="K8524" s="25">
        <f t="shared" si="534"/>
        <v>1</v>
      </c>
      <c r="L8524" s="25">
        <f t="shared" si="535"/>
        <v>1</v>
      </c>
      <c r="M8524" s="25">
        <v>1</v>
      </c>
      <c r="N8524" s="25" t="e">
        <v>#N/A</v>
      </c>
      <c r="O8524" s="25" t="e">
        <f>VLOOKUP(A8524,'NFkB target TFs'!$E$10:$E$54,1,FALSE)</f>
        <v>#N/A</v>
      </c>
      <c r="P8524" s="25" t="e">
        <f>VLOOKUP(A8524,'all NFkB targets'!$A$6:$A$571,1,FALSE)</f>
        <v>#N/A</v>
      </c>
    </row>
    <row r="8525" spans="1:16" x14ac:dyDescent="0.25">
      <c r="A8525" s="96" t="s">
        <v>15717</v>
      </c>
      <c r="B8525" s="21" t="s">
        <v>15718</v>
      </c>
      <c r="C8525" s="21"/>
      <c r="D8525" s="22">
        <v>0</v>
      </c>
      <c r="E8525" s="24">
        <v>-1.0207493736302371</v>
      </c>
      <c r="F8525" s="28">
        <v>0.32759035831436711</v>
      </c>
      <c r="G8525" s="24">
        <v>-1.432798684402071</v>
      </c>
      <c r="H8525" s="24">
        <v>-0.86552197790506202</v>
      </c>
      <c r="I8525" s="25">
        <f t="shared" si="532"/>
        <v>1</v>
      </c>
      <c r="J8525" s="25">
        <f t="shared" si="533"/>
        <v>0</v>
      </c>
      <c r="K8525" s="25">
        <f t="shared" si="534"/>
        <v>1</v>
      </c>
      <c r="L8525" s="25">
        <f t="shared" si="535"/>
        <v>1</v>
      </c>
      <c r="M8525" s="25">
        <v>1</v>
      </c>
      <c r="N8525" s="25" t="e">
        <v>#N/A</v>
      </c>
      <c r="O8525" s="25" t="e">
        <f>VLOOKUP(A8525,'NFkB target TFs'!$E$10:$E$54,1,FALSE)</f>
        <v>#N/A</v>
      </c>
      <c r="P8525" s="25" t="e">
        <f>VLOOKUP(A8525,'all NFkB targets'!$A$6:$A$571,1,FALSE)</f>
        <v>#N/A</v>
      </c>
    </row>
    <row r="8526" spans="1:16" x14ac:dyDescent="0.25">
      <c r="A8526" s="96" t="s">
        <v>15682</v>
      </c>
      <c r="B8526" s="21" t="s">
        <v>941</v>
      </c>
      <c r="C8526" s="21"/>
      <c r="D8526" s="22">
        <v>0</v>
      </c>
      <c r="E8526" s="28">
        <v>0.88378657070647326</v>
      </c>
      <c r="F8526" s="28">
        <v>0.57633092064229041</v>
      </c>
      <c r="G8526" s="24">
        <v>-1.6059181705703847</v>
      </c>
      <c r="H8526" s="24">
        <v>-0.8667694537541013</v>
      </c>
      <c r="I8526" s="25">
        <f t="shared" si="532"/>
        <v>1</v>
      </c>
      <c r="J8526" s="25">
        <f t="shared" si="533"/>
        <v>0</v>
      </c>
      <c r="K8526" s="25">
        <f t="shared" si="534"/>
        <v>1</v>
      </c>
      <c r="L8526" s="25">
        <f t="shared" si="535"/>
        <v>1</v>
      </c>
      <c r="M8526" s="25">
        <v>1</v>
      </c>
      <c r="N8526" s="25" t="e">
        <v>#N/A</v>
      </c>
      <c r="O8526" s="25" t="e">
        <f>VLOOKUP(A8526,'NFkB target TFs'!$E$10:$E$54,1,FALSE)</f>
        <v>#N/A</v>
      </c>
      <c r="P8526" s="25" t="e">
        <f>VLOOKUP(A8526,'all NFkB targets'!$A$6:$A$571,1,FALSE)</f>
        <v>#N/A</v>
      </c>
    </row>
    <row r="8527" spans="1:16" x14ac:dyDescent="0.25">
      <c r="A8527" s="96" t="s">
        <v>136</v>
      </c>
      <c r="B8527" s="21" t="s">
        <v>137</v>
      </c>
      <c r="C8527" s="21"/>
      <c r="D8527" s="22">
        <v>0</v>
      </c>
      <c r="E8527" s="28">
        <v>0.64663842667627092</v>
      </c>
      <c r="F8527" s="28">
        <v>3.4550635939829704</v>
      </c>
      <c r="G8527" s="23">
        <v>-2.0951302024324461E-2</v>
      </c>
      <c r="H8527" s="24">
        <v>-0.86883513560708703</v>
      </c>
      <c r="I8527" s="25">
        <f t="shared" si="532"/>
        <v>1</v>
      </c>
      <c r="J8527" s="25">
        <f t="shared" si="533"/>
        <v>1</v>
      </c>
      <c r="K8527" s="25">
        <f t="shared" si="534"/>
        <v>0</v>
      </c>
      <c r="L8527" s="25">
        <f t="shared" si="535"/>
        <v>1</v>
      </c>
      <c r="M8527" s="25">
        <v>1</v>
      </c>
      <c r="N8527" s="25" t="e">
        <v>#N/A</v>
      </c>
      <c r="O8527" s="25" t="e">
        <f>VLOOKUP(A8527,'NFkB target TFs'!$E$10:$E$54,1,FALSE)</f>
        <v>#N/A</v>
      </c>
      <c r="P8527" s="25" t="e">
        <f>VLOOKUP(A8527,'all NFkB targets'!$A$6:$A$571,1,FALSE)</f>
        <v>#N/A</v>
      </c>
    </row>
    <row r="8528" spans="1:16" x14ac:dyDescent="0.25">
      <c r="A8528" s="96" t="s">
        <v>15627</v>
      </c>
      <c r="B8528" s="21" t="s">
        <v>15628</v>
      </c>
      <c r="C8528" s="21"/>
      <c r="D8528" s="22">
        <v>0</v>
      </c>
      <c r="E8528" s="23">
        <v>0.11294908172335193</v>
      </c>
      <c r="F8528" s="24">
        <v>-0.47278872907754577</v>
      </c>
      <c r="G8528" s="24">
        <v>-1.2216571495917239</v>
      </c>
      <c r="H8528" s="24">
        <v>-0.87053175595517363</v>
      </c>
      <c r="I8528" s="25">
        <f t="shared" si="532"/>
        <v>0</v>
      </c>
      <c r="J8528" s="25">
        <f t="shared" si="533"/>
        <v>0</v>
      </c>
      <c r="K8528" s="25">
        <f t="shared" si="534"/>
        <v>1</v>
      </c>
      <c r="L8528" s="25">
        <f t="shared" si="535"/>
        <v>1</v>
      </c>
      <c r="M8528" s="25">
        <v>1</v>
      </c>
      <c r="N8528" s="25" t="e">
        <v>#N/A</v>
      </c>
      <c r="O8528" s="25" t="e">
        <f>VLOOKUP(A8528,'NFkB target TFs'!$E$10:$E$54,1,FALSE)</f>
        <v>#N/A</v>
      </c>
      <c r="P8528" s="25" t="e">
        <f>VLOOKUP(A8528,'all NFkB targets'!$A$6:$A$571,1,FALSE)</f>
        <v>#N/A</v>
      </c>
    </row>
    <row r="8529" spans="1:16" x14ac:dyDescent="0.25">
      <c r="A8529" s="96" t="s">
        <v>15279</v>
      </c>
      <c r="B8529" s="21" t="s">
        <v>15280</v>
      </c>
      <c r="C8529" s="21"/>
      <c r="D8529" s="22">
        <v>0</v>
      </c>
      <c r="E8529" s="28">
        <v>0.43678203879106425</v>
      </c>
      <c r="F8529" s="24">
        <v>-0.36910970152844175</v>
      </c>
      <c r="G8529" s="23">
        <v>9.8826147964307165E-2</v>
      </c>
      <c r="H8529" s="24">
        <v>-0.87645694602605351</v>
      </c>
      <c r="I8529" s="25">
        <f t="shared" si="532"/>
        <v>0</v>
      </c>
      <c r="J8529" s="25">
        <f t="shared" si="533"/>
        <v>0</v>
      </c>
      <c r="K8529" s="25">
        <f t="shared" si="534"/>
        <v>0</v>
      </c>
      <c r="L8529" s="25">
        <f t="shared" si="535"/>
        <v>1</v>
      </c>
      <c r="M8529" s="25">
        <v>1</v>
      </c>
      <c r="N8529" s="25" t="e">
        <v>#N/A</v>
      </c>
      <c r="O8529" s="25" t="e">
        <f>VLOOKUP(A8529,'NFkB target TFs'!$E$10:$E$54,1,FALSE)</f>
        <v>#N/A</v>
      </c>
      <c r="P8529" s="25" t="e">
        <f>VLOOKUP(A8529,'all NFkB targets'!$A$6:$A$571,1,FALSE)</f>
        <v>#N/A</v>
      </c>
    </row>
    <row r="8530" spans="1:16" x14ac:dyDescent="0.25">
      <c r="A8530" s="96" t="s">
        <v>15510</v>
      </c>
      <c r="B8530" s="21" t="s">
        <v>15511</v>
      </c>
      <c r="C8530" s="21"/>
      <c r="D8530" s="22">
        <v>0</v>
      </c>
      <c r="E8530" s="23">
        <v>6.6586043164349731E-3</v>
      </c>
      <c r="F8530" s="24">
        <v>-0.16579343631862875</v>
      </c>
      <c r="G8530" s="28">
        <v>0.75999770969949232</v>
      </c>
      <c r="H8530" s="24">
        <v>-0.88735351720651301</v>
      </c>
      <c r="I8530" s="25">
        <f t="shared" si="532"/>
        <v>0</v>
      </c>
      <c r="J8530" s="25">
        <f t="shared" si="533"/>
        <v>0</v>
      </c>
      <c r="K8530" s="25">
        <f t="shared" si="534"/>
        <v>1</v>
      </c>
      <c r="L8530" s="25">
        <f t="shared" si="535"/>
        <v>1</v>
      </c>
      <c r="M8530" s="25">
        <v>1</v>
      </c>
      <c r="N8530" s="25" t="e">
        <v>#N/A</v>
      </c>
      <c r="O8530" s="25" t="e">
        <f>VLOOKUP(A8530,'NFkB target TFs'!$E$10:$E$54,1,FALSE)</f>
        <v>#N/A</v>
      </c>
      <c r="P8530" s="25" t="e">
        <f>VLOOKUP(A8530,'all NFkB targets'!$A$6:$A$571,1,FALSE)</f>
        <v>#N/A</v>
      </c>
    </row>
    <row r="8531" spans="1:16" x14ac:dyDescent="0.25">
      <c r="A8531" s="96" t="s">
        <v>15607</v>
      </c>
      <c r="B8531" s="21" t="s">
        <v>15608</v>
      </c>
      <c r="C8531" s="21"/>
      <c r="D8531" s="22">
        <v>0</v>
      </c>
      <c r="E8531" s="28">
        <v>0.54957164083197041</v>
      </c>
      <c r="F8531" s="24">
        <v>-0.57309591339346067</v>
      </c>
      <c r="G8531" s="24">
        <v>-0.84646526687424006</v>
      </c>
      <c r="H8531" s="24">
        <v>-0.89952772577709561</v>
      </c>
      <c r="I8531" s="25">
        <f t="shared" si="532"/>
        <v>0</v>
      </c>
      <c r="J8531" s="25">
        <f t="shared" si="533"/>
        <v>0</v>
      </c>
      <c r="K8531" s="25">
        <f t="shared" si="534"/>
        <v>1</v>
      </c>
      <c r="L8531" s="25">
        <f t="shared" si="535"/>
        <v>1</v>
      </c>
      <c r="M8531" s="25">
        <v>1</v>
      </c>
      <c r="N8531" s="25" t="e">
        <v>#N/A</v>
      </c>
      <c r="O8531" s="25" t="e">
        <f>VLOOKUP(A8531,'NFkB target TFs'!$E$10:$E$54,1,FALSE)</f>
        <v>#N/A</v>
      </c>
      <c r="P8531" s="25" t="e">
        <f>VLOOKUP(A8531,'all NFkB targets'!$A$6:$A$571,1,FALSE)</f>
        <v>#N/A</v>
      </c>
    </row>
    <row r="8532" spans="1:16" x14ac:dyDescent="0.25">
      <c r="A8532" s="96" t="s">
        <v>15703</v>
      </c>
      <c r="B8532" s="21" t="s">
        <v>15704</v>
      </c>
      <c r="C8532" s="21"/>
      <c r="D8532" s="22">
        <v>0</v>
      </c>
      <c r="E8532" s="28">
        <v>0.62228430907099308</v>
      </c>
      <c r="F8532" s="24">
        <v>-0.14432189428558684</v>
      </c>
      <c r="G8532" s="24">
        <v>-1.007199454540298</v>
      </c>
      <c r="H8532" s="24">
        <v>-0.89974255836845063</v>
      </c>
      <c r="I8532" s="25">
        <f t="shared" si="532"/>
        <v>1</v>
      </c>
      <c r="J8532" s="25">
        <f t="shared" si="533"/>
        <v>0</v>
      </c>
      <c r="K8532" s="25">
        <f t="shared" si="534"/>
        <v>1</v>
      </c>
      <c r="L8532" s="25">
        <f t="shared" si="535"/>
        <v>1</v>
      </c>
      <c r="M8532" s="25">
        <v>1</v>
      </c>
      <c r="N8532" s="25" t="e">
        <v>#N/A</v>
      </c>
      <c r="O8532" s="25" t="e">
        <f>VLOOKUP(A8532,'NFkB target TFs'!$E$10:$E$54,1,FALSE)</f>
        <v>#N/A</v>
      </c>
      <c r="P8532" s="25" t="e">
        <f>VLOOKUP(A8532,'all NFkB targets'!$A$6:$A$571,1,FALSE)</f>
        <v>#N/A</v>
      </c>
    </row>
    <row r="8533" spans="1:16" x14ac:dyDescent="0.25">
      <c r="A8533" s="96" t="s">
        <v>15287</v>
      </c>
      <c r="B8533" s="21" t="s">
        <v>15288</v>
      </c>
      <c r="C8533" s="21"/>
      <c r="D8533" s="22">
        <v>0</v>
      </c>
      <c r="E8533" s="28">
        <v>0.56743016030394433</v>
      </c>
      <c r="F8533" s="28">
        <v>0.19278732984051339</v>
      </c>
      <c r="G8533" s="23">
        <v>1.4839767609433171E-2</v>
      </c>
      <c r="H8533" s="24">
        <v>-0.90868086096335732</v>
      </c>
      <c r="I8533" s="25">
        <f t="shared" si="532"/>
        <v>0</v>
      </c>
      <c r="J8533" s="25">
        <f t="shared" si="533"/>
        <v>0</v>
      </c>
      <c r="K8533" s="25">
        <f t="shared" si="534"/>
        <v>0</v>
      </c>
      <c r="L8533" s="25">
        <f t="shared" si="535"/>
        <v>1</v>
      </c>
      <c r="M8533" s="25">
        <v>1</v>
      </c>
      <c r="N8533" s="25" t="e">
        <v>#N/A</v>
      </c>
      <c r="O8533" s="25" t="e">
        <f>VLOOKUP(A8533,'NFkB target TFs'!$E$10:$E$54,1,FALSE)</f>
        <v>#N/A</v>
      </c>
      <c r="P8533" s="25" t="e">
        <f>VLOOKUP(A8533,'all NFkB targets'!$A$6:$A$571,1,FALSE)</f>
        <v>#N/A</v>
      </c>
    </row>
    <row r="8534" spans="1:16" x14ac:dyDescent="0.25">
      <c r="A8534" s="96" t="s">
        <v>15810</v>
      </c>
      <c r="B8534" s="21" t="s">
        <v>941</v>
      </c>
      <c r="C8534" s="21"/>
      <c r="D8534" s="22">
        <v>0</v>
      </c>
      <c r="E8534" s="28">
        <v>0.51125281453814697</v>
      </c>
      <c r="F8534" s="28">
        <v>0.92704739922662116</v>
      </c>
      <c r="G8534" s="24">
        <v>-2.8111201135141468</v>
      </c>
      <c r="H8534" s="24">
        <v>-0.91342663810691638</v>
      </c>
      <c r="I8534" s="25">
        <f t="shared" si="532"/>
        <v>0</v>
      </c>
      <c r="J8534" s="25">
        <f t="shared" si="533"/>
        <v>1</v>
      </c>
      <c r="K8534" s="25">
        <f t="shared" si="534"/>
        <v>1</v>
      </c>
      <c r="L8534" s="25">
        <f t="shared" si="535"/>
        <v>1</v>
      </c>
      <c r="M8534" s="25">
        <v>1</v>
      </c>
      <c r="N8534" s="25" t="e">
        <v>#N/A</v>
      </c>
      <c r="O8534" s="25" t="e">
        <f>VLOOKUP(A8534,'NFkB target TFs'!$E$10:$E$54,1,FALSE)</f>
        <v>#N/A</v>
      </c>
      <c r="P8534" s="25" t="e">
        <f>VLOOKUP(A8534,'all NFkB targets'!$A$6:$A$571,1,FALSE)</f>
        <v>#N/A</v>
      </c>
    </row>
    <row r="8535" spans="1:16" x14ac:dyDescent="0.25">
      <c r="A8535" s="96" t="s">
        <v>15404</v>
      </c>
      <c r="B8535" s="21" t="s">
        <v>15405</v>
      </c>
      <c r="C8535" s="21"/>
      <c r="D8535" s="22">
        <v>0</v>
      </c>
      <c r="E8535" s="24">
        <v>-0.22823434059413023</v>
      </c>
      <c r="F8535" s="24">
        <v>-1.1725945328001286</v>
      </c>
      <c r="G8535" s="28">
        <v>0.18953895810510171</v>
      </c>
      <c r="H8535" s="24">
        <v>-0.91804520307904203</v>
      </c>
      <c r="I8535" s="25">
        <f t="shared" si="532"/>
        <v>0</v>
      </c>
      <c r="J8535" s="25">
        <f t="shared" si="533"/>
        <v>1</v>
      </c>
      <c r="K8535" s="25">
        <f t="shared" si="534"/>
        <v>0</v>
      </c>
      <c r="L8535" s="25">
        <f t="shared" si="535"/>
        <v>1</v>
      </c>
      <c r="M8535" s="25">
        <v>1</v>
      </c>
      <c r="N8535" s="25" t="e">
        <v>#N/A</v>
      </c>
      <c r="O8535" s="25" t="e">
        <f>VLOOKUP(A8535,'NFkB target TFs'!$E$10:$E$54,1,FALSE)</f>
        <v>#N/A</v>
      </c>
      <c r="P8535" s="25" t="e">
        <f>VLOOKUP(A8535,'all NFkB targets'!$A$6:$A$571,1,FALSE)</f>
        <v>#N/A</v>
      </c>
    </row>
    <row r="8536" spans="1:16" x14ac:dyDescent="0.25">
      <c r="A8536" s="96" t="s">
        <v>16488</v>
      </c>
      <c r="B8536" s="21" t="s">
        <v>16489</v>
      </c>
      <c r="C8536" s="21"/>
      <c r="D8536" s="22">
        <v>0</v>
      </c>
      <c r="E8536" s="24">
        <v>-0.8891328540931005</v>
      </c>
      <c r="F8536" s="28">
        <v>0.76139937502095345</v>
      </c>
      <c r="G8536" s="24">
        <v>-1.0909302071028484</v>
      </c>
      <c r="H8536" s="24">
        <v>-0.92374249954046217</v>
      </c>
      <c r="I8536" s="25">
        <f t="shared" si="532"/>
        <v>1</v>
      </c>
      <c r="J8536" s="25">
        <f t="shared" si="533"/>
        <v>1</v>
      </c>
      <c r="K8536" s="25">
        <f t="shared" si="534"/>
        <v>1</v>
      </c>
      <c r="L8536" s="25">
        <f t="shared" si="535"/>
        <v>1</v>
      </c>
      <c r="M8536" s="25">
        <v>1</v>
      </c>
      <c r="N8536" s="25" t="e">
        <v>#N/A</v>
      </c>
      <c r="O8536" s="25" t="e">
        <f>VLOOKUP(A8536,'NFkB target TFs'!$E$10:$E$54,1,FALSE)</f>
        <v>#N/A</v>
      </c>
      <c r="P8536" s="25" t="e">
        <f>VLOOKUP(A8536,'all NFkB targets'!$A$6:$A$571,1,FALSE)</f>
        <v>#N/A</v>
      </c>
    </row>
    <row r="8537" spans="1:16" x14ac:dyDescent="0.25">
      <c r="A8537" s="96" t="s">
        <v>16341</v>
      </c>
      <c r="B8537" s="21" t="s">
        <v>941</v>
      </c>
      <c r="C8537" s="21"/>
      <c r="D8537" s="22">
        <v>0</v>
      </c>
      <c r="E8537" s="24">
        <v>-0.80552525150052201</v>
      </c>
      <c r="F8537" s="24">
        <v>-1.4771175455055396</v>
      </c>
      <c r="G8537" s="28">
        <v>0.6945303278458097</v>
      </c>
      <c r="H8537" s="24">
        <v>-0.92727709218340282</v>
      </c>
      <c r="I8537" s="25">
        <f t="shared" si="532"/>
        <v>1</v>
      </c>
      <c r="J8537" s="25">
        <f t="shared" si="533"/>
        <v>1</v>
      </c>
      <c r="K8537" s="25">
        <f t="shared" si="534"/>
        <v>1</v>
      </c>
      <c r="L8537" s="25">
        <f t="shared" si="535"/>
        <v>1</v>
      </c>
      <c r="M8537" s="25">
        <v>1</v>
      </c>
      <c r="N8537" s="25" t="e">
        <v>#N/A</v>
      </c>
      <c r="O8537" s="25" t="e">
        <f>VLOOKUP(A8537,'NFkB target TFs'!$E$10:$E$54,1,FALSE)</f>
        <v>#N/A</v>
      </c>
      <c r="P8537" s="25" t="e">
        <f>VLOOKUP(A8537,'all NFkB targets'!$A$6:$A$571,1,FALSE)</f>
        <v>#N/A</v>
      </c>
    </row>
    <row r="8538" spans="1:16" x14ac:dyDescent="0.25">
      <c r="A8538" s="96" t="s">
        <v>15598</v>
      </c>
      <c r="B8538" s="21" t="s">
        <v>15599</v>
      </c>
      <c r="C8538" s="21"/>
      <c r="D8538" s="22">
        <v>0</v>
      </c>
      <c r="E8538" s="24">
        <v>-0.28878420067827082</v>
      </c>
      <c r="F8538" s="24">
        <v>-0.42994764633045374</v>
      </c>
      <c r="G8538" s="24">
        <v>-0.97510347029760636</v>
      </c>
      <c r="H8538" s="24">
        <v>-0.92800725440604448</v>
      </c>
      <c r="I8538" s="25">
        <f t="shared" si="532"/>
        <v>0</v>
      </c>
      <c r="J8538" s="25">
        <f t="shared" si="533"/>
        <v>0</v>
      </c>
      <c r="K8538" s="25">
        <f t="shared" si="534"/>
        <v>1</v>
      </c>
      <c r="L8538" s="25">
        <f t="shared" si="535"/>
        <v>1</v>
      </c>
      <c r="M8538" s="25">
        <v>1</v>
      </c>
      <c r="N8538" s="25" t="e">
        <v>#N/A</v>
      </c>
      <c r="O8538" s="25" t="e">
        <f>VLOOKUP(A8538,'NFkB target TFs'!$E$10:$E$54,1,FALSE)</f>
        <v>#N/A</v>
      </c>
      <c r="P8538" s="25" t="e">
        <f>VLOOKUP(A8538,'all NFkB targets'!$A$6:$A$571,1,FALSE)</f>
        <v>#N/A</v>
      </c>
    </row>
    <row r="8539" spans="1:16" x14ac:dyDescent="0.25">
      <c r="A8539" s="96" t="s">
        <v>15750</v>
      </c>
      <c r="B8539" s="21" t="s">
        <v>15751</v>
      </c>
      <c r="C8539" s="21"/>
      <c r="D8539" s="22">
        <v>0</v>
      </c>
      <c r="E8539" s="28">
        <v>0.34642343419148508</v>
      </c>
      <c r="F8539" s="24">
        <v>-1.5120867138479452</v>
      </c>
      <c r="G8539" s="24">
        <v>-0.70630833749552158</v>
      </c>
      <c r="H8539" s="24">
        <v>-0.93077078459691887</v>
      </c>
      <c r="I8539" s="25">
        <f t="shared" ref="I8539:I8600" si="536">IF(ABS(E8539)&gt;0.585,1,0)</f>
        <v>0</v>
      </c>
      <c r="J8539" s="25">
        <f t="shared" ref="J8539:J8600" si="537">IF(ABS(F8539)&gt;0.585,1,0)</f>
        <v>1</v>
      </c>
      <c r="K8539" s="25">
        <f t="shared" ref="K8539:K8600" si="538">IF(ABS(G8539)&gt;0.585,1,0)</f>
        <v>1</v>
      </c>
      <c r="L8539" s="25">
        <f t="shared" ref="L8539:L8600" si="539">IF(ABS(H8539)&gt;0.585,1,0)</f>
        <v>1</v>
      </c>
      <c r="M8539" s="25">
        <v>1</v>
      </c>
      <c r="N8539" s="25" t="e">
        <v>#N/A</v>
      </c>
      <c r="O8539" s="25" t="e">
        <f>VLOOKUP(A8539,'NFkB target TFs'!$E$10:$E$54,1,FALSE)</f>
        <v>#N/A</v>
      </c>
      <c r="P8539" s="25" t="e">
        <f>VLOOKUP(A8539,'all NFkB targets'!$A$6:$A$571,1,FALSE)</f>
        <v>#N/A</v>
      </c>
    </row>
    <row r="8540" spans="1:16" x14ac:dyDescent="0.25">
      <c r="A8540" s="96" t="s">
        <v>16307</v>
      </c>
      <c r="B8540" s="21" t="s">
        <v>941</v>
      </c>
      <c r="C8540" s="21"/>
      <c r="D8540" s="22">
        <v>0</v>
      </c>
      <c r="E8540" s="24">
        <v>-1.8358300906680813</v>
      </c>
      <c r="F8540" s="24">
        <v>-2.0510402359713855</v>
      </c>
      <c r="G8540" s="28">
        <v>0.66303460895201372</v>
      </c>
      <c r="H8540" s="24">
        <v>-0.93381503455021508</v>
      </c>
      <c r="I8540" s="25">
        <f t="shared" si="536"/>
        <v>1</v>
      </c>
      <c r="J8540" s="25">
        <f t="shared" si="537"/>
        <v>1</v>
      </c>
      <c r="K8540" s="25">
        <f t="shared" si="538"/>
        <v>1</v>
      </c>
      <c r="L8540" s="25">
        <f t="shared" si="539"/>
        <v>1</v>
      </c>
      <c r="M8540" s="25">
        <v>1</v>
      </c>
      <c r="N8540" s="25" t="e">
        <v>#N/A</v>
      </c>
      <c r="O8540" s="25" t="e">
        <f>VLOOKUP(A8540,'NFkB target TFs'!$E$10:$E$54,1,FALSE)</f>
        <v>#N/A</v>
      </c>
      <c r="P8540" s="25" t="e">
        <f>VLOOKUP(A8540,'all NFkB targets'!$A$6:$A$571,1,FALSE)</f>
        <v>#N/A</v>
      </c>
    </row>
    <row r="8541" spans="1:16" x14ac:dyDescent="0.25">
      <c r="A8541" s="96" t="s">
        <v>15630</v>
      </c>
      <c r="B8541" s="21" t="s">
        <v>941</v>
      </c>
      <c r="C8541" s="21"/>
      <c r="D8541" s="22">
        <v>0</v>
      </c>
      <c r="E8541" s="24">
        <v>-0.27552162188680973</v>
      </c>
      <c r="F8541" s="24">
        <v>-0.14225511689348791</v>
      </c>
      <c r="G8541" s="24">
        <v>-0.74819284958946031</v>
      </c>
      <c r="H8541" s="24">
        <v>-0.94701943620571216</v>
      </c>
      <c r="I8541" s="25">
        <f t="shared" si="536"/>
        <v>0</v>
      </c>
      <c r="J8541" s="25">
        <f t="shared" si="537"/>
        <v>0</v>
      </c>
      <c r="K8541" s="25">
        <f t="shared" si="538"/>
        <v>1</v>
      </c>
      <c r="L8541" s="25">
        <f t="shared" si="539"/>
        <v>1</v>
      </c>
      <c r="M8541" s="25">
        <v>1</v>
      </c>
      <c r="N8541" s="25" t="e">
        <v>#N/A</v>
      </c>
      <c r="O8541" s="25" t="e">
        <f>VLOOKUP(A8541,'NFkB target TFs'!$E$10:$E$54,1,FALSE)</f>
        <v>#N/A</v>
      </c>
      <c r="P8541" s="25" t="e">
        <f>VLOOKUP(A8541,'all NFkB targets'!$A$6:$A$571,1,FALSE)</f>
        <v>#N/A</v>
      </c>
    </row>
    <row r="8542" spans="1:16" x14ac:dyDescent="0.25">
      <c r="A8542" s="96" t="s">
        <v>15462</v>
      </c>
      <c r="B8542" s="21" t="s">
        <v>15463</v>
      </c>
      <c r="C8542" s="21"/>
      <c r="D8542" s="22">
        <v>0</v>
      </c>
      <c r="E8542" s="28">
        <v>0.25797955376829895</v>
      </c>
      <c r="F8542" s="24">
        <v>-0.78875393895206891</v>
      </c>
      <c r="G8542" s="24">
        <v>-0.45730257742069125</v>
      </c>
      <c r="H8542" s="24">
        <v>-0.95123427676495531</v>
      </c>
      <c r="I8542" s="25">
        <f t="shared" si="536"/>
        <v>0</v>
      </c>
      <c r="J8542" s="25">
        <f t="shared" si="537"/>
        <v>1</v>
      </c>
      <c r="K8542" s="25">
        <f t="shared" si="538"/>
        <v>0</v>
      </c>
      <c r="L8542" s="25">
        <f t="shared" si="539"/>
        <v>1</v>
      </c>
      <c r="M8542" s="25">
        <v>1</v>
      </c>
      <c r="N8542" s="25" t="e">
        <v>#N/A</v>
      </c>
      <c r="O8542" s="25" t="e">
        <f>VLOOKUP(A8542,'NFkB target TFs'!$E$10:$E$54,1,FALSE)</f>
        <v>#N/A</v>
      </c>
      <c r="P8542" s="25" t="e">
        <f>VLOOKUP(A8542,'all NFkB targets'!$A$6:$A$571,1,FALSE)</f>
        <v>#N/A</v>
      </c>
    </row>
    <row r="8543" spans="1:16" x14ac:dyDescent="0.25">
      <c r="A8543" s="96" t="s">
        <v>15965</v>
      </c>
      <c r="B8543" s="21" t="s">
        <v>941</v>
      </c>
      <c r="C8543" s="21"/>
      <c r="D8543" s="22">
        <v>0</v>
      </c>
      <c r="E8543" s="24">
        <v>-0.14454699549955841</v>
      </c>
      <c r="F8543" s="24">
        <v>-1.7172315815887296</v>
      </c>
      <c r="G8543" s="24">
        <v>-0.86100570740388738</v>
      </c>
      <c r="H8543" s="24">
        <v>-0.95547699201235403</v>
      </c>
      <c r="I8543" s="25">
        <f t="shared" si="536"/>
        <v>0</v>
      </c>
      <c r="J8543" s="25">
        <f t="shared" si="537"/>
        <v>1</v>
      </c>
      <c r="K8543" s="25">
        <f t="shared" si="538"/>
        <v>1</v>
      </c>
      <c r="L8543" s="25">
        <f t="shared" si="539"/>
        <v>1</v>
      </c>
      <c r="M8543" s="25">
        <v>1</v>
      </c>
      <c r="N8543" s="25" t="e">
        <v>#N/A</v>
      </c>
      <c r="O8543" s="25" t="e">
        <f>VLOOKUP(A8543,'NFkB target TFs'!$E$10:$E$54,1,FALSE)</f>
        <v>#N/A</v>
      </c>
      <c r="P8543" s="25" t="e">
        <f>VLOOKUP(A8543,'all NFkB targets'!$A$6:$A$571,1,FALSE)</f>
        <v>#N/A</v>
      </c>
    </row>
    <row r="8544" spans="1:16" x14ac:dyDescent="0.25">
      <c r="A8544" s="96" t="s">
        <v>16280</v>
      </c>
      <c r="B8544" s="21" t="s">
        <v>16281</v>
      </c>
      <c r="C8544" s="21"/>
      <c r="D8544" s="22">
        <v>0</v>
      </c>
      <c r="E8544" s="24">
        <v>-1.9561496896387505</v>
      </c>
      <c r="F8544" s="24">
        <v>-0.81378585446619844</v>
      </c>
      <c r="G8544" s="24">
        <v>-2.1071748822729361</v>
      </c>
      <c r="H8544" s="24">
        <v>-0.96903960114891141</v>
      </c>
      <c r="I8544" s="25">
        <f t="shared" si="536"/>
        <v>1</v>
      </c>
      <c r="J8544" s="25">
        <f t="shared" si="537"/>
        <v>1</v>
      </c>
      <c r="K8544" s="25">
        <f t="shared" si="538"/>
        <v>1</v>
      </c>
      <c r="L8544" s="25">
        <f t="shared" si="539"/>
        <v>1</v>
      </c>
      <c r="M8544" s="25">
        <v>1</v>
      </c>
      <c r="N8544" s="25" t="e">
        <v>#N/A</v>
      </c>
      <c r="O8544" s="25" t="e">
        <f>VLOOKUP(A8544,'NFkB target TFs'!$E$10:$E$54,1,FALSE)</f>
        <v>#N/A</v>
      </c>
      <c r="P8544" s="25" t="e">
        <f>VLOOKUP(A8544,'all NFkB targets'!$A$6:$A$571,1,FALSE)</f>
        <v>#N/A</v>
      </c>
    </row>
    <row r="8545" spans="1:16" x14ac:dyDescent="0.25">
      <c r="A8545" s="96" t="s">
        <v>15697</v>
      </c>
      <c r="B8545" s="21" t="s">
        <v>15698</v>
      </c>
      <c r="C8545" s="21"/>
      <c r="D8545" s="22">
        <v>0</v>
      </c>
      <c r="E8545" s="24">
        <v>-0.91703217596757403</v>
      </c>
      <c r="F8545" s="23">
        <v>7.2785308143767824E-2</v>
      </c>
      <c r="G8545" s="24">
        <v>-1.2344868313255069</v>
      </c>
      <c r="H8545" s="24">
        <v>-0.97432664006677938</v>
      </c>
      <c r="I8545" s="25">
        <f t="shared" si="536"/>
        <v>1</v>
      </c>
      <c r="J8545" s="25">
        <f t="shared" si="537"/>
        <v>0</v>
      </c>
      <c r="K8545" s="25">
        <f t="shared" si="538"/>
        <v>1</v>
      </c>
      <c r="L8545" s="25">
        <f t="shared" si="539"/>
        <v>1</v>
      </c>
      <c r="M8545" s="25">
        <v>1</v>
      </c>
      <c r="N8545" s="25" t="e">
        <v>#N/A</v>
      </c>
      <c r="O8545" s="25" t="e">
        <f>VLOOKUP(A8545,'NFkB target TFs'!$E$10:$E$54,1,FALSE)</f>
        <v>#N/A</v>
      </c>
      <c r="P8545" s="25" t="e">
        <f>VLOOKUP(A8545,'all NFkB targets'!$A$6:$A$571,1,FALSE)</f>
        <v>#N/A</v>
      </c>
    </row>
    <row r="8546" spans="1:16" x14ac:dyDescent="0.25">
      <c r="A8546" s="96" t="s">
        <v>15611</v>
      </c>
      <c r="B8546" s="21" t="s">
        <v>15612</v>
      </c>
      <c r="C8546" s="21"/>
      <c r="D8546" s="22">
        <v>0</v>
      </c>
      <c r="E8546" s="24">
        <v>-0.35813630899270954</v>
      </c>
      <c r="F8546" s="24">
        <v>-0.38514310557000375</v>
      </c>
      <c r="G8546" s="28">
        <v>0.74535070430383765</v>
      </c>
      <c r="H8546" s="24">
        <v>-0.98629512224426452</v>
      </c>
      <c r="I8546" s="25">
        <f t="shared" si="536"/>
        <v>0</v>
      </c>
      <c r="J8546" s="25">
        <f t="shared" si="537"/>
        <v>0</v>
      </c>
      <c r="K8546" s="25">
        <f t="shared" si="538"/>
        <v>1</v>
      </c>
      <c r="L8546" s="25">
        <f t="shared" si="539"/>
        <v>1</v>
      </c>
      <c r="M8546" s="25">
        <v>1</v>
      </c>
      <c r="N8546" s="25" t="e">
        <v>#N/A</v>
      </c>
      <c r="O8546" s="25" t="e">
        <f>VLOOKUP(A8546,'NFkB target TFs'!$E$10:$E$54,1,FALSE)</f>
        <v>#N/A</v>
      </c>
      <c r="P8546" s="25" t="e">
        <f>VLOOKUP(A8546,'all NFkB targets'!$A$6:$A$571,1,FALSE)</f>
        <v>#N/A</v>
      </c>
    </row>
    <row r="8547" spans="1:16" x14ac:dyDescent="0.25">
      <c r="A8547" s="96" t="s">
        <v>15261</v>
      </c>
      <c r="B8547" s="21" t="s">
        <v>15262</v>
      </c>
      <c r="C8547" s="21"/>
      <c r="D8547" s="22">
        <v>0</v>
      </c>
      <c r="E8547" s="24">
        <v>-0.2673641003819483</v>
      </c>
      <c r="F8547" s="24">
        <v>-0.18196545481652102</v>
      </c>
      <c r="G8547" s="24">
        <v>-0.54598681604314281</v>
      </c>
      <c r="H8547" s="24">
        <v>-0.99510337570830509</v>
      </c>
      <c r="I8547" s="25">
        <f t="shared" si="536"/>
        <v>0</v>
      </c>
      <c r="J8547" s="25">
        <f t="shared" si="537"/>
        <v>0</v>
      </c>
      <c r="K8547" s="25">
        <f t="shared" si="538"/>
        <v>0</v>
      </c>
      <c r="L8547" s="25">
        <f t="shared" si="539"/>
        <v>1</v>
      </c>
      <c r="M8547" s="25">
        <v>1</v>
      </c>
      <c r="N8547" s="25" t="e">
        <v>#N/A</v>
      </c>
      <c r="O8547" s="25" t="e">
        <f>VLOOKUP(A8547,'NFkB target TFs'!$E$10:$E$54,1,FALSE)</f>
        <v>#N/A</v>
      </c>
      <c r="P8547" s="25" t="e">
        <f>VLOOKUP(A8547,'all NFkB targets'!$A$6:$A$571,1,FALSE)</f>
        <v>#N/A</v>
      </c>
    </row>
    <row r="8548" spans="1:16" x14ac:dyDescent="0.25">
      <c r="A8548" s="96" t="s">
        <v>15560</v>
      </c>
      <c r="B8548" s="21" t="s">
        <v>15561</v>
      </c>
      <c r="C8548" s="21"/>
      <c r="D8548" s="22">
        <v>0</v>
      </c>
      <c r="E8548" s="28">
        <v>0.27833782427395265</v>
      </c>
      <c r="F8548" s="24">
        <v>-0.27465558293473269</v>
      </c>
      <c r="G8548" s="24">
        <v>-0.83102859791376238</v>
      </c>
      <c r="H8548" s="24">
        <v>-0.99733569379041531</v>
      </c>
      <c r="I8548" s="25">
        <f t="shared" si="536"/>
        <v>0</v>
      </c>
      <c r="J8548" s="25">
        <f t="shared" si="537"/>
        <v>0</v>
      </c>
      <c r="K8548" s="25">
        <f t="shared" si="538"/>
        <v>1</v>
      </c>
      <c r="L8548" s="25">
        <f t="shared" si="539"/>
        <v>1</v>
      </c>
      <c r="M8548" s="25">
        <v>1</v>
      </c>
      <c r="N8548" s="25" t="e">
        <v>#N/A</v>
      </c>
      <c r="O8548" s="25" t="e">
        <f>VLOOKUP(A8548,'NFkB target TFs'!$E$10:$E$54,1,FALSE)</f>
        <v>#N/A</v>
      </c>
      <c r="P8548" s="25" t="e">
        <f>VLOOKUP(A8548,'all NFkB targets'!$A$6:$A$571,1,FALSE)</f>
        <v>#N/A</v>
      </c>
    </row>
    <row r="8549" spans="1:16" x14ac:dyDescent="0.25">
      <c r="A8549" s="96" t="s">
        <v>16051</v>
      </c>
      <c r="B8549" s="21" t="s">
        <v>16052</v>
      </c>
      <c r="C8549" s="21"/>
      <c r="D8549" s="22">
        <v>0</v>
      </c>
      <c r="E8549" s="24">
        <v>-0.2326157478196168</v>
      </c>
      <c r="F8549" s="24">
        <v>-0.70265751228788875</v>
      </c>
      <c r="G8549" s="24">
        <v>-1.5117183578765203</v>
      </c>
      <c r="H8549" s="24">
        <v>-0.99902718728008078</v>
      </c>
      <c r="I8549" s="25">
        <f t="shared" si="536"/>
        <v>0</v>
      </c>
      <c r="J8549" s="25">
        <f t="shared" si="537"/>
        <v>1</v>
      </c>
      <c r="K8549" s="25">
        <f t="shared" si="538"/>
        <v>1</v>
      </c>
      <c r="L8549" s="25">
        <f t="shared" si="539"/>
        <v>1</v>
      </c>
      <c r="M8549" s="25">
        <v>1</v>
      </c>
      <c r="N8549" s="25" t="e">
        <v>#N/A</v>
      </c>
      <c r="O8549" s="25" t="e">
        <f>VLOOKUP(A8549,'NFkB target TFs'!$E$10:$E$54,1,FALSE)</f>
        <v>#N/A</v>
      </c>
      <c r="P8549" s="25" t="e">
        <f>VLOOKUP(A8549,'all NFkB targets'!$A$6:$A$571,1,FALSE)</f>
        <v>#N/A</v>
      </c>
    </row>
    <row r="8550" spans="1:16" x14ac:dyDescent="0.25">
      <c r="A8550" s="96" t="s">
        <v>15269</v>
      </c>
      <c r="B8550" s="21" t="s">
        <v>15270</v>
      </c>
      <c r="C8550" s="21"/>
      <c r="D8550" s="22">
        <v>0</v>
      </c>
      <c r="E8550" s="23">
        <v>4.4842788322072363E-2</v>
      </c>
      <c r="F8550" s="24">
        <v>-0.17548795674587825</v>
      </c>
      <c r="G8550" s="28">
        <v>0.1709687408796271</v>
      </c>
      <c r="H8550" s="24">
        <v>-1.0064189293973227</v>
      </c>
      <c r="I8550" s="25">
        <f t="shared" si="536"/>
        <v>0</v>
      </c>
      <c r="J8550" s="25">
        <f t="shared" si="537"/>
        <v>0</v>
      </c>
      <c r="K8550" s="25">
        <f t="shared" si="538"/>
        <v>0</v>
      </c>
      <c r="L8550" s="25">
        <f t="shared" si="539"/>
        <v>1</v>
      </c>
      <c r="M8550" s="25">
        <v>1</v>
      </c>
      <c r="N8550" s="25" t="e">
        <v>#N/A</v>
      </c>
      <c r="O8550" s="25" t="e">
        <f>VLOOKUP(A8550,'NFkB target TFs'!$E$10:$E$54,1,FALSE)</f>
        <v>#N/A</v>
      </c>
      <c r="P8550" s="25" t="e">
        <f>VLOOKUP(A8550,'all NFkB targets'!$A$6:$A$571,1,FALSE)</f>
        <v>#N/A</v>
      </c>
    </row>
    <row r="8551" spans="1:16" x14ac:dyDescent="0.25">
      <c r="A8551" s="96" t="s">
        <v>16029</v>
      </c>
      <c r="B8551" s="21" t="s">
        <v>16030</v>
      </c>
      <c r="C8551" s="21"/>
      <c r="D8551" s="22">
        <v>0</v>
      </c>
      <c r="E8551" s="24">
        <v>-0.12026345589520833</v>
      </c>
      <c r="F8551" s="24">
        <v>-0.59484194076797925</v>
      </c>
      <c r="G8551" s="24">
        <v>-0.68438258170702926</v>
      </c>
      <c r="H8551" s="24">
        <v>-1.0129956393749677</v>
      </c>
      <c r="I8551" s="25">
        <f t="shared" si="536"/>
        <v>0</v>
      </c>
      <c r="J8551" s="25">
        <f t="shared" si="537"/>
        <v>1</v>
      </c>
      <c r="K8551" s="25">
        <f t="shared" si="538"/>
        <v>1</v>
      </c>
      <c r="L8551" s="25">
        <f t="shared" si="539"/>
        <v>1</v>
      </c>
      <c r="M8551" s="25">
        <v>1</v>
      </c>
      <c r="N8551" s="25" t="e">
        <v>#N/A</v>
      </c>
      <c r="O8551" s="25" t="e">
        <f>VLOOKUP(A8551,'NFkB target TFs'!$E$10:$E$54,1,FALSE)</f>
        <v>#N/A</v>
      </c>
      <c r="P8551" s="25" t="e">
        <f>VLOOKUP(A8551,'all NFkB targets'!$A$6:$A$571,1,FALSE)</f>
        <v>#N/A</v>
      </c>
    </row>
    <row r="8552" spans="1:16" x14ac:dyDescent="0.25">
      <c r="A8552" s="96" t="s">
        <v>16476</v>
      </c>
      <c r="B8552" s="21" t="s">
        <v>16477</v>
      </c>
      <c r="C8552" s="21"/>
      <c r="D8552" s="22">
        <v>0</v>
      </c>
      <c r="E8552" s="24">
        <v>-1.0723445159348417</v>
      </c>
      <c r="F8552" s="28">
        <v>0.65829448020200576</v>
      </c>
      <c r="G8552" s="24">
        <v>-1.1550103959901767</v>
      </c>
      <c r="H8552" s="24">
        <v>-1.0184585443931922</v>
      </c>
      <c r="I8552" s="25">
        <f t="shared" si="536"/>
        <v>1</v>
      </c>
      <c r="J8552" s="25">
        <f t="shared" si="537"/>
        <v>1</v>
      </c>
      <c r="K8552" s="25">
        <f t="shared" si="538"/>
        <v>1</v>
      </c>
      <c r="L8552" s="25">
        <f t="shared" si="539"/>
        <v>1</v>
      </c>
      <c r="M8552" s="25">
        <v>1</v>
      </c>
      <c r="N8552" s="25" t="e">
        <v>#N/A</v>
      </c>
      <c r="O8552" s="25" t="e">
        <f>VLOOKUP(A8552,'NFkB target TFs'!$E$10:$E$54,1,FALSE)</f>
        <v>#N/A</v>
      </c>
      <c r="P8552" s="25" t="e">
        <f>VLOOKUP(A8552,'all NFkB targets'!$A$6:$A$571,1,FALSE)</f>
        <v>#N/A</v>
      </c>
    </row>
    <row r="8553" spans="1:16" x14ac:dyDescent="0.25">
      <c r="A8553" s="96" t="s">
        <v>15259</v>
      </c>
      <c r="B8553" s="21" t="s">
        <v>15260</v>
      </c>
      <c r="C8553" s="21"/>
      <c r="D8553" s="22">
        <v>0</v>
      </c>
      <c r="E8553" s="24">
        <v>-0.13134435879748002</v>
      </c>
      <c r="F8553" s="23">
        <v>-3.3502468452252722E-2</v>
      </c>
      <c r="G8553" s="24">
        <v>-0.46156497300213267</v>
      </c>
      <c r="H8553" s="24">
        <v>-1.0216977075617719</v>
      </c>
      <c r="I8553" s="25">
        <f t="shared" si="536"/>
        <v>0</v>
      </c>
      <c r="J8553" s="25">
        <f t="shared" si="537"/>
        <v>0</v>
      </c>
      <c r="K8553" s="25">
        <f t="shared" si="538"/>
        <v>0</v>
      </c>
      <c r="L8553" s="25">
        <f t="shared" si="539"/>
        <v>1</v>
      </c>
      <c r="M8553" s="25">
        <v>1</v>
      </c>
      <c r="N8553" s="25" t="e">
        <v>#N/A</v>
      </c>
      <c r="O8553" s="25" t="e">
        <f>VLOOKUP(A8553,'NFkB target TFs'!$E$10:$E$54,1,FALSE)</f>
        <v>#N/A</v>
      </c>
      <c r="P8553" s="25" t="e">
        <f>VLOOKUP(A8553,'all NFkB targets'!$A$6:$A$571,1,FALSE)</f>
        <v>#N/A</v>
      </c>
    </row>
    <row r="8554" spans="1:16" x14ac:dyDescent="0.25">
      <c r="A8554" s="96" t="s">
        <v>15361</v>
      </c>
      <c r="B8554" s="21" t="s">
        <v>15362</v>
      </c>
      <c r="C8554" s="21"/>
      <c r="D8554" s="22">
        <v>0</v>
      </c>
      <c r="E8554" s="28">
        <v>1.8019777446031544</v>
      </c>
      <c r="F8554" s="24">
        <v>-0.48584566736505164</v>
      </c>
      <c r="G8554" s="24">
        <v>-0.13337432539351465</v>
      </c>
      <c r="H8554" s="24">
        <v>-1.023485201100524</v>
      </c>
      <c r="I8554" s="25">
        <f t="shared" si="536"/>
        <v>1</v>
      </c>
      <c r="J8554" s="25">
        <f t="shared" si="537"/>
        <v>0</v>
      </c>
      <c r="K8554" s="25">
        <f t="shared" si="538"/>
        <v>0</v>
      </c>
      <c r="L8554" s="25">
        <f t="shared" si="539"/>
        <v>1</v>
      </c>
      <c r="M8554" s="25">
        <v>1</v>
      </c>
      <c r="N8554" s="25" t="e">
        <v>#N/A</v>
      </c>
      <c r="O8554" s="25" t="e">
        <f>VLOOKUP(A8554,'NFkB target TFs'!$E$10:$E$54,1,FALSE)</f>
        <v>#N/A</v>
      </c>
      <c r="P8554" s="25" t="e">
        <f>VLOOKUP(A8554,'all NFkB targets'!$A$6:$A$571,1,FALSE)</f>
        <v>#N/A</v>
      </c>
    </row>
    <row r="8555" spans="1:16" x14ac:dyDescent="0.25">
      <c r="A8555" s="96" t="s">
        <v>15584</v>
      </c>
      <c r="B8555" s="21" t="s">
        <v>15585</v>
      </c>
      <c r="C8555" s="21"/>
      <c r="D8555" s="22">
        <v>0</v>
      </c>
      <c r="E8555" s="24">
        <v>-0.24645065991146839</v>
      </c>
      <c r="F8555" s="24">
        <v>-0.35615743559046525</v>
      </c>
      <c r="G8555" s="24">
        <v>-0.95309056568434436</v>
      </c>
      <c r="H8555" s="24">
        <v>-1.026535350876834</v>
      </c>
      <c r="I8555" s="25">
        <f t="shared" si="536"/>
        <v>0</v>
      </c>
      <c r="J8555" s="25">
        <f t="shared" si="537"/>
        <v>0</v>
      </c>
      <c r="K8555" s="25">
        <f t="shared" si="538"/>
        <v>1</v>
      </c>
      <c r="L8555" s="25">
        <f t="shared" si="539"/>
        <v>1</v>
      </c>
      <c r="M8555" s="25">
        <v>1</v>
      </c>
      <c r="N8555" s="25" t="e">
        <v>#N/A</v>
      </c>
      <c r="O8555" s="25" t="e">
        <f>VLOOKUP(A8555,'NFkB target TFs'!$E$10:$E$54,1,FALSE)</f>
        <v>#N/A</v>
      </c>
      <c r="P8555" s="25" t="e">
        <f>VLOOKUP(A8555,'all NFkB targets'!$A$6:$A$571,1,FALSE)</f>
        <v>#N/A</v>
      </c>
    </row>
    <row r="8556" spans="1:16" x14ac:dyDescent="0.25">
      <c r="A8556" s="96" t="s">
        <v>15798</v>
      </c>
      <c r="B8556" s="21" t="s">
        <v>15799</v>
      </c>
      <c r="C8556" s="21"/>
      <c r="D8556" s="22">
        <v>0</v>
      </c>
      <c r="E8556" s="24">
        <v>-0.37590296621857072</v>
      </c>
      <c r="F8556" s="24">
        <v>-0.99235613689594193</v>
      </c>
      <c r="G8556" s="24">
        <v>-3.0997055922886276</v>
      </c>
      <c r="H8556" s="24">
        <v>-1.0271215982404232</v>
      </c>
      <c r="I8556" s="25">
        <f t="shared" si="536"/>
        <v>0</v>
      </c>
      <c r="J8556" s="25">
        <f t="shared" si="537"/>
        <v>1</v>
      </c>
      <c r="K8556" s="25">
        <f t="shared" si="538"/>
        <v>1</v>
      </c>
      <c r="L8556" s="25">
        <f t="shared" si="539"/>
        <v>1</v>
      </c>
      <c r="M8556" s="25">
        <v>1</v>
      </c>
      <c r="N8556" s="25" t="e">
        <v>#N/A</v>
      </c>
      <c r="O8556" s="25" t="e">
        <f>VLOOKUP(A8556,'NFkB target TFs'!$E$10:$E$54,1,FALSE)</f>
        <v>#N/A</v>
      </c>
      <c r="P8556" s="25" t="e">
        <f>VLOOKUP(A8556,'all NFkB targets'!$A$6:$A$571,1,FALSE)</f>
        <v>#N/A</v>
      </c>
    </row>
    <row r="8557" spans="1:16" x14ac:dyDescent="0.25">
      <c r="A8557" s="96" t="s">
        <v>15424</v>
      </c>
      <c r="B8557" s="21" t="s">
        <v>15425</v>
      </c>
      <c r="C8557" s="21"/>
      <c r="D8557" s="22">
        <v>0</v>
      </c>
      <c r="E8557" s="28">
        <v>0.12024263660448231</v>
      </c>
      <c r="F8557" s="24">
        <v>-1.454524289705355</v>
      </c>
      <c r="G8557" s="24">
        <v>-0.47141581434044633</v>
      </c>
      <c r="H8557" s="24">
        <v>-1.051853715942942</v>
      </c>
      <c r="I8557" s="25">
        <f t="shared" si="536"/>
        <v>0</v>
      </c>
      <c r="J8557" s="25">
        <f t="shared" si="537"/>
        <v>1</v>
      </c>
      <c r="K8557" s="25">
        <f t="shared" si="538"/>
        <v>0</v>
      </c>
      <c r="L8557" s="25">
        <f t="shared" si="539"/>
        <v>1</v>
      </c>
      <c r="M8557" s="25">
        <v>1</v>
      </c>
      <c r="N8557" s="25" t="e">
        <v>#N/A</v>
      </c>
      <c r="O8557" s="25" t="e">
        <f>VLOOKUP(A8557,'NFkB target TFs'!$E$10:$E$54,1,FALSE)</f>
        <v>#N/A</v>
      </c>
      <c r="P8557" s="25" t="e">
        <f>VLOOKUP(A8557,'all NFkB targets'!$A$6:$A$571,1,FALSE)</f>
        <v>#N/A</v>
      </c>
    </row>
    <row r="8558" spans="1:16" x14ac:dyDescent="0.25">
      <c r="A8558" s="96" t="s">
        <v>15473</v>
      </c>
      <c r="B8558" s="21" t="s">
        <v>941</v>
      </c>
      <c r="C8558" s="21"/>
      <c r="D8558" s="22">
        <v>0</v>
      </c>
      <c r="E8558" s="28">
        <v>0.83370425452592434</v>
      </c>
      <c r="F8558" s="24">
        <v>-0.88082906756181845</v>
      </c>
      <c r="G8558" s="24">
        <v>-0.11867326870413465</v>
      </c>
      <c r="H8558" s="24">
        <v>-1.0532979952577914</v>
      </c>
      <c r="I8558" s="25">
        <f t="shared" si="536"/>
        <v>1</v>
      </c>
      <c r="J8558" s="25">
        <f t="shared" si="537"/>
        <v>1</v>
      </c>
      <c r="K8558" s="25">
        <f t="shared" si="538"/>
        <v>0</v>
      </c>
      <c r="L8558" s="25">
        <f t="shared" si="539"/>
        <v>1</v>
      </c>
      <c r="M8558" s="25">
        <v>1</v>
      </c>
      <c r="N8558" s="25" t="e">
        <v>#N/A</v>
      </c>
      <c r="O8558" s="25" t="e">
        <f>VLOOKUP(A8558,'NFkB target TFs'!$E$10:$E$54,1,FALSE)</f>
        <v>#N/A</v>
      </c>
      <c r="P8558" s="25" t="e">
        <f>VLOOKUP(A8558,'all NFkB targets'!$A$6:$A$571,1,FALSE)</f>
        <v>#N/A</v>
      </c>
    </row>
    <row r="8559" spans="1:16" x14ac:dyDescent="0.25">
      <c r="A8559" s="96" t="s">
        <v>15538</v>
      </c>
      <c r="B8559" s="21" t="s">
        <v>15539</v>
      </c>
      <c r="C8559" s="21"/>
      <c r="D8559" s="22">
        <v>0</v>
      </c>
      <c r="E8559" s="28">
        <v>0.24337261771178575</v>
      </c>
      <c r="F8559" s="23">
        <v>-5.5382842642652974E-2</v>
      </c>
      <c r="G8559" s="24">
        <v>-2.0297377246896788</v>
      </c>
      <c r="H8559" s="24">
        <v>-1.0579618293445827</v>
      </c>
      <c r="I8559" s="25">
        <f t="shared" si="536"/>
        <v>0</v>
      </c>
      <c r="J8559" s="25">
        <f t="shared" si="537"/>
        <v>0</v>
      </c>
      <c r="K8559" s="25">
        <f t="shared" si="538"/>
        <v>1</v>
      </c>
      <c r="L8559" s="25">
        <f t="shared" si="539"/>
        <v>1</v>
      </c>
      <c r="M8559" s="25">
        <v>1</v>
      </c>
      <c r="N8559" s="25" t="e">
        <v>#N/A</v>
      </c>
      <c r="O8559" s="25" t="e">
        <f>VLOOKUP(A8559,'NFkB target TFs'!$E$10:$E$54,1,FALSE)</f>
        <v>#N/A</v>
      </c>
      <c r="P8559" s="25" t="e">
        <f>VLOOKUP(A8559,'all NFkB targets'!$A$6:$A$571,1,FALSE)</f>
        <v>#N/A</v>
      </c>
    </row>
    <row r="8560" spans="1:16" x14ac:dyDescent="0.25">
      <c r="A8560" s="96" t="s">
        <v>15621</v>
      </c>
      <c r="B8560" s="21" t="s">
        <v>15622</v>
      </c>
      <c r="C8560" s="21"/>
      <c r="D8560" s="22">
        <v>0</v>
      </c>
      <c r="E8560" s="28">
        <v>0.23247063311068444</v>
      </c>
      <c r="F8560" s="23">
        <v>3.9420349733632551E-2</v>
      </c>
      <c r="G8560" s="24">
        <v>-1.1365971659121217</v>
      </c>
      <c r="H8560" s="24">
        <v>-1.0617168342013434</v>
      </c>
      <c r="I8560" s="25">
        <f t="shared" si="536"/>
        <v>0</v>
      </c>
      <c r="J8560" s="25">
        <f t="shared" si="537"/>
        <v>0</v>
      </c>
      <c r="K8560" s="25">
        <f t="shared" si="538"/>
        <v>1</v>
      </c>
      <c r="L8560" s="25">
        <f t="shared" si="539"/>
        <v>1</v>
      </c>
      <c r="M8560" s="25">
        <v>1</v>
      </c>
      <c r="N8560" s="25" t="e">
        <v>#N/A</v>
      </c>
      <c r="O8560" s="25" t="e">
        <f>VLOOKUP(A8560,'NFkB target TFs'!$E$10:$E$54,1,FALSE)</f>
        <v>#N/A</v>
      </c>
      <c r="P8560" s="25" t="e">
        <f>VLOOKUP(A8560,'all NFkB targets'!$A$6:$A$571,1,FALSE)</f>
        <v>#N/A</v>
      </c>
    </row>
    <row r="8561" spans="1:16" x14ac:dyDescent="0.25">
      <c r="A8561" s="96" t="s">
        <v>15645</v>
      </c>
      <c r="B8561" s="21" t="s">
        <v>15646</v>
      </c>
      <c r="C8561" s="21"/>
      <c r="D8561" s="22">
        <v>0</v>
      </c>
      <c r="E8561" s="28">
        <v>0.15221265042717269</v>
      </c>
      <c r="F8561" s="24">
        <v>-0.5664168630937243</v>
      </c>
      <c r="G8561" s="24">
        <v>-1.0896622581865283</v>
      </c>
      <c r="H8561" s="24">
        <v>-1.0685916781494345</v>
      </c>
      <c r="I8561" s="25">
        <f t="shared" si="536"/>
        <v>0</v>
      </c>
      <c r="J8561" s="25">
        <f t="shared" si="537"/>
        <v>0</v>
      </c>
      <c r="K8561" s="25">
        <f t="shared" si="538"/>
        <v>1</v>
      </c>
      <c r="L8561" s="25">
        <f t="shared" si="539"/>
        <v>1</v>
      </c>
      <c r="M8561" s="25">
        <v>1</v>
      </c>
      <c r="N8561" s="25" t="e">
        <v>#N/A</v>
      </c>
      <c r="O8561" s="25" t="e">
        <f>VLOOKUP(A8561,'NFkB target TFs'!$E$10:$E$54,1,FALSE)</f>
        <v>#N/A</v>
      </c>
      <c r="P8561" s="25" t="e">
        <f>VLOOKUP(A8561,'all NFkB targets'!$A$6:$A$571,1,FALSE)</f>
        <v>#N/A</v>
      </c>
    </row>
    <row r="8562" spans="1:16" x14ac:dyDescent="0.25">
      <c r="A8562" s="96" t="s">
        <v>15480</v>
      </c>
      <c r="B8562" s="21" t="s">
        <v>941</v>
      </c>
      <c r="C8562" s="21"/>
      <c r="D8562" s="22">
        <v>0</v>
      </c>
      <c r="E8562" s="24">
        <v>-2.3802609513675184</v>
      </c>
      <c r="F8562" s="24">
        <v>-2.0823589441547812</v>
      </c>
      <c r="G8562" s="28">
        <v>0.33257533908687115</v>
      </c>
      <c r="H8562" s="24">
        <v>-1.0842507416007501</v>
      </c>
      <c r="I8562" s="25">
        <f t="shared" si="536"/>
        <v>1</v>
      </c>
      <c r="J8562" s="25">
        <f t="shared" si="537"/>
        <v>1</v>
      </c>
      <c r="K8562" s="25">
        <f t="shared" si="538"/>
        <v>0</v>
      </c>
      <c r="L8562" s="25">
        <f t="shared" si="539"/>
        <v>1</v>
      </c>
      <c r="M8562" s="25">
        <v>1</v>
      </c>
      <c r="N8562" s="25" t="e">
        <v>#N/A</v>
      </c>
      <c r="O8562" s="25" t="e">
        <f>VLOOKUP(A8562,'NFkB target TFs'!$E$10:$E$54,1,FALSE)</f>
        <v>#N/A</v>
      </c>
      <c r="P8562" s="25" t="e">
        <f>VLOOKUP(A8562,'all NFkB targets'!$A$6:$A$571,1,FALSE)</f>
        <v>#N/A</v>
      </c>
    </row>
    <row r="8563" spans="1:16" x14ac:dyDescent="0.25">
      <c r="A8563" s="96" t="s">
        <v>16342</v>
      </c>
      <c r="B8563" s="21" t="s">
        <v>941</v>
      </c>
      <c r="C8563" s="21"/>
      <c r="D8563" s="22">
        <v>0</v>
      </c>
      <c r="E8563" s="24">
        <v>-1.9103090578575437</v>
      </c>
      <c r="F8563" s="24">
        <v>-0.68844908624465506</v>
      </c>
      <c r="G8563" s="28">
        <v>0.60295242530884263</v>
      </c>
      <c r="H8563" s="24">
        <v>-1.0905615220450089</v>
      </c>
      <c r="I8563" s="25">
        <f t="shared" si="536"/>
        <v>1</v>
      </c>
      <c r="J8563" s="25">
        <f t="shared" si="537"/>
        <v>1</v>
      </c>
      <c r="K8563" s="25">
        <f t="shared" si="538"/>
        <v>1</v>
      </c>
      <c r="L8563" s="25">
        <f t="shared" si="539"/>
        <v>1</v>
      </c>
      <c r="M8563" s="25">
        <v>1</v>
      </c>
      <c r="N8563" s="25" t="e">
        <v>#N/A</v>
      </c>
      <c r="O8563" s="25" t="e">
        <f>VLOOKUP(A8563,'NFkB target TFs'!$E$10:$E$54,1,FALSE)</f>
        <v>#N/A</v>
      </c>
      <c r="P8563" s="25" t="e">
        <f>VLOOKUP(A8563,'all NFkB targets'!$A$6:$A$571,1,FALSE)</f>
        <v>#N/A</v>
      </c>
    </row>
    <row r="8564" spans="1:16" x14ac:dyDescent="0.25">
      <c r="A8564" s="96" t="s">
        <v>16033</v>
      </c>
      <c r="B8564" s="21" t="s">
        <v>16034</v>
      </c>
      <c r="C8564" s="21"/>
      <c r="D8564" s="22">
        <v>0</v>
      </c>
      <c r="E8564" s="23">
        <v>8.8202122169979441E-2</v>
      </c>
      <c r="F8564" s="24">
        <v>-0.92817346212750174</v>
      </c>
      <c r="G8564" s="24">
        <v>-2.2023162874398738</v>
      </c>
      <c r="H8564" s="24">
        <v>-1.0980964833971836</v>
      </c>
      <c r="I8564" s="25">
        <f t="shared" si="536"/>
        <v>0</v>
      </c>
      <c r="J8564" s="25">
        <f t="shared" si="537"/>
        <v>1</v>
      </c>
      <c r="K8564" s="25">
        <f t="shared" si="538"/>
        <v>1</v>
      </c>
      <c r="L8564" s="25">
        <f t="shared" si="539"/>
        <v>1</v>
      </c>
      <c r="M8564" s="25">
        <v>1</v>
      </c>
      <c r="N8564" s="25" t="e">
        <v>#N/A</v>
      </c>
      <c r="O8564" s="25" t="e">
        <f>VLOOKUP(A8564,'NFkB target TFs'!$E$10:$E$54,1,FALSE)</f>
        <v>#N/A</v>
      </c>
      <c r="P8564" s="25" t="e">
        <f>VLOOKUP(A8564,'all NFkB targets'!$A$6:$A$571,1,FALSE)</f>
        <v>#N/A</v>
      </c>
    </row>
    <row r="8565" spans="1:16" x14ac:dyDescent="0.25">
      <c r="A8565" s="96" t="s">
        <v>15731</v>
      </c>
      <c r="B8565" s="21" t="s">
        <v>15732</v>
      </c>
      <c r="C8565" s="21"/>
      <c r="D8565" s="22">
        <v>0</v>
      </c>
      <c r="E8565" s="24">
        <v>-0.60682571900499316</v>
      </c>
      <c r="F8565" s="24">
        <v>-0.35343200138778158</v>
      </c>
      <c r="G8565" s="24">
        <v>-0.78292309828306295</v>
      </c>
      <c r="H8565" s="24">
        <v>-1.1108637707998268</v>
      </c>
      <c r="I8565" s="25">
        <f t="shared" si="536"/>
        <v>1</v>
      </c>
      <c r="J8565" s="25">
        <f t="shared" si="537"/>
        <v>0</v>
      </c>
      <c r="K8565" s="25">
        <f t="shared" si="538"/>
        <v>1</v>
      </c>
      <c r="L8565" s="25">
        <f t="shared" si="539"/>
        <v>1</v>
      </c>
      <c r="M8565" s="25">
        <v>1</v>
      </c>
      <c r="N8565" s="25" t="e">
        <v>#N/A</v>
      </c>
      <c r="O8565" s="25" t="e">
        <f>VLOOKUP(A8565,'NFkB target TFs'!$E$10:$E$54,1,FALSE)</f>
        <v>#N/A</v>
      </c>
      <c r="P8565" s="25" t="e">
        <f>VLOOKUP(A8565,'all NFkB targets'!$A$6:$A$571,1,FALSE)</f>
        <v>#N/A</v>
      </c>
    </row>
    <row r="8566" spans="1:16" x14ac:dyDescent="0.25">
      <c r="A8566" s="96" t="s">
        <v>15764</v>
      </c>
      <c r="B8566" s="21" t="s">
        <v>15765</v>
      </c>
      <c r="C8566" s="21"/>
      <c r="D8566" s="22">
        <v>0</v>
      </c>
      <c r="E8566" s="24">
        <v>-0.27228407714516589</v>
      </c>
      <c r="F8566" s="24">
        <v>-1.2499537412125439</v>
      </c>
      <c r="G8566" s="24">
        <v>-0.99411686935354981</v>
      </c>
      <c r="H8566" s="24">
        <v>-1.1303550660260617</v>
      </c>
      <c r="I8566" s="25">
        <f t="shared" si="536"/>
        <v>0</v>
      </c>
      <c r="J8566" s="25">
        <f t="shared" si="537"/>
        <v>1</v>
      </c>
      <c r="K8566" s="25">
        <f t="shared" si="538"/>
        <v>1</v>
      </c>
      <c r="L8566" s="25">
        <f t="shared" si="539"/>
        <v>1</v>
      </c>
      <c r="M8566" s="25">
        <v>1</v>
      </c>
      <c r="N8566" s="25" t="e">
        <v>#N/A</v>
      </c>
      <c r="O8566" s="25" t="e">
        <f>VLOOKUP(A8566,'NFkB target TFs'!$E$10:$E$54,1,FALSE)</f>
        <v>#N/A</v>
      </c>
      <c r="P8566" s="25" t="e">
        <f>VLOOKUP(A8566,'all NFkB targets'!$A$6:$A$571,1,FALSE)</f>
        <v>#N/A</v>
      </c>
    </row>
    <row r="8567" spans="1:16" x14ac:dyDescent="0.25">
      <c r="A8567" s="96" t="s">
        <v>16050</v>
      </c>
      <c r="B8567" s="21" t="s">
        <v>941</v>
      </c>
      <c r="C8567" s="21"/>
      <c r="D8567" s="22">
        <v>0</v>
      </c>
      <c r="E8567" s="24">
        <v>-0.31317746647561756</v>
      </c>
      <c r="F8567" s="24">
        <v>-0.83742347772529724</v>
      </c>
      <c r="G8567" s="24">
        <v>-1.0006491316378983</v>
      </c>
      <c r="H8567" s="24">
        <v>-1.1443147492015273</v>
      </c>
      <c r="I8567" s="25">
        <f t="shared" si="536"/>
        <v>0</v>
      </c>
      <c r="J8567" s="25">
        <f t="shared" si="537"/>
        <v>1</v>
      </c>
      <c r="K8567" s="25">
        <f t="shared" si="538"/>
        <v>1</v>
      </c>
      <c r="L8567" s="25">
        <f t="shared" si="539"/>
        <v>1</v>
      </c>
      <c r="M8567" s="25">
        <v>1</v>
      </c>
      <c r="N8567" s="25" t="e">
        <v>#N/A</v>
      </c>
      <c r="O8567" s="25" t="e">
        <f>VLOOKUP(A8567,'NFkB target TFs'!$E$10:$E$54,1,FALSE)</f>
        <v>#N/A</v>
      </c>
      <c r="P8567" s="25" t="e">
        <f>VLOOKUP(A8567,'all NFkB targets'!$A$6:$A$571,1,FALSE)</f>
        <v>#N/A</v>
      </c>
    </row>
    <row r="8568" spans="1:16" x14ac:dyDescent="0.25">
      <c r="A8568" s="96" t="s">
        <v>15377</v>
      </c>
      <c r="B8568" s="21" t="s">
        <v>15378</v>
      </c>
      <c r="C8568" s="21"/>
      <c r="D8568" s="22">
        <v>0</v>
      </c>
      <c r="E8568" s="24">
        <v>-0.71255169507519489</v>
      </c>
      <c r="F8568" s="23">
        <v>0.10124496849910329</v>
      </c>
      <c r="G8568" s="23">
        <v>-6.5583387989622599E-2</v>
      </c>
      <c r="H8568" s="24">
        <v>-1.1582040756321756</v>
      </c>
      <c r="I8568" s="25">
        <f t="shared" si="536"/>
        <v>1</v>
      </c>
      <c r="J8568" s="25">
        <f t="shared" si="537"/>
        <v>0</v>
      </c>
      <c r="K8568" s="25">
        <f t="shared" si="538"/>
        <v>0</v>
      </c>
      <c r="L8568" s="25">
        <f t="shared" si="539"/>
        <v>1</v>
      </c>
      <c r="M8568" s="25">
        <v>1</v>
      </c>
      <c r="N8568" s="25" t="e">
        <v>#N/A</v>
      </c>
      <c r="O8568" s="25" t="e">
        <f>VLOOKUP(A8568,'NFkB target TFs'!$E$10:$E$54,1,FALSE)</f>
        <v>#N/A</v>
      </c>
      <c r="P8568" s="25" t="e">
        <f>VLOOKUP(A8568,'all NFkB targets'!$A$6:$A$571,1,FALSE)</f>
        <v>#N/A</v>
      </c>
    </row>
    <row r="8569" spans="1:16" x14ac:dyDescent="0.25">
      <c r="A8569" s="96" t="s">
        <v>15348</v>
      </c>
      <c r="B8569" s="21" t="s">
        <v>15349</v>
      </c>
      <c r="C8569" s="21"/>
      <c r="D8569" s="22">
        <v>0</v>
      </c>
      <c r="E8569" s="28">
        <v>0.89766609667925124</v>
      </c>
      <c r="F8569" s="24">
        <v>-0.3044347368047482</v>
      </c>
      <c r="G8569" s="24">
        <v>-0.19186283260474227</v>
      </c>
      <c r="H8569" s="24">
        <v>-1.1656681151295316</v>
      </c>
      <c r="I8569" s="25">
        <f t="shared" si="536"/>
        <v>1</v>
      </c>
      <c r="J8569" s="25">
        <f t="shared" si="537"/>
        <v>0</v>
      </c>
      <c r="K8569" s="25">
        <f t="shared" si="538"/>
        <v>0</v>
      </c>
      <c r="L8569" s="25">
        <f t="shared" si="539"/>
        <v>1</v>
      </c>
      <c r="M8569" s="25">
        <v>1</v>
      </c>
      <c r="N8569" s="25" t="e">
        <v>#N/A</v>
      </c>
      <c r="O8569" s="25" t="e">
        <f>VLOOKUP(A8569,'NFkB target TFs'!$E$10:$E$54,1,FALSE)</f>
        <v>#N/A</v>
      </c>
      <c r="P8569" s="25" t="e">
        <f>VLOOKUP(A8569,'all NFkB targets'!$A$6:$A$571,1,FALSE)</f>
        <v>#N/A</v>
      </c>
    </row>
    <row r="8570" spans="1:16" x14ac:dyDescent="0.25">
      <c r="A8570" s="96" t="s">
        <v>15339</v>
      </c>
      <c r="B8570" s="21" t="s">
        <v>941</v>
      </c>
      <c r="C8570" s="21"/>
      <c r="D8570" s="22">
        <v>0</v>
      </c>
      <c r="E8570" s="28">
        <v>0.61376957596205683</v>
      </c>
      <c r="F8570" s="24">
        <v>-0.39814688301316459</v>
      </c>
      <c r="G8570" s="24">
        <v>-0.45804538288717489</v>
      </c>
      <c r="H8570" s="24">
        <v>-1.1678959929619945</v>
      </c>
      <c r="I8570" s="25">
        <f t="shared" si="536"/>
        <v>1</v>
      </c>
      <c r="J8570" s="25">
        <f t="shared" si="537"/>
        <v>0</v>
      </c>
      <c r="K8570" s="25">
        <f t="shared" si="538"/>
        <v>0</v>
      </c>
      <c r="L8570" s="25">
        <f t="shared" si="539"/>
        <v>1</v>
      </c>
      <c r="M8570" s="25">
        <v>1</v>
      </c>
      <c r="N8570" s="25" t="e">
        <v>#N/A</v>
      </c>
      <c r="O8570" s="25" t="e">
        <f>VLOOKUP(A8570,'NFkB target TFs'!$E$10:$E$54,1,FALSE)</f>
        <v>#N/A</v>
      </c>
      <c r="P8570" s="25" t="e">
        <f>VLOOKUP(A8570,'all NFkB targets'!$A$6:$A$571,1,FALSE)</f>
        <v>#N/A</v>
      </c>
    </row>
    <row r="8571" spans="1:16" x14ac:dyDescent="0.25">
      <c r="A8571" s="96" t="s">
        <v>223</v>
      </c>
      <c r="B8571" s="21" t="s">
        <v>224</v>
      </c>
      <c r="C8571" s="21"/>
      <c r="D8571" s="22">
        <v>0</v>
      </c>
      <c r="E8571" s="23">
        <v>6.0779847562000069E-2</v>
      </c>
      <c r="F8571" s="24">
        <v>-1.5931177600077029</v>
      </c>
      <c r="G8571" s="24">
        <v>-1.0405368728157098</v>
      </c>
      <c r="H8571" s="24">
        <v>-1.174732409926551</v>
      </c>
      <c r="I8571" s="25">
        <f t="shared" si="536"/>
        <v>0</v>
      </c>
      <c r="J8571" s="25">
        <f t="shared" si="537"/>
        <v>1</v>
      </c>
      <c r="K8571" s="25">
        <f t="shared" si="538"/>
        <v>1</v>
      </c>
      <c r="L8571" s="25">
        <f t="shared" si="539"/>
        <v>1</v>
      </c>
      <c r="M8571" s="25">
        <v>1</v>
      </c>
      <c r="N8571" s="25" t="e">
        <v>#N/A</v>
      </c>
      <c r="O8571" s="25" t="e">
        <f>VLOOKUP(A8571,'NFkB target TFs'!$E$10:$E$54,1,FALSE)</f>
        <v>#N/A</v>
      </c>
      <c r="P8571" s="25" t="str">
        <f>VLOOKUP(A8571,'all NFkB targets'!$A$6:$A$571,1,FALSE)</f>
        <v>IER3</v>
      </c>
    </row>
    <row r="8572" spans="1:16" x14ac:dyDescent="0.25">
      <c r="A8572" s="96" t="s">
        <v>15594</v>
      </c>
      <c r="B8572" s="21" t="s">
        <v>15595</v>
      </c>
      <c r="C8572" s="21"/>
      <c r="D8572" s="22">
        <v>0</v>
      </c>
      <c r="E8572" s="23">
        <v>-0.11294120602646229</v>
      </c>
      <c r="F8572" s="24">
        <v>-0.36771198861969567</v>
      </c>
      <c r="G8572" s="24">
        <v>-1.4515226977320395</v>
      </c>
      <c r="H8572" s="24">
        <v>-1.1762404508591882</v>
      </c>
      <c r="I8572" s="25">
        <f t="shared" si="536"/>
        <v>0</v>
      </c>
      <c r="J8572" s="25">
        <f t="shared" si="537"/>
        <v>0</v>
      </c>
      <c r="K8572" s="25">
        <f t="shared" si="538"/>
        <v>1</v>
      </c>
      <c r="L8572" s="25">
        <f t="shared" si="539"/>
        <v>1</v>
      </c>
      <c r="M8572" s="25">
        <v>1</v>
      </c>
      <c r="N8572" s="25" t="e">
        <v>#N/A</v>
      </c>
      <c r="O8572" s="25" t="e">
        <f>VLOOKUP(A8572,'NFkB target TFs'!$E$10:$E$54,1,FALSE)</f>
        <v>#N/A</v>
      </c>
      <c r="P8572" s="25" t="e">
        <f>VLOOKUP(A8572,'all NFkB targets'!$A$6:$A$571,1,FALSE)</f>
        <v>#N/A</v>
      </c>
    </row>
    <row r="8573" spans="1:16" x14ac:dyDescent="0.25">
      <c r="A8573" s="96" t="s">
        <v>15567</v>
      </c>
      <c r="B8573" s="21" t="s">
        <v>15568</v>
      </c>
      <c r="C8573" s="21"/>
      <c r="D8573" s="22">
        <v>0</v>
      </c>
      <c r="E8573" s="24">
        <v>-0.38248299913089406</v>
      </c>
      <c r="F8573" s="28">
        <v>0.22786582040569656</v>
      </c>
      <c r="G8573" s="24">
        <v>-1.0507440106505266</v>
      </c>
      <c r="H8573" s="24">
        <v>-1.1853723397238671</v>
      </c>
      <c r="I8573" s="25">
        <f t="shared" si="536"/>
        <v>0</v>
      </c>
      <c r="J8573" s="25">
        <f t="shared" si="537"/>
        <v>0</v>
      </c>
      <c r="K8573" s="25">
        <f t="shared" si="538"/>
        <v>1</v>
      </c>
      <c r="L8573" s="25">
        <f t="shared" si="539"/>
        <v>1</v>
      </c>
      <c r="M8573" s="25">
        <v>1</v>
      </c>
      <c r="N8573" s="25" t="e">
        <v>#N/A</v>
      </c>
      <c r="O8573" s="25" t="e">
        <f>VLOOKUP(A8573,'NFkB target TFs'!$E$10:$E$54,1,FALSE)</f>
        <v>#N/A</v>
      </c>
      <c r="P8573" s="25" t="e">
        <f>VLOOKUP(A8573,'all NFkB targets'!$A$6:$A$571,1,FALSE)</f>
        <v>#N/A</v>
      </c>
    </row>
    <row r="8574" spans="1:16" x14ac:dyDescent="0.25">
      <c r="A8574" s="96" t="s">
        <v>130</v>
      </c>
      <c r="B8574" s="21" t="s">
        <v>131</v>
      </c>
      <c r="C8574" s="21"/>
      <c r="D8574" s="22">
        <v>0</v>
      </c>
      <c r="E8574" s="23">
        <v>-4.0734311144339772E-2</v>
      </c>
      <c r="F8574" s="24">
        <v>-1.2753961816267283</v>
      </c>
      <c r="G8574" s="24">
        <v>-0.62094177498319703</v>
      </c>
      <c r="H8574" s="24">
        <v>-1.2221988397395576</v>
      </c>
      <c r="I8574" s="25">
        <f t="shared" si="536"/>
        <v>0</v>
      </c>
      <c r="J8574" s="25">
        <f t="shared" si="537"/>
        <v>1</v>
      </c>
      <c r="K8574" s="25">
        <f t="shared" si="538"/>
        <v>1</v>
      </c>
      <c r="L8574" s="25">
        <f t="shared" si="539"/>
        <v>1</v>
      </c>
      <c r="M8574" s="25">
        <v>1</v>
      </c>
      <c r="N8574" s="25" t="e">
        <v>#N/A</v>
      </c>
      <c r="O8574" s="25" t="e">
        <f>VLOOKUP(A8574,'NFkB target TFs'!$E$10:$E$54,1,FALSE)</f>
        <v>#N/A</v>
      </c>
      <c r="P8574" s="25" t="e">
        <f>VLOOKUP(A8574,'all NFkB targets'!$A$6:$A$571,1,FALSE)</f>
        <v>#N/A</v>
      </c>
    </row>
    <row r="8575" spans="1:16" x14ac:dyDescent="0.25">
      <c r="A8575" s="96" t="s">
        <v>15696</v>
      </c>
      <c r="B8575" s="21" t="s">
        <v>941</v>
      </c>
      <c r="C8575" s="21"/>
      <c r="D8575" s="22">
        <v>0</v>
      </c>
      <c r="E8575" s="28">
        <v>0.81249902268480356</v>
      </c>
      <c r="F8575" s="24">
        <v>-0.44058762423538517</v>
      </c>
      <c r="G8575" s="24">
        <v>-1.3529436845192413</v>
      </c>
      <c r="H8575" s="24">
        <v>-1.2500599234515171</v>
      </c>
      <c r="I8575" s="25">
        <f t="shared" si="536"/>
        <v>1</v>
      </c>
      <c r="J8575" s="25">
        <f t="shared" si="537"/>
        <v>0</v>
      </c>
      <c r="K8575" s="25">
        <f t="shared" si="538"/>
        <v>1</v>
      </c>
      <c r="L8575" s="25">
        <f t="shared" si="539"/>
        <v>1</v>
      </c>
      <c r="M8575" s="25">
        <v>1</v>
      </c>
      <c r="N8575" s="25" t="e">
        <v>#N/A</v>
      </c>
      <c r="O8575" s="25" t="e">
        <f>VLOOKUP(A8575,'NFkB target TFs'!$E$10:$E$54,1,FALSE)</f>
        <v>#N/A</v>
      </c>
      <c r="P8575" s="25" t="e">
        <f>VLOOKUP(A8575,'all NFkB targets'!$A$6:$A$571,1,FALSE)</f>
        <v>#N/A</v>
      </c>
    </row>
    <row r="8576" spans="1:16" x14ac:dyDescent="0.25">
      <c r="A8576" s="96" t="s">
        <v>15395</v>
      </c>
      <c r="B8576" s="21" t="s">
        <v>15396</v>
      </c>
      <c r="C8576" s="21"/>
      <c r="D8576" s="22">
        <v>0</v>
      </c>
      <c r="E8576" s="24">
        <v>-0.13500309295547358</v>
      </c>
      <c r="F8576" s="24">
        <v>-1.0878421228015764</v>
      </c>
      <c r="G8576" s="24">
        <v>-0.51581302498438553</v>
      </c>
      <c r="H8576" s="24">
        <v>-1.2758204925778049</v>
      </c>
      <c r="I8576" s="25">
        <f t="shared" si="536"/>
        <v>0</v>
      </c>
      <c r="J8576" s="25">
        <f t="shared" si="537"/>
        <v>1</v>
      </c>
      <c r="K8576" s="25">
        <f t="shared" si="538"/>
        <v>0</v>
      </c>
      <c r="L8576" s="25">
        <f t="shared" si="539"/>
        <v>1</v>
      </c>
      <c r="M8576" s="25">
        <v>1</v>
      </c>
      <c r="N8576" s="25" t="e">
        <v>#N/A</v>
      </c>
      <c r="O8576" s="25" t="e">
        <f>VLOOKUP(A8576,'NFkB target TFs'!$E$10:$E$54,1,FALSE)</f>
        <v>#N/A</v>
      </c>
      <c r="P8576" s="25" t="e">
        <f>VLOOKUP(A8576,'all NFkB targets'!$A$6:$A$571,1,FALSE)</f>
        <v>#N/A</v>
      </c>
    </row>
    <row r="8577" spans="1:16" x14ac:dyDescent="0.25">
      <c r="A8577" s="96" t="s">
        <v>15685</v>
      </c>
      <c r="B8577" s="21" t="s">
        <v>941</v>
      </c>
      <c r="C8577" s="21"/>
      <c r="D8577" s="22">
        <v>0</v>
      </c>
      <c r="E8577" s="24">
        <v>-0.80222088622305798</v>
      </c>
      <c r="F8577" s="24">
        <v>-0.22290822221462306</v>
      </c>
      <c r="G8577" s="24">
        <v>-0.97518035300590711</v>
      </c>
      <c r="H8577" s="24">
        <v>-1.2831132310876125</v>
      </c>
      <c r="I8577" s="25">
        <f t="shared" si="536"/>
        <v>1</v>
      </c>
      <c r="J8577" s="25">
        <f t="shared" si="537"/>
        <v>0</v>
      </c>
      <c r="K8577" s="25">
        <f t="shared" si="538"/>
        <v>1</v>
      </c>
      <c r="L8577" s="25">
        <f t="shared" si="539"/>
        <v>1</v>
      </c>
      <c r="M8577" s="25">
        <v>1</v>
      </c>
      <c r="N8577" s="25" t="e">
        <v>#N/A</v>
      </c>
      <c r="O8577" s="25" t="e">
        <f>VLOOKUP(A8577,'NFkB target TFs'!$E$10:$E$54,1,FALSE)</f>
        <v>#N/A</v>
      </c>
      <c r="P8577" s="25" t="e">
        <f>VLOOKUP(A8577,'all NFkB targets'!$A$6:$A$571,1,FALSE)</f>
        <v>#N/A</v>
      </c>
    </row>
    <row r="8578" spans="1:16" x14ac:dyDescent="0.25">
      <c r="A8578" s="96" t="s">
        <v>15807</v>
      </c>
      <c r="B8578" s="21" t="s">
        <v>15808</v>
      </c>
      <c r="C8578" s="21"/>
      <c r="D8578" s="22">
        <v>0</v>
      </c>
      <c r="E8578" s="23">
        <v>3.3446842222180029E-2</v>
      </c>
      <c r="F8578" s="24">
        <v>-1.4071282151589335</v>
      </c>
      <c r="G8578" s="24">
        <v>-0.71227167424166071</v>
      </c>
      <c r="H8578" s="24">
        <v>-1.2859374887896746</v>
      </c>
      <c r="I8578" s="25">
        <f t="shared" si="536"/>
        <v>0</v>
      </c>
      <c r="J8578" s="25">
        <f t="shared" si="537"/>
        <v>1</v>
      </c>
      <c r="K8578" s="25">
        <f t="shared" si="538"/>
        <v>1</v>
      </c>
      <c r="L8578" s="25">
        <f t="shared" si="539"/>
        <v>1</v>
      </c>
      <c r="M8578" s="25">
        <v>1</v>
      </c>
      <c r="N8578" s="25" t="e">
        <v>#N/A</v>
      </c>
      <c r="O8578" s="25" t="e">
        <f>VLOOKUP(A8578,'NFkB target TFs'!$E$10:$E$54,1,FALSE)</f>
        <v>#N/A</v>
      </c>
      <c r="P8578" s="25" t="e">
        <f>VLOOKUP(A8578,'all NFkB targets'!$A$6:$A$571,1,FALSE)</f>
        <v>#N/A</v>
      </c>
    </row>
    <row r="8579" spans="1:16" x14ac:dyDescent="0.25">
      <c r="A8579" s="96" t="s">
        <v>15474</v>
      </c>
      <c r="B8579" s="21" t="s">
        <v>15475</v>
      </c>
      <c r="C8579" s="21"/>
      <c r="D8579" s="22">
        <v>0</v>
      </c>
      <c r="E8579" s="28">
        <v>1.1794374338779909</v>
      </c>
      <c r="F8579" s="24">
        <v>-1.2264263548473313</v>
      </c>
      <c r="G8579" s="23">
        <v>5.3759328363221989E-2</v>
      </c>
      <c r="H8579" s="24">
        <v>-1.3153726021281136</v>
      </c>
      <c r="I8579" s="25">
        <f t="shared" si="536"/>
        <v>1</v>
      </c>
      <c r="J8579" s="25">
        <f t="shared" si="537"/>
        <v>1</v>
      </c>
      <c r="K8579" s="25">
        <f t="shared" si="538"/>
        <v>0</v>
      </c>
      <c r="L8579" s="25">
        <f t="shared" si="539"/>
        <v>1</v>
      </c>
      <c r="M8579" s="25">
        <v>1</v>
      </c>
      <c r="N8579" s="25" t="e">
        <v>#N/A</v>
      </c>
      <c r="O8579" s="25" t="e">
        <f>VLOOKUP(A8579,'NFkB target TFs'!$E$10:$E$54,1,FALSE)</f>
        <v>#N/A</v>
      </c>
      <c r="P8579" s="25" t="e">
        <f>VLOOKUP(A8579,'all NFkB targets'!$A$6:$A$571,1,FALSE)</f>
        <v>#N/A</v>
      </c>
    </row>
    <row r="8580" spans="1:16" x14ac:dyDescent="0.25">
      <c r="A8580" s="96" t="s">
        <v>15486</v>
      </c>
      <c r="B8580" s="21" t="s">
        <v>15487</v>
      </c>
      <c r="C8580" s="21"/>
      <c r="D8580" s="22">
        <v>0</v>
      </c>
      <c r="E8580" s="24">
        <v>-1.1910711251413073</v>
      </c>
      <c r="F8580" s="24">
        <v>-1.8400382718735133</v>
      </c>
      <c r="G8580" s="24">
        <v>-0.51937415909357942</v>
      </c>
      <c r="H8580" s="24">
        <v>-1.3243995883677755</v>
      </c>
      <c r="I8580" s="25">
        <f t="shared" si="536"/>
        <v>1</v>
      </c>
      <c r="J8580" s="25">
        <f t="shared" si="537"/>
        <v>1</v>
      </c>
      <c r="K8580" s="25">
        <f t="shared" si="538"/>
        <v>0</v>
      </c>
      <c r="L8580" s="25">
        <f t="shared" si="539"/>
        <v>1</v>
      </c>
      <c r="M8580" s="25">
        <v>1</v>
      </c>
      <c r="N8580" s="25" t="e">
        <v>#N/A</v>
      </c>
      <c r="O8580" s="25" t="e">
        <f>VLOOKUP(A8580,'NFkB target TFs'!$E$10:$E$54,1,FALSE)</f>
        <v>#N/A</v>
      </c>
      <c r="P8580" s="25" t="e">
        <f>VLOOKUP(A8580,'all NFkB targets'!$A$6:$A$571,1,FALSE)</f>
        <v>#N/A</v>
      </c>
    </row>
    <row r="8581" spans="1:16" x14ac:dyDescent="0.25">
      <c r="A8581" s="96" t="s">
        <v>16492</v>
      </c>
      <c r="B8581" s="21" t="s">
        <v>16493</v>
      </c>
      <c r="C8581" s="21"/>
      <c r="D8581" s="22">
        <v>0</v>
      </c>
      <c r="E8581" s="24">
        <v>-0.79904601095744665</v>
      </c>
      <c r="F8581" s="24">
        <v>-1.2528661599589779</v>
      </c>
      <c r="G8581" s="24">
        <v>-1.3197651334014191</v>
      </c>
      <c r="H8581" s="24">
        <v>-1.3351936810161533</v>
      </c>
      <c r="I8581" s="25">
        <f t="shared" si="536"/>
        <v>1</v>
      </c>
      <c r="J8581" s="25">
        <f t="shared" si="537"/>
        <v>1</v>
      </c>
      <c r="K8581" s="25">
        <f t="shared" si="538"/>
        <v>1</v>
      </c>
      <c r="L8581" s="25">
        <f t="shared" si="539"/>
        <v>1</v>
      </c>
      <c r="M8581" s="25">
        <v>1</v>
      </c>
      <c r="N8581" s="25" t="e">
        <v>#N/A</v>
      </c>
      <c r="O8581" s="25" t="e">
        <f>VLOOKUP(A8581,'NFkB target TFs'!$E$10:$E$54,1,FALSE)</f>
        <v>#N/A</v>
      </c>
      <c r="P8581" s="25" t="e">
        <f>VLOOKUP(A8581,'all NFkB targets'!$A$6:$A$571,1,FALSE)</f>
        <v>#N/A</v>
      </c>
    </row>
    <row r="8582" spans="1:16" x14ac:dyDescent="0.25">
      <c r="A8582" s="96" t="s">
        <v>15554</v>
      </c>
      <c r="B8582" s="21" t="s">
        <v>15555</v>
      </c>
      <c r="C8582" s="21"/>
      <c r="D8582" s="22">
        <v>0</v>
      </c>
      <c r="E8582" s="23">
        <v>4.4611620956837593E-2</v>
      </c>
      <c r="F8582" s="24">
        <v>-0.18113124611418288</v>
      </c>
      <c r="G8582" s="24">
        <v>-1.9917897882819491</v>
      </c>
      <c r="H8582" s="24">
        <v>-1.374803253176208</v>
      </c>
      <c r="I8582" s="25">
        <f t="shared" si="536"/>
        <v>0</v>
      </c>
      <c r="J8582" s="25">
        <f t="shared" si="537"/>
        <v>0</v>
      </c>
      <c r="K8582" s="25">
        <f t="shared" si="538"/>
        <v>1</v>
      </c>
      <c r="L8582" s="25">
        <f t="shared" si="539"/>
        <v>1</v>
      </c>
      <c r="M8582" s="25">
        <v>1</v>
      </c>
      <c r="N8582" s="25" t="e">
        <v>#N/A</v>
      </c>
      <c r="O8582" s="25" t="e">
        <f>VLOOKUP(A8582,'NFkB target TFs'!$E$10:$E$54,1,FALSE)</f>
        <v>#N/A</v>
      </c>
      <c r="P8582" s="25" t="e">
        <f>VLOOKUP(A8582,'all NFkB targets'!$A$6:$A$571,1,FALSE)</f>
        <v>#N/A</v>
      </c>
    </row>
    <row r="8583" spans="1:16" x14ac:dyDescent="0.25">
      <c r="A8583" s="96" t="s">
        <v>16048</v>
      </c>
      <c r="B8583" s="21" t="s">
        <v>16049</v>
      </c>
      <c r="C8583" s="21"/>
      <c r="D8583" s="22">
        <v>0</v>
      </c>
      <c r="E8583" s="24">
        <v>-0.40313541022255223</v>
      </c>
      <c r="F8583" s="24">
        <v>-1.100687066302283</v>
      </c>
      <c r="G8583" s="24">
        <v>-1.2565926862077941</v>
      </c>
      <c r="H8583" s="24">
        <v>-1.3835689048861579</v>
      </c>
      <c r="I8583" s="25">
        <f t="shared" si="536"/>
        <v>0</v>
      </c>
      <c r="J8583" s="25">
        <f t="shared" si="537"/>
        <v>1</v>
      </c>
      <c r="K8583" s="25">
        <f t="shared" si="538"/>
        <v>1</v>
      </c>
      <c r="L8583" s="25">
        <f t="shared" si="539"/>
        <v>1</v>
      </c>
      <c r="M8583" s="25">
        <v>1</v>
      </c>
      <c r="N8583" s="25" t="e">
        <v>#N/A</v>
      </c>
      <c r="O8583" s="25" t="e">
        <f>VLOOKUP(A8583,'NFkB target TFs'!$E$10:$E$54,1,FALSE)</f>
        <v>#N/A</v>
      </c>
      <c r="P8583" s="25" t="e">
        <f>VLOOKUP(A8583,'all NFkB targets'!$A$6:$A$571,1,FALSE)</f>
        <v>#N/A</v>
      </c>
    </row>
    <row r="8584" spans="1:16" x14ac:dyDescent="0.25">
      <c r="A8584" s="96" t="s">
        <v>15586</v>
      </c>
      <c r="B8584" s="21" t="s">
        <v>15587</v>
      </c>
      <c r="C8584" s="21"/>
      <c r="D8584" s="22">
        <v>0</v>
      </c>
      <c r="E8584" s="24">
        <v>-0.22813372673689344</v>
      </c>
      <c r="F8584" s="24">
        <v>-0.14344928741219135</v>
      </c>
      <c r="G8584" s="24">
        <v>-1.6943747430048712</v>
      </c>
      <c r="H8584" s="24">
        <v>-1.4081205470633558</v>
      </c>
      <c r="I8584" s="25">
        <f t="shared" si="536"/>
        <v>0</v>
      </c>
      <c r="J8584" s="25">
        <f t="shared" si="537"/>
        <v>0</v>
      </c>
      <c r="K8584" s="25">
        <f t="shared" si="538"/>
        <v>1</v>
      </c>
      <c r="L8584" s="25">
        <f t="shared" si="539"/>
        <v>1</v>
      </c>
      <c r="M8584" s="25">
        <v>1</v>
      </c>
      <c r="N8584" s="25" t="e">
        <v>#N/A</v>
      </c>
      <c r="O8584" s="25" t="e">
        <f>VLOOKUP(A8584,'NFkB target TFs'!$E$10:$E$54,1,FALSE)</f>
        <v>#N/A</v>
      </c>
      <c r="P8584" s="25" t="e">
        <f>VLOOKUP(A8584,'all NFkB targets'!$A$6:$A$571,1,FALSE)</f>
        <v>#N/A</v>
      </c>
    </row>
    <row r="8585" spans="1:16" x14ac:dyDescent="0.25">
      <c r="A8585" s="96" t="s">
        <v>16346</v>
      </c>
      <c r="B8585" s="21" t="s">
        <v>16347</v>
      </c>
      <c r="C8585" s="21"/>
      <c r="D8585" s="22">
        <v>0</v>
      </c>
      <c r="E8585" s="24">
        <v>-0.98002066773915919</v>
      </c>
      <c r="F8585" s="24">
        <v>-0.74914030811230847</v>
      </c>
      <c r="G8585" s="24">
        <v>-1.0796296962195764</v>
      </c>
      <c r="H8585" s="24">
        <v>-1.4105726936537584</v>
      </c>
      <c r="I8585" s="25">
        <f t="shared" si="536"/>
        <v>1</v>
      </c>
      <c r="J8585" s="25">
        <f t="shared" si="537"/>
        <v>1</v>
      </c>
      <c r="K8585" s="25">
        <f t="shared" si="538"/>
        <v>1</v>
      </c>
      <c r="L8585" s="25">
        <f t="shared" si="539"/>
        <v>1</v>
      </c>
      <c r="M8585" s="25">
        <v>1</v>
      </c>
      <c r="N8585" s="25" t="e">
        <v>#N/A</v>
      </c>
      <c r="O8585" s="25" t="e">
        <f>VLOOKUP(A8585,'NFkB target TFs'!$E$10:$E$54,1,FALSE)</f>
        <v>#N/A</v>
      </c>
      <c r="P8585" s="25" t="e">
        <f>VLOOKUP(A8585,'all NFkB targets'!$A$6:$A$571,1,FALSE)</f>
        <v>#N/A</v>
      </c>
    </row>
    <row r="8586" spans="1:16" x14ac:dyDescent="0.25">
      <c r="A8586" s="96" t="s">
        <v>16179</v>
      </c>
      <c r="B8586" s="21" t="s">
        <v>941</v>
      </c>
      <c r="C8586" s="21"/>
      <c r="D8586" s="22">
        <v>0</v>
      </c>
      <c r="E8586" s="28">
        <v>1.7502200925897933</v>
      </c>
      <c r="F8586" s="24">
        <v>-1.1144991190496658</v>
      </c>
      <c r="G8586" s="24">
        <v>-1.6568482604030714</v>
      </c>
      <c r="H8586" s="24">
        <v>-1.4210979118558713</v>
      </c>
      <c r="I8586" s="25">
        <f t="shared" si="536"/>
        <v>1</v>
      </c>
      <c r="J8586" s="25">
        <f t="shared" si="537"/>
        <v>1</v>
      </c>
      <c r="K8586" s="25">
        <f t="shared" si="538"/>
        <v>1</v>
      </c>
      <c r="L8586" s="25">
        <f t="shared" si="539"/>
        <v>1</v>
      </c>
      <c r="M8586" s="25">
        <v>1</v>
      </c>
      <c r="N8586" s="25" t="e">
        <v>#N/A</v>
      </c>
      <c r="O8586" s="25" t="e">
        <f>VLOOKUP(A8586,'NFkB target TFs'!$E$10:$E$54,1,FALSE)</f>
        <v>#N/A</v>
      </c>
      <c r="P8586" s="25" t="e">
        <f>VLOOKUP(A8586,'all NFkB targets'!$A$6:$A$571,1,FALSE)</f>
        <v>#N/A</v>
      </c>
    </row>
    <row r="8587" spans="1:16" x14ac:dyDescent="0.25">
      <c r="A8587" s="96" t="s">
        <v>15672</v>
      </c>
      <c r="B8587" s="21" t="s">
        <v>15673</v>
      </c>
      <c r="C8587" s="21"/>
      <c r="D8587" s="22">
        <v>0</v>
      </c>
      <c r="E8587" s="24">
        <v>-0.47450623452652235</v>
      </c>
      <c r="F8587" s="24">
        <v>-0.57648671865381129</v>
      </c>
      <c r="G8587" s="24">
        <v>-2.4002290775076913</v>
      </c>
      <c r="H8587" s="24">
        <v>-1.4488471322337599</v>
      </c>
      <c r="I8587" s="25">
        <f t="shared" si="536"/>
        <v>0</v>
      </c>
      <c r="J8587" s="25">
        <f t="shared" si="537"/>
        <v>0</v>
      </c>
      <c r="K8587" s="25">
        <f t="shared" si="538"/>
        <v>1</v>
      </c>
      <c r="L8587" s="25">
        <f t="shared" si="539"/>
        <v>1</v>
      </c>
      <c r="M8587" s="25">
        <v>1</v>
      </c>
      <c r="N8587" s="25" t="e">
        <v>#N/A</v>
      </c>
      <c r="O8587" s="25" t="e">
        <f>VLOOKUP(A8587,'NFkB target TFs'!$E$10:$E$54,1,FALSE)</f>
        <v>#N/A</v>
      </c>
      <c r="P8587" s="25" t="e">
        <f>VLOOKUP(A8587,'all NFkB targets'!$A$6:$A$571,1,FALSE)</f>
        <v>#N/A</v>
      </c>
    </row>
    <row r="8588" spans="1:16" x14ac:dyDescent="0.25">
      <c r="A8588" s="96" t="s">
        <v>15370</v>
      </c>
      <c r="B8588" s="21" t="s">
        <v>15371</v>
      </c>
      <c r="C8588" s="21"/>
      <c r="D8588" s="22">
        <v>0</v>
      </c>
      <c r="E8588" s="28">
        <v>0.58931627640507189</v>
      </c>
      <c r="F8588" s="23">
        <v>-0.11291290543213416</v>
      </c>
      <c r="G8588" s="24">
        <v>-0.49565822395724074</v>
      </c>
      <c r="H8588" s="24">
        <v>-1.4684317023285935</v>
      </c>
      <c r="I8588" s="25">
        <f t="shared" si="536"/>
        <v>1</v>
      </c>
      <c r="J8588" s="25">
        <f t="shared" si="537"/>
        <v>0</v>
      </c>
      <c r="K8588" s="25">
        <f t="shared" si="538"/>
        <v>0</v>
      </c>
      <c r="L8588" s="25">
        <f t="shared" si="539"/>
        <v>1</v>
      </c>
      <c r="M8588" s="25">
        <v>1</v>
      </c>
      <c r="N8588" s="25" t="e">
        <v>#N/A</v>
      </c>
      <c r="O8588" s="25" t="e">
        <f>VLOOKUP(A8588,'NFkB target TFs'!$E$10:$E$54,1,FALSE)</f>
        <v>#N/A</v>
      </c>
      <c r="P8588" s="25" t="e">
        <f>VLOOKUP(A8588,'all NFkB targets'!$A$6:$A$571,1,FALSE)</f>
        <v>#N/A</v>
      </c>
    </row>
    <row r="8589" spans="1:16" x14ac:dyDescent="0.25">
      <c r="A8589" s="96" t="s">
        <v>15678</v>
      </c>
      <c r="B8589" s="21" t="s">
        <v>15679</v>
      </c>
      <c r="C8589" s="21"/>
      <c r="D8589" s="22">
        <v>0</v>
      </c>
      <c r="E8589" s="28">
        <v>0.43688352857964413</v>
      </c>
      <c r="F8589" s="24">
        <v>-0.23260100958677907</v>
      </c>
      <c r="G8589" s="24">
        <v>-1.9635599501470691</v>
      </c>
      <c r="H8589" s="24">
        <v>-1.4831305533126535</v>
      </c>
      <c r="I8589" s="25">
        <f t="shared" si="536"/>
        <v>0</v>
      </c>
      <c r="J8589" s="25">
        <f t="shared" si="537"/>
        <v>0</v>
      </c>
      <c r="K8589" s="25">
        <f t="shared" si="538"/>
        <v>1</v>
      </c>
      <c r="L8589" s="25">
        <f t="shared" si="539"/>
        <v>1</v>
      </c>
      <c r="M8589" s="25">
        <v>1</v>
      </c>
      <c r="N8589" s="25" t="e">
        <v>#N/A</v>
      </c>
      <c r="O8589" s="25" t="e">
        <f>VLOOKUP(A8589,'NFkB target TFs'!$E$10:$E$54,1,FALSE)</f>
        <v>#N/A</v>
      </c>
      <c r="P8589" s="25" t="e">
        <f>VLOOKUP(A8589,'all NFkB targets'!$A$6:$A$571,1,FALSE)</f>
        <v>#N/A</v>
      </c>
    </row>
    <row r="8590" spans="1:16" x14ac:dyDescent="0.25">
      <c r="A8590" s="96" t="s">
        <v>15273</v>
      </c>
      <c r="B8590" s="21" t="s">
        <v>15274</v>
      </c>
      <c r="C8590" s="21"/>
      <c r="D8590" s="22">
        <v>0</v>
      </c>
      <c r="E8590" s="24">
        <v>-0.32207099965107572</v>
      </c>
      <c r="F8590" s="28">
        <v>0.25107517604053303</v>
      </c>
      <c r="G8590" s="23">
        <v>-2.0177881937630066E-2</v>
      </c>
      <c r="H8590" s="24">
        <v>-1.4847741405521238</v>
      </c>
      <c r="I8590" s="25">
        <f t="shared" si="536"/>
        <v>0</v>
      </c>
      <c r="J8590" s="25">
        <f t="shared" si="537"/>
        <v>0</v>
      </c>
      <c r="K8590" s="25">
        <f t="shared" si="538"/>
        <v>0</v>
      </c>
      <c r="L8590" s="25">
        <f t="shared" si="539"/>
        <v>1</v>
      </c>
      <c r="M8590" s="25">
        <v>1</v>
      </c>
      <c r="N8590" s="25" t="e">
        <v>#N/A</v>
      </c>
      <c r="O8590" s="25" t="e">
        <f>VLOOKUP(A8590,'NFkB target TFs'!$E$10:$E$54,1,FALSE)</f>
        <v>#N/A</v>
      </c>
      <c r="P8590" s="25" t="e">
        <f>VLOOKUP(A8590,'all NFkB targets'!$A$6:$A$571,1,FALSE)</f>
        <v>#N/A</v>
      </c>
    </row>
    <row r="8591" spans="1:16" x14ac:dyDescent="0.25">
      <c r="A8591" s="96" t="s">
        <v>15422</v>
      </c>
      <c r="B8591" s="21" t="s">
        <v>15423</v>
      </c>
      <c r="C8591" s="21"/>
      <c r="D8591" s="22">
        <v>0</v>
      </c>
      <c r="E8591" s="28">
        <v>0.24360387588489255</v>
      </c>
      <c r="F8591" s="28">
        <v>2.2029749675092072</v>
      </c>
      <c r="G8591" s="24">
        <v>-0.30932273966142337</v>
      </c>
      <c r="H8591" s="24">
        <v>-1.5672748567927897</v>
      </c>
      <c r="I8591" s="25">
        <f t="shared" si="536"/>
        <v>0</v>
      </c>
      <c r="J8591" s="25">
        <f t="shared" si="537"/>
        <v>1</v>
      </c>
      <c r="K8591" s="25">
        <f t="shared" si="538"/>
        <v>0</v>
      </c>
      <c r="L8591" s="25">
        <f t="shared" si="539"/>
        <v>1</v>
      </c>
      <c r="M8591" s="25">
        <v>1</v>
      </c>
      <c r="N8591" s="25" t="e">
        <v>#N/A</v>
      </c>
      <c r="O8591" s="25" t="e">
        <f>VLOOKUP(A8591,'NFkB target TFs'!$E$10:$E$54,1,FALSE)</f>
        <v>#N/A</v>
      </c>
      <c r="P8591" s="25" t="e">
        <f>VLOOKUP(A8591,'all NFkB targets'!$A$6:$A$571,1,FALSE)</f>
        <v>#N/A</v>
      </c>
    </row>
    <row r="8592" spans="1:16" x14ac:dyDescent="0.25">
      <c r="A8592" s="96" t="s">
        <v>15713</v>
      </c>
      <c r="B8592" s="21" t="s">
        <v>15714</v>
      </c>
      <c r="C8592" s="21"/>
      <c r="D8592" s="22">
        <v>0</v>
      </c>
      <c r="E8592" s="24">
        <v>-0.99342643856161361</v>
      </c>
      <c r="F8592" s="24">
        <v>-0.29553466366423714</v>
      </c>
      <c r="G8592" s="24">
        <v>-1.6887472888754509</v>
      </c>
      <c r="H8592" s="24">
        <v>-1.6077412454248476</v>
      </c>
      <c r="I8592" s="25">
        <f t="shared" si="536"/>
        <v>1</v>
      </c>
      <c r="J8592" s="25">
        <f t="shared" si="537"/>
        <v>0</v>
      </c>
      <c r="K8592" s="25">
        <f t="shared" si="538"/>
        <v>1</v>
      </c>
      <c r="L8592" s="25">
        <f t="shared" si="539"/>
        <v>1</v>
      </c>
      <c r="M8592" s="25">
        <v>1</v>
      </c>
      <c r="N8592" s="25" t="e">
        <v>#N/A</v>
      </c>
      <c r="O8592" s="25" t="e">
        <f>VLOOKUP(A8592,'NFkB target TFs'!$E$10:$E$54,1,FALSE)</f>
        <v>#N/A</v>
      </c>
      <c r="P8592" s="25" t="e">
        <f>VLOOKUP(A8592,'all NFkB targets'!$A$6:$A$571,1,FALSE)</f>
        <v>#N/A</v>
      </c>
    </row>
    <row r="8593" spans="1:16" x14ac:dyDescent="0.25">
      <c r="A8593" s="96" t="s">
        <v>15705</v>
      </c>
      <c r="B8593" s="21" t="s">
        <v>941</v>
      </c>
      <c r="C8593" s="21"/>
      <c r="D8593" s="22">
        <v>0</v>
      </c>
      <c r="E8593" s="24">
        <v>-2.2500708729833989</v>
      </c>
      <c r="F8593" s="24">
        <v>-0.46882090611200283</v>
      </c>
      <c r="G8593" s="28">
        <v>4.004287358403098</v>
      </c>
      <c r="H8593" s="24">
        <v>-1.6368700832017449</v>
      </c>
      <c r="I8593" s="25">
        <f t="shared" si="536"/>
        <v>1</v>
      </c>
      <c r="J8593" s="25">
        <f t="shared" si="537"/>
        <v>0</v>
      </c>
      <c r="K8593" s="25">
        <f t="shared" si="538"/>
        <v>1</v>
      </c>
      <c r="L8593" s="25">
        <f t="shared" si="539"/>
        <v>1</v>
      </c>
      <c r="M8593" s="25">
        <v>1</v>
      </c>
      <c r="N8593" s="25" t="e">
        <v>#N/A</v>
      </c>
      <c r="O8593" s="25" t="e">
        <f>VLOOKUP(A8593,'NFkB target TFs'!$E$10:$E$54,1,FALSE)</f>
        <v>#N/A</v>
      </c>
      <c r="P8593" s="25" t="e">
        <f>VLOOKUP(A8593,'all NFkB targets'!$A$6:$A$571,1,FALSE)</f>
        <v>#N/A</v>
      </c>
    </row>
    <row r="8594" spans="1:16" x14ac:dyDescent="0.25">
      <c r="A8594" s="96" t="s">
        <v>15735</v>
      </c>
      <c r="B8594" s="21" t="s">
        <v>15736</v>
      </c>
      <c r="C8594" s="21"/>
      <c r="D8594" s="22">
        <v>0</v>
      </c>
      <c r="E8594" s="28">
        <v>0.85287410469448333</v>
      </c>
      <c r="F8594" s="28">
        <v>0.12542834147889781</v>
      </c>
      <c r="G8594" s="24">
        <v>-0.63084059898612299</v>
      </c>
      <c r="H8594" s="24">
        <v>-1.6661612445604794</v>
      </c>
      <c r="I8594" s="25">
        <f t="shared" si="536"/>
        <v>1</v>
      </c>
      <c r="J8594" s="25">
        <f t="shared" si="537"/>
        <v>0</v>
      </c>
      <c r="K8594" s="25">
        <f t="shared" si="538"/>
        <v>1</v>
      </c>
      <c r="L8594" s="25">
        <f t="shared" si="539"/>
        <v>1</v>
      </c>
      <c r="M8594" s="25">
        <v>1</v>
      </c>
      <c r="N8594" s="25" t="e">
        <v>#N/A</v>
      </c>
      <c r="O8594" s="25" t="e">
        <f>VLOOKUP(A8594,'NFkB target TFs'!$E$10:$E$54,1,FALSE)</f>
        <v>#N/A</v>
      </c>
      <c r="P8594" s="25" t="e">
        <f>VLOOKUP(A8594,'all NFkB targets'!$A$6:$A$571,1,FALSE)</f>
        <v>#N/A</v>
      </c>
    </row>
    <row r="8595" spans="1:16" x14ac:dyDescent="0.25">
      <c r="A8595" s="96" t="s">
        <v>12975</v>
      </c>
      <c r="B8595" s="21" t="s">
        <v>12976</v>
      </c>
      <c r="C8595" s="21"/>
      <c r="D8595" s="22">
        <v>0</v>
      </c>
      <c r="E8595" s="28">
        <v>0.9044474196801896</v>
      </c>
      <c r="F8595" s="23">
        <v>-3.6891377451944568E-2</v>
      </c>
      <c r="G8595" s="24">
        <v>-2.9276586424779141</v>
      </c>
      <c r="H8595" s="24">
        <v>-1.9593002541919151</v>
      </c>
      <c r="I8595" s="25">
        <f t="shared" si="536"/>
        <v>1</v>
      </c>
      <c r="J8595" s="25">
        <f t="shared" si="537"/>
        <v>0</v>
      </c>
      <c r="K8595" s="25">
        <f t="shared" si="538"/>
        <v>1</v>
      </c>
      <c r="L8595" s="25">
        <f t="shared" si="539"/>
        <v>1</v>
      </c>
      <c r="M8595" s="25">
        <v>1</v>
      </c>
      <c r="N8595" s="25" t="e">
        <v>#N/A</v>
      </c>
      <c r="O8595" s="25" t="e">
        <f>VLOOKUP(A8595,'NFkB target TFs'!$E$10:$E$54,1,FALSE)</f>
        <v>#N/A</v>
      </c>
      <c r="P8595" s="25" t="e">
        <f>VLOOKUP(A8595,'all NFkB targets'!$A$6:$A$571,1,FALSE)</f>
        <v>#N/A</v>
      </c>
    </row>
    <row r="8596" spans="1:16" x14ac:dyDescent="0.25">
      <c r="A8596" s="96" t="s">
        <v>15356</v>
      </c>
      <c r="B8596" s="21" t="s">
        <v>15357</v>
      </c>
      <c r="C8596" s="21"/>
      <c r="D8596" s="22">
        <v>0</v>
      </c>
      <c r="E8596" s="28">
        <v>3.3024606510522734</v>
      </c>
      <c r="F8596" s="24">
        <v>-0.1150005740625373</v>
      </c>
      <c r="G8596" s="28">
        <v>0.31350831454702877</v>
      </c>
      <c r="H8596" s="24">
        <v>-2.0693061981978125</v>
      </c>
      <c r="I8596" s="25">
        <f t="shared" si="536"/>
        <v>1</v>
      </c>
      <c r="J8596" s="25">
        <f t="shared" si="537"/>
        <v>0</v>
      </c>
      <c r="K8596" s="25">
        <f t="shared" si="538"/>
        <v>0</v>
      </c>
      <c r="L8596" s="25">
        <f t="shared" si="539"/>
        <v>1</v>
      </c>
      <c r="M8596" s="25">
        <v>1</v>
      </c>
      <c r="N8596" s="25" t="e">
        <v>#N/A</v>
      </c>
      <c r="O8596" s="25" t="e">
        <f>VLOOKUP(A8596,'NFkB target TFs'!$E$10:$E$54,1,FALSE)</f>
        <v>#N/A</v>
      </c>
      <c r="P8596" s="25" t="e">
        <f>VLOOKUP(A8596,'all NFkB targets'!$A$6:$A$571,1,FALSE)</f>
        <v>#N/A</v>
      </c>
    </row>
    <row r="8597" spans="1:16" x14ac:dyDescent="0.25">
      <c r="A8597" s="96" t="s">
        <v>15535</v>
      </c>
      <c r="B8597" s="21" t="s">
        <v>941</v>
      </c>
      <c r="C8597" s="21"/>
      <c r="D8597" s="22">
        <v>0</v>
      </c>
      <c r="E8597" s="24">
        <v>-0.47139994189795636</v>
      </c>
      <c r="F8597" s="24">
        <v>-0.52989111822748036</v>
      </c>
      <c r="G8597" s="24">
        <v>-3.8756886404239985</v>
      </c>
      <c r="H8597" s="24">
        <v>-2.1861755476592921</v>
      </c>
      <c r="I8597" s="25">
        <f t="shared" si="536"/>
        <v>0</v>
      </c>
      <c r="J8597" s="25">
        <f t="shared" si="537"/>
        <v>0</v>
      </c>
      <c r="K8597" s="25">
        <f t="shared" si="538"/>
        <v>1</v>
      </c>
      <c r="L8597" s="25">
        <f t="shared" si="539"/>
        <v>1</v>
      </c>
      <c r="M8597" s="25">
        <v>1</v>
      </c>
      <c r="N8597" s="25" t="e">
        <v>#N/A</v>
      </c>
      <c r="O8597" s="25" t="e">
        <f>VLOOKUP(A8597,'NFkB target TFs'!$E$10:$E$54,1,FALSE)</f>
        <v>#N/A</v>
      </c>
      <c r="P8597" s="25" t="e">
        <f>VLOOKUP(A8597,'all NFkB targets'!$A$6:$A$571,1,FALSE)</f>
        <v>#N/A</v>
      </c>
    </row>
    <row r="8598" spans="1:16" x14ac:dyDescent="0.25">
      <c r="A8598" s="96" t="s">
        <v>15710</v>
      </c>
      <c r="B8598" s="21" t="s">
        <v>15711</v>
      </c>
      <c r="C8598" s="21"/>
      <c r="D8598" s="22">
        <v>0</v>
      </c>
      <c r="E8598" s="24">
        <v>-0.68512666264658817</v>
      </c>
      <c r="F8598" s="23">
        <v>8.853667460165722E-2</v>
      </c>
      <c r="G8598" s="28">
        <v>6.532940288372874</v>
      </c>
      <c r="H8598" s="24">
        <v>-2.5750123947163779</v>
      </c>
      <c r="I8598" s="25">
        <f t="shared" si="536"/>
        <v>1</v>
      </c>
      <c r="J8598" s="25">
        <f t="shared" si="537"/>
        <v>0</v>
      </c>
      <c r="K8598" s="25">
        <f t="shared" si="538"/>
        <v>1</v>
      </c>
      <c r="L8598" s="25">
        <f t="shared" si="539"/>
        <v>1</v>
      </c>
      <c r="M8598" s="25">
        <v>1</v>
      </c>
      <c r="N8598" s="25" t="e">
        <v>#N/A</v>
      </c>
      <c r="O8598" s="25" t="e">
        <f>VLOOKUP(A8598,'NFkB target TFs'!$E$10:$E$54,1,FALSE)</f>
        <v>#N/A</v>
      </c>
      <c r="P8598" s="25" t="e">
        <f>VLOOKUP(A8598,'all NFkB targets'!$A$6:$A$571,1,FALSE)</f>
        <v>#N/A</v>
      </c>
    </row>
    <row r="8599" spans="1:16" x14ac:dyDescent="0.25">
      <c r="A8599" s="96" t="s">
        <v>15358</v>
      </c>
      <c r="B8599" s="21" t="s">
        <v>15359</v>
      </c>
      <c r="C8599" s="21"/>
      <c r="D8599" s="22">
        <v>0</v>
      </c>
      <c r="E8599" s="28">
        <v>2.594328236598693</v>
      </c>
      <c r="F8599" s="23">
        <v>9.8204673052279839E-2</v>
      </c>
      <c r="G8599" s="28">
        <v>0.2008680487221754</v>
      </c>
      <c r="H8599" s="24">
        <v>-2.6341290717719126</v>
      </c>
      <c r="I8599" s="25">
        <f t="shared" si="536"/>
        <v>1</v>
      </c>
      <c r="J8599" s="25">
        <f t="shared" si="537"/>
        <v>0</v>
      </c>
      <c r="K8599" s="25">
        <f t="shared" si="538"/>
        <v>0</v>
      </c>
      <c r="L8599" s="25">
        <f t="shared" si="539"/>
        <v>1</v>
      </c>
      <c r="M8599" s="25">
        <v>1</v>
      </c>
      <c r="N8599" s="25" t="e">
        <v>#N/A</v>
      </c>
      <c r="O8599" s="25" t="e">
        <f>VLOOKUP(A8599,'NFkB target TFs'!$E$10:$E$54,1,FALSE)</f>
        <v>#N/A</v>
      </c>
      <c r="P8599" s="25" t="e">
        <f>VLOOKUP(A8599,'all NFkB targets'!$A$6:$A$571,1,FALSE)</f>
        <v>#N/A</v>
      </c>
    </row>
    <row r="8600" spans="1:16" x14ac:dyDescent="0.25">
      <c r="A8600" s="96" t="s">
        <v>15897</v>
      </c>
      <c r="B8600" s="21" t="s">
        <v>15898</v>
      </c>
      <c r="C8600" s="21"/>
      <c r="D8600" s="22">
        <v>0</v>
      </c>
      <c r="E8600" s="28">
        <v>0.39212987711182229</v>
      </c>
      <c r="F8600" s="24">
        <v>-0.80780037704026697</v>
      </c>
      <c r="G8600" s="24">
        <v>-2.4937964941576967</v>
      </c>
      <c r="H8600" s="24">
        <v>-2.6602621350187121</v>
      </c>
      <c r="I8600" s="25">
        <f t="shared" si="536"/>
        <v>0</v>
      </c>
      <c r="J8600" s="25">
        <f t="shared" si="537"/>
        <v>1</v>
      </c>
      <c r="K8600" s="25">
        <f t="shared" si="538"/>
        <v>1</v>
      </c>
      <c r="L8600" s="25">
        <f t="shared" si="539"/>
        <v>1</v>
      </c>
      <c r="M8600" s="25">
        <v>1</v>
      </c>
      <c r="N8600" s="25" t="e">
        <v>#N/A</v>
      </c>
      <c r="O8600" s="25" t="e">
        <f>VLOOKUP(A8600,'NFkB target TFs'!$E$10:$E$54,1,FALSE)</f>
        <v>#N/A</v>
      </c>
      <c r="P8600" s="25" t="e">
        <f>VLOOKUP(A8600,'all NFkB targets'!$A$6:$A$571,1,FALSE)</f>
        <v>#N/A</v>
      </c>
    </row>
  </sheetData>
  <autoFilter ref="A4:P4" xr:uid="{00000000-0009-0000-0000-000000000000}">
    <sortState ref="A5:P8600">
      <sortCondition descending="1" ref="H4"/>
    </sortState>
  </autoFilter>
  <mergeCells count="1">
    <mergeCell ref="D3:H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Z268"/>
  <sheetViews>
    <sheetView zoomScale="80" zoomScaleNormal="80" workbookViewId="0">
      <selection activeCell="I149" sqref="I149"/>
    </sheetView>
  </sheetViews>
  <sheetFormatPr defaultRowHeight="15" x14ac:dyDescent="0.25"/>
  <cols>
    <col min="2" max="2" width="21.7109375" customWidth="1"/>
    <col min="20" max="20" width="16.140625" customWidth="1"/>
  </cols>
  <sheetData>
    <row r="3" spans="1:8" x14ac:dyDescent="0.25">
      <c r="A3" t="s">
        <v>16538</v>
      </c>
      <c r="C3" t="s">
        <v>16538</v>
      </c>
      <c r="F3" t="s">
        <v>16539</v>
      </c>
    </row>
    <row r="5" spans="1:8" ht="30" x14ac:dyDescent="0.25">
      <c r="A5" s="16" t="s">
        <v>119</v>
      </c>
      <c r="B5" s="17" t="s">
        <v>120</v>
      </c>
      <c r="C5" s="16"/>
      <c r="D5" s="18" t="s">
        <v>121</v>
      </c>
      <c r="E5" s="19" t="s">
        <v>122</v>
      </c>
      <c r="F5" s="19" t="s">
        <v>123</v>
      </c>
      <c r="G5" s="19" t="s">
        <v>124</v>
      </c>
      <c r="H5" s="19" t="s">
        <v>125</v>
      </c>
    </row>
    <row r="6" spans="1:8" x14ac:dyDescent="0.25">
      <c r="A6" s="20" t="s">
        <v>15356</v>
      </c>
      <c r="B6" s="21" t="s">
        <v>16540</v>
      </c>
      <c r="C6" s="20" t="s">
        <v>15356</v>
      </c>
      <c r="D6" s="22">
        <v>0</v>
      </c>
      <c r="E6" s="28">
        <v>3.3024606510522734</v>
      </c>
      <c r="F6" s="24">
        <v>-0.1150005740625373</v>
      </c>
      <c r="G6" s="28">
        <v>0.31350831454702877</v>
      </c>
      <c r="H6" s="24">
        <v>-2.0693061981978125</v>
      </c>
    </row>
    <row r="7" spans="1:8" x14ac:dyDescent="0.25">
      <c r="A7" s="20" t="s">
        <v>15514</v>
      </c>
      <c r="B7" s="21" t="s">
        <v>15515</v>
      </c>
      <c r="C7" s="20" t="s">
        <v>15514</v>
      </c>
      <c r="D7" s="22">
        <v>0</v>
      </c>
      <c r="E7" s="28">
        <v>0.45866284452005029</v>
      </c>
      <c r="F7" s="24">
        <v>-0.46641750557891515</v>
      </c>
      <c r="G7" s="24">
        <v>-0.59110886626202508</v>
      </c>
      <c r="H7" s="24">
        <v>-0.8501223332193738</v>
      </c>
    </row>
    <row r="8" spans="1:8" x14ac:dyDescent="0.25">
      <c r="A8" s="20" t="s">
        <v>15358</v>
      </c>
      <c r="B8" s="21" t="s">
        <v>15359</v>
      </c>
      <c r="C8" s="20" t="s">
        <v>15358</v>
      </c>
      <c r="D8" s="22">
        <v>0</v>
      </c>
      <c r="E8" s="28">
        <v>2.594328236598693</v>
      </c>
      <c r="F8" s="23">
        <v>9.8204673052279839E-2</v>
      </c>
      <c r="G8" s="28">
        <v>0.2008680487221754</v>
      </c>
      <c r="H8" s="24">
        <v>-2.6341290717719126</v>
      </c>
    </row>
    <row r="9" spans="1:8" x14ac:dyDescent="0.25">
      <c r="A9" s="20" t="s">
        <v>15287</v>
      </c>
      <c r="B9" s="21" t="s">
        <v>15288</v>
      </c>
      <c r="C9" s="20" t="s">
        <v>15287</v>
      </c>
      <c r="D9" s="22">
        <v>0</v>
      </c>
      <c r="E9" s="28">
        <v>0.56743016030394433</v>
      </c>
      <c r="F9" s="28">
        <v>0.19278732984051339</v>
      </c>
      <c r="G9" s="23">
        <v>1.4839767609433171E-2</v>
      </c>
      <c r="H9" s="24">
        <v>-0.90868086096335732</v>
      </c>
    </row>
    <row r="17" spans="1:14" x14ac:dyDescent="0.25">
      <c r="A17" t="s">
        <v>16551</v>
      </c>
    </row>
    <row r="18" spans="1:14" ht="30" x14ac:dyDescent="0.25">
      <c r="A18" s="16" t="s">
        <v>119</v>
      </c>
      <c r="B18" s="16"/>
      <c r="C18" s="16"/>
      <c r="D18" s="18" t="s">
        <v>121</v>
      </c>
      <c r="E18" s="19" t="s">
        <v>122</v>
      </c>
      <c r="F18" s="19" t="s">
        <v>123</v>
      </c>
      <c r="G18" s="19" t="s">
        <v>124</v>
      </c>
      <c r="H18" s="19" t="s">
        <v>125</v>
      </c>
    </row>
    <row r="19" spans="1:14" s="26" customFormat="1" x14ac:dyDescent="0.25">
      <c r="A19" s="20" t="s">
        <v>14293</v>
      </c>
      <c r="B19" s="20" t="s">
        <v>14293</v>
      </c>
      <c r="C19" s="20" t="s">
        <v>14293</v>
      </c>
      <c r="D19" s="22">
        <v>0</v>
      </c>
      <c r="E19" s="24">
        <v>-0.88154941930717645</v>
      </c>
      <c r="F19" s="24">
        <v>-0.46855089569453701</v>
      </c>
      <c r="G19" s="24">
        <v>-1.6132642823855654</v>
      </c>
      <c r="H19" s="24">
        <v>-0.37041394495021712</v>
      </c>
      <c r="I19" s="25"/>
      <c r="J19" s="25"/>
      <c r="K19" s="25"/>
      <c r="L19" s="25"/>
      <c r="M19" s="25"/>
      <c r="N19" s="25"/>
    </row>
    <row r="20" spans="1:14" x14ac:dyDescent="0.25">
      <c r="A20" s="20" t="s">
        <v>13395</v>
      </c>
      <c r="B20" s="20" t="s">
        <v>13395</v>
      </c>
      <c r="C20" s="20" t="s">
        <v>13395</v>
      </c>
      <c r="D20" s="22">
        <v>0</v>
      </c>
      <c r="E20" s="24">
        <v>-0.46959113519484891</v>
      </c>
      <c r="F20" s="23">
        <v>1.7991494036040372E-2</v>
      </c>
      <c r="G20" s="24">
        <v>-0.79752871696849104</v>
      </c>
      <c r="H20" s="23">
        <v>-3.6380840630487243E-2</v>
      </c>
    </row>
    <row r="21" spans="1:14" x14ac:dyDescent="0.25">
      <c r="A21" s="20" t="s">
        <v>84</v>
      </c>
      <c r="B21" s="20" t="s">
        <v>84</v>
      </c>
      <c r="C21" s="20" t="s">
        <v>84</v>
      </c>
      <c r="D21" s="22">
        <v>0</v>
      </c>
      <c r="E21" s="23">
        <v>-7.2088767711739457E-2</v>
      </c>
      <c r="F21" s="24">
        <v>-0.51766943602320148</v>
      </c>
      <c r="G21" s="24">
        <v>-0.85658399348035774</v>
      </c>
      <c r="H21" s="24">
        <v>-0.81427503155437608</v>
      </c>
    </row>
    <row r="22" spans="1:14" x14ac:dyDescent="0.25">
      <c r="A22" s="20" t="s">
        <v>15643</v>
      </c>
      <c r="B22" s="20" t="s">
        <v>15643</v>
      </c>
      <c r="C22" s="20" t="s">
        <v>15643</v>
      </c>
      <c r="D22" s="22">
        <v>0</v>
      </c>
      <c r="E22" s="24">
        <v>-0.50161625327090198</v>
      </c>
      <c r="F22" s="24">
        <v>-0.5603877233529978</v>
      </c>
      <c r="G22" s="24">
        <v>-1.5921838808100892</v>
      </c>
      <c r="H22" s="24">
        <v>-0.81938841354428127</v>
      </c>
    </row>
    <row r="23" spans="1:14" x14ac:dyDescent="0.25">
      <c r="A23" s="20" t="s">
        <v>13279</v>
      </c>
      <c r="B23" s="20" t="s">
        <v>13279</v>
      </c>
      <c r="C23" s="20" t="s">
        <v>13279</v>
      </c>
      <c r="D23" s="22">
        <v>0</v>
      </c>
      <c r="E23" s="24">
        <v>-0.25343037108970734</v>
      </c>
      <c r="F23" s="24">
        <v>-0.19959576284949102</v>
      </c>
      <c r="G23" s="24">
        <v>-0.66658588499612148</v>
      </c>
      <c r="H23" s="24">
        <v>-0.3422634645863662</v>
      </c>
    </row>
    <row r="24" spans="1:14" x14ac:dyDescent="0.25">
      <c r="A24" s="20" t="s">
        <v>14353</v>
      </c>
      <c r="B24" s="21" t="s">
        <v>14354</v>
      </c>
      <c r="C24" s="20" t="s">
        <v>14353</v>
      </c>
      <c r="D24" s="22">
        <v>0</v>
      </c>
      <c r="E24" s="24">
        <v>-1.2109971812602423</v>
      </c>
      <c r="F24" s="28">
        <v>0.14426133247720693</v>
      </c>
      <c r="G24" s="24">
        <v>-1.2079485700647026</v>
      </c>
      <c r="H24" s="24">
        <v>-0.32300654887722158</v>
      </c>
    </row>
    <row r="25" spans="1:14" x14ac:dyDescent="0.25">
      <c r="A25" s="27" t="s">
        <v>3848</v>
      </c>
      <c r="B25" s="21" t="s">
        <v>3849</v>
      </c>
      <c r="C25" s="27" t="s">
        <v>3848</v>
      </c>
      <c r="D25" s="22">
        <v>0</v>
      </c>
      <c r="E25" s="23">
        <v>-3.6721295692661096E-2</v>
      </c>
      <c r="F25" s="23">
        <v>2.2015222764526876E-3</v>
      </c>
      <c r="G25" s="35">
        <v>-0.20667490202942143</v>
      </c>
      <c r="H25" s="35">
        <v>-0.51718973266112556</v>
      </c>
    </row>
    <row r="27" spans="1:14" x14ac:dyDescent="0.25">
      <c r="A27" s="20" t="s">
        <v>16553</v>
      </c>
    </row>
    <row r="28" spans="1:14" ht="30" x14ac:dyDescent="0.25">
      <c r="A28" s="16" t="s">
        <v>119</v>
      </c>
      <c r="B28" s="16"/>
      <c r="C28" s="16"/>
      <c r="D28" s="18" t="s">
        <v>121</v>
      </c>
      <c r="E28" s="19" t="s">
        <v>122</v>
      </c>
      <c r="F28" s="19" t="s">
        <v>123</v>
      </c>
      <c r="G28" s="19" t="s">
        <v>124</v>
      </c>
      <c r="H28" s="19" t="s">
        <v>125</v>
      </c>
    </row>
    <row r="29" spans="1:14" x14ac:dyDescent="0.25">
      <c r="A29" s="27" t="s">
        <v>15323</v>
      </c>
      <c r="B29" s="21" t="s">
        <v>15324</v>
      </c>
      <c r="C29" s="27" t="s">
        <v>15323</v>
      </c>
      <c r="D29" s="22">
        <v>0</v>
      </c>
      <c r="E29" s="23">
        <v>1.0156679395859304E-2</v>
      </c>
      <c r="F29" s="24">
        <v>-0.51051516072588365</v>
      </c>
      <c r="G29" s="23">
        <v>-4.0559636967157052E-2</v>
      </c>
      <c r="H29" s="24">
        <v>-0.76838441605942587</v>
      </c>
    </row>
    <row r="30" spans="1:14" s="26" customFormat="1" x14ac:dyDescent="0.25">
      <c r="A30" s="20" t="s">
        <v>1829</v>
      </c>
      <c r="B30" s="21" t="s">
        <v>1830</v>
      </c>
      <c r="C30" s="20" t="s">
        <v>1829</v>
      </c>
      <c r="D30" s="22">
        <v>0</v>
      </c>
      <c r="E30" s="23">
        <v>3.6848670487534914E-3</v>
      </c>
      <c r="F30" s="23">
        <v>-0.30526937280268784</v>
      </c>
      <c r="G30" s="23">
        <v>-0.54523155791687195</v>
      </c>
      <c r="H30" s="23">
        <v>-0.51084763109075204</v>
      </c>
      <c r="I30" s="25"/>
      <c r="J30" s="25"/>
      <c r="K30" s="25"/>
      <c r="L30" s="25"/>
      <c r="M30" s="25"/>
      <c r="N30" s="25"/>
    </row>
    <row r="31" spans="1:14" x14ac:dyDescent="0.25">
      <c r="A31" s="20" t="s">
        <v>9896</v>
      </c>
      <c r="B31" s="21" t="s">
        <v>9897</v>
      </c>
      <c r="C31" s="20" t="s">
        <v>9896</v>
      </c>
      <c r="D31" s="22">
        <v>0</v>
      </c>
      <c r="E31" s="23">
        <v>0.13871033756364337</v>
      </c>
      <c r="F31" s="23">
        <v>-0.22018734379217841</v>
      </c>
      <c r="G31" s="23">
        <v>3.5097636234920878E-3</v>
      </c>
      <c r="H31" s="23">
        <v>-0.44260614867531556</v>
      </c>
    </row>
    <row r="32" spans="1:14" x14ac:dyDescent="0.25">
      <c r="A32" s="20" t="s">
        <v>3179</v>
      </c>
      <c r="B32" s="21" t="s">
        <v>3180</v>
      </c>
      <c r="C32" s="20" t="s">
        <v>3179</v>
      </c>
      <c r="D32" s="22">
        <v>0</v>
      </c>
      <c r="E32" s="23">
        <v>-1.294332274008282E-2</v>
      </c>
      <c r="F32" s="23">
        <v>-0.47542590652408478</v>
      </c>
      <c r="G32" s="23">
        <v>-0.45389200331673607</v>
      </c>
      <c r="H32" s="23">
        <v>-0.51786108064029512</v>
      </c>
    </row>
    <row r="38" spans="1:8" x14ac:dyDescent="0.25">
      <c r="A38" t="s">
        <v>16552</v>
      </c>
    </row>
    <row r="39" spans="1:8" ht="30" x14ac:dyDescent="0.25">
      <c r="A39" s="16" t="s">
        <v>119</v>
      </c>
      <c r="B39" s="16"/>
      <c r="C39" s="16"/>
      <c r="D39" s="18" t="s">
        <v>121</v>
      </c>
      <c r="E39" s="19" t="s">
        <v>122</v>
      </c>
      <c r="F39" s="19" t="s">
        <v>123</v>
      </c>
      <c r="G39" s="19" t="s">
        <v>124</v>
      </c>
      <c r="H39" s="19" t="s">
        <v>125</v>
      </c>
    </row>
    <row r="40" spans="1:8" x14ac:dyDescent="0.25">
      <c r="A40" s="20" t="s">
        <v>13409</v>
      </c>
      <c r="B40" s="20" t="s">
        <v>13409</v>
      </c>
      <c r="C40" s="20" t="s">
        <v>13409</v>
      </c>
      <c r="D40" s="22">
        <v>0</v>
      </c>
      <c r="E40" s="28">
        <v>0.35538143219898666</v>
      </c>
      <c r="F40" s="24">
        <v>-0.33396910991875667</v>
      </c>
      <c r="G40" s="24">
        <v>-1.0662109337167889</v>
      </c>
      <c r="H40" s="24">
        <v>-0.48948111412601125</v>
      </c>
    </row>
    <row r="41" spans="1:8" x14ac:dyDescent="0.25">
      <c r="A41" s="20" t="s">
        <v>13962</v>
      </c>
      <c r="B41" s="21" t="s">
        <v>13963</v>
      </c>
      <c r="C41" s="20" t="s">
        <v>13962</v>
      </c>
      <c r="D41" s="22">
        <v>0</v>
      </c>
      <c r="E41" s="28">
        <v>0.3777907251093271</v>
      </c>
      <c r="F41" s="28">
        <v>0.273879389776643</v>
      </c>
      <c r="G41" s="24">
        <v>-0.78123246830774784</v>
      </c>
      <c r="H41" s="24">
        <v>-0.48687212919998801</v>
      </c>
    </row>
    <row r="42" spans="1:8" x14ac:dyDescent="0.25">
      <c r="A42" s="27" t="s">
        <v>13439</v>
      </c>
      <c r="B42" s="21" t="s">
        <v>13440</v>
      </c>
      <c r="C42" s="27" t="s">
        <v>13439</v>
      </c>
      <c r="D42" s="22">
        <v>0</v>
      </c>
      <c r="E42" s="23">
        <v>1.794501903605196E-2</v>
      </c>
      <c r="F42" s="23">
        <v>-2.0691191680795102E-2</v>
      </c>
      <c r="G42" s="24">
        <v>-0.78383467111522898</v>
      </c>
      <c r="H42" s="24">
        <v>-0.42619371362941139</v>
      </c>
    </row>
    <row r="43" spans="1:8" x14ac:dyDescent="0.25">
      <c r="A43" s="20" t="s">
        <v>13365</v>
      </c>
      <c r="B43" s="21" t="s">
        <v>13366</v>
      </c>
      <c r="C43" s="20" t="s">
        <v>13365</v>
      </c>
      <c r="D43" s="22">
        <v>0</v>
      </c>
      <c r="E43" s="28">
        <v>0.4809620629221793</v>
      </c>
      <c r="F43" s="24">
        <v>-0.22383295569566286</v>
      </c>
      <c r="G43" s="24">
        <v>-0.82598940649817409</v>
      </c>
      <c r="H43" s="24">
        <v>-0.55738024277223075</v>
      </c>
    </row>
    <row r="44" spans="1:8" x14ac:dyDescent="0.25">
      <c r="A44" s="20" t="s">
        <v>15575</v>
      </c>
      <c r="B44" s="21" t="s">
        <v>15576</v>
      </c>
      <c r="C44" s="20" t="s">
        <v>15575</v>
      </c>
      <c r="D44" s="22">
        <v>0</v>
      </c>
      <c r="E44" s="23">
        <v>3.2359168826015368E-2</v>
      </c>
      <c r="F44" s="24">
        <v>-0.24008786485221276</v>
      </c>
      <c r="G44" s="24">
        <v>-0.66182646033831449</v>
      </c>
      <c r="H44" s="24">
        <v>-0.62823943206158461</v>
      </c>
    </row>
    <row r="45" spans="1:8" x14ac:dyDescent="0.25">
      <c r="A45" s="20" t="s">
        <v>15352</v>
      </c>
      <c r="B45" s="21" t="s">
        <v>15353</v>
      </c>
      <c r="C45" s="21"/>
      <c r="D45" s="22">
        <v>0</v>
      </c>
      <c r="E45" s="24">
        <v>-1.2057560584652769</v>
      </c>
      <c r="F45" s="28">
        <v>0.49144037116336792</v>
      </c>
      <c r="G45" s="24">
        <v>-0.1679571347061917</v>
      </c>
      <c r="H45" s="28">
        <v>0.7633703515156095</v>
      </c>
    </row>
    <row r="46" spans="1:8" x14ac:dyDescent="0.25">
      <c r="A46" s="20" t="s">
        <v>15535</v>
      </c>
      <c r="B46" s="21" t="s">
        <v>941</v>
      </c>
      <c r="C46" s="20" t="s">
        <v>15535</v>
      </c>
      <c r="D46" s="22">
        <v>0</v>
      </c>
      <c r="E46" s="24">
        <v>-0.47139994189795636</v>
      </c>
      <c r="F46" s="24">
        <v>-0.52989111822748036</v>
      </c>
      <c r="G46" s="24">
        <v>-3.8756886404239985</v>
      </c>
      <c r="H46" s="24">
        <v>-2.1861755476592921</v>
      </c>
    </row>
    <row r="47" spans="1:8" x14ac:dyDescent="0.25">
      <c r="A47" s="20" t="s">
        <v>15279</v>
      </c>
      <c r="B47" s="21" t="s">
        <v>15280</v>
      </c>
      <c r="C47" s="20" t="s">
        <v>15279</v>
      </c>
      <c r="D47" s="22">
        <v>0</v>
      </c>
      <c r="E47" s="28">
        <v>0.43678203879106425</v>
      </c>
      <c r="F47" s="24">
        <v>-0.36910970152844175</v>
      </c>
      <c r="G47" s="23">
        <v>9.8826147964307165E-2</v>
      </c>
      <c r="H47" s="24">
        <v>-0.87645694602605351</v>
      </c>
    </row>
    <row r="48" spans="1:8" x14ac:dyDescent="0.25">
      <c r="A48" s="20"/>
      <c r="B48" s="21"/>
      <c r="C48" s="21"/>
      <c r="D48" s="22"/>
      <c r="E48" s="24"/>
      <c r="F48" s="28"/>
      <c r="G48" s="24"/>
      <c r="H48" s="28"/>
    </row>
    <row r="49" spans="1:8" ht="30" x14ac:dyDescent="0.25">
      <c r="A49" s="16" t="s">
        <v>119</v>
      </c>
      <c r="B49" s="16"/>
      <c r="C49" s="16"/>
      <c r="D49" s="18" t="s">
        <v>121</v>
      </c>
      <c r="E49" s="19" t="s">
        <v>122</v>
      </c>
      <c r="F49" s="19" t="s">
        <v>123</v>
      </c>
      <c r="G49" s="19" t="s">
        <v>124</v>
      </c>
      <c r="H49" s="19" t="s">
        <v>125</v>
      </c>
    </row>
    <row r="50" spans="1:8" x14ac:dyDescent="0.25">
      <c r="A50" s="20" t="s">
        <v>231</v>
      </c>
      <c r="B50" s="21" t="s">
        <v>232</v>
      </c>
      <c r="C50" s="20" t="s">
        <v>231</v>
      </c>
      <c r="D50" s="22">
        <v>0</v>
      </c>
      <c r="E50" s="28">
        <v>5.7766680181999384</v>
      </c>
      <c r="F50" s="28">
        <v>1.2473100535407773</v>
      </c>
      <c r="G50" s="28">
        <v>2.8395353278067543</v>
      </c>
      <c r="H50" s="28">
        <v>5.2151765171932958</v>
      </c>
    </row>
    <row r="51" spans="1:8" x14ac:dyDescent="0.25">
      <c r="A51" s="20" t="s">
        <v>16206</v>
      </c>
      <c r="B51" s="21" t="s">
        <v>16207</v>
      </c>
      <c r="C51" s="20" t="s">
        <v>16206</v>
      </c>
      <c r="D51" s="22">
        <v>0</v>
      </c>
      <c r="E51" s="28">
        <v>2.3716421614971095</v>
      </c>
      <c r="F51" s="24">
        <v>-1.8263270412498376</v>
      </c>
      <c r="G51" s="28">
        <v>5.5856087247144428</v>
      </c>
      <c r="H51" s="28">
        <v>5.05742521592376</v>
      </c>
    </row>
    <row r="52" spans="1:8" x14ac:dyDescent="0.25">
      <c r="A52" s="20" t="s">
        <v>206</v>
      </c>
      <c r="B52" s="21" t="s">
        <v>207</v>
      </c>
      <c r="C52" s="20" t="s">
        <v>206</v>
      </c>
      <c r="D52" s="22">
        <v>0</v>
      </c>
      <c r="E52" s="28">
        <v>0.52436626532349873</v>
      </c>
      <c r="F52" s="24">
        <v>-0.86860959997667742</v>
      </c>
      <c r="G52" s="24">
        <v>-0.17071443787289345</v>
      </c>
      <c r="H52" s="28">
        <v>2.8093794310527027</v>
      </c>
    </row>
    <row r="53" spans="1:8" x14ac:dyDescent="0.25">
      <c r="A53" s="27" t="s">
        <v>14569</v>
      </c>
      <c r="B53" s="21" t="s">
        <v>14570</v>
      </c>
      <c r="C53" s="27" t="s">
        <v>14569</v>
      </c>
      <c r="D53" s="22">
        <v>0</v>
      </c>
      <c r="E53" s="23">
        <v>3.0486921531378684E-2</v>
      </c>
      <c r="F53" s="28">
        <v>0.94733861734126878</v>
      </c>
      <c r="G53" s="28">
        <v>0.60334103003601069</v>
      </c>
      <c r="H53" s="28">
        <v>0.42633234615251814</v>
      </c>
    </row>
    <row r="54" spans="1:8" x14ac:dyDescent="0.25">
      <c r="A54" s="20" t="s">
        <v>3591</v>
      </c>
      <c r="B54" s="21" t="s">
        <v>3592</v>
      </c>
      <c r="C54" s="20" t="s">
        <v>3591</v>
      </c>
      <c r="D54" s="22">
        <v>0</v>
      </c>
      <c r="E54" s="23">
        <v>0.56413137220642007</v>
      </c>
      <c r="F54" s="23">
        <v>0.2177624589516195</v>
      </c>
      <c r="G54" s="23">
        <v>-0.2096325275315564</v>
      </c>
      <c r="H54" s="23">
        <v>-8.2766028886758408E-2</v>
      </c>
    </row>
    <row r="55" spans="1:8" x14ac:dyDescent="0.25">
      <c r="A55" s="27" t="s">
        <v>142</v>
      </c>
      <c r="B55" s="21" t="s">
        <v>143</v>
      </c>
      <c r="C55" s="27" t="s">
        <v>142</v>
      </c>
      <c r="D55" s="22">
        <v>0</v>
      </c>
      <c r="E55" s="28">
        <v>1.9725116748994549</v>
      </c>
      <c r="F55" s="28">
        <v>2.1126878147090458</v>
      </c>
      <c r="G55" s="28">
        <v>4.5190530607079031</v>
      </c>
      <c r="H55" s="28">
        <v>3.4991721124667667</v>
      </c>
    </row>
    <row r="56" spans="1:8" x14ac:dyDescent="0.25">
      <c r="A56" s="20" t="s">
        <v>16256</v>
      </c>
      <c r="B56" s="21" t="s">
        <v>16257</v>
      </c>
      <c r="C56" s="20" t="s">
        <v>16256</v>
      </c>
      <c r="D56" s="22">
        <v>0</v>
      </c>
      <c r="E56" s="28">
        <v>4.829584869441069</v>
      </c>
      <c r="F56" s="28">
        <v>1.1975108331142117</v>
      </c>
      <c r="G56" s="28">
        <v>2.7723992876607912</v>
      </c>
      <c r="H56" s="28">
        <v>3.7342856431528864</v>
      </c>
    </row>
    <row r="57" spans="1:8" x14ac:dyDescent="0.25">
      <c r="A57" s="27" t="s">
        <v>16258</v>
      </c>
      <c r="B57" s="21" t="s">
        <v>16259</v>
      </c>
      <c r="C57" s="27" t="s">
        <v>16258</v>
      </c>
      <c r="D57" s="22">
        <v>0</v>
      </c>
      <c r="E57" s="28">
        <v>0.92945252654792365</v>
      </c>
      <c r="F57" s="28">
        <v>1.0551588995098695</v>
      </c>
      <c r="G57" s="28">
        <v>1.6601150427576006</v>
      </c>
      <c r="H57" s="28">
        <v>1.7766579392677992</v>
      </c>
    </row>
    <row r="60" spans="1:8" ht="30" x14ac:dyDescent="0.25">
      <c r="A60" s="16" t="s">
        <v>119</v>
      </c>
      <c r="B60" s="16"/>
      <c r="C60" s="16"/>
      <c r="D60" s="18" t="s">
        <v>121</v>
      </c>
      <c r="E60" s="19" t="s">
        <v>122</v>
      </c>
      <c r="F60" s="19" t="s">
        <v>123</v>
      </c>
      <c r="G60" s="19" t="s">
        <v>124</v>
      </c>
      <c r="H60" s="19" t="s">
        <v>125</v>
      </c>
    </row>
    <row r="61" spans="1:8" x14ac:dyDescent="0.25">
      <c r="A61" s="29" t="s">
        <v>16350</v>
      </c>
      <c r="B61" s="21" t="s">
        <v>16351</v>
      </c>
      <c r="C61" s="29" t="s">
        <v>16350</v>
      </c>
      <c r="D61" s="22">
        <v>0</v>
      </c>
      <c r="E61" s="28">
        <v>1.2993800778789977</v>
      </c>
      <c r="F61" s="28">
        <v>2.0111991554448556</v>
      </c>
      <c r="G61" s="28">
        <v>2.003295162493508</v>
      </c>
      <c r="H61" s="28">
        <v>0.95507894334085641</v>
      </c>
    </row>
    <row r="62" spans="1:8" x14ac:dyDescent="0.25">
      <c r="A62" s="27" t="s">
        <v>16352</v>
      </c>
      <c r="B62" s="21" t="s">
        <v>16353</v>
      </c>
      <c r="C62" s="27" t="s">
        <v>16352</v>
      </c>
      <c r="D62" s="22">
        <v>0</v>
      </c>
      <c r="E62" s="28">
        <v>2.0483569496253513</v>
      </c>
      <c r="F62" s="28">
        <v>3.41375664875572</v>
      </c>
      <c r="G62" s="28">
        <v>3.2377963672886785</v>
      </c>
      <c r="H62" s="28">
        <v>1.8102891227543325</v>
      </c>
    </row>
    <row r="63" spans="1:8" x14ac:dyDescent="0.25">
      <c r="A63" s="27" t="s">
        <v>16354</v>
      </c>
      <c r="B63" s="21" t="s">
        <v>16355</v>
      </c>
      <c r="C63" s="27" t="s">
        <v>16354</v>
      </c>
      <c r="D63" s="22">
        <v>0</v>
      </c>
      <c r="E63" s="28">
        <v>1.2549382272653962</v>
      </c>
      <c r="F63" s="28">
        <v>2.6975970782009844</v>
      </c>
      <c r="G63" s="28">
        <v>2.4853396973815398</v>
      </c>
      <c r="H63" s="28">
        <v>1.3245996052266953</v>
      </c>
    </row>
    <row r="64" spans="1:8" x14ac:dyDescent="0.25">
      <c r="A64" s="27" t="s">
        <v>16356</v>
      </c>
      <c r="B64" s="21" t="s">
        <v>16357</v>
      </c>
      <c r="C64" s="27" t="s">
        <v>16356</v>
      </c>
      <c r="D64" s="22">
        <v>0</v>
      </c>
      <c r="E64" s="28">
        <v>2.0424561896713866</v>
      </c>
      <c r="F64" s="28">
        <v>3.4022403369779188</v>
      </c>
      <c r="G64" s="28">
        <v>3.0633204159707548</v>
      </c>
      <c r="H64" s="28">
        <v>2.0349965187034478</v>
      </c>
    </row>
    <row r="65" spans="1:8" x14ac:dyDescent="0.25">
      <c r="A65" s="27" t="s">
        <v>16358</v>
      </c>
      <c r="B65" s="21" t="s">
        <v>16359</v>
      </c>
      <c r="C65" s="27" t="s">
        <v>16358</v>
      </c>
      <c r="D65" s="22">
        <v>0</v>
      </c>
      <c r="E65" s="28">
        <v>1.5015094633401582</v>
      </c>
      <c r="F65" s="28">
        <v>3.0853485401889258</v>
      </c>
      <c r="G65" s="28">
        <v>2.5168706280667159</v>
      </c>
      <c r="H65" s="28">
        <v>1.7028414811550872</v>
      </c>
    </row>
    <row r="66" spans="1:8" x14ac:dyDescent="0.25">
      <c r="A66" s="27" t="s">
        <v>16142</v>
      </c>
      <c r="B66" s="21" t="s">
        <v>16143</v>
      </c>
      <c r="C66" s="27" t="s">
        <v>16142</v>
      </c>
      <c r="D66" s="22">
        <v>0</v>
      </c>
      <c r="E66" s="28">
        <v>1.1324186971266481</v>
      </c>
      <c r="F66" s="28">
        <v>2.3230597763962084</v>
      </c>
      <c r="G66" s="28">
        <v>1.9506076398609216</v>
      </c>
      <c r="H66" s="28">
        <v>0.97178575656980337</v>
      </c>
    </row>
    <row r="69" spans="1:8" x14ac:dyDescent="0.25">
      <c r="A69" s="27" t="s">
        <v>16541</v>
      </c>
    </row>
    <row r="71" spans="1:8" ht="30" x14ac:dyDescent="0.25">
      <c r="A71" s="16" t="s">
        <v>119</v>
      </c>
      <c r="B71" s="16"/>
      <c r="C71" s="16"/>
      <c r="D71" s="18" t="s">
        <v>121</v>
      </c>
      <c r="E71" s="19" t="s">
        <v>122</v>
      </c>
      <c r="F71" s="19" t="s">
        <v>123</v>
      </c>
      <c r="G71" s="19" t="s">
        <v>124</v>
      </c>
      <c r="H71" s="19" t="s">
        <v>125</v>
      </c>
    </row>
    <row r="72" spans="1:8" x14ac:dyDescent="0.25">
      <c r="A72" s="20" t="s">
        <v>13770</v>
      </c>
      <c r="B72" s="21" t="s">
        <v>13771</v>
      </c>
      <c r="C72" s="20" t="s">
        <v>13770</v>
      </c>
      <c r="D72" s="22">
        <v>0</v>
      </c>
      <c r="E72" s="24">
        <v>-0.23354310912439444</v>
      </c>
      <c r="F72" s="24">
        <v>-0.11733365833397873</v>
      </c>
      <c r="G72" s="28">
        <v>0.61272293422824564</v>
      </c>
      <c r="H72" s="23">
        <v>1.7560108933649846E-2</v>
      </c>
    </row>
    <row r="73" spans="1:8" x14ac:dyDescent="0.25">
      <c r="A73" s="20" t="s">
        <v>6806</v>
      </c>
      <c r="B73" s="21" t="s">
        <v>6807</v>
      </c>
      <c r="C73" s="20" t="s">
        <v>6806</v>
      </c>
      <c r="D73" s="22">
        <v>0</v>
      </c>
      <c r="E73" s="23">
        <v>0.32585441300027024</v>
      </c>
      <c r="F73" s="23">
        <v>0.1703251558209978</v>
      </c>
      <c r="G73" s="23">
        <v>0.34185897202593513</v>
      </c>
      <c r="H73" s="23">
        <v>6.991154619904312E-2</v>
      </c>
    </row>
    <row r="74" spans="1:8" x14ac:dyDescent="0.25">
      <c r="A74" s="27" t="s">
        <v>6808</v>
      </c>
      <c r="B74" s="21" t="s">
        <v>6809</v>
      </c>
      <c r="C74" s="27" t="s">
        <v>6808</v>
      </c>
      <c r="D74" s="22">
        <v>0</v>
      </c>
      <c r="E74" s="23">
        <v>0.3597957474934762</v>
      </c>
      <c r="F74" s="23">
        <v>0.48072864061339399</v>
      </c>
      <c r="G74" s="23">
        <v>0.13371329069595858</v>
      </c>
      <c r="H74" s="23">
        <v>9.5461314448341161E-2</v>
      </c>
    </row>
    <row r="75" spans="1:8" x14ac:dyDescent="0.25">
      <c r="A75" s="20" t="s">
        <v>6810</v>
      </c>
      <c r="B75" s="21" t="s">
        <v>6811</v>
      </c>
      <c r="C75" s="20" t="s">
        <v>6810</v>
      </c>
      <c r="D75" s="22">
        <v>0</v>
      </c>
      <c r="E75" s="23">
        <v>0.30863435465594002</v>
      </c>
      <c r="F75" s="23">
        <v>0.25127947763582886</v>
      </c>
      <c r="G75" s="23">
        <v>0.14527629131971584</v>
      </c>
      <c r="H75" s="23">
        <v>-0.20069305836408644</v>
      </c>
    </row>
    <row r="76" spans="1:8" x14ac:dyDescent="0.25">
      <c r="A76" s="20" t="s">
        <v>6812</v>
      </c>
      <c r="B76" s="21" t="s">
        <v>6813</v>
      </c>
      <c r="C76" s="20" t="s">
        <v>6812</v>
      </c>
      <c r="D76" s="22">
        <v>0</v>
      </c>
      <c r="E76" s="23">
        <v>0.24947289281671481</v>
      </c>
      <c r="F76" s="23">
        <v>0.11690739025173486</v>
      </c>
      <c r="G76" s="23">
        <v>-0.53660852299395556</v>
      </c>
      <c r="H76" s="23">
        <v>0.20718177675458305</v>
      </c>
    </row>
    <row r="77" spans="1:8" x14ac:dyDescent="0.25">
      <c r="A77" s="27" t="s">
        <v>14732</v>
      </c>
      <c r="B77" s="21" t="s">
        <v>14733</v>
      </c>
      <c r="C77" s="27" t="s">
        <v>14732</v>
      </c>
      <c r="D77" s="22">
        <v>0</v>
      </c>
      <c r="E77" s="28">
        <v>0.35630305397971906</v>
      </c>
      <c r="F77" s="28">
        <v>0.60702338133398681</v>
      </c>
      <c r="G77" s="28">
        <v>0.64775464021613827</v>
      </c>
      <c r="H77" s="28">
        <v>0.18894615711864632</v>
      </c>
    </row>
    <row r="78" spans="1:8" x14ac:dyDescent="0.25">
      <c r="A78" s="27" t="s">
        <v>6778</v>
      </c>
      <c r="B78" s="21" t="s">
        <v>6779</v>
      </c>
      <c r="C78" s="27" t="s">
        <v>6778</v>
      </c>
      <c r="D78" s="22">
        <v>0</v>
      </c>
      <c r="E78" s="23">
        <v>0.14656612270558902</v>
      </c>
      <c r="F78" s="23">
        <v>0.19983997687136046</v>
      </c>
      <c r="G78" s="23">
        <v>2.2481546715116457E-2</v>
      </c>
      <c r="H78" s="23">
        <v>0.1821628531562017</v>
      </c>
    </row>
    <row r="79" spans="1:8" x14ac:dyDescent="0.25">
      <c r="A79" s="20" t="s">
        <v>1226</v>
      </c>
      <c r="B79" s="21" t="s">
        <v>1227</v>
      </c>
      <c r="C79" s="20" t="s">
        <v>1226</v>
      </c>
      <c r="D79" s="22">
        <v>0</v>
      </c>
      <c r="E79" s="23">
        <v>0.34743762927302052</v>
      </c>
      <c r="F79" s="23">
        <v>6.1863018014042849E-2</v>
      </c>
      <c r="G79" s="23">
        <v>-0.34071084002335966</v>
      </c>
      <c r="H79" s="23">
        <v>-0.21362312340880649</v>
      </c>
    </row>
    <row r="80" spans="1:8" x14ac:dyDescent="0.25">
      <c r="A80" s="27" t="s">
        <v>1228</v>
      </c>
      <c r="B80" s="21" t="s">
        <v>1229</v>
      </c>
      <c r="C80" s="27" t="s">
        <v>1228</v>
      </c>
      <c r="D80" s="22">
        <v>0</v>
      </c>
      <c r="E80" s="23">
        <v>0.30471243708366447</v>
      </c>
      <c r="F80" s="23">
        <v>0.27955282762233186</v>
      </c>
      <c r="G80" s="23">
        <v>0.10422080557718469</v>
      </c>
      <c r="H80" s="23">
        <v>3.2040780476236347E-2</v>
      </c>
    </row>
    <row r="81" spans="1:8" x14ac:dyDescent="0.25">
      <c r="A81" s="27" t="s">
        <v>6780</v>
      </c>
      <c r="B81" s="21" t="s">
        <v>6781</v>
      </c>
      <c r="C81" s="27" t="s">
        <v>6780</v>
      </c>
      <c r="D81" s="22">
        <v>0</v>
      </c>
      <c r="E81" s="23">
        <v>6.1570007900527361E-3</v>
      </c>
      <c r="F81" s="23">
        <v>0.21520588074317895</v>
      </c>
      <c r="G81" s="23">
        <v>6.8117577172348953E-2</v>
      </c>
      <c r="H81" s="23">
        <v>-0.15676411813957222</v>
      </c>
    </row>
    <row r="82" spans="1:8" x14ac:dyDescent="0.25">
      <c r="A82" s="27" t="s">
        <v>6782</v>
      </c>
      <c r="B82" s="21" t="s">
        <v>6783</v>
      </c>
      <c r="C82" s="27" t="s">
        <v>6782</v>
      </c>
      <c r="D82" s="22">
        <v>0</v>
      </c>
      <c r="E82" s="23">
        <v>0.20182787423917539</v>
      </c>
      <c r="F82" s="23">
        <v>0.23657742770124626</v>
      </c>
      <c r="G82" s="23">
        <v>0.1090654316651547</v>
      </c>
      <c r="H82" s="23">
        <v>-4.3017177591237674E-2</v>
      </c>
    </row>
    <row r="83" spans="1:8" x14ac:dyDescent="0.25">
      <c r="A83" s="27" t="s">
        <v>6784</v>
      </c>
      <c r="B83" s="21" t="s">
        <v>6785</v>
      </c>
      <c r="C83" s="27" t="s">
        <v>6784</v>
      </c>
      <c r="D83" s="22">
        <v>0</v>
      </c>
      <c r="E83" s="23">
        <v>-0.24340269575510512</v>
      </c>
      <c r="F83" s="23">
        <v>-3.7674749102463441E-2</v>
      </c>
      <c r="G83" s="23">
        <v>-2.4614374788062511E-3</v>
      </c>
      <c r="H83" s="23">
        <v>-8.6633007389773781E-2</v>
      </c>
    </row>
    <row r="84" spans="1:8" x14ac:dyDescent="0.25">
      <c r="A84" s="27" t="s">
        <v>6786</v>
      </c>
      <c r="B84" s="21" t="s">
        <v>6787</v>
      </c>
      <c r="C84" s="27" t="s">
        <v>6786</v>
      </c>
      <c r="D84" s="22">
        <v>0</v>
      </c>
      <c r="E84" s="23">
        <v>-1.0863718810296304E-2</v>
      </c>
      <c r="F84" s="23">
        <v>0.22508888751110814</v>
      </c>
      <c r="G84" s="23">
        <v>0.37235110017729384</v>
      </c>
      <c r="H84" s="23">
        <v>1.6245796543937586E-2</v>
      </c>
    </row>
    <row r="85" spans="1:8" x14ac:dyDescent="0.25">
      <c r="A85" s="27" t="s">
        <v>14486</v>
      </c>
      <c r="B85" s="21" t="s">
        <v>14487</v>
      </c>
      <c r="C85" s="27" t="s">
        <v>14486</v>
      </c>
      <c r="D85" s="22">
        <v>0</v>
      </c>
      <c r="E85" s="28">
        <v>0.45352593210192232</v>
      </c>
      <c r="F85" s="28">
        <v>1.1657388428726876</v>
      </c>
      <c r="G85" s="28">
        <v>1.0280907441631884</v>
      </c>
      <c r="H85" s="28">
        <v>0.19178983616610204</v>
      </c>
    </row>
    <row r="86" spans="1:8" x14ac:dyDescent="0.25">
      <c r="A86" s="27" t="s">
        <v>6788</v>
      </c>
      <c r="B86" s="21" t="s">
        <v>6789</v>
      </c>
      <c r="C86" s="27" t="s">
        <v>6788</v>
      </c>
      <c r="D86" s="22">
        <v>0</v>
      </c>
      <c r="E86" s="23">
        <v>0.13178545057632285</v>
      </c>
      <c r="F86" s="23">
        <v>0.41988689894023951</v>
      </c>
      <c r="G86" s="23">
        <v>0.53469586937945734</v>
      </c>
      <c r="H86" s="23">
        <v>0.14705807025848269</v>
      </c>
    </row>
    <row r="87" spans="1:8" x14ac:dyDescent="0.25">
      <c r="A87" s="27" t="s">
        <v>1230</v>
      </c>
      <c r="B87" s="21" t="s">
        <v>1231</v>
      </c>
      <c r="C87" s="27" t="s">
        <v>1230</v>
      </c>
      <c r="D87" s="22">
        <v>0</v>
      </c>
      <c r="E87" s="23">
        <v>2.8099328034239889E-2</v>
      </c>
      <c r="F87" s="23">
        <v>-0.13616032151335528</v>
      </c>
      <c r="G87" s="23">
        <v>-0.25518326315797396</v>
      </c>
      <c r="H87" s="23">
        <v>-0.15137860004321496</v>
      </c>
    </row>
    <row r="88" spans="1:8" x14ac:dyDescent="0.25">
      <c r="A88" s="20" t="s">
        <v>6790</v>
      </c>
      <c r="B88" s="21" t="s">
        <v>6791</v>
      </c>
      <c r="C88" s="20" t="s">
        <v>6790</v>
      </c>
      <c r="D88" s="22">
        <v>0</v>
      </c>
      <c r="E88" s="23">
        <v>0.49029641624308828</v>
      </c>
      <c r="F88" s="23">
        <v>7.7682998884186227E-2</v>
      </c>
      <c r="G88" s="23">
        <v>0.36532185486269381</v>
      </c>
      <c r="H88" s="23">
        <v>0.11875761739470779</v>
      </c>
    </row>
    <row r="89" spans="1:8" x14ac:dyDescent="0.25">
      <c r="A89" s="27" t="s">
        <v>6792</v>
      </c>
      <c r="B89" s="21" t="s">
        <v>6793</v>
      </c>
      <c r="C89" s="27" t="s">
        <v>6792</v>
      </c>
      <c r="D89" s="22">
        <v>0</v>
      </c>
      <c r="E89" s="23">
        <v>-2.8889075701993523E-2</v>
      </c>
      <c r="F89" s="23">
        <v>0.33296132323073313</v>
      </c>
      <c r="G89" s="23">
        <v>0.17728349492730691</v>
      </c>
      <c r="H89" s="23">
        <v>-0.12381864411706126</v>
      </c>
    </row>
    <row r="90" spans="1:8" x14ac:dyDescent="0.25">
      <c r="A90" s="29" t="s">
        <v>6794</v>
      </c>
      <c r="B90" s="21" t="s">
        <v>6795</v>
      </c>
      <c r="C90" s="29" t="s">
        <v>6794</v>
      </c>
      <c r="D90" s="22">
        <v>0</v>
      </c>
      <c r="E90" s="23">
        <v>5.0838377002653312E-2</v>
      </c>
      <c r="F90" s="23">
        <v>0.24513169228480924</v>
      </c>
      <c r="G90" s="23">
        <v>0.25257770949832292</v>
      </c>
      <c r="H90" s="23">
        <v>0.11169650693748302</v>
      </c>
    </row>
    <row r="91" spans="1:8" x14ac:dyDescent="0.25">
      <c r="A91" s="20" t="s">
        <v>6796</v>
      </c>
      <c r="B91" s="21" t="s">
        <v>6797</v>
      </c>
      <c r="C91" s="20" t="s">
        <v>6796</v>
      </c>
      <c r="D91" s="22">
        <v>0</v>
      </c>
      <c r="E91" s="23">
        <v>0.12047827532013199</v>
      </c>
      <c r="F91" s="23">
        <v>-0.14486210993653037</v>
      </c>
      <c r="G91" s="23">
        <v>7.3215447119297394E-2</v>
      </c>
      <c r="H91" s="23">
        <v>-1.7743927045106321E-2</v>
      </c>
    </row>
    <row r="92" spans="1:8" x14ac:dyDescent="0.25">
      <c r="A92" s="27" t="s">
        <v>1232</v>
      </c>
      <c r="B92" s="21" t="s">
        <v>1233</v>
      </c>
      <c r="C92" s="27" t="s">
        <v>1232</v>
      </c>
      <c r="D92" s="22">
        <v>0</v>
      </c>
      <c r="E92" s="23">
        <v>-4.9694934928139173E-2</v>
      </c>
      <c r="F92" s="23">
        <v>0.34201788855275472</v>
      </c>
      <c r="G92" s="23">
        <v>0.34609528502061848</v>
      </c>
      <c r="H92" s="23">
        <v>0.14450639358955689</v>
      </c>
    </row>
    <row r="93" spans="1:8" x14ac:dyDescent="0.25">
      <c r="A93" s="27" t="s">
        <v>6798</v>
      </c>
      <c r="B93" s="21" t="s">
        <v>6799</v>
      </c>
      <c r="C93" s="27" t="s">
        <v>6798</v>
      </c>
      <c r="D93" s="22">
        <v>0</v>
      </c>
      <c r="E93" s="23">
        <v>0.33672601389211559</v>
      </c>
      <c r="F93" s="23">
        <v>0.29252843718867727</v>
      </c>
      <c r="G93" s="23">
        <v>0.27869339850569397</v>
      </c>
      <c r="H93" s="23">
        <v>0.3358250491525015</v>
      </c>
    </row>
    <row r="94" spans="1:8" x14ac:dyDescent="0.25">
      <c r="A94" s="20" t="s">
        <v>6800</v>
      </c>
      <c r="B94" s="21" t="s">
        <v>6801</v>
      </c>
      <c r="C94" s="20" t="s">
        <v>6800</v>
      </c>
      <c r="D94" s="22">
        <v>0</v>
      </c>
      <c r="E94" s="23">
        <v>-0.2535172348772905</v>
      </c>
      <c r="F94" s="23">
        <v>6.1961199450786021E-2</v>
      </c>
      <c r="G94" s="23">
        <v>-0.45431569417197215</v>
      </c>
      <c r="H94" s="23">
        <v>0.45110816996282332</v>
      </c>
    </row>
    <row r="95" spans="1:8" x14ac:dyDescent="0.25">
      <c r="A95" s="20" t="s">
        <v>6802</v>
      </c>
      <c r="B95" s="21" t="s">
        <v>6803</v>
      </c>
      <c r="C95" s="20" t="s">
        <v>6802</v>
      </c>
      <c r="D95" s="22">
        <v>0</v>
      </c>
      <c r="E95" s="23">
        <v>0.43182342068723123</v>
      </c>
      <c r="F95" s="23">
        <v>0.10459398491353671</v>
      </c>
      <c r="G95" s="23">
        <v>0.16245883368982206</v>
      </c>
      <c r="H95" s="23">
        <v>2.5623602139534553E-2</v>
      </c>
    </row>
    <row r="96" spans="1:8" x14ac:dyDescent="0.25">
      <c r="A96" s="27" t="s">
        <v>6804</v>
      </c>
      <c r="B96" s="21" t="s">
        <v>6805</v>
      </c>
      <c r="C96" s="27" t="s">
        <v>6804</v>
      </c>
      <c r="D96" s="22">
        <v>0</v>
      </c>
      <c r="E96" s="23">
        <v>0.19193274373289868</v>
      </c>
      <c r="F96" s="23">
        <v>3.5931897429893597E-2</v>
      </c>
      <c r="G96" s="23">
        <v>6.8104257770913487E-2</v>
      </c>
      <c r="H96" s="23">
        <v>-9.0342803383028331E-2</v>
      </c>
    </row>
    <row r="99" spans="1:8" x14ac:dyDescent="0.25">
      <c r="A99" t="s">
        <v>16542</v>
      </c>
    </row>
    <row r="101" spans="1:8" ht="30" x14ac:dyDescent="0.25">
      <c r="A101" s="16" t="s">
        <v>119</v>
      </c>
      <c r="B101" s="16"/>
      <c r="C101" s="16"/>
      <c r="D101" s="18" t="s">
        <v>121</v>
      </c>
      <c r="E101" s="19" t="s">
        <v>122</v>
      </c>
      <c r="F101" s="19" t="s">
        <v>123</v>
      </c>
      <c r="G101" s="19" t="s">
        <v>124</v>
      </c>
      <c r="H101" s="19" t="s">
        <v>125</v>
      </c>
    </row>
    <row r="102" spans="1:8" x14ac:dyDescent="0.25">
      <c r="A102" s="20" t="s">
        <v>14353</v>
      </c>
      <c r="B102" s="21" t="s">
        <v>14354</v>
      </c>
      <c r="C102" s="20" t="s">
        <v>14353</v>
      </c>
      <c r="D102" s="22">
        <v>0</v>
      </c>
      <c r="E102" s="24">
        <v>-1.2109971812602423</v>
      </c>
      <c r="F102" s="28">
        <v>0.14426133247720693</v>
      </c>
      <c r="G102" s="24">
        <v>-1.2079485700647026</v>
      </c>
      <c r="H102" s="24">
        <v>-0.32300654887722158</v>
      </c>
    </row>
    <row r="103" spans="1:8" x14ac:dyDescent="0.25">
      <c r="A103" s="20" t="s">
        <v>15586</v>
      </c>
      <c r="B103" s="21" t="s">
        <v>15587</v>
      </c>
      <c r="C103" s="20" t="s">
        <v>15586</v>
      </c>
      <c r="D103" s="22">
        <v>0</v>
      </c>
      <c r="E103" s="24">
        <v>-0.22813372673689344</v>
      </c>
      <c r="F103" s="24">
        <v>-0.14344928741219135</v>
      </c>
      <c r="G103" s="24">
        <v>-1.6943747430048712</v>
      </c>
      <c r="H103" s="24">
        <v>-1.4081205470633558</v>
      </c>
    </row>
    <row r="104" spans="1:8" x14ac:dyDescent="0.25">
      <c r="A104" s="29" t="s">
        <v>14691</v>
      </c>
      <c r="B104" s="21" t="s">
        <v>14692</v>
      </c>
      <c r="C104" s="29" t="s">
        <v>14691</v>
      </c>
      <c r="D104" s="22">
        <v>0</v>
      </c>
      <c r="E104" s="28">
        <v>0.23449788161619256</v>
      </c>
      <c r="F104" s="28">
        <v>1.0028146233248088</v>
      </c>
      <c r="G104" s="28">
        <v>1.0149528407319552</v>
      </c>
      <c r="H104" s="28">
        <v>0.56552251824970101</v>
      </c>
    </row>
    <row r="105" spans="1:8" x14ac:dyDescent="0.25">
      <c r="A105" s="20" t="s">
        <v>12178</v>
      </c>
      <c r="B105" s="21" t="s">
        <v>12179</v>
      </c>
      <c r="C105" s="20" t="s">
        <v>12178</v>
      </c>
      <c r="D105" s="22">
        <v>0</v>
      </c>
      <c r="E105" s="24">
        <v>-0.6874727149595129</v>
      </c>
      <c r="F105" s="28">
        <v>0.18168297231848426</v>
      </c>
      <c r="G105" s="23">
        <v>0.10135339848638998</v>
      </c>
      <c r="H105" s="23">
        <v>-5.4932388184004782E-2</v>
      </c>
    </row>
    <row r="108" spans="1:8" x14ac:dyDescent="0.25">
      <c r="A108" t="s">
        <v>16543</v>
      </c>
    </row>
    <row r="109" spans="1:8" ht="30" x14ac:dyDescent="0.25">
      <c r="A109" s="16" t="s">
        <v>119</v>
      </c>
      <c r="B109" s="16"/>
      <c r="C109" s="16"/>
      <c r="D109" s="18" t="s">
        <v>121</v>
      </c>
      <c r="E109" s="19" t="s">
        <v>122</v>
      </c>
      <c r="F109" s="19" t="s">
        <v>123</v>
      </c>
      <c r="G109" s="19" t="s">
        <v>124</v>
      </c>
      <c r="H109" s="19" t="s">
        <v>125</v>
      </c>
    </row>
    <row r="110" spans="1:8" x14ac:dyDescent="0.25">
      <c r="A110" s="27" t="s">
        <v>8233</v>
      </c>
      <c r="B110" s="21" t="s">
        <v>8234</v>
      </c>
      <c r="C110" s="27" t="s">
        <v>8233</v>
      </c>
      <c r="D110" s="22">
        <v>0</v>
      </c>
      <c r="E110" s="23">
        <v>2.7581774684797753E-2</v>
      </c>
      <c r="F110" s="23">
        <v>0.43305801662000698</v>
      </c>
      <c r="G110" s="23">
        <v>4.1411797337316807E-2</v>
      </c>
      <c r="H110" s="23">
        <v>-0.1871215453071671</v>
      </c>
    </row>
    <row r="111" spans="1:8" x14ac:dyDescent="0.25">
      <c r="A111" s="27" t="s">
        <v>8235</v>
      </c>
      <c r="B111" s="21" t="s">
        <v>8236</v>
      </c>
      <c r="C111" s="27" t="s">
        <v>8235</v>
      </c>
      <c r="D111" s="22">
        <v>0</v>
      </c>
      <c r="E111" s="23">
        <v>2.6012538991125114E-3</v>
      </c>
      <c r="F111" s="23">
        <v>0.2606956746691389</v>
      </c>
      <c r="G111" s="23">
        <v>0.33218635421810078</v>
      </c>
      <c r="H111" s="23">
        <v>0.12479090814112559</v>
      </c>
    </row>
    <row r="112" spans="1:8" x14ac:dyDescent="0.25">
      <c r="A112" s="20" t="s">
        <v>8237</v>
      </c>
      <c r="B112" s="21" t="s">
        <v>8238</v>
      </c>
      <c r="C112" s="20" t="s">
        <v>8237</v>
      </c>
      <c r="D112" s="22">
        <v>0</v>
      </c>
      <c r="E112" s="23">
        <v>0.31437282012471673</v>
      </c>
      <c r="F112" s="23">
        <v>0.16627264338646719</v>
      </c>
      <c r="G112" s="23">
        <v>0.28250164086183976</v>
      </c>
      <c r="H112" s="23">
        <v>7.1349215346361336E-2</v>
      </c>
    </row>
    <row r="113" spans="1:8" x14ac:dyDescent="0.25">
      <c r="A113" s="20" t="s">
        <v>8239</v>
      </c>
      <c r="B113" s="21" t="s">
        <v>8240</v>
      </c>
      <c r="C113" s="20" t="s">
        <v>8239</v>
      </c>
      <c r="D113" s="22">
        <v>0</v>
      </c>
      <c r="E113" s="23">
        <v>0.46508245073268722</v>
      </c>
      <c r="F113" s="23">
        <v>0.36659650052417692</v>
      </c>
      <c r="G113" s="23">
        <v>4.1858852031285976E-2</v>
      </c>
      <c r="H113" s="23">
        <v>0.1329588297484465</v>
      </c>
    </row>
    <row r="114" spans="1:8" x14ac:dyDescent="0.25">
      <c r="A114" s="27" t="s">
        <v>1540</v>
      </c>
      <c r="B114" s="21" t="s">
        <v>1541</v>
      </c>
      <c r="C114" s="27" t="s">
        <v>1540</v>
      </c>
      <c r="D114" s="22">
        <v>0</v>
      </c>
      <c r="E114" s="23">
        <v>0.45141654461241754</v>
      </c>
      <c r="F114" s="23">
        <v>0.41368535287018143</v>
      </c>
      <c r="G114" s="23">
        <v>0.21325610313398624</v>
      </c>
      <c r="H114" s="23">
        <v>0.12192941130877274</v>
      </c>
    </row>
    <row r="115" spans="1:8" x14ac:dyDescent="0.25">
      <c r="A115" s="20" t="s">
        <v>14399</v>
      </c>
      <c r="B115" s="21" t="s">
        <v>14400</v>
      </c>
      <c r="C115" s="20" t="s">
        <v>14399</v>
      </c>
      <c r="D115" s="22">
        <v>0</v>
      </c>
      <c r="E115" s="28">
        <v>0.71551966686879465</v>
      </c>
      <c r="F115" s="28">
        <v>0.24540210361708878</v>
      </c>
      <c r="G115" s="28">
        <v>0.58564644591198878</v>
      </c>
      <c r="H115" s="28">
        <v>0.30465781289289645</v>
      </c>
    </row>
    <row r="116" spans="1:8" x14ac:dyDescent="0.25">
      <c r="A116" s="27" t="s">
        <v>1542</v>
      </c>
      <c r="B116" s="21" t="s">
        <v>1543</v>
      </c>
      <c r="C116" s="27" t="s">
        <v>1542</v>
      </c>
      <c r="D116" s="22">
        <v>0</v>
      </c>
      <c r="E116" s="23">
        <v>0.28618497802335618</v>
      </c>
      <c r="F116" s="23">
        <v>0.20767305117841753</v>
      </c>
      <c r="G116" s="23">
        <v>0.17517341255548174</v>
      </c>
      <c r="H116" s="23">
        <v>0.10247499255091562</v>
      </c>
    </row>
    <row r="117" spans="1:8" x14ac:dyDescent="0.25">
      <c r="A117" s="20" t="s">
        <v>8241</v>
      </c>
      <c r="B117" s="21" t="s">
        <v>8242</v>
      </c>
      <c r="C117" s="20" t="s">
        <v>8241</v>
      </c>
      <c r="D117" s="22">
        <v>0</v>
      </c>
      <c r="E117" s="23">
        <v>0.17297717742080287</v>
      </c>
      <c r="F117" s="23">
        <v>2.9033718301861633E-2</v>
      </c>
      <c r="G117" s="23">
        <v>-4.6772587861873868E-2</v>
      </c>
      <c r="H117" s="23">
        <v>4.5119780084365763E-2</v>
      </c>
    </row>
    <row r="118" spans="1:8" x14ac:dyDescent="0.25">
      <c r="A118" s="20" t="s">
        <v>8243</v>
      </c>
      <c r="B118" s="21" t="s">
        <v>8244</v>
      </c>
      <c r="C118" s="20" t="s">
        <v>8243</v>
      </c>
      <c r="D118" s="22">
        <v>0</v>
      </c>
      <c r="E118" s="23">
        <v>0.22938050241931784</v>
      </c>
      <c r="F118" s="23">
        <v>-0.12439432809446987</v>
      </c>
      <c r="G118" s="23">
        <v>0.21451109309674227</v>
      </c>
      <c r="H118" s="23">
        <v>2.7433568370294772E-3</v>
      </c>
    </row>
    <row r="120" spans="1:8" x14ac:dyDescent="0.25">
      <c r="A120" s="34" t="s">
        <v>16544</v>
      </c>
    </row>
    <row r="121" spans="1:8" ht="30" x14ac:dyDescent="0.25">
      <c r="A121" s="16" t="s">
        <v>119</v>
      </c>
      <c r="B121" s="16"/>
      <c r="C121" s="16"/>
      <c r="D121" s="18" t="s">
        <v>121</v>
      </c>
      <c r="E121" s="19" t="s">
        <v>122</v>
      </c>
      <c r="F121" s="19" t="s">
        <v>123</v>
      </c>
      <c r="G121" s="19" t="s">
        <v>124</v>
      </c>
      <c r="H121" s="19" t="s">
        <v>125</v>
      </c>
    </row>
    <row r="122" spans="1:8" x14ac:dyDescent="0.25">
      <c r="A122" s="27" t="s">
        <v>16416</v>
      </c>
      <c r="B122" s="21" t="s">
        <v>16417</v>
      </c>
      <c r="C122" s="27" t="s">
        <v>16416</v>
      </c>
      <c r="D122" s="22">
        <v>0</v>
      </c>
      <c r="E122" s="28">
        <v>0.83638642174978672</v>
      </c>
      <c r="F122" s="28">
        <v>2.5192669632662916</v>
      </c>
      <c r="G122" s="28">
        <v>2.1997966790623593</v>
      </c>
      <c r="H122" s="28">
        <v>0.80671111767619563</v>
      </c>
    </row>
    <row r="123" spans="1:8" x14ac:dyDescent="0.25">
      <c r="A123" s="27" t="s">
        <v>16156</v>
      </c>
      <c r="B123" s="21" t="s">
        <v>16157</v>
      </c>
      <c r="C123" s="27" t="s">
        <v>16156</v>
      </c>
      <c r="D123" s="22">
        <v>0</v>
      </c>
      <c r="E123" s="28">
        <v>1.2266908313132812</v>
      </c>
      <c r="F123" s="28">
        <v>1.8518658950987132</v>
      </c>
      <c r="G123" s="28">
        <v>1.9771751412039853</v>
      </c>
      <c r="H123" s="28">
        <v>0.85377397979305114</v>
      </c>
    </row>
    <row r="124" spans="1:8" x14ac:dyDescent="0.25">
      <c r="A124" s="20" t="s">
        <v>1532</v>
      </c>
      <c r="B124" s="21" t="s">
        <v>1533</v>
      </c>
      <c r="C124" s="20" t="s">
        <v>1532</v>
      </c>
      <c r="D124" s="22">
        <v>0</v>
      </c>
      <c r="E124" s="23">
        <v>0.17317658273381037</v>
      </c>
      <c r="F124" s="23">
        <v>3.9560884051863407E-2</v>
      </c>
      <c r="G124" s="23">
        <v>0.57052132065168482</v>
      </c>
      <c r="H124" s="23">
        <v>0.15500697170291675</v>
      </c>
    </row>
    <row r="125" spans="1:8" x14ac:dyDescent="0.25">
      <c r="A125" s="27" t="s">
        <v>16158</v>
      </c>
      <c r="B125" s="21" t="s">
        <v>16159</v>
      </c>
      <c r="C125" s="27" t="s">
        <v>16158</v>
      </c>
      <c r="D125" s="22">
        <v>0</v>
      </c>
      <c r="E125" s="28">
        <v>1.3717810957883172</v>
      </c>
      <c r="F125" s="28">
        <v>2.4701666074646527</v>
      </c>
      <c r="G125" s="28">
        <v>2.0976562574371802</v>
      </c>
      <c r="H125" s="28">
        <v>0.97037723212678095</v>
      </c>
    </row>
    <row r="126" spans="1:8" x14ac:dyDescent="0.25">
      <c r="A126" s="27" t="s">
        <v>16418</v>
      </c>
      <c r="B126" s="21" t="s">
        <v>16419</v>
      </c>
      <c r="C126" s="27" t="s">
        <v>16418</v>
      </c>
      <c r="D126" s="22">
        <v>0</v>
      </c>
      <c r="E126" s="28">
        <v>0.89713004582447231</v>
      </c>
      <c r="F126" s="28">
        <v>1.3886240519346984</v>
      </c>
      <c r="G126" s="28">
        <v>1.6337244882648594</v>
      </c>
      <c r="H126" s="28">
        <v>0.68515486168508877</v>
      </c>
    </row>
    <row r="127" spans="1:8" x14ac:dyDescent="0.25">
      <c r="A127" s="27" t="s">
        <v>15130</v>
      </c>
      <c r="B127" s="21" t="s">
        <v>15131</v>
      </c>
      <c r="C127" s="27" t="s">
        <v>15130</v>
      </c>
      <c r="D127" s="22">
        <v>0</v>
      </c>
      <c r="E127" s="28">
        <v>0.60771243401164821</v>
      </c>
      <c r="F127" s="28">
        <v>1.1035267010227174</v>
      </c>
      <c r="G127" s="28">
        <v>0.99410606621490438</v>
      </c>
      <c r="H127" s="28">
        <v>0.33353948698427299</v>
      </c>
    </row>
    <row r="128" spans="1:8" x14ac:dyDescent="0.25">
      <c r="A128" s="20" t="s">
        <v>1534</v>
      </c>
      <c r="B128" s="21" t="s">
        <v>1535</v>
      </c>
      <c r="C128" s="20" t="s">
        <v>1534</v>
      </c>
      <c r="D128" s="22">
        <v>0</v>
      </c>
      <c r="E128" s="23">
        <v>-0.27143917893860631</v>
      </c>
      <c r="F128" s="23">
        <v>-0.36475996004643391</v>
      </c>
      <c r="G128" s="23">
        <v>-0.55864412182132328</v>
      </c>
      <c r="H128" s="23">
        <v>-0.30011789873127992</v>
      </c>
    </row>
    <row r="129" spans="1:26" x14ac:dyDescent="0.25">
      <c r="A129" s="27" t="s">
        <v>16420</v>
      </c>
      <c r="B129" s="21" t="s">
        <v>16421</v>
      </c>
      <c r="C129" s="27" t="s">
        <v>16420</v>
      </c>
      <c r="D129" s="22">
        <v>0</v>
      </c>
      <c r="E129" s="28">
        <v>1.3110243487686273</v>
      </c>
      <c r="F129" s="28">
        <v>3.0075891550116829</v>
      </c>
      <c r="G129" s="28">
        <v>2.7936637631652288</v>
      </c>
      <c r="H129" s="28">
        <v>1.7523184062195005</v>
      </c>
    </row>
    <row r="130" spans="1:26" x14ac:dyDescent="0.25">
      <c r="A130" s="27" t="s">
        <v>16422</v>
      </c>
      <c r="B130" s="21" t="s">
        <v>16423</v>
      </c>
      <c r="C130" s="27" t="s">
        <v>16422</v>
      </c>
      <c r="D130" s="22">
        <v>0</v>
      </c>
      <c r="E130" s="28">
        <v>1.5624095672486464</v>
      </c>
      <c r="F130" s="28">
        <v>3.0706152962591386</v>
      </c>
      <c r="G130" s="28">
        <v>3.512404562915497</v>
      </c>
      <c r="H130" s="28">
        <v>1.9289698386205332</v>
      </c>
    </row>
    <row r="131" spans="1:26" x14ac:dyDescent="0.25">
      <c r="A131" s="27" t="s">
        <v>8223</v>
      </c>
      <c r="B131" s="21" t="s">
        <v>8224</v>
      </c>
      <c r="C131" s="27" t="s">
        <v>8223</v>
      </c>
      <c r="D131" s="22">
        <v>0</v>
      </c>
      <c r="E131" s="23">
        <v>0.21018216793675043</v>
      </c>
      <c r="F131" s="23">
        <v>0.20659788260358306</v>
      </c>
      <c r="G131" s="23">
        <v>0.11979882698102844</v>
      </c>
      <c r="H131" s="23">
        <v>-0.10195563003346841</v>
      </c>
    </row>
    <row r="132" spans="1:26" x14ac:dyDescent="0.25">
      <c r="A132" s="20" t="s">
        <v>1538</v>
      </c>
      <c r="B132" s="21" t="s">
        <v>1539</v>
      </c>
      <c r="C132" s="20" t="s">
        <v>1538</v>
      </c>
      <c r="D132" s="22">
        <v>0</v>
      </c>
      <c r="E132" s="23">
        <v>-4.5479518280222835E-2</v>
      </c>
      <c r="F132" s="23">
        <v>0.31153512173487091</v>
      </c>
      <c r="G132" s="23">
        <v>0.44354067607682895</v>
      </c>
      <c r="H132" s="23">
        <v>0.10554748757626028</v>
      </c>
    </row>
    <row r="133" spans="1:26" x14ac:dyDescent="0.25">
      <c r="A133" s="27" t="s">
        <v>16013</v>
      </c>
      <c r="B133" s="21" t="s">
        <v>16014</v>
      </c>
      <c r="C133" s="27" t="s">
        <v>16013</v>
      </c>
      <c r="D133" s="22">
        <v>0</v>
      </c>
      <c r="E133" s="28">
        <v>0.15788432657575258</v>
      </c>
      <c r="F133" s="28">
        <v>1.2009870577331772</v>
      </c>
      <c r="G133" s="28">
        <v>1.4825926868643946</v>
      </c>
      <c r="H133" s="28">
        <v>0.63940280394717075</v>
      </c>
    </row>
    <row r="134" spans="1:26" x14ac:dyDescent="0.25">
      <c r="A134" s="27" t="s">
        <v>8225</v>
      </c>
      <c r="B134" s="21" t="s">
        <v>8226</v>
      </c>
      <c r="C134" s="27" t="s">
        <v>8225</v>
      </c>
      <c r="D134" s="22">
        <v>0</v>
      </c>
      <c r="E134" s="23">
        <v>1.6601785961944484E-3</v>
      </c>
      <c r="F134" s="23">
        <v>-8.4016721612257553E-2</v>
      </c>
      <c r="G134" s="23">
        <v>-0.44530440170858615</v>
      </c>
      <c r="H134" s="23">
        <v>2.8789657347990036E-2</v>
      </c>
    </row>
    <row r="138" spans="1:26" x14ac:dyDescent="0.25">
      <c r="A138" t="s">
        <v>16545</v>
      </c>
    </row>
    <row r="139" spans="1:26" x14ac:dyDescent="0.25">
      <c r="S139" t="s">
        <v>19554</v>
      </c>
    </row>
    <row r="140" spans="1:26" ht="30" x14ac:dyDescent="0.25">
      <c r="A140" s="16" t="s">
        <v>119</v>
      </c>
      <c r="B140" s="17" t="s">
        <v>120</v>
      </c>
      <c r="C140" s="16"/>
      <c r="D140" s="18" t="s">
        <v>121</v>
      </c>
      <c r="E140" s="19" t="s">
        <v>122</v>
      </c>
      <c r="F140" s="19" t="s">
        <v>123</v>
      </c>
      <c r="G140" s="19" t="s">
        <v>124</v>
      </c>
      <c r="H140" s="19" t="s">
        <v>125</v>
      </c>
      <c r="S140" s="16" t="s">
        <v>119</v>
      </c>
      <c r="T140" s="17" t="s">
        <v>120</v>
      </c>
      <c r="U140" s="16"/>
      <c r="V140" s="18" t="s">
        <v>121</v>
      </c>
      <c r="W140" s="19" t="s">
        <v>122</v>
      </c>
      <c r="X140" s="19" t="s">
        <v>123</v>
      </c>
      <c r="Y140" s="19" t="s">
        <v>124</v>
      </c>
      <c r="Z140" s="19" t="s">
        <v>125</v>
      </c>
    </row>
    <row r="141" spans="1:26" x14ac:dyDescent="0.25">
      <c r="A141" s="20" t="s">
        <v>15356</v>
      </c>
      <c r="B141" s="21" t="s">
        <v>16540</v>
      </c>
      <c r="C141" s="20" t="s">
        <v>15356</v>
      </c>
      <c r="D141" s="22">
        <v>0</v>
      </c>
      <c r="E141" s="28">
        <v>3.3024606510522734</v>
      </c>
      <c r="F141" s="24">
        <v>-0.1150005740625373</v>
      </c>
      <c r="G141" s="28">
        <v>0.31350831454702877</v>
      </c>
      <c r="H141" s="24">
        <v>-2.0693061981978125</v>
      </c>
      <c r="S141" s="20" t="s">
        <v>15356</v>
      </c>
      <c r="T141" s="21" t="s">
        <v>16540</v>
      </c>
      <c r="U141" s="20" t="s">
        <v>15356</v>
      </c>
      <c r="V141" s="22">
        <v>0</v>
      </c>
      <c r="W141" s="28">
        <v>3.3024606510522734</v>
      </c>
      <c r="X141" s="24">
        <v>-0.1150005740625373</v>
      </c>
      <c r="Y141" s="28">
        <v>0.31350831454702877</v>
      </c>
      <c r="Z141" s="24">
        <v>-2.0693061981978125</v>
      </c>
    </row>
    <row r="142" spans="1:26" x14ac:dyDescent="0.25">
      <c r="A142" s="20" t="s">
        <v>15514</v>
      </c>
      <c r="B142" s="21" t="s">
        <v>15515</v>
      </c>
      <c r="C142" s="20" t="s">
        <v>15514</v>
      </c>
      <c r="D142" s="22">
        <v>0</v>
      </c>
      <c r="E142" s="28">
        <v>0.45866284452005029</v>
      </c>
      <c r="F142" s="24">
        <v>-0.46641750557891515</v>
      </c>
      <c r="G142" s="24">
        <v>-0.59110886626202508</v>
      </c>
      <c r="H142" s="24">
        <v>-0.8501223332193738</v>
      </c>
      <c r="S142" s="20" t="s">
        <v>15514</v>
      </c>
      <c r="T142" s="21" t="s">
        <v>15515</v>
      </c>
      <c r="U142" s="20" t="s">
        <v>15514</v>
      </c>
      <c r="V142" s="22">
        <v>0</v>
      </c>
      <c r="W142" s="28">
        <v>0.45866284452005029</v>
      </c>
      <c r="X142" s="24">
        <v>-0.46641750557891515</v>
      </c>
      <c r="Y142" s="24">
        <v>-0.59110886626202508</v>
      </c>
      <c r="Z142" s="24">
        <v>-0.8501223332193738</v>
      </c>
    </row>
    <row r="143" spans="1:26" x14ac:dyDescent="0.25">
      <c r="A143" s="20" t="s">
        <v>15358</v>
      </c>
      <c r="B143" s="21" t="s">
        <v>15359</v>
      </c>
      <c r="C143" s="20" t="s">
        <v>15358</v>
      </c>
      <c r="D143" s="22">
        <v>0</v>
      </c>
      <c r="E143" s="28">
        <v>2.594328236598693</v>
      </c>
      <c r="F143" s="23">
        <v>9.8204673052279839E-2</v>
      </c>
      <c r="G143" s="28">
        <v>0.2008680487221754</v>
      </c>
      <c r="H143" s="24">
        <v>-2.6341290717719126</v>
      </c>
      <c r="S143" s="20" t="s">
        <v>15358</v>
      </c>
      <c r="T143" s="21" t="s">
        <v>15359</v>
      </c>
      <c r="U143" s="20" t="s">
        <v>15358</v>
      </c>
      <c r="V143" s="22">
        <v>0</v>
      </c>
      <c r="W143" s="28">
        <v>2.594328236598693</v>
      </c>
      <c r="X143" s="23">
        <v>9.8204673052279839E-2</v>
      </c>
      <c r="Y143" s="28">
        <v>0.2008680487221754</v>
      </c>
      <c r="Z143" s="24">
        <v>-2.6341290717719126</v>
      </c>
    </row>
    <row r="144" spans="1:26" x14ac:dyDescent="0.25">
      <c r="A144" s="20" t="s">
        <v>15287</v>
      </c>
      <c r="B144" s="21" t="s">
        <v>15288</v>
      </c>
      <c r="C144" s="20" t="s">
        <v>15287</v>
      </c>
      <c r="D144" s="22">
        <v>0</v>
      </c>
      <c r="E144" s="28">
        <v>0.56743016030394433</v>
      </c>
      <c r="F144" s="28">
        <v>0.19278732984051339</v>
      </c>
      <c r="G144" s="23">
        <v>1.4839767609433171E-2</v>
      </c>
      <c r="H144" s="24">
        <v>-0.90868086096335732</v>
      </c>
      <c r="S144" s="20" t="s">
        <v>15287</v>
      </c>
      <c r="T144" s="21" t="s">
        <v>15288</v>
      </c>
      <c r="U144" s="20" t="s">
        <v>15287</v>
      </c>
      <c r="V144" s="22">
        <v>0</v>
      </c>
      <c r="W144" s="28">
        <v>0.56743016030394433</v>
      </c>
      <c r="X144" s="28">
        <v>0.19278732984051339</v>
      </c>
      <c r="Y144" s="23">
        <v>1.4839767609433171E-2</v>
      </c>
      <c r="Z144" s="24">
        <v>-0.90868086096335732</v>
      </c>
    </row>
    <row r="145" spans="1:26" x14ac:dyDescent="0.25">
      <c r="A145" s="20" t="s">
        <v>12735</v>
      </c>
      <c r="B145" s="21" t="s">
        <v>12736</v>
      </c>
      <c r="C145" s="20" t="s">
        <v>12735</v>
      </c>
      <c r="D145" s="22">
        <v>0</v>
      </c>
      <c r="E145" s="28">
        <v>0.54597761273600043</v>
      </c>
      <c r="F145" s="24">
        <v>-1.4039012775481647</v>
      </c>
      <c r="G145" s="28">
        <v>0.56863389801565822</v>
      </c>
      <c r="H145" s="24">
        <v>-0.31953630903374014</v>
      </c>
      <c r="S145" s="20" t="s">
        <v>12735</v>
      </c>
      <c r="T145" s="21" t="s">
        <v>12736</v>
      </c>
      <c r="U145" s="20" t="s">
        <v>12735</v>
      </c>
      <c r="V145" s="22">
        <v>0</v>
      </c>
      <c r="W145" s="28">
        <v>0.54597761273600043</v>
      </c>
      <c r="X145" s="24">
        <v>-1.4039012775481647</v>
      </c>
      <c r="Y145" s="28">
        <v>0.56863389801565822</v>
      </c>
      <c r="Z145" s="24">
        <v>-0.31953630903374014</v>
      </c>
    </row>
    <row r="146" spans="1:26" x14ac:dyDescent="0.25">
      <c r="A146" s="20" t="s">
        <v>15424</v>
      </c>
      <c r="B146" s="21" t="s">
        <v>15425</v>
      </c>
      <c r="C146" s="20" t="s">
        <v>15424</v>
      </c>
      <c r="D146" s="22">
        <v>0</v>
      </c>
      <c r="E146" s="28">
        <v>0.12024263660448231</v>
      </c>
      <c r="F146" s="24">
        <v>-1.454524289705355</v>
      </c>
      <c r="G146" s="24">
        <v>-0.47141581434044633</v>
      </c>
      <c r="H146" s="24">
        <v>-1.051853715942942</v>
      </c>
      <c r="S146" s="20" t="s">
        <v>15424</v>
      </c>
      <c r="T146" s="21" t="s">
        <v>15425</v>
      </c>
      <c r="U146" s="20" t="s">
        <v>15424</v>
      </c>
      <c r="V146" s="22">
        <v>0</v>
      </c>
      <c r="W146" s="28">
        <v>0.12024263660448231</v>
      </c>
      <c r="X146" s="24">
        <v>-1.454524289705355</v>
      </c>
      <c r="Y146" s="24">
        <v>-0.47141581434044633</v>
      </c>
      <c r="Z146" s="24">
        <v>-1.051853715942942</v>
      </c>
    </row>
    <row r="147" spans="1:26" x14ac:dyDescent="0.25">
      <c r="A147" s="20" t="s">
        <v>11990</v>
      </c>
      <c r="B147" s="21" t="s">
        <v>11991</v>
      </c>
      <c r="C147" s="20" t="s">
        <v>11990</v>
      </c>
      <c r="D147" s="22">
        <v>0</v>
      </c>
      <c r="E147" s="28">
        <v>1.9538194308024726</v>
      </c>
      <c r="F147" s="24">
        <v>-0.25301597511625457</v>
      </c>
      <c r="G147" s="28">
        <v>0.43541642063343738</v>
      </c>
      <c r="H147" s="24">
        <v>-0.29370445701169939</v>
      </c>
      <c r="S147" s="20" t="s">
        <v>11990</v>
      </c>
      <c r="T147" s="21" t="s">
        <v>11991</v>
      </c>
      <c r="U147" s="20" t="s">
        <v>11990</v>
      </c>
      <c r="V147" s="22">
        <v>0</v>
      </c>
      <c r="W147" s="28">
        <v>1.9538194308024726</v>
      </c>
      <c r="X147" s="24">
        <v>-0.25301597511625457</v>
      </c>
      <c r="Y147" s="28">
        <v>0.43541642063343738</v>
      </c>
      <c r="Z147" s="24">
        <v>-0.29370445701169939</v>
      </c>
    </row>
    <row r="148" spans="1:26" x14ac:dyDescent="0.25">
      <c r="A148" s="20" t="s">
        <v>15935</v>
      </c>
      <c r="B148" s="21" t="s">
        <v>15936</v>
      </c>
      <c r="C148" s="20" t="s">
        <v>15935</v>
      </c>
      <c r="D148" s="22">
        <v>0</v>
      </c>
      <c r="E148" s="24">
        <v>-0.12634775377049243</v>
      </c>
      <c r="F148" s="24">
        <v>-1.2211944388620521</v>
      </c>
      <c r="G148" s="24">
        <v>-0.61240159192148114</v>
      </c>
      <c r="H148" s="24">
        <v>-0.75100409336594298</v>
      </c>
      <c r="S148" s="20" t="s">
        <v>15935</v>
      </c>
      <c r="T148" s="21" t="s">
        <v>15936</v>
      </c>
      <c r="U148" s="20" t="s">
        <v>15935</v>
      </c>
      <c r="V148" s="22">
        <v>0</v>
      </c>
      <c r="W148" s="24">
        <v>-0.12634775377049243</v>
      </c>
      <c r="X148" s="24">
        <v>-1.2211944388620521</v>
      </c>
      <c r="Y148" s="24">
        <v>-0.61240159192148114</v>
      </c>
      <c r="Z148" s="24">
        <v>-0.75100409336594298</v>
      </c>
    </row>
    <row r="149" spans="1:26" x14ac:dyDescent="0.25">
      <c r="A149" s="20" t="s">
        <v>130</v>
      </c>
      <c r="B149" s="21" t="s">
        <v>131</v>
      </c>
      <c r="C149" s="20" t="s">
        <v>130</v>
      </c>
      <c r="D149" s="22">
        <v>0</v>
      </c>
      <c r="E149" s="23">
        <v>-4.0734311144339772E-2</v>
      </c>
      <c r="F149" s="24">
        <v>-1.2753961816267283</v>
      </c>
      <c r="G149" s="24">
        <v>-0.62094177498319703</v>
      </c>
      <c r="H149" s="24">
        <v>-1.2221988397395576</v>
      </c>
      <c r="S149" s="20" t="s">
        <v>130</v>
      </c>
      <c r="T149" s="21" t="s">
        <v>131</v>
      </c>
      <c r="U149" s="20" t="s">
        <v>130</v>
      </c>
      <c r="V149" s="22">
        <v>0</v>
      </c>
      <c r="W149" s="23">
        <v>-4.0734311144339772E-2</v>
      </c>
      <c r="X149" s="24">
        <v>-1.2753961816267283</v>
      </c>
      <c r="Y149" s="24">
        <v>-0.62094177498319703</v>
      </c>
      <c r="Z149" s="24">
        <v>-1.2221988397395576</v>
      </c>
    </row>
    <row r="150" spans="1:26" x14ac:dyDescent="0.25">
      <c r="A150" s="20" t="s">
        <v>12427</v>
      </c>
      <c r="B150" s="21" t="s">
        <v>12428</v>
      </c>
      <c r="C150" s="20" t="s">
        <v>12427</v>
      </c>
      <c r="D150" s="22">
        <v>0</v>
      </c>
      <c r="E150" s="28">
        <v>0.22487028201975534</v>
      </c>
      <c r="F150" s="24">
        <v>-0.82541653440201523</v>
      </c>
      <c r="G150" s="23">
        <v>5.5756700226643918E-2</v>
      </c>
      <c r="H150" s="24">
        <v>-0.38408720114097883</v>
      </c>
      <c r="S150" s="20" t="s">
        <v>12427</v>
      </c>
      <c r="T150" s="21" t="s">
        <v>12428</v>
      </c>
      <c r="U150" s="20" t="s">
        <v>12427</v>
      </c>
      <c r="V150" s="22">
        <v>0</v>
      </c>
      <c r="W150" s="28">
        <v>0.22487028201975534</v>
      </c>
      <c r="X150" s="24">
        <v>-0.82541653440201523</v>
      </c>
      <c r="Y150" s="23">
        <v>5.5756700226643918E-2</v>
      </c>
      <c r="Z150" s="24">
        <v>-0.38408720114097883</v>
      </c>
    </row>
    <row r="151" spans="1:26" x14ac:dyDescent="0.25">
      <c r="A151" s="20" t="s">
        <v>15395</v>
      </c>
      <c r="B151" s="21" t="s">
        <v>15396</v>
      </c>
      <c r="C151" s="20" t="s">
        <v>15395</v>
      </c>
      <c r="D151" s="22">
        <v>0</v>
      </c>
      <c r="E151" s="24">
        <v>-0.13500309295547358</v>
      </c>
      <c r="F151" s="24">
        <v>-1.0878421228015764</v>
      </c>
      <c r="G151" s="24">
        <v>-0.51581302498438553</v>
      </c>
      <c r="H151" s="24">
        <v>-1.2758204925778049</v>
      </c>
      <c r="S151" s="20" t="s">
        <v>15395</v>
      </c>
      <c r="T151" s="21" t="s">
        <v>15396</v>
      </c>
      <c r="U151" s="20" t="s">
        <v>15395</v>
      </c>
      <c r="V151" s="22">
        <v>0</v>
      </c>
      <c r="W151" s="24">
        <v>-0.13500309295547358</v>
      </c>
      <c r="X151" s="24">
        <v>-1.0878421228015764</v>
      </c>
      <c r="Y151" s="24">
        <v>-0.51581302498438553</v>
      </c>
      <c r="Z151" s="24">
        <v>-1.2758204925778049</v>
      </c>
    </row>
    <row r="152" spans="1:26" x14ac:dyDescent="0.25">
      <c r="A152" s="27" t="s">
        <v>198</v>
      </c>
      <c r="B152" s="21" t="s">
        <v>199</v>
      </c>
      <c r="C152" s="27" t="s">
        <v>198</v>
      </c>
      <c r="D152" s="22">
        <v>0</v>
      </c>
      <c r="E152" s="28">
        <v>0.37647529269696939</v>
      </c>
      <c r="F152" s="28">
        <v>0.35905573038453953</v>
      </c>
      <c r="G152" s="28">
        <v>0.18469397635980969</v>
      </c>
      <c r="H152" s="28">
        <v>1.0365028565202754</v>
      </c>
      <c r="S152" s="27" t="s">
        <v>198</v>
      </c>
      <c r="T152" s="21" t="s">
        <v>199</v>
      </c>
      <c r="U152" s="27" t="s">
        <v>198</v>
      </c>
      <c r="V152" s="22">
        <v>0</v>
      </c>
      <c r="W152" s="28">
        <v>0.37647529269696939</v>
      </c>
      <c r="X152" s="28">
        <v>0.35905573038453953</v>
      </c>
      <c r="Y152" s="28">
        <v>0.18469397635980969</v>
      </c>
      <c r="Z152" s="28">
        <v>1.0365028565202754</v>
      </c>
    </row>
    <row r="153" spans="1:26" x14ac:dyDescent="0.25">
      <c r="A153" s="27" t="s">
        <v>176</v>
      </c>
      <c r="B153" s="21" t="s">
        <v>177</v>
      </c>
      <c r="C153" s="27" t="s">
        <v>176</v>
      </c>
      <c r="D153" s="22">
        <v>0</v>
      </c>
      <c r="E153" s="23">
        <v>-0.15474801988561354</v>
      </c>
      <c r="F153" s="23">
        <v>0.22209045699248398</v>
      </c>
      <c r="G153" s="23">
        <v>0.22700550087803981</v>
      </c>
      <c r="H153" s="23">
        <v>0.16364581575415355</v>
      </c>
      <c r="S153" s="27" t="s">
        <v>176</v>
      </c>
      <c r="T153" s="21" t="s">
        <v>177</v>
      </c>
      <c r="U153" s="27" t="s">
        <v>176</v>
      </c>
      <c r="V153" s="22">
        <v>0</v>
      </c>
      <c r="W153" s="23">
        <v>-0.15474801988561354</v>
      </c>
      <c r="X153" s="23">
        <v>0.22209045699248398</v>
      </c>
      <c r="Y153" s="23">
        <v>0.22700550087803981</v>
      </c>
      <c r="Z153" s="23">
        <v>0.16364581575415355</v>
      </c>
    </row>
    <row r="154" spans="1:26" x14ac:dyDescent="0.25">
      <c r="A154" s="27" t="s">
        <v>225</v>
      </c>
      <c r="B154" s="21" t="s">
        <v>226</v>
      </c>
      <c r="C154" s="27" t="s">
        <v>225</v>
      </c>
      <c r="D154" s="22">
        <v>0</v>
      </c>
      <c r="E154" s="28">
        <v>0.30707496679300483</v>
      </c>
      <c r="F154" s="28">
        <v>0.64421845782857901</v>
      </c>
      <c r="G154" s="28">
        <v>1.2064312287801229</v>
      </c>
      <c r="H154" s="28">
        <v>1.0938543045232614</v>
      </c>
      <c r="S154" s="27" t="s">
        <v>225</v>
      </c>
      <c r="T154" s="21" t="s">
        <v>226</v>
      </c>
      <c r="U154" s="27" t="s">
        <v>225</v>
      </c>
      <c r="V154" s="22">
        <v>0</v>
      </c>
      <c r="W154" s="28">
        <v>0.30707496679300483</v>
      </c>
      <c r="X154" s="28">
        <v>0.64421845782857901</v>
      </c>
      <c r="Y154" s="28">
        <v>1.2064312287801229</v>
      </c>
      <c r="Z154" s="28">
        <v>1.0938543045232614</v>
      </c>
    </row>
    <row r="155" spans="1:26" x14ac:dyDescent="0.25">
      <c r="A155" s="27" t="s">
        <v>1696</v>
      </c>
      <c r="B155" s="21" t="s">
        <v>1697</v>
      </c>
      <c r="C155" s="27" t="s">
        <v>1696</v>
      </c>
      <c r="D155" s="22">
        <v>0</v>
      </c>
      <c r="E155" s="23">
        <v>0.2482450131553611</v>
      </c>
      <c r="F155" s="23">
        <v>5.6882184097620823E-2</v>
      </c>
      <c r="G155" s="23">
        <v>6.2666607388809525E-2</v>
      </c>
      <c r="H155" s="23">
        <v>1.6194504177422075E-2</v>
      </c>
      <c r="S155" s="27" t="s">
        <v>1696</v>
      </c>
      <c r="T155" s="21" t="s">
        <v>1697</v>
      </c>
      <c r="U155" s="27" t="s">
        <v>1696</v>
      </c>
      <c r="V155" s="22">
        <v>0</v>
      </c>
      <c r="W155" s="23">
        <v>0.2482450131553611</v>
      </c>
      <c r="X155" s="23">
        <v>5.6882184097620823E-2</v>
      </c>
      <c r="Y155" s="23">
        <v>6.2666607388809525E-2</v>
      </c>
      <c r="Z155" s="23">
        <v>1.6194504177422075E-2</v>
      </c>
    </row>
    <row r="156" spans="1:26" x14ac:dyDescent="0.25">
      <c r="A156" s="27" t="s">
        <v>229</v>
      </c>
      <c r="B156" s="21" t="s">
        <v>230</v>
      </c>
      <c r="C156" s="27" t="s">
        <v>229</v>
      </c>
      <c r="D156" s="22">
        <v>0</v>
      </c>
      <c r="E156" s="28">
        <v>0.25320104806052429</v>
      </c>
      <c r="F156" s="28">
        <v>0.80609290561244917</v>
      </c>
      <c r="G156" s="28">
        <v>1.0560213829686393</v>
      </c>
      <c r="H156" s="28">
        <v>1.4150023777775327</v>
      </c>
      <c r="S156" s="27" t="s">
        <v>229</v>
      </c>
      <c r="T156" s="21" t="s">
        <v>230</v>
      </c>
      <c r="U156" s="27" t="s">
        <v>229</v>
      </c>
      <c r="V156" s="22">
        <v>0</v>
      </c>
      <c r="W156" s="28">
        <v>0.25320104806052429</v>
      </c>
      <c r="X156" s="28">
        <v>0.80609290561244917</v>
      </c>
      <c r="Y156" s="28">
        <v>1.0560213829686393</v>
      </c>
      <c r="Z156" s="28">
        <v>1.4150023777775327</v>
      </c>
    </row>
    <row r="158" spans="1:26" x14ac:dyDescent="0.25">
      <c r="A158" t="s">
        <v>16546</v>
      </c>
    </row>
    <row r="161" spans="1:26" ht="30" x14ac:dyDescent="0.25">
      <c r="A161" s="16" t="s">
        <v>119</v>
      </c>
      <c r="B161" s="17" t="s">
        <v>120</v>
      </c>
      <c r="C161" s="16"/>
      <c r="D161" s="18" t="s">
        <v>121</v>
      </c>
      <c r="E161" s="19" t="s">
        <v>122</v>
      </c>
      <c r="F161" s="19" t="s">
        <v>123</v>
      </c>
      <c r="G161" s="19" t="s">
        <v>124</v>
      </c>
      <c r="H161" s="19" t="s">
        <v>125</v>
      </c>
      <c r="S161" s="16" t="s">
        <v>119</v>
      </c>
      <c r="T161" s="17" t="s">
        <v>120</v>
      </c>
      <c r="U161" s="16"/>
      <c r="V161" s="18" t="s">
        <v>121</v>
      </c>
      <c r="W161" s="19" t="s">
        <v>122</v>
      </c>
      <c r="X161" s="19" t="s">
        <v>123</v>
      </c>
      <c r="Y161" s="19" t="s">
        <v>124</v>
      </c>
      <c r="Z161" s="19" t="s">
        <v>125</v>
      </c>
    </row>
    <row r="162" spans="1:26" x14ac:dyDescent="0.25">
      <c r="A162" s="27" t="s">
        <v>15829</v>
      </c>
      <c r="B162" s="21" t="s">
        <v>15830</v>
      </c>
      <c r="C162" s="27" t="s">
        <v>15829</v>
      </c>
      <c r="D162" s="22">
        <v>0</v>
      </c>
      <c r="E162" s="23">
        <v>1.1357663033196344E-2</v>
      </c>
      <c r="F162" s="28">
        <v>1.1979532739313596</v>
      </c>
      <c r="G162" s="28">
        <v>2.9139784637486246</v>
      </c>
      <c r="H162" s="28">
        <v>1.358823965761137</v>
      </c>
      <c r="S162" s="20" t="s">
        <v>130</v>
      </c>
      <c r="T162" s="21" t="s">
        <v>131</v>
      </c>
      <c r="U162" s="20" t="s">
        <v>130</v>
      </c>
      <c r="V162" s="22">
        <v>0</v>
      </c>
      <c r="W162" s="23">
        <v>-4.0734311144339772E-2</v>
      </c>
      <c r="X162" s="24">
        <v>-1.2753961816267283</v>
      </c>
      <c r="Y162" s="24">
        <v>-0.62094177498319703</v>
      </c>
      <c r="Z162" s="24">
        <v>-1.2221988397395576</v>
      </c>
    </row>
    <row r="163" spans="1:26" x14ac:dyDescent="0.25">
      <c r="A163" s="27" t="s">
        <v>15831</v>
      </c>
      <c r="B163" s="21" t="s">
        <v>15832</v>
      </c>
      <c r="C163" s="27" t="s">
        <v>15831</v>
      </c>
      <c r="D163" s="22">
        <v>0</v>
      </c>
      <c r="E163" s="23">
        <v>1.6689662752899303E-2</v>
      </c>
      <c r="F163" s="28">
        <v>1.9616243681424739</v>
      </c>
      <c r="G163" s="28">
        <v>4.0832034480806474</v>
      </c>
      <c r="H163" s="28">
        <v>1.5822844177769144</v>
      </c>
      <c r="S163" s="20" t="s">
        <v>15424</v>
      </c>
      <c r="T163" s="21" t="s">
        <v>15425</v>
      </c>
      <c r="U163" s="20" t="s">
        <v>15424</v>
      </c>
      <c r="V163" s="22">
        <v>0</v>
      </c>
      <c r="W163" s="28">
        <v>0.12024263660448231</v>
      </c>
      <c r="X163" s="24">
        <v>-1.454524289705355</v>
      </c>
      <c r="Y163" s="24">
        <v>-0.47141581434044633</v>
      </c>
      <c r="Z163" s="24">
        <v>-1.051853715942942</v>
      </c>
    </row>
    <row r="164" spans="1:26" x14ac:dyDescent="0.25">
      <c r="A164" s="27" t="s">
        <v>15855</v>
      </c>
      <c r="B164" s="21" t="s">
        <v>15856</v>
      </c>
      <c r="C164" s="27" t="s">
        <v>15855</v>
      </c>
      <c r="D164" s="22">
        <v>0</v>
      </c>
      <c r="E164" s="28">
        <v>0.55424284828972425</v>
      </c>
      <c r="F164" s="28">
        <v>1.828767540930379</v>
      </c>
      <c r="G164" s="28">
        <v>3.0428390556196141</v>
      </c>
      <c r="H164" s="28">
        <v>1.6008074700381369</v>
      </c>
      <c r="S164" s="20" t="s">
        <v>12735</v>
      </c>
      <c r="T164" s="21" t="s">
        <v>12736</v>
      </c>
      <c r="U164" s="20" t="s">
        <v>12735</v>
      </c>
      <c r="V164" s="22">
        <v>0</v>
      </c>
      <c r="W164" s="28">
        <v>0.54597761273600043</v>
      </c>
      <c r="X164" s="24">
        <v>-1.4039012775481647</v>
      </c>
      <c r="Y164" s="28">
        <v>0.56863389801565822</v>
      </c>
      <c r="Z164" s="24">
        <v>-0.31953630903374014</v>
      </c>
    </row>
    <row r="165" spans="1:26" x14ac:dyDescent="0.25">
      <c r="A165" s="27" t="s">
        <v>14577</v>
      </c>
      <c r="B165" s="21" t="s">
        <v>14578</v>
      </c>
      <c r="C165" s="27" t="s">
        <v>14577</v>
      </c>
      <c r="D165" s="22">
        <v>0</v>
      </c>
      <c r="E165" s="28">
        <v>0.47119276397694049</v>
      </c>
      <c r="F165" s="28">
        <v>1.0978194111630959</v>
      </c>
      <c r="G165" s="28">
        <v>1.2917416338131322</v>
      </c>
      <c r="H165" s="28">
        <v>0.56430154302602586</v>
      </c>
      <c r="S165" s="27" t="s">
        <v>225</v>
      </c>
      <c r="T165" s="21" t="s">
        <v>226</v>
      </c>
      <c r="U165" s="27" t="s">
        <v>225</v>
      </c>
      <c r="V165" s="22">
        <v>0</v>
      </c>
      <c r="W165" s="28">
        <v>0.30707496679300483</v>
      </c>
      <c r="X165" s="28">
        <v>0.64421845782857901</v>
      </c>
      <c r="Y165" s="28">
        <v>1.2064312287801229</v>
      </c>
      <c r="Z165" s="28">
        <v>1.0938543045232614</v>
      </c>
    </row>
    <row r="166" spans="1:26" x14ac:dyDescent="0.25">
      <c r="A166" s="20" t="s">
        <v>15788</v>
      </c>
      <c r="B166" s="21" t="s">
        <v>15789</v>
      </c>
      <c r="C166" s="20" t="s">
        <v>15788</v>
      </c>
      <c r="D166" s="22">
        <v>0</v>
      </c>
      <c r="E166" s="24">
        <v>-0.25727513654510886</v>
      </c>
      <c r="F166" s="28">
        <v>1.6789785952278833</v>
      </c>
      <c r="G166" s="28">
        <v>3.5713429875984626</v>
      </c>
      <c r="H166" s="28">
        <v>1.4559193089606246</v>
      </c>
      <c r="S166" s="27" t="s">
        <v>229</v>
      </c>
      <c r="T166" s="21" t="s">
        <v>230</v>
      </c>
      <c r="U166" s="27" t="s">
        <v>229</v>
      </c>
      <c r="V166" s="22">
        <v>0</v>
      </c>
      <c r="W166" s="28">
        <v>0.25320104806052429</v>
      </c>
      <c r="X166" s="28">
        <v>0.80609290561244917</v>
      </c>
      <c r="Y166" s="28">
        <v>1.0560213829686393</v>
      </c>
      <c r="Z166" s="28">
        <v>1.4150023777775327</v>
      </c>
    </row>
    <row r="167" spans="1:26" x14ac:dyDescent="0.25">
      <c r="A167" s="27" t="s">
        <v>16408</v>
      </c>
      <c r="B167" s="21" t="s">
        <v>16409</v>
      </c>
      <c r="C167" s="27" t="s">
        <v>16408</v>
      </c>
      <c r="D167" s="22">
        <v>0</v>
      </c>
      <c r="E167" s="28">
        <v>1.2076517133318287</v>
      </c>
      <c r="F167" s="28">
        <v>1.6905545357516845</v>
      </c>
      <c r="G167" s="28">
        <v>2.354073432270563</v>
      </c>
      <c r="H167" s="28">
        <v>1.7116641002038753</v>
      </c>
      <c r="S167" s="20" t="s">
        <v>15356</v>
      </c>
      <c r="T167" s="21" t="s">
        <v>16540</v>
      </c>
      <c r="U167" s="20" t="s">
        <v>15356</v>
      </c>
      <c r="V167" s="22">
        <v>0</v>
      </c>
      <c r="W167" s="28">
        <v>3.3024606510522734</v>
      </c>
      <c r="X167" s="24">
        <v>-0.1150005740625373</v>
      </c>
      <c r="Y167" s="28">
        <v>0.31350831454702877</v>
      </c>
      <c r="Z167" s="24">
        <v>-2.0693061981978125</v>
      </c>
    </row>
    <row r="168" spans="1:26" x14ac:dyDescent="0.25">
      <c r="A168" s="27" t="s">
        <v>16410</v>
      </c>
      <c r="B168" s="21" t="s">
        <v>16411</v>
      </c>
      <c r="C168" s="27" t="s">
        <v>16410</v>
      </c>
      <c r="D168" s="22">
        <v>0</v>
      </c>
      <c r="E168" s="28">
        <v>0.69204083469542121</v>
      </c>
      <c r="F168" s="28">
        <v>2.2377650816134649</v>
      </c>
      <c r="G168" s="28">
        <v>3.4903500056974561</v>
      </c>
      <c r="H168" s="28">
        <v>1.5894171915972723</v>
      </c>
      <c r="S168" s="20" t="s">
        <v>15395</v>
      </c>
      <c r="T168" s="21" t="s">
        <v>15396</v>
      </c>
      <c r="U168" s="20" t="s">
        <v>15395</v>
      </c>
      <c r="V168" s="22">
        <v>0</v>
      </c>
      <c r="W168" s="24">
        <v>-0.13500309295547358</v>
      </c>
      <c r="X168" s="24">
        <v>-1.0878421228015764</v>
      </c>
      <c r="Y168" s="24">
        <v>-0.51581302498438553</v>
      </c>
      <c r="Z168" s="24">
        <v>-1.2758204925778049</v>
      </c>
    </row>
    <row r="169" spans="1:26" x14ac:dyDescent="0.25">
      <c r="A169" s="27" t="s">
        <v>16412</v>
      </c>
      <c r="B169" s="21" t="s">
        <v>16413</v>
      </c>
      <c r="C169" s="27" t="s">
        <v>16412</v>
      </c>
      <c r="D169" s="22">
        <v>0</v>
      </c>
      <c r="E169" s="28">
        <v>0.67618373707902968</v>
      </c>
      <c r="F169" s="28">
        <v>1.8834169419287194</v>
      </c>
      <c r="G169" s="28">
        <v>3.0995996213819077</v>
      </c>
      <c r="H169" s="28">
        <v>1.1713477551012599</v>
      </c>
    </row>
    <row r="170" spans="1:26" x14ac:dyDescent="0.25">
      <c r="A170" s="27" t="s">
        <v>15202</v>
      </c>
      <c r="B170" s="21" t="s">
        <v>15203</v>
      </c>
      <c r="C170" s="27" t="s">
        <v>15202</v>
      </c>
      <c r="D170" s="22">
        <v>0</v>
      </c>
      <c r="E170" s="28">
        <v>0.95290710469780038</v>
      </c>
      <c r="F170" s="28">
        <v>1.1879068413696263</v>
      </c>
      <c r="G170" s="28">
        <v>1.9770788726726318</v>
      </c>
      <c r="H170" s="28">
        <v>0.37410089076344805</v>
      </c>
    </row>
    <row r="174" spans="1:26" ht="30" x14ac:dyDescent="0.25">
      <c r="A174" s="16" t="s">
        <v>119</v>
      </c>
      <c r="B174" s="17" t="s">
        <v>120</v>
      </c>
      <c r="C174" s="16"/>
      <c r="D174" s="18" t="s">
        <v>121</v>
      </c>
      <c r="E174" s="19" t="s">
        <v>122</v>
      </c>
      <c r="F174" s="19" t="s">
        <v>123</v>
      </c>
      <c r="G174" s="19" t="s">
        <v>124</v>
      </c>
      <c r="H174" s="19" t="s">
        <v>125</v>
      </c>
    </row>
    <row r="175" spans="1:26" x14ac:dyDescent="0.25">
      <c r="A175" s="27" t="s">
        <v>15752</v>
      </c>
      <c r="B175" s="21" t="s">
        <v>15753</v>
      </c>
      <c r="C175" s="27" t="s">
        <v>15752</v>
      </c>
      <c r="D175" s="22">
        <v>0</v>
      </c>
      <c r="E175" s="28">
        <v>0.54992264740726693</v>
      </c>
      <c r="F175" s="28">
        <v>1.6693287063800681</v>
      </c>
      <c r="G175" s="28">
        <v>3.2055049808114067</v>
      </c>
      <c r="H175" s="28">
        <v>2.5644649321214317</v>
      </c>
    </row>
    <row r="176" spans="1:26" x14ac:dyDescent="0.25">
      <c r="A176" s="20" t="s">
        <v>15857</v>
      </c>
      <c r="B176" s="21" t="s">
        <v>15858</v>
      </c>
      <c r="C176" s="20" t="s">
        <v>15857</v>
      </c>
      <c r="D176" s="22">
        <v>0</v>
      </c>
      <c r="E176" s="24">
        <v>-0.15938759388242738</v>
      </c>
      <c r="F176" s="28">
        <v>1.3388887021687248</v>
      </c>
      <c r="G176" s="28">
        <v>2.1244209058580683</v>
      </c>
      <c r="H176" s="28">
        <v>0.82626570406497601</v>
      </c>
    </row>
    <row r="177" spans="1:8" x14ac:dyDescent="0.25">
      <c r="A177" s="27" t="s">
        <v>15859</v>
      </c>
      <c r="B177" s="21" t="s">
        <v>15860</v>
      </c>
      <c r="C177" s="27" t="s">
        <v>15859</v>
      </c>
      <c r="D177" s="22">
        <v>0</v>
      </c>
      <c r="E177" s="28">
        <v>0.5533858406677753</v>
      </c>
      <c r="F177" s="28">
        <v>1.4735077380678847</v>
      </c>
      <c r="G177" s="28">
        <v>3.587063196336914</v>
      </c>
      <c r="H177" s="28">
        <v>1.6697764320888684</v>
      </c>
    </row>
    <row r="182" spans="1:8" ht="30" x14ac:dyDescent="0.25">
      <c r="A182" s="16" t="s">
        <v>119</v>
      </c>
      <c r="B182" s="17" t="s">
        <v>120</v>
      </c>
      <c r="C182" s="16"/>
      <c r="D182" s="18" t="s">
        <v>121</v>
      </c>
      <c r="E182" s="19" t="s">
        <v>122</v>
      </c>
      <c r="F182" s="19" t="s">
        <v>123</v>
      </c>
      <c r="G182" s="19" t="s">
        <v>124</v>
      </c>
      <c r="H182" s="19" t="s">
        <v>125</v>
      </c>
    </row>
    <row r="183" spans="1:8" x14ac:dyDescent="0.25">
      <c r="A183" s="20" t="s">
        <v>15727</v>
      </c>
      <c r="B183" s="21" t="s">
        <v>16550</v>
      </c>
      <c r="C183" s="20" t="s">
        <v>15727</v>
      </c>
      <c r="D183" s="22">
        <v>0</v>
      </c>
      <c r="E183" s="28">
        <v>0.73579762263578352</v>
      </c>
      <c r="F183" s="23">
        <v>4.5219362594842175E-2</v>
      </c>
      <c r="G183" s="24">
        <v>-1.1828513666416354</v>
      </c>
      <c r="H183" s="28">
        <v>1.2122984018994774</v>
      </c>
    </row>
    <row r="184" spans="1:8" x14ac:dyDescent="0.25">
      <c r="A184" s="27" t="s">
        <v>15452</v>
      </c>
      <c r="B184" s="21" t="s">
        <v>16550</v>
      </c>
      <c r="C184" s="27" t="s">
        <v>15452</v>
      </c>
      <c r="D184" s="22">
        <v>0</v>
      </c>
      <c r="E184" s="28">
        <v>0.32304247419147436</v>
      </c>
      <c r="F184" s="28">
        <v>0.87742469190730765</v>
      </c>
      <c r="G184" s="28">
        <v>0.15732973308096954</v>
      </c>
      <c r="H184" s="28">
        <v>0.83728792474029634</v>
      </c>
    </row>
    <row r="185" spans="1:8" x14ac:dyDescent="0.25">
      <c r="A185" s="20" t="s">
        <v>14858</v>
      </c>
      <c r="B185" s="21" t="s">
        <v>16547</v>
      </c>
      <c r="C185" s="20" t="s">
        <v>14858</v>
      </c>
      <c r="D185" s="22">
        <v>0</v>
      </c>
      <c r="E185" s="23">
        <v>-4.0894005642346951E-2</v>
      </c>
      <c r="F185" s="28">
        <v>3.4376745543541825</v>
      </c>
      <c r="G185" s="24">
        <v>-1.32659953461126</v>
      </c>
      <c r="H185" s="24">
        <v>-0.33048463088861441</v>
      </c>
    </row>
    <row r="186" spans="1:8" x14ac:dyDescent="0.25">
      <c r="A186" s="20" t="s">
        <v>15372</v>
      </c>
      <c r="B186" s="21" t="s">
        <v>16547</v>
      </c>
      <c r="C186" s="20" t="s">
        <v>15372</v>
      </c>
      <c r="D186" s="22">
        <v>0</v>
      </c>
      <c r="E186" s="28">
        <v>1.4881255049039954</v>
      </c>
      <c r="F186" s="28">
        <v>0.12833660363292826</v>
      </c>
      <c r="G186" s="24">
        <v>-0.1188199819377498</v>
      </c>
      <c r="H186" s="28">
        <v>1.1975746707007917</v>
      </c>
    </row>
    <row r="187" spans="1:8" x14ac:dyDescent="0.25">
      <c r="A187" s="20" t="s">
        <v>15639</v>
      </c>
      <c r="B187" s="21" t="s">
        <v>16547</v>
      </c>
      <c r="C187" s="20" t="s">
        <v>15639</v>
      </c>
      <c r="D187" s="22">
        <v>0</v>
      </c>
      <c r="E187" s="28">
        <v>0.36425350436088416</v>
      </c>
      <c r="F187" s="23">
        <v>6.6373021919353875E-2</v>
      </c>
      <c r="G187" s="24">
        <v>-2.3781441044539107</v>
      </c>
      <c r="H187" s="28">
        <v>1.3782765796148242</v>
      </c>
    </row>
    <row r="188" spans="1:8" x14ac:dyDescent="0.25">
      <c r="A188" s="20" t="s">
        <v>15639</v>
      </c>
      <c r="B188" s="21" t="s">
        <v>16547</v>
      </c>
      <c r="C188" s="20" t="s">
        <v>15639</v>
      </c>
      <c r="D188" s="22">
        <v>0</v>
      </c>
      <c r="E188" s="28">
        <v>0.50495202274216089</v>
      </c>
      <c r="F188" s="24">
        <v>-0.63521956112062128</v>
      </c>
      <c r="G188" s="24">
        <v>-3.2712579466123044</v>
      </c>
      <c r="H188" s="28">
        <v>0.96337194526512726</v>
      </c>
    </row>
    <row r="189" spans="1:8" x14ac:dyDescent="0.25">
      <c r="A189" s="20" t="s">
        <v>16461</v>
      </c>
      <c r="B189" s="21" t="s">
        <v>16547</v>
      </c>
      <c r="C189" s="20" t="s">
        <v>16461</v>
      </c>
      <c r="D189" s="22">
        <v>0</v>
      </c>
      <c r="E189" s="24">
        <v>-0.60866589774611102</v>
      </c>
      <c r="F189" s="28">
        <v>0.88007738492828047</v>
      </c>
      <c r="G189" s="24">
        <v>-2.7037987302310071</v>
      </c>
      <c r="H189" s="28">
        <v>1.1192227797732324</v>
      </c>
    </row>
    <row r="190" spans="1:8" x14ac:dyDescent="0.25">
      <c r="A190" s="27" t="s">
        <v>12823</v>
      </c>
      <c r="B190" s="21" t="s">
        <v>16547</v>
      </c>
      <c r="C190" s="27" t="s">
        <v>12823</v>
      </c>
      <c r="D190" s="22">
        <v>0</v>
      </c>
      <c r="E190" s="28">
        <v>0.19688043246237985</v>
      </c>
      <c r="F190" s="28">
        <v>2.8325612697082918</v>
      </c>
      <c r="G190" s="28">
        <v>0.42854312297849134</v>
      </c>
      <c r="H190" s="23">
        <v>1.05195212087751E-2</v>
      </c>
    </row>
    <row r="191" spans="1:8" x14ac:dyDescent="0.25">
      <c r="A191" s="27" t="s">
        <v>16055</v>
      </c>
      <c r="B191" s="21" t="s">
        <v>16547</v>
      </c>
      <c r="C191" s="27" t="s">
        <v>16055</v>
      </c>
      <c r="D191" s="22">
        <v>0</v>
      </c>
      <c r="E191" s="28">
        <v>0.30163640114205631</v>
      </c>
      <c r="F191" s="28">
        <v>1.1214427268851948</v>
      </c>
      <c r="G191" s="28">
        <v>1.5750004735610523</v>
      </c>
      <c r="H191" s="28">
        <v>0.60501115245246295</v>
      </c>
    </row>
    <row r="192" spans="1:8" x14ac:dyDescent="0.25">
      <c r="A192" s="20" t="s">
        <v>15373</v>
      </c>
      <c r="B192" s="21" t="s">
        <v>16547</v>
      </c>
      <c r="C192" s="20" t="s">
        <v>15373</v>
      </c>
      <c r="D192" s="22">
        <v>0</v>
      </c>
      <c r="E192" s="28">
        <v>0.74596962201989803</v>
      </c>
      <c r="F192" s="28">
        <v>0.21930671752677694</v>
      </c>
      <c r="G192" s="24">
        <v>-0.37768525852991103</v>
      </c>
      <c r="H192" s="28">
        <v>1.3020469444837171</v>
      </c>
    </row>
    <row r="193" spans="1:8" x14ac:dyDescent="0.25">
      <c r="A193" s="27" t="s">
        <v>14</v>
      </c>
      <c r="B193" s="21" t="s">
        <v>15467</v>
      </c>
      <c r="C193" s="21" t="s">
        <v>14</v>
      </c>
      <c r="D193" s="22">
        <v>0</v>
      </c>
      <c r="E193" s="28">
        <v>0.744118320973988</v>
      </c>
      <c r="F193" s="28">
        <v>1.0972583746397397</v>
      </c>
      <c r="G193" s="28">
        <v>0.52151700963067338</v>
      </c>
      <c r="H193" s="28">
        <v>1.3521909230967892</v>
      </c>
    </row>
    <row r="196" spans="1:8" x14ac:dyDescent="0.25">
      <c r="A196" t="s">
        <v>16554</v>
      </c>
    </row>
    <row r="197" spans="1:8" ht="30" x14ac:dyDescent="0.25">
      <c r="A197" s="16" t="s">
        <v>119</v>
      </c>
      <c r="B197" s="17" t="s">
        <v>120</v>
      </c>
      <c r="C197" s="16"/>
      <c r="D197" s="18" t="s">
        <v>121</v>
      </c>
      <c r="E197" s="19" t="s">
        <v>122</v>
      </c>
      <c r="F197" s="19" t="s">
        <v>123</v>
      </c>
      <c r="G197" s="19" t="s">
        <v>124</v>
      </c>
      <c r="H197" s="19" t="s">
        <v>125</v>
      </c>
    </row>
    <row r="198" spans="1:8" x14ac:dyDescent="0.25">
      <c r="A198" s="27" t="s">
        <v>1402</v>
      </c>
      <c r="B198" s="21" t="s">
        <v>1403</v>
      </c>
      <c r="C198" s="27" t="s">
        <v>1402</v>
      </c>
      <c r="D198" s="22">
        <v>0</v>
      </c>
      <c r="E198" s="23">
        <v>0.15112979133552076</v>
      </c>
      <c r="F198" s="23">
        <v>0.19909157933848118</v>
      </c>
      <c r="G198" s="23">
        <v>0.3076991740738243</v>
      </c>
      <c r="H198" s="23">
        <v>0.20961254679569419</v>
      </c>
    </row>
    <row r="199" spans="1:8" x14ac:dyDescent="0.25">
      <c r="A199" s="20" t="s">
        <v>3854</v>
      </c>
      <c r="B199" s="21" t="s">
        <v>3855</v>
      </c>
      <c r="C199" s="20" t="s">
        <v>3854</v>
      </c>
      <c r="D199" s="22">
        <v>0</v>
      </c>
      <c r="E199" s="23">
        <v>0.46947843629491098</v>
      </c>
      <c r="F199" s="23">
        <v>-0.1602766318582777</v>
      </c>
      <c r="G199" s="23">
        <v>3.3143826902786146E-2</v>
      </c>
      <c r="H199" s="23">
        <v>0.1534699470921321</v>
      </c>
    </row>
    <row r="200" spans="1:8" x14ac:dyDescent="0.25">
      <c r="A200" s="20" t="s">
        <v>13490</v>
      </c>
      <c r="B200" s="21" t="s">
        <v>13491</v>
      </c>
      <c r="C200" s="20" t="s">
        <v>13490</v>
      </c>
      <c r="D200" s="22">
        <v>0</v>
      </c>
      <c r="E200" s="24">
        <v>-0.16404892633105572</v>
      </c>
      <c r="F200" s="24">
        <v>-0.21131544781310421</v>
      </c>
      <c r="G200" s="24">
        <v>-0.72502922700421613</v>
      </c>
      <c r="H200" s="24">
        <v>-0.29067859321347228</v>
      </c>
    </row>
    <row r="201" spans="1:8" x14ac:dyDescent="0.25">
      <c r="A201" s="20" t="s">
        <v>13486</v>
      </c>
      <c r="B201" s="21" t="s">
        <v>13487</v>
      </c>
      <c r="C201" s="20" t="s">
        <v>13486</v>
      </c>
      <c r="D201" s="22">
        <v>0</v>
      </c>
      <c r="E201" s="28">
        <v>0.42340523111269035</v>
      </c>
      <c r="F201" s="28">
        <v>0.13509666106235566</v>
      </c>
      <c r="G201" s="28">
        <v>0.64334102341817534</v>
      </c>
      <c r="H201" s="28">
        <v>0.17712629221022477</v>
      </c>
    </row>
    <row r="207" spans="1:8" x14ac:dyDescent="0.25">
      <c r="B207" t="s">
        <v>16555</v>
      </c>
    </row>
    <row r="208" spans="1:8" ht="30" x14ac:dyDescent="0.25">
      <c r="A208" s="16" t="s">
        <v>119</v>
      </c>
      <c r="B208" s="17" t="s">
        <v>120</v>
      </c>
      <c r="C208" s="16"/>
      <c r="D208" s="18" t="s">
        <v>121</v>
      </c>
      <c r="E208" s="19" t="s">
        <v>122</v>
      </c>
      <c r="F208" s="19" t="s">
        <v>123</v>
      </c>
      <c r="G208" s="19" t="s">
        <v>124</v>
      </c>
      <c r="H208" s="19" t="s">
        <v>125</v>
      </c>
    </row>
    <row r="209" spans="1:8" x14ac:dyDescent="0.25">
      <c r="A209" s="27" t="s">
        <v>15416</v>
      </c>
      <c r="B209" s="21" t="s">
        <v>15417</v>
      </c>
      <c r="C209" s="27" t="s">
        <v>15416</v>
      </c>
      <c r="D209" s="22">
        <v>0</v>
      </c>
      <c r="E209" s="28">
        <v>0.39873603647771216</v>
      </c>
      <c r="F209" s="28">
        <v>0.74572804965915773</v>
      </c>
      <c r="G209" s="28">
        <v>0.23621046012612687</v>
      </c>
      <c r="H209" s="28">
        <v>1.1585949967772449</v>
      </c>
    </row>
    <row r="210" spans="1:8" x14ac:dyDescent="0.25">
      <c r="A210" s="27" t="s">
        <v>15476</v>
      </c>
      <c r="B210" s="21" t="s">
        <v>15477</v>
      </c>
      <c r="C210" s="27" t="s">
        <v>15476</v>
      </c>
      <c r="D210" s="22">
        <v>0</v>
      </c>
      <c r="E210" s="28">
        <v>0.63299673501456588</v>
      </c>
      <c r="F210" s="28">
        <v>0.76435584038539817</v>
      </c>
      <c r="G210" s="28">
        <v>0.25646738585516143</v>
      </c>
      <c r="H210" s="28">
        <v>1.153479559634939</v>
      </c>
    </row>
    <row r="211" spans="1:8" x14ac:dyDescent="0.25">
      <c r="A211" s="20" t="s">
        <v>3977</v>
      </c>
      <c r="B211" s="21" t="s">
        <v>3978</v>
      </c>
      <c r="C211" s="20" t="s">
        <v>3977</v>
      </c>
      <c r="D211" s="22">
        <v>0</v>
      </c>
      <c r="E211" s="23">
        <v>-0.32712916636514255</v>
      </c>
      <c r="F211" s="23">
        <v>-2.0599670438115766E-2</v>
      </c>
      <c r="G211" s="23">
        <v>-0.34243385402676352</v>
      </c>
      <c r="H211" s="23">
        <v>-0.49541091209936611</v>
      </c>
    </row>
    <row r="212" spans="1:8" x14ac:dyDescent="0.25">
      <c r="A212" s="20" t="s">
        <v>3979</v>
      </c>
      <c r="B212" s="21" t="s">
        <v>3980</v>
      </c>
      <c r="C212" s="20" t="s">
        <v>3979</v>
      </c>
      <c r="D212" s="22">
        <v>0</v>
      </c>
      <c r="E212" s="23">
        <v>-0.26095061621485316</v>
      </c>
      <c r="F212" s="23">
        <v>-0.36930618506598478</v>
      </c>
      <c r="G212" s="23">
        <v>-0.30516246594165941</v>
      </c>
      <c r="H212" s="23">
        <v>9.5385427179215023E-3</v>
      </c>
    </row>
    <row r="218" spans="1:8" x14ac:dyDescent="0.25">
      <c r="A218" t="s">
        <v>16556</v>
      </c>
    </row>
    <row r="219" spans="1:8" ht="30" x14ac:dyDescent="0.25">
      <c r="A219" s="16" t="s">
        <v>119</v>
      </c>
      <c r="B219" s="17" t="s">
        <v>120</v>
      </c>
      <c r="C219" s="16"/>
      <c r="D219" s="18" t="s">
        <v>121</v>
      </c>
      <c r="E219" s="19" t="s">
        <v>122</v>
      </c>
      <c r="F219" s="19" t="s">
        <v>123</v>
      </c>
      <c r="G219" s="19" t="s">
        <v>124</v>
      </c>
      <c r="H219" s="19" t="s">
        <v>125</v>
      </c>
    </row>
    <row r="220" spans="1:8" x14ac:dyDescent="0.25">
      <c r="A220" s="20" t="s">
        <v>14585</v>
      </c>
      <c r="B220" s="21" t="s">
        <v>14586</v>
      </c>
      <c r="C220" s="20" t="s">
        <v>14585</v>
      </c>
      <c r="D220" s="22">
        <v>0</v>
      </c>
      <c r="E220" s="24">
        <v>-0.3134931090198359</v>
      </c>
      <c r="F220" s="24">
        <v>-0.59220512946586623</v>
      </c>
      <c r="G220" s="24">
        <v>-0.8950824439994024</v>
      </c>
      <c r="H220" s="28">
        <v>0.20364017609378068</v>
      </c>
    </row>
    <row r="221" spans="1:8" x14ac:dyDescent="0.25">
      <c r="A221" s="27" t="s">
        <v>1696</v>
      </c>
      <c r="B221" s="21" t="s">
        <v>1697</v>
      </c>
      <c r="C221" s="27" t="s">
        <v>1696</v>
      </c>
      <c r="D221" s="22">
        <v>0</v>
      </c>
      <c r="E221" s="23">
        <v>0.2482450131553611</v>
      </c>
      <c r="F221" s="23">
        <v>5.6882184097620823E-2</v>
      </c>
      <c r="G221" s="23">
        <v>6.2666607388809525E-2</v>
      </c>
      <c r="H221" s="23">
        <v>1.6194504177422075E-2</v>
      </c>
    </row>
    <row r="222" spans="1:8" x14ac:dyDescent="0.25">
      <c r="A222" s="27" t="s">
        <v>229</v>
      </c>
      <c r="B222" s="21" t="s">
        <v>230</v>
      </c>
      <c r="C222" s="27" t="s">
        <v>229</v>
      </c>
      <c r="D222" s="22">
        <v>0</v>
      </c>
      <c r="E222" s="28">
        <v>0.25320104806052429</v>
      </c>
      <c r="F222" s="28">
        <v>0.80609290561244917</v>
      </c>
      <c r="G222" s="28">
        <v>1.0560213829686393</v>
      </c>
      <c r="H222" s="28">
        <v>1.4150023777775327</v>
      </c>
    </row>
    <row r="223" spans="1:8" x14ac:dyDescent="0.25">
      <c r="A223" s="20" t="s">
        <v>166</v>
      </c>
      <c r="B223" s="21" t="s">
        <v>167</v>
      </c>
      <c r="C223" s="20" t="s">
        <v>166</v>
      </c>
      <c r="D223" s="22">
        <v>0</v>
      </c>
      <c r="E223" s="23">
        <v>0.17876566680460099</v>
      </c>
      <c r="F223" s="23">
        <v>0.12615318940528356</v>
      </c>
      <c r="G223" s="23">
        <v>-0.3019992269614451</v>
      </c>
      <c r="H223" s="23">
        <v>0.12197071295690919</v>
      </c>
    </row>
    <row r="224" spans="1:8" x14ac:dyDescent="0.25">
      <c r="A224" s="20" t="s">
        <v>4778</v>
      </c>
      <c r="B224" s="21" t="s">
        <v>4779</v>
      </c>
      <c r="C224" s="20" t="s">
        <v>4778</v>
      </c>
      <c r="D224" s="22">
        <v>0</v>
      </c>
      <c r="E224" s="23">
        <v>-0.34285648034083827</v>
      </c>
      <c r="F224" s="23">
        <v>-0.17841360732716066</v>
      </c>
      <c r="G224" s="23">
        <v>-1.448701791751973E-2</v>
      </c>
      <c r="H224" s="23">
        <v>-0.12344730389269493</v>
      </c>
    </row>
    <row r="225" spans="1:8" x14ac:dyDescent="0.25">
      <c r="A225" s="20" t="s">
        <v>223</v>
      </c>
      <c r="B225" s="21" t="s">
        <v>224</v>
      </c>
      <c r="C225" s="20" t="s">
        <v>223</v>
      </c>
      <c r="D225" s="22">
        <v>0</v>
      </c>
      <c r="E225" s="23">
        <v>6.0779847562000069E-2</v>
      </c>
      <c r="F225" s="24">
        <v>-1.5931177600077029</v>
      </c>
      <c r="G225" s="24">
        <v>-1.0405368728157098</v>
      </c>
      <c r="H225" s="24">
        <v>-1.174732409926551</v>
      </c>
    </row>
    <row r="226" spans="1:8" x14ac:dyDescent="0.25">
      <c r="A226" s="27" t="s">
        <v>5365</v>
      </c>
      <c r="B226" s="21" t="s">
        <v>5366</v>
      </c>
      <c r="C226" s="27" t="s">
        <v>5365</v>
      </c>
      <c r="D226" s="22">
        <v>0</v>
      </c>
      <c r="E226" s="23">
        <v>-6.6249183900997143E-3</v>
      </c>
      <c r="F226" s="23">
        <v>0.25696843195380992</v>
      </c>
      <c r="G226" s="23">
        <v>-0.13999052123485634</v>
      </c>
      <c r="H226" s="23">
        <v>5.703951892417277E-2</v>
      </c>
    </row>
    <row r="227" spans="1:8" x14ac:dyDescent="0.25">
      <c r="A227" s="20" t="s">
        <v>7569</v>
      </c>
      <c r="B227" s="21" t="s">
        <v>7570</v>
      </c>
      <c r="C227" s="20" t="s">
        <v>7569</v>
      </c>
      <c r="D227" s="22">
        <v>0</v>
      </c>
      <c r="E227" s="23">
        <v>4.4699807470814486E-2</v>
      </c>
      <c r="F227" s="23">
        <v>-0.46452771446027524</v>
      </c>
      <c r="G227" s="23">
        <v>0.14790000018071384</v>
      </c>
      <c r="H227" s="23">
        <v>-0.30194256431922917</v>
      </c>
    </row>
    <row r="228" spans="1:8" x14ac:dyDescent="0.25">
      <c r="A228" s="20" t="s">
        <v>1000</v>
      </c>
      <c r="B228" s="21" t="s">
        <v>1001</v>
      </c>
      <c r="C228" s="20" t="s">
        <v>1000</v>
      </c>
      <c r="D228" s="22">
        <v>0</v>
      </c>
      <c r="E228" s="23">
        <v>0.13269423737835981</v>
      </c>
      <c r="F228" s="23">
        <v>-0.24909858106953411</v>
      </c>
      <c r="G228" s="23">
        <v>-0.30037266294859799</v>
      </c>
      <c r="H228" s="23">
        <v>-0.43865528550673971</v>
      </c>
    </row>
    <row r="229" spans="1:8" x14ac:dyDescent="0.25">
      <c r="A229" s="27" t="s">
        <v>198</v>
      </c>
      <c r="B229" s="21" t="s">
        <v>199</v>
      </c>
      <c r="C229" s="27" t="s">
        <v>198</v>
      </c>
      <c r="D229" s="22">
        <v>0</v>
      </c>
      <c r="E229" s="28">
        <v>0.37647529269696939</v>
      </c>
      <c r="F229" s="28">
        <v>0.35905573038453953</v>
      </c>
      <c r="G229" s="28">
        <v>0.18469397635980969</v>
      </c>
      <c r="H229" s="28">
        <v>1.0365028565202754</v>
      </c>
    </row>
    <row r="230" spans="1:8" x14ac:dyDescent="0.25">
      <c r="A230" s="27" t="s">
        <v>172</v>
      </c>
      <c r="B230" s="21" t="s">
        <v>173</v>
      </c>
      <c r="C230" s="27" t="s">
        <v>172</v>
      </c>
      <c r="D230" s="22">
        <v>0</v>
      </c>
      <c r="E230" s="23">
        <v>0.36002788482225467</v>
      </c>
      <c r="F230" s="23">
        <v>0.21458871444771158</v>
      </c>
      <c r="G230" s="23">
        <v>-0.15194482510194582</v>
      </c>
      <c r="H230" s="23">
        <v>-0.18469973442064819</v>
      </c>
    </row>
    <row r="231" spans="1:8" x14ac:dyDescent="0.25">
      <c r="A231" s="27" t="s">
        <v>176</v>
      </c>
      <c r="B231" s="21" t="s">
        <v>177</v>
      </c>
      <c r="C231" s="27" t="s">
        <v>176</v>
      </c>
      <c r="D231" s="22">
        <v>0</v>
      </c>
      <c r="E231" s="23">
        <v>-0.15474801988561354</v>
      </c>
      <c r="F231" s="23">
        <v>0.22209045699248398</v>
      </c>
      <c r="G231" s="23">
        <v>0.22700550087803981</v>
      </c>
      <c r="H231" s="23">
        <v>0.16364581575415355</v>
      </c>
    </row>
    <row r="232" spans="1:8" x14ac:dyDescent="0.25">
      <c r="A232" s="27" t="s">
        <v>225</v>
      </c>
      <c r="B232" s="21" t="s">
        <v>226</v>
      </c>
      <c r="C232" s="27" t="s">
        <v>225</v>
      </c>
      <c r="D232" s="22">
        <v>0</v>
      </c>
      <c r="E232" s="28">
        <v>0.30707496679300483</v>
      </c>
      <c r="F232" s="28">
        <v>0.64421845782857901</v>
      </c>
      <c r="G232" s="28">
        <v>1.2064312287801229</v>
      </c>
      <c r="H232" s="28">
        <v>1.0938543045232614</v>
      </c>
    </row>
    <row r="233" spans="1:8" x14ac:dyDescent="0.25">
      <c r="A233" s="27" t="s">
        <v>178</v>
      </c>
      <c r="B233" s="21" t="s">
        <v>179</v>
      </c>
      <c r="C233" s="27" t="s">
        <v>178</v>
      </c>
      <c r="D233" s="22">
        <v>0</v>
      </c>
      <c r="E233" s="23">
        <v>0.20082780869132771</v>
      </c>
      <c r="F233" s="23">
        <v>0.27131522116269385</v>
      </c>
      <c r="G233" s="23">
        <v>0.5705961650617779</v>
      </c>
      <c r="H233" s="23">
        <v>0.28627098913473242</v>
      </c>
    </row>
    <row r="234" spans="1:8" x14ac:dyDescent="0.25">
      <c r="A234" s="27" t="s">
        <v>12731</v>
      </c>
      <c r="B234" s="21" t="s">
        <v>12732</v>
      </c>
      <c r="C234" s="27" t="s">
        <v>12731</v>
      </c>
      <c r="D234" s="30">
        <v>0</v>
      </c>
      <c r="E234" s="24">
        <v>-0.13525107201855585</v>
      </c>
      <c r="F234" s="24">
        <v>-0.58737060517091488</v>
      </c>
      <c r="G234" s="23">
        <v>1.574550221419024E-2</v>
      </c>
      <c r="H234" s="23">
        <v>3.7718145610305856E-2</v>
      </c>
    </row>
    <row r="235" spans="1:8" x14ac:dyDescent="0.25">
      <c r="A235" s="20" t="s">
        <v>130</v>
      </c>
      <c r="B235" s="21" t="s">
        <v>131</v>
      </c>
      <c r="C235" s="20" t="s">
        <v>130</v>
      </c>
      <c r="D235" s="22">
        <v>0</v>
      </c>
      <c r="E235" s="23">
        <v>-4.0734311144339772E-2</v>
      </c>
      <c r="F235" s="24">
        <v>-1.2753961816267283</v>
      </c>
      <c r="G235" s="24">
        <v>-0.62094177498319703</v>
      </c>
      <c r="H235" s="24">
        <v>-1.2221988397395576</v>
      </c>
    </row>
    <row r="236" spans="1:8" x14ac:dyDescent="0.25">
      <c r="A236" s="20" t="s">
        <v>4108</v>
      </c>
      <c r="B236" s="21" t="s">
        <v>4109</v>
      </c>
      <c r="C236" s="20" t="s">
        <v>4108</v>
      </c>
      <c r="D236" s="22">
        <v>0</v>
      </c>
      <c r="E236" s="23">
        <v>0.20934593255301187</v>
      </c>
      <c r="F236" s="23">
        <v>-0.42200916886518453</v>
      </c>
      <c r="G236" s="23">
        <v>0.22386651469131003</v>
      </c>
      <c r="H236" s="23">
        <v>4.7860266358700512E-2</v>
      </c>
    </row>
    <row r="237" spans="1:8" x14ac:dyDescent="0.25">
      <c r="A237" s="27" t="s">
        <v>241</v>
      </c>
      <c r="B237" s="21" t="s">
        <v>242</v>
      </c>
      <c r="C237" s="27" t="s">
        <v>241</v>
      </c>
      <c r="D237" s="22">
        <v>0</v>
      </c>
      <c r="E237" s="28">
        <v>0.58904890699500789</v>
      </c>
      <c r="F237" s="28">
        <v>0.78890516999793781</v>
      </c>
      <c r="G237" s="28">
        <v>0.96234580939272951</v>
      </c>
      <c r="H237" s="28">
        <v>0.90478969637067563</v>
      </c>
    </row>
    <row r="238" spans="1:8" x14ac:dyDescent="0.25">
      <c r="A238" s="20" t="s">
        <v>11711</v>
      </c>
      <c r="B238" s="21" t="s">
        <v>11712</v>
      </c>
      <c r="C238" s="20" t="s">
        <v>11711</v>
      </c>
      <c r="D238" s="22">
        <v>0</v>
      </c>
      <c r="E238" s="23">
        <v>-0.1546409067138538</v>
      </c>
      <c r="F238" s="23">
        <v>7.1349843932796225E-2</v>
      </c>
      <c r="G238" s="23">
        <v>0.32192809488736235</v>
      </c>
      <c r="H238" s="23">
        <v>-0.12242840261911254</v>
      </c>
    </row>
    <row r="239" spans="1:8" x14ac:dyDescent="0.25">
      <c r="A239" s="20"/>
      <c r="B239" s="21"/>
      <c r="C239" s="21"/>
      <c r="D239" s="22"/>
      <c r="E239" s="23"/>
      <c r="F239" s="23"/>
      <c r="G239" s="23"/>
      <c r="H239" s="23"/>
    </row>
    <row r="240" spans="1:8" s="86" customFormat="1" x14ac:dyDescent="0.25">
      <c r="A240" s="34" t="s">
        <v>19549</v>
      </c>
      <c r="B240" s="13"/>
      <c r="C240" s="13"/>
      <c r="D240" s="84"/>
      <c r="E240" s="85"/>
      <c r="F240" s="85"/>
      <c r="G240" s="85"/>
      <c r="H240" s="85"/>
    </row>
    <row r="241" spans="1:8" ht="30" x14ac:dyDescent="0.25">
      <c r="A241" s="16" t="s">
        <v>119</v>
      </c>
      <c r="B241" s="17" t="s">
        <v>120</v>
      </c>
      <c r="C241" s="16"/>
      <c r="D241" s="18" t="s">
        <v>121</v>
      </c>
      <c r="E241" s="19" t="s">
        <v>122</v>
      </c>
      <c r="F241" s="19" t="s">
        <v>123</v>
      </c>
      <c r="G241" s="19" t="s">
        <v>124</v>
      </c>
      <c r="H241" s="19" t="s">
        <v>125</v>
      </c>
    </row>
    <row r="242" spans="1:8" x14ac:dyDescent="0.25">
      <c r="A242" s="27" t="s">
        <v>198</v>
      </c>
      <c r="B242" s="21" t="s">
        <v>199</v>
      </c>
      <c r="C242" s="27" t="s">
        <v>198</v>
      </c>
      <c r="D242" s="22">
        <v>0</v>
      </c>
      <c r="E242" s="28">
        <v>0.37647529269696939</v>
      </c>
      <c r="F242" s="28">
        <v>0.35905573038453953</v>
      </c>
      <c r="G242" s="28">
        <v>0.18469397635980969</v>
      </c>
      <c r="H242" s="28">
        <v>1.0365028565202754</v>
      </c>
    </row>
    <row r="243" spans="1:8" x14ac:dyDescent="0.25">
      <c r="A243" s="27" t="s">
        <v>225</v>
      </c>
      <c r="B243" s="21" t="s">
        <v>226</v>
      </c>
      <c r="C243" s="27" t="s">
        <v>225</v>
      </c>
      <c r="D243" s="22">
        <v>0</v>
      </c>
      <c r="E243" s="28">
        <v>0.30707496679300483</v>
      </c>
      <c r="F243" s="28">
        <v>0.64421845782857901</v>
      </c>
      <c r="G243" s="28">
        <v>1.2064312287801229</v>
      </c>
      <c r="H243" s="28">
        <v>1.0938543045232614</v>
      </c>
    </row>
    <row r="244" spans="1:8" x14ac:dyDescent="0.25">
      <c r="A244" s="27" t="s">
        <v>241</v>
      </c>
      <c r="B244" s="21" t="s">
        <v>242</v>
      </c>
      <c r="C244" s="27" t="s">
        <v>241</v>
      </c>
      <c r="D244" s="22">
        <v>0</v>
      </c>
      <c r="E244" s="28">
        <v>0.58904890699500789</v>
      </c>
      <c r="F244" s="28">
        <v>0.78890516999793781</v>
      </c>
      <c r="G244" s="28">
        <v>0.96234580939272951</v>
      </c>
      <c r="H244" s="28">
        <v>0.90478969637067563</v>
      </c>
    </row>
    <row r="245" spans="1:8" x14ac:dyDescent="0.25">
      <c r="A245" s="27" t="s">
        <v>229</v>
      </c>
      <c r="B245" s="21" t="s">
        <v>230</v>
      </c>
      <c r="C245" s="27" t="s">
        <v>229</v>
      </c>
      <c r="D245" s="22">
        <v>0</v>
      </c>
      <c r="E245" s="28">
        <v>0.25320104806052429</v>
      </c>
      <c r="F245" s="28">
        <v>0.80609290561244917</v>
      </c>
      <c r="G245" s="28">
        <v>1.0560213829686393</v>
      </c>
      <c r="H245" s="28">
        <v>1.4150023777775327</v>
      </c>
    </row>
    <row r="250" spans="1:8" x14ac:dyDescent="0.25">
      <c r="A250" t="s">
        <v>19550</v>
      </c>
    </row>
    <row r="251" spans="1:8" ht="30" x14ac:dyDescent="0.25">
      <c r="A251" s="16" t="s">
        <v>119</v>
      </c>
      <c r="B251" s="17" t="s">
        <v>120</v>
      </c>
      <c r="C251" s="16"/>
      <c r="D251" s="18" t="s">
        <v>121</v>
      </c>
      <c r="E251" s="19" t="s">
        <v>122</v>
      </c>
      <c r="F251" s="19" t="s">
        <v>123</v>
      </c>
      <c r="G251" s="19" t="s">
        <v>124</v>
      </c>
      <c r="H251" s="19" t="s">
        <v>125</v>
      </c>
    </row>
    <row r="252" spans="1:8" x14ac:dyDescent="0.25">
      <c r="A252" s="27" t="s">
        <v>194</v>
      </c>
      <c r="B252" s="21" t="s">
        <v>195</v>
      </c>
      <c r="C252" s="27" t="s">
        <v>194</v>
      </c>
      <c r="D252" s="22">
        <v>0</v>
      </c>
      <c r="E252" s="28">
        <v>0.34064426841121676</v>
      </c>
      <c r="F252" s="28">
        <v>0.54338702035877262</v>
      </c>
      <c r="G252" s="28">
        <v>0.68158138482695219</v>
      </c>
      <c r="H252" s="28">
        <v>0.32094888367139923</v>
      </c>
    </row>
    <row r="253" spans="1:8" x14ac:dyDescent="0.25">
      <c r="A253" s="27" t="s">
        <v>160</v>
      </c>
      <c r="B253" s="21" t="s">
        <v>161</v>
      </c>
      <c r="C253" s="27" t="s">
        <v>160</v>
      </c>
      <c r="D253" s="22">
        <v>0</v>
      </c>
      <c r="E253" s="23">
        <v>0.1184614929019402</v>
      </c>
      <c r="F253" s="23">
        <v>0.15940273161085788</v>
      </c>
      <c r="G253" s="23">
        <v>0.38857902859017279</v>
      </c>
      <c r="H253" s="23">
        <v>-0.1273926654373104</v>
      </c>
    </row>
    <row r="254" spans="1:8" x14ac:dyDescent="0.25">
      <c r="A254" s="20" t="s">
        <v>16114</v>
      </c>
      <c r="B254" s="21" t="s">
        <v>16115</v>
      </c>
      <c r="C254" s="20" t="s">
        <v>16114</v>
      </c>
      <c r="D254" s="22">
        <v>0</v>
      </c>
      <c r="E254" s="28">
        <v>1.1050421498574581</v>
      </c>
      <c r="F254" s="28">
        <v>0.91635868564276235</v>
      </c>
      <c r="G254" s="28">
        <v>1.5019546449619328</v>
      </c>
      <c r="H254" s="28">
        <v>1.4459521329457898</v>
      </c>
    </row>
    <row r="255" spans="1:8" x14ac:dyDescent="0.25">
      <c r="A255" s="27" t="s">
        <v>15833</v>
      </c>
      <c r="B255" s="21" t="s">
        <v>15834</v>
      </c>
      <c r="C255" s="27" t="s">
        <v>15833</v>
      </c>
      <c r="D255" s="22">
        <v>0</v>
      </c>
      <c r="E255" s="28">
        <v>0.430247448341465</v>
      </c>
      <c r="F255" s="28">
        <v>1.7446506997429709</v>
      </c>
      <c r="G255" s="28">
        <v>3.3425704289675826</v>
      </c>
      <c r="H255" s="28">
        <v>1.6375417228362834</v>
      </c>
    </row>
    <row r="256" spans="1:8" x14ac:dyDescent="0.25">
      <c r="A256" s="27" t="s">
        <v>164</v>
      </c>
      <c r="B256" s="21" t="s">
        <v>165</v>
      </c>
      <c r="C256" s="27" t="s">
        <v>164</v>
      </c>
      <c r="D256" s="22">
        <v>0</v>
      </c>
      <c r="E256" s="23">
        <v>-0.15963091484316627</v>
      </c>
      <c r="F256" s="23">
        <v>0.10745489905625166</v>
      </c>
      <c r="G256" s="23">
        <v>7.5677881182904513E-2</v>
      </c>
      <c r="H256" s="23">
        <v>-0.20681445163782483</v>
      </c>
    </row>
    <row r="257" spans="1:8" x14ac:dyDescent="0.25">
      <c r="A257" s="27" t="s">
        <v>11660</v>
      </c>
      <c r="B257" s="21" t="s">
        <v>11661</v>
      </c>
      <c r="C257" s="27" t="s">
        <v>11660</v>
      </c>
      <c r="D257" s="22">
        <v>0</v>
      </c>
      <c r="E257" s="23">
        <v>0.12272317109538763</v>
      </c>
      <c r="F257" s="23">
        <v>0.16630013762355822</v>
      </c>
      <c r="G257" s="23">
        <v>-0.22804226046718779</v>
      </c>
      <c r="H257" s="23">
        <v>-0.18485834193923331</v>
      </c>
    </row>
    <row r="258" spans="1:8" x14ac:dyDescent="0.25">
      <c r="A258" s="27" t="s">
        <v>158</v>
      </c>
      <c r="B258" s="21" t="s">
        <v>159</v>
      </c>
      <c r="C258" s="27" t="s">
        <v>158</v>
      </c>
      <c r="D258" s="22">
        <v>0</v>
      </c>
      <c r="E258" s="23">
        <v>0.55438272675209654</v>
      </c>
      <c r="F258" s="23">
        <v>4.3483808954227592E-2</v>
      </c>
      <c r="G258" s="23">
        <v>-0.11061917267993064</v>
      </c>
      <c r="H258" s="23">
        <v>-0.10020201478602637</v>
      </c>
    </row>
    <row r="259" spans="1:8" x14ac:dyDescent="0.25">
      <c r="A259" s="20" t="s">
        <v>12070</v>
      </c>
      <c r="B259" s="21" t="s">
        <v>12071</v>
      </c>
      <c r="C259" s="20" t="s">
        <v>12070</v>
      </c>
      <c r="D259" s="22">
        <v>0</v>
      </c>
      <c r="E259" s="28">
        <v>0.74211159536189897</v>
      </c>
      <c r="F259" s="28">
        <v>0.41572662995394299</v>
      </c>
      <c r="G259" s="28">
        <v>0.32695446670305711</v>
      </c>
      <c r="H259" s="28">
        <v>0.25955508727225596</v>
      </c>
    </row>
    <row r="260" spans="1:8" x14ac:dyDescent="0.25">
      <c r="A260" s="20" t="s">
        <v>3287</v>
      </c>
      <c r="B260" s="21" t="s">
        <v>3288</v>
      </c>
      <c r="C260" s="20" t="s">
        <v>3287</v>
      </c>
      <c r="D260" s="22">
        <v>0</v>
      </c>
      <c r="E260" s="23">
        <v>-0.21816252708698175</v>
      </c>
      <c r="F260" s="23">
        <v>0.14188097773861691</v>
      </c>
      <c r="G260" s="23">
        <v>0.37220445838522226</v>
      </c>
      <c r="H260" s="23">
        <v>-1.317492879040064E-2</v>
      </c>
    </row>
    <row r="261" spans="1:8" x14ac:dyDescent="0.25">
      <c r="A261" s="20" t="s">
        <v>208</v>
      </c>
      <c r="B261" s="21" t="s">
        <v>209</v>
      </c>
      <c r="C261" s="20" t="s">
        <v>208</v>
      </c>
      <c r="D261" s="22">
        <v>0</v>
      </c>
      <c r="E261" s="28">
        <v>0.16682371968896947</v>
      </c>
      <c r="F261" s="24">
        <v>-0.96597834834810137</v>
      </c>
      <c r="G261" s="24">
        <v>-0.56463642237076483</v>
      </c>
      <c r="H261" s="24">
        <v>-0.7790080445345211</v>
      </c>
    </row>
    <row r="262" spans="1:8" x14ac:dyDescent="0.25">
      <c r="A262" s="20" t="s">
        <v>219</v>
      </c>
      <c r="B262" s="21" t="s">
        <v>220</v>
      </c>
      <c r="C262" s="20" t="s">
        <v>219</v>
      </c>
      <c r="D262" s="22">
        <v>0</v>
      </c>
      <c r="E262" s="24">
        <v>-1.9906013019977506</v>
      </c>
      <c r="F262" s="23">
        <v>-7.7133470928740067E-2</v>
      </c>
      <c r="G262" s="24">
        <v>-1.4570936472294105</v>
      </c>
      <c r="H262" s="28">
        <v>1.2248301653267357</v>
      </c>
    </row>
    <row r="263" spans="1:8" x14ac:dyDescent="0.25">
      <c r="A263" s="27" t="s">
        <v>225</v>
      </c>
      <c r="B263" s="21" t="s">
        <v>226</v>
      </c>
      <c r="C263" s="27" t="s">
        <v>225</v>
      </c>
      <c r="D263" s="22">
        <v>0</v>
      </c>
      <c r="E263" s="28">
        <v>0.30707496679300483</v>
      </c>
      <c r="F263" s="28">
        <v>0.64421845782857901</v>
      </c>
      <c r="G263" s="28">
        <v>1.2064312287801229</v>
      </c>
      <c r="H263" s="28">
        <v>1.0938543045232614</v>
      </c>
    </row>
    <row r="264" spans="1:8" x14ac:dyDescent="0.25">
      <c r="A264" s="20" t="s">
        <v>10936</v>
      </c>
      <c r="B264" s="21" t="s">
        <v>10937</v>
      </c>
      <c r="C264" s="20" t="s">
        <v>10936</v>
      </c>
      <c r="D264" s="22">
        <v>0</v>
      </c>
      <c r="E264" s="23">
        <v>-0.13857572073762744</v>
      </c>
      <c r="F264" s="23">
        <v>-7.2685816472253181E-2</v>
      </c>
      <c r="G264" s="23">
        <v>9.4355467123251736E-4</v>
      </c>
      <c r="H264" s="23">
        <v>-6.9756613913911442E-2</v>
      </c>
    </row>
    <row r="265" spans="1:8" x14ac:dyDescent="0.25">
      <c r="A265" s="20" t="s">
        <v>12348</v>
      </c>
      <c r="B265" s="21" t="s">
        <v>12349</v>
      </c>
      <c r="C265" s="20" t="s">
        <v>12348</v>
      </c>
      <c r="D265" s="22">
        <v>0</v>
      </c>
      <c r="E265" s="28">
        <v>0.73099131543783458</v>
      </c>
      <c r="F265" s="28">
        <v>0.5813724874559727</v>
      </c>
      <c r="G265" s="23">
        <v>-2.33042647860153E-2</v>
      </c>
      <c r="H265" s="28">
        <v>0.48180374558152095</v>
      </c>
    </row>
    <row r="266" spans="1:8" x14ac:dyDescent="0.25">
      <c r="A266" s="20" t="s">
        <v>10938</v>
      </c>
      <c r="B266" s="21" t="s">
        <v>10939</v>
      </c>
      <c r="C266" s="20" t="s">
        <v>10938</v>
      </c>
      <c r="D266" s="22">
        <v>0</v>
      </c>
      <c r="E266" s="23">
        <v>0.30229878893538886</v>
      </c>
      <c r="F266" s="23">
        <v>0.23832741077769945</v>
      </c>
      <c r="G266" s="23">
        <v>-0.23950911116856419</v>
      </c>
      <c r="H266" s="23">
        <v>-0.17623712190521157</v>
      </c>
    </row>
    <row r="267" spans="1:8" x14ac:dyDescent="0.25">
      <c r="A267" s="27" t="s">
        <v>15524</v>
      </c>
      <c r="B267" s="21" t="s">
        <v>15525</v>
      </c>
      <c r="C267" s="27" t="s">
        <v>15524</v>
      </c>
      <c r="D267" s="22">
        <v>0</v>
      </c>
      <c r="E267" s="28">
        <v>0.1594782140071965</v>
      </c>
      <c r="F267" s="28">
        <v>0.4373925928768323</v>
      </c>
      <c r="G267" s="28">
        <v>3.1469178461329843</v>
      </c>
      <c r="H267" s="28">
        <v>1.5462623371716537</v>
      </c>
    </row>
    <row r="268" spans="1:8" x14ac:dyDescent="0.25">
      <c r="A268" s="20" t="s">
        <v>202</v>
      </c>
      <c r="B268" s="21" t="s">
        <v>203</v>
      </c>
      <c r="C268" s="20" t="s">
        <v>202</v>
      </c>
      <c r="D268" s="22">
        <v>0</v>
      </c>
      <c r="E268" s="24">
        <v>-0.73210315793651515</v>
      </c>
      <c r="F268" s="24">
        <v>-0.26359218470828066</v>
      </c>
      <c r="G268" s="24">
        <v>-0.39917896194250457</v>
      </c>
      <c r="H268" s="28">
        <v>0.63122156225176185</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2"/>
  <sheetViews>
    <sheetView workbookViewId="0">
      <selection activeCell="C13" sqref="C13"/>
    </sheetView>
  </sheetViews>
  <sheetFormatPr defaultColWidth="9.140625" defaultRowHeight="15" x14ac:dyDescent="0.25"/>
  <cols>
    <col min="1" max="1" width="13.85546875" style="37" customWidth="1"/>
    <col min="2" max="2" width="14.140625" style="37" customWidth="1"/>
    <col min="3" max="3" width="50.140625" style="37" customWidth="1"/>
    <col min="4" max="4" width="13.140625" style="37" customWidth="1"/>
    <col min="5" max="5" width="9.140625" style="37"/>
    <col min="6" max="6" width="13.85546875" style="37" customWidth="1"/>
    <col min="7" max="7" width="13.5703125" style="37" customWidth="1"/>
    <col min="8" max="8" width="14.85546875" style="37" customWidth="1"/>
    <col min="9" max="9" width="14.42578125" style="37" customWidth="1"/>
    <col min="10" max="10" width="22.85546875" style="37" customWidth="1"/>
    <col min="11" max="16384" width="9.140625" style="37"/>
  </cols>
  <sheetData>
    <row r="1" spans="1:10" x14ac:dyDescent="0.25">
      <c r="A1" s="36" t="s">
        <v>16557</v>
      </c>
    </row>
    <row r="2" spans="1:10" ht="30" x14ac:dyDescent="0.25">
      <c r="A2" s="15" t="s">
        <v>16558</v>
      </c>
      <c r="B2" s="15" t="s">
        <v>16559</v>
      </c>
      <c r="C2" s="15" t="s">
        <v>16560</v>
      </c>
      <c r="D2" s="15" t="s">
        <v>16561</v>
      </c>
      <c r="E2" s="15" t="s">
        <v>16562</v>
      </c>
      <c r="F2" s="15" t="s">
        <v>16563</v>
      </c>
      <c r="G2" s="15" t="s">
        <v>16564</v>
      </c>
      <c r="H2" s="15" t="s">
        <v>16565</v>
      </c>
      <c r="I2" s="15" t="s">
        <v>16566</v>
      </c>
      <c r="J2" s="15" t="s">
        <v>16567</v>
      </c>
    </row>
    <row r="3" spans="1:10" ht="15" customHeight="1" x14ac:dyDescent="0.25">
      <c r="A3" s="99" t="s">
        <v>16568</v>
      </c>
      <c r="B3" s="99"/>
      <c r="C3" s="99"/>
      <c r="D3" s="99"/>
      <c r="E3" s="99"/>
      <c r="F3" s="99"/>
      <c r="G3" s="99"/>
      <c r="H3" s="99"/>
      <c r="I3" s="99"/>
      <c r="J3" s="99"/>
    </row>
    <row r="4" spans="1:10" ht="30" x14ac:dyDescent="0.25">
      <c r="A4" s="38">
        <v>11922943</v>
      </c>
      <c r="B4" s="15" t="s">
        <v>16569</v>
      </c>
      <c r="C4" s="15" t="s">
        <v>16570</v>
      </c>
      <c r="D4" s="38">
        <v>147130</v>
      </c>
      <c r="E4" s="15" t="s">
        <v>16571</v>
      </c>
      <c r="F4" s="38" t="s">
        <v>16572</v>
      </c>
      <c r="G4" s="38" t="s">
        <v>16572</v>
      </c>
      <c r="H4" s="38"/>
      <c r="I4" s="39">
        <f>-65/-56</f>
        <v>1.1607142857142858</v>
      </c>
      <c r="J4" s="15"/>
    </row>
    <row r="5" spans="1:10" ht="30" x14ac:dyDescent="0.25">
      <c r="A5" s="38">
        <v>10760789</v>
      </c>
      <c r="B5" s="15" t="s">
        <v>16573</v>
      </c>
      <c r="C5" s="15" t="s">
        <v>16574</v>
      </c>
      <c r="D5" s="38">
        <v>147120</v>
      </c>
      <c r="E5" s="15" t="s">
        <v>16571</v>
      </c>
      <c r="F5" s="38" t="s">
        <v>16575</v>
      </c>
      <c r="G5" s="38" t="s">
        <v>16575</v>
      </c>
      <c r="H5" s="38"/>
      <c r="I5" s="15"/>
      <c r="J5" s="15"/>
    </row>
    <row r="6" spans="1:10" x14ac:dyDescent="0.25">
      <c r="A6" s="38">
        <v>8036173</v>
      </c>
      <c r="B6" s="15" t="s">
        <v>16576</v>
      </c>
      <c r="C6" s="15" t="s">
        <v>16577</v>
      </c>
      <c r="D6" s="38">
        <v>107720</v>
      </c>
      <c r="E6" s="15" t="s">
        <v>16571</v>
      </c>
      <c r="F6" s="38" t="s">
        <v>16578</v>
      </c>
      <c r="G6" s="38" t="s">
        <v>16578</v>
      </c>
      <c r="H6" s="38" t="s">
        <v>16579</v>
      </c>
      <c r="I6" s="15">
        <v>-159</v>
      </c>
      <c r="J6" s="15" t="s">
        <v>16580</v>
      </c>
    </row>
    <row r="7" spans="1:10" ht="30" x14ac:dyDescent="0.25">
      <c r="A7" s="38">
        <v>10022897</v>
      </c>
      <c r="B7" s="15" t="s">
        <v>16581</v>
      </c>
      <c r="C7" s="15" t="s">
        <v>16582</v>
      </c>
      <c r="D7" s="38">
        <v>134637</v>
      </c>
      <c r="E7" s="15" t="s">
        <v>16571</v>
      </c>
      <c r="F7" s="38" t="s">
        <v>16583</v>
      </c>
      <c r="G7" s="38" t="s">
        <v>16583</v>
      </c>
      <c r="H7" s="38" t="s">
        <v>16584</v>
      </c>
      <c r="I7" s="15">
        <f>-295/-286</f>
        <v>1.0314685314685315</v>
      </c>
      <c r="J7" s="15" t="s">
        <v>16585</v>
      </c>
    </row>
    <row r="8" spans="1:10" ht="30" x14ac:dyDescent="0.25">
      <c r="A8" s="38">
        <v>12374807</v>
      </c>
      <c r="B8" s="15" t="s">
        <v>16586</v>
      </c>
      <c r="C8" s="15" t="s">
        <v>16587</v>
      </c>
      <c r="D8" s="38">
        <v>186740</v>
      </c>
      <c r="E8" s="15" t="s">
        <v>16571</v>
      </c>
      <c r="F8" s="38" t="s">
        <v>16588</v>
      </c>
      <c r="G8" s="38" t="s">
        <v>16588</v>
      </c>
      <c r="H8" s="38" t="s">
        <v>16589</v>
      </c>
      <c r="I8" s="15" t="s">
        <v>16590</v>
      </c>
      <c r="J8" s="15" t="s">
        <v>16591</v>
      </c>
    </row>
    <row r="9" spans="1:10" ht="60" x14ac:dyDescent="0.25">
      <c r="A9" s="38">
        <v>11751888</v>
      </c>
      <c r="B9" s="15" t="s">
        <v>16592</v>
      </c>
      <c r="C9" s="15" t="s">
        <v>16593</v>
      </c>
      <c r="D9" s="38">
        <v>300386</v>
      </c>
      <c r="E9" s="15" t="s">
        <v>16571</v>
      </c>
      <c r="F9" s="38" t="s">
        <v>16594</v>
      </c>
      <c r="G9" s="38" t="s">
        <v>16594</v>
      </c>
      <c r="H9" s="38" t="s">
        <v>16595</v>
      </c>
      <c r="I9" s="15" t="s">
        <v>16596</v>
      </c>
      <c r="J9" s="15" t="s">
        <v>16597</v>
      </c>
    </row>
    <row r="10" spans="1:10" x14ac:dyDescent="0.25">
      <c r="A10" s="38">
        <v>9845534</v>
      </c>
      <c r="B10" s="15" t="s">
        <v>16598</v>
      </c>
      <c r="C10" s="15" t="s">
        <v>16599</v>
      </c>
      <c r="D10" s="38">
        <v>131195</v>
      </c>
      <c r="E10" s="15" t="s">
        <v>16571</v>
      </c>
      <c r="F10" s="38" t="s">
        <v>16600</v>
      </c>
      <c r="G10" s="38" t="s">
        <v>16600</v>
      </c>
      <c r="H10" s="38" t="s">
        <v>16601</v>
      </c>
      <c r="I10" s="15">
        <f>-218/-210</f>
        <v>1.0380952380952382</v>
      </c>
      <c r="J10" s="15" t="s">
        <v>16602</v>
      </c>
    </row>
    <row r="11" spans="1:10" ht="30" x14ac:dyDescent="0.25">
      <c r="A11" s="38">
        <v>8970974</v>
      </c>
      <c r="B11" s="15" t="s">
        <v>16603</v>
      </c>
      <c r="C11" s="15" t="s">
        <v>16604</v>
      </c>
      <c r="D11" s="38">
        <v>147840</v>
      </c>
      <c r="E11" s="15" t="s">
        <v>16571</v>
      </c>
      <c r="F11" s="38" t="s">
        <v>16605</v>
      </c>
      <c r="G11" s="38" t="s">
        <v>16605</v>
      </c>
      <c r="H11" s="38" t="s">
        <v>16606</v>
      </c>
      <c r="I11" s="15">
        <f>-185/-177</f>
        <v>1.0451977401129944</v>
      </c>
      <c r="J11" s="15" t="s">
        <v>16607</v>
      </c>
    </row>
    <row r="12" spans="1:10" x14ac:dyDescent="0.25">
      <c r="A12" s="38">
        <v>12208876</v>
      </c>
      <c r="B12" s="15" t="s">
        <v>16608</v>
      </c>
      <c r="C12" s="15" t="s">
        <v>16609</v>
      </c>
      <c r="D12" s="38">
        <v>187680</v>
      </c>
      <c r="E12" s="15" t="s">
        <v>16571</v>
      </c>
      <c r="F12" s="38" t="s">
        <v>16610</v>
      </c>
      <c r="G12" s="38" t="s">
        <v>16610</v>
      </c>
      <c r="H12" s="38" t="s">
        <v>16611</v>
      </c>
      <c r="I12" s="15">
        <f>-692/-683</f>
        <v>1.0131771595900438</v>
      </c>
      <c r="J12" s="15" t="s">
        <v>16612</v>
      </c>
    </row>
    <row r="13" spans="1:10" ht="30" x14ac:dyDescent="0.25">
      <c r="A13" s="38">
        <v>1508203</v>
      </c>
      <c r="B13" s="15" t="s">
        <v>16613</v>
      </c>
      <c r="C13" s="15" t="s">
        <v>16614</v>
      </c>
      <c r="D13" s="38">
        <v>147730</v>
      </c>
      <c r="E13" s="15" t="s">
        <v>16571</v>
      </c>
      <c r="F13" s="38" t="s">
        <v>16615</v>
      </c>
      <c r="G13" s="38" t="s">
        <v>16615</v>
      </c>
      <c r="H13" s="38" t="s">
        <v>16616</v>
      </c>
      <c r="I13" s="15">
        <f>-267/-258</f>
        <v>1.0348837209302326</v>
      </c>
      <c r="J13" s="15" t="s">
        <v>16617</v>
      </c>
    </row>
    <row r="14" spans="1:10" ht="30" x14ac:dyDescent="0.25">
      <c r="A14" s="38">
        <v>1710341</v>
      </c>
      <c r="B14" s="15" t="s">
        <v>16618</v>
      </c>
      <c r="C14" s="15" t="s">
        <v>16619</v>
      </c>
      <c r="D14" s="38">
        <v>131210</v>
      </c>
      <c r="E14" s="15" t="s">
        <v>16571</v>
      </c>
      <c r="F14" s="38" t="s">
        <v>16620</v>
      </c>
      <c r="G14" s="38" t="s">
        <v>16620</v>
      </c>
      <c r="H14" s="38" t="s">
        <v>16621</v>
      </c>
      <c r="I14" s="15" t="s">
        <v>16622</v>
      </c>
      <c r="J14" s="15" t="s">
        <v>16623</v>
      </c>
    </row>
    <row r="15" spans="1:10" x14ac:dyDescent="0.25">
      <c r="A15" s="38">
        <v>8051093</v>
      </c>
      <c r="B15" s="15" t="s">
        <v>16624</v>
      </c>
      <c r="C15" s="15" t="s">
        <v>16625</v>
      </c>
      <c r="D15" s="38">
        <v>191170</v>
      </c>
      <c r="E15" s="15" t="s">
        <v>16571</v>
      </c>
      <c r="F15" s="38" t="s">
        <v>16626</v>
      </c>
      <c r="G15" s="38" t="s">
        <v>16626</v>
      </c>
      <c r="H15" s="38" t="s">
        <v>16627</v>
      </c>
      <c r="I15" s="15">
        <f>49/68</f>
        <v>0.72058823529411764</v>
      </c>
      <c r="J15" s="15" t="s">
        <v>16628</v>
      </c>
    </row>
    <row r="16" spans="1:10" x14ac:dyDescent="0.25">
      <c r="A16" s="38">
        <v>11035101</v>
      </c>
      <c r="B16" s="15" t="s">
        <v>16629</v>
      </c>
      <c r="C16" s="15" t="s">
        <v>16630</v>
      </c>
      <c r="D16" s="38">
        <v>123260</v>
      </c>
      <c r="E16" s="15" t="s">
        <v>16571</v>
      </c>
      <c r="F16" s="38" t="s">
        <v>16631</v>
      </c>
      <c r="G16" s="38" t="s">
        <v>16631</v>
      </c>
      <c r="H16" s="38" t="s">
        <v>16632</v>
      </c>
      <c r="I16" s="15">
        <f>-50/-41</f>
        <v>1.2195121951219512</v>
      </c>
      <c r="J16" s="15" t="s">
        <v>16633</v>
      </c>
    </row>
    <row r="17" spans="1:10" ht="30" x14ac:dyDescent="0.25">
      <c r="A17" s="38">
        <v>8605359</v>
      </c>
      <c r="B17" s="15" t="s">
        <v>16634</v>
      </c>
      <c r="C17" s="15" t="s">
        <v>16635</v>
      </c>
      <c r="D17" s="38">
        <v>147760</v>
      </c>
      <c r="E17" s="15" t="s">
        <v>16571</v>
      </c>
      <c r="F17" s="38" t="s">
        <v>16636</v>
      </c>
      <c r="G17" s="38" t="s">
        <v>16636</v>
      </c>
      <c r="H17" s="38" t="s">
        <v>16637</v>
      </c>
      <c r="I17" s="15" t="s">
        <v>16638</v>
      </c>
      <c r="J17" s="15" t="s">
        <v>16639</v>
      </c>
    </row>
    <row r="18" spans="1:10" x14ac:dyDescent="0.25">
      <c r="A18" s="38">
        <v>8413223</v>
      </c>
      <c r="B18" s="15" t="s">
        <v>16640</v>
      </c>
      <c r="C18" s="15" t="s">
        <v>16641</v>
      </c>
      <c r="D18" s="38">
        <v>147720</v>
      </c>
      <c r="E18" s="15" t="s">
        <v>16571</v>
      </c>
      <c r="F18" s="38" t="s">
        <v>16642</v>
      </c>
      <c r="G18" s="38" t="s">
        <v>16642</v>
      </c>
      <c r="H18" s="38" t="s">
        <v>16643</v>
      </c>
      <c r="I18" s="15">
        <f>-300/-289</f>
        <v>1.0380622837370241</v>
      </c>
      <c r="J18" s="15" t="s">
        <v>16644</v>
      </c>
    </row>
    <row r="19" spans="1:10" x14ac:dyDescent="0.25">
      <c r="A19" s="38">
        <v>7930581</v>
      </c>
      <c r="B19" s="15" t="s">
        <v>16645</v>
      </c>
      <c r="C19" s="15" t="s">
        <v>16646</v>
      </c>
      <c r="D19" s="38">
        <v>147679</v>
      </c>
      <c r="E19" s="15" t="s">
        <v>16571</v>
      </c>
      <c r="F19" s="38" t="s">
        <v>16647</v>
      </c>
      <c r="G19" s="38" t="s">
        <v>16647</v>
      </c>
      <c r="H19" s="38" t="s">
        <v>16648</v>
      </c>
      <c r="I19" s="15">
        <f>-93/-84</f>
        <v>1.1071428571428572</v>
      </c>
      <c r="J19" s="15" t="s">
        <v>16649</v>
      </c>
    </row>
    <row r="20" spans="1:10" x14ac:dyDescent="0.25">
      <c r="A20" s="38">
        <v>9840284</v>
      </c>
      <c r="B20" s="15" t="s">
        <v>16650</v>
      </c>
      <c r="C20" s="15" t="s">
        <v>16651</v>
      </c>
      <c r="D20" s="38">
        <v>601373</v>
      </c>
      <c r="E20" s="15" t="s">
        <v>16571</v>
      </c>
      <c r="F20" s="38" t="s">
        <v>16652</v>
      </c>
      <c r="G20" s="38" t="s">
        <v>16652</v>
      </c>
      <c r="H20" s="38" t="s">
        <v>16653</v>
      </c>
      <c r="I20" s="15">
        <v>-682</v>
      </c>
      <c r="J20" s="15" t="s">
        <v>16654</v>
      </c>
    </row>
    <row r="21" spans="1:10" x14ac:dyDescent="0.25">
      <c r="A21" s="38">
        <v>8207232</v>
      </c>
      <c r="B21" s="15" t="s">
        <v>16655</v>
      </c>
      <c r="C21" s="15" t="s">
        <v>16656</v>
      </c>
      <c r="D21" s="38">
        <v>146930</v>
      </c>
      <c r="E21" s="15" t="s">
        <v>16571</v>
      </c>
      <c r="F21" s="38" t="s">
        <v>16657</v>
      </c>
      <c r="G21" s="38" t="s">
        <v>16657</v>
      </c>
      <c r="H21" s="38"/>
      <c r="I21" s="15">
        <f>-82/-72</f>
        <v>1.1388888888888888</v>
      </c>
      <c r="J21" s="15" t="s">
        <v>16658</v>
      </c>
    </row>
    <row r="22" spans="1:10" x14ac:dyDescent="0.25">
      <c r="A22" s="38">
        <v>2497518</v>
      </c>
      <c r="B22" s="15" t="s">
        <v>16659</v>
      </c>
      <c r="C22" s="15" t="s">
        <v>16660</v>
      </c>
      <c r="D22" s="38">
        <v>147680</v>
      </c>
      <c r="E22" s="15" t="s">
        <v>16571</v>
      </c>
      <c r="F22" s="38" t="s">
        <v>16661</v>
      </c>
      <c r="G22" s="38" t="s">
        <v>16661</v>
      </c>
      <c r="H22" s="38" t="s">
        <v>16662</v>
      </c>
      <c r="I22" s="15">
        <f>-206/-195</f>
        <v>1.0564102564102564</v>
      </c>
      <c r="J22" s="15" t="s">
        <v>16663</v>
      </c>
    </row>
    <row r="23" spans="1:10" x14ac:dyDescent="0.25">
      <c r="A23" s="38">
        <v>8663174</v>
      </c>
      <c r="B23" s="15" t="s">
        <v>16664</v>
      </c>
      <c r="C23" s="15" t="s">
        <v>16665</v>
      </c>
      <c r="D23" s="38">
        <v>146931</v>
      </c>
      <c r="E23" s="15" t="s">
        <v>16571</v>
      </c>
      <c r="F23" s="38" t="s">
        <v>16666</v>
      </c>
      <c r="G23" s="38" t="s">
        <v>16666</v>
      </c>
      <c r="H23" s="38" t="s">
        <v>16667</v>
      </c>
      <c r="I23" s="15">
        <f>-59/-50</f>
        <v>1.18</v>
      </c>
      <c r="J23" s="15" t="s">
        <v>16668</v>
      </c>
    </row>
    <row r="24" spans="1:10" ht="75" x14ac:dyDescent="0.25">
      <c r="A24" s="38">
        <v>7699330</v>
      </c>
      <c r="B24" s="15" t="s">
        <v>16669</v>
      </c>
      <c r="C24" s="15" t="s">
        <v>16670</v>
      </c>
      <c r="D24" s="38">
        <v>170260</v>
      </c>
      <c r="E24" s="15" t="s">
        <v>16571</v>
      </c>
      <c r="F24" s="38" t="s">
        <v>16671</v>
      </c>
      <c r="G24" s="38" t="s">
        <v>16671</v>
      </c>
      <c r="H24" s="38" t="s">
        <v>16672</v>
      </c>
      <c r="I24" s="15" t="s">
        <v>16673</v>
      </c>
      <c r="J24" s="15" t="s">
        <v>16674</v>
      </c>
    </row>
    <row r="25" spans="1:10" ht="45" x14ac:dyDescent="0.25">
      <c r="A25" s="38" t="s">
        <v>16675</v>
      </c>
      <c r="B25" s="15" t="s">
        <v>16676</v>
      </c>
      <c r="C25" s="15" t="s">
        <v>16677</v>
      </c>
      <c r="D25" s="38">
        <v>191160</v>
      </c>
      <c r="E25" s="15" t="s">
        <v>16571</v>
      </c>
      <c r="F25" s="38" t="s">
        <v>16678</v>
      </c>
      <c r="G25" s="38" t="s">
        <v>16678</v>
      </c>
      <c r="H25" s="38" t="s">
        <v>16679</v>
      </c>
      <c r="I25" s="15" t="s">
        <v>16680</v>
      </c>
      <c r="J25" s="15" t="s">
        <v>16681</v>
      </c>
    </row>
    <row r="26" spans="1:10" x14ac:dyDescent="0.25">
      <c r="A26" s="38">
        <v>9541585</v>
      </c>
      <c r="B26" s="15" t="s">
        <v>16682</v>
      </c>
      <c r="C26" s="15" t="s">
        <v>16683</v>
      </c>
      <c r="D26" s="38">
        <v>153440</v>
      </c>
      <c r="E26" s="15" t="s">
        <v>16571</v>
      </c>
      <c r="F26" s="38" t="s">
        <v>16684</v>
      </c>
      <c r="G26" s="38" t="s">
        <v>16684</v>
      </c>
      <c r="H26" s="38" t="s">
        <v>16685</v>
      </c>
      <c r="I26" s="15">
        <f>-99/-89</f>
        <v>1.1123595505617978</v>
      </c>
      <c r="J26" s="15" t="s">
        <v>16686</v>
      </c>
    </row>
    <row r="27" spans="1:10" x14ac:dyDescent="0.25">
      <c r="A27" s="38">
        <v>8972179</v>
      </c>
      <c r="B27" s="15" t="s">
        <v>16687</v>
      </c>
      <c r="C27" s="15" t="s">
        <v>16688</v>
      </c>
      <c r="D27" s="38">
        <v>147620</v>
      </c>
      <c r="E27" s="15" t="s">
        <v>16571</v>
      </c>
      <c r="F27" s="38" t="s">
        <v>16689</v>
      </c>
      <c r="G27" s="38" t="s">
        <v>16689</v>
      </c>
      <c r="H27" s="38"/>
      <c r="I27" s="15">
        <f>-73/-63</f>
        <v>1.1587301587301588</v>
      </c>
      <c r="J27" s="15" t="s">
        <v>16690</v>
      </c>
    </row>
    <row r="28" spans="1:10" ht="30" x14ac:dyDescent="0.25">
      <c r="A28" s="38">
        <v>12208876</v>
      </c>
      <c r="B28" s="15" t="s">
        <v>16691</v>
      </c>
      <c r="C28" s="15" t="s">
        <v>16692</v>
      </c>
      <c r="D28" s="38">
        <v>107269</v>
      </c>
      <c r="E28" s="15" t="s">
        <v>16571</v>
      </c>
      <c r="F28" s="38" t="s">
        <v>16693</v>
      </c>
      <c r="G28" s="38" t="s">
        <v>16693</v>
      </c>
      <c r="H28" s="38"/>
      <c r="I28" s="15">
        <f>87/97</f>
        <v>0.89690721649484539</v>
      </c>
      <c r="J28" s="15" t="s">
        <v>16694</v>
      </c>
    </row>
    <row r="29" spans="1:10" x14ac:dyDescent="0.25">
      <c r="A29" s="38">
        <v>8607810</v>
      </c>
      <c r="B29" s="15" t="s">
        <v>16695</v>
      </c>
      <c r="C29" s="15" t="s">
        <v>16696</v>
      </c>
      <c r="D29" s="38">
        <v>163730</v>
      </c>
      <c r="E29" s="15" t="s">
        <v>16571</v>
      </c>
      <c r="F29" s="38" t="s">
        <v>16697</v>
      </c>
      <c r="G29" s="38" t="s">
        <v>16697</v>
      </c>
      <c r="H29" s="38" t="s">
        <v>16698</v>
      </c>
      <c r="I29" s="15">
        <f>-115/-106</f>
        <v>1.0849056603773586</v>
      </c>
      <c r="J29" s="15" t="s">
        <v>16699</v>
      </c>
    </row>
    <row r="30" spans="1:10" ht="60" x14ac:dyDescent="0.25">
      <c r="A30" s="38">
        <v>10492402</v>
      </c>
      <c r="B30" s="15" t="s">
        <v>16700</v>
      </c>
      <c r="C30" s="15" t="s">
        <v>16701</v>
      </c>
      <c r="D30" s="38">
        <v>147460</v>
      </c>
      <c r="E30" s="15" t="s">
        <v>16571</v>
      </c>
      <c r="F30" s="38" t="s">
        <v>16702</v>
      </c>
      <c r="G30" s="38" t="s">
        <v>16702</v>
      </c>
      <c r="H30" s="38" t="s">
        <v>16703</v>
      </c>
      <c r="I30" s="15" t="s">
        <v>16704</v>
      </c>
      <c r="J30" s="15" t="s">
        <v>16705</v>
      </c>
    </row>
    <row r="31" spans="1:10" ht="30" x14ac:dyDescent="0.25">
      <c r="A31" s="38">
        <v>10744679</v>
      </c>
      <c r="B31" s="15" t="s">
        <v>16706</v>
      </c>
      <c r="C31" s="15" t="s">
        <v>16707</v>
      </c>
      <c r="D31" s="38">
        <v>134638</v>
      </c>
      <c r="E31" s="15" t="s">
        <v>16571</v>
      </c>
      <c r="F31" s="38" t="s">
        <v>16708</v>
      </c>
      <c r="G31" s="38" t="s">
        <v>16708</v>
      </c>
      <c r="H31" s="38" t="s">
        <v>16709</v>
      </c>
      <c r="I31" s="15">
        <v>-1088</v>
      </c>
      <c r="J31" s="15"/>
    </row>
    <row r="32" spans="1:10" ht="30" x14ac:dyDescent="0.25">
      <c r="A32" s="38">
        <v>9191851</v>
      </c>
      <c r="B32" s="15" t="s">
        <v>16710</v>
      </c>
      <c r="C32" s="15" t="s">
        <v>16711</v>
      </c>
      <c r="D32" s="38">
        <v>147681</v>
      </c>
      <c r="E32" s="15" t="s">
        <v>16571</v>
      </c>
      <c r="F32" s="38" t="s">
        <v>16712</v>
      </c>
      <c r="G32" s="38" t="s">
        <v>16712</v>
      </c>
      <c r="H32" s="38" t="s">
        <v>16713</v>
      </c>
      <c r="I32" s="15">
        <v>-690</v>
      </c>
      <c r="J32" s="15" t="s">
        <v>16714</v>
      </c>
    </row>
    <row r="33" spans="1:10" x14ac:dyDescent="0.25">
      <c r="A33" s="38">
        <v>9446586</v>
      </c>
      <c r="B33" s="15" t="s">
        <v>16715</v>
      </c>
      <c r="C33" s="15" t="s">
        <v>16716</v>
      </c>
      <c r="D33" s="38">
        <v>600337</v>
      </c>
      <c r="E33" s="15" t="s">
        <v>16571</v>
      </c>
      <c r="F33" s="38" t="s">
        <v>16717</v>
      </c>
      <c r="G33" s="38" t="s">
        <v>16717</v>
      </c>
      <c r="H33" s="38" t="s">
        <v>16718</v>
      </c>
      <c r="I33" s="15">
        <f>-64/-55</f>
        <v>1.1636363636363636</v>
      </c>
      <c r="J33" s="15" t="s">
        <v>16719</v>
      </c>
    </row>
    <row r="34" spans="1:10" x14ac:dyDescent="0.25">
      <c r="A34" s="38">
        <v>1912581</v>
      </c>
      <c r="B34" s="15" t="s">
        <v>16720</v>
      </c>
      <c r="C34" s="15" t="s">
        <v>16721</v>
      </c>
      <c r="D34" s="38">
        <v>120420</v>
      </c>
      <c r="E34" s="15" t="s">
        <v>16571</v>
      </c>
      <c r="F34" s="38" t="s">
        <v>16722</v>
      </c>
      <c r="G34" s="38" t="s">
        <v>16722</v>
      </c>
      <c r="H34" s="38" t="s">
        <v>16723</v>
      </c>
      <c r="I34" s="15">
        <f>-377/-368</f>
        <v>1.0244565217391304</v>
      </c>
      <c r="J34" s="15" t="s">
        <v>16674</v>
      </c>
    </row>
    <row r="35" spans="1:10" ht="30" x14ac:dyDescent="0.25">
      <c r="A35" s="38" t="s">
        <v>16724</v>
      </c>
      <c r="B35" s="15" t="s">
        <v>16725</v>
      </c>
      <c r="C35" s="15" t="s">
        <v>16726</v>
      </c>
      <c r="D35" s="38">
        <v>138960</v>
      </c>
      <c r="E35" s="15" t="s">
        <v>16571</v>
      </c>
      <c r="F35" s="38" t="s">
        <v>16727</v>
      </c>
      <c r="G35" s="38" t="s">
        <v>16727</v>
      </c>
      <c r="H35" s="38" t="s">
        <v>16728</v>
      </c>
      <c r="I35" s="15" t="s">
        <v>16729</v>
      </c>
      <c r="J35" s="15" t="s">
        <v>16730</v>
      </c>
    </row>
    <row r="36" spans="1:10" x14ac:dyDescent="0.25">
      <c r="A36" s="38">
        <v>7513199</v>
      </c>
      <c r="B36" s="15" t="s">
        <v>16731</v>
      </c>
      <c r="C36" s="15" t="s">
        <v>16732</v>
      </c>
      <c r="D36" s="38">
        <v>138970</v>
      </c>
      <c r="E36" s="15" t="s">
        <v>16571</v>
      </c>
      <c r="F36" s="38" t="s">
        <v>16733</v>
      </c>
      <c r="G36" s="38" t="s">
        <v>16733</v>
      </c>
      <c r="H36" s="38" t="s">
        <v>16734</v>
      </c>
      <c r="I36" s="15">
        <f>-179/-188</f>
        <v>0.9521276595744681</v>
      </c>
      <c r="J36" s="15" t="s">
        <v>16735</v>
      </c>
    </row>
    <row r="37" spans="1:10" x14ac:dyDescent="0.25">
      <c r="A37" s="38">
        <v>8546677</v>
      </c>
      <c r="B37" s="15" t="s">
        <v>16736</v>
      </c>
      <c r="C37" s="15" t="s">
        <v>16737</v>
      </c>
      <c r="D37" s="38">
        <v>134660</v>
      </c>
      <c r="E37" s="15" t="s">
        <v>16571</v>
      </c>
      <c r="F37" s="38" t="s">
        <v>16738</v>
      </c>
      <c r="G37" s="38" t="s">
        <v>16738</v>
      </c>
      <c r="H37" s="38" t="s">
        <v>16739</v>
      </c>
      <c r="I37" s="15">
        <f>-96/-86</f>
        <v>1.1162790697674418</v>
      </c>
      <c r="J37" s="15" t="s">
        <v>16740</v>
      </c>
    </row>
    <row r="38" spans="1:10" x14ac:dyDescent="0.25">
      <c r="A38" s="38">
        <v>9058597</v>
      </c>
      <c r="B38" s="15" t="s">
        <v>16741</v>
      </c>
      <c r="C38" s="15" t="s">
        <v>16742</v>
      </c>
      <c r="D38" s="38">
        <v>125860</v>
      </c>
      <c r="E38" s="15" t="s">
        <v>16571</v>
      </c>
      <c r="F38" s="38" t="s">
        <v>16743</v>
      </c>
      <c r="G38" s="38" t="s">
        <v>16743</v>
      </c>
      <c r="H38" s="38" t="s">
        <v>16744</v>
      </c>
      <c r="I38" s="15">
        <f>-830/-820</f>
        <v>1.0121951219512195</v>
      </c>
      <c r="J38" s="15" t="s">
        <v>16745</v>
      </c>
    </row>
    <row r="39" spans="1:10" ht="45" x14ac:dyDescent="0.25">
      <c r="A39" s="38">
        <v>14500744</v>
      </c>
      <c r="B39" s="15" t="s">
        <v>16746</v>
      </c>
      <c r="C39" s="15" t="s">
        <v>16747</v>
      </c>
      <c r="D39" s="38">
        <v>600018</v>
      </c>
      <c r="E39" s="15" t="s">
        <v>16571</v>
      </c>
      <c r="F39" s="38" t="s">
        <v>16748</v>
      </c>
      <c r="G39" s="38" t="s">
        <v>16748</v>
      </c>
      <c r="H39" s="38" t="s">
        <v>16749</v>
      </c>
      <c r="I39" s="15" t="s">
        <v>16750</v>
      </c>
      <c r="J39" s="15" t="s">
        <v>16751</v>
      </c>
    </row>
    <row r="40" spans="1:10" x14ac:dyDescent="0.25">
      <c r="A40" s="38">
        <v>10403752</v>
      </c>
      <c r="B40" s="15" t="s">
        <v>16752</v>
      </c>
      <c r="C40" s="15" t="s">
        <v>16753</v>
      </c>
      <c r="D40" s="38">
        <v>173393</v>
      </c>
      <c r="E40" s="15" t="s">
        <v>16571</v>
      </c>
      <c r="F40" s="38" t="s">
        <v>16754</v>
      </c>
      <c r="G40" s="38" t="s">
        <v>16754</v>
      </c>
      <c r="H40" s="38"/>
      <c r="I40" s="15">
        <f>-1099/-610</f>
        <v>1.8016393442622951</v>
      </c>
      <c r="J40" s="15"/>
    </row>
    <row r="41" spans="1:10" ht="45" x14ac:dyDescent="0.25">
      <c r="A41" s="38" t="s">
        <v>16755</v>
      </c>
      <c r="B41" s="15" t="s">
        <v>16756</v>
      </c>
      <c r="C41" s="15" t="s">
        <v>16757</v>
      </c>
      <c r="D41" s="38">
        <v>600262</v>
      </c>
      <c r="E41" s="15" t="s">
        <v>16571</v>
      </c>
      <c r="F41" s="38" t="s">
        <v>16758</v>
      </c>
      <c r="G41" s="38" t="s">
        <v>16758</v>
      </c>
      <c r="H41" s="38" t="s">
        <v>16759</v>
      </c>
      <c r="I41" s="15" t="s">
        <v>16760</v>
      </c>
      <c r="J41" s="15" t="s">
        <v>16761</v>
      </c>
    </row>
    <row r="42" spans="1:10" ht="30" x14ac:dyDescent="0.25">
      <c r="A42" s="38">
        <v>12023897</v>
      </c>
      <c r="B42" s="15" t="s">
        <v>16762</v>
      </c>
      <c r="C42" s="15" t="s">
        <v>16763</v>
      </c>
      <c r="D42" s="38">
        <v>600228</v>
      </c>
      <c r="E42" s="15" t="s">
        <v>16571</v>
      </c>
      <c r="F42" s="38" t="s">
        <v>16764</v>
      </c>
      <c r="G42" s="38" t="s">
        <v>16764</v>
      </c>
      <c r="H42" s="38" t="s">
        <v>16765</v>
      </c>
      <c r="I42" s="15">
        <v>-506</v>
      </c>
      <c r="J42" s="15" t="s">
        <v>16766</v>
      </c>
    </row>
    <row r="43" spans="1:10" ht="30" x14ac:dyDescent="0.25">
      <c r="A43" s="38">
        <v>1379595</v>
      </c>
      <c r="B43" s="15" t="s">
        <v>16767</v>
      </c>
      <c r="C43" s="15" t="s">
        <v>16768</v>
      </c>
      <c r="D43" s="38">
        <v>192225</v>
      </c>
      <c r="E43" s="15" t="s">
        <v>16571</v>
      </c>
      <c r="F43" s="38" t="s">
        <v>16769</v>
      </c>
      <c r="G43" s="38" t="s">
        <v>16769</v>
      </c>
      <c r="H43" s="38" t="s">
        <v>16770</v>
      </c>
      <c r="I43" s="15" t="s">
        <v>16771</v>
      </c>
      <c r="J43" s="15" t="s">
        <v>16772</v>
      </c>
    </row>
    <row r="44" spans="1:10" ht="30" x14ac:dyDescent="0.25">
      <c r="A44" s="38" t="s">
        <v>16773</v>
      </c>
      <c r="B44" s="15" t="s">
        <v>16774</v>
      </c>
      <c r="C44" s="15" t="s">
        <v>16775</v>
      </c>
      <c r="D44" s="38">
        <v>600214</v>
      </c>
      <c r="E44" s="15" t="s">
        <v>16571</v>
      </c>
      <c r="F44" s="38" t="s">
        <v>16776</v>
      </c>
      <c r="G44" s="38" t="s">
        <v>16776</v>
      </c>
      <c r="H44" s="38" t="s">
        <v>16777</v>
      </c>
      <c r="I44" s="15" t="s">
        <v>16778</v>
      </c>
      <c r="J44" s="15" t="s">
        <v>16779</v>
      </c>
    </row>
    <row r="45" spans="1:10" x14ac:dyDescent="0.25">
      <c r="A45" s="38">
        <v>7729529</v>
      </c>
      <c r="B45" s="15" t="s">
        <v>16780</v>
      </c>
      <c r="C45" s="15" t="s">
        <v>16781</v>
      </c>
      <c r="D45" s="38">
        <v>603741</v>
      </c>
      <c r="E45" s="15" t="s">
        <v>16571</v>
      </c>
      <c r="F45" s="38" t="s">
        <v>16782</v>
      </c>
      <c r="G45" s="38" t="s">
        <v>16782</v>
      </c>
      <c r="H45" s="38" t="s">
        <v>16783</v>
      </c>
      <c r="I45" s="15">
        <v>-505</v>
      </c>
      <c r="J45" s="15" t="s">
        <v>16784</v>
      </c>
    </row>
    <row r="46" spans="1:10" ht="45" x14ac:dyDescent="0.25">
      <c r="A46" s="38">
        <v>12226754</v>
      </c>
      <c r="B46" s="15" t="s">
        <v>16785</v>
      </c>
      <c r="C46" s="15" t="s">
        <v>16786</v>
      </c>
      <c r="D46" s="38">
        <v>600039</v>
      </c>
      <c r="E46" s="15" t="s">
        <v>16571</v>
      </c>
      <c r="F46" s="38" t="s">
        <v>16787</v>
      </c>
      <c r="G46" s="38" t="s">
        <v>16787</v>
      </c>
      <c r="H46" s="38" t="s">
        <v>16788</v>
      </c>
      <c r="I46" s="15" t="s">
        <v>16789</v>
      </c>
      <c r="J46" s="15" t="s">
        <v>16790</v>
      </c>
    </row>
    <row r="47" spans="1:10" ht="45" x14ac:dyDescent="0.25">
      <c r="A47" s="38">
        <v>11313274</v>
      </c>
      <c r="B47" s="15" t="s">
        <v>16791</v>
      </c>
      <c r="C47" s="15" t="s">
        <v>16792</v>
      </c>
      <c r="D47" s="38">
        <v>109535</v>
      </c>
      <c r="E47" s="15" t="s">
        <v>16571</v>
      </c>
      <c r="F47" s="38" t="s">
        <v>16793</v>
      </c>
      <c r="G47" s="38" t="s">
        <v>16793</v>
      </c>
      <c r="H47" s="38" t="s">
        <v>16794</v>
      </c>
      <c r="I47" s="15" t="s">
        <v>16795</v>
      </c>
      <c r="J47" s="15" t="s">
        <v>16796</v>
      </c>
    </row>
    <row r="48" spans="1:10" ht="30" x14ac:dyDescent="0.25">
      <c r="A48" s="38">
        <v>12706838</v>
      </c>
      <c r="B48" s="15" t="s">
        <v>16797</v>
      </c>
      <c r="C48" s="15" t="s">
        <v>16798</v>
      </c>
      <c r="D48" s="38">
        <v>602250</v>
      </c>
      <c r="E48" s="15" t="s">
        <v>16571</v>
      </c>
      <c r="F48" s="38" t="s">
        <v>16799</v>
      </c>
      <c r="G48" s="38" t="s">
        <v>16799</v>
      </c>
      <c r="H48" s="38" t="s">
        <v>16800</v>
      </c>
      <c r="I48" s="15">
        <f>-89/-77</f>
        <v>1.1558441558441559</v>
      </c>
      <c r="J48" s="15" t="s">
        <v>16801</v>
      </c>
    </row>
    <row r="49" spans="1:10" x14ac:dyDescent="0.25">
      <c r="A49" s="38">
        <v>11877397</v>
      </c>
      <c r="B49" s="15" t="s">
        <v>16802</v>
      </c>
      <c r="C49" s="15" t="s">
        <v>16803</v>
      </c>
      <c r="D49" s="38">
        <v>605047</v>
      </c>
      <c r="E49" s="15" t="s">
        <v>16571</v>
      </c>
      <c r="F49" s="38" t="s">
        <v>16804</v>
      </c>
      <c r="G49" s="38" t="s">
        <v>16804</v>
      </c>
      <c r="H49" s="38" t="s">
        <v>16805</v>
      </c>
      <c r="I49" s="15">
        <f>-51/-60</f>
        <v>0.85</v>
      </c>
      <c r="J49" s="15" t="s">
        <v>16806</v>
      </c>
    </row>
    <row r="50" spans="1:10" ht="75" x14ac:dyDescent="0.25">
      <c r="A50" s="38">
        <v>9786883</v>
      </c>
      <c r="B50" s="15" t="s">
        <v>16807</v>
      </c>
      <c r="C50" s="15" t="s">
        <v>16808</v>
      </c>
      <c r="D50" s="38">
        <v>601613</v>
      </c>
      <c r="E50" s="15" t="s">
        <v>16571</v>
      </c>
      <c r="F50" s="38" t="s">
        <v>16809</v>
      </c>
      <c r="G50" s="38" t="s">
        <v>16809</v>
      </c>
      <c r="H50" s="38" t="s">
        <v>16810</v>
      </c>
      <c r="I50" s="15" t="s">
        <v>16811</v>
      </c>
      <c r="J50" s="15" t="s">
        <v>16812</v>
      </c>
    </row>
    <row r="51" spans="1:10" x14ac:dyDescent="0.25">
      <c r="A51" s="38">
        <v>7815555</v>
      </c>
      <c r="B51" s="15" t="s">
        <v>16813</v>
      </c>
      <c r="C51" s="15" t="s">
        <v>16814</v>
      </c>
      <c r="D51" s="38">
        <v>109530</v>
      </c>
      <c r="E51" s="15" t="s">
        <v>16571</v>
      </c>
      <c r="F51" s="38" t="s">
        <v>16815</v>
      </c>
      <c r="G51" s="38" t="s">
        <v>16815</v>
      </c>
      <c r="H51" s="38" t="s">
        <v>16816</v>
      </c>
      <c r="I51" s="15">
        <f>-1149/-1133</f>
        <v>1.0141218005295676</v>
      </c>
      <c r="J51" s="15" t="s">
        <v>16817</v>
      </c>
    </row>
    <row r="52" spans="1:10" x14ac:dyDescent="0.25">
      <c r="A52" s="38">
        <v>7665567</v>
      </c>
      <c r="B52" s="15" t="s">
        <v>16818</v>
      </c>
      <c r="C52" s="15" t="s">
        <v>16819</v>
      </c>
      <c r="D52" s="38">
        <v>107273</v>
      </c>
      <c r="E52" s="15" t="s">
        <v>16571</v>
      </c>
      <c r="F52" s="38" t="s">
        <v>16820</v>
      </c>
      <c r="G52" s="38" t="s">
        <v>16820</v>
      </c>
      <c r="H52" s="38"/>
      <c r="I52" s="15" t="s">
        <v>16821</v>
      </c>
      <c r="J52" s="15" t="s">
        <v>16822</v>
      </c>
    </row>
    <row r="53" spans="1:10" ht="30" x14ac:dyDescent="0.25">
      <c r="A53" s="38">
        <v>12208876</v>
      </c>
      <c r="B53" s="15" t="s">
        <v>16823</v>
      </c>
      <c r="C53" s="15" t="s">
        <v>16824</v>
      </c>
      <c r="D53" s="38">
        <v>600242</v>
      </c>
      <c r="E53" s="15" t="s">
        <v>16571</v>
      </c>
      <c r="F53" s="38" t="s">
        <v>16825</v>
      </c>
      <c r="G53" s="38" t="s">
        <v>16825</v>
      </c>
      <c r="H53" s="38" t="s">
        <v>16826</v>
      </c>
      <c r="I53" s="15" t="s">
        <v>16827</v>
      </c>
      <c r="J53" s="15" t="s">
        <v>16828</v>
      </c>
    </row>
    <row r="54" spans="1:10" ht="30" x14ac:dyDescent="0.25">
      <c r="A54" s="38">
        <v>12444129</v>
      </c>
      <c r="B54" s="15" t="s">
        <v>16829</v>
      </c>
      <c r="C54" s="15" t="s">
        <v>16830</v>
      </c>
      <c r="D54" s="38">
        <v>120650</v>
      </c>
      <c r="E54" s="15" t="s">
        <v>16571</v>
      </c>
      <c r="F54" s="38" t="s">
        <v>16831</v>
      </c>
      <c r="G54" s="38" t="s">
        <v>16831</v>
      </c>
      <c r="H54" s="38" t="s">
        <v>16832</v>
      </c>
      <c r="I54" s="15">
        <f>-531/-509</f>
        <v>1.043222003929273</v>
      </c>
      <c r="J54" s="15" t="s">
        <v>16833</v>
      </c>
    </row>
    <row r="55" spans="1:10" x14ac:dyDescent="0.25">
      <c r="A55" s="38">
        <v>1744583</v>
      </c>
      <c r="B55" s="15" t="s">
        <v>188</v>
      </c>
      <c r="C55" s="15" t="s">
        <v>16834</v>
      </c>
      <c r="D55" s="38">
        <v>134390</v>
      </c>
      <c r="E55" s="15" t="s">
        <v>16571</v>
      </c>
      <c r="F55" s="38" t="s">
        <v>16835</v>
      </c>
      <c r="G55" s="38" t="s">
        <v>16835</v>
      </c>
      <c r="H55" s="38" t="s">
        <v>16836</v>
      </c>
      <c r="I55" s="15">
        <v>-188</v>
      </c>
      <c r="J55" s="15" t="s">
        <v>16837</v>
      </c>
    </row>
    <row r="56" spans="1:10" ht="30" x14ac:dyDescent="0.25">
      <c r="A56" s="38">
        <v>8016102</v>
      </c>
      <c r="B56" s="15" t="s">
        <v>16838</v>
      </c>
      <c r="C56" s="15" t="s">
        <v>16839</v>
      </c>
      <c r="D56" s="38">
        <v>141250</v>
      </c>
      <c r="E56" s="15" t="s">
        <v>16571</v>
      </c>
      <c r="F56" s="38" t="s">
        <v>16840</v>
      </c>
      <c r="G56" s="38" t="s">
        <v>16840</v>
      </c>
      <c r="H56" s="38" t="s">
        <v>16841</v>
      </c>
      <c r="I56" s="15">
        <f>-173/-152</f>
        <v>1.138157894736842</v>
      </c>
      <c r="J56" s="15" t="s">
        <v>16842</v>
      </c>
    </row>
    <row r="57" spans="1:10" x14ac:dyDescent="0.25">
      <c r="A57" s="38">
        <v>9154819</v>
      </c>
      <c r="B57" s="15" t="s">
        <v>16843</v>
      </c>
      <c r="C57" s="15" t="s">
        <v>16844</v>
      </c>
      <c r="D57" s="38">
        <v>187380</v>
      </c>
      <c r="E57" s="15" t="s">
        <v>16571</v>
      </c>
      <c r="F57" s="38" t="s">
        <v>16845</v>
      </c>
      <c r="G57" s="38" t="s">
        <v>16845</v>
      </c>
      <c r="H57" s="38" t="s">
        <v>16846</v>
      </c>
      <c r="I57" s="15">
        <f>-219/-210</f>
        <v>1.0428571428571429</v>
      </c>
      <c r="J57" s="15" t="s">
        <v>16847</v>
      </c>
    </row>
    <row r="58" spans="1:10" x14ac:dyDescent="0.25">
      <c r="A58" s="38">
        <v>2542571</v>
      </c>
      <c r="B58" s="15" t="s">
        <v>16848</v>
      </c>
      <c r="C58" s="15" t="s">
        <v>16849</v>
      </c>
      <c r="D58" s="38">
        <v>147640</v>
      </c>
      <c r="E58" s="15" t="s">
        <v>16571</v>
      </c>
      <c r="F58" s="38" t="s">
        <v>16850</v>
      </c>
      <c r="G58" s="38" t="s">
        <v>16850</v>
      </c>
      <c r="H58" s="38" t="s">
        <v>16851</v>
      </c>
      <c r="I58" s="15">
        <f>-64/-55</f>
        <v>1.1636363636363636</v>
      </c>
      <c r="J58" s="15" t="s">
        <v>16852</v>
      </c>
    </row>
    <row r="59" spans="1:10" ht="30" x14ac:dyDescent="0.25">
      <c r="A59" s="38">
        <v>12208876</v>
      </c>
      <c r="B59" s="15" t="s">
        <v>16853</v>
      </c>
      <c r="C59" s="15" t="s">
        <v>16854</v>
      </c>
      <c r="D59" s="38">
        <v>147683</v>
      </c>
      <c r="E59" s="15" t="s">
        <v>16571</v>
      </c>
      <c r="F59" s="38" t="s">
        <v>16855</v>
      </c>
      <c r="G59" s="38" t="s">
        <v>16855</v>
      </c>
      <c r="H59" s="38" t="s">
        <v>16856</v>
      </c>
      <c r="I59" s="15" t="s">
        <v>16857</v>
      </c>
      <c r="J59" s="15" t="s">
        <v>16858</v>
      </c>
    </row>
    <row r="60" spans="1:10" x14ac:dyDescent="0.25">
      <c r="A60" s="38">
        <v>11160322</v>
      </c>
      <c r="B60" s="15" t="s">
        <v>16859</v>
      </c>
      <c r="C60" s="15" t="s">
        <v>16860</v>
      </c>
      <c r="D60" s="38">
        <v>601070</v>
      </c>
      <c r="E60" s="15" t="s">
        <v>16571</v>
      </c>
      <c r="F60" s="38" t="s">
        <v>16861</v>
      </c>
      <c r="G60" s="38" t="s">
        <v>16861</v>
      </c>
      <c r="H60" s="38" t="s">
        <v>16862</v>
      </c>
      <c r="I60" s="15">
        <f>-989/-979</f>
        <v>1.0102145045965272</v>
      </c>
      <c r="J60" s="15" t="s">
        <v>16580</v>
      </c>
    </row>
    <row r="61" spans="1:10" x14ac:dyDescent="0.25">
      <c r="A61" s="38">
        <v>7507207</v>
      </c>
      <c r="B61" s="15" t="s">
        <v>16863</v>
      </c>
      <c r="C61" s="15" t="s">
        <v>199</v>
      </c>
      <c r="D61" s="38">
        <v>147575</v>
      </c>
      <c r="E61" s="15" t="s">
        <v>16571</v>
      </c>
      <c r="F61" s="38" t="s">
        <v>16864</v>
      </c>
      <c r="G61" s="38" t="s">
        <v>16864</v>
      </c>
      <c r="H61" s="38" t="s">
        <v>16865</v>
      </c>
      <c r="I61" s="15">
        <f>-47/-38</f>
        <v>1.236842105263158</v>
      </c>
      <c r="J61" s="15" t="s">
        <v>16866</v>
      </c>
    </row>
    <row r="62" spans="1:10" x14ac:dyDescent="0.25">
      <c r="A62" s="38">
        <v>7507207</v>
      </c>
      <c r="B62" s="15" t="s">
        <v>16867</v>
      </c>
      <c r="C62" s="15" t="s">
        <v>173</v>
      </c>
      <c r="D62" s="38">
        <v>147576</v>
      </c>
      <c r="E62" s="15" t="s">
        <v>16571</v>
      </c>
      <c r="F62" s="38" t="s">
        <v>16868</v>
      </c>
      <c r="G62" s="38" t="s">
        <v>16868</v>
      </c>
      <c r="H62" s="38" t="s">
        <v>16869</v>
      </c>
      <c r="I62" s="15">
        <f>-33/-24</f>
        <v>1.375</v>
      </c>
      <c r="J62" s="15" t="s">
        <v>16870</v>
      </c>
    </row>
    <row r="63" spans="1:10" x14ac:dyDescent="0.25">
      <c r="A63" s="38">
        <v>8786306</v>
      </c>
      <c r="B63" s="15" t="s">
        <v>16871</v>
      </c>
      <c r="C63" s="15" t="s">
        <v>16872</v>
      </c>
      <c r="D63" s="38">
        <v>600978</v>
      </c>
      <c r="E63" s="15" t="s">
        <v>16571</v>
      </c>
      <c r="F63" s="38" t="s">
        <v>16873</v>
      </c>
      <c r="G63" s="38" t="s">
        <v>16873</v>
      </c>
      <c r="H63" s="38" t="s">
        <v>16874</v>
      </c>
      <c r="I63" s="15">
        <f>-110/1</f>
        <v>-110</v>
      </c>
      <c r="J63" s="15" t="s">
        <v>16875</v>
      </c>
    </row>
    <row r="64" spans="1:10" ht="30" x14ac:dyDescent="0.25">
      <c r="A64" s="38">
        <v>12218129</v>
      </c>
      <c r="B64" s="15" t="s">
        <v>16876</v>
      </c>
      <c r="C64" s="15" t="s">
        <v>16877</v>
      </c>
      <c r="D64" s="38">
        <v>601900</v>
      </c>
      <c r="E64" s="15" t="s">
        <v>16571</v>
      </c>
      <c r="F64" s="38" t="s">
        <v>16878</v>
      </c>
      <c r="G64" s="38" t="s">
        <v>16878</v>
      </c>
      <c r="H64" s="38" t="s">
        <v>16879</v>
      </c>
      <c r="I64" s="15" t="s">
        <v>16880</v>
      </c>
      <c r="J64" s="15" t="s">
        <v>16881</v>
      </c>
    </row>
    <row r="65" spans="1:10" ht="30" x14ac:dyDescent="0.25">
      <c r="A65" s="38">
        <v>11306700</v>
      </c>
      <c r="B65" s="15" t="s">
        <v>16882</v>
      </c>
      <c r="C65" s="15" t="s">
        <v>16883</v>
      </c>
      <c r="D65" s="38">
        <v>190080</v>
      </c>
      <c r="E65" s="15" t="s">
        <v>16571</v>
      </c>
      <c r="F65" s="38" t="s">
        <v>16884</v>
      </c>
      <c r="G65" s="38" t="s">
        <v>16884</v>
      </c>
      <c r="H65" s="38" t="s">
        <v>16885</v>
      </c>
      <c r="I65" s="15" t="s">
        <v>16886</v>
      </c>
      <c r="J65" s="15" t="s">
        <v>16887</v>
      </c>
    </row>
    <row r="66" spans="1:10" ht="105" x14ac:dyDescent="0.25">
      <c r="A66" s="38">
        <v>7541912</v>
      </c>
      <c r="B66" s="15" t="s">
        <v>16888</v>
      </c>
      <c r="C66" s="15" t="s">
        <v>16889</v>
      </c>
      <c r="D66" s="38">
        <v>164012</v>
      </c>
      <c r="E66" s="15" t="s">
        <v>16571</v>
      </c>
      <c r="F66" s="38" t="s">
        <v>16890</v>
      </c>
      <c r="G66" s="38" t="s">
        <v>16890</v>
      </c>
      <c r="H66" s="38" t="s">
        <v>16891</v>
      </c>
      <c r="I66" s="15" t="s">
        <v>16892</v>
      </c>
      <c r="J66" s="15" t="s">
        <v>16893</v>
      </c>
    </row>
    <row r="67" spans="1:10" ht="30" x14ac:dyDescent="0.25">
      <c r="A67" s="38">
        <v>7635955</v>
      </c>
      <c r="B67" s="15" t="s">
        <v>16894</v>
      </c>
      <c r="C67" s="15" t="s">
        <v>16895</v>
      </c>
      <c r="D67" s="38">
        <v>190040</v>
      </c>
      <c r="E67" s="15" t="s">
        <v>16571</v>
      </c>
      <c r="F67" s="38" t="s">
        <v>16896</v>
      </c>
      <c r="G67" s="38" t="s">
        <v>16896</v>
      </c>
      <c r="H67" s="38" t="s">
        <v>16897</v>
      </c>
      <c r="I67" s="15">
        <f>-125/-115</f>
        <v>1.0869565217391304</v>
      </c>
      <c r="J67" s="15" t="s">
        <v>16898</v>
      </c>
    </row>
    <row r="68" spans="1:10" ht="45" x14ac:dyDescent="0.25">
      <c r="A68" s="38">
        <v>10824110</v>
      </c>
      <c r="B68" s="15" t="s">
        <v>16899</v>
      </c>
      <c r="C68" s="15" t="s">
        <v>16900</v>
      </c>
      <c r="D68" s="38">
        <v>173391</v>
      </c>
      <c r="E68" s="15" t="s">
        <v>16571</v>
      </c>
      <c r="F68" s="38" t="s">
        <v>16901</v>
      </c>
      <c r="G68" s="38" t="s">
        <v>16901</v>
      </c>
      <c r="H68" s="38" t="s">
        <v>16902</v>
      </c>
      <c r="I68" s="15" t="s">
        <v>16903</v>
      </c>
      <c r="J68" s="15" t="s">
        <v>16904</v>
      </c>
    </row>
    <row r="69" spans="1:10" ht="75" x14ac:dyDescent="0.25">
      <c r="A69" s="38">
        <v>7699330</v>
      </c>
      <c r="B69" s="15" t="s">
        <v>16905</v>
      </c>
      <c r="C69" s="15" t="s">
        <v>16906</v>
      </c>
      <c r="D69" s="38">
        <v>177045</v>
      </c>
      <c r="E69" s="15" t="s">
        <v>16571</v>
      </c>
      <c r="F69" s="38" t="s">
        <v>16907</v>
      </c>
      <c r="G69" s="38" t="s">
        <v>16907</v>
      </c>
      <c r="H69" s="38" t="s">
        <v>16908</v>
      </c>
      <c r="I69" s="15" t="s">
        <v>16909</v>
      </c>
      <c r="J69" s="15" t="s">
        <v>16674</v>
      </c>
    </row>
    <row r="70" spans="1:10" ht="30" x14ac:dyDescent="0.25">
      <c r="A70" s="38">
        <v>9079634</v>
      </c>
      <c r="B70" s="15" t="s">
        <v>16910</v>
      </c>
      <c r="C70" s="15" t="s">
        <v>16911</v>
      </c>
      <c r="D70" s="38">
        <v>602492</v>
      </c>
      <c r="E70" s="15" t="s">
        <v>16571</v>
      </c>
      <c r="F70" s="38" t="s">
        <v>16912</v>
      </c>
      <c r="G70" s="38" t="s">
        <v>16912</v>
      </c>
      <c r="H70" s="38"/>
      <c r="I70" s="15" t="s">
        <v>16913</v>
      </c>
      <c r="J70" s="15" t="s">
        <v>16914</v>
      </c>
    </row>
    <row r="71" spans="1:10" ht="30" x14ac:dyDescent="0.25">
      <c r="A71" s="38" t="s">
        <v>16915</v>
      </c>
      <c r="B71" s="15" t="s">
        <v>16916</v>
      </c>
      <c r="C71" s="15" t="s">
        <v>16917</v>
      </c>
      <c r="D71" s="38">
        <v>158105</v>
      </c>
      <c r="E71" s="15" t="s">
        <v>16571</v>
      </c>
      <c r="F71" s="38" t="s">
        <v>16918</v>
      </c>
      <c r="G71" s="38" t="s">
        <v>16918</v>
      </c>
      <c r="H71" s="38" t="s">
        <v>16919</v>
      </c>
      <c r="I71" s="15" t="s">
        <v>16920</v>
      </c>
      <c r="J71" s="15" t="s">
        <v>16921</v>
      </c>
    </row>
    <row r="72" spans="1:10" ht="60" x14ac:dyDescent="0.25">
      <c r="A72" s="38">
        <v>9120310</v>
      </c>
      <c r="B72" s="15" t="s">
        <v>16922</v>
      </c>
      <c r="C72" s="15" t="s">
        <v>16923</v>
      </c>
      <c r="D72" s="38">
        <v>187011</v>
      </c>
      <c r="E72" s="15" t="s">
        <v>16571</v>
      </c>
      <c r="F72" s="38" t="s">
        <v>16924</v>
      </c>
      <c r="G72" s="38" t="s">
        <v>16924</v>
      </c>
      <c r="H72" s="38"/>
      <c r="I72" s="15" t="s">
        <v>16925</v>
      </c>
      <c r="J72" s="15" t="s">
        <v>16926</v>
      </c>
    </row>
    <row r="73" spans="1:10" x14ac:dyDescent="0.25">
      <c r="A73" s="38">
        <v>11076795</v>
      </c>
      <c r="B73" s="15" t="s">
        <v>16927</v>
      </c>
      <c r="C73" s="15" t="s">
        <v>16928</v>
      </c>
      <c r="D73" s="38">
        <v>601156</v>
      </c>
      <c r="E73" s="15" t="s">
        <v>16571</v>
      </c>
      <c r="F73" s="38" t="s">
        <v>16929</v>
      </c>
      <c r="G73" s="38" t="s">
        <v>16929</v>
      </c>
      <c r="H73" s="38" t="s">
        <v>16930</v>
      </c>
      <c r="I73" s="15">
        <f>-68/-60</f>
        <v>1.1333333333333333</v>
      </c>
      <c r="J73" s="15" t="s">
        <v>16931</v>
      </c>
    </row>
    <row r="74" spans="1:10" ht="30" x14ac:dyDescent="0.25">
      <c r="A74" s="38">
        <v>11559712</v>
      </c>
      <c r="B74" s="15" t="s">
        <v>16932</v>
      </c>
      <c r="C74" s="15" t="s">
        <v>16933</v>
      </c>
      <c r="D74" s="38">
        <v>600324</v>
      </c>
      <c r="E74" s="15" t="s">
        <v>16571</v>
      </c>
      <c r="F74" s="38" t="s">
        <v>16934</v>
      </c>
      <c r="G74" s="38" t="s">
        <v>16934</v>
      </c>
      <c r="H74" s="38" t="s">
        <v>16935</v>
      </c>
      <c r="I74" s="15">
        <f>-82/-91</f>
        <v>0.90109890109890112</v>
      </c>
      <c r="J74" s="15" t="s">
        <v>16936</v>
      </c>
    </row>
    <row r="75" spans="1:10" ht="30" x14ac:dyDescent="0.25">
      <c r="A75" s="38">
        <v>7559449</v>
      </c>
      <c r="B75" s="15" t="s">
        <v>16937</v>
      </c>
      <c r="C75" s="15" t="s">
        <v>16938</v>
      </c>
      <c r="D75" s="38">
        <v>173610</v>
      </c>
      <c r="E75" s="15" t="s">
        <v>16571</v>
      </c>
      <c r="F75" s="38" t="s">
        <v>16939</v>
      </c>
      <c r="G75" s="38" t="s">
        <v>16939</v>
      </c>
      <c r="H75" s="38" t="s">
        <v>16940</v>
      </c>
      <c r="I75" s="15">
        <v>-123</v>
      </c>
      <c r="J75" s="15" t="s">
        <v>16941</v>
      </c>
    </row>
    <row r="76" spans="1:10" ht="30" x14ac:dyDescent="0.25">
      <c r="A76" s="38">
        <v>12208876</v>
      </c>
      <c r="B76" s="15" t="s">
        <v>16942</v>
      </c>
      <c r="C76" s="15" t="s">
        <v>16943</v>
      </c>
      <c r="D76" s="38">
        <v>138230</v>
      </c>
      <c r="E76" s="15" t="s">
        <v>16571</v>
      </c>
      <c r="F76" s="38" t="s">
        <v>16944</v>
      </c>
      <c r="G76" s="38" t="s">
        <v>16944</v>
      </c>
      <c r="H76" s="38" t="s">
        <v>16945</v>
      </c>
      <c r="I76" s="15" t="s">
        <v>16946</v>
      </c>
      <c r="J76" s="15" t="s">
        <v>16947</v>
      </c>
    </row>
    <row r="77" spans="1:10" ht="30" x14ac:dyDescent="0.25">
      <c r="A77" s="38" t="s">
        <v>16948</v>
      </c>
      <c r="B77" s="15" t="s">
        <v>16949</v>
      </c>
      <c r="C77" s="15" t="s">
        <v>16950</v>
      </c>
      <c r="D77" s="38">
        <v>601511</v>
      </c>
      <c r="E77" s="15" t="s">
        <v>16571</v>
      </c>
      <c r="F77" s="38" t="s">
        <v>16951</v>
      </c>
      <c r="G77" s="38" t="s">
        <v>16951</v>
      </c>
      <c r="H77" s="38" t="s">
        <v>16952</v>
      </c>
      <c r="I77" s="15" t="s">
        <v>16953</v>
      </c>
      <c r="J77" s="15" t="s">
        <v>16954</v>
      </c>
    </row>
    <row r="78" spans="1:10" x14ac:dyDescent="0.25">
      <c r="A78" s="38">
        <v>8420985</v>
      </c>
      <c r="B78" s="15" t="s">
        <v>16955</v>
      </c>
      <c r="C78" s="15" t="s">
        <v>16956</v>
      </c>
      <c r="D78" s="38">
        <v>193060</v>
      </c>
      <c r="E78" s="15" t="s">
        <v>16571</v>
      </c>
      <c r="F78" s="38" t="s">
        <v>16957</v>
      </c>
      <c r="G78" s="38" t="s">
        <v>16957</v>
      </c>
      <c r="H78" s="38" t="s">
        <v>16958</v>
      </c>
      <c r="I78" s="15">
        <f>-217/-226</f>
        <v>0.96017699115044253</v>
      </c>
      <c r="J78" s="15" t="s">
        <v>16959</v>
      </c>
    </row>
    <row r="79" spans="1:10" x14ac:dyDescent="0.25">
      <c r="A79" s="38">
        <v>12360408</v>
      </c>
      <c r="B79" s="15" t="s">
        <v>16960</v>
      </c>
      <c r="C79" s="15" t="s">
        <v>16961</v>
      </c>
      <c r="D79" s="38">
        <v>602996</v>
      </c>
      <c r="E79" s="15" t="s">
        <v>16571</v>
      </c>
      <c r="F79" s="38" t="s">
        <v>16962</v>
      </c>
      <c r="G79" s="38" t="s">
        <v>16962</v>
      </c>
      <c r="H79" s="38" t="s">
        <v>16963</v>
      </c>
      <c r="I79" s="15">
        <f>-102/-92</f>
        <v>1.1086956521739131</v>
      </c>
      <c r="J79" s="15" t="s">
        <v>16964</v>
      </c>
    </row>
    <row r="80" spans="1:10" ht="30" x14ac:dyDescent="0.25">
      <c r="A80" s="38">
        <v>1740105</v>
      </c>
      <c r="B80" s="15" t="s">
        <v>16965</v>
      </c>
      <c r="C80" s="15" t="s">
        <v>16966</v>
      </c>
      <c r="D80" s="38">
        <v>164011</v>
      </c>
      <c r="E80" s="15" t="s">
        <v>16571</v>
      </c>
      <c r="F80" s="38" t="s">
        <v>16967</v>
      </c>
      <c r="G80" s="38" t="s">
        <v>16967</v>
      </c>
      <c r="H80" s="38" t="s">
        <v>16968</v>
      </c>
      <c r="I80" s="15">
        <v>-304</v>
      </c>
      <c r="J80" s="15" t="s">
        <v>16686</v>
      </c>
    </row>
    <row r="81" spans="1:10" x14ac:dyDescent="0.25">
      <c r="A81" s="38">
        <v>12480693</v>
      </c>
      <c r="B81" s="15" t="s">
        <v>16969</v>
      </c>
      <c r="C81" s="15" t="s">
        <v>15</v>
      </c>
      <c r="D81" s="38">
        <v>109700</v>
      </c>
      <c r="E81" s="15" t="s">
        <v>16571</v>
      </c>
      <c r="F81" s="38" t="s">
        <v>16970</v>
      </c>
      <c r="G81" s="38" t="s">
        <v>16970</v>
      </c>
      <c r="H81" s="38"/>
      <c r="I81" s="15">
        <v>-96</v>
      </c>
      <c r="J81" s="15" t="s">
        <v>16971</v>
      </c>
    </row>
    <row r="82" spans="1:10" x14ac:dyDescent="0.25">
      <c r="A82" s="38">
        <v>10049353</v>
      </c>
      <c r="B82" s="15" t="s">
        <v>16972</v>
      </c>
      <c r="C82" s="15" t="s">
        <v>16973</v>
      </c>
      <c r="D82" s="38">
        <v>601056</v>
      </c>
      <c r="E82" s="15" t="s">
        <v>16571</v>
      </c>
      <c r="F82" s="38" t="s">
        <v>16974</v>
      </c>
      <c r="G82" s="38" t="s">
        <v>16974</v>
      </c>
      <c r="H82" s="38" t="s">
        <v>16975</v>
      </c>
      <c r="I82" s="15">
        <f>-833/-823</f>
        <v>1.0121506682867558</v>
      </c>
      <c r="J82" s="15" t="s">
        <v>16976</v>
      </c>
    </row>
    <row r="83" spans="1:10" x14ac:dyDescent="0.25">
      <c r="A83" s="38">
        <v>12414801</v>
      </c>
      <c r="B83" s="15" t="s">
        <v>16977</v>
      </c>
      <c r="C83" s="15" t="s">
        <v>16978</v>
      </c>
      <c r="D83" s="38">
        <v>601393</v>
      </c>
      <c r="E83" s="15" t="s">
        <v>16571</v>
      </c>
      <c r="F83" s="38" t="s">
        <v>16979</v>
      </c>
      <c r="G83" s="38" t="s">
        <v>16979</v>
      </c>
      <c r="H83" s="38"/>
      <c r="I83" s="15">
        <v>-92</v>
      </c>
      <c r="J83" s="15" t="s">
        <v>16822</v>
      </c>
    </row>
    <row r="84" spans="1:10" ht="30" x14ac:dyDescent="0.25">
      <c r="A84" s="38" t="s">
        <v>16980</v>
      </c>
      <c r="B84" s="15" t="s">
        <v>16981</v>
      </c>
      <c r="C84" s="15" t="s">
        <v>16982</v>
      </c>
      <c r="D84" s="38">
        <v>604534</v>
      </c>
      <c r="E84" s="15" t="s">
        <v>16571</v>
      </c>
      <c r="F84" s="38" t="s">
        <v>16983</v>
      </c>
      <c r="G84" s="38" t="s">
        <v>16983</v>
      </c>
      <c r="H84" s="38" t="s">
        <v>16984</v>
      </c>
      <c r="I84" s="15" t="s">
        <v>16985</v>
      </c>
      <c r="J84" s="15"/>
    </row>
    <row r="85" spans="1:10" ht="45" x14ac:dyDescent="0.25">
      <c r="A85" s="38">
        <v>8164652</v>
      </c>
      <c r="B85" s="15" t="s">
        <v>16986</v>
      </c>
      <c r="C85" s="15" t="s">
        <v>16987</v>
      </c>
      <c r="D85" s="38">
        <v>142790</v>
      </c>
      <c r="E85" s="15" t="s">
        <v>16571</v>
      </c>
      <c r="F85" s="38" t="s">
        <v>16988</v>
      </c>
      <c r="G85" s="38" t="s">
        <v>16988</v>
      </c>
      <c r="H85" s="38" t="s">
        <v>16989</v>
      </c>
      <c r="I85" s="15" t="s">
        <v>16990</v>
      </c>
      <c r="J85" s="15" t="s">
        <v>16991</v>
      </c>
    </row>
    <row r="86" spans="1:10" ht="30" x14ac:dyDescent="0.25">
      <c r="A86" s="38">
        <v>12746898</v>
      </c>
      <c r="B86" s="15" t="s">
        <v>16992</v>
      </c>
      <c r="C86" s="15" t="s">
        <v>16993</v>
      </c>
      <c r="D86" s="38">
        <v>602191</v>
      </c>
      <c r="E86" s="15" t="s">
        <v>16571</v>
      </c>
      <c r="F86" s="38" t="s">
        <v>16994</v>
      </c>
      <c r="G86" s="38" t="s">
        <v>16994</v>
      </c>
      <c r="H86" s="38" t="s">
        <v>16995</v>
      </c>
      <c r="I86" s="15">
        <f>-88/-79</f>
        <v>1.1139240506329113</v>
      </c>
      <c r="J86" s="15" t="s">
        <v>16996</v>
      </c>
    </row>
    <row r="87" spans="1:10" ht="30" x14ac:dyDescent="0.25">
      <c r="A87" s="38">
        <v>9486175</v>
      </c>
      <c r="B87" s="15" t="s">
        <v>16997</v>
      </c>
      <c r="C87" s="15" t="s">
        <v>16998</v>
      </c>
      <c r="D87" s="38">
        <v>190196</v>
      </c>
      <c r="E87" s="15" t="s">
        <v>16571</v>
      </c>
      <c r="F87" s="38" t="s">
        <v>16999</v>
      </c>
      <c r="G87" s="38" t="s">
        <v>16999</v>
      </c>
      <c r="H87" s="38" t="s">
        <v>17000</v>
      </c>
      <c r="I87" s="15">
        <v>-1338</v>
      </c>
      <c r="J87" s="15"/>
    </row>
    <row r="88" spans="1:10" ht="60" x14ac:dyDescent="0.25">
      <c r="A88" s="38">
        <v>12958190</v>
      </c>
      <c r="B88" s="15" t="s">
        <v>17001</v>
      </c>
      <c r="C88" s="15" t="s">
        <v>17002</v>
      </c>
      <c r="D88" s="38">
        <v>602056</v>
      </c>
      <c r="E88" s="15" t="s">
        <v>16571</v>
      </c>
      <c r="F88" s="38" t="s">
        <v>17003</v>
      </c>
      <c r="G88" s="38" t="s">
        <v>17003</v>
      </c>
      <c r="H88" s="38" t="s">
        <v>17004</v>
      </c>
      <c r="I88" s="15" t="s">
        <v>17005</v>
      </c>
      <c r="J88" s="15" t="s">
        <v>17006</v>
      </c>
    </row>
    <row r="89" spans="1:10" ht="30" x14ac:dyDescent="0.25">
      <c r="A89" s="38">
        <v>8631874</v>
      </c>
      <c r="B89" s="15" t="s">
        <v>17007</v>
      </c>
      <c r="C89" s="15" t="s">
        <v>17008</v>
      </c>
      <c r="D89" s="38">
        <v>120361</v>
      </c>
      <c r="E89" s="15" t="s">
        <v>16571</v>
      </c>
      <c r="F89" s="38" t="s">
        <v>17009</v>
      </c>
      <c r="G89" s="38" t="s">
        <v>17009</v>
      </c>
      <c r="H89" s="38" t="s">
        <v>17010</v>
      </c>
      <c r="I89" s="15">
        <f>-600/-610</f>
        <v>0.98360655737704916</v>
      </c>
      <c r="J89" s="15" t="s">
        <v>17011</v>
      </c>
    </row>
    <row r="90" spans="1:10" ht="30" x14ac:dyDescent="0.25">
      <c r="A90" s="38">
        <v>11387332</v>
      </c>
      <c r="B90" s="15" t="s">
        <v>17012</v>
      </c>
      <c r="C90" s="15" t="s">
        <v>17013</v>
      </c>
      <c r="D90" s="38">
        <v>109560</v>
      </c>
      <c r="E90" s="15" t="s">
        <v>16571</v>
      </c>
      <c r="F90" s="38" t="s">
        <v>17014</v>
      </c>
      <c r="G90" s="38" t="s">
        <v>17014</v>
      </c>
      <c r="H90" s="38" t="s">
        <v>17015</v>
      </c>
      <c r="I90" s="15" t="s">
        <v>17016</v>
      </c>
      <c r="J90" s="15" t="s">
        <v>17017</v>
      </c>
    </row>
    <row r="91" spans="1:10" ht="30" x14ac:dyDescent="0.25">
      <c r="A91" s="38" t="s">
        <v>17018</v>
      </c>
      <c r="B91" s="15" t="s">
        <v>17019</v>
      </c>
      <c r="C91" s="15" t="s">
        <v>17020</v>
      </c>
      <c r="D91" s="38">
        <v>112203</v>
      </c>
      <c r="E91" s="15" t="s">
        <v>16571</v>
      </c>
      <c r="F91" s="38" t="s">
        <v>17021</v>
      </c>
      <c r="G91" s="38" t="s">
        <v>17021</v>
      </c>
      <c r="H91" s="38" t="s">
        <v>17022</v>
      </c>
      <c r="I91" s="15">
        <f>-2977/-2967</f>
        <v>1.0033704078193462</v>
      </c>
      <c r="J91" s="15" t="s">
        <v>17023</v>
      </c>
    </row>
    <row r="92" spans="1:10" x14ac:dyDescent="0.25">
      <c r="A92" s="38">
        <v>12471041</v>
      </c>
      <c r="B92" s="15" t="s">
        <v>17024</v>
      </c>
      <c r="C92" s="15" t="s">
        <v>17025</v>
      </c>
      <c r="D92" s="38">
        <v>601528</v>
      </c>
      <c r="E92" s="15" t="s">
        <v>16571</v>
      </c>
      <c r="F92" s="38" t="s">
        <v>17026</v>
      </c>
      <c r="G92" s="38" t="s">
        <v>17026</v>
      </c>
      <c r="H92" s="38" t="s">
        <v>17027</v>
      </c>
      <c r="I92" s="15">
        <f>401/410</f>
        <v>0.97804878048780486</v>
      </c>
      <c r="J92" s="15" t="s">
        <v>17028</v>
      </c>
    </row>
    <row r="93" spans="1:10" x14ac:dyDescent="0.25">
      <c r="A93" s="38">
        <v>14550290</v>
      </c>
      <c r="B93" s="15" t="s">
        <v>17029</v>
      </c>
      <c r="C93" s="15" t="s">
        <v>17030</v>
      </c>
      <c r="D93" s="38">
        <v>602142</v>
      </c>
      <c r="E93" s="15" t="s">
        <v>16571</v>
      </c>
      <c r="F93" s="38" t="s">
        <v>17031</v>
      </c>
      <c r="G93" s="38" t="s">
        <v>17031</v>
      </c>
      <c r="H93" s="38" t="s">
        <v>17032</v>
      </c>
      <c r="I93" s="15">
        <f>-1306/-1288</f>
        <v>1.0139751552795031</v>
      </c>
      <c r="J93" s="15" t="s">
        <v>16674</v>
      </c>
    </row>
    <row r="94" spans="1:10" ht="30" x14ac:dyDescent="0.25">
      <c r="A94" s="38">
        <v>1381359</v>
      </c>
      <c r="B94" s="15" t="s">
        <v>17033</v>
      </c>
      <c r="C94" s="15" t="s">
        <v>17034</v>
      </c>
      <c r="D94" s="38">
        <v>191163</v>
      </c>
      <c r="E94" s="15" t="s">
        <v>16571</v>
      </c>
      <c r="F94" s="38" t="s">
        <v>17035</v>
      </c>
      <c r="G94" s="38" t="s">
        <v>17035</v>
      </c>
      <c r="H94" s="38" t="s">
        <v>17036</v>
      </c>
      <c r="I94" s="15" t="s">
        <v>17037</v>
      </c>
      <c r="J94" s="15" t="s">
        <v>17038</v>
      </c>
    </row>
    <row r="95" spans="1:10" ht="90" x14ac:dyDescent="0.25">
      <c r="A95" s="38">
        <v>11753650</v>
      </c>
      <c r="B95" s="15" t="s">
        <v>17039</v>
      </c>
      <c r="C95" s="15" t="s">
        <v>17040</v>
      </c>
      <c r="D95" s="38">
        <v>604758</v>
      </c>
      <c r="E95" s="15" t="s">
        <v>16571</v>
      </c>
      <c r="F95" s="38" t="s">
        <v>17041</v>
      </c>
      <c r="G95" s="38" t="s">
        <v>17041</v>
      </c>
      <c r="H95" s="38" t="s">
        <v>17042</v>
      </c>
      <c r="I95" s="15" t="s">
        <v>17043</v>
      </c>
      <c r="J95" s="15" t="s">
        <v>17044</v>
      </c>
    </row>
    <row r="96" spans="1:10" ht="30" x14ac:dyDescent="0.25">
      <c r="A96" s="38" t="s">
        <v>17045</v>
      </c>
      <c r="B96" s="15" t="s">
        <v>17046</v>
      </c>
      <c r="C96" s="15" t="s">
        <v>17047</v>
      </c>
      <c r="D96" s="38">
        <v>600033</v>
      </c>
      <c r="E96" s="15" t="s">
        <v>16571</v>
      </c>
      <c r="F96" s="38" t="s">
        <v>17048</v>
      </c>
      <c r="G96" s="38" t="s">
        <v>17048</v>
      </c>
      <c r="H96" s="38" t="s">
        <v>17049</v>
      </c>
      <c r="I96" s="15">
        <f>-234/-225</f>
        <v>1.04</v>
      </c>
      <c r="J96" s="15" t="s">
        <v>17050</v>
      </c>
    </row>
    <row r="97" spans="1:10" ht="30" x14ac:dyDescent="0.25">
      <c r="A97" s="38" t="s">
        <v>17051</v>
      </c>
      <c r="B97" s="15" t="s">
        <v>17052</v>
      </c>
      <c r="C97" s="15" t="s">
        <v>17053</v>
      </c>
      <c r="D97" s="38">
        <v>151430</v>
      </c>
      <c r="E97" s="15" t="s">
        <v>16571</v>
      </c>
      <c r="F97" s="38" t="s">
        <v>17054</v>
      </c>
      <c r="G97" s="38" t="s">
        <v>17054</v>
      </c>
      <c r="H97" s="38" t="s">
        <v>17055</v>
      </c>
      <c r="I97" s="15" t="s">
        <v>17056</v>
      </c>
      <c r="J97" s="15" t="s">
        <v>17057</v>
      </c>
    </row>
    <row r="98" spans="1:10" x14ac:dyDescent="0.25">
      <c r="A98" s="38">
        <v>12859951</v>
      </c>
      <c r="B98" s="15" t="s">
        <v>17058</v>
      </c>
      <c r="C98" s="15" t="s">
        <v>17059</v>
      </c>
      <c r="D98" s="38">
        <v>114110</v>
      </c>
      <c r="E98" s="15" t="s">
        <v>16571</v>
      </c>
      <c r="F98" s="38" t="s">
        <v>17060</v>
      </c>
      <c r="G98" s="38" t="s">
        <v>17060</v>
      </c>
      <c r="H98" s="38" t="s">
        <v>17061</v>
      </c>
      <c r="I98" s="15">
        <f>-460/-451</f>
        <v>1.0199556541019956</v>
      </c>
      <c r="J98" s="15" t="s">
        <v>17062</v>
      </c>
    </row>
    <row r="99" spans="1:10" x14ac:dyDescent="0.25">
      <c r="A99" s="38">
        <v>12594338</v>
      </c>
      <c r="B99" s="15" t="s">
        <v>17063</v>
      </c>
      <c r="C99" s="15" t="s">
        <v>17064</v>
      </c>
      <c r="D99" s="38">
        <v>162323</v>
      </c>
      <c r="E99" s="15" t="s">
        <v>16571</v>
      </c>
      <c r="F99" s="38" t="s">
        <v>17065</v>
      </c>
      <c r="G99" s="38" t="s">
        <v>17065</v>
      </c>
      <c r="H99" s="38" t="s">
        <v>17066</v>
      </c>
      <c r="I99" s="15">
        <f>-532/-543</f>
        <v>0.97974217311233891</v>
      </c>
      <c r="J99" s="15" t="s">
        <v>17067</v>
      </c>
    </row>
    <row r="100" spans="1:10" ht="45" x14ac:dyDescent="0.25">
      <c r="A100" s="38">
        <v>12208876</v>
      </c>
      <c r="B100" s="15" t="s">
        <v>17068</v>
      </c>
      <c r="C100" s="15" t="s">
        <v>17069</v>
      </c>
      <c r="D100" s="38">
        <v>164008</v>
      </c>
      <c r="E100" s="15" t="s">
        <v>16571</v>
      </c>
      <c r="F100" s="38" t="s">
        <v>17070</v>
      </c>
      <c r="G100" s="38" t="s">
        <v>17070</v>
      </c>
      <c r="H100" s="38" t="s">
        <v>17071</v>
      </c>
      <c r="I100" s="15" t="s">
        <v>17072</v>
      </c>
      <c r="J100" s="15" t="s">
        <v>17073</v>
      </c>
    </row>
    <row r="101" spans="1:10" ht="60" x14ac:dyDescent="0.25">
      <c r="A101" s="38">
        <v>12957386</v>
      </c>
      <c r="B101" s="15" t="s">
        <v>17074</v>
      </c>
      <c r="C101" s="15" t="s">
        <v>17075</v>
      </c>
      <c r="D101" s="38">
        <v>604672</v>
      </c>
      <c r="E101" s="15" t="s">
        <v>16571</v>
      </c>
      <c r="F101" s="38" t="s">
        <v>17076</v>
      </c>
      <c r="G101" s="38" t="s">
        <v>17076</v>
      </c>
      <c r="H101" s="38" t="s">
        <v>17077</v>
      </c>
      <c r="I101" s="15" t="s">
        <v>17078</v>
      </c>
      <c r="J101" s="15" t="s">
        <v>17079</v>
      </c>
    </row>
    <row r="102" spans="1:10" ht="30" x14ac:dyDescent="0.25">
      <c r="A102" s="38">
        <v>12194982</v>
      </c>
      <c r="B102" s="15" t="s">
        <v>17080</v>
      </c>
      <c r="C102" s="15" t="s">
        <v>17081</v>
      </c>
      <c r="D102" s="38">
        <v>605956</v>
      </c>
      <c r="E102" s="15" t="s">
        <v>16571</v>
      </c>
      <c r="F102" s="38" t="s">
        <v>17082</v>
      </c>
      <c r="G102" s="38" t="s">
        <v>17082</v>
      </c>
      <c r="H102" s="38" t="s">
        <v>17083</v>
      </c>
      <c r="I102" s="15">
        <v>-25</v>
      </c>
      <c r="J102" s="15" t="s">
        <v>17084</v>
      </c>
    </row>
    <row r="103" spans="1:10" ht="30" x14ac:dyDescent="0.25">
      <c r="A103" s="38" t="s">
        <v>17085</v>
      </c>
      <c r="B103" s="15" t="s">
        <v>17086</v>
      </c>
      <c r="C103" s="15" t="s">
        <v>17087</v>
      </c>
      <c r="D103" s="38">
        <v>168461</v>
      </c>
      <c r="E103" s="15" t="s">
        <v>16571</v>
      </c>
      <c r="F103" s="38" t="s">
        <v>17088</v>
      </c>
      <c r="G103" s="38" t="s">
        <v>17088</v>
      </c>
      <c r="H103" s="38" t="s">
        <v>17089</v>
      </c>
      <c r="I103" s="15" t="s">
        <v>17090</v>
      </c>
      <c r="J103" s="15" t="s">
        <v>17091</v>
      </c>
    </row>
    <row r="104" spans="1:10" ht="60" x14ac:dyDescent="0.25">
      <c r="A104" s="38">
        <v>11909978</v>
      </c>
      <c r="B104" s="15" t="s">
        <v>17092</v>
      </c>
      <c r="C104" s="15" t="s">
        <v>17093</v>
      </c>
      <c r="D104" s="38">
        <v>176820</v>
      </c>
      <c r="E104" s="15" t="s">
        <v>16571</v>
      </c>
      <c r="F104" s="38" t="s">
        <v>17094</v>
      </c>
      <c r="G104" s="38" t="s">
        <v>17094</v>
      </c>
      <c r="H104" s="38"/>
      <c r="I104" s="15" t="s">
        <v>17095</v>
      </c>
      <c r="J104" s="15" t="s">
        <v>17096</v>
      </c>
    </row>
    <row r="105" spans="1:10" x14ac:dyDescent="0.25">
      <c r="A105" s="38">
        <v>9482906</v>
      </c>
      <c r="B105" s="15" t="s">
        <v>17097</v>
      </c>
      <c r="C105" s="15" t="s">
        <v>17098</v>
      </c>
      <c r="D105" s="38">
        <v>600554</v>
      </c>
      <c r="E105" s="15" t="s">
        <v>16571</v>
      </c>
      <c r="F105" s="38" t="s">
        <v>17099</v>
      </c>
      <c r="G105" s="38" t="s">
        <v>17099</v>
      </c>
      <c r="H105" s="38" t="s">
        <v>17100</v>
      </c>
      <c r="I105" s="15">
        <v>-212</v>
      </c>
      <c r="J105" s="15" t="s">
        <v>17101</v>
      </c>
    </row>
    <row r="106" spans="1:10" ht="30" x14ac:dyDescent="0.25">
      <c r="A106" s="38">
        <v>11884470</v>
      </c>
      <c r="B106" s="15" t="s">
        <v>17102</v>
      </c>
      <c r="C106" s="15" t="s">
        <v>17103</v>
      </c>
      <c r="D106" s="38">
        <v>601828</v>
      </c>
      <c r="E106" s="15" t="s">
        <v>16571</v>
      </c>
      <c r="F106" s="38" t="s">
        <v>17104</v>
      </c>
      <c r="G106" s="38" t="s">
        <v>17104</v>
      </c>
      <c r="H106" s="38" t="s">
        <v>17105</v>
      </c>
      <c r="I106" s="15">
        <f>-585/-576</f>
        <v>1.015625</v>
      </c>
      <c r="J106" s="15" t="s">
        <v>17106</v>
      </c>
    </row>
    <row r="107" spans="1:10" ht="30" x14ac:dyDescent="0.25">
      <c r="A107" s="38">
        <v>10867022</v>
      </c>
      <c r="B107" s="15" t="s">
        <v>17107</v>
      </c>
      <c r="C107" s="15" t="s">
        <v>17108</v>
      </c>
      <c r="D107" s="38"/>
      <c r="E107" s="15" t="s">
        <v>16571</v>
      </c>
      <c r="F107" s="38" t="s">
        <v>17109</v>
      </c>
      <c r="G107" s="38" t="s">
        <v>17109</v>
      </c>
      <c r="H107" s="38" t="s">
        <v>17110</v>
      </c>
      <c r="I107" s="15" t="s">
        <v>17111</v>
      </c>
      <c r="J107" s="15" t="s">
        <v>17112</v>
      </c>
    </row>
    <row r="108" spans="1:10" ht="15" customHeight="1" x14ac:dyDescent="0.25">
      <c r="A108" s="99" t="s">
        <v>17113</v>
      </c>
      <c r="B108" s="99"/>
      <c r="C108" s="99"/>
      <c r="D108" s="99"/>
      <c r="E108" s="99"/>
      <c r="F108" s="99"/>
      <c r="G108" s="99"/>
      <c r="H108" s="99"/>
      <c r="I108" s="99"/>
      <c r="J108" s="99"/>
    </row>
    <row r="109" spans="1:10" x14ac:dyDescent="0.25">
      <c r="A109" s="38"/>
      <c r="B109" s="15"/>
      <c r="C109" s="15" t="s">
        <v>17114</v>
      </c>
      <c r="D109" s="38"/>
      <c r="E109" s="15" t="s">
        <v>17115</v>
      </c>
      <c r="F109" s="38"/>
      <c r="G109" s="38"/>
      <c r="H109" s="38"/>
      <c r="I109" s="15"/>
      <c r="J109" s="15"/>
    </row>
    <row r="110" spans="1:10" x14ac:dyDescent="0.25">
      <c r="A110" s="38"/>
      <c r="B110" s="15" t="s">
        <v>17116</v>
      </c>
      <c r="C110" s="15" t="s">
        <v>17117</v>
      </c>
      <c r="D110" s="38"/>
      <c r="E110" s="15" t="s">
        <v>17115</v>
      </c>
      <c r="F110" s="38"/>
      <c r="G110" s="38"/>
      <c r="H110" s="38"/>
      <c r="I110" s="15"/>
      <c r="J110" s="15"/>
    </row>
    <row r="111" spans="1:10" x14ac:dyDescent="0.25">
      <c r="A111" s="38"/>
      <c r="B111" s="15" t="s">
        <v>136</v>
      </c>
      <c r="C111" s="15" t="s">
        <v>17118</v>
      </c>
      <c r="D111" s="38"/>
      <c r="E111" s="15" t="s">
        <v>17115</v>
      </c>
      <c r="F111" s="38"/>
      <c r="G111" s="38"/>
      <c r="H111" s="38"/>
      <c r="I111" s="15"/>
      <c r="J111" s="15"/>
    </row>
    <row r="112" spans="1:10" x14ac:dyDescent="0.25">
      <c r="A112" s="38"/>
      <c r="B112" s="37" t="s">
        <v>134</v>
      </c>
      <c r="C112" s="15" t="s">
        <v>17119</v>
      </c>
      <c r="D112" s="38"/>
      <c r="E112" s="15" t="s">
        <v>17115</v>
      </c>
      <c r="F112" s="38"/>
      <c r="G112" s="38"/>
      <c r="H112" s="38"/>
      <c r="I112" s="15"/>
      <c r="J112" s="15"/>
    </row>
    <row r="113" spans="1:10" x14ac:dyDescent="0.25">
      <c r="A113" s="38"/>
      <c r="B113" s="15" t="s">
        <v>17120</v>
      </c>
      <c r="C113" s="15" t="s">
        <v>17121</v>
      </c>
      <c r="D113" s="38"/>
      <c r="E113" s="15" t="s">
        <v>17122</v>
      </c>
      <c r="F113" s="38"/>
      <c r="G113" s="38"/>
      <c r="H113" s="38"/>
      <c r="I113" s="15"/>
      <c r="J113" s="15"/>
    </row>
    <row r="114" spans="1:10" x14ac:dyDescent="0.25">
      <c r="A114" s="38"/>
      <c r="B114" s="15" t="s">
        <v>17123</v>
      </c>
      <c r="C114" s="15" t="s">
        <v>17124</v>
      </c>
      <c r="D114" s="38"/>
      <c r="E114" s="15" t="s">
        <v>17115</v>
      </c>
      <c r="F114" s="38"/>
      <c r="G114" s="38"/>
      <c r="H114" s="38"/>
      <c r="I114" s="15"/>
      <c r="J114" s="15"/>
    </row>
    <row r="115" spans="1:10" ht="45" x14ac:dyDescent="0.25">
      <c r="A115" s="38"/>
      <c r="B115" s="15" t="s">
        <v>17125</v>
      </c>
      <c r="C115" s="15" t="s">
        <v>17126</v>
      </c>
      <c r="D115" s="38">
        <v>313700</v>
      </c>
      <c r="E115" s="15" t="s">
        <v>17122</v>
      </c>
      <c r="F115" s="38" t="s">
        <v>17127</v>
      </c>
      <c r="G115" s="38" t="s">
        <v>17127</v>
      </c>
      <c r="H115" s="38" t="s">
        <v>17128</v>
      </c>
      <c r="I115" s="15"/>
      <c r="J115" s="15"/>
    </row>
    <row r="116" spans="1:10" ht="45" x14ac:dyDescent="0.25">
      <c r="A116" s="38"/>
      <c r="B116" s="15" t="s">
        <v>17129</v>
      </c>
      <c r="C116" s="15" t="s">
        <v>17130</v>
      </c>
      <c r="D116" s="38">
        <v>107400</v>
      </c>
      <c r="E116" s="15" t="s">
        <v>17131</v>
      </c>
      <c r="F116" s="38" t="s">
        <v>17132</v>
      </c>
      <c r="G116" s="38" t="s">
        <v>17132</v>
      </c>
      <c r="H116" s="38" t="s">
        <v>17133</v>
      </c>
      <c r="I116" s="15"/>
      <c r="J116" s="15"/>
    </row>
    <row r="117" spans="1:10" x14ac:dyDescent="0.25">
      <c r="A117" s="38"/>
      <c r="B117" s="15" t="s">
        <v>17134</v>
      </c>
      <c r="C117" s="15" t="s">
        <v>17135</v>
      </c>
      <c r="D117" s="38">
        <v>600957</v>
      </c>
      <c r="E117" s="15" t="s">
        <v>17115</v>
      </c>
      <c r="F117" s="38" t="s">
        <v>17136</v>
      </c>
      <c r="G117" s="38" t="s">
        <v>17136</v>
      </c>
      <c r="H117" s="38" t="s">
        <v>17137</v>
      </c>
      <c r="I117" s="15"/>
      <c r="J117" s="15"/>
    </row>
    <row r="118" spans="1:10" x14ac:dyDescent="0.25">
      <c r="A118" s="38"/>
      <c r="B118" s="15" t="s">
        <v>17138</v>
      </c>
      <c r="C118" s="15" t="s">
        <v>17139</v>
      </c>
      <c r="D118" s="38">
        <v>103700</v>
      </c>
      <c r="E118" s="15" t="s">
        <v>17122</v>
      </c>
      <c r="F118" s="38" t="s">
        <v>17140</v>
      </c>
      <c r="G118" s="38" t="s">
        <v>17140</v>
      </c>
      <c r="H118" s="38" t="s">
        <v>17141</v>
      </c>
      <c r="I118" s="15"/>
      <c r="J118" s="15"/>
    </row>
    <row r="119" spans="1:10" x14ac:dyDescent="0.25">
      <c r="A119" s="38"/>
      <c r="B119" s="15" t="s">
        <v>17142</v>
      </c>
      <c r="C119" s="15" t="s">
        <v>17143</v>
      </c>
      <c r="D119" s="38">
        <v>162641</v>
      </c>
      <c r="E119" s="15" t="s">
        <v>17115</v>
      </c>
      <c r="F119" s="38" t="s">
        <v>17144</v>
      </c>
      <c r="G119" s="38" t="s">
        <v>17144</v>
      </c>
      <c r="H119" s="38" t="s">
        <v>17145</v>
      </c>
      <c r="I119" s="15"/>
      <c r="J119" s="15"/>
    </row>
    <row r="120" spans="1:10" ht="30" x14ac:dyDescent="0.25">
      <c r="A120" s="38"/>
      <c r="B120" s="15" t="s">
        <v>17146</v>
      </c>
      <c r="C120" s="15" t="s">
        <v>17147</v>
      </c>
      <c r="D120" s="38">
        <v>171050</v>
      </c>
      <c r="E120" s="15" t="s">
        <v>17148</v>
      </c>
      <c r="F120" s="38" t="s">
        <v>17149</v>
      </c>
      <c r="G120" s="38" t="s">
        <v>17149</v>
      </c>
      <c r="H120" s="38" t="s">
        <v>17150</v>
      </c>
      <c r="I120" s="15"/>
      <c r="J120" s="15"/>
    </row>
    <row r="121" spans="1:10" ht="30" x14ac:dyDescent="0.25">
      <c r="A121" s="38"/>
      <c r="B121" s="15" t="s">
        <v>17151</v>
      </c>
      <c r="C121" s="15" t="s">
        <v>17152</v>
      </c>
      <c r="D121" s="38">
        <v>176803</v>
      </c>
      <c r="E121" s="15" t="s">
        <v>17122</v>
      </c>
      <c r="F121" s="38" t="s">
        <v>17153</v>
      </c>
      <c r="G121" s="38" t="s">
        <v>17153</v>
      </c>
      <c r="H121" s="38" t="s">
        <v>17154</v>
      </c>
      <c r="I121" s="15"/>
      <c r="J121" s="15"/>
    </row>
    <row r="122" spans="1:10" x14ac:dyDescent="0.25">
      <c r="A122" s="38"/>
      <c r="B122" s="15" t="s">
        <v>17155</v>
      </c>
      <c r="C122" s="15" t="s">
        <v>17156</v>
      </c>
      <c r="D122" s="38">
        <v>112261</v>
      </c>
      <c r="E122" s="15" t="s">
        <v>17115</v>
      </c>
      <c r="F122" s="38" t="s">
        <v>17157</v>
      </c>
      <c r="G122" s="38" t="s">
        <v>17157</v>
      </c>
      <c r="H122" s="38" t="s">
        <v>17158</v>
      </c>
      <c r="I122" s="15"/>
      <c r="J122" s="15"/>
    </row>
    <row r="123" spans="1:10" x14ac:dyDescent="0.25">
      <c r="A123" s="38"/>
      <c r="B123" s="15" t="s">
        <v>17159</v>
      </c>
      <c r="C123" s="15" t="s">
        <v>17160</v>
      </c>
      <c r="D123" s="38">
        <v>602664</v>
      </c>
      <c r="E123" s="15" t="s">
        <v>17115</v>
      </c>
      <c r="F123" s="38" t="s">
        <v>17161</v>
      </c>
      <c r="G123" s="38" t="s">
        <v>17161</v>
      </c>
      <c r="H123" s="38" t="s">
        <v>17162</v>
      </c>
      <c r="I123" s="15"/>
      <c r="J123" s="15"/>
    </row>
    <row r="124" spans="1:10" x14ac:dyDescent="0.25">
      <c r="A124" s="38"/>
      <c r="B124" s="15" t="s">
        <v>17163</v>
      </c>
      <c r="C124" s="15" t="s">
        <v>17164</v>
      </c>
      <c r="D124" s="38">
        <v>186930</v>
      </c>
      <c r="E124" s="15" t="s">
        <v>17115</v>
      </c>
      <c r="F124" s="38" t="s">
        <v>17165</v>
      </c>
      <c r="G124" s="38" t="s">
        <v>17165</v>
      </c>
      <c r="H124" s="38" t="s">
        <v>17166</v>
      </c>
      <c r="I124" s="15"/>
      <c r="J124" s="15"/>
    </row>
    <row r="125" spans="1:10" x14ac:dyDescent="0.25">
      <c r="A125" s="38"/>
      <c r="B125" s="15" t="s">
        <v>17167</v>
      </c>
      <c r="C125" s="15" t="s">
        <v>17168</v>
      </c>
      <c r="D125" s="38">
        <v>147310</v>
      </c>
      <c r="E125" s="15" t="s">
        <v>17115</v>
      </c>
      <c r="F125" s="38" t="s">
        <v>17169</v>
      </c>
      <c r="G125" s="38" t="s">
        <v>17169</v>
      </c>
      <c r="H125" s="38" t="s">
        <v>17170</v>
      </c>
      <c r="I125" s="15"/>
      <c r="J125" s="15"/>
    </row>
    <row r="126" spans="1:10" x14ac:dyDescent="0.25">
      <c r="A126" s="38"/>
      <c r="B126" s="15" t="s">
        <v>17171</v>
      </c>
      <c r="C126" s="15" t="s">
        <v>17172</v>
      </c>
      <c r="D126" s="38">
        <v>135600</v>
      </c>
      <c r="E126" s="15" t="s">
        <v>17122</v>
      </c>
      <c r="F126" s="38" t="s">
        <v>17173</v>
      </c>
      <c r="G126" s="38" t="s">
        <v>17173</v>
      </c>
      <c r="H126" s="38"/>
      <c r="I126" s="15"/>
      <c r="J126" s="15"/>
    </row>
    <row r="127" spans="1:10" x14ac:dyDescent="0.25">
      <c r="A127" s="38"/>
      <c r="B127" s="15" t="s">
        <v>17174</v>
      </c>
      <c r="C127" s="15" t="s">
        <v>17175</v>
      </c>
      <c r="D127" s="38">
        <v>134770</v>
      </c>
      <c r="E127" s="15" t="s">
        <v>17122</v>
      </c>
      <c r="F127" s="38" t="s">
        <v>17176</v>
      </c>
      <c r="G127" s="38" t="s">
        <v>17176</v>
      </c>
      <c r="H127" s="38" t="s">
        <v>17177</v>
      </c>
      <c r="I127" s="15"/>
      <c r="J127" s="15"/>
    </row>
    <row r="128" spans="1:10" x14ac:dyDescent="0.25">
      <c r="A128" s="38"/>
      <c r="B128" s="15" t="s">
        <v>17178</v>
      </c>
      <c r="C128" s="15" t="s">
        <v>17179</v>
      </c>
      <c r="D128" s="38">
        <v>139110</v>
      </c>
      <c r="E128" s="15" t="s">
        <v>17115</v>
      </c>
      <c r="F128" s="38" t="s">
        <v>17180</v>
      </c>
      <c r="G128" s="38" t="s">
        <v>17180</v>
      </c>
      <c r="H128" s="38" t="s">
        <v>17181</v>
      </c>
      <c r="I128" s="15"/>
      <c r="J128" s="15"/>
    </row>
    <row r="129" spans="1:10" x14ac:dyDescent="0.25">
      <c r="A129" s="38"/>
      <c r="B129" s="15" t="s">
        <v>17182</v>
      </c>
      <c r="C129" s="15" t="s">
        <v>17183</v>
      </c>
      <c r="D129" s="38">
        <v>601704</v>
      </c>
      <c r="E129" s="15" t="s">
        <v>17115</v>
      </c>
      <c r="F129" s="38" t="s">
        <v>17184</v>
      </c>
      <c r="G129" s="38" t="s">
        <v>17184</v>
      </c>
      <c r="H129" s="38" t="s">
        <v>17185</v>
      </c>
      <c r="I129" s="15"/>
      <c r="J129" s="15"/>
    </row>
    <row r="130" spans="1:10" x14ac:dyDescent="0.25">
      <c r="A130" s="38"/>
      <c r="B130" s="15" t="s">
        <v>17186</v>
      </c>
      <c r="C130" s="15" t="s">
        <v>17187</v>
      </c>
      <c r="D130" s="38">
        <v>182284</v>
      </c>
      <c r="E130" s="15" t="s">
        <v>17115</v>
      </c>
      <c r="F130" s="38" t="s">
        <v>17188</v>
      </c>
      <c r="G130" s="38" t="s">
        <v>17188</v>
      </c>
      <c r="H130" s="38" t="s">
        <v>17189</v>
      </c>
      <c r="I130" s="15"/>
      <c r="J130" s="15"/>
    </row>
    <row r="131" spans="1:10" ht="30" x14ac:dyDescent="0.25">
      <c r="A131" s="38"/>
      <c r="B131" s="15" t="s">
        <v>17190</v>
      </c>
      <c r="C131" s="15" t="s">
        <v>17191</v>
      </c>
      <c r="D131" s="38">
        <v>601123</v>
      </c>
      <c r="E131" s="15" t="s">
        <v>17115</v>
      </c>
      <c r="F131" s="38" t="s">
        <v>17192</v>
      </c>
      <c r="G131" s="38" t="s">
        <v>17192</v>
      </c>
      <c r="H131" s="38" t="s">
        <v>17193</v>
      </c>
      <c r="I131" s="15"/>
      <c r="J131" s="15"/>
    </row>
    <row r="132" spans="1:10" x14ac:dyDescent="0.25">
      <c r="A132" s="38"/>
      <c r="B132" s="15" t="s">
        <v>17194</v>
      </c>
      <c r="C132" s="15" t="s">
        <v>17195</v>
      </c>
      <c r="D132" s="38">
        <v>187270</v>
      </c>
      <c r="E132" s="15" t="s">
        <v>17115</v>
      </c>
      <c r="F132" s="38" t="s">
        <v>17196</v>
      </c>
      <c r="G132" s="38" t="s">
        <v>17196</v>
      </c>
      <c r="H132" s="38" t="s">
        <v>17197</v>
      </c>
      <c r="I132" s="15"/>
      <c r="J132" s="15"/>
    </row>
    <row r="133" spans="1:10" x14ac:dyDescent="0.25">
      <c r="A133" s="38"/>
      <c r="B133" s="15" t="s">
        <v>17198</v>
      </c>
      <c r="C133" s="15" t="s">
        <v>17199</v>
      </c>
      <c r="D133" s="38">
        <v>604699</v>
      </c>
      <c r="E133" s="15" t="s">
        <v>17115</v>
      </c>
      <c r="F133" s="38" t="s">
        <v>17200</v>
      </c>
      <c r="G133" s="38" t="s">
        <v>17200</v>
      </c>
      <c r="H133" s="38" t="s">
        <v>17201</v>
      </c>
      <c r="I133" s="15"/>
      <c r="J133" s="15"/>
    </row>
    <row r="134" spans="1:10" x14ac:dyDescent="0.25">
      <c r="A134" s="38"/>
      <c r="B134" s="15" t="s">
        <v>17202</v>
      </c>
      <c r="C134" s="15" t="s">
        <v>17203</v>
      </c>
      <c r="D134" s="38">
        <v>189990</v>
      </c>
      <c r="E134" s="15" t="s">
        <v>17115</v>
      </c>
      <c r="F134" s="38" t="s">
        <v>17204</v>
      </c>
      <c r="G134" s="38" t="s">
        <v>17204</v>
      </c>
      <c r="H134" s="38" t="s">
        <v>17205</v>
      </c>
      <c r="I134" s="15"/>
      <c r="J134" s="15"/>
    </row>
    <row r="135" spans="1:10" x14ac:dyDescent="0.25">
      <c r="A135" s="38"/>
      <c r="B135" s="15" t="s">
        <v>17206</v>
      </c>
      <c r="C135" s="15" t="s">
        <v>17207</v>
      </c>
      <c r="D135" s="38">
        <v>131330</v>
      </c>
      <c r="E135" s="15" t="s">
        <v>17122</v>
      </c>
      <c r="F135" s="38" t="s">
        <v>17208</v>
      </c>
      <c r="G135" s="38" t="s">
        <v>17208</v>
      </c>
      <c r="H135" s="38"/>
      <c r="I135" s="15"/>
      <c r="J135" s="15"/>
    </row>
    <row r="136" spans="1:10" ht="30" x14ac:dyDescent="0.25">
      <c r="A136" s="38"/>
      <c r="B136" s="15" t="s">
        <v>17209</v>
      </c>
      <c r="C136" s="15" t="s">
        <v>17210</v>
      </c>
      <c r="D136" s="38">
        <v>600522</v>
      </c>
      <c r="E136" s="15" t="s">
        <v>17122</v>
      </c>
      <c r="F136" s="38" t="s">
        <v>17211</v>
      </c>
      <c r="G136" s="38" t="s">
        <v>17211</v>
      </c>
      <c r="H136" s="38" t="s">
        <v>17212</v>
      </c>
      <c r="I136" s="15"/>
      <c r="J136" s="15"/>
    </row>
    <row r="137" spans="1:10" x14ac:dyDescent="0.25">
      <c r="A137" s="38"/>
      <c r="B137" s="15" t="s">
        <v>17213</v>
      </c>
      <c r="C137" s="15" t="s">
        <v>17214</v>
      </c>
      <c r="D137" s="38">
        <v>608004</v>
      </c>
      <c r="E137" s="15" t="s">
        <v>17115</v>
      </c>
      <c r="F137" s="38" t="s">
        <v>17215</v>
      </c>
      <c r="G137" s="38" t="s">
        <v>17215</v>
      </c>
      <c r="H137" s="38" t="s">
        <v>17216</v>
      </c>
      <c r="I137" s="15"/>
      <c r="J137" s="15"/>
    </row>
    <row r="138" spans="1:10" x14ac:dyDescent="0.25">
      <c r="A138" s="38"/>
      <c r="B138" s="15" t="s">
        <v>17217</v>
      </c>
      <c r="C138" s="15" t="s">
        <v>17218</v>
      </c>
      <c r="D138" s="38">
        <v>102670</v>
      </c>
      <c r="E138" s="15" t="s">
        <v>17115</v>
      </c>
      <c r="F138" s="38" t="s">
        <v>17219</v>
      </c>
      <c r="G138" s="38" t="s">
        <v>17219</v>
      </c>
      <c r="H138" s="38" t="s">
        <v>17220</v>
      </c>
      <c r="I138" s="15"/>
      <c r="J138" s="15"/>
    </row>
    <row r="139" spans="1:10" x14ac:dyDescent="0.25">
      <c r="A139" s="38"/>
      <c r="B139" s="15" t="s">
        <v>17221</v>
      </c>
      <c r="C139" s="15" t="s">
        <v>17222</v>
      </c>
      <c r="D139" s="38">
        <v>601962</v>
      </c>
      <c r="E139" s="15" t="s">
        <v>17115</v>
      </c>
      <c r="F139" s="38" t="s">
        <v>17223</v>
      </c>
      <c r="G139" s="38" t="s">
        <v>17223</v>
      </c>
      <c r="H139" s="38" t="s">
        <v>17224</v>
      </c>
      <c r="I139" s="15"/>
      <c r="J139" s="15"/>
    </row>
    <row r="140" spans="1:10" ht="15" customHeight="1" x14ac:dyDescent="0.25">
      <c r="A140" s="99" t="s">
        <v>17225</v>
      </c>
      <c r="B140" s="99"/>
      <c r="C140" s="99"/>
      <c r="D140" s="99"/>
      <c r="E140" s="99"/>
      <c r="F140" s="99"/>
      <c r="G140" s="99"/>
      <c r="H140" s="99"/>
      <c r="I140" s="99"/>
      <c r="J140" s="99"/>
    </row>
    <row r="141" spans="1:10" x14ac:dyDescent="0.25">
      <c r="A141" s="38">
        <v>12505312</v>
      </c>
      <c r="B141" s="15" t="s">
        <v>17226</v>
      </c>
      <c r="C141" s="15"/>
      <c r="D141" s="38"/>
      <c r="E141" s="15" t="s">
        <v>16571</v>
      </c>
      <c r="F141" s="38"/>
      <c r="G141" s="38"/>
      <c r="H141" s="38"/>
      <c r="I141" s="15"/>
      <c r="J141" s="15"/>
    </row>
    <row r="142" spans="1:10" x14ac:dyDescent="0.25">
      <c r="A142" s="38"/>
      <c r="B142" s="15" t="s">
        <v>17227</v>
      </c>
      <c r="C142" s="15"/>
      <c r="D142" s="38"/>
      <c r="E142" s="15" t="s">
        <v>16571</v>
      </c>
      <c r="F142" s="38"/>
      <c r="G142" s="38"/>
      <c r="H142" s="38"/>
      <c r="I142" s="15"/>
      <c r="J142" s="15"/>
    </row>
    <row r="143" spans="1:10" ht="45" x14ac:dyDescent="0.25">
      <c r="A143" s="38">
        <v>2106065</v>
      </c>
      <c r="B143" s="15" t="s">
        <v>17228</v>
      </c>
      <c r="C143" s="15" t="s">
        <v>17229</v>
      </c>
      <c r="D143" s="38">
        <v>106150</v>
      </c>
      <c r="E143" s="15" t="s">
        <v>16571</v>
      </c>
      <c r="F143" s="38" t="s">
        <v>17230</v>
      </c>
      <c r="G143" s="38" t="s">
        <v>17230</v>
      </c>
      <c r="H143" s="38" t="s">
        <v>17231</v>
      </c>
      <c r="I143" s="15"/>
      <c r="J143" s="15"/>
    </row>
    <row r="144" spans="1:10" x14ac:dyDescent="0.25">
      <c r="A144" s="38">
        <v>12513753</v>
      </c>
      <c r="B144" s="15" t="s">
        <v>17232</v>
      </c>
      <c r="C144" s="15" t="s">
        <v>17233</v>
      </c>
      <c r="D144" s="38">
        <v>607102</v>
      </c>
      <c r="E144" s="15" t="s">
        <v>16571</v>
      </c>
      <c r="F144" s="38" t="s">
        <v>17234</v>
      </c>
      <c r="G144" s="38" t="s">
        <v>17234</v>
      </c>
      <c r="H144" s="38" t="s">
        <v>17235</v>
      </c>
      <c r="I144" s="15"/>
      <c r="J144" s="15"/>
    </row>
    <row r="145" spans="1:10" x14ac:dyDescent="0.25">
      <c r="A145" s="38">
        <v>10098886</v>
      </c>
      <c r="B145" s="15" t="s">
        <v>17236</v>
      </c>
      <c r="C145" s="15" t="s">
        <v>17237</v>
      </c>
      <c r="D145" s="38">
        <v>305900</v>
      </c>
      <c r="E145" s="15" t="s">
        <v>16571</v>
      </c>
      <c r="F145" s="38" t="s">
        <v>17238</v>
      </c>
      <c r="G145" s="38" t="s">
        <v>17238</v>
      </c>
      <c r="H145" s="38" t="s">
        <v>17239</v>
      </c>
      <c r="I145" s="15"/>
      <c r="J145" s="15"/>
    </row>
    <row r="146" spans="1:10" x14ac:dyDescent="0.25">
      <c r="A146" s="38">
        <v>12471121</v>
      </c>
      <c r="B146" s="15" t="s">
        <v>17240</v>
      </c>
      <c r="C146" s="15" t="s">
        <v>17241</v>
      </c>
      <c r="D146" s="38">
        <v>124092</v>
      </c>
      <c r="E146" s="15" t="s">
        <v>16571</v>
      </c>
      <c r="F146" s="38" t="s">
        <v>17242</v>
      </c>
      <c r="G146" s="38" t="s">
        <v>17242</v>
      </c>
      <c r="H146" s="38" t="s">
        <v>17243</v>
      </c>
      <c r="I146" s="15"/>
      <c r="J146" s="15"/>
    </row>
    <row r="147" spans="1:10" x14ac:dyDescent="0.25">
      <c r="A147" s="38"/>
      <c r="B147" s="15" t="s">
        <v>17244</v>
      </c>
      <c r="C147" s="15" t="s">
        <v>17245</v>
      </c>
      <c r="D147" s="38">
        <v>138600</v>
      </c>
      <c r="E147" s="15" t="s">
        <v>16571</v>
      </c>
      <c r="F147" s="38" t="s">
        <v>17246</v>
      </c>
      <c r="G147" s="38" t="s">
        <v>17246</v>
      </c>
      <c r="H147" s="38" t="s">
        <v>17247</v>
      </c>
      <c r="I147" s="15"/>
      <c r="J147" s="15"/>
    </row>
    <row r="148" spans="1:10" x14ac:dyDescent="0.25">
      <c r="A148" s="38">
        <v>9547356</v>
      </c>
      <c r="B148" s="15" t="s">
        <v>17248</v>
      </c>
      <c r="C148" s="15" t="s">
        <v>17249</v>
      </c>
      <c r="D148" s="38">
        <v>102775</v>
      </c>
      <c r="E148" s="15" t="s">
        <v>16571</v>
      </c>
      <c r="F148" s="38" t="s">
        <v>17250</v>
      </c>
      <c r="G148" s="38" t="s">
        <v>17250</v>
      </c>
      <c r="H148" s="38"/>
      <c r="I148" s="15"/>
      <c r="J148" s="15"/>
    </row>
    <row r="149" spans="1:10" x14ac:dyDescent="0.25">
      <c r="A149" s="38">
        <v>2550553</v>
      </c>
      <c r="B149" s="15" t="s">
        <v>17251</v>
      </c>
      <c r="C149" s="15" t="s">
        <v>17252</v>
      </c>
      <c r="D149" s="38">
        <v>120830</v>
      </c>
      <c r="E149" s="15" t="s">
        <v>16571</v>
      </c>
      <c r="F149" s="38" t="s">
        <v>17253</v>
      </c>
      <c r="G149" s="38" t="s">
        <v>17253</v>
      </c>
      <c r="H149" s="38" t="s">
        <v>17254</v>
      </c>
      <c r="I149" s="15"/>
      <c r="J149" s="15"/>
    </row>
    <row r="150" spans="1:10" x14ac:dyDescent="0.25">
      <c r="A150" s="38">
        <v>12482504</v>
      </c>
      <c r="B150" s="15" t="s">
        <v>17255</v>
      </c>
      <c r="C150" s="15" t="s">
        <v>17256</v>
      </c>
      <c r="D150" s="38">
        <v>133170</v>
      </c>
      <c r="E150" s="15" t="s">
        <v>16571</v>
      </c>
      <c r="F150" s="38" t="s">
        <v>17257</v>
      </c>
      <c r="G150" s="38" t="s">
        <v>17257</v>
      </c>
      <c r="H150" s="38" t="s">
        <v>17258</v>
      </c>
      <c r="I150" s="15"/>
      <c r="J150" s="15"/>
    </row>
    <row r="151" spans="1:10" x14ac:dyDescent="0.25">
      <c r="A151" s="38">
        <v>12411322</v>
      </c>
      <c r="B151" s="15" t="s">
        <v>17259</v>
      </c>
      <c r="C151" s="15" t="s">
        <v>17260</v>
      </c>
      <c r="D151" s="38">
        <v>601712</v>
      </c>
      <c r="E151" s="15" t="s">
        <v>16571</v>
      </c>
      <c r="F151" s="38" t="s">
        <v>17261</v>
      </c>
      <c r="G151" s="38" t="s">
        <v>17261</v>
      </c>
      <c r="H151" s="38" t="s">
        <v>17262</v>
      </c>
      <c r="I151" s="15"/>
      <c r="J151" s="15"/>
    </row>
    <row r="152" spans="1:10" x14ac:dyDescent="0.25">
      <c r="A152" s="38">
        <v>9990294</v>
      </c>
      <c r="B152" s="15" t="s">
        <v>17263</v>
      </c>
      <c r="C152" s="15" t="s">
        <v>17264</v>
      </c>
      <c r="D152" s="38">
        <v>601463</v>
      </c>
      <c r="E152" s="15" t="s">
        <v>16571</v>
      </c>
      <c r="F152" s="38" t="s">
        <v>17265</v>
      </c>
      <c r="G152" s="38" t="s">
        <v>17265</v>
      </c>
      <c r="H152" s="38" t="s">
        <v>17266</v>
      </c>
      <c r="I152" s="15"/>
      <c r="J152" s="15"/>
    </row>
    <row r="153" spans="1:10" ht="30" x14ac:dyDescent="0.25">
      <c r="A153" s="38">
        <v>12070780</v>
      </c>
      <c r="B153" s="15" t="s">
        <v>17267</v>
      </c>
      <c r="C153" s="15" t="s">
        <v>17268</v>
      </c>
      <c r="D153" s="38">
        <v>151445</v>
      </c>
      <c r="E153" s="15" t="s">
        <v>16571</v>
      </c>
      <c r="F153" s="38" t="s">
        <v>17269</v>
      </c>
      <c r="G153" s="38" t="s">
        <v>17269</v>
      </c>
      <c r="H153" s="38" t="s">
        <v>17270</v>
      </c>
      <c r="I153" s="15"/>
      <c r="J153" s="15"/>
    </row>
    <row r="154" spans="1:10" x14ac:dyDescent="0.25">
      <c r="A154" s="38">
        <v>12388107</v>
      </c>
      <c r="B154" s="15" t="s">
        <v>17171</v>
      </c>
      <c r="C154" s="15" t="s">
        <v>17172</v>
      </c>
      <c r="D154" s="38">
        <v>135600</v>
      </c>
      <c r="E154" s="15" t="s">
        <v>16571</v>
      </c>
      <c r="F154" s="38" t="s">
        <v>17173</v>
      </c>
      <c r="G154" s="38" t="s">
        <v>17173</v>
      </c>
      <c r="H154" s="38"/>
      <c r="I154" s="15"/>
      <c r="J154" s="15"/>
    </row>
    <row r="155" spans="1:10" x14ac:dyDescent="0.25">
      <c r="A155" s="38">
        <v>10874048</v>
      </c>
      <c r="B155" s="15" t="s">
        <v>17271</v>
      </c>
      <c r="C155" s="15" t="s">
        <v>17272</v>
      </c>
      <c r="D155" s="38">
        <v>165161</v>
      </c>
      <c r="E155" s="15" t="s">
        <v>16571</v>
      </c>
      <c r="F155" s="38" t="s">
        <v>17273</v>
      </c>
      <c r="G155" s="38" t="s">
        <v>17273</v>
      </c>
      <c r="H155" s="38" t="s">
        <v>17274</v>
      </c>
      <c r="I155" s="15"/>
      <c r="J155" s="15"/>
    </row>
    <row r="156" spans="1:10" x14ac:dyDescent="0.25">
      <c r="A156" s="38">
        <v>8623933</v>
      </c>
      <c r="B156" s="15" t="s">
        <v>17275</v>
      </c>
      <c r="C156" s="15" t="s">
        <v>17276</v>
      </c>
      <c r="D156" s="38">
        <v>153619</v>
      </c>
      <c r="E156" s="15" t="s">
        <v>16571</v>
      </c>
      <c r="F156" s="38" t="s">
        <v>17277</v>
      </c>
      <c r="G156" s="38" t="s">
        <v>17277</v>
      </c>
      <c r="H156" s="38" t="s">
        <v>17278</v>
      </c>
      <c r="I156" s="15"/>
      <c r="J156" s="15"/>
    </row>
    <row r="157" spans="1:10" x14ac:dyDescent="0.25">
      <c r="A157" s="38">
        <v>12483727</v>
      </c>
      <c r="B157" s="15" t="s">
        <v>17279</v>
      </c>
      <c r="C157" s="15" t="s">
        <v>17280</v>
      </c>
      <c r="D157" s="38">
        <v>120355</v>
      </c>
      <c r="E157" s="15" t="s">
        <v>16571</v>
      </c>
      <c r="F157" s="38" t="s">
        <v>17281</v>
      </c>
      <c r="G157" s="38" t="s">
        <v>17281</v>
      </c>
      <c r="H157" s="38" t="s">
        <v>17282</v>
      </c>
      <c r="I157" s="15"/>
      <c r="J157" s="15"/>
    </row>
    <row r="158" spans="1:10" ht="30" x14ac:dyDescent="0.25">
      <c r="A158" s="38" t="s">
        <v>17283</v>
      </c>
      <c r="B158" s="15" t="s">
        <v>17284</v>
      </c>
      <c r="C158" s="15" t="s">
        <v>17285</v>
      </c>
      <c r="D158" s="38">
        <v>158370</v>
      </c>
      <c r="E158" s="15" t="s">
        <v>16571</v>
      </c>
      <c r="F158" s="38" t="s">
        <v>17286</v>
      </c>
      <c r="G158" s="38" t="s">
        <v>17286</v>
      </c>
      <c r="H158" s="38"/>
      <c r="I158" s="15"/>
      <c r="J158" s="15"/>
    </row>
    <row r="159" spans="1:10" x14ac:dyDescent="0.25">
      <c r="A159" s="38">
        <v>11777968</v>
      </c>
      <c r="B159" s="15" t="s">
        <v>17287</v>
      </c>
      <c r="C159" s="15" t="s">
        <v>17288</v>
      </c>
      <c r="D159" s="38">
        <v>164960</v>
      </c>
      <c r="E159" s="15" t="s">
        <v>16571</v>
      </c>
      <c r="F159" s="38" t="s">
        <v>17289</v>
      </c>
      <c r="G159" s="38" t="s">
        <v>17289</v>
      </c>
      <c r="H159" s="38" t="s">
        <v>17290</v>
      </c>
      <c r="I159" s="15"/>
      <c r="J159" s="15"/>
    </row>
    <row r="160" spans="1:10" ht="30" x14ac:dyDescent="0.25">
      <c r="A160" s="38">
        <v>2284104</v>
      </c>
      <c r="B160" s="15" t="s">
        <v>17291</v>
      </c>
      <c r="C160" s="15" t="s">
        <v>17292</v>
      </c>
      <c r="D160" s="38">
        <v>164910</v>
      </c>
      <c r="E160" s="15" t="s">
        <v>16571</v>
      </c>
      <c r="F160" s="38" t="s">
        <v>17293</v>
      </c>
      <c r="G160" s="38" t="s">
        <v>17293</v>
      </c>
      <c r="H160" s="38" t="s">
        <v>17294</v>
      </c>
      <c r="I160" s="15"/>
      <c r="J160" s="15"/>
    </row>
    <row r="161" spans="1:10" x14ac:dyDescent="0.25">
      <c r="A161" s="38">
        <v>11342414</v>
      </c>
      <c r="B161" s="15" t="s">
        <v>17295</v>
      </c>
      <c r="C161" s="15" t="s">
        <v>17296</v>
      </c>
      <c r="D161" s="38">
        <v>182283</v>
      </c>
      <c r="E161" s="15" t="s">
        <v>16571</v>
      </c>
      <c r="F161" s="38" t="s">
        <v>17297</v>
      </c>
      <c r="G161" s="38" t="s">
        <v>17297</v>
      </c>
      <c r="H161" s="38" t="s">
        <v>17298</v>
      </c>
      <c r="I161" s="15"/>
      <c r="J161" s="15"/>
    </row>
    <row r="162" spans="1:10" x14ac:dyDescent="0.25">
      <c r="A162" s="38">
        <v>12378635</v>
      </c>
      <c r="B162" s="15" t="s">
        <v>17186</v>
      </c>
      <c r="C162" s="15" t="s">
        <v>17299</v>
      </c>
      <c r="D162" s="38">
        <v>182284</v>
      </c>
      <c r="E162" s="15" t="s">
        <v>16571</v>
      </c>
      <c r="F162" s="38" t="s">
        <v>17188</v>
      </c>
      <c r="G162" s="38" t="s">
        <v>17188</v>
      </c>
      <c r="H162" s="38" t="s">
        <v>17189</v>
      </c>
      <c r="I162" s="15"/>
      <c r="J162" s="15"/>
    </row>
    <row r="163" spans="1:10" ht="30" x14ac:dyDescent="0.25">
      <c r="A163" s="38" t="s">
        <v>17300</v>
      </c>
      <c r="B163" s="15" t="s">
        <v>17301</v>
      </c>
      <c r="C163" s="15" t="s">
        <v>17302</v>
      </c>
      <c r="D163" s="38">
        <v>603599</v>
      </c>
      <c r="E163" s="15" t="s">
        <v>16571</v>
      </c>
      <c r="F163" s="38" t="s">
        <v>17303</v>
      </c>
      <c r="G163" s="38" t="s">
        <v>17303</v>
      </c>
      <c r="H163" s="38" t="s">
        <v>17304</v>
      </c>
      <c r="I163" s="15"/>
      <c r="J163" s="15"/>
    </row>
    <row r="164" spans="1:10" x14ac:dyDescent="0.25">
      <c r="A164" s="38">
        <v>11875461</v>
      </c>
      <c r="B164" s="15" t="s">
        <v>17305</v>
      </c>
      <c r="C164" s="15" t="s">
        <v>17306</v>
      </c>
      <c r="D164" s="38">
        <v>600040</v>
      </c>
      <c r="E164" s="15" t="s">
        <v>16571</v>
      </c>
      <c r="F164" s="38" t="s">
        <v>17307</v>
      </c>
      <c r="G164" s="38" t="s">
        <v>17307</v>
      </c>
      <c r="H164" s="38" t="s">
        <v>17308</v>
      </c>
      <c r="I164" s="15"/>
      <c r="J164" s="15"/>
    </row>
    <row r="165" spans="1:10" x14ac:dyDescent="0.25">
      <c r="A165" s="38">
        <v>12133954</v>
      </c>
      <c r="B165" s="15" t="s">
        <v>17309</v>
      </c>
      <c r="C165" s="15" t="s">
        <v>17310</v>
      </c>
      <c r="D165" s="38">
        <v>170280</v>
      </c>
      <c r="E165" s="15" t="s">
        <v>16571</v>
      </c>
      <c r="F165" s="38" t="s">
        <v>17311</v>
      </c>
      <c r="G165" s="38" t="s">
        <v>17311</v>
      </c>
      <c r="H165" s="38" t="s">
        <v>17312</v>
      </c>
      <c r="I165" s="15"/>
      <c r="J165" s="15"/>
    </row>
    <row r="166" spans="1:10" x14ac:dyDescent="0.25">
      <c r="A166" s="38">
        <v>11942414</v>
      </c>
      <c r="B166" s="15" t="s">
        <v>17313</v>
      </c>
      <c r="C166" s="15" t="s">
        <v>17314</v>
      </c>
      <c r="D166" s="38">
        <v>142100</v>
      </c>
      <c r="E166" s="15" t="s">
        <v>16571</v>
      </c>
      <c r="F166" s="38" t="s">
        <v>17315</v>
      </c>
      <c r="G166" s="38" t="s">
        <v>17315</v>
      </c>
      <c r="H166" s="38"/>
      <c r="I166" s="15"/>
      <c r="J166" s="15"/>
    </row>
    <row r="167" spans="1:10" x14ac:dyDescent="0.25">
      <c r="A167" s="38">
        <v>9733516</v>
      </c>
      <c r="B167" s="15" t="s">
        <v>17316</v>
      </c>
      <c r="C167" s="15" t="s">
        <v>17317</v>
      </c>
      <c r="D167" s="38">
        <v>601711</v>
      </c>
      <c r="E167" s="15" t="s">
        <v>16571</v>
      </c>
      <c r="F167" s="38" t="s">
        <v>17318</v>
      </c>
      <c r="G167" s="38" t="s">
        <v>17318</v>
      </c>
      <c r="H167" s="38" t="s">
        <v>17319</v>
      </c>
      <c r="I167" s="15"/>
      <c r="J167" s="15"/>
    </row>
    <row r="168" spans="1:10" x14ac:dyDescent="0.25">
      <c r="A168" s="38">
        <v>12221085</v>
      </c>
      <c r="B168" s="15" t="s">
        <v>17320</v>
      </c>
      <c r="C168" s="15" t="s">
        <v>17321</v>
      </c>
      <c r="D168" s="38"/>
      <c r="E168" s="15" t="s">
        <v>16571</v>
      </c>
      <c r="F168" s="38" t="s">
        <v>17322</v>
      </c>
      <c r="G168" s="38" t="s">
        <v>17322</v>
      </c>
      <c r="H168" s="38" t="s">
        <v>17323</v>
      </c>
      <c r="I168" s="15"/>
      <c r="J168" s="15"/>
    </row>
    <row r="169" spans="1:10" ht="30" x14ac:dyDescent="0.25">
      <c r="A169" s="38">
        <v>11875461</v>
      </c>
      <c r="B169" s="15" t="s">
        <v>17324</v>
      </c>
      <c r="C169" s="15" t="s">
        <v>17325</v>
      </c>
      <c r="D169" s="38">
        <v>605732</v>
      </c>
      <c r="E169" s="15" t="s">
        <v>16571</v>
      </c>
      <c r="F169" s="38" t="s">
        <v>17326</v>
      </c>
      <c r="G169" s="38" t="s">
        <v>17326</v>
      </c>
      <c r="H169" s="38" t="s">
        <v>17327</v>
      </c>
      <c r="I169" s="15"/>
      <c r="J169" s="15"/>
    </row>
    <row r="170" spans="1:10" x14ac:dyDescent="0.25">
      <c r="A170" s="38">
        <v>11713530</v>
      </c>
      <c r="B170" s="15" t="s">
        <v>17328</v>
      </c>
      <c r="C170" s="15" t="s">
        <v>17329</v>
      </c>
      <c r="D170" s="38">
        <v>604948</v>
      </c>
      <c r="E170" s="15" t="s">
        <v>16571</v>
      </c>
      <c r="F170" s="38" t="s">
        <v>17330</v>
      </c>
      <c r="G170" s="38" t="s">
        <v>17330</v>
      </c>
      <c r="H170" s="38" t="s">
        <v>17331</v>
      </c>
      <c r="I170" s="15"/>
      <c r="J170" s="15"/>
    </row>
    <row r="171" spans="1:10" x14ac:dyDescent="0.25">
      <c r="A171" s="38">
        <v>9733516</v>
      </c>
      <c r="B171" s="15" t="s">
        <v>17332</v>
      </c>
      <c r="C171" s="15" t="s">
        <v>195</v>
      </c>
      <c r="D171" s="38">
        <v>601895</v>
      </c>
      <c r="E171" s="15" t="s">
        <v>16571</v>
      </c>
      <c r="F171" s="38" t="s">
        <v>17333</v>
      </c>
      <c r="G171" s="38" t="s">
        <v>17333</v>
      </c>
      <c r="H171" s="38" t="s">
        <v>17334</v>
      </c>
      <c r="I171" s="15"/>
      <c r="J171" s="15"/>
    </row>
    <row r="172" spans="1:10" x14ac:dyDescent="0.25">
      <c r="A172" s="38">
        <v>7968369</v>
      </c>
      <c r="B172" s="15" t="s">
        <v>17335</v>
      </c>
      <c r="C172" s="15" t="s">
        <v>17336</v>
      </c>
      <c r="D172" s="38">
        <v>131340</v>
      </c>
      <c r="E172" s="15" t="s">
        <v>16571</v>
      </c>
      <c r="F172" s="38" t="s">
        <v>17337</v>
      </c>
      <c r="G172" s="38" t="s">
        <v>17337</v>
      </c>
      <c r="H172" s="38" t="s">
        <v>17338</v>
      </c>
      <c r="I172" s="15"/>
      <c r="J172" s="15"/>
    </row>
    <row r="173" spans="1:10" ht="30" x14ac:dyDescent="0.25">
      <c r="A173" s="38">
        <v>7999086</v>
      </c>
      <c r="B173" s="15" t="s">
        <v>17339</v>
      </c>
      <c r="C173" s="15" t="s">
        <v>17210</v>
      </c>
      <c r="D173" s="38">
        <v>600522</v>
      </c>
      <c r="E173" s="15" t="s">
        <v>16571</v>
      </c>
      <c r="F173" s="38" t="s">
        <v>17211</v>
      </c>
      <c r="G173" s="38" t="s">
        <v>17211</v>
      </c>
      <c r="H173" s="38" t="s">
        <v>17212</v>
      </c>
      <c r="I173" s="15"/>
      <c r="J173" s="15"/>
    </row>
    <row r="174" spans="1:10" ht="15" customHeight="1" x14ac:dyDescent="0.25">
      <c r="A174" s="99" t="s">
        <v>17340</v>
      </c>
      <c r="B174" s="99"/>
      <c r="C174" s="99"/>
      <c r="D174" s="99"/>
      <c r="E174" s="99"/>
      <c r="F174" s="99"/>
      <c r="G174" s="99"/>
      <c r="H174" s="99"/>
      <c r="I174" s="99"/>
      <c r="J174" s="99"/>
    </row>
    <row r="175" spans="1:10" x14ac:dyDescent="0.25">
      <c r="A175" s="38"/>
      <c r="B175" s="15" t="s">
        <v>17341</v>
      </c>
      <c r="C175" s="15" t="s">
        <v>17342</v>
      </c>
      <c r="D175" s="38">
        <v>120820</v>
      </c>
      <c r="E175" s="15" t="s">
        <v>17122</v>
      </c>
      <c r="F175" s="38" t="s">
        <v>17343</v>
      </c>
      <c r="G175" s="38" t="s">
        <v>17343</v>
      </c>
      <c r="H175" s="38" t="s">
        <v>17344</v>
      </c>
      <c r="I175" s="15"/>
      <c r="J175" s="15"/>
    </row>
    <row r="176" spans="1:10" x14ac:dyDescent="0.25">
      <c r="A176" s="38"/>
      <c r="B176" s="15" t="s">
        <v>17271</v>
      </c>
      <c r="C176" s="15" t="s">
        <v>17272</v>
      </c>
      <c r="D176" s="38">
        <v>165161</v>
      </c>
      <c r="E176" s="15" t="s">
        <v>17115</v>
      </c>
      <c r="F176" s="38" t="s">
        <v>17273</v>
      </c>
      <c r="G176" s="38" t="s">
        <v>17273</v>
      </c>
      <c r="H176" s="38" t="s">
        <v>17274</v>
      </c>
      <c r="I176" s="15"/>
      <c r="J176" s="15"/>
    </row>
    <row r="177" spans="1:10" x14ac:dyDescent="0.25">
      <c r="A177" s="38"/>
      <c r="B177" s="15" t="s">
        <v>17279</v>
      </c>
      <c r="C177" s="15" t="s">
        <v>17280</v>
      </c>
      <c r="D177" s="38">
        <v>120355</v>
      </c>
      <c r="E177" s="15" t="s">
        <v>17131</v>
      </c>
      <c r="F177" s="38" t="s">
        <v>17281</v>
      </c>
      <c r="G177" s="38" t="s">
        <v>17281</v>
      </c>
      <c r="H177" s="38" t="s">
        <v>17282</v>
      </c>
      <c r="I177" s="15"/>
      <c r="J177" s="15"/>
    </row>
    <row r="178" spans="1:10" ht="30" x14ac:dyDescent="0.25">
      <c r="A178" s="38"/>
      <c r="B178" s="15" t="s">
        <v>17345</v>
      </c>
      <c r="C178" s="15" t="s">
        <v>17346</v>
      </c>
      <c r="D178" s="38">
        <v>602601</v>
      </c>
      <c r="E178" s="15" t="s">
        <v>17122</v>
      </c>
      <c r="F178" s="38" t="s">
        <v>17347</v>
      </c>
      <c r="G178" s="38" t="s">
        <v>17347</v>
      </c>
      <c r="H178" s="38" t="s">
        <v>17348</v>
      </c>
      <c r="I178" s="15"/>
      <c r="J178" s="15"/>
    </row>
    <row r="179" spans="1:10" x14ac:dyDescent="0.25">
      <c r="A179" s="38"/>
      <c r="B179" s="15" t="s">
        <v>17349</v>
      </c>
      <c r="C179" s="15" t="s">
        <v>17350</v>
      </c>
      <c r="D179" s="38">
        <v>150292</v>
      </c>
      <c r="E179" s="15" t="s">
        <v>17115</v>
      </c>
      <c r="F179" s="38" t="s">
        <v>17351</v>
      </c>
      <c r="G179" s="38" t="s">
        <v>17351</v>
      </c>
      <c r="H179" s="38" t="s">
        <v>17352</v>
      </c>
      <c r="I179" s="15"/>
      <c r="J179" s="15"/>
    </row>
    <row r="180" spans="1:10" x14ac:dyDescent="0.25">
      <c r="A180" s="38"/>
      <c r="B180" s="15" t="s">
        <v>17353</v>
      </c>
      <c r="C180" s="15" t="s">
        <v>17354</v>
      </c>
      <c r="D180" s="38">
        <v>606910</v>
      </c>
      <c r="E180" s="15" t="s">
        <v>17355</v>
      </c>
      <c r="F180" s="38" t="s">
        <v>17356</v>
      </c>
      <c r="G180" s="38" t="s">
        <v>17356</v>
      </c>
      <c r="H180" s="38" t="s">
        <v>17357</v>
      </c>
      <c r="I180" s="15"/>
      <c r="J180" s="15"/>
    </row>
    <row r="181" spans="1:10" x14ac:dyDescent="0.25">
      <c r="A181" s="38"/>
      <c r="B181" s="15" t="s">
        <v>17213</v>
      </c>
      <c r="C181" s="15" t="s">
        <v>17214</v>
      </c>
      <c r="D181" s="38">
        <v>608004</v>
      </c>
      <c r="E181" s="15" t="s">
        <v>17115</v>
      </c>
      <c r="F181" s="38" t="s">
        <v>17215</v>
      </c>
      <c r="G181" s="38" t="s">
        <v>17215</v>
      </c>
      <c r="H181" s="38" t="s">
        <v>17216</v>
      </c>
      <c r="I181" s="15"/>
      <c r="J181" s="15"/>
    </row>
    <row r="182" spans="1:10" x14ac:dyDescent="0.25">
      <c r="A182" s="38"/>
      <c r="B182" s="37" t="s">
        <v>134</v>
      </c>
      <c r="C182" s="15" t="s">
        <v>17119</v>
      </c>
      <c r="D182" s="38"/>
      <c r="E182" s="15" t="s">
        <v>17115</v>
      </c>
      <c r="F182" s="38"/>
      <c r="G182" s="38"/>
      <c r="H182" s="38"/>
      <c r="I182" s="15"/>
    </row>
  </sheetData>
  <mergeCells count="4">
    <mergeCell ref="A3:J3"/>
    <mergeCell ref="A108:J108"/>
    <mergeCell ref="A140:J140"/>
    <mergeCell ref="A174:J174"/>
  </mergeCells>
  <hyperlinks>
    <hyperlink ref="A4" r:id="rId1" display="http://www.ncbi.nlm.nih.gov/entrez/query.fcgi?cmd=search&amp;db=pubmed&amp;term=11922943" xr:uid="{00000000-0004-0000-0200-000000000000}"/>
    <hyperlink ref="D4" r:id="rId2" display="http://www.ncbi.nlm.nih.gov/entrez/dispomim.cgi?id=147130" xr:uid="{00000000-0004-0000-0200-000001000000}"/>
    <hyperlink ref="F4" r:id="rId3" display="http://www.ncbi.nlm.nih.gov/entrez/query.fcgi?db=Nucleotide&amp;cmd=search&amp;term=K01316" xr:uid="{00000000-0004-0000-0200-000002000000}"/>
    <hyperlink ref="G4" r:id="rId4" display="http://bioinfo.lifl.fr/NM_fasta/K01316.fa" xr:uid="{00000000-0004-0000-0200-000003000000}"/>
    <hyperlink ref="H4" r:id="rId5" display="http://www.ncbi.nlm.nih.gov/entrez/query.fcgi?db=Nucleotide&amp;cmd=search&amp;term=" xr:uid="{00000000-0004-0000-0200-000004000000}"/>
    <hyperlink ref="A5" r:id="rId6" display="http://www.ncbi.nlm.nih.gov/entrez/query.fcgi?cmd=search&amp;db=pubmed&amp;term=10760789" xr:uid="{00000000-0004-0000-0200-000005000000}"/>
    <hyperlink ref="D5" r:id="rId7" display="http://www.ncbi.nlm.nih.gov/entrez/dispomim.cgi?id=147120" xr:uid="{00000000-0004-0000-0200-000006000000}"/>
    <hyperlink ref="F5" r:id="rId8" display="http://www.ncbi.nlm.nih.gov/entrez/query.fcgi?db=Nucleotide&amp;cmd=search&amp;term=M12958" xr:uid="{00000000-0004-0000-0200-000007000000}"/>
    <hyperlink ref="G5" r:id="rId9" display="http://bioinfo.lifl.fr/NM_fasta/M12958.fa" xr:uid="{00000000-0004-0000-0200-000008000000}"/>
    <hyperlink ref="H5" r:id="rId10" display="http://www.ncbi.nlm.nih.gov/entrez/query.fcgi?db=Nucleotide&amp;cmd=search&amp;term=" xr:uid="{00000000-0004-0000-0200-000009000000}"/>
    <hyperlink ref="A6" r:id="rId11" display="http://www.ncbi.nlm.nih.gov/entrez/query.fcgi?cmd=search&amp;db=pubmed&amp;term=8036173" xr:uid="{00000000-0004-0000-0200-00000A000000}"/>
    <hyperlink ref="D6" r:id="rId12" display="http://www.ncbi.nlm.nih.gov/entrez/dispomim.cgi?id=107720" xr:uid="{00000000-0004-0000-0200-00000B000000}"/>
    <hyperlink ref="F6" r:id="rId13" display="http://www.ncbi.nlm.nih.gov/entrez/query.fcgi?db=Nucleotide&amp;cmd=search&amp;term=NM_000040" xr:uid="{00000000-0004-0000-0200-00000C000000}"/>
    <hyperlink ref="G6" r:id="rId14" display="http://bioinfo.lifl.fr/NM_fasta/NM_000040.fa" xr:uid="{00000000-0004-0000-0200-00000D000000}"/>
    <hyperlink ref="H6" r:id="rId15" display="http://www.ncbi.nlm.nih.gov/entrez/query.fcgi?db=Nucleotide&amp;cmd=search&amp;term=NM_023114" xr:uid="{00000000-0004-0000-0200-00000E000000}"/>
    <hyperlink ref="A7" r:id="rId16" display="http://www.ncbi.nlm.nih.gov/entrez/query.fcgi?cmd=search&amp;db=pubmed&amp;term=10022897" xr:uid="{00000000-0004-0000-0200-00000F000000}"/>
    <hyperlink ref="D7" r:id="rId17" display="http://www.ncbi.nlm.nih.gov/entrez/dispomim.cgi?id=134637" xr:uid="{00000000-0004-0000-0200-000010000000}"/>
    <hyperlink ref="F7" r:id="rId18" display="http://www.ncbi.nlm.nih.gov/entrez/query.fcgi?db=Nucleotide&amp;cmd=search&amp;term=NM_000043" xr:uid="{00000000-0004-0000-0200-000011000000}"/>
    <hyperlink ref="G7" r:id="rId19" display="http://bioinfo.lifl.fr/NM_fasta/NM_000043.fa" xr:uid="{00000000-0004-0000-0200-000012000000}"/>
    <hyperlink ref="H7" r:id="rId20" display="http://www.ncbi.nlm.nih.gov/entrez/query.fcgi?db=Nucleotide&amp;cmd=search&amp;term=NM_007987" xr:uid="{00000000-0004-0000-0200-000013000000}"/>
    <hyperlink ref="A8" r:id="rId21" display="http://www.ncbi.nlm.nih.gov/entrez/query.fcgi?cmd=search&amp;db=pubmed&amp;term=12374807" xr:uid="{00000000-0004-0000-0200-000014000000}"/>
    <hyperlink ref="D8" r:id="rId22" display="http://www.ncbi.nlm.nih.gov/entrez/dispomim.cgi?id=186740" xr:uid="{00000000-0004-0000-0200-000015000000}"/>
    <hyperlink ref="F8" r:id="rId23" display="http://www.ncbi.nlm.nih.gov/entrez/query.fcgi?db=Nucleotide&amp;cmd=search&amp;term=NM_000073" xr:uid="{00000000-0004-0000-0200-000016000000}"/>
    <hyperlink ref="G8" r:id="rId24" display="http://bioinfo.lifl.fr/NM_fasta/NM_000073.fa" xr:uid="{00000000-0004-0000-0200-000017000000}"/>
    <hyperlink ref="H8" r:id="rId25" display="http://www.ncbi.nlm.nih.gov/entrez/query.fcgi?db=Nucleotide&amp;cmd=search&amp;term=NM_009850" xr:uid="{00000000-0004-0000-0200-000018000000}"/>
    <hyperlink ref="A9" r:id="rId26" display="http://www.ncbi.nlm.nih.gov/entrez/query.fcgi?cmd=search&amp;db=pubmed&amp;term=11751888" xr:uid="{00000000-0004-0000-0200-000019000000}"/>
    <hyperlink ref="D9" r:id="rId27" display="http://www.ncbi.nlm.nih.gov/entrez/dispomim.cgi?id=300386" xr:uid="{00000000-0004-0000-0200-00001A000000}"/>
    <hyperlink ref="F9" r:id="rId28" display="http://www.ncbi.nlm.nih.gov/entrez/query.fcgi?db=Nucleotide&amp;cmd=search&amp;term=NM_000074" xr:uid="{00000000-0004-0000-0200-00001B000000}"/>
    <hyperlink ref="G9" r:id="rId29" display="http://bioinfo.lifl.fr/NM_fasta/NM_000074.fa" xr:uid="{00000000-0004-0000-0200-00001C000000}"/>
    <hyperlink ref="H9" r:id="rId30" display="http://www.ncbi.nlm.nih.gov/entrez/query.fcgi?db=Nucleotide&amp;cmd=search&amp;term=NM_011616" xr:uid="{00000000-0004-0000-0200-00001D000000}"/>
    <hyperlink ref="A10" r:id="rId31" display="http://www.ncbi.nlm.nih.gov/entrez/query.fcgi?cmd=search&amp;db=pubmed&amp;term=9845534" xr:uid="{00000000-0004-0000-0200-00001E000000}"/>
    <hyperlink ref="D10" r:id="rId32" display="http://www.ncbi.nlm.nih.gov/entrez/dispomim.cgi?id=131195" xr:uid="{00000000-0004-0000-0200-00001F000000}"/>
    <hyperlink ref="F10" r:id="rId33" display="http://www.ncbi.nlm.nih.gov/entrez/query.fcgi?db=Nucleotide&amp;cmd=search&amp;term=NM_000118" xr:uid="{00000000-0004-0000-0200-000020000000}"/>
    <hyperlink ref="G10" r:id="rId34" display="http://bioinfo.lifl.fr/NM_fasta/NM_000118.fa" xr:uid="{00000000-0004-0000-0200-000021000000}"/>
    <hyperlink ref="H10" r:id="rId35" display="http://www.ncbi.nlm.nih.gov/entrez/query.fcgi?db=Nucleotide&amp;cmd=search&amp;term=NM_007932" xr:uid="{00000000-0004-0000-0200-000022000000}"/>
    <hyperlink ref="A11" r:id="rId36" display="http://www.ncbi.nlm.nih.gov/entrez/query.fcgi?cmd=search&amp;db=pubmed&amp;term=8970974" xr:uid="{00000000-0004-0000-0200-000023000000}"/>
    <hyperlink ref="D11" r:id="rId37" display="http://www.ncbi.nlm.nih.gov/entrez/dispomim.cgi?id=147840" xr:uid="{00000000-0004-0000-0200-000024000000}"/>
    <hyperlink ref="F11" r:id="rId38" display="http://www.ncbi.nlm.nih.gov/entrez/query.fcgi?db=Nucleotide&amp;cmd=search&amp;term=NM_000201" xr:uid="{00000000-0004-0000-0200-000025000000}"/>
    <hyperlink ref="G11" r:id="rId39" display="http://bioinfo.lifl.fr/NM_fasta/NM_000201.fa" xr:uid="{00000000-0004-0000-0200-000026000000}"/>
    <hyperlink ref="H11" r:id="rId40" display="http://www.ncbi.nlm.nih.gov/entrez/query.fcgi?db=Nucleotide&amp;cmd=search&amp;term=NM_010493" xr:uid="{00000000-0004-0000-0200-000027000000}"/>
    <hyperlink ref="A12" r:id="rId41" display="http://www.ncbi.nlm.nih.gov/entrez/query.fcgi?cmd=search&amp;db=pubmed&amp;term=12208876" xr:uid="{00000000-0004-0000-0200-000028000000}"/>
    <hyperlink ref="D12" r:id="rId42" display="http://www.ncbi.nlm.nih.gov/entrez/dispomim.cgi?id=187680" xr:uid="{00000000-0004-0000-0200-000029000000}"/>
    <hyperlink ref="F12" r:id="rId43" display="http://www.ncbi.nlm.nih.gov/entrez/query.fcgi?db=Nucleotide&amp;cmd=search&amp;term=NM_000367" xr:uid="{00000000-0004-0000-0200-00002A000000}"/>
    <hyperlink ref="G12" r:id="rId44" display="http://bioinfo.lifl.fr/NM_fasta/NM_000367.fa" xr:uid="{00000000-0004-0000-0200-00002B000000}"/>
    <hyperlink ref="H12" r:id="rId45" display="http://www.ncbi.nlm.nih.gov/entrez/query.fcgi?db=Nucleotide&amp;cmd=search&amp;term=NM_016785" xr:uid="{00000000-0004-0000-0200-00002C000000}"/>
    <hyperlink ref="A13" r:id="rId46" display="http://www.ncbi.nlm.nih.gov/entrez/query.fcgi?cmd=search&amp;db=pubmed&amp;term=1508203" xr:uid="{00000000-0004-0000-0200-00002D000000}"/>
    <hyperlink ref="D13" r:id="rId47" display="http://www.ncbi.nlm.nih.gov/entrez/dispomim.cgi?id=147730" xr:uid="{00000000-0004-0000-0200-00002E000000}"/>
    <hyperlink ref="F13" r:id="rId48" display="http://www.ncbi.nlm.nih.gov/entrez/query.fcgi?db=Nucleotide&amp;cmd=search&amp;term=NM_000417" xr:uid="{00000000-0004-0000-0200-00002F000000}"/>
    <hyperlink ref="G13" r:id="rId49" display="http://bioinfo.lifl.fr/NM_fasta/NM_000417.fa" xr:uid="{00000000-0004-0000-0200-000030000000}"/>
    <hyperlink ref="H13" r:id="rId50" display="http://www.ncbi.nlm.nih.gov/entrez/query.fcgi?db=Nucleotide&amp;cmd=search&amp;term=NM_008367" xr:uid="{00000000-0004-0000-0200-000031000000}"/>
    <hyperlink ref="A14" r:id="rId51" display="http://www.ncbi.nlm.nih.gov/entrez/query.fcgi?cmd=search&amp;db=pubmed&amp;term=1710341" xr:uid="{00000000-0004-0000-0200-000032000000}"/>
    <hyperlink ref="D14" r:id="rId52" display="http://www.ncbi.nlm.nih.gov/entrez/dispomim.cgi?id=131210" xr:uid="{00000000-0004-0000-0200-000033000000}"/>
    <hyperlink ref="F14" r:id="rId53" display="http://www.ncbi.nlm.nih.gov/entrez/query.fcgi?db=Nucleotide&amp;cmd=search&amp;term=NM_000450" xr:uid="{00000000-0004-0000-0200-000034000000}"/>
    <hyperlink ref="G14" r:id="rId54" display="http://bioinfo.lifl.fr/NM_fasta/NM_000450.fa" xr:uid="{00000000-0004-0000-0200-000035000000}"/>
    <hyperlink ref="H14" r:id="rId55" display="http://www.ncbi.nlm.nih.gov/entrez/query.fcgi?db=Nucleotide&amp;cmd=search&amp;term=NM_011345" xr:uid="{00000000-0004-0000-0200-000036000000}"/>
    <hyperlink ref="A15" r:id="rId56" display="http://www.ncbi.nlm.nih.gov/entrez/query.fcgi?cmd=search&amp;db=pubmed&amp;term=8051093" xr:uid="{00000000-0004-0000-0200-000037000000}"/>
    <hyperlink ref="D15" r:id="rId57" display="http://www.ncbi.nlm.nih.gov/entrez/dispomim.cgi?id=191170" xr:uid="{00000000-0004-0000-0200-000038000000}"/>
    <hyperlink ref="F15" r:id="rId58" display="http://www.ncbi.nlm.nih.gov/entrez/query.fcgi?db=Nucleotide&amp;cmd=search&amp;term=NM_000546" xr:uid="{00000000-0004-0000-0200-000039000000}"/>
    <hyperlink ref="G15" r:id="rId59" display="http://bioinfo.lifl.fr/NM_fasta/NM_000546.fa" xr:uid="{00000000-0004-0000-0200-00003A000000}"/>
    <hyperlink ref="H15" r:id="rId60" display="http://www.ncbi.nlm.nih.gov/entrez/query.fcgi?db=Nucleotide&amp;cmd=search&amp;term=NM_011640" xr:uid="{00000000-0004-0000-0200-00003B000000}"/>
    <hyperlink ref="A16" r:id="rId61" display="http://www.ncbi.nlm.nih.gov/entrez/query.fcgi?cmd=search&amp;db=pubmed&amp;term=11035101" xr:uid="{00000000-0004-0000-0200-00003C000000}"/>
    <hyperlink ref="D16" r:id="rId62" display="http://www.ncbi.nlm.nih.gov/entrez/dispomim.cgi?id=123260" xr:uid="{00000000-0004-0000-0200-00003D000000}"/>
    <hyperlink ref="F16" r:id="rId63" display="http://www.ncbi.nlm.nih.gov/entrez/query.fcgi?db=Nucleotide&amp;cmd=search&amp;term=NM_000567" xr:uid="{00000000-0004-0000-0200-00003E000000}"/>
    <hyperlink ref="G16" r:id="rId64" display="http://bioinfo.lifl.fr/NM_fasta/NM_000567.fa" xr:uid="{00000000-0004-0000-0200-00003F000000}"/>
    <hyperlink ref="H16" r:id="rId65" display="http://www.ncbi.nlm.nih.gov/entrez/query.fcgi?db=Nucleotide&amp;cmd=search&amp;term=NM_007768" xr:uid="{00000000-0004-0000-0200-000040000000}"/>
    <hyperlink ref="A17" r:id="rId66" display="http://www.ncbi.nlm.nih.gov/entrez/query.fcgi?cmd=search&amp;db=pubmed&amp;term=8605359" xr:uid="{00000000-0004-0000-0200-000041000000}"/>
    <hyperlink ref="D17" r:id="rId67" display="http://www.ncbi.nlm.nih.gov/entrez/dispomim.cgi?id=147760" xr:uid="{00000000-0004-0000-0200-000042000000}"/>
    <hyperlink ref="F17" r:id="rId68" display="http://www.ncbi.nlm.nih.gov/entrez/query.fcgi?db=Nucleotide&amp;cmd=search&amp;term=NM_000575" xr:uid="{00000000-0004-0000-0200-000043000000}"/>
    <hyperlink ref="G17" r:id="rId69" display="http://bioinfo.lifl.fr/NM_fasta/NM_000575.fa" xr:uid="{00000000-0004-0000-0200-000044000000}"/>
    <hyperlink ref="H17" r:id="rId70" display="http://www.ncbi.nlm.nih.gov/entrez/query.fcgi?db=Nucleotide&amp;cmd=search&amp;term=NM_010554" xr:uid="{00000000-0004-0000-0200-000045000000}"/>
    <hyperlink ref="A18" r:id="rId71" display="http://www.ncbi.nlm.nih.gov/entrez/query.fcgi?cmd=search&amp;db=pubmed&amp;term=8413223" xr:uid="{00000000-0004-0000-0200-000046000000}"/>
    <hyperlink ref="D18" r:id="rId72" display="http://www.ncbi.nlm.nih.gov/entrez/dispomim.cgi?id=147720" xr:uid="{00000000-0004-0000-0200-000047000000}"/>
    <hyperlink ref="F18" r:id="rId73" display="http://www.ncbi.nlm.nih.gov/entrez/query.fcgi?db=Nucleotide&amp;cmd=search&amp;term=NM_000576" xr:uid="{00000000-0004-0000-0200-000048000000}"/>
    <hyperlink ref="G18" r:id="rId74" display="http://bioinfo.lifl.fr/NM_fasta/NM_000576.fa" xr:uid="{00000000-0004-0000-0200-000049000000}"/>
    <hyperlink ref="H18" r:id="rId75" display="http://www.ncbi.nlm.nih.gov/entrez/query.fcgi?db=Nucleotide&amp;cmd=search&amp;term=NM_008361" xr:uid="{00000000-0004-0000-0200-00004A000000}"/>
    <hyperlink ref="A19" r:id="rId76" display="http://www.ncbi.nlm.nih.gov/entrez/query.fcgi?cmd=search&amp;db=pubmed&amp;term=7930581" xr:uid="{00000000-0004-0000-0200-00004B000000}"/>
    <hyperlink ref="D19" r:id="rId77" display="http://www.ncbi.nlm.nih.gov/entrez/dispomim.cgi?id=147679" xr:uid="{00000000-0004-0000-0200-00004C000000}"/>
    <hyperlink ref="F19" r:id="rId78" display="http://www.ncbi.nlm.nih.gov/entrez/query.fcgi?db=Nucleotide&amp;cmd=search&amp;term=NM_000577" xr:uid="{00000000-0004-0000-0200-00004D000000}"/>
    <hyperlink ref="G19" r:id="rId79" display="http://bioinfo.lifl.fr/NM_fasta/NM_000577.fa" xr:uid="{00000000-0004-0000-0200-00004E000000}"/>
    <hyperlink ref="H19" r:id="rId80" display="http://www.ncbi.nlm.nih.gov/entrez/query.fcgi?db=Nucleotide&amp;cmd=search&amp;term=NM_031167" xr:uid="{00000000-0004-0000-0200-00004F000000}"/>
    <hyperlink ref="A20" r:id="rId81" display="http://www.ncbi.nlm.nih.gov/entrez/query.fcgi?cmd=search&amp;db=pubmed&amp;term=9840284" xr:uid="{00000000-0004-0000-0200-000050000000}"/>
    <hyperlink ref="D20" r:id="rId82" display="http://www.ncbi.nlm.nih.gov/entrez/dispomim.cgi?id=601373" xr:uid="{00000000-0004-0000-0200-000051000000}"/>
    <hyperlink ref="F20" r:id="rId83" display="http://www.ncbi.nlm.nih.gov/entrez/query.fcgi?db=Nucleotide&amp;cmd=search&amp;term=NM_000579" xr:uid="{00000000-0004-0000-0200-000052000000}"/>
    <hyperlink ref="G20" r:id="rId84" display="http://bioinfo.lifl.fr/NM_fasta/NM_000579.fa" xr:uid="{00000000-0004-0000-0200-000053000000}"/>
    <hyperlink ref="H20" r:id="rId85" display="http://www.ncbi.nlm.nih.gov/entrez/query.fcgi?db=Nucleotide&amp;cmd=search&amp;term=NM_009917" xr:uid="{00000000-0004-0000-0200-000054000000}"/>
    <hyperlink ref="A21" r:id="rId86" display="http://www.ncbi.nlm.nih.gov/entrez/query.fcgi?cmd=search&amp;db=pubmed&amp;term=8207232" xr:uid="{00000000-0004-0000-0200-000055000000}"/>
    <hyperlink ref="D21" r:id="rId87" display="http://www.ncbi.nlm.nih.gov/entrez/dispomim.cgi?id=146930" xr:uid="{00000000-0004-0000-0200-000056000000}"/>
    <hyperlink ref="F21" r:id="rId88" display="http://www.ncbi.nlm.nih.gov/entrez/query.fcgi?db=Nucleotide&amp;cmd=search&amp;term=NM_000584" xr:uid="{00000000-0004-0000-0200-000057000000}"/>
    <hyperlink ref="G21" r:id="rId89" display="http://bioinfo.lifl.fr/NM_fasta/NM_000584.fa" xr:uid="{00000000-0004-0000-0200-000058000000}"/>
    <hyperlink ref="H21" r:id="rId90" display="http://www.ncbi.nlm.nih.gov/entrez/query.fcgi?db=Nucleotide&amp;cmd=search&amp;term=" xr:uid="{00000000-0004-0000-0200-000059000000}"/>
    <hyperlink ref="A22" r:id="rId91" display="http://www.ncbi.nlm.nih.gov/entrez/query.fcgi?cmd=search&amp;db=pubmed&amp;term=2497518" xr:uid="{00000000-0004-0000-0200-00005A000000}"/>
    <hyperlink ref="D22" r:id="rId92" display="http://www.ncbi.nlm.nih.gov/entrez/dispomim.cgi?id=147680" xr:uid="{00000000-0004-0000-0200-00005B000000}"/>
    <hyperlink ref="F22" r:id="rId93" display="http://www.ncbi.nlm.nih.gov/entrez/query.fcgi?db=Nucleotide&amp;cmd=search&amp;term=NM_000586" xr:uid="{00000000-0004-0000-0200-00005C000000}"/>
    <hyperlink ref="G22" r:id="rId94" display="http://bioinfo.lifl.fr/NM_fasta/NM_000586.fa" xr:uid="{00000000-0004-0000-0200-00005D000000}"/>
    <hyperlink ref="H22" r:id="rId95" display="http://www.ncbi.nlm.nih.gov/entrez/query.fcgi?db=Nucleotide&amp;cmd=search&amp;term=NM_008366" xr:uid="{00000000-0004-0000-0200-00005E000000}"/>
    <hyperlink ref="A23" r:id="rId96" display="http://www.ncbi.nlm.nih.gov/entrez/query.fcgi?cmd=search&amp;db=pubmed&amp;term=8663174" xr:uid="{00000000-0004-0000-0200-00005F000000}"/>
    <hyperlink ref="D23" r:id="rId97" display="http://www.ncbi.nlm.nih.gov/entrez/dispomim.cgi?id=146931" xr:uid="{00000000-0004-0000-0200-000060000000}"/>
    <hyperlink ref="F23" r:id="rId98" display="http://www.ncbi.nlm.nih.gov/entrez/query.fcgi?db=Nucleotide&amp;cmd=search&amp;term=NM_000590" xr:uid="{00000000-0004-0000-0200-000061000000}"/>
    <hyperlink ref="G23" r:id="rId99" display="http://bioinfo.lifl.fr/NM_fasta/NM_000590.fa" xr:uid="{00000000-0004-0000-0200-000062000000}"/>
    <hyperlink ref="H23" r:id="rId100" display="http://www.ncbi.nlm.nih.gov/entrez/query.fcgi?db=Nucleotide&amp;cmd=search&amp;term=NM_008373" xr:uid="{00000000-0004-0000-0200-000063000000}"/>
    <hyperlink ref="A24" r:id="rId101" display="http://www.ncbi.nlm.nih.gov/entrez/query.fcgi?cmd=search&amp;db=pubmed&amp;term=7699330" xr:uid="{00000000-0004-0000-0200-000064000000}"/>
    <hyperlink ref="D24" r:id="rId102" display="http://www.ncbi.nlm.nih.gov/entrez/dispomim.cgi?id=170260" xr:uid="{00000000-0004-0000-0200-000065000000}"/>
    <hyperlink ref="F24" r:id="rId103" display="http://www.ncbi.nlm.nih.gov/entrez/query.fcgi?db=Nucleotide&amp;cmd=search&amp;term=NM_000593" xr:uid="{00000000-0004-0000-0200-000066000000}"/>
    <hyperlink ref="G24" r:id="rId104" display="http://bioinfo.lifl.fr/NM_fasta/NM_000593.fa" xr:uid="{00000000-0004-0000-0200-000067000000}"/>
    <hyperlink ref="H24" r:id="rId105" display="http://www.ncbi.nlm.nih.gov/entrez/query.fcgi?db=Nucleotide&amp;cmd=search&amp;term=NM_013683" xr:uid="{00000000-0004-0000-0200-000068000000}"/>
    <hyperlink ref="A25" r:id="rId106" display="http://www.ncbi.nlm.nih.gov/entrez/query.fcgi?cmd=search&amp;db=pubmed&amp;term=2104921+1715367+2263628" xr:uid="{00000000-0004-0000-0200-000069000000}"/>
    <hyperlink ref="D25" r:id="rId107" display="http://www.ncbi.nlm.nih.gov/entrez/dispomim.cgi?id=191160" xr:uid="{00000000-0004-0000-0200-00006A000000}"/>
    <hyperlink ref="F25" r:id="rId108" display="http://www.ncbi.nlm.nih.gov/entrez/query.fcgi?db=Nucleotide&amp;cmd=search&amp;term=NM_000594" xr:uid="{00000000-0004-0000-0200-00006B000000}"/>
    <hyperlink ref="G25" r:id="rId109" display="http://bioinfo.lifl.fr/NM_fasta/NM_000594.fa" xr:uid="{00000000-0004-0000-0200-00006C000000}"/>
    <hyperlink ref="H25" r:id="rId110" display="http://www.ncbi.nlm.nih.gov/entrez/query.fcgi?db=Nucleotide&amp;cmd=search&amp;term=NM_013693" xr:uid="{00000000-0004-0000-0200-00006D000000}"/>
    <hyperlink ref="A26" r:id="rId111" display="http://www.ncbi.nlm.nih.gov/entrez/query.fcgi?cmd=search&amp;db=pubmed&amp;term=9541585" xr:uid="{00000000-0004-0000-0200-00006E000000}"/>
    <hyperlink ref="D26" r:id="rId112" display="http://www.ncbi.nlm.nih.gov/entrez/dispomim.cgi?id=153440" xr:uid="{00000000-0004-0000-0200-00006F000000}"/>
    <hyperlink ref="F26" r:id="rId113" display="http://www.ncbi.nlm.nih.gov/entrez/query.fcgi?db=Nucleotide&amp;cmd=search&amp;term=NM_000595" xr:uid="{00000000-0004-0000-0200-000070000000}"/>
    <hyperlink ref="G26" r:id="rId114" display="http://bioinfo.lifl.fr/NM_fasta/NM_000595.fa" xr:uid="{00000000-0004-0000-0200-000071000000}"/>
    <hyperlink ref="H26" r:id="rId115" display="http://www.ncbi.nlm.nih.gov/entrez/query.fcgi?db=Nucleotide&amp;cmd=search&amp;term=NM_010735" xr:uid="{00000000-0004-0000-0200-000072000000}"/>
    <hyperlink ref="A27" r:id="rId116" display="http://www.ncbi.nlm.nih.gov/entrez/query.fcgi?cmd=search&amp;db=pubmed&amp;term=8972179" xr:uid="{00000000-0004-0000-0200-000073000000}"/>
    <hyperlink ref="D27" r:id="rId117" display="http://www.ncbi.nlm.nih.gov/entrez/dispomim.cgi?id=147620" xr:uid="{00000000-0004-0000-0200-000074000000}"/>
    <hyperlink ref="F27" r:id="rId118" display="http://www.ncbi.nlm.nih.gov/entrez/query.fcgi?db=Nucleotide&amp;cmd=search&amp;term=NM_000600" xr:uid="{00000000-0004-0000-0200-000075000000}"/>
    <hyperlink ref="G27" r:id="rId119" display="http://bioinfo.lifl.fr/NM_fasta/NM_000600.fa" xr:uid="{00000000-0004-0000-0200-000076000000}"/>
    <hyperlink ref="H27" r:id="rId120" display="http://www.ncbi.nlm.nih.gov/entrez/query.fcgi?db=Nucleotide&amp;cmd=search&amp;term=" xr:uid="{00000000-0004-0000-0200-000077000000}"/>
    <hyperlink ref="A28" r:id="rId121" display="http://www.ncbi.nlm.nih.gov/entrez/query.fcgi?cmd=search&amp;db=pubmed&amp;term=12208876" xr:uid="{00000000-0004-0000-0200-000078000000}"/>
    <hyperlink ref="D28" r:id="rId122" display="http://www.ncbi.nlm.nih.gov/entrez/dispomim.cgi?id=107269" xr:uid="{00000000-0004-0000-0200-000079000000}"/>
    <hyperlink ref="F28" r:id="rId123" display="http://www.ncbi.nlm.nih.gov/entrez/query.fcgi?db=Nucleotide&amp;cmd=search&amp;term=NM_000610" xr:uid="{00000000-0004-0000-0200-00007A000000}"/>
    <hyperlink ref="G28" r:id="rId124" display="http://bioinfo.lifl.fr/NM_fasta/NM_000610.fa" xr:uid="{00000000-0004-0000-0200-00007B000000}"/>
    <hyperlink ref="H28" r:id="rId125" display="http://www.ncbi.nlm.nih.gov/entrez/query.fcgi?db=Nucleotide&amp;cmd=search&amp;term=" xr:uid="{00000000-0004-0000-0200-00007C000000}"/>
    <hyperlink ref="A29" r:id="rId126" display="http://www.ncbi.nlm.nih.gov/entrez/query.fcgi?cmd=search&amp;db=pubmed&amp;term=8607810" xr:uid="{00000000-0004-0000-0200-00007D000000}"/>
    <hyperlink ref="D29" r:id="rId127" display="http://www.ncbi.nlm.nih.gov/entrez/dispomim.cgi?id=163730" xr:uid="{00000000-0004-0000-0200-00007E000000}"/>
    <hyperlink ref="F29" r:id="rId128" display="http://www.ncbi.nlm.nih.gov/entrez/query.fcgi?db=Nucleotide&amp;cmd=search&amp;term=NM_000625" xr:uid="{00000000-0004-0000-0200-00007F000000}"/>
    <hyperlink ref="G29" r:id="rId129" display="http://bioinfo.lifl.fr/NM_fasta/NM_000625.fa" xr:uid="{00000000-0004-0000-0200-000080000000}"/>
    <hyperlink ref="H29" r:id="rId130" display="http://www.ncbi.nlm.nih.gov/entrez/query.fcgi?db=Nucleotide&amp;cmd=search&amp;term=NM_010927" xr:uid="{00000000-0004-0000-0200-000081000000}"/>
    <hyperlink ref="A30" r:id="rId131" display="http://www.ncbi.nlm.nih.gov/entrez/query.fcgi?cmd=search&amp;db=pubmed&amp;term=10492402" xr:uid="{00000000-0004-0000-0200-000082000000}"/>
    <hyperlink ref="D30" r:id="rId132" display="http://www.ncbi.nlm.nih.gov/entrez/dispomim.cgi?id=147460" xr:uid="{00000000-0004-0000-0200-000083000000}"/>
    <hyperlink ref="F30" r:id="rId133" display="http://www.ncbi.nlm.nih.gov/entrez/query.fcgi?db=Nucleotide&amp;cmd=search&amp;term=NM_000636" xr:uid="{00000000-0004-0000-0200-000084000000}"/>
    <hyperlink ref="G30" r:id="rId134" display="http://bioinfo.lifl.fr/NM_fasta/NM_000636.fa" xr:uid="{00000000-0004-0000-0200-000085000000}"/>
    <hyperlink ref="H30" r:id="rId135" display="http://www.ncbi.nlm.nih.gov/entrez/query.fcgi?db=Nucleotide&amp;cmd=search&amp;term=NM_013671" xr:uid="{00000000-0004-0000-0200-000086000000}"/>
    <hyperlink ref="A31" r:id="rId136" display="http://www.ncbi.nlm.nih.gov/entrez/query.fcgi?cmd=search&amp;db=pubmed&amp;term=10744679" xr:uid="{00000000-0004-0000-0200-000087000000}"/>
    <hyperlink ref="D31" r:id="rId137" display="http://www.ncbi.nlm.nih.gov/entrez/dispomim.cgi?id=134638" xr:uid="{00000000-0004-0000-0200-000088000000}"/>
    <hyperlink ref="F31" r:id="rId138" display="http://www.ncbi.nlm.nih.gov/entrez/query.fcgi?db=Nucleotide&amp;cmd=search&amp;term=NM_000639" xr:uid="{00000000-0004-0000-0200-000089000000}"/>
    <hyperlink ref="G31" r:id="rId139" display="http://bioinfo.lifl.fr/NM_fasta/NM_000639.fa" xr:uid="{00000000-0004-0000-0200-00008A000000}"/>
    <hyperlink ref="H31" r:id="rId140" display="http://www.ncbi.nlm.nih.gov/entrez/query.fcgi?db=Nucleotide&amp;cmd=search&amp;term=NM_010177" xr:uid="{00000000-0004-0000-0200-00008B000000}"/>
    <hyperlink ref="A32" r:id="rId141" display="http://www.ncbi.nlm.nih.gov/entrez/query.fcgi?cmd=search&amp;db=pubmed&amp;term=9191851" xr:uid="{00000000-0004-0000-0200-00008C000000}"/>
    <hyperlink ref="D32" r:id="rId142" display="http://www.ncbi.nlm.nih.gov/entrez/dispomim.cgi?id=147681" xr:uid="{00000000-0004-0000-0200-00008D000000}"/>
    <hyperlink ref="F32" r:id="rId143" display="http://www.ncbi.nlm.nih.gov/entrez/query.fcgi?db=Nucleotide&amp;cmd=search&amp;term=NM_000641" xr:uid="{00000000-0004-0000-0200-00008E000000}"/>
    <hyperlink ref="G32" r:id="rId144" display="http://bioinfo.lifl.fr/NM_fasta/NM_000641.fa" xr:uid="{00000000-0004-0000-0200-00008F000000}"/>
    <hyperlink ref="H32" r:id="rId145" display="http://www.ncbi.nlm.nih.gov/entrez/query.fcgi?db=Nucleotide&amp;cmd=search&amp;term=NM_008350" xr:uid="{00000000-0004-0000-0200-000090000000}"/>
    <hyperlink ref="A33" r:id="rId146" display="http://www.ncbi.nlm.nih.gov/entrez/query.fcgi?cmd=search&amp;db=pubmed&amp;term=9446586" xr:uid="{00000000-0004-0000-0200-000091000000}"/>
    <hyperlink ref="D33" r:id="rId147" display="http://www.ncbi.nlm.nih.gov/entrez/dispomim.cgi?id=600337" xr:uid="{00000000-0004-0000-0200-000092000000}"/>
    <hyperlink ref="F33" r:id="rId148" display="http://www.ncbi.nlm.nih.gov/entrez/query.fcgi?db=Nucleotide&amp;cmd=search&amp;term=NM_000710" xr:uid="{00000000-0004-0000-0200-000093000000}"/>
    <hyperlink ref="G33" r:id="rId149" display="http://bioinfo.lifl.fr/NM_fasta/NM_000710.fa" xr:uid="{00000000-0004-0000-0200-000094000000}"/>
    <hyperlink ref="H33" r:id="rId150" display="http://www.ncbi.nlm.nih.gov/entrez/query.fcgi?db=Nucleotide&amp;cmd=search&amp;term=NM_007539" xr:uid="{00000000-0004-0000-0200-000095000000}"/>
    <hyperlink ref="A34" r:id="rId151" display="http://www.ncbi.nlm.nih.gov/entrez/query.fcgi?cmd=search&amp;db=pubmed&amp;term=1912581" xr:uid="{00000000-0004-0000-0200-000096000000}"/>
    <hyperlink ref="D34" r:id="rId152" display="http://www.ncbi.nlm.nih.gov/entrez/dispomim.cgi?id=120420" xr:uid="{00000000-0004-0000-0200-000097000000}"/>
    <hyperlink ref="F34" r:id="rId153" display="http://www.ncbi.nlm.nih.gov/entrez/query.fcgi?db=Nucleotide&amp;cmd=search&amp;term=NM_172212" xr:uid="{00000000-0004-0000-0200-000098000000}"/>
    <hyperlink ref="G34" r:id="rId154" display="http://bioinfo.lifl.fr/NM_fasta/NM_172212.fa" xr:uid="{00000000-0004-0000-0200-000099000000}"/>
    <hyperlink ref="H34" r:id="rId155" display="http://www.ncbi.nlm.nih.gov/entrez/query.fcgi?db=Nucleotide&amp;cmd=search&amp;term=NM_007778" xr:uid="{00000000-0004-0000-0200-00009A000000}"/>
    <hyperlink ref="A35" r:id="rId156" display="http://www.ncbi.nlm.nih.gov/entrez/query.fcgi?cmd=search&amp;db=pubmed&amp;term=2406568+11418664" xr:uid="{00000000-0004-0000-0200-00009B000000}"/>
    <hyperlink ref="D35" r:id="rId157" display="http://www.ncbi.nlm.nih.gov/entrez/dispomim.cgi?id=138960" xr:uid="{00000000-0004-0000-0200-00009C000000}"/>
    <hyperlink ref="F35" r:id="rId158" display="http://www.ncbi.nlm.nih.gov/entrez/query.fcgi?db=Nucleotide&amp;cmd=search&amp;term=NM_000758" xr:uid="{00000000-0004-0000-0200-00009D000000}"/>
    <hyperlink ref="G35" r:id="rId159" display="http://bioinfo.lifl.fr/NM_fasta/NM_000758.fa" xr:uid="{00000000-0004-0000-0200-00009E000000}"/>
    <hyperlink ref="H35" r:id="rId160" display="http://www.ncbi.nlm.nih.gov/entrez/query.fcgi?db=Nucleotide&amp;cmd=search&amp;term=NM_009969" xr:uid="{00000000-0004-0000-0200-00009F000000}"/>
    <hyperlink ref="A36" r:id="rId161" display="http://www.ncbi.nlm.nih.gov/entrez/query.fcgi?cmd=search&amp;db=pubmed&amp;term=7513199" xr:uid="{00000000-0004-0000-0200-0000A0000000}"/>
    <hyperlink ref="D36" r:id="rId162" display="http://www.ncbi.nlm.nih.gov/entrez/dispomim.cgi?id=138970" xr:uid="{00000000-0004-0000-0200-0000A1000000}"/>
    <hyperlink ref="F36" r:id="rId163" display="http://www.ncbi.nlm.nih.gov/entrez/query.fcgi?db=Nucleotide&amp;cmd=search&amp;term=NM_000759" xr:uid="{00000000-0004-0000-0200-0000A2000000}"/>
    <hyperlink ref="G36" r:id="rId164" display="http://bioinfo.lifl.fr/NM_fasta/NM_000759.fa" xr:uid="{00000000-0004-0000-0200-0000A3000000}"/>
    <hyperlink ref="H36" r:id="rId165" display="http://www.ncbi.nlm.nih.gov/entrez/query.fcgi?db=Nucleotide&amp;cmd=search&amp;term=NM_009971" xr:uid="{00000000-0004-0000-0200-0000A4000000}"/>
    <hyperlink ref="A37" r:id="rId166" display="http://www.ncbi.nlm.nih.gov/entrez/query.fcgi?cmd=search&amp;db=pubmed&amp;term=8546677" xr:uid="{00000000-0004-0000-0200-0000A5000000}"/>
    <hyperlink ref="D37" r:id="rId167" display="http://www.ncbi.nlm.nih.gov/entrez/dispomim.cgi?id=134660" xr:uid="{00000000-0004-0000-0200-0000A6000000}"/>
    <hyperlink ref="F37" r:id="rId168" display="http://www.ncbi.nlm.nih.gov/entrez/query.fcgi?db=Nucleotide&amp;cmd=search&amp;term=NM_000852" xr:uid="{00000000-0004-0000-0200-0000A7000000}"/>
    <hyperlink ref="G37" r:id="rId169" display="http://bioinfo.lifl.fr/NM_fasta/NM_000852.fa" xr:uid="{00000000-0004-0000-0200-0000A8000000}"/>
    <hyperlink ref="H37" r:id="rId170" display="http://www.ncbi.nlm.nih.gov/entrez/query.fcgi?db=Nucleotide&amp;cmd=search&amp;term=NM_013541" xr:uid="{00000000-0004-0000-0200-0000A9000000}"/>
    <hyperlink ref="A38" r:id="rId171" display="http://www.ncbi.nlm.nih.gov/entrez/query.fcgi?cmd=search&amp;db=pubmed&amp;term=9058597" xr:uid="{00000000-0004-0000-0200-0000AA000000}"/>
    <hyperlink ref="D38" r:id="rId172" display="http://www.ncbi.nlm.nih.gov/entrez/dispomim.cgi?id=125860" xr:uid="{00000000-0004-0000-0200-0000AB000000}"/>
    <hyperlink ref="F38" r:id="rId173" display="http://www.ncbi.nlm.nih.gov/entrez/query.fcgi?db=Nucleotide&amp;cmd=search&amp;term=NM_000903" xr:uid="{00000000-0004-0000-0200-0000AC000000}"/>
    <hyperlink ref="G38" r:id="rId174" display="http://bioinfo.lifl.fr/NM_fasta/NM_000903.fa" xr:uid="{00000000-0004-0000-0200-0000AD000000}"/>
    <hyperlink ref="H38" r:id="rId175" display="http://www.ncbi.nlm.nih.gov/entrez/query.fcgi?db=Nucleotide&amp;cmd=search&amp;term=NM_008706" xr:uid="{00000000-0004-0000-0200-0000AE000000}"/>
    <hyperlink ref="A39" r:id="rId176" display="http://www.ncbi.nlm.nih.gov/entrez/query.fcgi?cmd=search&amp;db=pubmed&amp;term=14500744" xr:uid="{00000000-0004-0000-0200-0000AF000000}"/>
    <hyperlink ref="D39" r:id="rId177" display="http://www.ncbi.nlm.nih.gov/entrez/dispomim.cgi?id=600018" xr:uid="{00000000-0004-0000-0200-0000B0000000}"/>
    <hyperlink ref="F39" r:id="rId178" display="http://www.ncbi.nlm.nih.gov/entrez/query.fcgi?db=Nucleotide&amp;cmd=search&amp;term=NM_000914" xr:uid="{00000000-0004-0000-0200-0000B1000000}"/>
    <hyperlink ref="G39" r:id="rId179" display="http://bioinfo.lifl.fr/NM_fasta/NM_000914.fa" xr:uid="{00000000-0004-0000-0200-0000B2000000}"/>
    <hyperlink ref="H39" r:id="rId180" display="http://www.ncbi.nlm.nih.gov/entrez/query.fcgi?db=Nucleotide&amp;cmd=search&amp;term=NM_011013" xr:uid="{00000000-0004-0000-0200-0000B3000000}"/>
    <hyperlink ref="A40" r:id="rId181" display="http://www.ncbi.nlm.nih.gov/entrez/query.fcgi?cmd=search&amp;db=pubmed&amp;term=10403752" xr:uid="{00000000-0004-0000-0200-0000B4000000}"/>
    <hyperlink ref="D40" r:id="rId182" display="http://www.ncbi.nlm.nih.gov/entrez/dispomim.cgi?id=173393" xr:uid="{00000000-0004-0000-0200-0000B5000000}"/>
    <hyperlink ref="F40" r:id="rId183" display="http://www.ncbi.nlm.nih.gov/entrez/query.fcgi?db=Nucleotide&amp;cmd=search&amp;term=NM_000952" xr:uid="{00000000-0004-0000-0200-0000B6000000}"/>
    <hyperlink ref="G40" r:id="rId184" display="http://bioinfo.lifl.fr/NM_fasta/NM_000952.fa" xr:uid="{00000000-0004-0000-0200-0000B7000000}"/>
    <hyperlink ref="H40" r:id="rId185" display="http://www.ncbi.nlm.nih.gov/entrez/query.fcgi?db=Nucleotide&amp;cmd=search&amp;term=" xr:uid="{00000000-0004-0000-0200-0000B8000000}"/>
    <hyperlink ref="A41" r:id="rId186" display="http://www.ncbi.nlm.nih.gov/entrez/query.fcgi?cmd=search&amp;db=pubmed&amp;term=9514889+12471036" xr:uid="{00000000-0004-0000-0200-0000B9000000}"/>
    <hyperlink ref="D41" r:id="rId187" display="http://www.ncbi.nlm.nih.gov/entrez/dispomim.cgi?id=600262" xr:uid="{00000000-0004-0000-0200-0000BA000000}"/>
    <hyperlink ref="F41" r:id="rId188" display="http://www.ncbi.nlm.nih.gov/entrez/query.fcgi?db=Nucleotide&amp;cmd=search&amp;term=NM_000963" xr:uid="{00000000-0004-0000-0200-0000BB000000}"/>
    <hyperlink ref="G41" r:id="rId189" display="http://bioinfo.lifl.fr/NM_fasta/NM_000963.fa" xr:uid="{00000000-0004-0000-0200-0000BC000000}"/>
    <hyperlink ref="H41" r:id="rId190" display="http://www.ncbi.nlm.nih.gov/entrez/query.fcgi?db=Nucleotide&amp;cmd=search&amp;term=NM_011198" xr:uid="{00000000-0004-0000-0200-0000BD000000}"/>
    <hyperlink ref="A42" r:id="rId191" display="http://www.ncbi.nlm.nih.gov/entrez/query.fcgi?cmd=search&amp;db=pubmed&amp;term=12023897" xr:uid="{00000000-0004-0000-0200-0000BE000000}"/>
    <hyperlink ref="D42" r:id="rId192" display="http://www.ncbi.nlm.nih.gov/entrez/dispomim.cgi?id=600228" xr:uid="{00000000-0004-0000-0200-0000BF000000}"/>
    <hyperlink ref="F42" r:id="rId193" display="http://www.ncbi.nlm.nih.gov/entrez/query.fcgi?db=Nucleotide&amp;cmd=search&amp;term=NM_001038" xr:uid="{00000000-0004-0000-0200-0000C0000000}"/>
    <hyperlink ref="G42" r:id="rId194" display="http://bioinfo.lifl.fr/NM_fasta/NM_001038.fa" xr:uid="{00000000-0004-0000-0200-0000C1000000}"/>
    <hyperlink ref="H42" r:id="rId195" display="http://www.ncbi.nlm.nih.gov/entrez/query.fcgi?db=Nucleotide&amp;cmd=search&amp;term=NM_011324" xr:uid="{00000000-0004-0000-0200-0000C2000000}"/>
    <hyperlink ref="A43" r:id="rId196" display="http://www.ncbi.nlm.nih.gov/entrez/query.fcgi?cmd=search&amp;db=pubmed&amp;term=1379595" xr:uid="{00000000-0004-0000-0200-0000C3000000}"/>
    <hyperlink ref="D43" r:id="rId197" display="http://www.ncbi.nlm.nih.gov/entrez/dispomim.cgi?id=192225" xr:uid="{00000000-0004-0000-0200-0000C4000000}"/>
    <hyperlink ref="F43" r:id="rId198" display="http://www.ncbi.nlm.nih.gov/entrez/query.fcgi?db=Nucleotide&amp;cmd=search&amp;term=NM_001078" xr:uid="{00000000-0004-0000-0200-0000C5000000}"/>
    <hyperlink ref="G43" r:id="rId199" display="http://bioinfo.lifl.fr/NM_fasta/NM_001078.fa" xr:uid="{00000000-0004-0000-0200-0000C6000000}"/>
    <hyperlink ref="H43" r:id="rId200" display="http://www.ncbi.nlm.nih.gov/entrez/query.fcgi?db=Nucleotide&amp;cmd=search&amp;term=NM_011693" xr:uid="{00000000-0004-0000-0200-0000C7000000}"/>
    <hyperlink ref="A44" r:id="rId201" display="http://www.ncbi.nlm.nih.gov/entrez/query.fcgi?cmd=search&amp;db=pubmed&amp;term=10829018,%209195959" xr:uid="{00000000-0004-0000-0200-0000C8000000}"/>
    <hyperlink ref="D44" r:id="rId202" display="http://www.ncbi.nlm.nih.gov/entrez/dispomim.cgi?id=600214" xr:uid="{00000000-0004-0000-0200-0000C9000000}"/>
    <hyperlink ref="F44" r:id="rId203" display="http://www.ncbi.nlm.nih.gov/entrez/query.fcgi?db=Nucleotide&amp;cmd=search&amp;term=NM_172197" xr:uid="{00000000-0004-0000-0200-0000CA000000}"/>
    <hyperlink ref="G44" r:id="rId204" display="http://bioinfo.lifl.fr/NM_fasta/NM_172197.fa" xr:uid="{00000000-0004-0000-0200-0000CB000000}"/>
    <hyperlink ref="H44" r:id="rId205" display="http://www.ncbi.nlm.nih.gov/entrez/query.fcgi?db=Nucleotide&amp;cmd=search&amp;term=NM_007425" xr:uid="{00000000-0004-0000-0200-0000CC000000}"/>
    <hyperlink ref="A45" r:id="rId206" display="http://www.ncbi.nlm.nih.gov/entrez/query.fcgi?cmd=search&amp;db=pubmed&amp;term=7729529" xr:uid="{00000000-0004-0000-0200-0000CD000000}"/>
    <hyperlink ref="D45" r:id="rId207" display="http://www.ncbi.nlm.nih.gov/entrez/dispomim.cgi?id=603741" xr:uid="{00000000-0004-0000-0200-0000CE000000}"/>
    <hyperlink ref="F45" r:id="rId208" display="http://www.ncbi.nlm.nih.gov/entrez/query.fcgi?db=Nucleotide&amp;cmd=search&amp;term=NM_000697" xr:uid="{00000000-0004-0000-0200-0000CF000000}"/>
    <hyperlink ref="G45" r:id="rId209" display="http://bioinfo.lifl.fr/NM_fasta/NM_000697.fa" xr:uid="{00000000-0004-0000-0200-0000D0000000}"/>
    <hyperlink ref="H45" r:id="rId210" display="http://www.ncbi.nlm.nih.gov/entrez/query.fcgi?db=Nucleotide&amp;cmd=search&amp;term=NM_009659" xr:uid="{00000000-0004-0000-0200-0000D1000000}"/>
    <hyperlink ref="A46" r:id="rId211" display="http://www.ncbi.nlm.nih.gov/entrez/query.fcgi?cmd=search&amp;db=pubmed&amp;term=12226754" xr:uid="{00000000-0004-0000-0200-0000D2000000}"/>
    <hyperlink ref="D46" r:id="rId212" display="http://www.ncbi.nlm.nih.gov/entrez/dispomim.cgi?id=600039" xr:uid="{00000000-0004-0000-0200-0000D3000000}"/>
    <hyperlink ref="F46" r:id="rId213" display="http://www.ncbi.nlm.nih.gov/entrez/query.fcgi?db=Nucleotide&amp;cmd=search&amp;term=NM_001191" xr:uid="{00000000-0004-0000-0200-0000D4000000}"/>
    <hyperlink ref="G46" r:id="rId214" display="http://bioinfo.lifl.fr/NM_fasta/NM_001191.fa" xr:uid="{00000000-0004-0000-0200-0000D5000000}"/>
    <hyperlink ref="H46" r:id="rId215" display="http://www.ncbi.nlm.nih.gov/entrez/query.fcgi?db=Nucleotide&amp;cmd=search&amp;term=NM_009743" xr:uid="{00000000-0004-0000-0200-0000D6000000}"/>
    <hyperlink ref="A47" r:id="rId216" display="http://www.ncbi.nlm.nih.gov/entrez/query.fcgi?cmd=search&amp;db=pubmed&amp;term=11313274" xr:uid="{00000000-0004-0000-0200-0000D7000000}"/>
    <hyperlink ref="D47" r:id="rId217" display="http://www.ncbi.nlm.nih.gov/entrez/dispomim.cgi?id=109535" xr:uid="{00000000-0004-0000-0200-0000D8000000}"/>
    <hyperlink ref="F47" r:id="rId218" display="http://www.ncbi.nlm.nih.gov/entrez/query.fcgi?db=Nucleotide&amp;cmd=search&amp;term=NM_001250" xr:uid="{00000000-0004-0000-0200-0000D9000000}"/>
    <hyperlink ref="G47" r:id="rId219" display="http://bioinfo.lifl.fr/NM_fasta/NM_001250.fa" xr:uid="{00000000-0004-0000-0200-0000DA000000}"/>
    <hyperlink ref="H47" r:id="rId220" display="http://www.ncbi.nlm.nih.gov/entrez/query.fcgi?db=Nucleotide&amp;cmd=search&amp;term=NM_011611" xr:uid="{00000000-0004-0000-0200-0000DB000000}"/>
    <hyperlink ref="A48" r:id="rId221" display="http://www.ncbi.nlm.nih.gov/entrez/query.fcgi?cmd=search&amp;db=pubmed&amp;term=12706838" xr:uid="{00000000-0004-0000-0200-0000DC000000}"/>
    <hyperlink ref="D48" r:id="rId222" display="http://www.ncbi.nlm.nih.gov/entrez/dispomim.cgi?id=602250" xr:uid="{00000000-0004-0000-0200-0000DD000000}"/>
    <hyperlink ref="F48" r:id="rId223" display="http://www.ncbi.nlm.nih.gov/entrez/query.fcgi?db=Nucleotide&amp;cmd=search&amp;term=NM_001561" xr:uid="{00000000-0004-0000-0200-0000DE000000}"/>
    <hyperlink ref="G48" r:id="rId224" display="http://bioinfo.lifl.fr/NM_fasta/NM_001561.fa" xr:uid="{00000000-0004-0000-0200-0000DF000000}"/>
    <hyperlink ref="H48" r:id="rId225" display="http://www.ncbi.nlm.nih.gov/entrez/query.fcgi?db=Nucleotide&amp;cmd=search&amp;term=NM_011612" xr:uid="{00000000-0004-0000-0200-0000E0000000}"/>
    <hyperlink ref="A49" r:id="rId226" display="http://www.ncbi.nlm.nih.gov/entrez/query.fcgi?cmd=search&amp;db=pubmed&amp;term=11877397" xr:uid="{00000000-0004-0000-0200-0000E1000000}"/>
    <hyperlink ref="D49" r:id="rId227" display="http://www.ncbi.nlm.nih.gov/entrez/dispomim.cgi?id=605047" xr:uid="{00000000-0004-0000-0200-0000E2000000}"/>
    <hyperlink ref="F49" r:id="rId228" display="http://www.ncbi.nlm.nih.gov/entrez/query.fcgi?db=Nucleotide&amp;cmd=search&amp;term=NM_004030" xr:uid="{00000000-0004-0000-0200-0000E3000000}"/>
    <hyperlink ref="G49" r:id="rId229" display="http://bioinfo.lifl.fr/NM_fasta/NM_004030.fa" xr:uid="{00000000-0004-0000-0200-0000E4000000}"/>
    <hyperlink ref="H49" r:id="rId230" display="http://www.ncbi.nlm.nih.gov/entrez/query.fcgi?db=Nucleotide&amp;cmd=search&amp;term=NM_016850" xr:uid="{00000000-0004-0000-0200-0000E5000000}"/>
    <hyperlink ref="A50" r:id="rId231" display="http://www.ncbi.nlm.nih.gov/entrez/query.fcgi?cmd=search&amp;db=pubmed&amp;term=9786883" xr:uid="{00000000-0004-0000-0200-0000E6000000}"/>
    <hyperlink ref="D50" r:id="rId232" display="http://www.ncbi.nlm.nih.gov/entrez/dispomim.cgi?id=601613" xr:uid="{00000000-0004-0000-0200-0000E7000000}"/>
    <hyperlink ref="F50" r:id="rId233" display="http://www.ncbi.nlm.nih.gov/entrez/query.fcgi?db=Nucleotide&amp;cmd=search&amp;term=NM_001716" xr:uid="{00000000-0004-0000-0200-0000E8000000}"/>
    <hyperlink ref="G50" r:id="rId234" display="http://bioinfo.lifl.fr/NM_fasta/NM_001716.fa" xr:uid="{00000000-0004-0000-0200-0000E9000000}"/>
    <hyperlink ref="H50" r:id="rId235" display="http://www.ncbi.nlm.nih.gov/entrez/query.fcgi?db=Nucleotide&amp;cmd=search&amp;term=NM_007551" xr:uid="{00000000-0004-0000-0200-0000EA000000}"/>
    <hyperlink ref="A51" r:id="rId236" display="http://www.ncbi.nlm.nih.gov/entrez/query.fcgi?cmd=search&amp;db=pubmed&amp;term=7815555" xr:uid="{00000000-0004-0000-0200-0000EB000000}"/>
    <hyperlink ref="D51" r:id="rId237" display="http://www.ncbi.nlm.nih.gov/entrez/dispomim.cgi?id=109530" xr:uid="{00000000-0004-0000-0200-0000EC000000}"/>
    <hyperlink ref="F51" r:id="rId238" display="http://www.ncbi.nlm.nih.gov/entrez/query.fcgi?db=Nucleotide&amp;cmd=search&amp;term=NM_001778" xr:uid="{00000000-0004-0000-0200-0000ED000000}"/>
    <hyperlink ref="G51" r:id="rId239" display="http://bioinfo.lifl.fr/NM_fasta/NM_001778.fa" xr:uid="{00000000-0004-0000-0200-0000EE000000}"/>
    <hyperlink ref="H51" r:id="rId240" display="http://www.ncbi.nlm.nih.gov/entrez/query.fcgi?db=Nucleotide&amp;cmd=search&amp;term=NM_007649" xr:uid="{00000000-0004-0000-0200-0000EF000000}"/>
    <hyperlink ref="A52" r:id="rId241" display="http://www.ncbi.nlm.nih.gov/entrez/query.fcgi?cmd=search&amp;db=pubmed&amp;term=7665567" xr:uid="{00000000-0004-0000-0200-0000F0000000}"/>
    <hyperlink ref="D52" r:id="rId242" display="http://www.ncbi.nlm.nih.gov/entrez/dispomim.cgi?id=107273" xr:uid="{00000000-0004-0000-0200-0000F1000000}"/>
    <hyperlink ref="F52" r:id="rId243" display="http://www.ncbi.nlm.nih.gov/entrez/query.fcgi?db=Nucleotide&amp;cmd=search&amp;term=NM_001781" xr:uid="{00000000-0004-0000-0200-0000F2000000}"/>
    <hyperlink ref="G52" r:id="rId244" display="http://bioinfo.lifl.fr/NM_fasta/NM_001781.fa" xr:uid="{00000000-0004-0000-0200-0000F3000000}"/>
    <hyperlink ref="H52" r:id="rId245" display="http://www.ncbi.nlm.nih.gov/entrez/query.fcgi?db=Nucleotide&amp;cmd=search&amp;term=" xr:uid="{00000000-0004-0000-0200-0000F4000000}"/>
    <hyperlink ref="A53" r:id="rId246" display="http://www.ncbi.nlm.nih.gov/entrez/query.fcgi?cmd=search&amp;db=pubmed&amp;term=12208876" xr:uid="{00000000-0004-0000-0200-0000F5000000}"/>
    <hyperlink ref="D53" r:id="rId247" display="http://www.ncbi.nlm.nih.gov/entrez/dispomim.cgi?id=600242" xr:uid="{00000000-0004-0000-0200-0000F6000000}"/>
    <hyperlink ref="F53" r:id="rId248" display="http://www.ncbi.nlm.nih.gov/entrez/query.fcgi?db=Nucleotide&amp;cmd=search&amp;term=NM_001838" xr:uid="{00000000-0004-0000-0200-0000F7000000}"/>
    <hyperlink ref="G53" r:id="rId249" display="http://bioinfo.lifl.fr/NM_fasta/NM_001838.fa" xr:uid="{00000000-0004-0000-0200-0000F8000000}"/>
    <hyperlink ref="H53" r:id="rId250" display="http://www.ncbi.nlm.nih.gov/entrez/query.fcgi?db=Nucleotide&amp;cmd=search&amp;term=NM_007719" xr:uid="{00000000-0004-0000-0200-0000F9000000}"/>
    <hyperlink ref="A54" r:id="rId251" display="http://www.ncbi.nlm.nih.gov/entrez/query.fcgi?cmd=search&amp;db=pubmed&amp;term=12444129" xr:uid="{00000000-0004-0000-0200-0000FA000000}"/>
    <hyperlink ref="D54" r:id="rId252" display="http://www.ncbi.nlm.nih.gov/entrez/dispomim.cgi?id=120650" xr:uid="{00000000-0004-0000-0200-0000FB000000}"/>
    <hyperlink ref="F54" r:id="rId253" display="http://www.ncbi.nlm.nih.gov/entrez/query.fcgi?db=Nucleotide&amp;cmd=search&amp;term=NM_001877" xr:uid="{00000000-0004-0000-0200-0000FC000000}"/>
    <hyperlink ref="G54" r:id="rId254" display="http://bioinfo.lifl.fr/NM_fasta/NM_001877.fa" xr:uid="{00000000-0004-0000-0200-0000FD000000}"/>
    <hyperlink ref="H54" r:id="rId255" display="http://www.ncbi.nlm.nih.gov/entrez/query.fcgi?db=Nucleotide&amp;cmd=search&amp;term=NM_007758" xr:uid="{00000000-0004-0000-0200-0000FE000000}"/>
    <hyperlink ref="A55" r:id="rId256" display="http://www.ncbi.nlm.nih.gov/entrez/query.fcgi?cmd=search&amp;db=pubmed&amp;term=1744583" xr:uid="{00000000-0004-0000-0200-0000FF000000}"/>
    <hyperlink ref="D55" r:id="rId257" display="http://www.ncbi.nlm.nih.gov/entrez/dispomim.cgi?id=134390" xr:uid="{00000000-0004-0000-0200-000000010000}"/>
    <hyperlink ref="F55" r:id="rId258" display="http://www.ncbi.nlm.nih.gov/entrez/query.fcgi?db=Nucleotide&amp;cmd=search&amp;term=NM_001993" xr:uid="{00000000-0004-0000-0200-000001010000}"/>
    <hyperlink ref="G55" r:id="rId259" display="http://bioinfo.lifl.fr/NM_fasta/NM_001993.fa" xr:uid="{00000000-0004-0000-0200-000002010000}"/>
    <hyperlink ref="H55" r:id="rId260" display="http://www.ncbi.nlm.nih.gov/entrez/query.fcgi?db=Nucleotide&amp;cmd=search&amp;term=NM_010171" xr:uid="{00000000-0004-0000-0200-000003010000}"/>
    <hyperlink ref="A56" r:id="rId261" display="http://www.ncbi.nlm.nih.gov/entrez/query.fcgi?cmd=search&amp;db=pubmed&amp;term=8016102" xr:uid="{00000000-0004-0000-0200-000004010000}"/>
    <hyperlink ref="D56" r:id="rId262" display="http://www.ncbi.nlm.nih.gov/entrez/dispomim.cgi?id=141250" xr:uid="{00000000-0004-0000-0200-000005010000}"/>
    <hyperlink ref="F56" r:id="rId263" display="http://www.ncbi.nlm.nih.gov/entrez/query.fcgi?db=Nucleotide&amp;cmd=search&amp;term=NM_002133" xr:uid="{00000000-0004-0000-0200-000006010000}"/>
    <hyperlink ref="G56" r:id="rId264" display="http://bioinfo.lifl.fr/NM_fasta/NM_002133.fa" xr:uid="{00000000-0004-0000-0200-000007010000}"/>
    <hyperlink ref="H56" r:id="rId265" display="http://www.ncbi.nlm.nih.gov/entrez/query.fcgi?db=Nucleotide&amp;cmd=search&amp;term=NM_010442" xr:uid="{00000000-0004-0000-0200-000008010000}"/>
    <hyperlink ref="A57" r:id="rId266" display="http://www.ncbi.nlm.nih.gov/entrez/query.fcgi?cmd=search&amp;db=pubmed&amp;term=9154819" xr:uid="{00000000-0004-0000-0200-000009010000}"/>
    <hyperlink ref="D57" r:id="rId267" display="http://www.ncbi.nlm.nih.gov/entrez/dispomim.cgi?id=187380" xr:uid="{00000000-0004-0000-0200-00000A010000}"/>
    <hyperlink ref="F57" r:id="rId268" display="http://www.ncbi.nlm.nih.gov/entrez/query.fcgi?db=Nucleotide&amp;cmd=search&amp;term=NM_002160" xr:uid="{00000000-0004-0000-0200-00000B010000}"/>
    <hyperlink ref="G57" r:id="rId269" display="http://bioinfo.lifl.fr/NM_fasta/NM_002160.fa" xr:uid="{00000000-0004-0000-0200-00000C010000}"/>
    <hyperlink ref="H57" r:id="rId270" display="http://www.ncbi.nlm.nih.gov/entrez/query.fcgi?db=Nucleotide&amp;cmd=search&amp;term=NM_011607" xr:uid="{00000000-0004-0000-0200-00000D010000}"/>
    <hyperlink ref="A58" r:id="rId271" display="http://www.ncbi.nlm.nih.gov/entrez/query.fcgi?cmd=search&amp;db=pubmed&amp;term=2542571" xr:uid="{00000000-0004-0000-0200-00000E010000}"/>
    <hyperlink ref="D58" r:id="rId272" display="http://www.ncbi.nlm.nih.gov/entrez/dispomim.cgi?id=147640" xr:uid="{00000000-0004-0000-0200-00000F010000}"/>
    <hyperlink ref="F58" r:id="rId273" display="http://www.ncbi.nlm.nih.gov/entrez/query.fcgi?db=Nucleotide&amp;cmd=search&amp;term=NM_002176" xr:uid="{00000000-0004-0000-0200-000010010000}"/>
    <hyperlink ref="G58" r:id="rId274" display="http://bioinfo.lifl.fr/NM_fasta/NM_002176.fa" xr:uid="{00000000-0004-0000-0200-000011010000}"/>
    <hyperlink ref="H58" r:id="rId275" display="http://www.ncbi.nlm.nih.gov/entrez/query.fcgi?db=Nucleotide&amp;cmd=search&amp;term=NM_010510" xr:uid="{00000000-0004-0000-0200-000012010000}"/>
    <hyperlink ref="A59" r:id="rId276" display="http://www.ncbi.nlm.nih.gov/entrez/query.fcgi?cmd=search&amp;db=pubmed&amp;term=12208876" xr:uid="{00000000-0004-0000-0200-000013010000}"/>
    <hyperlink ref="D59" r:id="rId277" display="http://www.ncbi.nlm.nih.gov/entrez/dispomim.cgi?id=147683" xr:uid="{00000000-0004-0000-0200-000014010000}"/>
    <hyperlink ref="F59" r:id="rId278" display="http://www.ncbi.nlm.nih.gov/entrez/query.fcgi?db=Nucleotide&amp;cmd=search&amp;term=NM_002188" xr:uid="{00000000-0004-0000-0200-000015010000}"/>
    <hyperlink ref="G59" r:id="rId279" display="http://bioinfo.lifl.fr/NM_fasta/NM_002188.fa" xr:uid="{00000000-0004-0000-0200-000016010000}"/>
    <hyperlink ref="H59" r:id="rId280" display="http://www.ncbi.nlm.nih.gov/entrez/query.fcgi?db=Nucleotide&amp;cmd=search&amp;term=NM_008355" xr:uid="{00000000-0004-0000-0200-000017010000}"/>
    <hyperlink ref="A60" r:id="rId281" display="http://www.ncbi.nlm.nih.gov/entrez/query.fcgi?cmd=search&amp;db=pubmed&amp;term=11160322" xr:uid="{00000000-0004-0000-0200-000018010000}"/>
    <hyperlink ref="D60" r:id="rId282" display="http://www.ncbi.nlm.nih.gov/entrez/dispomim.cgi?id=601070" xr:uid="{00000000-0004-0000-0200-000019010000}"/>
    <hyperlink ref="F60" r:id="rId283" display="http://www.ncbi.nlm.nih.gov/entrez/query.fcgi?db=Nucleotide&amp;cmd=search&amp;term=NM_172200" xr:uid="{00000000-0004-0000-0200-00001A010000}"/>
    <hyperlink ref="G60" r:id="rId284" display="http://bioinfo.lifl.fr/NM_fasta/NM_172200.fa" xr:uid="{00000000-0004-0000-0200-00001B010000}"/>
    <hyperlink ref="H60" r:id="rId285" display="http://www.ncbi.nlm.nih.gov/entrez/query.fcgi?db=Nucleotide&amp;cmd=search&amp;term=NM_008358" xr:uid="{00000000-0004-0000-0200-00001C010000}"/>
    <hyperlink ref="A61" r:id="rId286" display="http://www.ncbi.nlm.nih.gov/entrez/query.fcgi?cmd=search&amp;db=pubmed&amp;term=7507207" xr:uid="{00000000-0004-0000-0200-00001D010000}"/>
    <hyperlink ref="D61" r:id="rId287" display="http://www.ncbi.nlm.nih.gov/entrez/dispomim.cgi?id=147575" xr:uid="{00000000-0004-0000-0200-00001E010000}"/>
    <hyperlink ref="F61" r:id="rId288" display="http://www.ncbi.nlm.nih.gov/entrez/query.fcgi?db=Nucleotide&amp;cmd=search&amp;term=NM_002198" xr:uid="{00000000-0004-0000-0200-00001F010000}"/>
    <hyperlink ref="G61" r:id="rId289" display="http://bioinfo.lifl.fr/NM_fasta/NM_002198.fa" xr:uid="{00000000-0004-0000-0200-000020010000}"/>
    <hyperlink ref="H61" r:id="rId290" display="http://www.ncbi.nlm.nih.gov/entrez/query.fcgi?db=Nucleotide&amp;cmd=search&amp;term=NM_008390" xr:uid="{00000000-0004-0000-0200-000021010000}"/>
    <hyperlink ref="A62" r:id="rId291" display="http://www.ncbi.nlm.nih.gov/entrez/query.fcgi?cmd=search&amp;db=pubmed&amp;term=7507207" xr:uid="{00000000-0004-0000-0200-000022010000}"/>
    <hyperlink ref="D62" r:id="rId292" display="http://www.ncbi.nlm.nih.gov/entrez/dispomim.cgi?id=147576" xr:uid="{00000000-0004-0000-0200-000023010000}"/>
    <hyperlink ref="F62" r:id="rId293" display="http://www.ncbi.nlm.nih.gov/entrez/query.fcgi?db=Nucleotide&amp;cmd=search&amp;term=NM_002199" xr:uid="{00000000-0004-0000-0200-000024010000}"/>
    <hyperlink ref="G62" r:id="rId294" display="http://bioinfo.lifl.fr/NM_fasta/NM_002199.fa" xr:uid="{00000000-0004-0000-0200-000025010000}"/>
    <hyperlink ref="H62" r:id="rId295" display="http://www.ncbi.nlm.nih.gov/entrez/query.fcgi?db=Nucleotide&amp;cmd=search&amp;term=NM_008391" xr:uid="{00000000-0004-0000-0200-000026010000}"/>
    <hyperlink ref="A63" r:id="rId296" display="http://www.ncbi.nlm.nih.gov/entrez/query.fcgi?cmd=search&amp;db=pubmed&amp;term=8786306" xr:uid="{00000000-0004-0000-0200-000027010000}"/>
    <hyperlink ref="D63" r:id="rId297" display="http://www.ncbi.nlm.nih.gov/entrez/dispomim.cgi?id=600978" xr:uid="{00000000-0004-0000-0200-000028010000}"/>
    <hyperlink ref="F63" r:id="rId298" display="http://www.ncbi.nlm.nih.gov/entrez/query.fcgi?db=Nucleotide&amp;cmd=search&amp;term=NM_009588" xr:uid="{00000000-0004-0000-0200-000029010000}"/>
    <hyperlink ref="G63" r:id="rId299" display="http://bioinfo.lifl.fr/NM_fasta/NM_009588.fa" xr:uid="{00000000-0004-0000-0200-00002A010000}"/>
    <hyperlink ref="H63" r:id="rId300" display="http://www.ncbi.nlm.nih.gov/entrez/query.fcgi?db=Nucleotide&amp;cmd=search&amp;term=NM_008518" xr:uid="{00000000-0004-0000-0200-00002B010000}"/>
    <hyperlink ref="A64" r:id="rId301" display="http://www.ncbi.nlm.nih.gov/entrez/query.fcgi?cmd=search&amp;db=pubmed&amp;term=12218129" xr:uid="{00000000-0004-0000-0200-00002C010000}"/>
    <hyperlink ref="D64" r:id="rId302" display="http://www.ncbi.nlm.nih.gov/entrez/dispomim.cgi?id=601900" xr:uid="{00000000-0004-0000-0200-00002D010000}"/>
    <hyperlink ref="F64" r:id="rId303" display="http://www.ncbi.nlm.nih.gov/entrez/query.fcgi?db=Nucleotide&amp;cmd=search&amp;term=NM_002460" xr:uid="{00000000-0004-0000-0200-00002E010000}"/>
    <hyperlink ref="G64" r:id="rId304" display="http://bioinfo.lifl.fr/NM_fasta/NM_002460.fa" xr:uid="{00000000-0004-0000-0200-00002F010000}"/>
    <hyperlink ref="H64" r:id="rId305" display="http://www.ncbi.nlm.nih.gov/entrez/query.fcgi?db=Nucleotide&amp;cmd=search&amp;term=NM_013674" xr:uid="{00000000-0004-0000-0200-000030010000}"/>
    <hyperlink ref="A65" r:id="rId306" display="http://www.ncbi.nlm.nih.gov/entrez/query.fcgi?cmd=search&amp;db=pubmed&amp;term=11306700" xr:uid="{00000000-0004-0000-0200-000031010000}"/>
    <hyperlink ref="D65" r:id="rId307" display="http://www.ncbi.nlm.nih.gov/entrez/dispomim.cgi?id=190080" xr:uid="{00000000-0004-0000-0200-000032010000}"/>
    <hyperlink ref="F65" r:id="rId308" display="http://www.ncbi.nlm.nih.gov/entrez/query.fcgi?db=Nucleotide&amp;cmd=search&amp;term=NM_002467" xr:uid="{00000000-0004-0000-0200-000033010000}"/>
    <hyperlink ref="G65" r:id="rId309" display="http://bioinfo.lifl.fr/NM_fasta/NM_002467.fa" xr:uid="{00000000-0004-0000-0200-000034010000}"/>
    <hyperlink ref="H65" r:id="rId310" display="http://www.ncbi.nlm.nih.gov/entrez/query.fcgi?db=Nucleotide&amp;cmd=search&amp;term=NM_010849" xr:uid="{00000000-0004-0000-0200-000035010000}"/>
    <hyperlink ref="A66" r:id="rId311" display="http://www.ncbi.nlm.nih.gov/entrez/query.fcgi?cmd=search&amp;db=pubmed&amp;term=7541912" xr:uid="{00000000-0004-0000-0200-000036010000}"/>
    <hyperlink ref="D66" r:id="rId312" display="http://www.ncbi.nlm.nih.gov/entrez/dispomim.cgi?id=164012" xr:uid="{00000000-0004-0000-0200-000037010000}"/>
    <hyperlink ref="F66" r:id="rId313" display="http://www.ncbi.nlm.nih.gov/entrez/query.fcgi?db=Nucleotide&amp;cmd=search&amp;term=NM_002502" xr:uid="{00000000-0004-0000-0200-000038010000}"/>
    <hyperlink ref="G66" r:id="rId314" display="http://bioinfo.lifl.fr/NM_fasta/NM_002502.fa" xr:uid="{00000000-0004-0000-0200-000039010000}"/>
    <hyperlink ref="H66" r:id="rId315" display="http://www.ncbi.nlm.nih.gov/entrez/query.fcgi?db=Nucleotide&amp;cmd=search&amp;term=NM_019408" xr:uid="{00000000-0004-0000-0200-00003A010000}"/>
    <hyperlink ref="A67" r:id="rId316" display="http://www.ncbi.nlm.nih.gov/entrez/query.fcgi?cmd=search&amp;db=pubmed&amp;term=7635955" xr:uid="{00000000-0004-0000-0200-00003B010000}"/>
    <hyperlink ref="D67" r:id="rId317" display="http://www.ncbi.nlm.nih.gov/entrez/dispomim.cgi?id=190040" xr:uid="{00000000-0004-0000-0200-00003C010000}"/>
    <hyperlink ref="F67" r:id="rId318" display="http://www.ncbi.nlm.nih.gov/entrez/query.fcgi?db=Nucleotide&amp;cmd=search&amp;term=NM_002608" xr:uid="{00000000-0004-0000-0200-00003D010000}"/>
    <hyperlink ref="G67" r:id="rId319" display="http://bioinfo.lifl.fr/NM_fasta/NM_002608.fa" xr:uid="{00000000-0004-0000-0200-00003E010000}"/>
    <hyperlink ref="H67" r:id="rId320" display="http://www.ncbi.nlm.nih.gov/entrez/query.fcgi?db=Nucleotide&amp;cmd=search&amp;term=NM_011057" xr:uid="{00000000-0004-0000-0200-00003F010000}"/>
    <hyperlink ref="A68" r:id="rId321" display="http://www.ncbi.nlm.nih.gov/entrez/query.fcgi?cmd=search&amp;db=pubmed&amp;term=10824110" xr:uid="{00000000-0004-0000-0200-000040010000}"/>
    <hyperlink ref="D68" r:id="rId322" display="http://www.ncbi.nlm.nih.gov/entrez/dispomim.cgi?id=173391" xr:uid="{00000000-0004-0000-0200-000041010000}"/>
    <hyperlink ref="F68" r:id="rId323" display="http://www.ncbi.nlm.nih.gov/entrez/query.fcgi?db=Nucleotide&amp;cmd=search&amp;term=NM_002658" xr:uid="{00000000-0004-0000-0200-000042010000}"/>
    <hyperlink ref="G68" r:id="rId324" display="http://bioinfo.lifl.fr/NM_fasta/NM_002658.fa" xr:uid="{00000000-0004-0000-0200-000043010000}"/>
    <hyperlink ref="H68" r:id="rId325" display="http://www.ncbi.nlm.nih.gov/entrez/query.fcgi?db=Nucleotide&amp;cmd=search&amp;term=NM_008873" xr:uid="{00000000-0004-0000-0200-000044010000}"/>
    <hyperlink ref="A69" r:id="rId326" display="http://www.ncbi.nlm.nih.gov/entrez/query.fcgi?cmd=search&amp;db=pubmed&amp;term=7699330" xr:uid="{00000000-0004-0000-0200-000045010000}"/>
    <hyperlink ref="D69" r:id="rId327" display="http://www.ncbi.nlm.nih.gov/entrez/dispomim.cgi?id=177045" xr:uid="{00000000-0004-0000-0200-000046010000}"/>
    <hyperlink ref="F69" r:id="rId328" display="http://www.ncbi.nlm.nih.gov/entrez/query.fcgi?db=Nucleotide&amp;cmd=search&amp;term=NM_002800" xr:uid="{00000000-0004-0000-0200-000047010000}"/>
    <hyperlink ref="G69" r:id="rId329" display="http://bioinfo.lifl.fr/NM_fasta/NM_002800.fa" xr:uid="{00000000-0004-0000-0200-000048010000}"/>
    <hyperlink ref="H69" r:id="rId330" display="http://www.ncbi.nlm.nih.gov/entrez/query.fcgi?db=Nucleotide&amp;cmd=search&amp;term=NM_013585" xr:uid="{00000000-0004-0000-0200-000049010000}"/>
    <hyperlink ref="A70" r:id="rId331" display="http://www.ncbi.nlm.nih.gov/entrez/query.fcgi?cmd=search&amp;db=pubmed&amp;term=9079634" xr:uid="{00000000-0004-0000-0200-00004A010000}"/>
    <hyperlink ref="D70" r:id="rId332" display="http://www.ncbi.nlm.nih.gov/entrez/dispomim.cgi?id=602492" xr:uid="{00000000-0004-0000-0200-00004B010000}"/>
    <hyperlink ref="F70" r:id="rId333" display="http://www.ncbi.nlm.nih.gov/entrez/query.fcgi?db=Nucleotide&amp;cmd=search&amp;term=NM_002852" xr:uid="{00000000-0004-0000-0200-00004C010000}"/>
    <hyperlink ref="G70" r:id="rId334" display="http://bioinfo.lifl.fr/NM_fasta/NM_002852.fa" xr:uid="{00000000-0004-0000-0200-00004D010000}"/>
    <hyperlink ref="H70" r:id="rId335" display="http://www.ncbi.nlm.nih.gov/entrez/query.fcgi?db=Nucleotide&amp;cmd=search&amp;term=" xr:uid="{00000000-0004-0000-0200-00004E010000}"/>
    <hyperlink ref="A71" r:id="rId336" display="http://www.ncbi.nlm.nih.gov/entrez/query.fcgi?cmd=search&amp;db=pubmed&amp;term=8051410,%209174597" xr:uid="{00000000-0004-0000-0200-00004F010000}"/>
    <hyperlink ref="D71" r:id="rId337" display="http://www.ncbi.nlm.nih.gov/entrez/dispomim.cgi?id=158105" xr:uid="{00000000-0004-0000-0200-000050010000}"/>
    <hyperlink ref="F71" r:id="rId338" display="http://www.ncbi.nlm.nih.gov/entrez/query.fcgi?db=Nucleotide&amp;cmd=search&amp;term=NM_002982" xr:uid="{00000000-0004-0000-0200-000051010000}"/>
    <hyperlink ref="G71" r:id="rId339" display="http://bioinfo.lifl.fr/NM_fasta/NM_002982.fa" xr:uid="{00000000-0004-0000-0200-000052010000}"/>
    <hyperlink ref="H71" r:id="rId340" display="http://www.ncbi.nlm.nih.gov/entrez/query.fcgi?db=Nucleotide&amp;cmd=search&amp;term=NM_011333" xr:uid="{00000000-0004-0000-0200-000053010000}"/>
    <hyperlink ref="A72" r:id="rId341" display="http://www.ncbi.nlm.nih.gov/entrez/query.fcgi?cmd=search&amp;db=pubmed&amp;term=9120310" xr:uid="{00000000-0004-0000-0200-000054010000}"/>
    <hyperlink ref="D72" r:id="rId342" display="http://www.ncbi.nlm.nih.gov/entrez/dispomim.cgi?id=187011" xr:uid="{00000000-0004-0000-0200-000055010000}"/>
    <hyperlink ref="F72" r:id="rId343" display="http://www.ncbi.nlm.nih.gov/entrez/query.fcgi?db=Nucleotide&amp;cmd=search&amp;term=NM_002985" xr:uid="{00000000-0004-0000-0200-000056010000}"/>
    <hyperlink ref="G72" r:id="rId344" display="http://bioinfo.lifl.fr/NM_fasta/NM_002985.fa" xr:uid="{00000000-0004-0000-0200-000057010000}"/>
    <hyperlink ref="H72" r:id="rId345" display="http://www.ncbi.nlm.nih.gov/entrez/query.fcgi?db=Nucleotide&amp;cmd=search&amp;term=" xr:uid="{00000000-0004-0000-0200-000058010000}"/>
    <hyperlink ref="A73" r:id="rId346" display="http://www.ncbi.nlm.nih.gov/entrez/query.fcgi?cmd=search&amp;db=pubmed&amp;term=11076795" xr:uid="{00000000-0004-0000-0200-000059010000}"/>
    <hyperlink ref="D73" r:id="rId347" display="http://www.ncbi.nlm.nih.gov/entrez/dispomim.cgi?id=601156" xr:uid="{00000000-0004-0000-0200-00005A010000}"/>
    <hyperlink ref="F73" r:id="rId348" display="http://www.ncbi.nlm.nih.gov/entrez/query.fcgi?db=Nucleotide&amp;cmd=search&amp;term=NM_002986" xr:uid="{00000000-0004-0000-0200-00005B010000}"/>
    <hyperlink ref="G73" r:id="rId349" display="http://bioinfo.lifl.fr/NM_fasta/NM_002986.fa" xr:uid="{00000000-0004-0000-0200-00005C010000}"/>
    <hyperlink ref="H73" r:id="rId350" display="http://www.ncbi.nlm.nih.gov/entrez/query.fcgi?db=Nucleotide&amp;cmd=search&amp;term=NM_011330" xr:uid="{00000000-0004-0000-0200-00005D010000}"/>
    <hyperlink ref="A74" r:id="rId351" display="http://www.ncbi.nlm.nih.gov/entrez/query.fcgi?cmd=search&amp;db=pubmed&amp;term=11559712" xr:uid="{00000000-0004-0000-0200-00005E010000}"/>
    <hyperlink ref="D74" r:id="rId352" display="http://www.ncbi.nlm.nih.gov/entrez/dispomim.cgi?id=600324" xr:uid="{00000000-0004-0000-0200-00005F010000}"/>
    <hyperlink ref="F74" r:id="rId353" display="http://www.ncbi.nlm.nih.gov/entrez/query.fcgi?db=Nucleotide&amp;cmd=search&amp;term=NM_002994" xr:uid="{00000000-0004-0000-0200-000060010000}"/>
    <hyperlink ref="G74" r:id="rId354" display="http://bioinfo.lifl.fr/NM_fasta/NM_002994.fa" xr:uid="{00000000-0004-0000-0200-000061010000}"/>
    <hyperlink ref="H74" r:id="rId355" display="http://www.ncbi.nlm.nih.gov/entrez/query.fcgi?db=Nucleotide&amp;cmd=search&amp;term=NM_009141" xr:uid="{00000000-0004-0000-0200-000062010000}"/>
    <hyperlink ref="A75" r:id="rId356" display="http://www.ncbi.nlm.nih.gov/entrez/query.fcgi?cmd=search&amp;db=pubmed&amp;term=7559449" xr:uid="{00000000-0004-0000-0200-000063010000}"/>
    <hyperlink ref="D75" r:id="rId357" display="http://www.ncbi.nlm.nih.gov/entrez/dispomim.cgi?id=173610" xr:uid="{00000000-0004-0000-0200-000064010000}"/>
    <hyperlink ref="F75" r:id="rId358" display="http://www.ncbi.nlm.nih.gov/entrez/query.fcgi?db=Nucleotide&amp;cmd=search&amp;term=NM_003005" xr:uid="{00000000-0004-0000-0200-000065010000}"/>
    <hyperlink ref="G75" r:id="rId359" display="http://bioinfo.lifl.fr/NM_fasta/NM_003005.fa" xr:uid="{00000000-0004-0000-0200-000066010000}"/>
    <hyperlink ref="H75" r:id="rId360" display="http://www.ncbi.nlm.nih.gov/entrez/query.fcgi?db=Nucleotide&amp;cmd=search&amp;term=NM_011347" xr:uid="{00000000-0004-0000-0200-000067010000}"/>
    <hyperlink ref="A76" r:id="rId361" display="http://www.ncbi.nlm.nih.gov/entrez/query.fcgi?cmd=search&amp;db=pubmed&amp;term=12208876" xr:uid="{00000000-0004-0000-0200-000068010000}"/>
    <hyperlink ref="D76" r:id="rId362" display="http://www.ncbi.nlm.nih.gov/entrez/dispomim.cgi?id=138230" xr:uid="{00000000-0004-0000-0200-000069010000}"/>
    <hyperlink ref="F76" r:id="rId363" display="http://www.ncbi.nlm.nih.gov/entrez/query.fcgi?db=Nucleotide&amp;cmd=search&amp;term=NM_003039" xr:uid="{00000000-0004-0000-0200-00006A010000}"/>
    <hyperlink ref="G76" r:id="rId364" display="http://bioinfo.lifl.fr/NM_fasta/NM_003039.fa" xr:uid="{00000000-0004-0000-0200-00006B010000}"/>
    <hyperlink ref="H76" r:id="rId365" display="http://www.ncbi.nlm.nih.gov/entrez/query.fcgi?db=Nucleotide&amp;cmd=search&amp;term=NM_019741" xr:uid="{00000000-0004-0000-0200-00006C010000}"/>
    <hyperlink ref="A77" r:id="rId366" display="http://www.ncbi.nlm.nih.gov/entrez/query.fcgi?cmd=search&amp;db=pubmed&amp;term=12208876+12208876" xr:uid="{00000000-0004-0000-0200-00006D010000}"/>
    <hyperlink ref="D77" r:id="rId367" display="http://www.ncbi.nlm.nih.gov/entrez/dispomim.cgi?id=601511" xr:uid="{00000000-0004-0000-0200-00006E010000}"/>
    <hyperlink ref="F77" r:id="rId368" display="http://www.ncbi.nlm.nih.gov/entrez/query.fcgi?db=Nucleotide&amp;cmd=search&amp;term=NM_003152" xr:uid="{00000000-0004-0000-0200-00006F010000}"/>
    <hyperlink ref="G77" r:id="rId369" display="http://bioinfo.lifl.fr/NM_fasta/NM_003152.fa" xr:uid="{00000000-0004-0000-0200-000070010000}"/>
    <hyperlink ref="H77" r:id="rId370" display="http://www.ncbi.nlm.nih.gov/entrez/query.fcgi?db=Nucleotide&amp;cmd=search&amp;term=NM_011488" xr:uid="{00000000-0004-0000-0200-000071010000}"/>
    <hyperlink ref="A78" r:id="rId371" display="http://www.ncbi.nlm.nih.gov/entrez/query.fcgi?cmd=search&amp;db=pubmed&amp;term=8420985" xr:uid="{00000000-0004-0000-0200-000072010000}"/>
    <hyperlink ref="D78" r:id="rId372" display="http://www.ncbi.nlm.nih.gov/entrez/dispomim.cgi?id=193060" xr:uid="{00000000-0004-0000-0200-000073010000}"/>
    <hyperlink ref="F78" r:id="rId373" display="http://www.ncbi.nlm.nih.gov/entrez/query.fcgi?db=Nucleotide&amp;cmd=search&amp;term=NM_003380" xr:uid="{00000000-0004-0000-0200-000074010000}"/>
    <hyperlink ref="G78" r:id="rId374" display="http://bioinfo.lifl.fr/NM_fasta/NM_003380.fa" xr:uid="{00000000-0004-0000-0200-000075010000}"/>
    <hyperlink ref="H78" r:id="rId375" display="http://www.ncbi.nlm.nih.gov/entrez/query.fcgi?db=Nucleotide&amp;cmd=search&amp;term=NM_011701" xr:uid="{00000000-0004-0000-0200-000076010000}"/>
    <hyperlink ref="A79" r:id="rId376" display="http://www.ncbi.nlm.nih.gov/entrez/query.fcgi?cmd=search&amp;db=pubmed&amp;term=12360408" xr:uid="{00000000-0004-0000-0200-000077010000}"/>
    <hyperlink ref="D79" r:id="rId377" display="http://www.ncbi.nlm.nih.gov/entrez/dispomim.cgi?id=602996" xr:uid="{00000000-0004-0000-0200-000078010000}"/>
    <hyperlink ref="F79" r:id="rId378" display="http://www.ncbi.nlm.nih.gov/entrez/query.fcgi?db=Nucleotide&amp;cmd=search&amp;term=NM_003897" xr:uid="{00000000-0004-0000-0200-000079010000}"/>
    <hyperlink ref="G79" r:id="rId379" display="http://bioinfo.lifl.fr/NM_fasta/NM_003897.fa" xr:uid="{00000000-0004-0000-0200-00007A010000}"/>
    <hyperlink ref="H79" r:id="rId380" display="http://www.ncbi.nlm.nih.gov/entrez/query.fcgi?db=Nucleotide&amp;cmd=search&amp;term=NM_133662" xr:uid="{00000000-0004-0000-0200-00007B010000}"/>
    <hyperlink ref="A80" r:id="rId381" display="http://www.ncbi.nlm.nih.gov/entrez/query.fcgi?cmd=search&amp;db=pubmed&amp;term=1740105" xr:uid="{00000000-0004-0000-0200-00007C010000}"/>
    <hyperlink ref="D80" r:id="rId382" display="http://www.ncbi.nlm.nih.gov/entrez/dispomim.cgi?id=164011" xr:uid="{00000000-0004-0000-0200-00007D010000}"/>
    <hyperlink ref="F80" r:id="rId383" display="http://www.ncbi.nlm.nih.gov/entrez/query.fcgi?db=Nucleotide&amp;cmd=search&amp;term=NM_003998" xr:uid="{00000000-0004-0000-0200-00007E010000}"/>
    <hyperlink ref="G80" r:id="rId384" display="http://bioinfo.lifl.fr/NM_fasta/NM_003998.fa" xr:uid="{00000000-0004-0000-0200-00007F010000}"/>
    <hyperlink ref="H80" r:id="rId385" display="http://www.ncbi.nlm.nih.gov/entrez/query.fcgi?db=Nucleotide&amp;cmd=search&amp;term=NM_008689" xr:uid="{00000000-0004-0000-0200-000080010000}"/>
    <hyperlink ref="A81" r:id="rId386" display="http://www.ncbi.nlm.nih.gov/entrez/query.fcgi?cmd=search&amp;db=pubmed&amp;term=12480693" xr:uid="{00000000-0004-0000-0200-000081010000}"/>
    <hyperlink ref="D81" r:id="rId387" display="http://www.ncbi.nlm.nih.gov/entrez/dispomim.cgi?id=109700" xr:uid="{00000000-0004-0000-0200-000082010000}"/>
    <hyperlink ref="F81" r:id="rId388" display="http://www.ncbi.nlm.nih.gov/entrez/query.fcgi?db=Nucleotide&amp;cmd=search&amp;term=NM_004048" xr:uid="{00000000-0004-0000-0200-000083010000}"/>
    <hyperlink ref="G81" r:id="rId389" display="http://bioinfo.lifl.fr/NM_fasta/NM_004048.fa" xr:uid="{00000000-0004-0000-0200-000084010000}"/>
    <hyperlink ref="H81" r:id="rId390" display="http://www.ncbi.nlm.nih.gov/entrez/query.fcgi?db=Nucleotide&amp;cmd=search&amp;term=" xr:uid="{00000000-0004-0000-0200-000085010000}"/>
    <hyperlink ref="A82" r:id="rId391" display="http://www.ncbi.nlm.nih.gov/entrez/query.fcgi?cmd=search&amp;db=pubmed&amp;term=10049353" xr:uid="{00000000-0004-0000-0200-000086010000}"/>
    <hyperlink ref="D82" r:id="rId392" display="http://www.ncbi.nlm.nih.gov/entrez/dispomim.cgi?id=601056" xr:uid="{00000000-0004-0000-0200-000087010000}"/>
    <hyperlink ref="F82" r:id="rId393" display="http://www.ncbi.nlm.nih.gov/entrez/query.fcgi?db=Nucleotide&amp;cmd=search&amp;term=NM_004049" xr:uid="{00000000-0004-0000-0200-000088010000}"/>
    <hyperlink ref="G82" r:id="rId394" display="http://bioinfo.lifl.fr/NM_fasta/NM_004049.fa" xr:uid="{00000000-0004-0000-0200-000089010000}"/>
    <hyperlink ref="H82" r:id="rId395" display="http://www.ncbi.nlm.nih.gov/entrez/query.fcgi?db=Nucleotide&amp;cmd=search&amp;term=NM_009742" xr:uid="{00000000-0004-0000-0200-00008A010000}"/>
    <hyperlink ref="A83" r:id="rId396" display="http://www.ncbi.nlm.nih.gov/entrez/query.fcgi?cmd=search&amp;db=pubmed&amp;term=12414801" xr:uid="{00000000-0004-0000-0200-00008B010000}"/>
    <hyperlink ref="D83" r:id="rId397" display="http://www.ncbi.nlm.nih.gov/entrez/dispomim.cgi?id=601393" xr:uid="{00000000-0004-0000-0200-00008C010000}"/>
    <hyperlink ref="F83" r:id="rId398" display="http://www.ncbi.nlm.nih.gov/entrez/query.fcgi?db=Nucleotide&amp;cmd=search&amp;term=NM_004591" xr:uid="{00000000-0004-0000-0200-00008D010000}"/>
    <hyperlink ref="G83" r:id="rId399" display="http://bioinfo.lifl.fr/NM_fasta/NM_004591.fa" xr:uid="{00000000-0004-0000-0200-00008E010000}"/>
    <hyperlink ref="H83" r:id="rId400" display="http://www.ncbi.nlm.nih.gov/entrez/query.fcgi?db=Nucleotide&amp;cmd=search&amp;term=NM_001690" xr:uid="{00000000-0004-0000-0200-00008F010000}"/>
    <hyperlink ref="A84" r:id="rId401" display="http://www.ncbi.nlm.nih.gov/entrez/query.fcgi?cmd=search&amp;db=pubmed&amp;term=11275263+12182451" xr:uid="{00000000-0004-0000-0200-000090010000}"/>
    <hyperlink ref="D84" r:id="rId402" display="http://www.ncbi.nlm.nih.gov/entrez/dispomim.cgi?id=604534" xr:uid="{00000000-0004-0000-0200-000091010000}"/>
    <hyperlink ref="F84" r:id="rId403" display="http://www.ncbi.nlm.nih.gov/entrez/query.fcgi?db=Nucleotide&amp;cmd=search&amp;term=NM_004233" xr:uid="{00000000-0004-0000-0200-000092010000}"/>
    <hyperlink ref="G84" r:id="rId404" display="http://bioinfo.lifl.fr/NM_fasta/NM_004233.fa" xr:uid="{00000000-0004-0000-0200-000093010000}"/>
    <hyperlink ref="H84" r:id="rId405" display="http://www.ncbi.nlm.nih.gov/entrez/query.fcgi?db=Nucleotide&amp;cmd=search&amp;term=NM_009856" xr:uid="{00000000-0004-0000-0200-000094010000}"/>
    <hyperlink ref="A85" r:id="rId406" display="http://www.ncbi.nlm.nih.gov/entrez/query.fcgi?cmd=search&amp;db=pubmed&amp;term=8164652" xr:uid="{00000000-0004-0000-0200-000095010000}"/>
    <hyperlink ref="D85" r:id="rId407" display="http://www.ncbi.nlm.nih.gov/entrez/dispomim.cgi?id=142790" xr:uid="{00000000-0004-0000-0200-000096010000}"/>
    <hyperlink ref="F85" r:id="rId408" display="http://www.ncbi.nlm.nih.gov/entrez/query.fcgi?db=Nucleotide&amp;cmd=search&amp;term=NM_004355" xr:uid="{00000000-0004-0000-0200-000097010000}"/>
    <hyperlink ref="G85" r:id="rId409" display="http://bioinfo.lifl.fr/NM_fasta/NM_004355.fa" xr:uid="{00000000-0004-0000-0200-000098010000}"/>
    <hyperlink ref="H85" r:id="rId410" display="http://www.ncbi.nlm.nih.gov/entrez/query.fcgi?db=Nucleotide&amp;cmd=search&amp;term=NM_010545" xr:uid="{00000000-0004-0000-0200-000099010000}"/>
    <hyperlink ref="A86" r:id="rId411" display="http://www.ncbi.nlm.nih.gov/entrez/query.fcgi?cmd=search&amp;db=pubmed&amp;term=12746898" xr:uid="{00000000-0004-0000-0200-00009A010000}"/>
    <hyperlink ref="D86" r:id="rId412" display="http://www.ncbi.nlm.nih.gov/entrez/dispomim.cgi?id=602191" xr:uid="{00000000-0004-0000-0200-00009B010000}"/>
    <hyperlink ref="F86" r:id="rId413" display="http://www.ncbi.nlm.nih.gov/entrez/query.fcgi?db=Nucleotide&amp;cmd=search&amp;term=NM_004433" xr:uid="{00000000-0004-0000-0200-00009C010000}"/>
    <hyperlink ref="G86" r:id="rId414" display="http://bioinfo.lifl.fr/NM_fasta/NM_004433.fa" xr:uid="{00000000-0004-0000-0200-00009D010000}"/>
    <hyperlink ref="H86" r:id="rId415" display="http://www.ncbi.nlm.nih.gov/entrez/query.fcgi?db=Nucleotide&amp;cmd=search&amp;term=NM_007921" xr:uid="{00000000-0004-0000-0200-00009E010000}"/>
    <hyperlink ref="A87" r:id="rId416" display="http://www.ncbi.nlm.nih.gov/entrez/query.fcgi?cmd=search&amp;db=pubmed&amp;term=9486175" xr:uid="{00000000-0004-0000-0200-00009F010000}"/>
    <hyperlink ref="D87" r:id="rId417" display="http://www.ncbi.nlm.nih.gov/entrez/dispomim.cgi?id=190196" xr:uid="{00000000-0004-0000-0200-0000A0010000}"/>
    <hyperlink ref="F87" r:id="rId418" display="http://www.ncbi.nlm.nih.gov/entrez/query.fcgi?db=Nucleotide&amp;cmd=search&amp;term=NM_004613" xr:uid="{00000000-0004-0000-0200-0000A1010000}"/>
    <hyperlink ref="G87" r:id="rId419" display="http://bioinfo.lifl.fr/NM_fasta/NM_004613.fa" xr:uid="{00000000-0004-0000-0200-0000A2010000}"/>
    <hyperlink ref="H87" r:id="rId420" display="http://www.ncbi.nlm.nih.gov/entrez/query.fcgi?db=Nucleotide&amp;cmd=search&amp;term=NM_009373" xr:uid="{00000000-0004-0000-0200-0000A3010000}"/>
    <hyperlink ref="A88" r:id="rId421" display="http://www.ncbi.nlm.nih.gov/entrez/query.fcgi?cmd=search&amp;db=pubmed&amp;term=12958190" xr:uid="{00000000-0004-0000-0200-0000A4010000}"/>
    <hyperlink ref="D88" r:id="rId422" display="http://www.ncbi.nlm.nih.gov/entrez/dispomim.cgi?id=602056" xr:uid="{00000000-0004-0000-0200-0000A5010000}"/>
    <hyperlink ref="F88" r:id="rId423" display="http://www.ncbi.nlm.nih.gov/entrez/query.fcgi?db=Nucleotide&amp;cmd=search&amp;term=NM_004942" xr:uid="{00000000-0004-0000-0200-0000A6010000}"/>
    <hyperlink ref="G88" r:id="rId424" display="http://bioinfo.lifl.fr/NM_fasta/NM_004942.fa" xr:uid="{00000000-0004-0000-0200-0000A7010000}"/>
    <hyperlink ref="H88" r:id="rId425" display="http://www.ncbi.nlm.nih.gov/entrez/query.fcgi?db=Nucleotide&amp;cmd=search&amp;term=NM_019728" xr:uid="{00000000-0004-0000-0200-0000A8010000}"/>
    <hyperlink ref="A89" r:id="rId426" display="http://www.ncbi.nlm.nih.gov/entrez/query.fcgi?cmd=search&amp;db=pubmed&amp;term=8631874" xr:uid="{00000000-0004-0000-0200-0000A9010000}"/>
    <hyperlink ref="D89" r:id="rId427" display="http://www.ncbi.nlm.nih.gov/entrez/dispomim.cgi?id=120361" xr:uid="{00000000-0004-0000-0200-0000AA010000}"/>
    <hyperlink ref="F89" r:id="rId428" display="http://www.ncbi.nlm.nih.gov/entrez/query.fcgi?db=Nucleotide&amp;cmd=search&amp;term=NM_004994" xr:uid="{00000000-0004-0000-0200-0000AB010000}"/>
    <hyperlink ref="G89" r:id="rId429" display="http://bioinfo.lifl.fr/NM_fasta/NM_004994.fa" xr:uid="{00000000-0004-0000-0200-0000AC010000}"/>
    <hyperlink ref="H89" r:id="rId430" display="http://www.ncbi.nlm.nih.gov/entrez/query.fcgi?db=Nucleotide&amp;cmd=search&amp;term=NM_013599" xr:uid="{00000000-0004-0000-0200-0000AD010000}"/>
    <hyperlink ref="A90" r:id="rId431" display="http://www.ncbi.nlm.nih.gov/entrez/query.fcgi?cmd=search&amp;db=pubmed&amp;term=11387332" xr:uid="{00000000-0004-0000-0200-0000AE010000}"/>
    <hyperlink ref="D90" r:id="rId432" display="http://www.ncbi.nlm.nih.gov/entrez/dispomim.cgi?id=109560" xr:uid="{00000000-0004-0000-0200-0000AF010000}"/>
    <hyperlink ref="F90" r:id="rId433" display="http://www.ncbi.nlm.nih.gov/entrez/query.fcgi?db=Nucleotide&amp;cmd=search&amp;term=NM_005178" xr:uid="{00000000-0004-0000-0200-0000B0010000}"/>
    <hyperlink ref="G90" r:id="rId434" display="http://bioinfo.lifl.fr/NM_fasta/NM_005178.fa" xr:uid="{00000000-0004-0000-0200-0000B1010000}"/>
    <hyperlink ref="H90" r:id="rId435" display="http://www.ncbi.nlm.nih.gov/entrez/query.fcgi?db=Nucleotide&amp;cmd=search&amp;term=NM_033601" xr:uid="{00000000-0004-0000-0200-0000B2010000}"/>
    <hyperlink ref="A91" r:id="rId436" display="http://www.ncbi.nlm.nih.gov/entrez/query.fcgi?cmd=search&amp;db=pubmed&amp;term=8642282+890682" xr:uid="{00000000-0004-0000-0200-0000B3010000}"/>
    <hyperlink ref="D91" r:id="rId437" display="http://www.ncbi.nlm.nih.gov/entrez/dispomim.cgi?id=112203" xr:uid="{00000000-0004-0000-0200-0000B4010000}"/>
    <hyperlink ref="F91" r:id="rId438" display="http://www.ncbi.nlm.nih.gov/entrez/query.fcgi?db=Nucleotide&amp;cmd=search&amp;term=NM_005191" xr:uid="{00000000-0004-0000-0200-0000B5010000}"/>
    <hyperlink ref="G91" r:id="rId439" display="http://bioinfo.lifl.fr/NM_fasta/NM_005191.fa" xr:uid="{00000000-0004-0000-0200-0000B6010000}"/>
    <hyperlink ref="H91" r:id="rId440" display="http://www.ncbi.nlm.nih.gov/entrez/query.fcgi?db=Nucleotide&amp;cmd=search&amp;term=NM_009855" xr:uid="{00000000-0004-0000-0200-0000B7010000}"/>
    <hyperlink ref="A92" r:id="rId441" display="http://www.ncbi.nlm.nih.gov/entrez/query.fcgi?cmd=search&amp;db=pubmed&amp;term=12471041" xr:uid="{00000000-0004-0000-0200-0000B8010000}"/>
    <hyperlink ref="D92" r:id="rId442" display="http://www.ncbi.nlm.nih.gov/entrez/dispomim.cgi?id=601528" xr:uid="{00000000-0004-0000-0200-0000B9010000}"/>
    <hyperlink ref="F92" r:id="rId443" display="http://www.ncbi.nlm.nih.gov/entrez/query.fcgi?db=Nucleotide&amp;cmd=search&amp;term=NM_005429" xr:uid="{00000000-0004-0000-0200-0000BA010000}"/>
    <hyperlink ref="G92" r:id="rId444" display="http://bioinfo.lifl.fr/NM_fasta/NM_005429.fa" xr:uid="{00000000-0004-0000-0200-0000BB010000}"/>
    <hyperlink ref="H92" r:id="rId445" display="http://www.ncbi.nlm.nih.gov/entrez/query.fcgi?db=Nucleotide&amp;cmd=search&amp;term=NM_009506" xr:uid="{00000000-0004-0000-0200-0000BC010000}"/>
    <hyperlink ref="A93" r:id="rId446" display="http://www.ncbi.nlm.nih.gov/entrez/query.fcgi?cmd=search&amp;db=pubmed&amp;term=14550290" xr:uid="{00000000-0004-0000-0200-0000BD010000}"/>
    <hyperlink ref="D93" r:id="rId447" display="http://www.ncbi.nlm.nih.gov/entrez/dispomim.cgi?id=602142" xr:uid="{00000000-0004-0000-0200-0000BE010000}"/>
    <hyperlink ref="F93" r:id="rId448" display="http://www.ncbi.nlm.nih.gov/entrez/query.fcgi?db=Nucleotide&amp;cmd=search&amp;term=NM_006225" xr:uid="{00000000-0004-0000-0200-0000BF010000}"/>
    <hyperlink ref="G93" r:id="rId449" display="http://bioinfo.lifl.fr/NM_fasta/NM_006225.fa" xr:uid="{00000000-0004-0000-0200-0000C0010000}"/>
    <hyperlink ref="H93" r:id="rId450" display="http://www.ncbi.nlm.nih.gov/entrez/query.fcgi?db=Nucleotide&amp;cmd=search&amp;term=NM_019676" xr:uid="{00000000-0004-0000-0200-0000C1010000}"/>
    <hyperlink ref="A94" r:id="rId451" display="http://www.ncbi.nlm.nih.gov/entrez/query.fcgi?cmd=search&amp;db=pubmed&amp;term=1381359" xr:uid="{00000000-0004-0000-0200-0000C2010000}"/>
    <hyperlink ref="D94" r:id="rId452" display="http://www.ncbi.nlm.nih.gov/entrez/dispomim.cgi?id=191163" xr:uid="{00000000-0004-0000-0200-0000C3010000}"/>
    <hyperlink ref="F94" r:id="rId453" display="http://www.ncbi.nlm.nih.gov/entrez/query.fcgi?db=Nucleotide&amp;cmd=search&amp;term=NM_006290" xr:uid="{00000000-0004-0000-0200-0000C4010000}"/>
    <hyperlink ref="G94" r:id="rId454" display="http://bioinfo.lifl.fr/NM_fasta/NM_006290.fa" xr:uid="{00000000-0004-0000-0200-0000C5010000}"/>
    <hyperlink ref="H94" r:id="rId455" display="http://www.ncbi.nlm.nih.gov/entrez/query.fcgi?db=Nucleotide&amp;cmd=search&amp;term=NM_009397" xr:uid="{00000000-0004-0000-0200-0000C6010000}"/>
    <hyperlink ref="A95" r:id="rId456" display="http://www.ncbi.nlm.nih.gov/entrez/query.fcgi?cmd=search&amp;db=pubmed&amp;term=11753650" xr:uid="{00000000-0004-0000-0200-0000C7010000}"/>
    <hyperlink ref="D95" r:id="rId457" display="http://www.ncbi.nlm.nih.gov/entrez/dispomim.cgi?id=604758" xr:uid="{00000000-0004-0000-0200-0000C8010000}"/>
    <hyperlink ref="F95" r:id="rId458" display="http://www.ncbi.nlm.nih.gov/entrez/query.fcgi?db=Nucleotide&amp;cmd=search&amp;term=NM_006509" xr:uid="{00000000-0004-0000-0200-0000C9010000}"/>
    <hyperlink ref="G95" r:id="rId459" display="http://bioinfo.lifl.fr/NM_fasta/NM_006509.fa" xr:uid="{00000000-0004-0000-0200-0000CA010000}"/>
    <hyperlink ref="H95" r:id="rId460" display="http://www.ncbi.nlm.nih.gov/entrez/query.fcgi?db=Nucleotide&amp;cmd=search&amp;term=NM_009046" xr:uid="{00000000-0004-0000-0200-0000CB010000}"/>
    <hyperlink ref="A96" r:id="rId461" display="http://www.ncbi.nlm.nih.gov/entrez/query.fcgi?cmd=search&amp;db=pubmed&amp;term=11978801+12208876" xr:uid="{00000000-0004-0000-0200-0000CC010000}"/>
    <hyperlink ref="D96" r:id="rId462" display="http://www.ncbi.nlm.nih.gov/entrez/dispomim.cgi?id=600033" xr:uid="{00000000-0004-0000-0200-0000CD010000}"/>
    <hyperlink ref="F96" r:id="rId463" display="http://www.ncbi.nlm.nih.gov/entrez/query.fcgi?db=Nucleotide&amp;cmd=search&amp;term=NM_006528" xr:uid="{00000000-0004-0000-0200-0000CE010000}"/>
    <hyperlink ref="G96" r:id="rId464" display="http://bioinfo.lifl.fr/NM_fasta/NM_006528.fa" xr:uid="{00000000-0004-0000-0200-0000CF010000}"/>
    <hyperlink ref="H96" r:id="rId465" display="http://www.ncbi.nlm.nih.gov/entrez/query.fcgi?db=Nucleotide&amp;cmd=search&amp;term=NM_009364" xr:uid="{00000000-0004-0000-0200-0000D0010000}"/>
    <hyperlink ref="A97" r:id="rId466" display="http://www.ncbi.nlm.nih.gov/entrez/query.fcgi?cmd=search&amp;db=pubmed&amp;term=12835724+10733571" xr:uid="{00000000-0004-0000-0200-0000D1010000}"/>
    <hyperlink ref="D97" r:id="rId467" display="http://www.ncbi.nlm.nih.gov/entrez/dispomim.cgi?id=151430" xr:uid="{00000000-0004-0000-0200-0000D2010000}"/>
    <hyperlink ref="F97" r:id="rId468" display="http://www.ncbi.nlm.nih.gov/entrez/query.fcgi?db=Nucleotide&amp;cmd=search&amp;term=NM_000657" xr:uid="{00000000-0004-0000-0200-0000D3010000}"/>
    <hyperlink ref="G97" r:id="rId469" display="http://bioinfo.lifl.fr/NM_fasta/NM_000657.fa" xr:uid="{00000000-0004-0000-0200-0000D4010000}"/>
    <hyperlink ref="H97" r:id="rId470" display="http://www.ncbi.nlm.nih.gov/entrez/query.fcgi?db=Nucleotide&amp;cmd=search&amp;term=NM_009741" xr:uid="{00000000-0004-0000-0200-0000D5010000}"/>
    <hyperlink ref="A98" r:id="rId471" display="http://www.ncbi.nlm.nih.gov/entrez/query.fcgi?cmd=search&amp;db=pubmed&amp;term=12859951" xr:uid="{00000000-0004-0000-0200-0000D6010000}"/>
    <hyperlink ref="D98" r:id="rId472" display="http://www.ncbi.nlm.nih.gov/entrez/dispomim.cgi?id=114110" xr:uid="{00000000-0004-0000-0200-0000D7010000}"/>
    <hyperlink ref="F98" r:id="rId473" display="http://www.ncbi.nlm.nih.gov/entrez/query.fcgi?db=Nucleotide&amp;cmd=search&amp;term=NM_014624" xr:uid="{00000000-0004-0000-0200-0000D8010000}"/>
    <hyperlink ref="G98" r:id="rId474" display="http://bioinfo.lifl.fr/NM_fasta/NM_014624.fa" xr:uid="{00000000-0004-0000-0200-0000D9010000}"/>
    <hyperlink ref="H98" r:id="rId475" display="http://www.ncbi.nlm.nih.gov/entrez/query.fcgi?db=Nucleotide&amp;cmd=search&amp;term=NM_011313" xr:uid="{00000000-0004-0000-0200-0000DA010000}"/>
    <hyperlink ref="A99" r:id="rId476" display="http://www.ncbi.nlm.nih.gov/entrez/query.fcgi?cmd=search&amp;db=pubmed&amp;term=12594338" xr:uid="{00000000-0004-0000-0200-0000DB010000}"/>
    <hyperlink ref="D99" r:id="rId477" display="http://www.ncbi.nlm.nih.gov/entrez/dispomim.cgi?id=162323" xr:uid="{00000000-0004-0000-0200-0000DC010000}"/>
    <hyperlink ref="F99" r:id="rId478" display="http://www.ncbi.nlm.nih.gov/entrez/query.fcgi?db=Nucleotide&amp;cmd=search&amp;term=NM_015727" xr:uid="{00000000-0004-0000-0200-0000DD010000}"/>
    <hyperlink ref="G99" r:id="rId479" display="http://bioinfo.lifl.fr/NM_fasta/NM_015727.fa" xr:uid="{00000000-0004-0000-0200-0000DE010000}"/>
    <hyperlink ref="H99" r:id="rId480" display="http://www.ncbi.nlm.nih.gov/entrez/query.fcgi?db=Nucleotide&amp;cmd=search&amp;term=NM_009313" xr:uid="{00000000-0004-0000-0200-0000DF010000}"/>
    <hyperlink ref="A100" r:id="rId481" display="http://www.ncbi.nlm.nih.gov/entrez/query.fcgi?cmd=search&amp;db=pubmed&amp;term=12208876" xr:uid="{00000000-0004-0000-0200-0000E0010000}"/>
    <hyperlink ref="D100" r:id="rId482" display="http://www.ncbi.nlm.nih.gov/entrez/dispomim.cgi?id=164008" xr:uid="{00000000-0004-0000-0200-0000E1010000}"/>
    <hyperlink ref="F100" r:id="rId483" display="http://www.ncbi.nlm.nih.gov/entrez/query.fcgi?db=Nucleotide&amp;cmd=search&amp;term=NM_020529" xr:uid="{00000000-0004-0000-0200-0000E2010000}"/>
    <hyperlink ref="G100" r:id="rId484" display="http://bioinfo.lifl.fr/NM_fasta/NM_020529.fa" xr:uid="{00000000-0004-0000-0200-0000E3010000}"/>
    <hyperlink ref="H100" r:id="rId485" display="http://www.ncbi.nlm.nih.gov/entrez/query.fcgi?db=Nucleotide&amp;cmd=search&amp;term=NM_010907" xr:uid="{00000000-0004-0000-0200-0000E4010000}"/>
    <hyperlink ref="A101" r:id="rId486" display="http://www.ncbi.nlm.nih.gov/entrez/query.fcgi?cmd=search&amp;db=pubmed&amp;term=12957386" xr:uid="{00000000-0004-0000-0200-0000E5010000}"/>
    <hyperlink ref="D101" r:id="rId487" display="http://www.ncbi.nlm.nih.gov/entrez/dispomim.cgi?id=604672" xr:uid="{00000000-0004-0000-0200-0000E6010000}"/>
    <hyperlink ref="F101" r:id="rId488" display="http://www.ncbi.nlm.nih.gov/entrez/query.fcgi?db=Nucleotide&amp;cmd=search&amp;term=NM_021155" xr:uid="{00000000-0004-0000-0200-0000E7010000}"/>
    <hyperlink ref="G101" r:id="rId489" display="http://bioinfo.lifl.fr/NM_fasta/NM_021155.fa" xr:uid="{00000000-0004-0000-0200-0000E8010000}"/>
    <hyperlink ref="H101" r:id="rId490" display="http://www.ncbi.nlm.nih.gov/entrez/query.fcgi?db=Nucleotide&amp;cmd=search&amp;term=NM_133238" xr:uid="{00000000-0004-0000-0200-0000E9010000}"/>
    <hyperlink ref="A102" r:id="rId491" display="http://www.ncbi.nlm.nih.gov/entrez/query.fcgi?cmd=search&amp;db=pubmed&amp;term=12194982" xr:uid="{00000000-0004-0000-0200-0000EA010000}"/>
    <hyperlink ref="D102" r:id="rId492" display="http://www.ncbi.nlm.nih.gov/entrez/dispomim.cgi?id=605956" xr:uid="{00000000-0004-0000-0200-0000EB010000}"/>
    <hyperlink ref="F102" r:id="rId493" display="http://www.ncbi.nlm.nih.gov/entrez/query.fcgi?db=Nucleotide&amp;cmd=search&amp;term=NM_022162" xr:uid="{00000000-0004-0000-0200-0000EC010000}"/>
    <hyperlink ref="G102" r:id="rId494" display="http://bioinfo.lifl.fr/NM_fasta/NM_022162.fa" xr:uid="{00000000-0004-0000-0200-0000ED010000}"/>
    <hyperlink ref="H102" r:id="rId495" display="http://www.ncbi.nlm.nih.gov/entrez/query.fcgi?db=Nucleotide&amp;cmd=search&amp;term=NM_145857" xr:uid="{00000000-0004-0000-0200-0000EE010000}"/>
    <hyperlink ref="A103" r:id="rId496" display="http://www.ncbi.nlm.nih.gov/entrez/query.fcgi?cmd=search&amp;db=pubmed&amp;term=10082535+10409765" xr:uid="{00000000-0004-0000-0200-0000EF010000}"/>
    <hyperlink ref="D103" r:id="rId497" display="http://www.ncbi.nlm.nih.gov/entrez/dispomim.cgi?id=168461" xr:uid="{00000000-0004-0000-0200-0000F0010000}"/>
    <hyperlink ref="F103" r:id="rId498" display="http://www.ncbi.nlm.nih.gov/entrez/query.fcgi?db=Nucleotide&amp;cmd=search&amp;term=NM_053056" xr:uid="{00000000-0004-0000-0200-0000F1010000}"/>
    <hyperlink ref="G103" r:id="rId499" display="http://bioinfo.lifl.fr/NM_fasta/NM_053056.fa" xr:uid="{00000000-0004-0000-0200-0000F2010000}"/>
    <hyperlink ref="H103" r:id="rId500" display="http://www.ncbi.nlm.nih.gov/entrez/query.fcgi?db=Nucleotide&amp;cmd=search&amp;term=NM_007631" xr:uid="{00000000-0004-0000-0200-0000F3010000}"/>
    <hyperlink ref="A104" r:id="rId501" display="http://www.ncbi.nlm.nih.gov/entrez/query.fcgi?cmd=search&amp;db=pubmed&amp;term=11909978" xr:uid="{00000000-0004-0000-0200-0000F4010000}"/>
    <hyperlink ref="D104" r:id="rId502" display="http://www.ncbi.nlm.nih.gov/entrez/dispomim.cgi?id=176820" xr:uid="{00000000-0004-0000-0200-0000F5010000}"/>
    <hyperlink ref="F104" r:id="rId503" display="http://www.ncbi.nlm.nih.gov/entrez/query.fcgi?db=Nucleotide&amp;cmd=search&amp;term=NM_145864" xr:uid="{00000000-0004-0000-0200-0000F6010000}"/>
    <hyperlink ref="G104" r:id="rId504" display="http://bioinfo.lifl.fr/NM_fasta/NM_145864.fa" xr:uid="{00000000-0004-0000-0200-0000F7010000}"/>
    <hyperlink ref="H104" r:id="rId505" display="http://www.ncbi.nlm.nih.gov/entrez/query.fcgi?db=Nucleotide&amp;cmd=search&amp;term=" xr:uid="{00000000-0004-0000-0200-0000F8010000}"/>
    <hyperlink ref="A105" r:id="rId506" display="http://www.ncbi.nlm.nih.gov/entrez/query.fcgi?cmd=search&amp;db=pubmed&amp;term=9482906" xr:uid="{00000000-0004-0000-0200-0000F9010000}"/>
    <hyperlink ref="D105" r:id="rId507" display="http://www.ncbi.nlm.nih.gov/entrez/dispomim.cgi?id=600554" xr:uid="{00000000-0004-0000-0200-0000FA010000}"/>
    <hyperlink ref="F105" r:id="rId508" display="http://www.ncbi.nlm.nih.gov/entrez/query.fcgi?db=Nucleotide&amp;cmd=search&amp;term=NM_172174" xr:uid="{00000000-0004-0000-0200-0000FB010000}"/>
    <hyperlink ref="G105" r:id="rId509" display="http://bioinfo.lifl.fr/NM_fasta/NM_172174.fa" xr:uid="{00000000-0004-0000-0200-0000FC010000}"/>
    <hyperlink ref="H105" r:id="rId510" display="http://www.ncbi.nlm.nih.gov/entrez/query.fcgi?db=Nucleotide&amp;cmd=search&amp;term=NM_008357" xr:uid="{00000000-0004-0000-0200-0000FD010000}"/>
    <hyperlink ref="A106" r:id="rId511" display="http://www.ncbi.nlm.nih.gov/entrez/query.fcgi?cmd=search&amp;db=pubmed&amp;term=11884470" xr:uid="{00000000-0004-0000-0200-0000FE010000}"/>
    <hyperlink ref="D106" r:id="rId512" display="http://www.ncbi.nlm.nih.gov/entrez/dispomim.cgi?id=601828" xr:uid="{00000000-0004-0000-0200-0000FF010000}"/>
    <hyperlink ref="F106" r:id="rId513" display="http://www.ncbi.nlm.nih.gov/entrez/query.fcgi?db=Nucleotide&amp;cmd=search&amp;term=NM_173173" xr:uid="{00000000-0004-0000-0200-000000020000}"/>
    <hyperlink ref="G106" r:id="rId514" display="http://bioinfo.lifl.fr/NM_fasta/NM_173173.fa" xr:uid="{00000000-0004-0000-0200-000001020000}"/>
    <hyperlink ref="H106" r:id="rId515" display="http://www.ncbi.nlm.nih.gov/entrez/query.fcgi?db=Nucleotide&amp;cmd=search&amp;term=NM_013613" xr:uid="{00000000-0004-0000-0200-000002020000}"/>
    <hyperlink ref="A107" r:id="rId516" display="http://www.ncbi.nlm.nih.gov/entrez/query.fcgi?cmd=search&amp;db=pubmed&amp;term=10867022" xr:uid="{00000000-0004-0000-0200-000003020000}"/>
    <hyperlink ref="D107" r:id="rId517" display="http://www.ncbi.nlm.nih.gov/entrez/dispomim.cgi?id=" xr:uid="{00000000-0004-0000-0200-000004020000}"/>
    <hyperlink ref="F107" r:id="rId518" display="http://www.ncbi.nlm.nih.gov/entrez/query.fcgi?db=Nucleotide&amp;cmd=search&amp;term=NM_002787.fa" xr:uid="{00000000-0004-0000-0200-000005020000}"/>
    <hyperlink ref="G107" r:id="rId519" display="http://bioinfo.lifl.fr/NM_fasta/NM_002787.fa" xr:uid="{00000000-0004-0000-0200-000006020000}"/>
    <hyperlink ref="H107" r:id="rId520" display="http://www.ncbi.nlm.nih.gov/entrez/query.fcgi?db=Nucleotide&amp;cmd=search&amp;term=NM_008944" xr:uid="{00000000-0004-0000-0200-000007020000}"/>
    <hyperlink ref="A109" r:id="rId521" display="http://www.ncbi.nlm.nih.gov/entrez/query.fcgi?cmd=search&amp;db=pubmed&amp;term=" xr:uid="{00000000-0004-0000-0200-000008020000}"/>
    <hyperlink ref="D109" r:id="rId522" display="http://www.ncbi.nlm.nih.gov/entrez/dispomim.cgi?id=" xr:uid="{00000000-0004-0000-0200-000009020000}"/>
    <hyperlink ref="F109" r:id="rId523" display="http://www.ncbi.nlm.nih.gov/entrez/query.fcgi?db=Nucleotide&amp;cmd=search&amp;term=" xr:uid="{00000000-0004-0000-0200-00000A020000}"/>
    <hyperlink ref="G109" r:id="rId524" display="http://bioinfo.lifl.fr/NM_fasta/.fa" xr:uid="{00000000-0004-0000-0200-00000B020000}"/>
    <hyperlink ref="H109" r:id="rId525" display="http://www.ncbi.nlm.nih.gov/entrez/query.fcgi?db=Nucleotide&amp;cmd=search&amp;term=" xr:uid="{00000000-0004-0000-0200-00000C020000}"/>
    <hyperlink ref="A110" r:id="rId526" display="http://www.ncbi.nlm.nih.gov/entrez/query.fcgi?cmd=search&amp;db=pubmed&amp;term=" xr:uid="{00000000-0004-0000-0200-00000D020000}"/>
    <hyperlink ref="D110" r:id="rId527" display="http://www.ncbi.nlm.nih.gov/entrez/dispomim.cgi?id=" xr:uid="{00000000-0004-0000-0200-00000E020000}"/>
    <hyperlink ref="F110" r:id="rId528" display="http://www.ncbi.nlm.nih.gov/entrez/query.fcgi?db=Nucleotide&amp;cmd=search&amp;term=" xr:uid="{00000000-0004-0000-0200-00000F020000}"/>
    <hyperlink ref="G110" r:id="rId529" display="http://bioinfo.lifl.fr/NM_fasta/.fa" xr:uid="{00000000-0004-0000-0200-000010020000}"/>
    <hyperlink ref="H110" r:id="rId530" display="http://www.ncbi.nlm.nih.gov/entrez/query.fcgi?db=Nucleotide&amp;cmd=search&amp;term=" xr:uid="{00000000-0004-0000-0200-000011020000}"/>
    <hyperlink ref="A111" r:id="rId531" display="http://www.ncbi.nlm.nih.gov/entrez/query.fcgi?cmd=search&amp;db=pubmed&amp;term=" xr:uid="{00000000-0004-0000-0200-000012020000}"/>
    <hyperlink ref="D111" r:id="rId532" display="http://www.ncbi.nlm.nih.gov/entrez/dispomim.cgi?id=" xr:uid="{00000000-0004-0000-0200-000013020000}"/>
    <hyperlink ref="F111" r:id="rId533" display="http://www.ncbi.nlm.nih.gov/entrez/query.fcgi?db=Nucleotide&amp;cmd=search&amp;term=" xr:uid="{00000000-0004-0000-0200-000014020000}"/>
    <hyperlink ref="G111" r:id="rId534" display="http://bioinfo.lifl.fr/NM_fasta/.fa" xr:uid="{00000000-0004-0000-0200-000015020000}"/>
    <hyperlink ref="H111" r:id="rId535" display="http://www.ncbi.nlm.nih.gov/entrez/query.fcgi?db=Nucleotide&amp;cmd=search&amp;term=" xr:uid="{00000000-0004-0000-0200-000016020000}"/>
    <hyperlink ref="A112" r:id="rId536" display="http://www.ncbi.nlm.nih.gov/entrez/query.fcgi?cmd=search&amp;db=pubmed&amp;term=" xr:uid="{00000000-0004-0000-0200-000017020000}"/>
    <hyperlink ref="D112" r:id="rId537" display="http://www.ncbi.nlm.nih.gov/entrez/dispomim.cgi?id=" xr:uid="{00000000-0004-0000-0200-000018020000}"/>
    <hyperlink ref="F112" r:id="rId538" display="http://www.ncbi.nlm.nih.gov/entrez/query.fcgi?db=Nucleotide&amp;cmd=search&amp;term=" xr:uid="{00000000-0004-0000-0200-000019020000}"/>
    <hyperlink ref="G112" r:id="rId539" display="http://bioinfo.lifl.fr/NM_fasta/.fa" xr:uid="{00000000-0004-0000-0200-00001A020000}"/>
    <hyperlink ref="H112" r:id="rId540" display="http://www.ncbi.nlm.nih.gov/entrez/query.fcgi?db=Nucleotide&amp;cmd=search&amp;term=" xr:uid="{00000000-0004-0000-0200-00001B020000}"/>
    <hyperlink ref="A113" r:id="rId541" display="http://www.ncbi.nlm.nih.gov/entrez/query.fcgi?cmd=search&amp;db=pubmed&amp;term=" xr:uid="{00000000-0004-0000-0200-00001C020000}"/>
    <hyperlink ref="D113" r:id="rId542" display="http://www.ncbi.nlm.nih.gov/entrez/dispomim.cgi?id=" xr:uid="{00000000-0004-0000-0200-00001D020000}"/>
    <hyperlink ref="F113" r:id="rId543" display="http://www.ncbi.nlm.nih.gov/entrez/query.fcgi?db=Nucleotide&amp;cmd=search&amp;term=" xr:uid="{00000000-0004-0000-0200-00001E020000}"/>
    <hyperlink ref="G113" r:id="rId544" display="http://bioinfo.lifl.fr/NM_fasta/.fa" xr:uid="{00000000-0004-0000-0200-00001F020000}"/>
    <hyperlink ref="H113" r:id="rId545" display="http://www.ncbi.nlm.nih.gov/entrez/query.fcgi?db=Nucleotide&amp;cmd=search&amp;term=" xr:uid="{00000000-0004-0000-0200-000020020000}"/>
    <hyperlink ref="A114" r:id="rId546" display="http://www.ncbi.nlm.nih.gov/entrez/query.fcgi?cmd=search&amp;db=pubmed&amp;term=" xr:uid="{00000000-0004-0000-0200-000021020000}"/>
    <hyperlink ref="D114" r:id="rId547" display="http://www.ncbi.nlm.nih.gov/entrez/dispomim.cgi?id=" xr:uid="{00000000-0004-0000-0200-000022020000}"/>
    <hyperlink ref="F114" r:id="rId548" display="http://www.ncbi.nlm.nih.gov/entrez/query.fcgi?db=Nucleotide&amp;cmd=search&amp;term=" xr:uid="{00000000-0004-0000-0200-000023020000}"/>
    <hyperlink ref="G114" r:id="rId549" display="http://bioinfo.lifl.fr/NM_fasta/.fa" xr:uid="{00000000-0004-0000-0200-000024020000}"/>
    <hyperlink ref="H114" r:id="rId550" display="http://www.ncbi.nlm.nih.gov/entrez/query.fcgi?db=Nucleotide&amp;cmd=search&amp;term=" xr:uid="{00000000-0004-0000-0200-000025020000}"/>
    <hyperlink ref="A115" r:id="rId551" display="http://www.ncbi.nlm.nih.gov/entrez/query.fcgi?cmd=search&amp;db=pubmed&amp;term=" xr:uid="{00000000-0004-0000-0200-000026020000}"/>
    <hyperlink ref="D115" r:id="rId552" display="http://www.ncbi.nlm.nih.gov/entrez/dispomim.cgi?id=313700" xr:uid="{00000000-0004-0000-0200-000027020000}"/>
    <hyperlink ref="F115" r:id="rId553" display="http://www.ncbi.nlm.nih.gov/entrez/query.fcgi?db=Nucleotide&amp;cmd=search&amp;term=NM_000044" xr:uid="{00000000-0004-0000-0200-000028020000}"/>
    <hyperlink ref="G115" r:id="rId554" display="http://bioinfo.lifl.fr/NM_fasta/NM_000044.fa" xr:uid="{00000000-0004-0000-0200-000029020000}"/>
    <hyperlink ref="H115" r:id="rId555" display="http://www.ncbi.nlm.nih.gov/entrez/query.fcgi?db=Nucleotide&amp;cmd=search&amp;term=NM_013476" xr:uid="{00000000-0004-0000-0200-00002A020000}"/>
    <hyperlink ref="A116" r:id="rId556" display="http://www.ncbi.nlm.nih.gov/entrez/query.fcgi?cmd=search&amp;db=pubmed&amp;term=" xr:uid="{00000000-0004-0000-0200-00002B020000}"/>
    <hyperlink ref="D116" r:id="rId557" display="http://www.ncbi.nlm.nih.gov/entrez/dispomim.cgi?id=107400" xr:uid="{00000000-0004-0000-0200-00002C020000}"/>
    <hyperlink ref="F116" r:id="rId558" display="http://www.ncbi.nlm.nih.gov/entrez/query.fcgi?db=Nucleotide&amp;cmd=search&amp;term=NM_000295" xr:uid="{00000000-0004-0000-0200-00002D020000}"/>
    <hyperlink ref="G116" r:id="rId559" display="http://bioinfo.lifl.fr/NM_fasta/NM_000295.fa" xr:uid="{00000000-0004-0000-0200-00002E020000}"/>
    <hyperlink ref="H116" r:id="rId560" display="http://www.ncbi.nlm.nih.gov/entrez/query.fcgi?db=Nucleotide&amp;cmd=search&amp;term=NM_009245" xr:uid="{00000000-0004-0000-0200-00002F020000}"/>
    <hyperlink ref="A117" r:id="rId561" display="http://www.ncbi.nlm.nih.gov/entrez/query.fcgi?cmd=search&amp;db=pubmed&amp;term=" xr:uid="{00000000-0004-0000-0200-000030020000}"/>
    <hyperlink ref="D117" r:id="rId562" display="http://www.ncbi.nlm.nih.gov/entrez/dispomim.cgi?id=600957" xr:uid="{00000000-0004-0000-0200-000031020000}"/>
    <hyperlink ref="F117" r:id="rId563" display="http://www.ncbi.nlm.nih.gov/entrez/query.fcgi?db=Nucleotide&amp;cmd=search&amp;term=NM_000479" xr:uid="{00000000-0004-0000-0200-000032020000}"/>
    <hyperlink ref="G117" r:id="rId564" display="http://bioinfo.lifl.fr/NM_fasta/NM_000479.fa" xr:uid="{00000000-0004-0000-0200-000033020000}"/>
    <hyperlink ref="H117" r:id="rId565" display="http://www.ncbi.nlm.nih.gov/entrez/query.fcgi?db=Nucleotide&amp;cmd=search&amp;term=NM_007445" xr:uid="{00000000-0004-0000-0200-000034020000}"/>
    <hyperlink ref="A118" r:id="rId566" display="http://www.ncbi.nlm.nih.gov/entrez/query.fcgi?cmd=search&amp;db=pubmed&amp;term=" xr:uid="{00000000-0004-0000-0200-000035020000}"/>
    <hyperlink ref="D118" r:id="rId567" display="http://www.ncbi.nlm.nih.gov/entrez/dispomim.cgi?id=103700" xr:uid="{00000000-0004-0000-0200-000036020000}"/>
    <hyperlink ref="F118" r:id="rId568" display="http://www.ncbi.nlm.nih.gov/entrez/query.fcgi?db=Nucleotide&amp;cmd=search&amp;term=NM_000667" xr:uid="{00000000-0004-0000-0200-000037020000}"/>
    <hyperlink ref="G118" r:id="rId569" display="http://bioinfo.lifl.fr/NM_fasta/NM_000667.fa" xr:uid="{00000000-0004-0000-0200-000038020000}"/>
    <hyperlink ref="H118" r:id="rId570" display="http://www.ncbi.nlm.nih.gov/entrez/query.fcgi?db=Nucleotide&amp;cmd=search&amp;term=NM_007409" xr:uid="{00000000-0004-0000-0200-000039020000}"/>
    <hyperlink ref="A119" r:id="rId571" display="http://www.ncbi.nlm.nih.gov/entrez/query.fcgi?cmd=search&amp;db=pubmed&amp;term=" xr:uid="{00000000-0004-0000-0200-00003A020000}"/>
    <hyperlink ref="D119" r:id="rId572" display="http://www.ncbi.nlm.nih.gov/entrez/dispomim.cgi?id=162641" xr:uid="{00000000-0004-0000-0200-00003B020000}"/>
    <hyperlink ref="F119" r:id="rId573" display="http://www.ncbi.nlm.nih.gov/entrez/query.fcgi?db=Nucleotide&amp;cmd=search&amp;term=NM_000909" xr:uid="{00000000-0004-0000-0200-00003C020000}"/>
    <hyperlink ref="G119" r:id="rId574" display="http://bioinfo.lifl.fr/NM_fasta/NM_000909.fa" xr:uid="{00000000-0004-0000-0200-00003D020000}"/>
    <hyperlink ref="H119" r:id="rId575" display="http://www.ncbi.nlm.nih.gov/entrez/query.fcgi?db=Nucleotide&amp;cmd=search&amp;term=%20NM_010934" xr:uid="{00000000-0004-0000-0200-00003E020000}"/>
    <hyperlink ref="A120" r:id="rId576" display="http://www.ncbi.nlm.nih.gov/entrez/query.fcgi?cmd=search&amp;db=pubmed&amp;term=" xr:uid="{00000000-0004-0000-0200-00003F020000}"/>
    <hyperlink ref="D120" r:id="rId577" display="http://www.ncbi.nlm.nih.gov/entrez/dispomim.cgi?id=171050" xr:uid="{00000000-0004-0000-0200-000040020000}"/>
    <hyperlink ref="F120" r:id="rId578" display="http://www.ncbi.nlm.nih.gov/entrez/query.fcgi?db=Nucleotide&amp;cmd=search&amp;term=NM_000927" xr:uid="{00000000-0004-0000-0200-000041020000}"/>
    <hyperlink ref="G120" r:id="rId579" display="http://bioinfo.lifl.fr/NM_fasta/NM_000927.fa" xr:uid="{00000000-0004-0000-0200-000042020000}"/>
    <hyperlink ref="H120" r:id="rId580" display="http://www.ncbi.nlm.nih.gov/entrez/query.fcgi?db=Nucleotide&amp;cmd=search&amp;term=NM_011076" xr:uid="{00000000-0004-0000-0200-000043020000}"/>
    <hyperlink ref="A121" r:id="rId581" display="http://www.ncbi.nlm.nih.gov/entrez/query.fcgi?cmd=search&amp;db=pubmed&amp;term=" xr:uid="{00000000-0004-0000-0200-000044020000}"/>
    <hyperlink ref="D121" r:id="rId582" display="http://www.ncbi.nlm.nih.gov/entrez/dispomim.cgi?id=176803" xr:uid="{00000000-0004-0000-0200-000045020000}"/>
    <hyperlink ref="F121" r:id="rId583" display="http://www.ncbi.nlm.nih.gov/entrez/query.fcgi?db=Nucleotide&amp;cmd=search&amp;term=NM_000954" xr:uid="{00000000-0004-0000-0200-000046020000}"/>
    <hyperlink ref="G121" r:id="rId584" display="http://bioinfo.lifl.fr/NM_fasta/NM_000954.fa" xr:uid="{00000000-0004-0000-0200-000047020000}"/>
    <hyperlink ref="H121" r:id="rId585" display="http://www.ncbi.nlm.nih.gov/entrez/query.fcgi?db=Nucleotide&amp;cmd=search&amp;term=NM_008963" xr:uid="{00000000-0004-0000-0200-000048020000}"/>
    <hyperlink ref="A122" r:id="rId586" display="http://www.ncbi.nlm.nih.gov/entrez/query.fcgi?cmd=search&amp;db=pubmed&amp;term=" xr:uid="{00000000-0004-0000-0200-000049020000}"/>
    <hyperlink ref="D122" r:id="rId587" display="http://www.ncbi.nlm.nih.gov/entrez/dispomim.cgi?id=112261" xr:uid="{00000000-0004-0000-0200-00004A020000}"/>
    <hyperlink ref="F122" r:id="rId588" display="http://www.ncbi.nlm.nih.gov/entrez/query.fcgi?db=Nucleotide&amp;cmd=search&amp;term=NM_001200" xr:uid="{00000000-0004-0000-0200-00004B020000}"/>
    <hyperlink ref="G122" r:id="rId589" display="http://bioinfo.lifl.fr/NM_fasta/NM_001200.fa" xr:uid="{00000000-0004-0000-0200-00004C020000}"/>
    <hyperlink ref="H122" r:id="rId590" display="http://www.ncbi.nlm.nih.gov/entrez/query.fcgi?db=Nucleotide&amp;cmd=search&amp;term=NM_007553" xr:uid="{00000000-0004-0000-0200-00004D020000}"/>
    <hyperlink ref="A123" r:id="rId591" display="http://www.ncbi.nlm.nih.gov/entrez/query.fcgi?cmd=search&amp;db=pubmed&amp;term=" xr:uid="{00000000-0004-0000-0200-00004E020000}"/>
    <hyperlink ref="D123" r:id="rId592" display="http://www.ncbi.nlm.nih.gov/entrez/dispomim.cgi?id=602664" xr:uid="{00000000-0004-0000-0200-00004F020000}"/>
    <hyperlink ref="F123" r:id="rId593" display="http://www.ncbi.nlm.nih.gov/entrez/query.fcgi?db=Nucleotide&amp;cmd=search&amp;term=NM_001225" xr:uid="{00000000-0004-0000-0200-000050020000}"/>
    <hyperlink ref="G123" r:id="rId594" display="http://bioinfo.lifl.fr/NM_fasta/NM_001225.fa" xr:uid="{00000000-0004-0000-0200-000051020000}"/>
    <hyperlink ref="H123" r:id="rId595" display="http://www.ncbi.nlm.nih.gov/entrez/query.fcgi?db=Nucleotide&amp;cmd=search&amp;term=NM_007609" xr:uid="{00000000-0004-0000-0200-000052020000}"/>
    <hyperlink ref="A124" r:id="rId596" display="http://www.ncbi.nlm.nih.gov/entrez/query.fcgi?cmd=search&amp;db=pubmed&amp;term=" xr:uid="{00000000-0004-0000-0200-000053020000}"/>
    <hyperlink ref="D124" r:id="rId597" display="http://www.ncbi.nlm.nih.gov/entrez/dispomim.cgi?id=186930" xr:uid="{00000000-0004-0000-0200-000054020000}"/>
    <hyperlink ref="F124" r:id="rId598" display="http://www.ncbi.nlm.nih.gov/entrez/query.fcgi?db=Nucleotide&amp;cmd=search&amp;term=NM_001333" xr:uid="{00000000-0004-0000-0200-000055020000}"/>
    <hyperlink ref="G124" r:id="rId599" display="http://bioinfo.lifl.fr/NM_fasta/NM_001333.fa" xr:uid="{00000000-0004-0000-0200-000056020000}"/>
    <hyperlink ref="H124" r:id="rId600" display="http://www.ncbi.nlm.nih.gov/entrez/query.fcgi?db=Nucleotide&amp;cmd=search&amp;term=NM_009984" xr:uid="{00000000-0004-0000-0200-000057020000}"/>
    <hyperlink ref="A125" r:id="rId601" display="http://www.ncbi.nlm.nih.gov/entrez/query.fcgi?cmd=search&amp;db=pubmed&amp;term=" xr:uid="{00000000-0004-0000-0200-000058020000}"/>
    <hyperlink ref="D125" r:id="rId602" display="http://www.ncbi.nlm.nih.gov/entrez/dispomim.cgi?id=147310" xr:uid="{00000000-0004-0000-0200-000059020000}"/>
    <hyperlink ref="F125" r:id="rId603" display="http://www.ncbi.nlm.nih.gov/entrez/query.fcgi?db=Nucleotide&amp;cmd=search&amp;term=NM_001565" xr:uid="{00000000-0004-0000-0200-00005A020000}"/>
    <hyperlink ref="G125" r:id="rId604" display="http://bioinfo.lifl.fr/NM_fasta/NM_001565.fa" xr:uid="{00000000-0004-0000-0200-00005B020000}"/>
    <hyperlink ref="H125" r:id="rId605" display="http://www.ncbi.nlm.nih.gov/entrez/query.fcgi?db=Nucleotide&amp;cmd=search&amp;term=NM_021274" xr:uid="{00000000-0004-0000-0200-00005C020000}"/>
    <hyperlink ref="A126" r:id="rId606" display="http://www.ncbi.nlm.nih.gov/entrez/query.fcgi?cmd=search&amp;db=pubmed&amp;term=" xr:uid="{00000000-0004-0000-0200-00005D020000}"/>
    <hyperlink ref="D126" r:id="rId607" display="http://www.ncbi.nlm.nih.gov/entrez/dispomim.cgi?id=135600" xr:uid="{00000000-0004-0000-0200-00005E020000}"/>
    <hyperlink ref="F126" r:id="rId608" display="http://www.ncbi.nlm.nih.gov/entrez/query.fcgi?db=Nucleotide&amp;cmd=search&amp;term=NM_002026" xr:uid="{00000000-0004-0000-0200-00005F020000}"/>
    <hyperlink ref="G126" r:id="rId609" display="http://bioinfo.lifl.fr/NM_fasta/NM_002026.fa" xr:uid="{00000000-0004-0000-0200-000060020000}"/>
    <hyperlink ref="H126" r:id="rId610" display="http://www.ncbi.nlm.nih.gov/entrez/query.fcgi?db=Nucleotide&amp;cmd=search&amp;term=" xr:uid="{00000000-0004-0000-0200-000061020000}"/>
    <hyperlink ref="A127" r:id="rId611" display="http://www.ncbi.nlm.nih.gov/entrez/query.fcgi?cmd=search&amp;db=pubmed&amp;term=" xr:uid="{00000000-0004-0000-0200-000062020000}"/>
    <hyperlink ref="D127" r:id="rId612" display="http://www.ncbi.nlm.nih.gov/entrez/dispomim.cgi?id=134770" xr:uid="{00000000-0004-0000-0200-000063020000}"/>
    <hyperlink ref="F127" r:id="rId613" display="http://www.ncbi.nlm.nih.gov/entrez/query.fcgi?db=Nucleotide&amp;cmd=search&amp;term=NM_002032" xr:uid="{00000000-0004-0000-0200-000064020000}"/>
    <hyperlink ref="G127" r:id="rId614" display="http://bioinfo.lifl.fr/NM_fasta/NM_002032.fa" xr:uid="{00000000-0004-0000-0200-000065020000}"/>
    <hyperlink ref="H127" r:id="rId615" display="http://www.ncbi.nlm.nih.gov/entrez/query.fcgi?db=Nucleotide&amp;cmd=search&amp;term=NM_010239%20" xr:uid="{00000000-0004-0000-0200-000066020000}"/>
    <hyperlink ref="A128" r:id="rId616" display="http://www.ncbi.nlm.nih.gov/entrez/query.fcgi?cmd=search&amp;db=pubmed&amp;term=" xr:uid="{00000000-0004-0000-0200-000067020000}"/>
    <hyperlink ref="D128" r:id="rId617" display="http://www.ncbi.nlm.nih.gov/entrez/dispomim.cgi?id=139110" xr:uid="{00000000-0004-0000-0200-000068020000}"/>
    <hyperlink ref="F128" r:id="rId618" display="http://www.ncbi.nlm.nih.gov/entrez/query.fcgi?db=Nucleotide&amp;cmd=search&amp;term=NM_002089" xr:uid="{00000000-0004-0000-0200-000069020000}"/>
    <hyperlink ref="G128" r:id="rId619" display="http://bioinfo.lifl.fr/NM_fasta/NM_002089.fa" xr:uid="{00000000-0004-0000-0200-00006A020000}"/>
    <hyperlink ref="H128" r:id="rId620" display="http://www.ncbi.nlm.nih.gov/entrez/query.fcgi?db=Nucleotide&amp;cmd=search&amp;term=NM_009140" xr:uid="{00000000-0004-0000-0200-00006B020000}"/>
    <hyperlink ref="A129" r:id="rId621" display="http://www.ncbi.nlm.nih.gov/entrez/query.fcgi?cmd=search&amp;db=pubmed&amp;term=" xr:uid="{00000000-0004-0000-0200-00006C020000}"/>
    <hyperlink ref="D129" r:id="rId622" display="http://www.ncbi.nlm.nih.gov/entrez/dispomim.cgi?id=601704" xr:uid="{00000000-0004-0000-0200-00006D020000}"/>
    <hyperlink ref="F129" r:id="rId623" display="http://www.ncbi.nlm.nih.gov/entrez/query.fcgi?db=Nucleotide&amp;cmd=search&amp;term=NM_002416" xr:uid="{00000000-0004-0000-0200-00006E020000}"/>
    <hyperlink ref="G129" r:id="rId624" display="http://bioinfo.lifl.fr/NM_fasta/NM_002416.fa" xr:uid="{00000000-0004-0000-0200-00006F020000}"/>
    <hyperlink ref="H129" r:id="rId625" display="http://www.ncbi.nlm.nih.gov/entrez/query.fcgi?db=Nucleotide&amp;cmd=search&amp;term=NM_008599" xr:uid="{00000000-0004-0000-0200-000070020000}"/>
    <hyperlink ref="A130" r:id="rId626" display="http://www.ncbi.nlm.nih.gov/entrez/query.fcgi?cmd=search&amp;db=pubmed&amp;term=" xr:uid="{00000000-0004-0000-0200-000071020000}"/>
    <hyperlink ref="D130" r:id="rId627" display="http://www.ncbi.nlm.nih.gov/entrez/dispomim.cgi?id=182284" xr:uid="{00000000-0004-0000-0200-000072020000}"/>
    <hyperlink ref="F130" r:id="rId628" display="http://www.ncbi.nlm.nih.gov/entrez/query.fcgi?db=Nucleotide&amp;cmd=search&amp;term=NM_002984" xr:uid="{00000000-0004-0000-0200-000073020000}"/>
    <hyperlink ref="G130" r:id="rId629" display="http://bioinfo.lifl.fr/NM_fasta/NM_002984.fa" xr:uid="{00000000-0004-0000-0200-000074020000}"/>
    <hyperlink ref="H130" r:id="rId630" display="http://www.ncbi.nlm.nih.gov/entrez/query.fcgi?db=Nucleotide&amp;cmd=search&amp;term=NM_013652" xr:uid="{00000000-0004-0000-0200-000075020000}"/>
    <hyperlink ref="A131" r:id="rId631" display="http://www.ncbi.nlm.nih.gov/entrez/query.fcgi?cmd=search&amp;db=pubmed&amp;term=" xr:uid="{00000000-0004-0000-0200-000076020000}"/>
    <hyperlink ref="D131" r:id="rId632" display="http://www.ncbi.nlm.nih.gov/entrez/dispomim.cgi?id=601123" xr:uid="{00000000-0004-0000-0200-000077020000}"/>
    <hyperlink ref="F131" r:id="rId633" display="http://www.ncbi.nlm.nih.gov/entrez/query.fcgi?db=Nucleotide&amp;cmd=search&amp;term=NM_003034" xr:uid="{00000000-0004-0000-0200-000078020000}"/>
    <hyperlink ref="G131" r:id="rId634" display="http://bioinfo.lifl.fr/NM_fasta/NM_003034.fa" xr:uid="{00000000-0004-0000-0200-000079020000}"/>
    <hyperlink ref="H131" r:id="rId635" display="http://www.ncbi.nlm.nih.gov/entrez/query.fcgi?db=Nucleotide&amp;cmd=search&amp;term=NM_011374" xr:uid="{00000000-0004-0000-0200-00007A020000}"/>
    <hyperlink ref="A132" r:id="rId636" display="http://www.ncbi.nlm.nih.gov/entrez/query.fcgi?cmd=search&amp;db=pubmed&amp;term=" xr:uid="{00000000-0004-0000-0200-00007B020000}"/>
    <hyperlink ref="D132" r:id="rId637" display="http://www.ncbi.nlm.nih.gov/entrez/dispomim.cgi?id=187270" xr:uid="{00000000-0004-0000-0200-00007C020000}"/>
    <hyperlink ref="F132" r:id="rId638" display="http://www.ncbi.nlm.nih.gov/entrez/query.fcgi?db=Nucleotide&amp;cmd=search&amp;term=NM_003219" xr:uid="{00000000-0004-0000-0200-00007D020000}"/>
    <hyperlink ref="G132" r:id="rId639" display="http://bioinfo.lifl.fr/NM_fasta/NM_003219.fa" xr:uid="{00000000-0004-0000-0200-00007E020000}"/>
    <hyperlink ref="H132" r:id="rId640" display="http://www.ncbi.nlm.nih.gov/entrez/query.fcgi?db=Nucleotide&amp;cmd=search&amp;term=NM_009354" xr:uid="{00000000-0004-0000-0200-00007F020000}"/>
    <hyperlink ref="A133" r:id="rId641" display="http://www.ncbi.nlm.nih.gov/entrez/query.fcgi?cmd=search&amp;db=pubmed&amp;term=" xr:uid="{00000000-0004-0000-0200-000080020000}"/>
    <hyperlink ref="D133" r:id="rId642" display="http://www.ncbi.nlm.nih.gov/entrez/dispomim.cgi?id=604699" xr:uid="{00000000-0004-0000-0200-000081020000}"/>
    <hyperlink ref="F133" r:id="rId643" display="http://www.ncbi.nlm.nih.gov/entrez/query.fcgi?db=Nucleotide&amp;cmd=search&amp;term=NM_003224" xr:uid="{00000000-0004-0000-0200-000082020000}"/>
    <hyperlink ref="G133" r:id="rId644" display="http://bioinfo.lifl.fr/NM_fasta/NM_003224.fa" xr:uid="{00000000-0004-0000-0200-000083020000}"/>
    <hyperlink ref="H133" r:id="rId645" display="http://www.ncbi.nlm.nih.gov/entrez/query.fcgi?db=Nucleotide&amp;cmd=search&amp;term=NM_029702" xr:uid="{00000000-0004-0000-0200-000084020000}"/>
    <hyperlink ref="A134" r:id="rId646" display="http://www.ncbi.nlm.nih.gov/entrez/query.fcgi?cmd=search&amp;db=pubmed&amp;term=" xr:uid="{00000000-0004-0000-0200-000085020000}"/>
    <hyperlink ref="D134" r:id="rId647" display="http://www.ncbi.nlm.nih.gov/entrez/dispomim.cgi?id=189990" xr:uid="{00000000-0004-0000-0200-000086020000}"/>
    <hyperlink ref="F134" r:id="rId648" display="http://www.ncbi.nlm.nih.gov/entrez/query.fcgi?db=Nucleotide&amp;cmd=search&amp;term=NM_005375" xr:uid="{00000000-0004-0000-0200-000087020000}"/>
    <hyperlink ref="G134" r:id="rId649" display="http://bioinfo.lifl.fr/NM_fasta/NM_005375.fa" xr:uid="{00000000-0004-0000-0200-000088020000}"/>
    <hyperlink ref="H134" r:id="rId650" display="http://www.ncbi.nlm.nih.gov/entrez/query.fcgi?db=Nucleotide&amp;cmd=search&amp;term=NM_010848" xr:uid="{00000000-0004-0000-0200-000089020000}"/>
    <hyperlink ref="A135" r:id="rId651" display="http://www.ncbi.nlm.nih.gov/entrez/query.fcgi?cmd=search&amp;db=pubmed&amp;term=" xr:uid="{00000000-0004-0000-0200-00008A020000}"/>
    <hyperlink ref="D135" r:id="rId652" display="http://www.ncbi.nlm.nih.gov/entrez/dispomim.cgi?id=131330" xr:uid="{00000000-0004-0000-0200-00008B020000}"/>
    <hyperlink ref="F135" r:id="rId653" display="http://www.ncbi.nlm.nih.gov/entrez/query.fcgi?db=Nucleotide&amp;cmd=search&amp;term=NM_006211" xr:uid="{00000000-0004-0000-0200-00008C020000}"/>
    <hyperlink ref="G135" r:id="rId654" display="http://bioinfo.lifl.fr/NM_fasta/NM_006211.fa" xr:uid="{00000000-0004-0000-0200-00008D020000}"/>
    <hyperlink ref="H135" r:id="rId655" display="http://www.ncbi.nlm.nih.gov/entrez/query.fcgi?db=Nucleotide&amp;cmd=search&amp;term=" xr:uid="{00000000-0004-0000-0200-00008E020000}"/>
    <hyperlink ref="A136" r:id="rId656" display="http://www.ncbi.nlm.nih.gov/entrez/query.fcgi?cmd=search&amp;db=pubmed&amp;term=" xr:uid="{00000000-0004-0000-0200-00008F020000}"/>
    <hyperlink ref="D136" r:id="rId657" display="http://www.ncbi.nlm.nih.gov/entrez/dispomim.cgi?id=600522" xr:uid="{00000000-0004-0000-0200-000090020000}"/>
    <hyperlink ref="F136" r:id="rId658" display="http://www.ncbi.nlm.nih.gov/entrez/query.fcgi?db=Nucleotide&amp;cmd=search&amp;term=NM_024420" xr:uid="{00000000-0004-0000-0200-000091020000}"/>
    <hyperlink ref="G136" r:id="rId659" display="http://bioinfo.lifl.fr/NM_fasta/NM_024420.fa" xr:uid="{00000000-0004-0000-0200-000092020000}"/>
    <hyperlink ref="H136" r:id="rId660" display="http://www.ncbi.nlm.nih.gov/entrez/query.fcgi?db=Nucleotide&amp;cmd=search&amp;term=NM_008869" xr:uid="{00000000-0004-0000-0200-000093020000}"/>
    <hyperlink ref="A137" r:id="rId661" display="http://www.ncbi.nlm.nih.gov/entrez/query.fcgi?cmd=search&amp;db=pubmed&amp;term=" xr:uid="{00000000-0004-0000-0200-000094020000}"/>
    <hyperlink ref="D137" r:id="rId662" display="http://www.ncbi.nlm.nih.gov/entrez/dispomim.cgi?id=608004" xr:uid="{00000000-0004-0000-0200-000095020000}"/>
    <hyperlink ref="F137" r:id="rId663" display="http://www.ncbi.nlm.nih.gov/entrez/query.fcgi?db=Nucleotide&amp;cmd=search&amp;term=NM_031419" xr:uid="{00000000-0004-0000-0200-000096020000}"/>
    <hyperlink ref="G137" r:id="rId664" display="http://bioinfo.lifl.fr/NM_fasta/NM_031419.fa" xr:uid="{00000000-0004-0000-0200-000097020000}"/>
    <hyperlink ref="H137" r:id="rId665" display="http://www.ncbi.nlm.nih.gov/entrez/query.fcgi?db=Nucleotide&amp;cmd=search&amp;term=NM_030612" xr:uid="{00000000-0004-0000-0200-000098020000}"/>
    <hyperlink ref="A138" r:id="rId666" display="http://www.ncbi.nlm.nih.gov/entrez/query.fcgi?cmd=search&amp;db=pubmed&amp;term=" xr:uid="{00000000-0004-0000-0200-000099020000}"/>
    <hyperlink ref="D138" r:id="rId667" display="http://www.ncbi.nlm.nih.gov/entrez/dispomim.cgi?id=102670" xr:uid="{00000000-0004-0000-0200-00009A020000}"/>
    <hyperlink ref="F138" r:id="rId668" display="http://www.ncbi.nlm.nih.gov/entrez/query.fcgi?db=Nucleotide&amp;cmd=search&amp;term=NM_130760" xr:uid="{00000000-0004-0000-0200-00009B020000}"/>
    <hyperlink ref="G138" r:id="rId669" display="http://bioinfo.lifl.fr/NM_fasta/NM_130760.fa" xr:uid="{00000000-0004-0000-0200-00009C020000}"/>
    <hyperlink ref="H138" r:id="rId670" display="http://www.ncbi.nlm.nih.gov/entrez/query.fcgi?db=Nucleotide&amp;cmd=search&amp;term=NM_013591" xr:uid="{00000000-0004-0000-0200-00009D020000}"/>
    <hyperlink ref="A139" r:id="rId671" display="http://www.ncbi.nlm.nih.gov/entrez/query.fcgi?cmd=search&amp;db=pubmed&amp;term=" xr:uid="{00000000-0004-0000-0200-00009E020000}"/>
    <hyperlink ref="D139" r:id="rId672" display="http://www.ncbi.nlm.nih.gov/entrez/dispomim.cgi?id=601962" xr:uid="{00000000-0004-0000-0200-00009F020000}"/>
    <hyperlink ref="F139" r:id="rId673" display="http://www.ncbi.nlm.nih.gov/entrez/query.fcgi?db=Nucleotide&amp;cmd=search&amp;term=NM_172209" xr:uid="{00000000-0004-0000-0200-0000A0020000}"/>
    <hyperlink ref="G139" r:id="rId674" display="http://bioinfo.lifl.fr/NM_fasta/NM_172209.fa" xr:uid="{00000000-0004-0000-0200-0000A1020000}"/>
    <hyperlink ref="H139" r:id="rId675" display="http://www.ncbi.nlm.nih.gov/entrez/query.fcgi?db=Nucleotide&amp;cmd=search&amp;term=NM_009318" xr:uid="{00000000-0004-0000-0200-0000A2020000}"/>
    <hyperlink ref="A141" r:id="rId676" display="http://www.ncbi.nlm.nih.gov/entrez/query.fcgi?cmd=search&amp;db=pubmed&amp;term=12505312%20" xr:uid="{00000000-0004-0000-0200-0000A3020000}"/>
    <hyperlink ref="D141" r:id="rId677" display="http://www.ncbi.nlm.nih.gov/entrez/dispomim.cgi?id=" xr:uid="{00000000-0004-0000-0200-0000A4020000}"/>
    <hyperlink ref="F141" r:id="rId678" display="http://www.ncbi.nlm.nih.gov/entrez/query.fcgi?db=Nucleotide&amp;cmd=search&amp;term=" xr:uid="{00000000-0004-0000-0200-0000A5020000}"/>
    <hyperlink ref="G141" r:id="rId679" display="http://bioinfo.lifl.fr/NM_fasta/.fa" xr:uid="{00000000-0004-0000-0200-0000A6020000}"/>
    <hyperlink ref="H141" r:id="rId680" display="http://www.ncbi.nlm.nih.gov/entrez/query.fcgi?db=Nucleotide&amp;cmd=search&amp;term=" xr:uid="{00000000-0004-0000-0200-0000A7020000}"/>
    <hyperlink ref="A142" r:id="rId681" display="http://www.ncbi.nlm.nih.gov/entrez/query.fcgi?cmd=search&amp;db=pubmed&amp;term=" xr:uid="{00000000-0004-0000-0200-0000A8020000}"/>
    <hyperlink ref="D142" r:id="rId682" display="http://www.ncbi.nlm.nih.gov/entrez/dispomim.cgi?id=" xr:uid="{00000000-0004-0000-0200-0000A9020000}"/>
    <hyperlink ref="F142" r:id="rId683" display="http://www.ncbi.nlm.nih.gov/entrez/query.fcgi?db=Nucleotide&amp;cmd=search&amp;term=" xr:uid="{00000000-0004-0000-0200-0000AA020000}"/>
    <hyperlink ref="G142" r:id="rId684" display="http://bioinfo.lifl.fr/NM_fasta/.fa" xr:uid="{00000000-0004-0000-0200-0000AB020000}"/>
    <hyperlink ref="H142" r:id="rId685" display="http://www.ncbi.nlm.nih.gov/entrez/query.fcgi?db=Nucleotide&amp;cmd=search&amp;term=" xr:uid="{00000000-0004-0000-0200-0000AC020000}"/>
    <hyperlink ref="A143" r:id="rId686" display="http://www.ncbi.nlm.nih.gov/entrez/query.fcgi?cmd=search&amp;db=pubmed&amp;term=2106065" xr:uid="{00000000-0004-0000-0200-0000AD020000}"/>
    <hyperlink ref="D143" r:id="rId687" display="http://www.ncbi.nlm.nih.gov/entrez/dispomim.cgi?id=106150" xr:uid="{00000000-0004-0000-0200-0000AE020000}"/>
    <hyperlink ref="F143" r:id="rId688" display="http://www.ncbi.nlm.nih.gov/entrez/query.fcgi?db=Nucleotide&amp;cmd=search&amp;term=NM_000029" xr:uid="{00000000-0004-0000-0200-0000AF020000}"/>
    <hyperlink ref="G143" r:id="rId689" display="http://bioinfo.lifl.fr/NM_fasta/NM_000029.fa" xr:uid="{00000000-0004-0000-0200-0000B0020000}"/>
    <hyperlink ref="H143" r:id="rId690" display="http://www.ncbi.nlm.nih.gov/entrez/query.fcgi?db=Nucleotide&amp;cmd=search&amp;term=NM_007428" xr:uid="{00000000-0004-0000-0200-0000B1020000}"/>
    <hyperlink ref="A144" r:id="rId691" display="http://www.ncbi.nlm.nih.gov/entrez/query.fcgi?cmd=search&amp;db=pubmed&amp;term=12513753" xr:uid="{00000000-0004-0000-0200-0000B2020000}"/>
    <hyperlink ref="D144" r:id="rId692" display="http://www.ncbi.nlm.nih.gov/entrez/dispomim.cgi?id=607102" xr:uid="{00000000-0004-0000-0200-0000B3020000}"/>
    <hyperlink ref="F144" r:id="rId693" display="http://www.ncbi.nlm.nih.gov/entrez/query.fcgi?db=Nucleotide&amp;cmd=search&amp;term=NM_000378" xr:uid="{00000000-0004-0000-0200-0000B4020000}"/>
    <hyperlink ref="G144" r:id="rId694" display="http://bioinfo.lifl.fr/NM_fasta/NM_000378.fa" xr:uid="{00000000-0004-0000-0200-0000B5020000}"/>
    <hyperlink ref="H144" r:id="rId695" display="http://www.ncbi.nlm.nih.gov/entrez/query.fcgi?db=Nucleotide&amp;cmd=search&amp;term=NM_144783" xr:uid="{00000000-0004-0000-0200-0000B6020000}"/>
    <hyperlink ref="A145" r:id="rId696" display="http://www.ncbi.nlm.nih.gov/entrez/query.fcgi?cmd=search&amp;db=pubmed&amp;term=10098886" xr:uid="{00000000-0004-0000-0200-0000B7020000}"/>
    <hyperlink ref="D145" r:id="rId697" display="http://www.ncbi.nlm.nih.gov/entrez/dispomim.cgi?id=305900" xr:uid="{00000000-0004-0000-0200-0000B8020000}"/>
    <hyperlink ref="F145" r:id="rId698" display="http://www.ncbi.nlm.nih.gov/entrez/query.fcgi?db=Nucleotide&amp;cmd=search&amp;term=NM_000402" xr:uid="{00000000-0004-0000-0200-0000B9020000}"/>
    <hyperlink ref="G145" r:id="rId699" display="http://bioinfo.lifl.fr/NM_fasta/NM_000402.fa" xr:uid="{00000000-0004-0000-0200-0000BA020000}"/>
    <hyperlink ref="H145" r:id="rId700" display="http://www.ncbi.nlm.nih.gov/entrez/query.fcgi?db=Nucleotide&amp;cmd=search&amp;term=NM_008062" xr:uid="{00000000-0004-0000-0200-0000BB020000}"/>
    <hyperlink ref="A146" r:id="rId701" display="http://www.ncbi.nlm.nih.gov/entrez/query.fcgi?cmd=search&amp;db=pubmed&amp;term=12471121" xr:uid="{00000000-0004-0000-0200-0000BC020000}"/>
    <hyperlink ref="D146" r:id="rId702" display="http://www.ncbi.nlm.nih.gov/entrez/dispomim.cgi?id=124092" xr:uid="{00000000-0004-0000-0200-0000BD020000}"/>
    <hyperlink ref="F146" r:id="rId703" display="http://www.ncbi.nlm.nih.gov/entrez/query.fcgi?db=Nucleotide&amp;cmd=search&amp;term=NM_000572" xr:uid="{00000000-0004-0000-0200-0000BE020000}"/>
    <hyperlink ref="G146" r:id="rId704" display="http://bioinfo.lifl.fr/NM_fasta/NM_000572.fa" xr:uid="{00000000-0004-0000-0200-0000BF020000}"/>
    <hyperlink ref="H146" r:id="rId705" display="http://www.ncbi.nlm.nih.gov/entrez/query.fcgi?db=Nucleotide&amp;cmd=search&amp;term=NM_010548" xr:uid="{00000000-0004-0000-0200-0000C0020000}"/>
    <hyperlink ref="A147" r:id="rId706" display="http://www.ncbi.nlm.nih.gov/entrez/query.fcgi?cmd=search&amp;db=pubmed&amp;term=" xr:uid="{00000000-0004-0000-0200-0000C1020000}"/>
    <hyperlink ref="D147" r:id="rId707" display="http://www.ncbi.nlm.nih.gov/entrez/dispomim.cgi?id=138600" xr:uid="{00000000-0004-0000-0200-0000C2020000}"/>
    <hyperlink ref="F147" r:id="rId708" display="http://www.ncbi.nlm.nih.gov/entrez/query.fcgi?db=Nucleotide&amp;cmd=search&amp;term=NM_000607" xr:uid="{00000000-0004-0000-0200-0000C3020000}"/>
    <hyperlink ref="G147" r:id="rId709" display="http://bioinfo.lifl.fr/NM_fasta/NM_000607.fa" xr:uid="{00000000-0004-0000-0200-0000C4020000}"/>
    <hyperlink ref="H147" r:id="rId710" display="http://www.ncbi.nlm.nih.gov/entrez/query.fcgi?db=Nucleotide&amp;cmd=search&amp;term=NM_008768" xr:uid="{00000000-0004-0000-0200-0000C5020000}"/>
    <hyperlink ref="A148" r:id="rId711" display="http://www.ncbi.nlm.nih.gov/entrez/query.fcgi?cmd=search&amp;db=pubmed&amp;term=9547356" xr:uid="{00000000-0004-0000-0200-0000C6020000}"/>
    <hyperlink ref="D148" r:id="rId712" display="http://www.ncbi.nlm.nih.gov/entrez/dispomim.cgi?id=102775" xr:uid="{00000000-0004-0000-0200-0000C7020000}"/>
    <hyperlink ref="F148" r:id="rId713" display="http://www.ncbi.nlm.nih.gov/entrez/query.fcgi?db=Nucleotide&amp;cmd=search&amp;term=NM_000674" xr:uid="{00000000-0004-0000-0200-0000C8020000}"/>
    <hyperlink ref="G148" r:id="rId714" display="http://bioinfo.lifl.fr/NM_fasta/NM_000674.fa" xr:uid="{00000000-0004-0000-0200-0000C9020000}"/>
    <hyperlink ref="H148" r:id="rId715" display="http://www.ncbi.nlm.nih.gov/entrez/query.fcgi?db=Nucleotide&amp;cmd=search&amp;term=" xr:uid="{00000000-0004-0000-0200-0000CA020000}"/>
    <hyperlink ref="A149" r:id="rId716" display="http://www.ncbi.nlm.nih.gov/entrez/query.fcgi?cmd=search&amp;db=pubmed&amp;term=2550553" xr:uid="{00000000-0004-0000-0200-0000CB020000}"/>
    <hyperlink ref="D149" r:id="rId717" display="http://www.ncbi.nlm.nih.gov/entrez/dispomim.cgi?id=120830" xr:uid="{00000000-0004-0000-0200-0000CC020000}"/>
    <hyperlink ref="F149" r:id="rId718" display="http://www.ncbi.nlm.nih.gov/entrez/query.fcgi?db=Nucleotide&amp;cmd=search&amp;term=NM_000715" xr:uid="{00000000-0004-0000-0200-0000CD020000}"/>
    <hyperlink ref="G149" r:id="rId719" display="http://bioinfo.lifl.fr/NM_fasta/NM_000715.fa" xr:uid="{00000000-0004-0000-0200-0000CE020000}"/>
    <hyperlink ref="H149" r:id="rId720" display="http://www.ncbi.nlm.nih.gov/entrez/query.fcgi?db=Nucleotide&amp;cmd=search&amp;term=NM_007576" xr:uid="{00000000-0004-0000-0200-0000CF020000}"/>
    <hyperlink ref="A150" r:id="rId721" display="http://www.ncbi.nlm.nih.gov/entrez/query.fcgi?cmd=search&amp;db=pubmed&amp;term=12482504" xr:uid="{00000000-0004-0000-0200-0000D0020000}"/>
    <hyperlink ref="D150" r:id="rId722" display="http://www.ncbi.nlm.nih.gov/entrez/dispomim.cgi?id=133170" xr:uid="{00000000-0004-0000-0200-0000D1020000}"/>
    <hyperlink ref="F150" r:id="rId723" display="http://www.ncbi.nlm.nih.gov/entrez/query.fcgi?db=Nucleotide&amp;cmd=search&amp;term=NM_000799" xr:uid="{00000000-0004-0000-0200-0000D2020000}"/>
    <hyperlink ref="G150" r:id="rId724" display="http://bioinfo.lifl.fr/NM_fasta/NM_000799.fa" xr:uid="{00000000-0004-0000-0200-0000D3020000}"/>
    <hyperlink ref="H150" r:id="rId725" display="http://www.ncbi.nlm.nih.gov/entrez/query.fcgi?db=Nucleotide&amp;cmd=search&amp;term=NM_007942" xr:uid="{00000000-0004-0000-0200-0000D4020000}"/>
    <hyperlink ref="A151" r:id="rId726" display="http://www.ncbi.nlm.nih.gov/entrez/query.fcgi?cmd=search&amp;db=pubmed&amp;term=12411322" xr:uid="{00000000-0004-0000-0200-0000D5020000}"/>
    <hyperlink ref="D151" r:id="rId727" display="http://www.ncbi.nlm.nih.gov/entrez/dispomim.cgi?id=601712" xr:uid="{00000000-0004-0000-0200-0000D6020000}"/>
    <hyperlink ref="F151" r:id="rId728" display="http://www.ncbi.nlm.nih.gov/entrez/query.fcgi?db=Nucleotide&amp;cmd=search&amp;term=NM_001166" xr:uid="{00000000-0004-0000-0200-0000D7020000}"/>
    <hyperlink ref="G151" r:id="rId729" display="http://bioinfo.lifl.fr/NM_fasta/NM_001166.fa" xr:uid="{00000000-0004-0000-0200-0000D8020000}"/>
    <hyperlink ref="H151" r:id="rId730" display="http://www.ncbi.nlm.nih.gov/entrez/query.fcgi?db=Nucleotide&amp;cmd=search&amp;term=NM_007465" xr:uid="{00000000-0004-0000-0200-0000D9020000}"/>
    <hyperlink ref="A152" r:id="rId731" display="http://www.ncbi.nlm.nih.gov/entrez/query.fcgi?cmd=search&amp;db=pubmed&amp;term=9990294" xr:uid="{00000000-0004-0000-0200-0000DA020000}"/>
    <hyperlink ref="D152" r:id="rId732" display="http://www.ncbi.nlm.nih.gov/entrez/dispomim.cgi?id=601463" xr:uid="{00000000-0004-0000-0200-0000DB020000}"/>
    <hyperlink ref="F152" r:id="rId733" display="http://www.ncbi.nlm.nih.gov/entrez/query.fcgi?db=Nucleotide&amp;cmd=search&amp;term=NM_001523" xr:uid="{00000000-0004-0000-0200-0000DC020000}"/>
    <hyperlink ref="G152" r:id="rId734" display="http://bioinfo.lifl.fr/NM_fasta/NM_001523.fa" xr:uid="{00000000-0004-0000-0200-0000DD020000}"/>
    <hyperlink ref="H152" r:id="rId735" display="http://www.ncbi.nlm.nih.gov/entrez/query.fcgi?db=Nucleotide&amp;cmd=search&amp;term=NM_008215" xr:uid="{00000000-0004-0000-0200-0000DE020000}"/>
    <hyperlink ref="A153" r:id="rId736" display="http://www.ncbi.nlm.nih.gov/entrez/query.fcgi?cmd=search&amp;db=pubmed&amp;term=12070780" xr:uid="{00000000-0004-0000-0200-0000DF020000}"/>
    <hyperlink ref="D153" r:id="rId737" display="http://www.ncbi.nlm.nih.gov/entrez/dispomim.cgi?id=151445" xr:uid="{00000000-0004-0000-0200-0000E0020000}"/>
    <hyperlink ref="F153" r:id="rId738" display="http://www.ncbi.nlm.nih.gov/entrez/query.fcgi?db=Nucleotide&amp;cmd=search&amp;term=NM_002002" xr:uid="{00000000-0004-0000-0200-0000E1020000}"/>
    <hyperlink ref="G153" r:id="rId739" display="http://bioinfo.lifl.fr/NM_fasta/NM_002002.fa" xr:uid="{00000000-0004-0000-0200-0000E2020000}"/>
    <hyperlink ref="H153" r:id="rId740" display="http://www.ncbi.nlm.nih.gov/entrez/query.fcgi?db=Nucleotide&amp;cmd=search&amp;term=NM_013517" xr:uid="{00000000-0004-0000-0200-0000E3020000}"/>
    <hyperlink ref="A154" r:id="rId741" display="http://www.ncbi.nlm.nih.gov/entrez/query.fcgi?cmd=search&amp;db=pubmed&amp;term=12388107%20" xr:uid="{00000000-0004-0000-0200-0000E4020000}"/>
    <hyperlink ref="D154" r:id="rId742" display="http://www.ncbi.nlm.nih.gov/entrez/dispomim.cgi?id=135600" xr:uid="{00000000-0004-0000-0200-0000E5020000}"/>
    <hyperlink ref="F154" r:id="rId743" display="http://www.ncbi.nlm.nih.gov/entrez/query.fcgi?db=Nucleotide&amp;cmd=search&amp;term=NM_002026" xr:uid="{00000000-0004-0000-0200-0000E6020000}"/>
    <hyperlink ref="G154" r:id="rId744" display="http://bioinfo.lifl.fr/NM_fasta/NM_002026.fa" xr:uid="{00000000-0004-0000-0200-0000E7020000}"/>
    <hyperlink ref="H154" r:id="rId745" display="http://www.ncbi.nlm.nih.gov/entrez/query.fcgi?db=Nucleotide&amp;cmd=search&amp;term=" xr:uid="{00000000-0004-0000-0200-0000E8020000}"/>
    <hyperlink ref="A155" r:id="rId746" display="http://www.ncbi.nlm.nih.gov/entrez/query.fcgi?cmd=search&amp;db=pubmed&amp;term=10874048" xr:uid="{00000000-0004-0000-0200-0000E9020000}"/>
    <hyperlink ref="D155" r:id="rId747" display="http://www.ncbi.nlm.nih.gov/entrez/dispomim.cgi?id=165161" xr:uid="{00000000-0004-0000-0200-0000EA020000}"/>
    <hyperlink ref="F155" r:id="rId748" display="http://www.ncbi.nlm.nih.gov/entrez/query.fcgi?db=Nucleotide&amp;cmd=search&amp;term=NM_002229" xr:uid="{00000000-0004-0000-0200-0000EB020000}"/>
    <hyperlink ref="G155" r:id="rId749" display="http://bioinfo.lifl.fr/NM_fasta/NM_002229.fa" xr:uid="{00000000-0004-0000-0200-0000EC020000}"/>
    <hyperlink ref="H155" r:id="rId750" display="http://www.ncbi.nlm.nih.gov/entrez/query.fcgi?db=Nucleotide&amp;cmd=search&amp;term=NM_008416" xr:uid="{00000000-0004-0000-0200-0000ED020000}"/>
    <hyperlink ref="A156" r:id="rId751" display="http://www.ncbi.nlm.nih.gov/entrez/query.fcgi?cmd=search&amp;db=pubmed&amp;term=8623933" xr:uid="{00000000-0004-0000-0200-0000EE020000}"/>
    <hyperlink ref="D156" r:id="rId752" display="http://www.ncbi.nlm.nih.gov/entrez/dispomim.cgi?id=153619" xr:uid="{00000000-0004-0000-0200-0000EF020000}"/>
    <hyperlink ref="F156" r:id="rId753" display="http://www.ncbi.nlm.nih.gov/entrez/query.fcgi?db=Nucleotide&amp;cmd=search&amp;term=NM_002306" xr:uid="{00000000-0004-0000-0200-0000F0020000}"/>
    <hyperlink ref="G156" r:id="rId754" display="http://bioinfo.lifl.fr/NM_fasta/NM_002306.fa" xr:uid="{00000000-0004-0000-0200-0000F1020000}"/>
    <hyperlink ref="H156" r:id="rId755" display="http://www.ncbi.nlm.nih.gov/entrez/query.fcgi?db=Nucleotide&amp;cmd=search&amp;term=NM_010705" xr:uid="{00000000-0004-0000-0200-0000F2020000}"/>
    <hyperlink ref="A157" r:id="rId756" display="http://www.ncbi.nlm.nih.gov/entrez/query.fcgi?cmd=search&amp;db=pubmed&amp;term=12483727" xr:uid="{00000000-0004-0000-0200-0000F3020000}"/>
    <hyperlink ref="D157" r:id="rId757" display="http://www.ncbi.nlm.nih.gov/entrez/dispomim.cgi?id=120355" xr:uid="{00000000-0004-0000-0200-0000F4020000}"/>
    <hyperlink ref="F157" r:id="rId758" display="http://www.ncbi.nlm.nih.gov/entrez/query.fcgi?db=Nucleotide&amp;cmd=search&amp;term=NM_002424" xr:uid="{00000000-0004-0000-0200-0000F5020000}"/>
    <hyperlink ref="G157" r:id="rId759" display="http://bioinfo.lifl.fr/NM_fasta/NM_002424.fa" xr:uid="{00000000-0004-0000-0200-0000F6020000}"/>
    <hyperlink ref="H157" r:id="rId760" display="http://www.ncbi.nlm.nih.gov/entrez/query.fcgi?db=Nucleotide&amp;cmd=search&amp;term=NM_008611" xr:uid="{00000000-0004-0000-0200-0000F7020000}"/>
    <hyperlink ref="A158" r:id="rId761" display="http://www.ncbi.nlm.nih.gov/entrez/query.fcgi?cmd=search&amp;db=pubmed&amp;term=12237307+12077118" xr:uid="{00000000-0004-0000-0200-0000F8020000}"/>
    <hyperlink ref="D158" r:id="rId762" display="http://www.ncbi.nlm.nih.gov/entrez/dispomim.cgi?id=158370" xr:uid="{00000000-0004-0000-0200-0000F9020000}"/>
    <hyperlink ref="F158" r:id="rId763" display="http://www.ncbi.nlm.nih.gov/entrez/query.fcgi?db=Nucleotide&amp;cmd=search&amp;term=NM_002457" xr:uid="{00000000-0004-0000-0200-0000FA020000}"/>
    <hyperlink ref="G158" r:id="rId764" display="http://bioinfo.lifl.fr/NM_fasta/NM_002457.fa" xr:uid="{00000000-0004-0000-0200-0000FB020000}"/>
    <hyperlink ref="H158" r:id="rId765" display="http://www.ncbi.nlm.nih.gov/entrez/query.fcgi?db=Nucleotide&amp;cmd=search&amp;term=" xr:uid="{00000000-0004-0000-0200-0000FC020000}"/>
    <hyperlink ref="A159" r:id="rId766" display="http://www.ncbi.nlm.nih.gov/entrez/query.fcgi?cmd=search&amp;db=pubmed&amp;term=11777968%20" xr:uid="{00000000-0004-0000-0200-0000FD020000}"/>
    <hyperlink ref="D159" r:id="rId767" display="http://www.ncbi.nlm.nih.gov/entrez/dispomim.cgi?id=164960" xr:uid="{00000000-0004-0000-0200-0000FE020000}"/>
    <hyperlink ref="F159" r:id="rId768" display="http://www.ncbi.nlm.nih.gov/entrez/query.fcgi?db=Nucleotide&amp;cmd=search&amp;term=NM_002648" xr:uid="{00000000-0004-0000-0200-0000FF020000}"/>
    <hyperlink ref="G159" r:id="rId769" display="http://bioinfo.lifl.fr/NM_fasta/NM_002648.fa" xr:uid="{00000000-0004-0000-0200-000000030000}"/>
    <hyperlink ref="H159" r:id="rId770" display="http://www.ncbi.nlm.nih.gov/entrez/query.fcgi?db=Nucleotide&amp;cmd=search&amp;term=NM_008842" xr:uid="{00000000-0004-0000-0200-000001030000}"/>
    <hyperlink ref="A160" r:id="rId771" display="http://www.ncbi.nlm.nih.gov/entrez/query.fcgi?cmd=search&amp;db=pubmed&amp;term=2284104" xr:uid="{00000000-0004-0000-0200-000002030000}"/>
    <hyperlink ref="D160" r:id="rId772" display="http://www.ncbi.nlm.nih.gov/entrez/dispomim.cgi?id=164910" xr:uid="{00000000-0004-0000-0200-000003030000}"/>
    <hyperlink ref="F160" r:id="rId773" display="http://www.ncbi.nlm.nih.gov/entrez/query.fcgi?db=Nucleotide&amp;cmd=search&amp;term=NM_002908" xr:uid="{00000000-0004-0000-0200-000004030000}"/>
    <hyperlink ref="G160" r:id="rId774" display="http://bioinfo.lifl.fr/NM_fasta/NM_002908.fa" xr:uid="{00000000-0004-0000-0200-000005030000}"/>
    <hyperlink ref="H160" r:id="rId775" display="http://www.ncbi.nlm.nih.gov/entrez/query.fcgi?db=Nucleotide&amp;cmd=search&amp;term=NM_009044" xr:uid="{00000000-0004-0000-0200-000006030000}"/>
    <hyperlink ref="A161" r:id="rId776" display="http://www.ncbi.nlm.nih.gov/entrez/query.fcgi?cmd=search&amp;db=pubmed&amp;term=11342414%20" xr:uid="{00000000-0004-0000-0200-000007030000}"/>
    <hyperlink ref="D161" r:id="rId777" display="http://www.ncbi.nlm.nih.gov/entrez/dispomim.cgi?id=182283" xr:uid="{00000000-0004-0000-0200-000008030000}"/>
    <hyperlink ref="F161" r:id="rId778" display="http://www.ncbi.nlm.nih.gov/entrez/query.fcgi?db=Nucleotide&amp;cmd=search&amp;term=NM_002983" xr:uid="{00000000-0004-0000-0200-000009030000}"/>
    <hyperlink ref="G161" r:id="rId779" display="http://bioinfo.lifl.fr/NM_fasta/NM_002983.fa" xr:uid="{00000000-0004-0000-0200-00000A030000}"/>
    <hyperlink ref="H161" r:id="rId780" display="http://www.ncbi.nlm.nih.gov/entrez/query.fcgi?db=Nucleotide&amp;cmd=search&amp;term=NM_011337" xr:uid="{00000000-0004-0000-0200-00000B030000}"/>
    <hyperlink ref="A162" r:id="rId781" display="http://www.ncbi.nlm.nih.gov/entrez/query.fcgi?cmd=search&amp;db=pubmed&amp;term=12378635%20" xr:uid="{00000000-0004-0000-0200-00000C030000}"/>
    <hyperlink ref="D162" r:id="rId782" display="http://www.ncbi.nlm.nih.gov/entrez/dispomim.cgi?id=182284" xr:uid="{00000000-0004-0000-0200-00000D030000}"/>
    <hyperlink ref="F162" r:id="rId783" display="http://www.ncbi.nlm.nih.gov/entrez/query.fcgi?db=Nucleotide&amp;cmd=search&amp;term=NM_002984" xr:uid="{00000000-0004-0000-0200-00000E030000}"/>
    <hyperlink ref="G162" r:id="rId784" display="http://bioinfo.lifl.fr/NM_fasta/NM_002984.fa" xr:uid="{00000000-0004-0000-0200-00000F030000}"/>
    <hyperlink ref="H162" r:id="rId785" display="http://www.ncbi.nlm.nih.gov/entrez/query.fcgi?db=Nucleotide&amp;cmd=search&amp;term=NM_013652" xr:uid="{00000000-0004-0000-0200-000010030000}"/>
    <hyperlink ref="A163" r:id="rId786" display="http://www.ncbi.nlm.nih.gov/entrez/query.fcgi?cmd=search&amp;db=pubmed&amp;term=11875461+11359904" xr:uid="{00000000-0004-0000-0200-000011030000}"/>
    <hyperlink ref="D163" r:id="rId787" display="http://www.ncbi.nlm.nih.gov/entrez/dispomim.cgi?id=603599" xr:uid="{00000000-0004-0000-0200-000012030000}"/>
    <hyperlink ref="F163" r:id="rId788" display="http://www.ncbi.nlm.nih.gov/entrez/query.fcgi?db=Nucleotide&amp;cmd=search&amp;term=NM_003879" xr:uid="{00000000-0004-0000-0200-000013030000}"/>
    <hyperlink ref="G163" r:id="rId789" display="http://bioinfo.lifl.fr/NM_fasta/NM_003879.fa" xr:uid="{00000000-0004-0000-0200-000014030000}"/>
    <hyperlink ref="H163" r:id="rId790" display="http://www.ncbi.nlm.nih.gov/entrez/query.fcgi?db=Nucleotide&amp;cmd=search&amp;term=NM_009805" xr:uid="{00000000-0004-0000-0200-000015030000}"/>
    <hyperlink ref="A164" r:id="rId791" display="http://www.ncbi.nlm.nih.gov/entrez/query.fcgi?cmd=search&amp;db=pubmed&amp;term=11875461" xr:uid="{00000000-0004-0000-0200-000016030000}"/>
    <hyperlink ref="D164" r:id="rId792" display="http://www.ncbi.nlm.nih.gov/entrez/dispomim.cgi?id=600040" xr:uid="{00000000-0004-0000-0200-000017030000}"/>
    <hyperlink ref="F164" r:id="rId793" display="http://www.ncbi.nlm.nih.gov/entrez/query.fcgi?db=Nucleotide&amp;cmd=search&amp;term=NM_004324" xr:uid="{00000000-0004-0000-0200-000018030000}"/>
    <hyperlink ref="G164" r:id="rId794" display="http://bioinfo.lifl.fr/NM_fasta/NM_004324.fa" xr:uid="{00000000-0004-0000-0200-000019030000}"/>
    <hyperlink ref="H164" r:id="rId795" display="http://www.ncbi.nlm.nih.gov/entrez/query.fcgi?db=Nucleotide&amp;cmd=search&amp;term=NM_007527" xr:uid="{00000000-0004-0000-0200-00001A030000}"/>
    <hyperlink ref="A165" r:id="rId796" display="http://www.ncbi.nlm.nih.gov/entrez/query.fcgi?cmd=search&amp;db=pubmed&amp;term=12133954" xr:uid="{00000000-0004-0000-0200-00001B030000}"/>
    <hyperlink ref="D165" r:id="rId797" display="http://www.ncbi.nlm.nih.gov/entrez/dispomim.cgi?id=170280" xr:uid="{00000000-0004-0000-0200-00001C030000}"/>
    <hyperlink ref="F165" r:id="rId798" display="http://www.ncbi.nlm.nih.gov/entrez/query.fcgi?db=Nucleotide&amp;cmd=search&amp;term=NM_005041" xr:uid="{00000000-0004-0000-0200-00001D030000}"/>
    <hyperlink ref="G165" r:id="rId799" display="http://bioinfo.lifl.fr/NM_fasta/NM_005041.fa" xr:uid="{00000000-0004-0000-0200-00001E030000}"/>
    <hyperlink ref="H165" r:id="rId800" display="http://www.ncbi.nlm.nih.gov/entrez/query.fcgi?db=Nucleotide&amp;cmd=search&amp;term=NM_011073" xr:uid="{00000000-0004-0000-0200-00001F030000}"/>
    <hyperlink ref="A166" r:id="rId801" display="http://www.ncbi.nlm.nih.gov/entrez/query.fcgi?cmd=search&amp;db=pubmed&amp;term=11942414%20" xr:uid="{00000000-0004-0000-0200-000020030000}"/>
    <hyperlink ref="D166" r:id="rId802" display="http://www.ncbi.nlm.nih.gov/entrez/dispomim.cgi?id=142100" xr:uid="{00000000-0004-0000-0200-000021030000}"/>
    <hyperlink ref="F166" r:id="rId803" display="http://www.ncbi.nlm.nih.gov/entrez/query.fcgi?db=Nucleotide&amp;cmd=search&amp;term=NM_005330" xr:uid="{00000000-0004-0000-0200-000022030000}"/>
    <hyperlink ref="G166" r:id="rId804" display="http://bioinfo.lifl.fr/NM_fasta/NM_005330.fa" xr:uid="{00000000-0004-0000-0200-000023030000}"/>
    <hyperlink ref="H166" r:id="rId805" display="http://www.ncbi.nlm.nih.gov/entrez/query.fcgi?db=Nucleotide&amp;cmd=search&amp;term=" xr:uid="{00000000-0004-0000-0200-000024030000}"/>
    <hyperlink ref="A167" r:id="rId806" display="http://www.ncbi.nlm.nih.gov/entrez/query.fcgi?cmd=search&amp;db=pubmed&amp;term=9733516" xr:uid="{00000000-0004-0000-0200-000025030000}"/>
    <hyperlink ref="D167" r:id="rId807" display="http://www.ncbi.nlm.nih.gov/entrez/dispomim.cgi?id=601711" xr:uid="{00000000-0004-0000-0200-000026030000}"/>
    <hyperlink ref="F167" r:id="rId808" display="http://www.ncbi.nlm.nih.gov/entrez/query.fcgi?db=Nucleotide&amp;cmd=search&amp;term=NM_005658" xr:uid="{00000000-0004-0000-0200-000027030000}"/>
    <hyperlink ref="G167" r:id="rId809" display="http://bioinfo.lifl.fr/NM_fasta/NM_005658.fa" xr:uid="{00000000-0004-0000-0200-000028030000}"/>
    <hyperlink ref="H167" r:id="rId810" display="http://www.ncbi.nlm.nih.gov/entrez/query.fcgi?db=Nucleotide&amp;cmd=search&amp;term=NM_009421" xr:uid="{00000000-0004-0000-0200-000029030000}"/>
    <hyperlink ref="A168" r:id="rId811" display="http://www.ncbi.nlm.nih.gov/entrez/query.fcgi?cmd=search&amp;db=pubmed&amp;term=12221085" xr:uid="{00000000-0004-0000-0200-00002A030000}"/>
    <hyperlink ref="D168" r:id="rId812" display="http://www.ncbi.nlm.nih.gov/entrez/dispomim.cgi?id=" xr:uid="{00000000-0004-0000-0200-00002B030000}"/>
    <hyperlink ref="F168" r:id="rId813" display="http://www.ncbi.nlm.nih.gov/entrez/query.fcgi?db=Nucleotide&amp;cmd=search&amp;term=NM_006273" xr:uid="{00000000-0004-0000-0200-00002C030000}"/>
    <hyperlink ref="G168" r:id="rId814" display="http://bioinfo.lifl.fr/NM_fasta/NM_006273.fa" xr:uid="{00000000-0004-0000-0200-00002D030000}"/>
    <hyperlink ref="H168" r:id="rId815" display="http://www.ncbi.nlm.nih.gov/entrez/query.fcgi?db=Nucleotide&amp;cmd=search&amp;term=NM_013654" xr:uid="{00000000-0004-0000-0200-00002E030000}"/>
    <hyperlink ref="A169" r:id="rId816" display="http://www.ncbi.nlm.nih.gov/entrez/query.fcgi?cmd=search&amp;db=pubmed&amp;term=11875461" xr:uid="{00000000-0004-0000-0200-00002F030000}"/>
    <hyperlink ref="D169" r:id="rId817" display="http://www.ncbi.nlm.nih.gov/entrez/dispomim.cgi?id=605732" xr:uid="{00000000-0004-0000-0200-000030030000}"/>
    <hyperlink ref="F169" r:id="rId818" display="http://www.ncbi.nlm.nih.gov/entrez/query.fcgi?db=Nucleotide&amp;cmd=search&amp;term=NM_014452" xr:uid="{00000000-0004-0000-0200-000031030000}"/>
    <hyperlink ref="G169" r:id="rId819" display="http://bioinfo.lifl.fr/NM_fasta/NM_014452.fa" xr:uid="{00000000-0004-0000-0200-000032030000}"/>
    <hyperlink ref="H169" r:id="rId820" display="http://www.ncbi.nlm.nih.gov/entrez/query.fcgi?db=Nucleotide&amp;cmd=search&amp;term=NM_178589" xr:uid="{00000000-0004-0000-0200-000033030000}"/>
    <hyperlink ref="A170" r:id="rId821" display="http://www.ncbi.nlm.nih.gov/entrez/query.fcgi?cmd=search&amp;db=pubmed&amp;term=11713530" xr:uid="{00000000-0004-0000-0200-000034030000}"/>
    <hyperlink ref="D170" r:id="rId822" display="http://www.ncbi.nlm.nih.gov/entrez/dispomim.cgi?id=604948" xr:uid="{00000000-0004-0000-0200-000035030000}"/>
    <hyperlink ref="F170" r:id="rId823" display="http://www.ncbi.nlm.nih.gov/entrez/query.fcgi?db=Nucleotide&amp;cmd=search&amp;term=NM_015675" xr:uid="{00000000-0004-0000-0200-000036030000}"/>
    <hyperlink ref="G170" r:id="rId824" display="http://bioinfo.lifl.fr/NM_fasta/NM_015675.fa" xr:uid="{00000000-0004-0000-0200-000037030000}"/>
    <hyperlink ref="H170" r:id="rId825" display="http://www.ncbi.nlm.nih.gov/entrez/query.fcgi?db=Nucleotide&amp;cmd=search&amp;term=NM_008655" xr:uid="{00000000-0004-0000-0200-000038030000}"/>
    <hyperlink ref="A171" r:id="rId826" display="http://www.ncbi.nlm.nih.gov/entrez/query.fcgi?cmd=search&amp;db=pubmed&amp;term=9733516" xr:uid="{00000000-0004-0000-0200-000039030000}"/>
    <hyperlink ref="D171" r:id="rId827" display="http://www.ncbi.nlm.nih.gov/entrez/dispomim.cgi?id=601895" xr:uid="{00000000-0004-0000-0200-00003A030000}"/>
    <hyperlink ref="F171" r:id="rId828" display="http://www.ncbi.nlm.nih.gov/entrez/query.fcgi?db=Nucleotide&amp;cmd=search&amp;term=NM_021138" xr:uid="{00000000-0004-0000-0200-00003B030000}"/>
    <hyperlink ref="G171" r:id="rId829" display="http://bioinfo.lifl.fr/NM_fasta/NM_021138.fa" xr:uid="{00000000-0004-0000-0200-00003C030000}"/>
    <hyperlink ref="H171" r:id="rId830" display="http://www.ncbi.nlm.nih.gov/entrez/query.fcgi?db=Nucleotide&amp;cmd=search&amp;term=NM_009422" xr:uid="{00000000-0004-0000-0200-00003D030000}"/>
    <hyperlink ref="A172" r:id="rId831" display="http://www.ncbi.nlm.nih.gov/entrez/query.fcgi?cmd=search&amp;db=pubmed&amp;term=7968369" xr:uid="{00000000-0004-0000-0200-00003E030000}"/>
    <hyperlink ref="D172" r:id="rId832" display="http://www.ncbi.nlm.nih.gov/entrez/dispomim.cgi?id=131340" xr:uid="{00000000-0004-0000-0200-00003F030000}"/>
    <hyperlink ref="F172" r:id="rId833" display="http://www.ncbi.nlm.nih.gov/entrez/query.fcgi?db=Nucleotide&amp;cmd=search&amp;term=NM_024411" xr:uid="{00000000-0004-0000-0200-000040030000}"/>
    <hyperlink ref="G172" r:id="rId834" display="http://bioinfo.lifl.fr/NM_fasta/NM_024411.fa" xr:uid="{00000000-0004-0000-0200-000041030000}"/>
    <hyperlink ref="H172" r:id="rId835" display="http://www.ncbi.nlm.nih.gov/entrez/query.fcgi?db=Nucleotide&amp;cmd=search&amp;term=NM_018863" xr:uid="{00000000-0004-0000-0200-000042030000}"/>
    <hyperlink ref="A173" r:id="rId836" display="http://www.ncbi.nlm.nih.gov/entrez/query.fcgi?cmd=search&amp;db=pubmed&amp;term=7999086" xr:uid="{00000000-0004-0000-0200-000043030000}"/>
    <hyperlink ref="D173" r:id="rId837" display="http://www.ncbi.nlm.nih.gov/entrez/dispomim.cgi?id=600522" xr:uid="{00000000-0004-0000-0200-000044030000}"/>
    <hyperlink ref="F173" r:id="rId838" display="http://www.ncbi.nlm.nih.gov/entrez/query.fcgi?db=Nucleotide&amp;cmd=search&amp;term=NM_024420" xr:uid="{00000000-0004-0000-0200-000045030000}"/>
    <hyperlink ref="G173" r:id="rId839" display="http://bioinfo.lifl.fr/NM_fasta/NM_024420.fa" xr:uid="{00000000-0004-0000-0200-000046030000}"/>
    <hyperlink ref="H173" r:id="rId840" display="http://www.ncbi.nlm.nih.gov/entrez/query.fcgi?db=Nucleotide&amp;cmd=search&amp;term=NM_008869" xr:uid="{00000000-0004-0000-0200-000047030000}"/>
    <hyperlink ref="A175" r:id="rId841" display="http://www.ncbi.nlm.nih.gov/entrez/query.fcgi?cmd=search&amp;db=pubmed&amp;term=" xr:uid="{00000000-0004-0000-0200-000048030000}"/>
    <hyperlink ref="D175" r:id="rId842" display="http://www.ncbi.nlm.nih.gov/entrez/dispomim.cgi?id=120820" xr:uid="{00000000-0004-0000-0200-000049030000}"/>
    <hyperlink ref="F175" r:id="rId843" display="http://www.ncbi.nlm.nih.gov/entrez/query.fcgi?db=Nucleotide&amp;cmd=search&amp;term=NM_000592" xr:uid="{00000000-0004-0000-0200-00004A030000}"/>
    <hyperlink ref="G175" r:id="rId844" display="http://bioinfo.lifl.fr/NM_fasta/NM_000592.fa" xr:uid="{00000000-0004-0000-0200-00004B030000}"/>
    <hyperlink ref="H175" r:id="rId845" display="http://www.ncbi.nlm.nih.gov/entrez/query.fcgi?db=Nucleotide&amp;cmd=search&amp;term=NM_009780" xr:uid="{00000000-0004-0000-0200-00004C030000}"/>
    <hyperlink ref="A176" r:id="rId846" display="http://www.ncbi.nlm.nih.gov/entrez/query.fcgi?cmd=search&amp;db=pubmed&amp;term=" xr:uid="{00000000-0004-0000-0200-00004D030000}"/>
    <hyperlink ref="D176" r:id="rId847" display="http://www.ncbi.nlm.nih.gov/entrez/dispomim.cgi?id=165161" xr:uid="{00000000-0004-0000-0200-00004E030000}"/>
    <hyperlink ref="F176" r:id="rId848" display="http://www.ncbi.nlm.nih.gov/entrez/query.fcgi?db=Nucleotide&amp;cmd=search&amp;term=NM_002229" xr:uid="{00000000-0004-0000-0200-00004F030000}"/>
    <hyperlink ref="G176" r:id="rId849" display="http://bioinfo.lifl.fr/NM_fasta/NM_002229.fa" xr:uid="{00000000-0004-0000-0200-000050030000}"/>
    <hyperlink ref="H176" r:id="rId850" display="http://www.ncbi.nlm.nih.gov/entrez/query.fcgi?db=Nucleotide&amp;cmd=search&amp;term=NM_008416" xr:uid="{00000000-0004-0000-0200-000051030000}"/>
    <hyperlink ref="A177" r:id="rId851" display="http://www.ncbi.nlm.nih.gov/entrez/query.fcgi?cmd=search&amp;db=pubmed&amp;term=" xr:uid="{00000000-0004-0000-0200-000052030000}"/>
    <hyperlink ref="D177" r:id="rId852" display="http://www.ncbi.nlm.nih.gov/entrez/dispomim.cgi?id=120355" xr:uid="{00000000-0004-0000-0200-000053030000}"/>
    <hyperlink ref="F177" r:id="rId853" display="http://www.ncbi.nlm.nih.gov/entrez/query.fcgi?db=Nucleotide&amp;cmd=search&amp;term=NM_002424" xr:uid="{00000000-0004-0000-0200-000054030000}"/>
    <hyperlink ref="G177" r:id="rId854" display="http://bioinfo.lifl.fr/NM_fasta/NM_002424.fa" xr:uid="{00000000-0004-0000-0200-000055030000}"/>
    <hyperlink ref="H177" r:id="rId855" display="http://www.ncbi.nlm.nih.gov/entrez/query.fcgi?db=Nucleotide&amp;cmd=search&amp;term=NM_008611" xr:uid="{00000000-0004-0000-0200-000056030000}"/>
    <hyperlink ref="A178" r:id="rId856" display="http://www.ncbi.nlm.nih.gov/entrez/query.fcgi?cmd=search&amp;db=pubmed&amp;term=" xr:uid="{00000000-0004-0000-0200-000057030000}"/>
    <hyperlink ref="D178" r:id="rId857" display="http://www.ncbi.nlm.nih.gov/entrez/dispomim.cgi?id=602601" xr:uid="{00000000-0004-0000-0200-000058030000}"/>
    <hyperlink ref="F178" r:id="rId858" display="http://www.ncbi.nlm.nih.gov/entrez/query.fcgi?db=Nucleotide&amp;cmd=search&amp;term=NM_002543" xr:uid="{00000000-0004-0000-0200-000059030000}"/>
    <hyperlink ref="G178" r:id="rId859" display="http://bioinfo.lifl.fr/NM_fasta/NM_002543.fa" xr:uid="{00000000-0004-0000-0200-00005A030000}"/>
    <hyperlink ref="H178" r:id="rId860" display="http://www.ncbi.nlm.nih.gov/entrez/query.fcgi?db=Nucleotide&amp;cmd=search&amp;term=NM_138648" xr:uid="{00000000-0004-0000-0200-00005B030000}"/>
    <hyperlink ref="A179" r:id="rId861" display="http://www.ncbi.nlm.nih.gov/entrez/query.fcgi?cmd=search&amp;db=pubmed&amp;term=" xr:uid="{00000000-0004-0000-0200-00005C030000}"/>
    <hyperlink ref="D179" r:id="rId862" display="http://www.ncbi.nlm.nih.gov/entrez/dispomim.cgi?id=150292" xr:uid="{00000000-0004-0000-0200-00005D030000}"/>
    <hyperlink ref="F179" r:id="rId863" display="http://www.ncbi.nlm.nih.gov/entrez/query.fcgi?db=Nucleotide&amp;cmd=search&amp;term=NM_005562" xr:uid="{00000000-0004-0000-0200-00005E030000}"/>
    <hyperlink ref="G179" r:id="rId864" display="http://bioinfo.lifl.fr/NM_fasta/NM_005562.fa" xr:uid="{00000000-0004-0000-0200-00005F030000}"/>
    <hyperlink ref="H179" r:id="rId865" display="http://www.ncbi.nlm.nih.gov/entrez/query.fcgi?db=Nucleotide&amp;cmd=search&amp;term=NM_008485" xr:uid="{00000000-0004-0000-0200-000060030000}"/>
    <hyperlink ref="A180" r:id="rId866" display="http://www.ncbi.nlm.nih.gov/entrez/query.fcgi?cmd=search&amp;db=pubmed&amp;term=" xr:uid="{00000000-0004-0000-0200-000061030000}"/>
    <hyperlink ref="D180" r:id="rId867" display="http://www.ncbi.nlm.nih.gov/entrez/dispomim.cgi?id=606910" xr:uid="{00000000-0004-0000-0200-000062030000}"/>
    <hyperlink ref="F180" r:id="rId868" display="http://www.ncbi.nlm.nih.gov/entrez/query.fcgi?db=Nucleotide&amp;cmd=search&amp;term=NM_020396" xr:uid="{00000000-0004-0000-0200-000063030000}"/>
    <hyperlink ref="G180" r:id="rId869" display="http://bioinfo.lifl.fr/NM_fasta/NM_020396.fa" xr:uid="{00000000-0004-0000-0200-000064030000}"/>
    <hyperlink ref="H180" r:id="rId870" display="http://www.ncbi.nlm.nih.gov/entrez/query.fcgi?db=Nucleotide&amp;cmd=search&amp;term=NM_013479" xr:uid="{00000000-0004-0000-0200-000065030000}"/>
    <hyperlink ref="A181" r:id="rId871" display="http://www.ncbi.nlm.nih.gov/entrez/query.fcgi?cmd=search&amp;db=pubmed&amp;term=" xr:uid="{00000000-0004-0000-0200-000066030000}"/>
    <hyperlink ref="D181" r:id="rId872" display="http://www.ncbi.nlm.nih.gov/entrez/dispomim.cgi?id=608004" xr:uid="{00000000-0004-0000-0200-000067030000}"/>
    <hyperlink ref="F181" r:id="rId873" display="http://www.ncbi.nlm.nih.gov/entrez/query.fcgi?db=Nucleotide&amp;cmd=search&amp;term=NM_031419" xr:uid="{00000000-0004-0000-0200-000068030000}"/>
    <hyperlink ref="G181" r:id="rId874" display="http://bioinfo.lifl.fr/NM_fasta/NM_031419.fa" xr:uid="{00000000-0004-0000-0200-000069030000}"/>
    <hyperlink ref="H181" r:id="rId875" display="http://www.ncbi.nlm.nih.gov/entrez/query.fcgi?db=Nucleotide&amp;cmd=search&amp;term=NM_030612" xr:uid="{00000000-0004-0000-0200-00006A030000}"/>
    <hyperlink ref="A182" r:id="rId876" display="http://www.ncbi.nlm.nih.gov/entrez/query.fcgi?cmd=search&amp;db=pubmed&amp;term=" xr:uid="{00000000-0004-0000-0200-00006B030000}"/>
    <hyperlink ref="D182" r:id="rId877" display="http://www.ncbi.nlm.nih.gov/entrez/dispomim.cgi?id=" xr:uid="{00000000-0004-0000-0200-00006C030000}"/>
    <hyperlink ref="F182" r:id="rId878" display="http://www.ncbi.nlm.nih.gov/entrez/query.fcgi?db=Nucleotide&amp;cmd=search&amp;term=" xr:uid="{00000000-0004-0000-0200-00006D030000}"/>
    <hyperlink ref="G182" r:id="rId879" display="http://bioinfo.lifl.fr/NM_fasta/.fa" xr:uid="{00000000-0004-0000-0200-00006E030000}"/>
    <hyperlink ref="H182" r:id="rId880" display="http://www.ncbi.nlm.nih.gov/entrez/query.fcgi?db=Nucleotide&amp;cmd=search&amp;term=" xr:uid="{00000000-0004-0000-0200-00006F030000}"/>
    <hyperlink ref="A1" r:id="rId881" xr:uid="{00000000-0004-0000-0200-00007003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19"/>
  <sheetViews>
    <sheetView workbookViewId="0"/>
  </sheetViews>
  <sheetFormatPr defaultColWidth="9.140625" defaultRowHeight="15" x14ac:dyDescent="0.25"/>
  <cols>
    <col min="1" max="1" width="42.140625" style="41" bestFit="1" customWidth="1"/>
    <col min="2" max="3" width="23.28515625" style="41" customWidth="1"/>
    <col min="4" max="4" width="23.5703125" style="41" bestFit="1" customWidth="1"/>
    <col min="5" max="5" width="20.140625" style="41" bestFit="1" customWidth="1"/>
    <col min="6" max="6" width="23.28515625" style="41" customWidth="1"/>
    <col min="7" max="16384" width="9.140625" style="41"/>
  </cols>
  <sheetData>
    <row r="1" spans="1:5" x14ac:dyDescent="0.25">
      <c r="A1" s="40" t="s">
        <v>17358</v>
      </c>
    </row>
    <row r="3" spans="1:5" x14ac:dyDescent="0.25">
      <c r="A3" s="42" t="s">
        <v>17359</v>
      </c>
      <c r="B3" s="43" t="s">
        <v>17360</v>
      </c>
      <c r="C3" s="43" t="s">
        <v>17361</v>
      </c>
      <c r="D3" s="44" t="s">
        <v>17362</v>
      </c>
      <c r="E3" s="44" t="s">
        <v>17363</v>
      </c>
    </row>
    <row r="4" spans="1:5" x14ac:dyDescent="0.25">
      <c r="A4" s="45" t="s">
        <v>17364</v>
      </c>
      <c r="B4" s="46" t="s">
        <v>17365</v>
      </c>
      <c r="C4" s="47" t="s">
        <v>17366</v>
      </c>
      <c r="D4" s="48" t="s">
        <v>17367</v>
      </c>
      <c r="E4" s="49" t="s">
        <v>17368</v>
      </c>
    </row>
    <row r="5" spans="1:5" ht="22.5" x14ac:dyDescent="0.25">
      <c r="A5" s="45" t="s">
        <v>17369</v>
      </c>
      <c r="B5" s="46" t="s">
        <v>17370</v>
      </c>
      <c r="C5" s="47" t="s">
        <v>17371</v>
      </c>
      <c r="D5" s="48" t="s">
        <v>17372</v>
      </c>
      <c r="E5" s="49" t="s">
        <v>17373</v>
      </c>
    </row>
    <row r="6" spans="1:5" ht="30" x14ac:dyDescent="0.25">
      <c r="A6" s="45" t="s">
        <v>17374</v>
      </c>
      <c r="B6" s="46" t="s">
        <v>17375</v>
      </c>
      <c r="C6" s="47" t="s">
        <v>17376</v>
      </c>
      <c r="D6" s="48" t="s">
        <v>17377</v>
      </c>
      <c r="E6" s="49" t="s">
        <v>17374</v>
      </c>
    </row>
    <row r="7" spans="1:5" ht="22.5" x14ac:dyDescent="0.25">
      <c r="A7" s="45" t="s">
        <v>17378</v>
      </c>
      <c r="B7" s="46" t="s">
        <v>17379</v>
      </c>
      <c r="C7" s="50" t="s">
        <v>17380</v>
      </c>
      <c r="D7" s="48" t="s">
        <v>17381</v>
      </c>
      <c r="E7" s="49" t="s">
        <v>17382</v>
      </c>
    </row>
    <row r="8" spans="1:5" x14ac:dyDescent="0.25">
      <c r="A8" s="45" t="s">
        <v>17383</v>
      </c>
      <c r="B8" s="46" t="s">
        <v>17384</v>
      </c>
      <c r="C8" s="50" t="s">
        <v>17385</v>
      </c>
      <c r="D8" s="48" t="s">
        <v>17386</v>
      </c>
      <c r="E8" s="49" t="s">
        <v>17387</v>
      </c>
    </row>
    <row r="9" spans="1:5" ht="22.5" x14ac:dyDescent="0.25">
      <c r="A9" s="45" t="s">
        <v>17388</v>
      </c>
      <c r="B9" s="46" t="s">
        <v>17389</v>
      </c>
      <c r="C9" s="47" t="s">
        <v>17390</v>
      </c>
      <c r="D9" s="48" t="s">
        <v>17391</v>
      </c>
      <c r="E9" s="49" t="s">
        <v>17388</v>
      </c>
    </row>
    <row r="10" spans="1:5" ht="22.5" x14ac:dyDescent="0.25">
      <c r="A10" s="51" t="s">
        <v>17392</v>
      </c>
      <c r="B10" s="52" t="s">
        <v>17393</v>
      </c>
      <c r="C10" s="53" t="s">
        <v>17394</v>
      </c>
      <c r="D10" s="48" t="s">
        <v>17395</v>
      </c>
      <c r="E10" s="49" t="s">
        <v>17392</v>
      </c>
    </row>
    <row r="11" spans="1:5" ht="22.5" x14ac:dyDescent="0.25">
      <c r="A11" s="45" t="s">
        <v>17396</v>
      </c>
      <c r="B11" s="46" t="s">
        <v>17397</v>
      </c>
      <c r="C11" s="47" t="s">
        <v>17398</v>
      </c>
      <c r="D11" s="48" t="s">
        <v>17399</v>
      </c>
      <c r="E11" s="49" t="s">
        <v>17396</v>
      </c>
    </row>
    <row r="12" spans="1:5" x14ac:dyDescent="0.25">
      <c r="A12" s="45" t="s">
        <v>17400</v>
      </c>
      <c r="B12" s="46" t="s">
        <v>17401</v>
      </c>
      <c r="C12" s="47" t="s">
        <v>17402</v>
      </c>
      <c r="D12" s="48" t="s">
        <v>17403</v>
      </c>
      <c r="E12" s="49" t="s">
        <v>17404</v>
      </c>
    </row>
    <row r="13" spans="1:5" ht="22.5" x14ac:dyDescent="0.25">
      <c r="A13" s="45" t="s">
        <v>17405</v>
      </c>
      <c r="B13" s="46" t="s">
        <v>17406</v>
      </c>
      <c r="C13" s="47" t="s">
        <v>17407</v>
      </c>
      <c r="D13" s="48" t="s">
        <v>17408</v>
      </c>
      <c r="E13" s="49" t="s">
        <v>17405</v>
      </c>
    </row>
    <row r="14" spans="1:5" ht="22.5" x14ac:dyDescent="0.25">
      <c r="A14" s="45" t="s">
        <v>17409</v>
      </c>
      <c r="B14" s="46" t="s">
        <v>17410</v>
      </c>
      <c r="C14" s="50" t="s">
        <v>17411</v>
      </c>
      <c r="D14" s="48" t="s">
        <v>17412</v>
      </c>
      <c r="E14" s="49" t="s">
        <v>17413</v>
      </c>
    </row>
    <row r="15" spans="1:5" ht="22.5" x14ac:dyDescent="0.25">
      <c r="A15" s="45" t="s">
        <v>17414</v>
      </c>
      <c r="B15" s="46" t="s">
        <v>17415</v>
      </c>
      <c r="C15" s="47" t="s">
        <v>17416</v>
      </c>
      <c r="D15" s="48" t="s">
        <v>17417</v>
      </c>
      <c r="E15" s="49" t="s">
        <v>17418</v>
      </c>
    </row>
    <row r="16" spans="1:5" ht="22.5" x14ac:dyDescent="0.25">
      <c r="A16" s="45" t="s">
        <v>17419</v>
      </c>
      <c r="B16" s="46" t="s">
        <v>17420</v>
      </c>
      <c r="C16" s="47" t="s">
        <v>17421</v>
      </c>
      <c r="D16" s="48" t="s">
        <v>17422</v>
      </c>
      <c r="E16" s="49" t="s">
        <v>17423</v>
      </c>
    </row>
    <row r="17" spans="1:5" ht="19.5" x14ac:dyDescent="0.25">
      <c r="A17" s="45" t="s">
        <v>17424</v>
      </c>
      <c r="B17" s="46" t="s">
        <v>17425</v>
      </c>
      <c r="C17" s="50" t="s">
        <v>17426</v>
      </c>
      <c r="D17" s="48" t="s">
        <v>17427</v>
      </c>
      <c r="E17" s="49" t="s">
        <v>17428</v>
      </c>
    </row>
    <row r="18" spans="1:5" ht="22.5" x14ac:dyDescent="0.25">
      <c r="A18" s="45" t="s">
        <v>17429</v>
      </c>
      <c r="B18" s="46" t="s">
        <v>17430</v>
      </c>
      <c r="C18" s="47" t="s">
        <v>17431</v>
      </c>
      <c r="D18" s="48" t="s">
        <v>17412</v>
      </c>
      <c r="E18" s="49" t="s">
        <v>17413</v>
      </c>
    </row>
    <row r="19" spans="1:5" x14ac:dyDescent="0.25">
      <c r="A19" s="45" t="s">
        <v>17432</v>
      </c>
      <c r="B19" s="46" t="s">
        <v>17384</v>
      </c>
      <c r="C19" s="47" t="s">
        <v>17431</v>
      </c>
      <c r="D19" s="48" t="s">
        <v>17433</v>
      </c>
      <c r="E19" s="49" t="s">
        <v>17434</v>
      </c>
    </row>
    <row r="20" spans="1:5" x14ac:dyDescent="0.25">
      <c r="A20" s="45" t="s">
        <v>17435</v>
      </c>
      <c r="B20" s="46" t="s">
        <v>17384</v>
      </c>
      <c r="C20" s="47" t="s">
        <v>17431</v>
      </c>
      <c r="D20" s="48" t="s">
        <v>17436</v>
      </c>
      <c r="E20" s="49" t="s">
        <v>17437</v>
      </c>
    </row>
    <row r="21" spans="1:5" ht="22.5" x14ac:dyDescent="0.25">
      <c r="A21" s="45" t="s">
        <v>17438</v>
      </c>
      <c r="B21" s="46" t="s">
        <v>17439</v>
      </c>
      <c r="C21" s="47" t="s">
        <v>17440</v>
      </c>
      <c r="D21" s="48" t="s">
        <v>17412</v>
      </c>
      <c r="E21" s="49" t="s">
        <v>17413</v>
      </c>
    </row>
    <row r="22" spans="1:5" ht="30" x14ac:dyDescent="0.25">
      <c r="A22" s="45" t="s">
        <v>17441</v>
      </c>
      <c r="B22" s="46" t="s">
        <v>17442</v>
      </c>
      <c r="C22" s="47" t="s">
        <v>17443</v>
      </c>
      <c r="D22" s="48" t="s">
        <v>17444</v>
      </c>
      <c r="E22" s="49" t="s">
        <v>17445</v>
      </c>
    </row>
    <row r="23" spans="1:5" ht="19.5" x14ac:dyDescent="0.25">
      <c r="A23" s="45" t="s">
        <v>17446</v>
      </c>
      <c r="B23" s="46" t="s">
        <v>17447</v>
      </c>
      <c r="C23" s="50" t="s">
        <v>17448</v>
      </c>
      <c r="D23" s="48" t="s">
        <v>17449</v>
      </c>
      <c r="E23" s="49" t="s">
        <v>17450</v>
      </c>
    </row>
    <row r="24" spans="1:5" x14ac:dyDescent="0.25">
      <c r="A24" s="45" t="s">
        <v>17451</v>
      </c>
      <c r="B24" s="46" t="s">
        <v>17452</v>
      </c>
      <c r="C24" s="47" t="s">
        <v>17453</v>
      </c>
      <c r="D24" s="48" t="s">
        <v>17454</v>
      </c>
      <c r="E24" s="49" t="s">
        <v>17455</v>
      </c>
    </row>
    <row r="25" spans="1:5" x14ac:dyDescent="0.25">
      <c r="A25" s="45" t="s">
        <v>17456</v>
      </c>
      <c r="B25" s="46" t="s">
        <v>17457</v>
      </c>
      <c r="C25" s="47" t="s">
        <v>17458</v>
      </c>
      <c r="D25" s="48" t="s">
        <v>17459</v>
      </c>
      <c r="E25" s="49" t="s">
        <v>17460</v>
      </c>
    </row>
    <row r="26" spans="1:5" x14ac:dyDescent="0.25">
      <c r="A26" s="45" t="s">
        <v>17461</v>
      </c>
      <c r="B26" s="46" t="s">
        <v>17462</v>
      </c>
      <c r="C26" s="47" t="s">
        <v>17463</v>
      </c>
      <c r="D26" s="48" t="s">
        <v>17464</v>
      </c>
      <c r="E26" s="49" t="s">
        <v>17465</v>
      </c>
    </row>
    <row r="27" spans="1:5" ht="19.5" x14ac:dyDescent="0.25">
      <c r="A27" s="45" t="s">
        <v>17466</v>
      </c>
      <c r="B27" s="46" t="s">
        <v>17467</v>
      </c>
      <c r="C27" s="50" t="s">
        <v>17468</v>
      </c>
      <c r="D27" s="48" t="s">
        <v>17469</v>
      </c>
      <c r="E27" s="49" t="s">
        <v>17470</v>
      </c>
    </row>
    <row r="28" spans="1:5" ht="45" x14ac:dyDescent="0.25">
      <c r="A28" s="45" t="s">
        <v>17471</v>
      </c>
      <c r="B28" s="46" t="s">
        <v>17472</v>
      </c>
      <c r="C28" s="47" t="s">
        <v>17473</v>
      </c>
      <c r="D28" s="48" t="s">
        <v>17474</v>
      </c>
      <c r="E28" s="49" t="s">
        <v>17475</v>
      </c>
    </row>
    <row r="29" spans="1:5" ht="22.5" x14ac:dyDescent="0.25">
      <c r="A29" s="45" t="s">
        <v>17476</v>
      </c>
      <c r="B29" s="46" t="s">
        <v>17477</v>
      </c>
      <c r="C29" s="50" t="s">
        <v>17478</v>
      </c>
      <c r="D29" s="48" t="s">
        <v>17479</v>
      </c>
      <c r="E29" s="49" t="s">
        <v>17480</v>
      </c>
    </row>
    <row r="30" spans="1:5" ht="19.5" x14ac:dyDescent="0.25">
      <c r="A30" s="45" t="s">
        <v>17481</v>
      </c>
      <c r="B30" s="46" t="s">
        <v>17482</v>
      </c>
      <c r="C30" s="50" t="s">
        <v>17483</v>
      </c>
      <c r="D30" s="48" t="s">
        <v>17484</v>
      </c>
      <c r="E30" s="49" t="s">
        <v>17485</v>
      </c>
    </row>
    <row r="31" spans="1:5" ht="19.5" x14ac:dyDescent="0.25">
      <c r="A31" s="45" t="s">
        <v>17486</v>
      </c>
      <c r="B31" s="46" t="s">
        <v>17487</v>
      </c>
      <c r="C31" s="50" t="s">
        <v>17488</v>
      </c>
      <c r="D31" s="48" t="s">
        <v>17489</v>
      </c>
      <c r="E31" s="49" t="s">
        <v>17490</v>
      </c>
    </row>
    <row r="32" spans="1:5" x14ac:dyDescent="0.25">
      <c r="A32" s="45" t="s">
        <v>17491</v>
      </c>
      <c r="B32" s="46" t="s">
        <v>17492</v>
      </c>
      <c r="C32" s="47" t="s">
        <v>17493</v>
      </c>
      <c r="D32" s="48" t="s">
        <v>17494</v>
      </c>
      <c r="E32" s="49" t="s">
        <v>17495</v>
      </c>
    </row>
    <row r="33" spans="1:5" x14ac:dyDescent="0.25">
      <c r="A33" s="45" t="s">
        <v>17496</v>
      </c>
      <c r="B33" s="46" t="s">
        <v>17497</v>
      </c>
      <c r="C33" s="47" t="s">
        <v>17498</v>
      </c>
      <c r="D33" s="48" t="s">
        <v>17499</v>
      </c>
      <c r="E33" s="49" t="s">
        <v>17500</v>
      </c>
    </row>
    <row r="34" spans="1:5" x14ac:dyDescent="0.25">
      <c r="A34" s="45" t="s">
        <v>17501</v>
      </c>
      <c r="B34" s="46" t="s">
        <v>17497</v>
      </c>
      <c r="C34" s="47" t="s">
        <v>17502</v>
      </c>
      <c r="D34" s="48" t="s">
        <v>17503</v>
      </c>
      <c r="E34" s="49" t="s">
        <v>17504</v>
      </c>
    </row>
    <row r="35" spans="1:5" x14ac:dyDescent="0.25">
      <c r="A35" s="45" t="s">
        <v>17505</v>
      </c>
      <c r="B35" s="46" t="s">
        <v>17506</v>
      </c>
      <c r="C35" s="47" t="s">
        <v>17507</v>
      </c>
      <c r="D35" s="48" t="s">
        <v>17508</v>
      </c>
      <c r="E35" s="49" t="s">
        <v>17509</v>
      </c>
    </row>
    <row r="36" spans="1:5" x14ac:dyDescent="0.25">
      <c r="A36" s="45" t="s">
        <v>17510</v>
      </c>
      <c r="B36" s="46" t="s">
        <v>17511</v>
      </c>
      <c r="C36" s="47" t="s">
        <v>17512</v>
      </c>
      <c r="D36" s="48" t="s">
        <v>17513</v>
      </c>
      <c r="E36" s="49" t="s">
        <v>17514</v>
      </c>
    </row>
    <row r="37" spans="1:5" x14ac:dyDescent="0.25">
      <c r="A37" s="45" t="s">
        <v>17515</v>
      </c>
      <c r="B37" s="46" t="s">
        <v>17516</v>
      </c>
      <c r="C37" s="47" t="s">
        <v>17517</v>
      </c>
      <c r="D37" s="48" t="s">
        <v>17518</v>
      </c>
      <c r="E37" s="49" t="s">
        <v>17519</v>
      </c>
    </row>
    <row r="38" spans="1:5" ht="19.5" x14ac:dyDescent="0.25">
      <c r="A38" s="45" t="s">
        <v>17520</v>
      </c>
      <c r="B38" s="46" t="s">
        <v>17521</v>
      </c>
      <c r="C38" s="50" t="s">
        <v>17522</v>
      </c>
      <c r="D38" s="48" t="s">
        <v>17523</v>
      </c>
      <c r="E38" s="49" t="s">
        <v>17524</v>
      </c>
    </row>
    <row r="39" spans="1:5" x14ac:dyDescent="0.25">
      <c r="A39" s="45" t="s">
        <v>17525</v>
      </c>
      <c r="B39" s="46" t="s">
        <v>17526</v>
      </c>
      <c r="C39" s="47" t="s">
        <v>17527</v>
      </c>
      <c r="D39" s="48" t="s">
        <v>17528</v>
      </c>
      <c r="E39" s="49" t="s">
        <v>17529</v>
      </c>
    </row>
    <row r="40" spans="1:5" ht="22.5" x14ac:dyDescent="0.25">
      <c r="A40" s="45" t="s">
        <v>17530</v>
      </c>
      <c r="B40" s="46" t="s">
        <v>17531</v>
      </c>
      <c r="C40" s="47" t="s">
        <v>17532</v>
      </c>
      <c r="D40" s="48" t="s">
        <v>17533</v>
      </c>
      <c r="E40" s="49" t="s">
        <v>17534</v>
      </c>
    </row>
    <row r="41" spans="1:5" x14ac:dyDescent="0.25">
      <c r="A41" s="100" t="s">
        <v>17535</v>
      </c>
      <c r="B41" s="100" t="s">
        <v>17447</v>
      </c>
      <c r="C41" s="54" t="s">
        <v>17536</v>
      </c>
      <c r="D41" s="102" t="s">
        <v>17537</v>
      </c>
      <c r="E41" s="103" t="s">
        <v>17538</v>
      </c>
    </row>
    <row r="42" spans="1:5" x14ac:dyDescent="0.25">
      <c r="A42" s="101"/>
      <c r="B42" s="101"/>
      <c r="C42" s="47" t="s">
        <v>17539</v>
      </c>
      <c r="D42" s="102"/>
      <c r="E42" s="103"/>
    </row>
    <row r="43" spans="1:5" ht="19.5" x14ac:dyDescent="0.25">
      <c r="A43" s="45" t="s">
        <v>17540</v>
      </c>
      <c r="B43" s="46" t="s">
        <v>17541</v>
      </c>
      <c r="C43" s="50" t="s">
        <v>17542</v>
      </c>
      <c r="D43" s="48" t="s">
        <v>17543</v>
      </c>
      <c r="E43" s="49" t="s">
        <v>17544</v>
      </c>
    </row>
    <row r="44" spans="1:5" x14ac:dyDescent="0.25">
      <c r="A44" s="45" t="s">
        <v>17545</v>
      </c>
      <c r="B44" s="46" t="s">
        <v>17541</v>
      </c>
      <c r="C44" s="47" t="s">
        <v>17546</v>
      </c>
      <c r="D44" s="48" t="s">
        <v>17547</v>
      </c>
      <c r="E44" s="49" t="s">
        <v>17545</v>
      </c>
    </row>
    <row r="45" spans="1:5" x14ac:dyDescent="0.25">
      <c r="A45" s="45" t="s">
        <v>17548</v>
      </c>
      <c r="B45" s="46" t="s">
        <v>17549</v>
      </c>
      <c r="C45" s="47" t="s">
        <v>17550</v>
      </c>
      <c r="D45" s="48" t="s">
        <v>17551</v>
      </c>
      <c r="E45" s="49" t="s">
        <v>17552</v>
      </c>
    </row>
    <row r="46" spans="1:5" x14ac:dyDescent="0.25">
      <c r="A46" s="45" t="s">
        <v>17553</v>
      </c>
      <c r="B46" s="46" t="s">
        <v>17553</v>
      </c>
      <c r="C46" s="50" t="s">
        <v>17553</v>
      </c>
      <c r="D46" s="48" t="s">
        <v>17543</v>
      </c>
      <c r="E46" s="49" t="s">
        <v>17544</v>
      </c>
    </row>
    <row r="47" spans="1:5" ht="22.5" x14ac:dyDescent="0.25">
      <c r="A47" s="45" t="s">
        <v>17554</v>
      </c>
      <c r="B47" s="46" t="s">
        <v>17555</v>
      </c>
      <c r="C47" s="47" t="s">
        <v>17556</v>
      </c>
      <c r="D47" s="48" t="s">
        <v>17557</v>
      </c>
      <c r="E47" s="49" t="s">
        <v>17558</v>
      </c>
    </row>
    <row r="48" spans="1:5" x14ac:dyDescent="0.25">
      <c r="A48" s="45" t="s">
        <v>17559</v>
      </c>
      <c r="B48" s="46" t="s">
        <v>17560</v>
      </c>
      <c r="C48" s="47" t="s">
        <v>17561</v>
      </c>
      <c r="D48" s="48" t="s">
        <v>17562</v>
      </c>
      <c r="E48" s="49" t="s">
        <v>17563</v>
      </c>
    </row>
    <row r="49" spans="1:5" x14ac:dyDescent="0.25">
      <c r="A49" s="45" t="s">
        <v>17564</v>
      </c>
      <c r="B49" s="46" t="s">
        <v>17565</v>
      </c>
      <c r="C49" s="47" t="s">
        <v>17566</v>
      </c>
      <c r="D49" s="48" t="s">
        <v>17567</v>
      </c>
      <c r="E49" s="49" t="s">
        <v>17568</v>
      </c>
    </row>
    <row r="50" spans="1:5" x14ac:dyDescent="0.25">
      <c r="A50" s="100" t="s">
        <v>17569</v>
      </c>
      <c r="B50" s="100" t="s">
        <v>17570</v>
      </c>
      <c r="C50" s="55" t="s">
        <v>17571</v>
      </c>
      <c r="D50" s="102" t="s">
        <v>17572</v>
      </c>
      <c r="E50" s="49" t="s">
        <v>17573</v>
      </c>
    </row>
    <row r="51" spans="1:5" x14ac:dyDescent="0.25">
      <c r="A51" s="104"/>
      <c r="B51" s="104"/>
      <c r="C51" s="55" t="s">
        <v>17553</v>
      </c>
      <c r="D51" s="102"/>
      <c r="E51" s="56" t="s">
        <v>17574</v>
      </c>
    </row>
    <row r="52" spans="1:5" ht="45" x14ac:dyDescent="0.25">
      <c r="A52" s="101"/>
      <c r="B52" s="101"/>
      <c r="C52" s="47" t="s">
        <v>17575</v>
      </c>
      <c r="D52" s="102"/>
      <c r="E52" s="56" t="s">
        <v>17574</v>
      </c>
    </row>
    <row r="53" spans="1:5" ht="22.5" x14ac:dyDescent="0.25">
      <c r="A53" s="45" t="s">
        <v>17576</v>
      </c>
      <c r="B53" s="46" t="s">
        <v>17577</v>
      </c>
      <c r="C53" s="47" t="s">
        <v>17550</v>
      </c>
      <c r="D53" s="48" t="s">
        <v>17578</v>
      </c>
      <c r="E53" s="49" t="s">
        <v>17579</v>
      </c>
    </row>
    <row r="54" spans="1:5" ht="22.5" x14ac:dyDescent="0.25">
      <c r="A54" s="57" t="s">
        <v>17580</v>
      </c>
      <c r="B54" s="58" t="s">
        <v>17581</v>
      </c>
      <c r="C54" s="55" t="s">
        <v>17582</v>
      </c>
      <c r="D54" s="48" t="s">
        <v>17583</v>
      </c>
      <c r="E54" s="49" t="s">
        <v>17584</v>
      </c>
    </row>
    <row r="55" spans="1:5" x14ac:dyDescent="0.25">
      <c r="A55" s="57" t="s">
        <v>17553</v>
      </c>
      <c r="B55" s="58" t="s">
        <v>17553</v>
      </c>
      <c r="C55" s="59"/>
      <c r="D55" s="48" t="s">
        <v>17585</v>
      </c>
      <c r="E55" s="49" t="s">
        <v>17586</v>
      </c>
    </row>
    <row r="56" spans="1:5" ht="22.5" x14ac:dyDescent="0.25">
      <c r="A56" s="45" t="s">
        <v>17587</v>
      </c>
      <c r="B56" s="46" t="s">
        <v>17588</v>
      </c>
      <c r="C56" s="50" t="s">
        <v>17589</v>
      </c>
      <c r="D56" s="48" t="s">
        <v>17585</v>
      </c>
      <c r="E56" s="49" t="s">
        <v>17586</v>
      </c>
    </row>
    <row r="57" spans="1:5" ht="22.5" x14ac:dyDescent="0.25">
      <c r="A57" s="45" t="s">
        <v>17590</v>
      </c>
      <c r="B57" s="46" t="s">
        <v>17591</v>
      </c>
      <c r="C57" s="50" t="s">
        <v>17592</v>
      </c>
      <c r="D57" s="48" t="s">
        <v>17593</v>
      </c>
      <c r="E57" s="49" t="s">
        <v>17428</v>
      </c>
    </row>
    <row r="58" spans="1:5" ht="22.5" x14ac:dyDescent="0.25">
      <c r="A58" s="45" t="s">
        <v>17594</v>
      </c>
      <c r="B58" s="46" t="s">
        <v>17595</v>
      </c>
      <c r="C58" s="50" t="s">
        <v>17596</v>
      </c>
      <c r="D58" s="48" t="s">
        <v>17395</v>
      </c>
      <c r="E58" s="49" t="s">
        <v>17392</v>
      </c>
    </row>
    <row r="59" spans="1:5" x14ac:dyDescent="0.25">
      <c r="A59" s="45" t="s">
        <v>17597</v>
      </c>
      <c r="B59" s="46" t="s">
        <v>17598</v>
      </c>
      <c r="C59" s="47" t="s">
        <v>17599</v>
      </c>
      <c r="D59" s="48" t="s">
        <v>17600</v>
      </c>
      <c r="E59" s="49" t="s">
        <v>17423</v>
      </c>
    </row>
    <row r="60" spans="1:5" x14ac:dyDescent="0.25">
      <c r="A60" s="45" t="s">
        <v>17601</v>
      </c>
      <c r="B60" s="46" t="s">
        <v>17602</v>
      </c>
      <c r="C60" s="47" t="s">
        <v>17603</v>
      </c>
      <c r="D60" s="48" t="s">
        <v>17543</v>
      </c>
      <c r="E60" s="49" t="s">
        <v>17544</v>
      </c>
    </row>
    <row r="61" spans="1:5" ht="45" x14ac:dyDescent="0.25">
      <c r="A61" s="45" t="s">
        <v>17604</v>
      </c>
      <c r="B61" s="46" t="s">
        <v>17605</v>
      </c>
      <c r="C61" s="47" t="s">
        <v>17606</v>
      </c>
      <c r="D61" s="48" t="s">
        <v>17377</v>
      </c>
      <c r="E61" s="49" t="s">
        <v>17374</v>
      </c>
    </row>
    <row r="62" spans="1:5" ht="22.5" x14ac:dyDescent="0.25">
      <c r="A62" s="45" t="s">
        <v>17607</v>
      </c>
      <c r="B62" s="46" t="s">
        <v>17608</v>
      </c>
      <c r="C62" s="47" t="s">
        <v>17609</v>
      </c>
      <c r="D62" s="48" t="s">
        <v>17610</v>
      </c>
      <c r="E62" s="49" t="s">
        <v>17611</v>
      </c>
    </row>
    <row r="63" spans="1:5" ht="22.5" x14ac:dyDescent="0.25">
      <c r="A63" s="45" t="s">
        <v>17612</v>
      </c>
      <c r="B63" s="46" t="s">
        <v>17613</v>
      </c>
      <c r="C63" s="50" t="s">
        <v>17614</v>
      </c>
      <c r="D63" s="48" t="s">
        <v>17615</v>
      </c>
      <c r="E63" s="49" t="s">
        <v>17616</v>
      </c>
    </row>
    <row r="64" spans="1:5" ht="19.5" x14ac:dyDescent="0.25">
      <c r="A64" s="45" t="s">
        <v>17617</v>
      </c>
      <c r="B64" s="46" t="s">
        <v>17618</v>
      </c>
      <c r="C64" s="50" t="s">
        <v>17619</v>
      </c>
      <c r="D64" s="48" t="s">
        <v>17562</v>
      </c>
      <c r="E64" s="49" t="s">
        <v>17563</v>
      </c>
    </row>
    <row r="65" spans="1:5" ht="19.5" x14ac:dyDescent="0.25">
      <c r="A65" s="45" t="s">
        <v>17620</v>
      </c>
      <c r="B65" s="46" t="s">
        <v>17549</v>
      </c>
      <c r="C65" s="50" t="s">
        <v>17621</v>
      </c>
      <c r="D65" s="48" t="s">
        <v>17622</v>
      </c>
      <c r="E65" s="49" t="s">
        <v>17623</v>
      </c>
    </row>
    <row r="66" spans="1:5" ht="22.5" x14ac:dyDescent="0.25">
      <c r="A66" s="45" t="s">
        <v>17624</v>
      </c>
      <c r="B66" s="46" t="s">
        <v>17625</v>
      </c>
      <c r="C66" s="47" t="s">
        <v>17626</v>
      </c>
      <c r="D66" s="48" t="s">
        <v>17627</v>
      </c>
      <c r="E66" s="49" t="s">
        <v>17628</v>
      </c>
    </row>
    <row r="67" spans="1:5" ht="22.5" x14ac:dyDescent="0.25">
      <c r="A67" s="45" t="s">
        <v>17629</v>
      </c>
      <c r="B67" s="46" t="s">
        <v>17630</v>
      </c>
      <c r="C67" s="47" t="s">
        <v>17631</v>
      </c>
      <c r="D67" s="48" t="s">
        <v>17632</v>
      </c>
      <c r="E67" s="49" t="s">
        <v>17633</v>
      </c>
    </row>
    <row r="68" spans="1:5" x14ac:dyDescent="0.25">
      <c r="A68" s="60" t="s">
        <v>17634</v>
      </c>
    </row>
    <row r="69" spans="1:5" x14ac:dyDescent="0.25">
      <c r="A69" s="42" t="s">
        <v>17359</v>
      </c>
      <c r="B69" s="43" t="s">
        <v>17360</v>
      </c>
      <c r="C69" s="43" t="s">
        <v>17361</v>
      </c>
      <c r="D69" s="44" t="s">
        <v>17362</v>
      </c>
      <c r="E69" s="44" t="s">
        <v>17363</v>
      </c>
    </row>
    <row r="70" spans="1:5" ht="19.5" x14ac:dyDescent="0.25">
      <c r="A70" s="61" t="s">
        <v>17635</v>
      </c>
      <c r="B70" s="50" t="s">
        <v>17636</v>
      </c>
      <c r="C70" s="50" t="s">
        <v>17637</v>
      </c>
      <c r="D70" s="48" t="s">
        <v>17638</v>
      </c>
      <c r="E70" s="62" t="s">
        <v>17639</v>
      </c>
    </row>
    <row r="71" spans="1:5" x14ac:dyDescent="0.25">
      <c r="A71" s="61" t="s">
        <v>17640</v>
      </c>
      <c r="B71" s="50" t="s">
        <v>17641</v>
      </c>
      <c r="C71" s="47" t="s">
        <v>17642</v>
      </c>
      <c r="D71" s="48" t="s">
        <v>17643</v>
      </c>
      <c r="E71" s="62" t="s">
        <v>17644</v>
      </c>
    </row>
    <row r="72" spans="1:5" x14ac:dyDescent="0.25">
      <c r="A72" s="61" t="s">
        <v>17645</v>
      </c>
      <c r="B72" s="50" t="s">
        <v>17646</v>
      </c>
      <c r="C72" s="47" t="s">
        <v>17647</v>
      </c>
      <c r="D72" s="48" t="s">
        <v>17648</v>
      </c>
      <c r="E72" s="62" t="s">
        <v>17645</v>
      </c>
    </row>
    <row r="73" spans="1:5" x14ac:dyDescent="0.25">
      <c r="A73" s="61" t="s">
        <v>17649</v>
      </c>
      <c r="B73" s="50" t="s">
        <v>17646</v>
      </c>
      <c r="C73" s="47" t="s">
        <v>17650</v>
      </c>
      <c r="D73" s="48" t="s">
        <v>17651</v>
      </c>
      <c r="E73" s="62" t="s">
        <v>17649</v>
      </c>
    </row>
    <row r="74" spans="1:5" x14ac:dyDescent="0.25">
      <c r="A74" s="61" t="s">
        <v>17652</v>
      </c>
      <c r="B74" s="50" t="s">
        <v>17646</v>
      </c>
      <c r="C74" s="47" t="s">
        <v>17653</v>
      </c>
      <c r="D74" s="48" t="s">
        <v>17654</v>
      </c>
      <c r="E74" s="62" t="s">
        <v>17655</v>
      </c>
    </row>
    <row r="75" spans="1:5" x14ac:dyDescent="0.25">
      <c r="A75" s="61" t="s">
        <v>17656</v>
      </c>
      <c r="B75" s="50" t="s">
        <v>17646</v>
      </c>
      <c r="C75" s="47" t="s">
        <v>17653</v>
      </c>
      <c r="D75" s="48" t="s">
        <v>17657</v>
      </c>
      <c r="E75" s="62" t="s">
        <v>17658</v>
      </c>
    </row>
    <row r="76" spans="1:5" x14ac:dyDescent="0.25">
      <c r="A76" s="61" t="s">
        <v>17659</v>
      </c>
      <c r="B76" s="50" t="s">
        <v>17660</v>
      </c>
      <c r="C76" s="47" t="s">
        <v>17661</v>
      </c>
      <c r="D76" s="48" t="s">
        <v>17662</v>
      </c>
      <c r="E76" s="62" t="s">
        <v>17663</v>
      </c>
    </row>
    <row r="77" spans="1:5" ht="29.25" x14ac:dyDescent="0.25">
      <c r="A77" s="61" t="s">
        <v>17664</v>
      </c>
      <c r="B77" s="50" t="s">
        <v>17665</v>
      </c>
      <c r="C77" s="50" t="s">
        <v>17666</v>
      </c>
      <c r="D77" s="48" t="s">
        <v>17667</v>
      </c>
      <c r="E77" s="62" t="s">
        <v>17668</v>
      </c>
    </row>
    <row r="78" spans="1:5" x14ac:dyDescent="0.25">
      <c r="A78" s="61" t="s">
        <v>17669</v>
      </c>
      <c r="B78" s="50" t="s">
        <v>17670</v>
      </c>
      <c r="C78" s="47" t="s">
        <v>17671</v>
      </c>
      <c r="D78" s="48" t="s">
        <v>17672</v>
      </c>
      <c r="E78" s="62" t="s">
        <v>17673</v>
      </c>
    </row>
    <row r="79" spans="1:5" x14ac:dyDescent="0.25">
      <c r="A79" s="61" t="s">
        <v>17674</v>
      </c>
      <c r="B79" s="50" t="s">
        <v>17675</v>
      </c>
      <c r="C79" s="47" t="s">
        <v>17676</v>
      </c>
      <c r="D79" s="48" t="s">
        <v>17677</v>
      </c>
      <c r="E79" s="62" t="s">
        <v>17678</v>
      </c>
    </row>
    <row r="80" spans="1:5" ht="19.5" x14ac:dyDescent="0.25">
      <c r="A80" s="61" t="s">
        <v>17679</v>
      </c>
      <c r="B80" s="50" t="s">
        <v>17680</v>
      </c>
      <c r="C80" s="50" t="s">
        <v>17681</v>
      </c>
      <c r="D80" s="48" t="s">
        <v>17682</v>
      </c>
      <c r="E80" s="62" t="s">
        <v>17679</v>
      </c>
    </row>
    <row r="81" spans="1:5" ht="19.5" x14ac:dyDescent="0.25">
      <c r="A81" s="61" t="s">
        <v>17683</v>
      </c>
      <c r="B81" s="50" t="s">
        <v>17684</v>
      </c>
      <c r="C81" s="47" t="s">
        <v>17685</v>
      </c>
      <c r="D81" s="48" t="s">
        <v>17686</v>
      </c>
      <c r="E81" s="62" t="s">
        <v>17683</v>
      </c>
    </row>
    <row r="82" spans="1:5" ht="30" x14ac:dyDescent="0.25">
      <c r="A82" s="61" t="s">
        <v>17687</v>
      </c>
      <c r="B82" s="50" t="s">
        <v>17688</v>
      </c>
      <c r="C82" s="47" t="s">
        <v>17689</v>
      </c>
      <c r="D82" s="48" t="s">
        <v>17690</v>
      </c>
      <c r="E82" s="62" t="s">
        <v>17687</v>
      </c>
    </row>
    <row r="83" spans="1:5" ht="19.5" x14ac:dyDescent="0.25">
      <c r="A83" s="61" t="s">
        <v>17691</v>
      </c>
      <c r="B83" s="50" t="s">
        <v>17692</v>
      </c>
      <c r="C83" s="50" t="s">
        <v>17693</v>
      </c>
      <c r="D83" s="48" t="s">
        <v>17694</v>
      </c>
      <c r="E83" s="62" t="s">
        <v>17691</v>
      </c>
    </row>
    <row r="84" spans="1:5" ht="19.5" x14ac:dyDescent="0.25">
      <c r="A84" s="61" t="s">
        <v>17695</v>
      </c>
      <c r="B84" s="50" t="s">
        <v>17696</v>
      </c>
      <c r="C84" s="47" t="s">
        <v>17697</v>
      </c>
      <c r="D84" s="48" t="s">
        <v>17698</v>
      </c>
      <c r="E84" s="62" t="s">
        <v>17695</v>
      </c>
    </row>
    <row r="85" spans="1:5" ht="19.5" x14ac:dyDescent="0.25">
      <c r="A85" s="61" t="s">
        <v>17699</v>
      </c>
      <c r="B85" s="50" t="s">
        <v>17700</v>
      </c>
      <c r="C85" s="47" t="s">
        <v>17701</v>
      </c>
      <c r="D85" s="48" t="s">
        <v>17702</v>
      </c>
      <c r="E85" s="62" t="s">
        <v>17703</v>
      </c>
    </row>
    <row r="86" spans="1:5" x14ac:dyDescent="0.25">
      <c r="A86" s="61" t="s">
        <v>17704</v>
      </c>
      <c r="B86" s="50" t="s">
        <v>17660</v>
      </c>
      <c r="C86" s="47" t="s">
        <v>17705</v>
      </c>
      <c r="D86" s="48" t="s">
        <v>17706</v>
      </c>
      <c r="E86" s="62" t="s">
        <v>17707</v>
      </c>
    </row>
    <row r="87" spans="1:5" ht="19.5" x14ac:dyDescent="0.25">
      <c r="A87" s="61" t="s">
        <v>17708</v>
      </c>
      <c r="B87" s="50" t="s">
        <v>17709</v>
      </c>
      <c r="C87" s="47" t="s">
        <v>17710</v>
      </c>
      <c r="D87" s="48" t="s">
        <v>17711</v>
      </c>
      <c r="E87" s="62" t="s">
        <v>17712</v>
      </c>
    </row>
    <row r="88" spans="1:5" x14ac:dyDescent="0.25">
      <c r="A88" s="61" t="s">
        <v>17713</v>
      </c>
      <c r="B88" s="50" t="s">
        <v>17714</v>
      </c>
      <c r="C88" s="47" t="s">
        <v>17527</v>
      </c>
      <c r="D88" s="48" t="s">
        <v>17715</v>
      </c>
      <c r="E88" s="62" t="s">
        <v>17716</v>
      </c>
    </row>
    <row r="89" spans="1:5" ht="29.25" x14ac:dyDescent="0.25">
      <c r="A89" s="61" t="s">
        <v>17717</v>
      </c>
      <c r="B89" s="50" t="s">
        <v>17718</v>
      </c>
      <c r="C89" s="50" t="s">
        <v>17719</v>
      </c>
      <c r="D89" s="48" t="s">
        <v>17720</v>
      </c>
      <c r="E89" s="62" t="s">
        <v>17721</v>
      </c>
    </row>
    <row r="90" spans="1:5" ht="19.5" x14ac:dyDescent="0.25">
      <c r="A90" s="61" t="s">
        <v>17722</v>
      </c>
      <c r="B90" s="50" t="s">
        <v>17723</v>
      </c>
      <c r="C90" s="47" t="s">
        <v>17724</v>
      </c>
      <c r="D90" s="48" t="s">
        <v>17725</v>
      </c>
      <c r="E90" s="62" t="s">
        <v>17722</v>
      </c>
    </row>
    <row r="91" spans="1:5" x14ac:dyDescent="0.25">
      <c r="A91" s="61" t="s">
        <v>17441</v>
      </c>
      <c r="B91" s="50" t="s">
        <v>17726</v>
      </c>
      <c r="C91" s="47" t="s">
        <v>17727</v>
      </c>
      <c r="D91" s="48" t="s">
        <v>17444</v>
      </c>
      <c r="E91" s="62" t="s">
        <v>17445</v>
      </c>
    </row>
    <row r="92" spans="1:5" x14ac:dyDescent="0.25">
      <c r="A92" s="61" t="s">
        <v>17728</v>
      </c>
      <c r="B92" s="50" t="s">
        <v>17729</v>
      </c>
      <c r="C92" s="47" t="s">
        <v>17730</v>
      </c>
      <c r="D92" s="48" t="s">
        <v>17731</v>
      </c>
      <c r="E92" s="62" t="s">
        <v>17732</v>
      </c>
    </row>
    <row r="93" spans="1:5" x14ac:dyDescent="0.25">
      <c r="A93" s="61" t="s">
        <v>17733</v>
      </c>
      <c r="B93" s="50" t="s">
        <v>17734</v>
      </c>
      <c r="C93" s="47" t="s">
        <v>17735</v>
      </c>
      <c r="D93" s="48" t="s">
        <v>17736</v>
      </c>
      <c r="E93" s="62" t="s">
        <v>17737</v>
      </c>
    </row>
    <row r="94" spans="1:5" x14ac:dyDescent="0.25">
      <c r="A94" s="61" t="s">
        <v>17738</v>
      </c>
      <c r="B94" s="50" t="s">
        <v>17734</v>
      </c>
      <c r="C94" s="47" t="s">
        <v>17739</v>
      </c>
      <c r="D94" s="48" t="s">
        <v>17740</v>
      </c>
      <c r="E94" s="62" t="s">
        <v>17741</v>
      </c>
    </row>
    <row r="95" spans="1:5" x14ac:dyDescent="0.25">
      <c r="A95" s="61" t="s">
        <v>17742</v>
      </c>
      <c r="B95" s="50" t="s">
        <v>17734</v>
      </c>
      <c r="C95" s="47" t="s">
        <v>17743</v>
      </c>
      <c r="D95" s="48" t="s">
        <v>17744</v>
      </c>
      <c r="E95" s="62" t="s">
        <v>17745</v>
      </c>
    </row>
    <row r="96" spans="1:5" x14ac:dyDescent="0.25">
      <c r="A96" s="61" t="s">
        <v>17746</v>
      </c>
      <c r="B96" s="50" t="s">
        <v>17747</v>
      </c>
      <c r="C96" s="47" t="s">
        <v>17748</v>
      </c>
      <c r="D96" s="48" t="s">
        <v>17749</v>
      </c>
      <c r="E96" s="62" t="s">
        <v>17750</v>
      </c>
    </row>
    <row r="97" spans="1:5" x14ac:dyDescent="0.25">
      <c r="A97" s="61" t="s">
        <v>17751</v>
      </c>
      <c r="B97" s="50" t="s">
        <v>17752</v>
      </c>
      <c r="C97" s="47" t="s">
        <v>17753</v>
      </c>
      <c r="D97" s="48" t="s">
        <v>17754</v>
      </c>
      <c r="E97" s="62" t="s">
        <v>17755</v>
      </c>
    </row>
    <row r="98" spans="1:5" x14ac:dyDescent="0.25">
      <c r="A98" s="61" t="s">
        <v>17756</v>
      </c>
      <c r="B98" s="50" t="s">
        <v>17757</v>
      </c>
      <c r="C98" s="47" t="s">
        <v>17758</v>
      </c>
      <c r="D98" s="63" t="s">
        <v>17759</v>
      </c>
      <c r="E98" s="63" t="s">
        <v>17759</v>
      </c>
    </row>
    <row r="99" spans="1:5" ht="19.5" x14ac:dyDescent="0.25">
      <c r="A99" s="61" t="s">
        <v>17760</v>
      </c>
      <c r="B99" s="50" t="s">
        <v>17761</v>
      </c>
      <c r="C99" s="47" t="s">
        <v>17762</v>
      </c>
      <c r="D99" s="48" t="s">
        <v>17763</v>
      </c>
      <c r="E99" s="62" t="s">
        <v>17764</v>
      </c>
    </row>
    <row r="100" spans="1:5" ht="19.5" x14ac:dyDescent="0.25">
      <c r="A100" s="61" t="s">
        <v>17765</v>
      </c>
      <c r="B100" s="50" t="s">
        <v>17766</v>
      </c>
      <c r="C100" s="50" t="s">
        <v>17767</v>
      </c>
      <c r="D100" s="63" t="s">
        <v>17759</v>
      </c>
      <c r="E100" s="63" t="s">
        <v>17759</v>
      </c>
    </row>
    <row r="101" spans="1:5" ht="19.5" x14ac:dyDescent="0.25">
      <c r="A101" s="61" t="s">
        <v>17768</v>
      </c>
      <c r="B101" s="50" t="s">
        <v>17766</v>
      </c>
      <c r="C101" s="47" t="s">
        <v>17769</v>
      </c>
      <c r="D101" s="48" t="s">
        <v>17770</v>
      </c>
      <c r="E101" s="62" t="s">
        <v>17771</v>
      </c>
    </row>
    <row r="102" spans="1:5" ht="19.5" x14ac:dyDescent="0.25">
      <c r="A102" s="61" t="s">
        <v>17772</v>
      </c>
      <c r="B102" s="50" t="s">
        <v>17773</v>
      </c>
      <c r="C102" s="50" t="s">
        <v>17774</v>
      </c>
      <c r="D102" s="48" t="s">
        <v>17775</v>
      </c>
      <c r="E102" s="62" t="s">
        <v>17776</v>
      </c>
    </row>
    <row r="103" spans="1:5" ht="19.5" x14ac:dyDescent="0.25">
      <c r="A103" s="61" t="s">
        <v>17777</v>
      </c>
      <c r="B103" s="50" t="s">
        <v>17778</v>
      </c>
      <c r="C103" s="47" t="s">
        <v>17779</v>
      </c>
      <c r="D103" s="48" t="s">
        <v>17780</v>
      </c>
      <c r="E103" s="62" t="s">
        <v>17781</v>
      </c>
    </row>
    <row r="104" spans="1:5" x14ac:dyDescent="0.25">
      <c r="A104" s="61" t="s">
        <v>17782</v>
      </c>
      <c r="B104" s="50" t="s">
        <v>17783</v>
      </c>
      <c r="C104" s="47" t="s">
        <v>17784</v>
      </c>
      <c r="D104" s="48" t="s">
        <v>17785</v>
      </c>
      <c r="E104" s="62" t="s">
        <v>17786</v>
      </c>
    </row>
    <row r="105" spans="1:5" ht="19.5" x14ac:dyDescent="0.25">
      <c r="A105" s="64" t="s">
        <v>17787</v>
      </c>
      <c r="B105" s="53" t="s">
        <v>17788</v>
      </c>
      <c r="C105" s="65" t="s">
        <v>17789</v>
      </c>
      <c r="D105" s="48" t="s">
        <v>17790</v>
      </c>
      <c r="E105" s="62" t="s">
        <v>17791</v>
      </c>
    </row>
    <row r="106" spans="1:5" ht="19.5" x14ac:dyDescent="0.25">
      <c r="A106" s="61" t="s">
        <v>17792</v>
      </c>
      <c r="B106" s="50" t="s">
        <v>17793</v>
      </c>
      <c r="C106" s="50" t="s">
        <v>17794</v>
      </c>
      <c r="D106" s="48" t="s">
        <v>17795</v>
      </c>
      <c r="E106" s="62" t="s">
        <v>17796</v>
      </c>
    </row>
    <row r="107" spans="1:5" x14ac:dyDescent="0.25">
      <c r="A107" s="61" t="s">
        <v>17797</v>
      </c>
      <c r="B107" s="50" t="s">
        <v>17793</v>
      </c>
      <c r="C107" s="47" t="s">
        <v>17798</v>
      </c>
      <c r="D107" s="48" t="s">
        <v>17672</v>
      </c>
      <c r="E107" s="62" t="s">
        <v>17673</v>
      </c>
    </row>
    <row r="108" spans="1:5" ht="19.5" x14ac:dyDescent="0.25">
      <c r="A108" s="61" t="s">
        <v>17799</v>
      </c>
      <c r="B108" s="50" t="s">
        <v>17800</v>
      </c>
      <c r="C108" s="50" t="s">
        <v>17801</v>
      </c>
      <c r="D108" s="48" t="s">
        <v>17802</v>
      </c>
      <c r="E108" s="62" t="s">
        <v>17803</v>
      </c>
    </row>
    <row r="109" spans="1:5" x14ac:dyDescent="0.25">
      <c r="A109" s="61" t="s">
        <v>17804</v>
      </c>
      <c r="B109" s="50" t="s">
        <v>17800</v>
      </c>
      <c r="C109" s="47" t="s">
        <v>17805</v>
      </c>
      <c r="D109" s="48" t="s">
        <v>17806</v>
      </c>
      <c r="E109" s="62" t="s">
        <v>17804</v>
      </c>
    </row>
    <row r="110" spans="1:5" ht="30" x14ac:dyDescent="0.25">
      <c r="A110" s="61" t="s">
        <v>17807</v>
      </c>
      <c r="B110" s="50" t="s">
        <v>17808</v>
      </c>
      <c r="C110" s="47" t="s">
        <v>17809</v>
      </c>
      <c r="D110" s="48" t="s">
        <v>17810</v>
      </c>
      <c r="E110" s="62" t="s">
        <v>17811</v>
      </c>
    </row>
    <row r="111" spans="1:5" ht="19.5" x14ac:dyDescent="0.25">
      <c r="A111" s="61" t="s">
        <v>17812</v>
      </c>
      <c r="B111" s="50" t="s">
        <v>17813</v>
      </c>
      <c r="C111" s="47" t="s">
        <v>17814</v>
      </c>
      <c r="D111" s="48" t="s">
        <v>17815</v>
      </c>
      <c r="E111" s="62" t="s">
        <v>17816</v>
      </c>
    </row>
    <row r="112" spans="1:5" x14ac:dyDescent="0.25">
      <c r="A112" s="60" t="s">
        <v>17817</v>
      </c>
    </row>
    <row r="113" spans="1:5" x14ac:dyDescent="0.25">
      <c r="A113" s="42" t="s">
        <v>17359</v>
      </c>
      <c r="B113" s="43" t="s">
        <v>17360</v>
      </c>
      <c r="C113" s="43" t="s">
        <v>17361</v>
      </c>
      <c r="D113" s="44" t="s">
        <v>17818</v>
      </c>
      <c r="E113" s="44" t="s">
        <v>17363</v>
      </c>
    </row>
    <row r="114" spans="1:5" ht="19.5" x14ac:dyDescent="0.25">
      <c r="A114" s="61" t="s">
        <v>17819</v>
      </c>
      <c r="B114" s="50" t="s">
        <v>17820</v>
      </c>
      <c r="C114" s="47" t="s">
        <v>17821</v>
      </c>
      <c r="D114" s="48" t="s">
        <v>17822</v>
      </c>
      <c r="E114" s="62" t="s">
        <v>17823</v>
      </c>
    </row>
    <row r="115" spans="1:5" ht="19.5" x14ac:dyDescent="0.25">
      <c r="A115" s="61" t="s">
        <v>17824</v>
      </c>
      <c r="B115" s="50" t="s">
        <v>17825</v>
      </c>
      <c r="C115" s="47" t="s">
        <v>17826</v>
      </c>
      <c r="D115" s="48" t="s">
        <v>17827</v>
      </c>
      <c r="E115" s="62" t="s">
        <v>17828</v>
      </c>
    </row>
    <row r="116" spans="1:5" ht="19.5" x14ac:dyDescent="0.25">
      <c r="A116" s="61" t="s">
        <v>17829</v>
      </c>
      <c r="B116" s="50" t="s">
        <v>17830</v>
      </c>
      <c r="C116" s="47" t="s">
        <v>17831</v>
      </c>
      <c r="D116" s="48" t="s">
        <v>17832</v>
      </c>
      <c r="E116" s="62" t="s">
        <v>17678</v>
      </c>
    </row>
    <row r="117" spans="1:5" ht="29.25" x14ac:dyDescent="0.25">
      <c r="A117" s="61" t="s">
        <v>17833</v>
      </c>
      <c r="B117" s="50" t="s">
        <v>17834</v>
      </c>
      <c r="C117" s="50" t="s">
        <v>17835</v>
      </c>
      <c r="D117" s="48" t="s">
        <v>17836</v>
      </c>
      <c r="E117" s="62" t="s">
        <v>17837</v>
      </c>
    </row>
    <row r="118" spans="1:5" ht="19.5" x14ac:dyDescent="0.25">
      <c r="A118" s="61" t="s">
        <v>17838</v>
      </c>
      <c r="B118" s="50" t="s">
        <v>17839</v>
      </c>
      <c r="C118" s="50" t="s">
        <v>17835</v>
      </c>
      <c r="D118" s="48" t="s">
        <v>17840</v>
      </c>
      <c r="E118" s="62" t="s">
        <v>17841</v>
      </c>
    </row>
    <row r="119" spans="1:5" ht="19.5" x14ac:dyDescent="0.25">
      <c r="A119" s="61" t="s">
        <v>17842</v>
      </c>
      <c r="B119" s="50" t="s">
        <v>17843</v>
      </c>
      <c r="C119" s="47" t="s">
        <v>17844</v>
      </c>
      <c r="D119" s="48" t="s">
        <v>17845</v>
      </c>
      <c r="E119" s="62" t="s">
        <v>17846</v>
      </c>
    </row>
    <row r="120" spans="1:5" x14ac:dyDescent="0.25">
      <c r="A120" s="60" t="s">
        <v>17847</v>
      </c>
    </row>
    <row r="121" spans="1:5" x14ac:dyDescent="0.25">
      <c r="A121" s="42" t="s">
        <v>17359</v>
      </c>
      <c r="B121" s="43" t="s">
        <v>17360</v>
      </c>
      <c r="C121" s="43" t="s">
        <v>17361</v>
      </c>
      <c r="D121" s="44" t="s">
        <v>17818</v>
      </c>
      <c r="E121" s="44" t="s">
        <v>17363</v>
      </c>
    </row>
    <row r="122" spans="1:5" ht="19.5" x14ac:dyDescent="0.25">
      <c r="A122" s="61" t="s">
        <v>16691</v>
      </c>
      <c r="B122" s="50" t="s">
        <v>17848</v>
      </c>
      <c r="C122" s="47" t="s">
        <v>17849</v>
      </c>
      <c r="D122" s="48" t="s">
        <v>17850</v>
      </c>
      <c r="E122" s="62" t="s">
        <v>17851</v>
      </c>
    </row>
    <row r="123" spans="1:5" ht="19.5" x14ac:dyDescent="0.25">
      <c r="A123" s="61" t="s">
        <v>17852</v>
      </c>
      <c r="B123" s="50" t="s">
        <v>17853</v>
      </c>
      <c r="C123" s="47" t="s">
        <v>17854</v>
      </c>
      <c r="D123" s="48" t="s">
        <v>17855</v>
      </c>
      <c r="E123" s="62" t="s">
        <v>17856</v>
      </c>
    </row>
    <row r="124" spans="1:5" ht="29.25" x14ac:dyDescent="0.25">
      <c r="A124" s="61" t="s">
        <v>17857</v>
      </c>
      <c r="B124" s="50" t="s">
        <v>17858</v>
      </c>
      <c r="C124" s="50" t="s">
        <v>17859</v>
      </c>
      <c r="D124" s="48" t="s">
        <v>17860</v>
      </c>
      <c r="E124" s="62" t="s">
        <v>17861</v>
      </c>
    </row>
    <row r="125" spans="1:5" ht="19.5" x14ac:dyDescent="0.25">
      <c r="A125" s="61" t="s">
        <v>17862</v>
      </c>
      <c r="B125" s="50" t="s">
        <v>17863</v>
      </c>
      <c r="C125" s="47" t="s">
        <v>17864</v>
      </c>
      <c r="D125" s="48" t="s">
        <v>17865</v>
      </c>
      <c r="E125" s="62" t="s">
        <v>17866</v>
      </c>
    </row>
    <row r="126" spans="1:5" ht="19.5" x14ac:dyDescent="0.25">
      <c r="A126" s="61" t="s">
        <v>17867</v>
      </c>
      <c r="B126" s="50" t="s">
        <v>17868</v>
      </c>
      <c r="C126" s="50" t="s">
        <v>17869</v>
      </c>
      <c r="D126" s="48" t="s">
        <v>17870</v>
      </c>
      <c r="E126" s="62" t="s">
        <v>17871</v>
      </c>
    </row>
    <row r="127" spans="1:5" ht="19.5" x14ac:dyDescent="0.25">
      <c r="A127" s="61" t="s">
        <v>17872</v>
      </c>
      <c r="B127" s="50" t="s">
        <v>17873</v>
      </c>
      <c r="C127" s="50" t="s">
        <v>17874</v>
      </c>
      <c r="D127" s="48" t="s">
        <v>17875</v>
      </c>
      <c r="E127" s="62" t="s">
        <v>17876</v>
      </c>
    </row>
    <row r="128" spans="1:5" ht="30" x14ac:dyDescent="0.25">
      <c r="A128" s="61" t="s">
        <v>17877</v>
      </c>
      <c r="B128" s="50" t="s">
        <v>17878</v>
      </c>
      <c r="C128" s="47" t="s">
        <v>17879</v>
      </c>
      <c r="D128" s="48" t="s">
        <v>17880</v>
      </c>
      <c r="E128" s="62" t="s">
        <v>17881</v>
      </c>
    </row>
    <row r="129" spans="1:5" ht="19.5" x14ac:dyDescent="0.25">
      <c r="A129" s="61" t="s">
        <v>17882</v>
      </c>
      <c r="B129" s="50" t="s">
        <v>17883</v>
      </c>
      <c r="C129" s="47" t="s">
        <v>17884</v>
      </c>
      <c r="D129" s="48" t="s">
        <v>17885</v>
      </c>
      <c r="E129" s="62" t="s">
        <v>17882</v>
      </c>
    </row>
    <row r="130" spans="1:5" x14ac:dyDescent="0.25">
      <c r="A130" s="61" t="s">
        <v>17886</v>
      </c>
      <c r="B130" s="50" t="s">
        <v>17887</v>
      </c>
      <c r="C130" s="47" t="s">
        <v>17888</v>
      </c>
      <c r="D130" s="48" t="s">
        <v>17889</v>
      </c>
      <c r="E130" s="62" t="s">
        <v>17890</v>
      </c>
    </row>
    <row r="131" spans="1:5" ht="29.25" x14ac:dyDescent="0.25">
      <c r="A131" s="61" t="s">
        <v>17891</v>
      </c>
      <c r="B131" s="50" t="s">
        <v>17892</v>
      </c>
      <c r="C131" s="47" t="s">
        <v>17893</v>
      </c>
      <c r="D131" s="48" t="s">
        <v>17894</v>
      </c>
      <c r="E131" s="62" t="s">
        <v>17895</v>
      </c>
    </row>
    <row r="132" spans="1:5" ht="19.5" x14ac:dyDescent="0.25">
      <c r="A132" s="61" t="s">
        <v>17896</v>
      </c>
      <c r="B132" s="50" t="s">
        <v>17897</v>
      </c>
      <c r="C132" s="47" t="s">
        <v>17898</v>
      </c>
      <c r="D132" s="48" t="s">
        <v>17899</v>
      </c>
      <c r="E132" s="62" t="s">
        <v>17900</v>
      </c>
    </row>
    <row r="133" spans="1:5" x14ac:dyDescent="0.25">
      <c r="A133" s="60" t="s">
        <v>17901</v>
      </c>
    </row>
    <row r="134" spans="1:5" x14ac:dyDescent="0.25">
      <c r="A134" s="42" t="s">
        <v>17359</v>
      </c>
      <c r="B134" s="43" t="s">
        <v>17360</v>
      </c>
      <c r="C134" s="43" t="s">
        <v>17361</v>
      </c>
      <c r="D134" s="44" t="s">
        <v>17818</v>
      </c>
      <c r="E134" s="44" t="s">
        <v>17363</v>
      </c>
    </row>
    <row r="135" spans="1:5" ht="22.5" x14ac:dyDescent="0.25">
      <c r="A135" s="45" t="s">
        <v>17902</v>
      </c>
      <c r="B135" s="46" t="s">
        <v>17903</v>
      </c>
      <c r="C135" s="46" t="s">
        <v>17904</v>
      </c>
      <c r="D135" s="48" t="s">
        <v>17905</v>
      </c>
      <c r="E135" s="49" t="s">
        <v>17906</v>
      </c>
    </row>
    <row r="136" spans="1:5" ht="60" x14ac:dyDescent="0.25">
      <c r="A136" s="45" t="s">
        <v>17907</v>
      </c>
      <c r="B136" s="46" t="s">
        <v>17908</v>
      </c>
      <c r="C136" s="47" t="s">
        <v>17909</v>
      </c>
      <c r="D136" s="48" t="s">
        <v>17910</v>
      </c>
      <c r="E136" s="49" t="s">
        <v>17911</v>
      </c>
    </row>
    <row r="137" spans="1:5" ht="22.5" x14ac:dyDescent="0.25">
      <c r="A137" s="45" t="s">
        <v>17912</v>
      </c>
      <c r="B137" s="46" t="s">
        <v>17913</v>
      </c>
      <c r="C137" s="47" t="s">
        <v>17914</v>
      </c>
      <c r="D137" s="48" t="s">
        <v>17915</v>
      </c>
      <c r="E137" s="49" t="s">
        <v>17916</v>
      </c>
    </row>
    <row r="138" spans="1:5" x14ac:dyDescent="0.25">
      <c r="A138" s="45" t="s">
        <v>17917</v>
      </c>
      <c r="B138" s="46" t="s">
        <v>17918</v>
      </c>
      <c r="C138" s="47" t="s">
        <v>17919</v>
      </c>
      <c r="D138" s="48" t="s">
        <v>17822</v>
      </c>
      <c r="E138" s="49" t="s">
        <v>17823</v>
      </c>
    </row>
    <row r="139" spans="1:5" ht="22.5" x14ac:dyDescent="0.25">
      <c r="A139" s="45" t="s">
        <v>17920</v>
      </c>
      <c r="B139" s="46" t="s">
        <v>17921</v>
      </c>
      <c r="C139" s="47" t="s">
        <v>17922</v>
      </c>
      <c r="D139" s="48" t="s">
        <v>17923</v>
      </c>
      <c r="E139" s="49" t="s">
        <v>17924</v>
      </c>
    </row>
    <row r="140" spans="1:5" ht="22.5" x14ac:dyDescent="0.25">
      <c r="A140" s="45" t="s">
        <v>17925</v>
      </c>
      <c r="B140" s="46" t="s">
        <v>17926</v>
      </c>
      <c r="C140" s="46" t="s">
        <v>17927</v>
      </c>
      <c r="D140" s="48" t="s">
        <v>17928</v>
      </c>
      <c r="E140" s="49" t="s">
        <v>17929</v>
      </c>
    </row>
    <row r="141" spans="1:5" x14ac:dyDescent="0.25">
      <c r="A141" s="45" t="s">
        <v>17930</v>
      </c>
      <c r="B141" s="46" t="s">
        <v>17931</v>
      </c>
      <c r="C141" s="47" t="s">
        <v>17932</v>
      </c>
      <c r="D141" s="48" t="s">
        <v>17933</v>
      </c>
      <c r="E141" s="49" t="s">
        <v>17934</v>
      </c>
    </row>
    <row r="142" spans="1:5" ht="22.5" x14ac:dyDescent="0.25">
      <c r="A142" s="45" t="s">
        <v>17935</v>
      </c>
      <c r="B142" s="46" t="s">
        <v>17936</v>
      </c>
      <c r="C142" s="47" t="s">
        <v>17937</v>
      </c>
      <c r="D142" s="48" t="s">
        <v>17938</v>
      </c>
      <c r="E142" s="49" t="s">
        <v>17939</v>
      </c>
    </row>
    <row r="143" spans="1:5" x14ac:dyDescent="0.25">
      <c r="A143" s="45" t="s">
        <v>17940</v>
      </c>
      <c r="B143" s="46" t="s">
        <v>17941</v>
      </c>
      <c r="C143" s="47" t="s">
        <v>17942</v>
      </c>
      <c r="D143" s="48" t="s">
        <v>17943</v>
      </c>
      <c r="E143" s="49" t="s">
        <v>17944</v>
      </c>
    </row>
    <row r="144" spans="1:5" ht="45" x14ac:dyDescent="0.25">
      <c r="A144" s="45" t="s">
        <v>17945</v>
      </c>
      <c r="B144" s="46" t="s">
        <v>17946</v>
      </c>
      <c r="C144" s="46" t="s">
        <v>17947</v>
      </c>
      <c r="D144" s="48" t="s">
        <v>17948</v>
      </c>
      <c r="E144" s="49" t="s">
        <v>17949</v>
      </c>
    </row>
    <row r="145" spans="1:5" x14ac:dyDescent="0.25">
      <c r="A145" s="45" t="s">
        <v>17945</v>
      </c>
      <c r="B145" s="46" t="s">
        <v>17946</v>
      </c>
      <c r="C145" s="46" t="s">
        <v>17553</v>
      </c>
      <c r="D145" s="48" t="s">
        <v>17950</v>
      </c>
      <c r="E145" s="49" t="s">
        <v>17951</v>
      </c>
    </row>
    <row r="146" spans="1:5" x14ac:dyDescent="0.25">
      <c r="A146" s="45" t="s">
        <v>17945</v>
      </c>
      <c r="B146" s="46" t="s">
        <v>17946</v>
      </c>
      <c r="C146" s="56" t="s">
        <v>17574</v>
      </c>
      <c r="D146" s="48" t="s">
        <v>17952</v>
      </c>
      <c r="E146" s="49" t="s">
        <v>17953</v>
      </c>
    </row>
    <row r="147" spans="1:5" ht="22.5" x14ac:dyDescent="0.25">
      <c r="A147" s="45" t="s">
        <v>17954</v>
      </c>
      <c r="B147" s="46" t="s">
        <v>17921</v>
      </c>
      <c r="C147" s="66" t="s">
        <v>17955</v>
      </c>
      <c r="D147" s="48" t="s">
        <v>17956</v>
      </c>
      <c r="E147" s="49" t="s">
        <v>17957</v>
      </c>
    </row>
    <row r="148" spans="1:5" ht="22.5" x14ac:dyDescent="0.25">
      <c r="A148" s="45" t="s">
        <v>17958</v>
      </c>
      <c r="B148" s="46" t="s">
        <v>17959</v>
      </c>
      <c r="C148" s="47" t="s">
        <v>17960</v>
      </c>
      <c r="D148" s="48" t="s">
        <v>17961</v>
      </c>
      <c r="E148" s="49" t="s">
        <v>17962</v>
      </c>
    </row>
    <row r="149" spans="1:5" x14ac:dyDescent="0.25">
      <c r="A149" s="60" t="s">
        <v>17963</v>
      </c>
    </row>
    <row r="150" spans="1:5" x14ac:dyDescent="0.25">
      <c r="A150" s="42" t="s">
        <v>17359</v>
      </c>
      <c r="B150" s="43" t="s">
        <v>17360</v>
      </c>
      <c r="C150" s="43" t="s">
        <v>17361</v>
      </c>
      <c r="D150" s="44" t="s">
        <v>17818</v>
      </c>
      <c r="E150" s="44" t="s">
        <v>17363</v>
      </c>
    </row>
    <row r="151" spans="1:5" x14ac:dyDescent="0.25">
      <c r="A151" s="45" t="s">
        <v>17964</v>
      </c>
      <c r="B151" s="46" t="s">
        <v>17965</v>
      </c>
      <c r="C151" s="47" t="s">
        <v>17966</v>
      </c>
      <c r="D151" s="48" t="s">
        <v>17967</v>
      </c>
      <c r="E151" s="49" t="s">
        <v>17968</v>
      </c>
    </row>
    <row r="152" spans="1:5" x14ac:dyDescent="0.25">
      <c r="A152" s="45" t="s">
        <v>17969</v>
      </c>
      <c r="B152" s="46" t="s">
        <v>17965</v>
      </c>
      <c r="C152" s="47" t="s">
        <v>17970</v>
      </c>
      <c r="D152" s="48" t="s">
        <v>17971</v>
      </c>
      <c r="E152" s="49" t="s">
        <v>17969</v>
      </c>
    </row>
    <row r="153" spans="1:5" x14ac:dyDescent="0.25">
      <c r="A153" s="45" t="s">
        <v>17972</v>
      </c>
      <c r="B153" s="46" t="s">
        <v>17965</v>
      </c>
      <c r="C153" s="47" t="s">
        <v>17973</v>
      </c>
      <c r="D153" s="48" t="s">
        <v>17974</v>
      </c>
      <c r="E153" s="49" t="s">
        <v>17975</v>
      </c>
    </row>
    <row r="154" spans="1:5" ht="60" x14ac:dyDescent="0.25">
      <c r="A154" s="45" t="s">
        <v>17976</v>
      </c>
      <c r="B154" s="46" t="s">
        <v>17977</v>
      </c>
      <c r="C154" s="47" t="s">
        <v>17978</v>
      </c>
      <c r="D154" s="48" t="s">
        <v>17979</v>
      </c>
      <c r="E154" s="49" t="s">
        <v>17980</v>
      </c>
    </row>
    <row r="155" spans="1:5" x14ac:dyDescent="0.25">
      <c r="A155" s="45" t="s">
        <v>17981</v>
      </c>
      <c r="B155" s="46" t="s">
        <v>17982</v>
      </c>
      <c r="C155" s="47" t="s">
        <v>17983</v>
      </c>
      <c r="D155" s="48" t="s">
        <v>17984</v>
      </c>
      <c r="E155" s="49" t="s">
        <v>17985</v>
      </c>
    </row>
    <row r="156" spans="1:5" x14ac:dyDescent="0.25">
      <c r="A156" s="45" t="s">
        <v>17986</v>
      </c>
      <c r="B156" s="46" t="s">
        <v>17987</v>
      </c>
      <c r="C156" s="46" t="s">
        <v>17988</v>
      </c>
      <c r="E156" s="49" t="s">
        <v>17989</v>
      </c>
    </row>
    <row r="157" spans="1:5" x14ac:dyDescent="0.25">
      <c r="A157" s="45" t="s">
        <v>17990</v>
      </c>
      <c r="B157" s="46" t="s">
        <v>17991</v>
      </c>
      <c r="C157" s="46" t="s">
        <v>17988</v>
      </c>
      <c r="E157" s="49" t="s">
        <v>17992</v>
      </c>
    </row>
    <row r="158" spans="1:5" x14ac:dyDescent="0.25">
      <c r="A158" s="45" t="s">
        <v>17993</v>
      </c>
      <c r="B158" s="46" t="s">
        <v>17994</v>
      </c>
      <c r="C158" s="47" t="s">
        <v>17995</v>
      </c>
      <c r="D158" s="48" t="s">
        <v>17996</v>
      </c>
      <c r="E158" s="49" t="s">
        <v>17997</v>
      </c>
    </row>
    <row r="159" spans="1:5" ht="33.75" x14ac:dyDescent="0.25">
      <c r="A159" s="45" t="s">
        <v>17998</v>
      </c>
      <c r="B159" s="46" t="s">
        <v>17999</v>
      </c>
      <c r="C159" s="47" t="s">
        <v>18000</v>
      </c>
      <c r="D159" s="48" t="s">
        <v>18001</v>
      </c>
      <c r="E159" s="49" t="s">
        <v>18002</v>
      </c>
    </row>
    <row r="160" spans="1:5" ht="22.5" x14ac:dyDescent="0.25">
      <c r="A160" s="45" t="s">
        <v>18003</v>
      </c>
      <c r="B160" s="46" t="s">
        <v>18004</v>
      </c>
      <c r="C160" s="47" t="s">
        <v>18005</v>
      </c>
      <c r="D160" s="48" t="s">
        <v>18006</v>
      </c>
      <c r="E160" s="49" t="s">
        <v>18007</v>
      </c>
    </row>
    <row r="161" spans="1:5" x14ac:dyDescent="0.25">
      <c r="A161" s="45" t="s">
        <v>18008</v>
      </c>
      <c r="B161" s="46" t="s">
        <v>18009</v>
      </c>
      <c r="C161" s="47" t="s">
        <v>18010</v>
      </c>
      <c r="D161" s="48" t="s">
        <v>18011</v>
      </c>
      <c r="E161" s="49" t="s">
        <v>18012</v>
      </c>
    </row>
    <row r="162" spans="1:5" ht="22.5" x14ac:dyDescent="0.25">
      <c r="A162" s="45" t="s">
        <v>18013</v>
      </c>
      <c r="B162" s="46" t="s">
        <v>18014</v>
      </c>
      <c r="C162" s="47" t="s">
        <v>18015</v>
      </c>
      <c r="D162" s="48" t="s">
        <v>18016</v>
      </c>
      <c r="E162" s="49" t="s">
        <v>18017</v>
      </c>
    </row>
    <row r="163" spans="1:5" x14ac:dyDescent="0.25">
      <c r="A163" s="45" t="s">
        <v>18018</v>
      </c>
      <c r="B163" s="46" t="s">
        <v>18019</v>
      </c>
      <c r="C163" s="46" t="s">
        <v>18020</v>
      </c>
      <c r="D163" s="48" t="s">
        <v>18021</v>
      </c>
      <c r="E163" s="49" t="s">
        <v>18018</v>
      </c>
    </row>
    <row r="164" spans="1:5" x14ac:dyDescent="0.25">
      <c r="A164" s="45" t="s">
        <v>18022</v>
      </c>
      <c r="B164" s="46" t="s">
        <v>18023</v>
      </c>
      <c r="C164" s="47" t="s">
        <v>18024</v>
      </c>
      <c r="D164" s="48" t="s">
        <v>18025</v>
      </c>
      <c r="E164" s="49" t="s">
        <v>18026</v>
      </c>
    </row>
    <row r="165" spans="1:5" ht="22.5" x14ac:dyDescent="0.25">
      <c r="A165" s="45" t="s">
        <v>18026</v>
      </c>
      <c r="B165" s="46" t="s">
        <v>18027</v>
      </c>
      <c r="C165" s="47" t="s">
        <v>18028</v>
      </c>
      <c r="D165" s="48" t="s">
        <v>18025</v>
      </c>
      <c r="E165" s="49" t="s">
        <v>18026</v>
      </c>
    </row>
    <row r="166" spans="1:5" ht="22.5" x14ac:dyDescent="0.25">
      <c r="A166" s="45" t="s">
        <v>18029</v>
      </c>
      <c r="B166" s="46" t="s">
        <v>18030</v>
      </c>
      <c r="C166" s="46" t="s">
        <v>18031</v>
      </c>
      <c r="D166" s="48" t="s">
        <v>18032</v>
      </c>
      <c r="E166" s="67" t="s">
        <v>18029</v>
      </c>
    </row>
    <row r="167" spans="1:5" x14ac:dyDescent="0.25">
      <c r="A167" s="45" t="s">
        <v>18033</v>
      </c>
      <c r="B167" s="46" t="s">
        <v>18034</v>
      </c>
      <c r="C167" s="47" t="s">
        <v>18035</v>
      </c>
      <c r="D167" s="48" t="s">
        <v>18036</v>
      </c>
      <c r="E167" s="49" t="s">
        <v>18037</v>
      </c>
    </row>
    <row r="168" spans="1:5" x14ac:dyDescent="0.25">
      <c r="A168" s="45" t="s">
        <v>18038</v>
      </c>
      <c r="B168" s="46" t="s">
        <v>18039</v>
      </c>
      <c r="C168" s="47" t="s">
        <v>18040</v>
      </c>
      <c r="D168" s="48" t="s">
        <v>18041</v>
      </c>
      <c r="E168" s="49" t="s">
        <v>18042</v>
      </c>
    </row>
    <row r="169" spans="1:5" x14ac:dyDescent="0.25">
      <c r="A169" s="45" t="s">
        <v>18043</v>
      </c>
      <c r="B169" s="46" t="s">
        <v>18044</v>
      </c>
      <c r="C169" s="47" t="s">
        <v>18045</v>
      </c>
      <c r="D169" s="48" t="s">
        <v>18046</v>
      </c>
      <c r="E169" s="49" t="s">
        <v>18047</v>
      </c>
    </row>
    <row r="170" spans="1:5" ht="22.5" x14ac:dyDescent="0.25">
      <c r="A170" s="45" t="s">
        <v>18048</v>
      </c>
      <c r="B170" s="46" t="s">
        <v>18049</v>
      </c>
      <c r="C170" s="47" t="s">
        <v>18050</v>
      </c>
      <c r="D170" s="48" t="s">
        <v>18051</v>
      </c>
      <c r="E170" s="49" t="s">
        <v>18052</v>
      </c>
    </row>
    <row r="171" spans="1:5" x14ac:dyDescent="0.25">
      <c r="A171" s="56" t="s">
        <v>18053</v>
      </c>
    </row>
    <row r="172" spans="1:5" x14ac:dyDescent="0.25">
      <c r="A172" s="42" t="s">
        <v>17359</v>
      </c>
      <c r="B172" s="43" t="s">
        <v>17360</v>
      </c>
      <c r="C172" s="43" t="s">
        <v>17361</v>
      </c>
      <c r="D172" s="44" t="s">
        <v>17818</v>
      </c>
      <c r="E172" s="44" t="s">
        <v>17363</v>
      </c>
    </row>
    <row r="173" spans="1:5" ht="30" x14ac:dyDescent="0.25">
      <c r="A173" s="45" t="s">
        <v>18054</v>
      </c>
      <c r="B173" s="46" t="s">
        <v>18055</v>
      </c>
      <c r="C173" s="47" t="s">
        <v>18056</v>
      </c>
      <c r="D173" s="48" t="s">
        <v>18057</v>
      </c>
      <c r="E173" s="49" t="s">
        <v>18054</v>
      </c>
    </row>
    <row r="174" spans="1:5" ht="33.75" x14ac:dyDescent="0.25">
      <c r="A174" s="45" t="s">
        <v>18058</v>
      </c>
      <c r="B174" s="46" t="s">
        <v>18059</v>
      </c>
      <c r="C174" s="47" t="s">
        <v>18060</v>
      </c>
      <c r="D174" s="48" t="s">
        <v>18061</v>
      </c>
      <c r="E174" s="49" t="s">
        <v>18058</v>
      </c>
    </row>
    <row r="175" spans="1:5" ht="22.5" x14ac:dyDescent="0.25">
      <c r="A175" s="45" t="s">
        <v>18062</v>
      </c>
      <c r="B175" s="46" t="s">
        <v>18063</v>
      </c>
      <c r="C175" s="46" t="s">
        <v>18064</v>
      </c>
      <c r="D175" s="48" t="s">
        <v>18065</v>
      </c>
      <c r="E175" s="49" t="s">
        <v>18066</v>
      </c>
    </row>
    <row r="176" spans="1:5" x14ac:dyDescent="0.25">
      <c r="A176" s="45" t="s">
        <v>18067</v>
      </c>
      <c r="B176" s="46" t="s">
        <v>18068</v>
      </c>
      <c r="C176" s="47" t="s">
        <v>18069</v>
      </c>
      <c r="D176" s="48" t="s">
        <v>18070</v>
      </c>
      <c r="E176" s="49" t="s">
        <v>18071</v>
      </c>
    </row>
    <row r="177" spans="1:5" x14ac:dyDescent="0.25">
      <c r="A177" s="45" t="s">
        <v>18072</v>
      </c>
      <c r="B177" s="46" t="s">
        <v>18073</v>
      </c>
      <c r="C177" s="47" t="s">
        <v>18074</v>
      </c>
      <c r="D177" s="48" t="s">
        <v>18075</v>
      </c>
      <c r="E177" s="49" t="s">
        <v>18076</v>
      </c>
    </row>
    <row r="178" spans="1:5" ht="22.5" x14ac:dyDescent="0.25">
      <c r="A178" s="45" t="s">
        <v>18077</v>
      </c>
      <c r="B178" s="46" t="s">
        <v>18078</v>
      </c>
      <c r="C178" s="46" t="s">
        <v>18079</v>
      </c>
      <c r="D178" s="48" t="s">
        <v>18080</v>
      </c>
      <c r="E178" s="49" t="s">
        <v>18081</v>
      </c>
    </row>
    <row r="179" spans="1:5" x14ac:dyDescent="0.25">
      <c r="A179" s="45" t="s">
        <v>18082</v>
      </c>
      <c r="B179" s="46" t="s">
        <v>18083</v>
      </c>
      <c r="C179" s="47" t="s">
        <v>18084</v>
      </c>
      <c r="D179" s="48" t="s">
        <v>18085</v>
      </c>
      <c r="E179" s="49" t="s">
        <v>18086</v>
      </c>
    </row>
    <row r="180" spans="1:5" ht="22.5" x14ac:dyDescent="0.25">
      <c r="A180" s="45" t="s">
        <v>18087</v>
      </c>
      <c r="B180" s="46" t="s">
        <v>18063</v>
      </c>
      <c r="C180" s="47" t="s">
        <v>18088</v>
      </c>
      <c r="D180" s="48" t="s">
        <v>17763</v>
      </c>
      <c r="E180" s="49" t="s">
        <v>17764</v>
      </c>
    </row>
    <row r="181" spans="1:5" x14ac:dyDescent="0.25">
      <c r="A181" s="45" t="s">
        <v>18089</v>
      </c>
      <c r="B181" s="46" t="s">
        <v>18090</v>
      </c>
      <c r="C181" s="47" t="s">
        <v>18091</v>
      </c>
      <c r="D181" s="48" t="s">
        <v>18092</v>
      </c>
      <c r="E181" s="49" t="s">
        <v>18093</v>
      </c>
    </row>
    <row r="182" spans="1:5" ht="30" x14ac:dyDescent="0.25">
      <c r="A182" s="45" t="s">
        <v>18094</v>
      </c>
      <c r="B182" s="46" t="s">
        <v>18095</v>
      </c>
      <c r="C182" s="47" t="s">
        <v>18096</v>
      </c>
      <c r="D182" s="48" t="s">
        <v>18097</v>
      </c>
      <c r="E182" s="49" t="s">
        <v>18098</v>
      </c>
    </row>
    <row r="183" spans="1:5" x14ac:dyDescent="0.25">
      <c r="A183" s="45" t="s">
        <v>18099</v>
      </c>
      <c r="B183" s="46" t="s">
        <v>18100</v>
      </c>
      <c r="C183" s="46" t="s">
        <v>18101</v>
      </c>
      <c r="D183" s="48" t="s">
        <v>18102</v>
      </c>
      <c r="E183" s="49" t="s">
        <v>18103</v>
      </c>
    </row>
    <row r="184" spans="1:5" ht="22.5" x14ac:dyDescent="0.25">
      <c r="A184" s="45" t="s">
        <v>18104</v>
      </c>
      <c r="B184" s="46" t="s">
        <v>18105</v>
      </c>
      <c r="C184" s="46" t="s">
        <v>18106</v>
      </c>
      <c r="D184" s="48" t="s">
        <v>18107</v>
      </c>
      <c r="E184" s="49" t="s">
        <v>18108</v>
      </c>
    </row>
    <row r="185" spans="1:5" x14ac:dyDescent="0.25">
      <c r="A185" s="45" t="s">
        <v>18109</v>
      </c>
      <c r="B185" s="46" t="s">
        <v>18110</v>
      </c>
      <c r="C185" s="47" t="s">
        <v>18111</v>
      </c>
      <c r="D185" s="48" t="s">
        <v>18112</v>
      </c>
      <c r="E185" s="49" t="s">
        <v>18113</v>
      </c>
    </row>
    <row r="186" spans="1:5" ht="22.5" x14ac:dyDescent="0.25">
      <c r="A186" s="45" t="s">
        <v>18114</v>
      </c>
      <c r="B186" s="46" t="s">
        <v>18115</v>
      </c>
      <c r="C186" s="47" t="s">
        <v>18116</v>
      </c>
      <c r="D186" s="48" t="s">
        <v>18117</v>
      </c>
      <c r="E186" s="49" t="s">
        <v>18118</v>
      </c>
    </row>
    <row r="187" spans="1:5" ht="22.5" x14ac:dyDescent="0.25">
      <c r="A187" s="45" t="s">
        <v>18119</v>
      </c>
      <c r="B187" s="46" t="s">
        <v>18120</v>
      </c>
      <c r="C187" s="47" t="s">
        <v>18121</v>
      </c>
      <c r="D187" s="48" t="s">
        <v>18122</v>
      </c>
      <c r="E187" s="49" t="s">
        <v>18123</v>
      </c>
    </row>
    <row r="188" spans="1:5" x14ac:dyDescent="0.25">
      <c r="A188" s="45" t="s">
        <v>18124</v>
      </c>
      <c r="B188" s="46" t="s">
        <v>18125</v>
      </c>
      <c r="C188" s="47" t="s">
        <v>18126</v>
      </c>
      <c r="D188" s="48" t="s">
        <v>18127</v>
      </c>
      <c r="E188" s="49" t="s">
        <v>18128</v>
      </c>
    </row>
    <row r="189" spans="1:5" ht="22.5" x14ac:dyDescent="0.25">
      <c r="A189" s="45" t="s">
        <v>18129</v>
      </c>
      <c r="B189" s="46" t="s">
        <v>18130</v>
      </c>
      <c r="C189" s="46" t="s">
        <v>18131</v>
      </c>
      <c r="D189" s="48" t="s">
        <v>18132</v>
      </c>
      <c r="E189" s="49" t="s">
        <v>18133</v>
      </c>
    </row>
    <row r="190" spans="1:5" x14ac:dyDescent="0.25">
      <c r="A190" s="45" t="s">
        <v>18134</v>
      </c>
      <c r="B190" s="46" t="s">
        <v>18135</v>
      </c>
      <c r="C190" s="47" t="s">
        <v>18136</v>
      </c>
      <c r="D190" s="48" t="s">
        <v>18137</v>
      </c>
      <c r="E190" s="49" t="s">
        <v>18138</v>
      </c>
    </row>
    <row r="191" spans="1:5" ht="22.5" x14ac:dyDescent="0.25">
      <c r="A191" s="45" t="s">
        <v>18139</v>
      </c>
      <c r="B191" s="46" t="s">
        <v>18140</v>
      </c>
      <c r="C191" s="47" t="s">
        <v>18141</v>
      </c>
      <c r="D191" s="48" t="s">
        <v>18142</v>
      </c>
      <c r="E191" s="49" t="s">
        <v>18143</v>
      </c>
    </row>
    <row r="192" spans="1:5" ht="22.5" x14ac:dyDescent="0.25">
      <c r="A192" s="45" t="s">
        <v>18144</v>
      </c>
      <c r="B192" s="46" t="s">
        <v>18063</v>
      </c>
      <c r="C192" s="47" t="s">
        <v>18145</v>
      </c>
      <c r="D192" s="48" t="s">
        <v>18146</v>
      </c>
      <c r="E192" s="49" t="s">
        <v>18147</v>
      </c>
    </row>
    <row r="193" spans="1:5" ht="22.5" x14ac:dyDescent="0.25">
      <c r="A193" s="45" t="s">
        <v>18148</v>
      </c>
      <c r="B193" s="46" t="s">
        <v>18149</v>
      </c>
      <c r="C193" s="47" t="s">
        <v>18150</v>
      </c>
      <c r="D193" s="48" t="s">
        <v>18151</v>
      </c>
      <c r="E193" s="49" t="s">
        <v>18152</v>
      </c>
    </row>
    <row r="194" spans="1:5" ht="22.5" x14ac:dyDescent="0.25">
      <c r="A194" s="45" t="s">
        <v>18153</v>
      </c>
      <c r="B194" s="46" t="s">
        <v>18154</v>
      </c>
      <c r="C194" s="47" t="s">
        <v>18155</v>
      </c>
      <c r="D194" s="48" t="s">
        <v>18156</v>
      </c>
      <c r="E194" s="49" t="s">
        <v>18157</v>
      </c>
    </row>
    <row r="195" spans="1:5" x14ac:dyDescent="0.25">
      <c r="A195" s="45" t="s">
        <v>18158</v>
      </c>
      <c r="B195" s="46" t="s">
        <v>18158</v>
      </c>
      <c r="C195" s="47" t="s">
        <v>18159</v>
      </c>
      <c r="D195" s="48" t="s">
        <v>18160</v>
      </c>
      <c r="E195" s="49" t="s">
        <v>18161</v>
      </c>
    </row>
    <row r="196" spans="1:5" x14ac:dyDescent="0.25">
      <c r="A196" s="45" t="s">
        <v>18162</v>
      </c>
      <c r="B196" s="46" t="s">
        <v>18163</v>
      </c>
      <c r="C196" s="47" t="s">
        <v>18164</v>
      </c>
      <c r="D196" s="48" t="s">
        <v>18165</v>
      </c>
      <c r="E196" s="49" t="s">
        <v>18166</v>
      </c>
    </row>
    <row r="197" spans="1:5" ht="22.5" x14ac:dyDescent="0.25">
      <c r="A197" s="45" t="s">
        <v>18167</v>
      </c>
      <c r="B197" s="46" t="s">
        <v>18168</v>
      </c>
      <c r="C197" s="47" t="s">
        <v>18169</v>
      </c>
      <c r="D197" s="48" t="s">
        <v>18170</v>
      </c>
      <c r="E197" s="49" t="s">
        <v>18171</v>
      </c>
    </row>
    <row r="198" spans="1:5" ht="22.5" x14ac:dyDescent="0.25">
      <c r="A198" s="45" t="s">
        <v>18172</v>
      </c>
      <c r="B198" s="46" t="s">
        <v>18173</v>
      </c>
      <c r="C198" s="47" t="s">
        <v>18174</v>
      </c>
      <c r="D198" s="48" t="s">
        <v>18175</v>
      </c>
      <c r="E198" s="49" t="s">
        <v>18176</v>
      </c>
    </row>
    <row r="199" spans="1:5" x14ac:dyDescent="0.25">
      <c r="A199" s="60" t="s">
        <v>18177</v>
      </c>
    </row>
    <row r="200" spans="1:5" x14ac:dyDescent="0.25">
      <c r="A200" s="42" t="s">
        <v>17359</v>
      </c>
      <c r="B200" s="43" t="s">
        <v>17360</v>
      </c>
      <c r="C200" s="43" t="s">
        <v>17361</v>
      </c>
      <c r="D200" s="44" t="s">
        <v>17818</v>
      </c>
      <c r="E200" s="44" t="s">
        <v>17363</v>
      </c>
    </row>
    <row r="201" spans="1:5" ht="33.75" x14ac:dyDescent="0.25">
      <c r="A201" s="45" t="s">
        <v>18178</v>
      </c>
      <c r="B201" s="46" t="s">
        <v>18179</v>
      </c>
      <c r="C201" s="47" t="s">
        <v>18180</v>
      </c>
      <c r="D201" s="48" t="s">
        <v>18181</v>
      </c>
      <c r="E201" s="49" t="s">
        <v>18182</v>
      </c>
    </row>
    <row r="202" spans="1:5" ht="22.5" x14ac:dyDescent="0.25">
      <c r="A202" s="45" t="s">
        <v>18183</v>
      </c>
      <c r="B202" s="46" t="s">
        <v>18184</v>
      </c>
      <c r="C202" s="47" t="s">
        <v>18185</v>
      </c>
      <c r="D202" s="48" t="s">
        <v>18186</v>
      </c>
      <c r="E202" s="49" t="s">
        <v>18187</v>
      </c>
    </row>
    <row r="203" spans="1:5" ht="22.5" x14ac:dyDescent="0.25">
      <c r="A203" s="45" t="s">
        <v>18188</v>
      </c>
      <c r="B203" s="46" t="s">
        <v>18189</v>
      </c>
      <c r="C203" s="46" t="s">
        <v>18190</v>
      </c>
      <c r="D203" s="48" t="s">
        <v>18191</v>
      </c>
      <c r="E203" s="49" t="s">
        <v>18192</v>
      </c>
    </row>
    <row r="204" spans="1:5" ht="22.5" x14ac:dyDescent="0.25">
      <c r="A204" s="45" t="s">
        <v>18193</v>
      </c>
      <c r="B204" s="46" t="s">
        <v>18189</v>
      </c>
      <c r="C204" s="46" t="s">
        <v>18194</v>
      </c>
      <c r="D204" s="48" t="s">
        <v>18195</v>
      </c>
      <c r="E204" s="49" t="s">
        <v>18196</v>
      </c>
    </row>
    <row r="205" spans="1:5" x14ac:dyDescent="0.25">
      <c r="A205" s="45" t="s">
        <v>18197</v>
      </c>
      <c r="B205" s="46" t="s">
        <v>18198</v>
      </c>
      <c r="C205" s="47" t="s">
        <v>18199</v>
      </c>
      <c r="D205" s="48" t="s">
        <v>18200</v>
      </c>
      <c r="E205" s="49" t="s">
        <v>18201</v>
      </c>
    </row>
    <row r="206" spans="1:5" ht="22.5" x14ac:dyDescent="0.25">
      <c r="A206" s="45" t="s">
        <v>18202</v>
      </c>
      <c r="B206" s="46" t="s">
        <v>18203</v>
      </c>
      <c r="C206" s="47" t="s">
        <v>18204</v>
      </c>
      <c r="D206" s="48" t="s">
        <v>18205</v>
      </c>
      <c r="E206" s="49" t="s">
        <v>18206</v>
      </c>
    </row>
    <row r="207" spans="1:5" ht="22.5" x14ac:dyDescent="0.25">
      <c r="A207" s="45" t="s">
        <v>18207</v>
      </c>
      <c r="B207" s="46" t="s">
        <v>18208</v>
      </c>
      <c r="C207" s="47" t="s">
        <v>18209</v>
      </c>
      <c r="D207" s="48" t="s">
        <v>18210</v>
      </c>
      <c r="E207" s="49" t="s">
        <v>18211</v>
      </c>
    </row>
    <row r="208" spans="1:5" ht="22.5" x14ac:dyDescent="0.25">
      <c r="A208" s="45" t="s">
        <v>18212</v>
      </c>
      <c r="B208" s="46" t="s">
        <v>18213</v>
      </c>
      <c r="C208" s="46" t="s">
        <v>18214</v>
      </c>
      <c r="D208" s="48" t="s">
        <v>18215</v>
      </c>
      <c r="E208" s="49" t="s">
        <v>18212</v>
      </c>
    </row>
    <row r="209" spans="1:5" x14ac:dyDescent="0.25">
      <c r="A209" s="45" t="s">
        <v>18216</v>
      </c>
      <c r="B209" s="46" t="s">
        <v>18217</v>
      </c>
      <c r="C209" s="47" t="s">
        <v>18218</v>
      </c>
      <c r="D209" s="48" t="s">
        <v>18219</v>
      </c>
      <c r="E209" s="49" t="s">
        <v>18220</v>
      </c>
    </row>
    <row r="210" spans="1:5" ht="22.5" x14ac:dyDescent="0.25">
      <c r="A210" s="45" t="s">
        <v>18221</v>
      </c>
      <c r="B210" s="46" t="s">
        <v>18189</v>
      </c>
      <c r="C210" s="47" t="s">
        <v>18222</v>
      </c>
      <c r="D210" s="56" t="s">
        <v>17574</v>
      </c>
      <c r="E210" s="56" t="s">
        <v>17574</v>
      </c>
    </row>
    <row r="211" spans="1:5" x14ac:dyDescent="0.25">
      <c r="A211" s="45" t="s">
        <v>18223</v>
      </c>
      <c r="B211" s="46" t="s">
        <v>18198</v>
      </c>
      <c r="C211" s="47" t="s">
        <v>18224</v>
      </c>
      <c r="D211" s="48" t="s">
        <v>18225</v>
      </c>
      <c r="E211" s="49" t="s">
        <v>18226</v>
      </c>
    </row>
    <row r="212" spans="1:5" ht="22.5" x14ac:dyDescent="0.25">
      <c r="A212" s="45" t="s">
        <v>18227</v>
      </c>
      <c r="B212" s="46" t="s">
        <v>18228</v>
      </c>
      <c r="C212" s="46" t="s">
        <v>18229</v>
      </c>
      <c r="D212" s="48" t="s">
        <v>18230</v>
      </c>
      <c r="E212" s="49" t="s">
        <v>18231</v>
      </c>
    </row>
    <row r="213" spans="1:5" ht="22.5" x14ac:dyDescent="0.25">
      <c r="A213" s="45" t="s">
        <v>18232</v>
      </c>
      <c r="B213" s="46" t="s">
        <v>18233</v>
      </c>
      <c r="C213" s="47" t="s">
        <v>18234</v>
      </c>
      <c r="D213" s="63" t="s">
        <v>18235</v>
      </c>
      <c r="E213" s="49" t="s">
        <v>18236</v>
      </c>
    </row>
    <row r="214" spans="1:5" x14ac:dyDescent="0.25">
      <c r="A214" s="45" t="s">
        <v>18237</v>
      </c>
      <c r="B214" s="46" t="s">
        <v>18238</v>
      </c>
      <c r="C214" s="47" t="s">
        <v>18239</v>
      </c>
      <c r="D214" s="48" t="s">
        <v>18240</v>
      </c>
      <c r="E214" s="49" t="s">
        <v>18241</v>
      </c>
    </row>
    <row r="215" spans="1:5" ht="22.5" x14ac:dyDescent="0.25">
      <c r="A215" s="45" t="s">
        <v>18242</v>
      </c>
      <c r="B215" s="46" t="s">
        <v>18243</v>
      </c>
      <c r="C215" s="46" t="s">
        <v>18244</v>
      </c>
      <c r="D215" s="48" t="s">
        <v>18245</v>
      </c>
      <c r="E215" s="49" t="s">
        <v>18246</v>
      </c>
    </row>
    <row r="216" spans="1:5" ht="22.5" x14ac:dyDescent="0.25">
      <c r="A216" s="45" t="s">
        <v>18247</v>
      </c>
      <c r="B216" s="46" t="s">
        <v>18248</v>
      </c>
      <c r="C216" s="46" t="s">
        <v>18249</v>
      </c>
      <c r="D216" s="56" t="s">
        <v>17574</v>
      </c>
      <c r="E216" s="56" t="s">
        <v>17574</v>
      </c>
    </row>
    <row r="217" spans="1:5" x14ac:dyDescent="0.25">
      <c r="A217" s="45" t="s">
        <v>18250</v>
      </c>
      <c r="B217" s="46" t="s">
        <v>18251</v>
      </c>
      <c r="C217" s="47" t="s">
        <v>18252</v>
      </c>
      <c r="D217" s="48" t="s">
        <v>18253</v>
      </c>
      <c r="E217" s="49" t="s">
        <v>18254</v>
      </c>
    </row>
    <row r="218" spans="1:5" ht="22.5" x14ac:dyDescent="0.25">
      <c r="A218" s="45" t="s">
        <v>18255</v>
      </c>
      <c r="B218" s="46" t="s">
        <v>18256</v>
      </c>
      <c r="C218" s="47" t="s">
        <v>18257</v>
      </c>
      <c r="D218" s="48" t="s">
        <v>18258</v>
      </c>
      <c r="E218" s="49" t="s">
        <v>18259</v>
      </c>
    </row>
    <row r="219" spans="1:5" ht="22.5" x14ac:dyDescent="0.25">
      <c r="A219" s="45" t="s">
        <v>18260</v>
      </c>
      <c r="B219" s="46" t="s">
        <v>18256</v>
      </c>
      <c r="C219" s="47" t="s">
        <v>18261</v>
      </c>
      <c r="D219" s="48" t="s">
        <v>18262</v>
      </c>
      <c r="E219" s="49" t="s">
        <v>18263</v>
      </c>
    </row>
    <row r="220" spans="1:5" x14ac:dyDescent="0.25">
      <c r="A220" s="45" t="s">
        <v>18264</v>
      </c>
      <c r="B220" s="46" t="s">
        <v>18265</v>
      </c>
      <c r="C220" s="47" t="s">
        <v>18266</v>
      </c>
      <c r="D220" s="48" t="s">
        <v>18267</v>
      </c>
      <c r="E220" s="49" t="s">
        <v>18268</v>
      </c>
    </row>
    <row r="221" spans="1:5" ht="22.5" x14ac:dyDescent="0.25">
      <c r="A221" s="45" t="s">
        <v>18269</v>
      </c>
      <c r="B221" s="46" t="s">
        <v>18270</v>
      </c>
      <c r="C221" s="47" t="s">
        <v>18271</v>
      </c>
      <c r="D221" s="48" t="s">
        <v>18272</v>
      </c>
      <c r="E221" s="49" t="s">
        <v>18269</v>
      </c>
    </row>
    <row r="222" spans="1:5" x14ac:dyDescent="0.25">
      <c r="A222" s="60" t="s">
        <v>18273</v>
      </c>
    </row>
    <row r="223" spans="1:5" x14ac:dyDescent="0.25">
      <c r="A223" s="42" t="s">
        <v>17359</v>
      </c>
      <c r="B223" s="43" t="s">
        <v>17360</v>
      </c>
      <c r="C223" s="43" t="s">
        <v>17361</v>
      </c>
      <c r="D223" s="44" t="s">
        <v>17818</v>
      </c>
      <c r="E223" s="44" t="s">
        <v>17363</v>
      </c>
    </row>
    <row r="224" spans="1:5" x14ac:dyDescent="0.25">
      <c r="A224" s="51" t="s">
        <v>18274</v>
      </c>
      <c r="B224" s="52" t="s">
        <v>18275</v>
      </c>
      <c r="C224" s="65" t="s">
        <v>18276</v>
      </c>
      <c r="D224" s="48" t="s">
        <v>18277</v>
      </c>
      <c r="E224" s="49" t="s">
        <v>18278</v>
      </c>
    </row>
    <row r="225" spans="1:5" x14ac:dyDescent="0.25">
      <c r="A225" s="45" t="s">
        <v>18279</v>
      </c>
      <c r="B225" s="46" t="s">
        <v>18280</v>
      </c>
      <c r="C225" s="47" t="s">
        <v>18281</v>
      </c>
      <c r="D225" s="48" t="s">
        <v>18282</v>
      </c>
      <c r="E225" s="49" t="s">
        <v>18283</v>
      </c>
    </row>
    <row r="226" spans="1:5" ht="22.5" x14ac:dyDescent="0.25">
      <c r="A226" s="51" t="s">
        <v>18284</v>
      </c>
      <c r="B226" s="52" t="s">
        <v>18285</v>
      </c>
      <c r="C226" s="65" t="s">
        <v>18286</v>
      </c>
      <c r="D226" s="48" t="s">
        <v>18287</v>
      </c>
      <c r="E226" s="49" t="s">
        <v>18288</v>
      </c>
    </row>
    <row r="227" spans="1:5" ht="22.5" x14ac:dyDescent="0.25">
      <c r="A227" s="51" t="s">
        <v>18289</v>
      </c>
      <c r="B227" s="52" t="s">
        <v>18290</v>
      </c>
      <c r="C227" s="65" t="s">
        <v>18291</v>
      </c>
      <c r="D227" s="48" t="s">
        <v>18292</v>
      </c>
      <c r="E227" s="49" t="s">
        <v>18289</v>
      </c>
    </row>
    <row r="228" spans="1:5" x14ac:dyDescent="0.25">
      <c r="A228" s="45" t="s">
        <v>18293</v>
      </c>
      <c r="B228" s="46" t="s">
        <v>18294</v>
      </c>
      <c r="C228" s="47" t="s">
        <v>18295</v>
      </c>
      <c r="D228" s="48" t="s">
        <v>17367</v>
      </c>
      <c r="E228" s="49" t="s">
        <v>17368</v>
      </c>
    </row>
    <row r="229" spans="1:5" x14ac:dyDescent="0.25">
      <c r="A229" s="45" t="s">
        <v>18296</v>
      </c>
      <c r="B229" s="46" t="s">
        <v>18297</v>
      </c>
      <c r="C229" s="47" t="s">
        <v>18286</v>
      </c>
      <c r="D229" s="48" t="s">
        <v>18298</v>
      </c>
      <c r="E229" s="49" t="s">
        <v>18296</v>
      </c>
    </row>
    <row r="230" spans="1:5" ht="22.5" x14ac:dyDescent="0.25">
      <c r="A230" s="45" t="s">
        <v>18299</v>
      </c>
      <c r="B230" s="46" t="s">
        <v>18300</v>
      </c>
      <c r="C230" s="46" t="s">
        <v>18301</v>
      </c>
      <c r="D230" s="48" t="s">
        <v>18302</v>
      </c>
      <c r="E230" s="49" t="s">
        <v>18303</v>
      </c>
    </row>
    <row r="231" spans="1:5" ht="22.5" x14ac:dyDescent="0.25">
      <c r="A231" s="45" t="s">
        <v>18304</v>
      </c>
      <c r="B231" s="46" t="s">
        <v>18305</v>
      </c>
      <c r="C231" s="47" t="s">
        <v>18306</v>
      </c>
      <c r="D231" s="48" t="s">
        <v>18307</v>
      </c>
      <c r="E231" s="49" t="s">
        <v>18308</v>
      </c>
    </row>
    <row r="232" spans="1:5" ht="22.5" x14ac:dyDescent="0.25">
      <c r="A232" s="45" t="s">
        <v>18309</v>
      </c>
      <c r="B232" s="46" t="s">
        <v>18310</v>
      </c>
      <c r="C232" s="47" t="s">
        <v>18311</v>
      </c>
      <c r="D232" s="48" t="s">
        <v>18312</v>
      </c>
      <c r="E232" s="49" t="s">
        <v>18313</v>
      </c>
    </row>
    <row r="233" spans="1:5" x14ac:dyDescent="0.25">
      <c r="A233" s="45" t="s">
        <v>18314</v>
      </c>
      <c r="B233" s="46" t="s">
        <v>18315</v>
      </c>
      <c r="C233" s="47" t="s">
        <v>18316</v>
      </c>
      <c r="D233" s="48" t="s">
        <v>18317</v>
      </c>
      <c r="E233" s="49" t="s">
        <v>18314</v>
      </c>
    </row>
    <row r="234" spans="1:5" x14ac:dyDescent="0.25">
      <c r="A234" s="45" t="s">
        <v>18318</v>
      </c>
      <c r="B234" s="46" t="s">
        <v>18319</v>
      </c>
      <c r="C234" s="47" t="s">
        <v>18320</v>
      </c>
      <c r="D234" s="48" t="s">
        <v>18321</v>
      </c>
      <c r="E234" s="49" t="s">
        <v>18322</v>
      </c>
    </row>
    <row r="235" spans="1:5" ht="30" x14ac:dyDescent="0.25">
      <c r="A235" s="45" t="s">
        <v>18323</v>
      </c>
      <c r="B235" s="46" t="s">
        <v>18324</v>
      </c>
      <c r="C235" s="47" t="s">
        <v>18325</v>
      </c>
      <c r="D235" s="48" t="s">
        <v>18326</v>
      </c>
      <c r="E235" s="49" t="s">
        <v>18327</v>
      </c>
    </row>
    <row r="236" spans="1:5" ht="22.5" x14ac:dyDescent="0.25">
      <c r="A236" s="45" t="s">
        <v>18328</v>
      </c>
      <c r="B236" s="46" t="s">
        <v>18329</v>
      </c>
      <c r="C236" s="46" t="s">
        <v>18330</v>
      </c>
      <c r="D236" s="48" t="s">
        <v>18331</v>
      </c>
      <c r="E236" s="49" t="s">
        <v>18332</v>
      </c>
    </row>
    <row r="237" spans="1:5" ht="30" x14ac:dyDescent="0.25">
      <c r="A237" s="45" t="s">
        <v>18333</v>
      </c>
      <c r="B237" s="46" t="s">
        <v>18334</v>
      </c>
      <c r="C237" s="47" t="s">
        <v>18335</v>
      </c>
      <c r="D237" s="48" t="s">
        <v>18336</v>
      </c>
      <c r="E237" s="49" t="s">
        <v>18337</v>
      </c>
    </row>
    <row r="238" spans="1:5" x14ac:dyDescent="0.25">
      <c r="A238" s="45" t="s">
        <v>18338</v>
      </c>
      <c r="B238" s="46" t="s">
        <v>18339</v>
      </c>
      <c r="C238" s="47" t="s">
        <v>18340</v>
      </c>
      <c r="D238" s="48" t="s">
        <v>18341</v>
      </c>
      <c r="E238" s="49" t="s">
        <v>18338</v>
      </c>
    </row>
    <row r="239" spans="1:5" ht="22.5" x14ac:dyDescent="0.25">
      <c r="A239" s="45" t="s">
        <v>18342</v>
      </c>
      <c r="B239" s="46" t="s">
        <v>18343</v>
      </c>
      <c r="C239" s="47" t="s">
        <v>18344</v>
      </c>
      <c r="D239" s="48" t="s">
        <v>18345</v>
      </c>
      <c r="E239" s="49" t="s">
        <v>18346</v>
      </c>
    </row>
    <row r="240" spans="1:5" ht="22.5" x14ac:dyDescent="0.25">
      <c r="A240" s="45" t="s">
        <v>18347</v>
      </c>
      <c r="B240" s="46" t="s">
        <v>18348</v>
      </c>
      <c r="C240" s="47" t="s">
        <v>18349</v>
      </c>
      <c r="D240" s="48" t="s">
        <v>18350</v>
      </c>
      <c r="E240" s="49" t="s">
        <v>18351</v>
      </c>
    </row>
    <row r="241" spans="1:5" ht="22.5" x14ac:dyDescent="0.25">
      <c r="A241" s="45" t="s">
        <v>18352</v>
      </c>
      <c r="B241" s="46" t="s">
        <v>18353</v>
      </c>
      <c r="C241" s="46" t="s">
        <v>18354</v>
      </c>
      <c r="D241" s="48" t="s">
        <v>18355</v>
      </c>
      <c r="E241" s="49" t="s">
        <v>18356</v>
      </c>
    </row>
    <row r="242" spans="1:5" ht="22.5" x14ac:dyDescent="0.25">
      <c r="A242" s="45" t="s">
        <v>18357</v>
      </c>
      <c r="B242" s="46" t="s">
        <v>18358</v>
      </c>
      <c r="C242" s="47" t="s">
        <v>18359</v>
      </c>
      <c r="D242" s="48" t="s">
        <v>18360</v>
      </c>
      <c r="E242" s="62" t="s">
        <v>18361</v>
      </c>
    </row>
    <row r="243" spans="1:5" x14ac:dyDescent="0.25">
      <c r="A243" s="45" t="s">
        <v>18362</v>
      </c>
      <c r="B243" s="46" t="s">
        <v>18363</v>
      </c>
      <c r="C243" s="47" t="s">
        <v>18364</v>
      </c>
      <c r="D243" s="48" t="s">
        <v>18365</v>
      </c>
      <c r="E243" s="49" t="s">
        <v>18366</v>
      </c>
    </row>
    <row r="244" spans="1:5" ht="22.5" x14ac:dyDescent="0.25">
      <c r="A244" s="45" t="s">
        <v>18367</v>
      </c>
      <c r="B244" s="46" t="s">
        <v>18368</v>
      </c>
      <c r="C244" s="46" t="s">
        <v>18369</v>
      </c>
      <c r="D244" s="48" t="s">
        <v>18370</v>
      </c>
      <c r="E244" s="49" t="s">
        <v>18371</v>
      </c>
    </row>
    <row r="245" spans="1:5" x14ac:dyDescent="0.25">
      <c r="A245" s="45" t="s">
        <v>18372</v>
      </c>
      <c r="B245" s="46" t="s">
        <v>18373</v>
      </c>
      <c r="C245" s="47" t="s">
        <v>18374</v>
      </c>
      <c r="D245" s="48" t="s">
        <v>18375</v>
      </c>
      <c r="E245" s="49" t="s">
        <v>18372</v>
      </c>
    </row>
    <row r="246" spans="1:5" x14ac:dyDescent="0.25">
      <c r="A246" s="51" t="s">
        <v>18376</v>
      </c>
      <c r="B246" s="52" t="s">
        <v>18377</v>
      </c>
      <c r="C246" s="65" t="s">
        <v>18378</v>
      </c>
      <c r="D246" s="48" t="s">
        <v>18379</v>
      </c>
      <c r="E246" s="49" t="s">
        <v>18380</v>
      </c>
    </row>
    <row r="247" spans="1:5" x14ac:dyDescent="0.25">
      <c r="A247" s="45" t="s">
        <v>18381</v>
      </c>
      <c r="B247" s="46" t="s">
        <v>18382</v>
      </c>
      <c r="C247" s="47" t="s">
        <v>18383</v>
      </c>
      <c r="D247" s="48" t="s">
        <v>18384</v>
      </c>
      <c r="E247" s="49" t="s">
        <v>18385</v>
      </c>
    </row>
    <row r="248" spans="1:5" ht="22.5" x14ac:dyDescent="0.25">
      <c r="A248" s="45" t="s">
        <v>18386</v>
      </c>
      <c r="B248" s="46" t="s">
        <v>18387</v>
      </c>
      <c r="C248" s="46" t="s">
        <v>18388</v>
      </c>
      <c r="D248" s="48" t="s">
        <v>18389</v>
      </c>
      <c r="E248" s="49" t="s">
        <v>18390</v>
      </c>
    </row>
    <row r="249" spans="1:5" x14ac:dyDescent="0.25">
      <c r="A249" s="45" t="s">
        <v>18391</v>
      </c>
      <c r="B249" s="46" t="s">
        <v>18392</v>
      </c>
      <c r="C249" s="47" t="s">
        <v>18393</v>
      </c>
      <c r="D249" s="48" t="s">
        <v>18394</v>
      </c>
      <c r="E249" s="49" t="s">
        <v>18395</v>
      </c>
    </row>
    <row r="250" spans="1:5" x14ac:dyDescent="0.25">
      <c r="A250" s="45" t="s">
        <v>18396</v>
      </c>
      <c r="B250" s="46" t="s">
        <v>18397</v>
      </c>
      <c r="C250" s="47" t="s">
        <v>18398</v>
      </c>
      <c r="D250" s="48" t="s">
        <v>18399</v>
      </c>
      <c r="E250" s="49" t="s">
        <v>18400</v>
      </c>
    </row>
    <row r="251" spans="1:5" x14ac:dyDescent="0.25">
      <c r="A251" s="45" t="s">
        <v>18401</v>
      </c>
      <c r="B251" s="46" t="s">
        <v>18402</v>
      </c>
      <c r="C251" s="47" t="s">
        <v>18403</v>
      </c>
      <c r="D251" s="48" t="s">
        <v>18404</v>
      </c>
      <c r="E251" s="49" t="s">
        <v>18405</v>
      </c>
    </row>
    <row r="252" spans="1:5" x14ac:dyDescent="0.25">
      <c r="A252" s="45" t="s">
        <v>18406</v>
      </c>
      <c r="B252" s="46" t="s">
        <v>18407</v>
      </c>
      <c r="C252" s="46" t="s">
        <v>18408</v>
      </c>
      <c r="D252" s="48" t="s">
        <v>18409</v>
      </c>
      <c r="E252" s="49" t="s">
        <v>18410</v>
      </c>
    </row>
    <row r="253" spans="1:5" x14ac:dyDescent="0.25">
      <c r="A253" s="45" t="s">
        <v>18411</v>
      </c>
      <c r="B253" s="46" t="s">
        <v>18412</v>
      </c>
      <c r="C253" s="47" t="s">
        <v>18413</v>
      </c>
      <c r="D253" s="48" t="s">
        <v>18414</v>
      </c>
      <c r="E253" s="49" t="s">
        <v>18415</v>
      </c>
    </row>
    <row r="254" spans="1:5" x14ac:dyDescent="0.25">
      <c r="A254" s="45" t="s">
        <v>18416</v>
      </c>
      <c r="B254" s="46" t="s">
        <v>18412</v>
      </c>
      <c r="C254" s="47" t="s">
        <v>18417</v>
      </c>
      <c r="D254" s="48" t="s">
        <v>18418</v>
      </c>
      <c r="E254" s="49" t="s">
        <v>18419</v>
      </c>
    </row>
    <row r="255" spans="1:5" ht="22.5" x14ac:dyDescent="0.25">
      <c r="A255" s="45" t="s">
        <v>18420</v>
      </c>
      <c r="B255" s="46" t="s">
        <v>18421</v>
      </c>
      <c r="C255" s="47" t="s">
        <v>18422</v>
      </c>
      <c r="D255" s="48" t="s">
        <v>18423</v>
      </c>
      <c r="E255" s="49" t="s">
        <v>18424</v>
      </c>
    </row>
    <row r="256" spans="1:5" x14ac:dyDescent="0.25">
      <c r="A256" s="45" t="s">
        <v>18425</v>
      </c>
      <c r="B256" s="46" t="s">
        <v>18426</v>
      </c>
      <c r="C256" s="47" t="s">
        <v>18427</v>
      </c>
      <c r="D256" s="48" t="s">
        <v>18428</v>
      </c>
      <c r="E256" s="49" t="s">
        <v>18429</v>
      </c>
    </row>
    <row r="257" spans="1:5" x14ac:dyDescent="0.25">
      <c r="A257" s="56" t="s">
        <v>18430</v>
      </c>
    </row>
    <row r="258" spans="1:5" x14ac:dyDescent="0.25">
      <c r="A258" s="42" t="s">
        <v>17359</v>
      </c>
      <c r="B258" s="43" t="s">
        <v>17360</v>
      </c>
      <c r="C258" s="43" t="s">
        <v>17361</v>
      </c>
      <c r="D258" s="44" t="s">
        <v>17818</v>
      </c>
      <c r="E258" s="44" t="s">
        <v>17363</v>
      </c>
    </row>
    <row r="259" spans="1:5" x14ac:dyDescent="0.25">
      <c r="A259" s="45" t="s">
        <v>18431</v>
      </c>
      <c r="B259" s="46" t="s">
        <v>18432</v>
      </c>
      <c r="C259" s="47" t="s">
        <v>18374</v>
      </c>
      <c r="D259" s="48" t="s">
        <v>18433</v>
      </c>
      <c r="E259" s="49" t="s">
        <v>18434</v>
      </c>
    </row>
    <row r="260" spans="1:5" ht="22.5" x14ac:dyDescent="0.25">
      <c r="A260" s="45" t="s">
        <v>18435</v>
      </c>
      <c r="B260" s="46" t="s">
        <v>18436</v>
      </c>
      <c r="C260" s="47" t="s">
        <v>18374</v>
      </c>
      <c r="D260" s="48" t="s">
        <v>18437</v>
      </c>
      <c r="E260" s="49" t="s">
        <v>18438</v>
      </c>
    </row>
    <row r="261" spans="1:5" x14ac:dyDescent="0.25">
      <c r="A261" s="45" t="s">
        <v>18439</v>
      </c>
      <c r="B261" s="46" t="s">
        <v>18440</v>
      </c>
      <c r="C261" s="47" t="s">
        <v>18441</v>
      </c>
      <c r="D261" s="48" t="s">
        <v>18442</v>
      </c>
      <c r="E261" s="49" t="s">
        <v>18254</v>
      </c>
    </row>
    <row r="262" spans="1:5" ht="33.75" x14ac:dyDescent="0.25">
      <c r="A262" s="45" t="s">
        <v>18443</v>
      </c>
      <c r="B262" s="46" t="s">
        <v>18444</v>
      </c>
      <c r="C262" s="47" t="s">
        <v>18445</v>
      </c>
      <c r="D262" s="48" t="s">
        <v>18446</v>
      </c>
      <c r="E262" s="49" t="s">
        <v>18447</v>
      </c>
    </row>
    <row r="263" spans="1:5" ht="22.5" x14ac:dyDescent="0.25">
      <c r="A263" s="45" t="s">
        <v>18448</v>
      </c>
      <c r="B263" s="46" t="s">
        <v>18449</v>
      </c>
      <c r="C263" s="47" t="s">
        <v>18374</v>
      </c>
      <c r="D263" s="48" t="s">
        <v>18450</v>
      </c>
      <c r="E263" s="49" t="s">
        <v>18451</v>
      </c>
    </row>
    <row r="264" spans="1:5" x14ac:dyDescent="0.25">
      <c r="A264" s="60" t="s">
        <v>18452</v>
      </c>
    </row>
    <row r="265" spans="1:5" x14ac:dyDescent="0.25">
      <c r="A265" s="42" t="s">
        <v>17359</v>
      </c>
      <c r="B265" s="43" t="s">
        <v>17360</v>
      </c>
      <c r="C265" s="43" t="s">
        <v>17361</v>
      </c>
      <c r="D265" s="44" t="s">
        <v>17818</v>
      </c>
      <c r="E265" s="44" t="s">
        <v>17363</v>
      </c>
    </row>
    <row r="266" spans="1:5" x14ac:dyDescent="0.25">
      <c r="A266" s="45" t="s">
        <v>18453</v>
      </c>
      <c r="B266" s="46" t="s">
        <v>18454</v>
      </c>
      <c r="C266" s="47" t="s">
        <v>18455</v>
      </c>
      <c r="D266" s="48" t="s">
        <v>18456</v>
      </c>
      <c r="E266" s="49" t="s">
        <v>18457</v>
      </c>
    </row>
    <row r="267" spans="1:5" x14ac:dyDescent="0.25">
      <c r="A267" s="51" t="s">
        <v>18458</v>
      </c>
      <c r="B267" s="52" t="s">
        <v>18459</v>
      </c>
      <c r="C267" s="65" t="s">
        <v>18460</v>
      </c>
      <c r="D267" s="48" t="s">
        <v>18461</v>
      </c>
      <c r="E267" s="49" t="s">
        <v>18462</v>
      </c>
    </row>
    <row r="268" spans="1:5" x14ac:dyDescent="0.25">
      <c r="A268" s="45" t="s">
        <v>18463</v>
      </c>
      <c r="B268" s="46" t="s">
        <v>18464</v>
      </c>
      <c r="C268" s="47" t="s">
        <v>18465</v>
      </c>
      <c r="D268" s="48" t="s">
        <v>18466</v>
      </c>
      <c r="E268" s="49" t="s">
        <v>18467</v>
      </c>
    </row>
    <row r="269" spans="1:5" ht="30" x14ac:dyDescent="0.25">
      <c r="A269" s="45" t="s">
        <v>18468</v>
      </c>
      <c r="B269" s="46" t="s">
        <v>18469</v>
      </c>
      <c r="C269" s="47" t="s">
        <v>18470</v>
      </c>
      <c r="D269" s="48" t="s">
        <v>18471</v>
      </c>
      <c r="E269" s="49" t="s">
        <v>18472</v>
      </c>
    </row>
    <row r="270" spans="1:5" ht="22.5" x14ac:dyDescent="0.25">
      <c r="A270" s="45" t="s">
        <v>18473</v>
      </c>
      <c r="B270" s="46" t="s">
        <v>18474</v>
      </c>
      <c r="C270" s="47" t="s">
        <v>18475</v>
      </c>
      <c r="D270" s="48" t="s">
        <v>18476</v>
      </c>
      <c r="E270" s="49" t="s">
        <v>18477</v>
      </c>
    </row>
    <row r="271" spans="1:5" x14ac:dyDescent="0.25">
      <c r="A271" s="45" t="s">
        <v>18478</v>
      </c>
      <c r="B271" s="46" t="s">
        <v>18479</v>
      </c>
      <c r="C271" s="47" t="s">
        <v>18480</v>
      </c>
      <c r="D271" s="48" t="s">
        <v>18481</v>
      </c>
      <c r="E271" s="49" t="s">
        <v>18478</v>
      </c>
    </row>
    <row r="272" spans="1:5" x14ac:dyDescent="0.25">
      <c r="A272" s="45" t="s">
        <v>18482</v>
      </c>
      <c r="B272" s="46" t="s">
        <v>18483</v>
      </c>
      <c r="C272" s="47" t="s">
        <v>18484</v>
      </c>
      <c r="D272" s="48" t="s">
        <v>18485</v>
      </c>
      <c r="E272" s="49" t="s">
        <v>18486</v>
      </c>
    </row>
    <row r="273" spans="1:5" x14ac:dyDescent="0.25">
      <c r="A273" s="45" t="s">
        <v>18487</v>
      </c>
      <c r="B273" s="46" t="s">
        <v>18483</v>
      </c>
      <c r="C273" s="47" t="s">
        <v>18488</v>
      </c>
      <c r="D273" s="48" t="s">
        <v>18489</v>
      </c>
      <c r="E273" s="49" t="s">
        <v>18490</v>
      </c>
    </row>
    <row r="274" spans="1:5" x14ac:dyDescent="0.25">
      <c r="A274" s="45" t="s">
        <v>18491</v>
      </c>
      <c r="B274" s="46" t="s">
        <v>18483</v>
      </c>
      <c r="C274" s="47" t="s">
        <v>18492</v>
      </c>
      <c r="D274" s="48" t="s">
        <v>18493</v>
      </c>
      <c r="E274" s="49" t="s">
        <v>18494</v>
      </c>
    </row>
    <row r="275" spans="1:5" ht="22.5" x14ac:dyDescent="0.25">
      <c r="A275" s="45" t="s">
        <v>18495</v>
      </c>
      <c r="B275" s="46" t="s">
        <v>18483</v>
      </c>
      <c r="C275" s="46" t="s">
        <v>18496</v>
      </c>
      <c r="D275" s="48" t="s">
        <v>18497</v>
      </c>
      <c r="E275" s="49" t="s">
        <v>18498</v>
      </c>
    </row>
    <row r="276" spans="1:5" x14ac:dyDescent="0.25">
      <c r="A276" s="51" t="s">
        <v>18499</v>
      </c>
      <c r="B276" s="52" t="s">
        <v>18500</v>
      </c>
      <c r="C276" s="65" t="s">
        <v>17527</v>
      </c>
      <c r="D276" s="48" t="s">
        <v>18501</v>
      </c>
      <c r="E276" s="49" t="s">
        <v>18502</v>
      </c>
    </row>
    <row r="277" spans="1:5" ht="22.5" x14ac:dyDescent="0.25">
      <c r="A277" s="45" t="s">
        <v>18503</v>
      </c>
      <c r="B277" s="46" t="s">
        <v>18504</v>
      </c>
      <c r="C277" s="47" t="s">
        <v>18505</v>
      </c>
      <c r="D277" s="48" t="s">
        <v>18506</v>
      </c>
      <c r="E277" s="49" t="s">
        <v>18507</v>
      </c>
    </row>
    <row r="278" spans="1:5" ht="22.5" x14ac:dyDescent="0.25">
      <c r="A278" s="45" t="s">
        <v>18508</v>
      </c>
      <c r="B278" s="46" t="s">
        <v>18509</v>
      </c>
      <c r="C278" s="47" t="s">
        <v>18510</v>
      </c>
      <c r="D278" s="48" t="s">
        <v>18511</v>
      </c>
      <c r="E278" s="49" t="s">
        <v>18512</v>
      </c>
    </row>
    <row r="279" spans="1:5" x14ac:dyDescent="0.25">
      <c r="A279" s="45" t="s">
        <v>18513</v>
      </c>
      <c r="B279" s="46" t="s">
        <v>18514</v>
      </c>
      <c r="C279" s="47" t="s">
        <v>18515</v>
      </c>
      <c r="D279" s="48" t="s">
        <v>18516</v>
      </c>
      <c r="E279" s="49" t="s">
        <v>18517</v>
      </c>
    </row>
    <row r="280" spans="1:5" ht="22.5" x14ac:dyDescent="0.25">
      <c r="A280" s="45" t="s">
        <v>18518</v>
      </c>
      <c r="B280" s="46" t="s">
        <v>18519</v>
      </c>
      <c r="C280" s="47" t="s">
        <v>18520</v>
      </c>
      <c r="D280" s="48" t="s">
        <v>18521</v>
      </c>
      <c r="E280" s="49" t="s">
        <v>18522</v>
      </c>
    </row>
    <row r="281" spans="1:5" ht="22.5" x14ac:dyDescent="0.25">
      <c r="A281" s="45" t="s">
        <v>18523</v>
      </c>
      <c r="B281" s="46" t="s">
        <v>18524</v>
      </c>
      <c r="C281" s="47" t="s">
        <v>18525</v>
      </c>
      <c r="D281" s="48" t="s">
        <v>18526</v>
      </c>
      <c r="E281" s="49" t="s">
        <v>18527</v>
      </c>
    </row>
    <row r="282" spans="1:5" ht="22.5" x14ac:dyDescent="0.25">
      <c r="A282" s="45" t="s">
        <v>18528</v>
      </c>
      <c r="B282" s="46" t="s">
        <v>18529</v>
      </c>
      <c r="C282" s="47" t="s">
        <v>18374</v>
      </c>
      <c r="D282" s="48" t="s">
        <v>18530</v>
      </c>
      <c r="E282" s="49" t="s">
        <v>18531</v>
      </c>
    </row>
    <row r="283" spans="1:5" x14ac:dyDescent="0.25">
      <c r="A283" s="45" t="s">
        <v>18532</v>
      </c>
      <c r="B283" s="46" t="s">
        <v>18533</v>
      </c>
      <c r="C283" s="47" t="s">
        <v>18534</v>
      </c>
      <c r="D283" s="48" t="s">
        <v>18535</v>
      </c>
      <c r="E283" s="49" t="s">
        <v>18536</v>
      </c>
    </row>
    <row r="284" spans="1:5" x14ac:dyDescent="0.25">
      <c r="A284" s="45" t="s">
        <v>18537</v>
      </c>
      <c r="B284" s="46" t="s">
        <v>18538</v>
      </c>
      <c r="C284" s="47" t="s">
        <v>18539</v>
      </c>
      <c r="D284" s="48" t="s">
        <v>18540</v>
      </c>
      <c r="E284" s="49" t="s">
        <v>18541</v>
      </c>
    </row>
    <row r="285" spans="1:5" ht="45" x14ac:dyDescent="0.25">
      <c r="A285" s="45" t="s">
        <v>18542</v>
      </c>
      <c r="B285" s="46" t="s">
        <v>18543</v>
      </c>
      <c r="C285" s="46" t="s">
        <v>18544</v>
      </c>
      <c r="D285" s="48" t="s">
        <v>18545</v>
      </c>
      <c r="E285" s="49" t="s">
        <v>18546</v>
      </c>
    </row>
    <row r="286" spans="1:5" x14ac:dyDescent="0.25">
      <c r="A286" s="51" t="s">
        <v>18547</v>
      </c>
      <c r="B286" s="52" t="s">
        <v>18479</v>
      </c>
      <c r="C286" s="65" t="s">
        <v>18548</v>
      </c>
      <c r="D286" s="48" t="s">
        <v>18549</v>
      </c>
      <c r="E286" s="49" t="s">
        <v>18547</v>
      </c>
    </row>
    <row r="287" spans="1:5" ht="22.5" x14ac:dyDescent="0.25">
      <c r="A287" s="45" t="s">
        <v>18550</v>
      </c>
      <c r="B287" s="46" t="s">
        <v>18551</v>
      </c>
      <c r="C287" s="46" t="s">
        <v>18552</v>
      </c>
      <c r="D287" s="48" t="s">
        <v>18553</v>
      </c>
      <c r="E287" s="49" t="s">
        <v>18554</v>
      </c>
    </row>
    <row r="288" spans="1:5" ht="22.5" x14ac:dyDescent="0.25">
      <c r="A288" s="45" t="s">
        <v>18555</v>
      </c>
      <c r="B288" s="46" t="s">
        <v>18556</v>
      </c>
      <c r="C288" s="47" t="s">
        <v>18557</v>
      </c>
      <c r="D288" s="48" t="s">
        <v>18558</v>
      </c>
      <c r="E288" s="49" t="s">
        <v>18559</v>
      </c>
    </row>
    <row r="289" spans="1:5" ht="22.5" x14ac:dyDescent="0.25">
      <c r="A289" s="45" t="s">
        <v>18560</v>
      </c>
      <c r="B289" s="46" t="s">
        <v>18561</v>
      </c>
      <c r="C289" s="46" t="s">
        <v>18562</v>
      </c>
      <c r="D289" s="48" t="s">
        <v>18563</v>
      </c>
      <c r="E289" s="49" t="s">
        <v>18564</v>
      </c>
    </row>
    <row r="290" spans="1:5" ht="22.5" x14ac:dyDescent="0.25">
      <c r="A290" s="45" t="s">
        <v>18565</v>
      </c>
      <c r="B290" s="46" t="s">
        <v>18566</v>
      </c>
      <c r="C290" s="47" t="s">
        <v>18567</v>
      </c>
      <c r="D290" s="48" t="s">
        <v>18568</v>
      </c>
      <c r="E290" s="49" t="s">
        <v>18569</v>
      </c>
    </row>
    <row r="291" spans="1:5" x14ac:dyDescent="0.25">
      <c r="A291" s="100" t="s">
        <v>18570</v>
      </c>
      <c r="B291" s="100" t="s">
        <v>18571</v>
      </c>
      <c r="C291" s="54" t="s">
        <v>18572</v>
      </c>
      <c r="D291" s="102" t="s">
        <v>18573</v>
      </c>
      <c r="E291" s="103" t="s">
        <v>18574</v>
      </c>
    </row>
    <row r="292" spans="1:5" x14ac:dyDescent="0.25">
      <c r="A292" s="104"/>
      <c r="B292" s="104"/>
      <c r="C292" s="54" t="s">
        <v>18575</v>
      </c>
      <c r="D292" s="102"/>
      <c r="E292" s="103"/>
    </row>
    <row r="293" spans="1:5" x14ac:dyDescent="0.25">
      <c r="A293" s="101"/>
      <c r="B293" s="101"/>
      <c r="C293" s="47" t="s">
        <v>18576</v>
      </c>
      <c r="D293" s="102"/>
      <c r="E293" s="103"/>
    </row>
    <row r="294" spans="1:5" x14ac:dyDescent="0.25">
      <c r="A294" s="45" t="s">
        <v>18577</v>
      </c>
      <c r="B294" s="46" t="s">
        <v>18571</v>
      </c>
      <c r="C294" s="47" t="s">
        <v>18578</v>
      </c>
      <c r="D294" s="48" t="s">
        <v>18579</v>
      </c>
      <c r="E294" s="49" t="s">
        <v>18580</v>
      </c>
    </row>
    <row r="295" spans="1:5" x14ac:dyDescent="0.25">
      <c r="A295" s="45" t="s">
        <v>18581</v>
      </c>
      <c r="B295" s="46" t="s">
        <v>18483</v>
      </c>
      <c r="C295" s="47" t="s">
        <v>18582</v>
      </c>
      <c r="D295" s="48" t="s">
        <v>18583</v>
      </c>
      <c r="E295" s="49" t="s">
        <v>18584</v>
      </c>
    </row>
    <row r="296" spans="1:5" x14ac:dyDescent="0.25">
      <c r="A296" s="45" t="s">
        <v>18585</v>
      </c>
      <c r="B296" s="46" t="s">
        <v>18586</v>
      </c>
      <c r="C296" s="50" t="s">
        <v>18587</v>
      </c>
      <c r="D296" s="48" t="s">
        <v>18588</v>
      </c>
      <c r="E296" s="49" t="s">
        <v>18589</v>
      </c>
    </row>
    <row r="297" spans="1:5" ht="22.5" x14ac:dyDescent="0.25">
      <c r="A297" s="45" t="s">
        <v>18590</v>
      </c>
      <c r="B297" s="46" t="s">
        <v>18591</v>
      </c>
      <c r="C297" s="47" t="s">
        <v>18592</v>
      </c>
      <c r="D297" s="48" t="s">
        <v>18593</v>
      </c>
      <c r="E297" s="49" t="s">
        <v>18594</v>
      </c>
    </row>
    <row r="298" spans="1:5" x14ac:dyDescent="0.25">
      <c r="A298" s="45" t="s">
        <v>18595</v>
      </c>
      <c r="B298" s="46" t="s">
        <v>18596</v>
      </c>
      <c r="C298" s="47" t="s">
        <v>18597</v>
      </c>
      <c r="D298" s="48" t="s">
        <v>18598</v>
      </c>
      <c r="E298" s="49" t="s">
        <v>18599</v>
      </c>
    </row>
    <row r="299" spans="1:5" ht="22.5" x14ac:dyDescent="0.25">
      <c r="A299" s="45" t="s">
        <v>18600</v>
      </c>
      <c r="B299" s="46" t="s">
        <v>18601</v>
      </c>
      <c r="C299" s="46" t="s">
        <v>18602</v>
      </c>
      <c r="D299" s="48" t="s">
        <v>18603</v>
      </c>
      <c r="E299" s="49" t="s">
        <v>18604</v>
      </c>
    </row>
    <row r="300" spans="1:5" x14ac:dyDescent="0.25">
      <c r="A300" s="45" t="s">
        <v>18605</v>
      </c>
      <c r="B300" s="46" t="s">
        <v>18606</v>
      </c>
      <c r="C300" s="47" t="s">
        <v>18607</v>
      </c>
      <c r="D300" s="48" t="s">
        <v>18608</v>
      </c>
      <c r="E300" s="49" t="s">
        <v>18609</v>
      </c>
    </row>
    <row r="301" spans="1:5" x14ac:dyDescent="0.25">
      <c r="A301" s="45" t="s">
        <v>18610</v>
      </c>
      <c r="B301" s="46" t="s">
        <v>18611</v>
      </c>
      <c r="C301" s="47" t="s">
        <v>18612</v>
      </c>
      <c r="D301" s="48" t="s">
        <v>18613</v>
      </c>
      <c r="E301" s="49" t="s">
        <v>18614</v>
      </c>
    </row>
    <row r="302" spans="1:5" x14ac:dyDescent="0.25">
      <c r="A302" s="51" t="s">
        <v>18615</v>
      </c>
      <c r="B302" s="52" t="s">
        <v>18616</v>
      </c>
      <c r="C302" s="65" t="s">
        <v>18617</v>
      </c>
      <c r="D302" s="48" t="s">
        <v>18618</v>
      </c>
      <c r="E302" s="49" t="s">
        <v>18615</v>
      </c>
    </row>
    <row r="303" spans="1:5" x14ac:dyDescent="0.25">
      <c r="A303" s="45" t="s">
        <v>18619</v>
      </c>
      <c r="B303" s="46" t="s">
        <v>18620</v>
      </c>
      <c r="C303" s="47" t="s">
        <v>18621</v>
      </c>
      <c r="D303" s="48" t="s">
        <v>18622</v>
      </c>
      <c r="E303" s="49" t="s">
        <v>18623</v>
      </c>
    </row>
    <row r="304" spans="1:5" x14ac:dyDescent="0.25">
      <c r="A304" s="45" t="s">
        <v>18624</v>
      </c>
      <c r="B304" s="46" t="s">
        <v>18625</v>
      </c>
      <c r="C304" s="47" t="s">
        <v>18626</v>
      </c>
      <c r="D304" s="48" t="s">
        <v>18627</v>
      </c>
      <c r="E304" s="49" t="s">
        <v>18624</v>
      </c>
    </row>
    <row r="305" spans="1:5" ht="22.5" x14ac:dyDescent="0.25">
      <c r="A305" s="45" t="s">
        <v>18628</v>
      </c>
      <c r="B305" s="46" t="s">
        <v>18629</v>
      </c>
      <c r="C305" s="46" t="s">
        <v>18630</v>
      </c>
      <c r="D305" s="48" t="s">
        <v>18631</v>
      </c>
      <c r="E305" s="49" t="s">
        <v>18632</v>
      </c>
    </row>
    <row r="306" spans="1:5" x14ac:dyDescent="0.25">
      <c r="A306" s="45" t="s">
        <v>18633</v>
      </c>
      <c r="B306" s="46" t="s">
        <v>18500</v>
      </c>
      <c r="C306" s="47" t="s">
        <v>18634</v>
      </c>
      <c r="D306" s="48" t="s">
        <v>18635</v>
      </c>
      <c r="E306" s="49" t="s">
        <v>18636</v>
      </c>
    </row>
    <row r="307" spans="1:5" x14ac:dyDescent="0.25">
      <c r="A307" s="45" t="s">
        <v>18637</v>
      </c>
      <c r="B307" s="46" t="s">
        <v>18638</v>
      </c>
      <c r="C307" s="47" t="s">
        <v>18639</v>
      </c>
      <c r="D307" s="48" t="s">
        <v>18640</v>
      </c>
      <c r="E307" s="49" t="s">
        <v>18641</v>
      </c>
    </row>
    <row r="308" spans="1:5" x14ac:dyDescent="0.25">
      <c r="A308" s="45" t="s">
        <v>18642</v>
      </c>
      <c r="B308" s="46" t="s">
        <v>18500</v>
      </c>
      <c r="C308" s="47" t="s">
        <v>18643</v>
      </c>
      <c r="D308" s="48" t="s">
        <v>18644</v>
      </c>
      <c r="E308" s="49" t="s">
        <v>18645</v>
      </c>
    </row>
    <row r="309" spans="1:5" ht="22.5" x14ac:dyDescent="0.25">
      <c r="A309" s="45" t="s">
        <v>18646</v>
      </c>
      <c r="B309" s="46" t="s">
        <v>18500</v>
      </c>
      <c r="C309" s="46" t="s">
        <v>18647</v>
      </c>
      <c r="D309" s="48" t="s">
        <v>18648</v>
      </c>
      <c r="E309" s="49" t="s">
        <v>18649</v>
      </c>
    </row>
    <row r="310" spans="1:5" x14ac:dyDescent="0.25">
      <c r="A310" s="45" t="s">
        <v>18650</v>
      </c>
      <c r="B310" s="46" t="s">
        <v>18500</v>
      </c>
      <c r="C310" s="47" t="s">
        <v>18651</v>
      </c>
      <c r="D310" s="48" t="s">
        <v>18652</v>
      </c>
      <c r="E310" s="49" t="s">
        <v>18653</v>
      </c>
    </row>
    <row r="311" spans="1:5" x14ac:dyDescent="0.25">
      <c r="A311" s="45" t="s">
        <v>18654</v>
      </c>
      <c r="B311" s="46" t="s">
        <v>18500</v>
      </c>
      <c r="C311" s="47" t="s">
        <v>17507</v>
      </c>
      <c r="D311" s="48" t="s">
        <v>18655</v>
      </c>
      <c r="E311" s="49" t="s">
        <v>18656</v>
      </c>
    </row>
    <row r="312" spans="1:5" x14ac:dyDescent="0.25">
      <c r="A312" s="45" t="s">
        <v>18657</v>
      </c>
      <c r="B312" s="46" t="s">
        <v>18500</v>
      </c>
      <c r="C312" s="47" t="s">
        <v>18658</v>
      </c>
      <c r="D312" s="48" t="s">
        <v>18659</v>
      </c>
      <c r="E312" s="49" t="s">
        <v>18660</v>
      </c>
    </row>
    <row r="313" spans="1:5" ht="22.5" x14ac:dyDescent="0.25">
      <c r="A313" s="45" t="s">
        <v>18661</v>
      </c>
      <c r="B313" s="46" t="s">
        <v>18662</v>
      </c>
      <c r="C313" s="46" t="s">
        <v>18663</v>
      </c>
      <c r="D313" s="48" t="s">
        <v>18664</v>
      </c>
      <c r="E313" s="49" t="s">
        <v>18665</v>
      </c>
    </row>
    <row r="314" spans="1:5" ht="22.5" x14ac:dyDescent="0.25">
      <c r="A314" s="45" t="s">
        <v>18666</v>
      </c>
      <c r="B314" s="46" t="s">
        <v>18667</v>
      </c>
      <c r="C314" s="46" t="s">
        <v>18668</v>
      </c>
      <c r="D314" s="48" t="s">
        <v>18669</v>
      </c>
      <c r="E314" s="49" t="s">
        <v>18666</v>
      </c>
    </row>
    <row r="315" spans="1:5" x14ac:dyDescent="0.25">
      <c r="A315" s="45" t="s">
        <v>18670</v>
      </c>
      <c r="B315" s="46" t="s">
        <v>18500</v>
      </c>
      <c r="C315" s="47" t="s">
        <v>18169</v>
      </c>
      <c r="D315" s="48" t="s">
        <v>18671</v>
      </c>
      <c r="E315" s="49" t="s">
        <v>18670</v>
      </c>
    </row>
    <row r="316" spans="1:5" x14ac:dyDescent="0.25">
      <c r="A316" s="60" t="s">
        <v>18672</v>
      </c>
    </row>
    <row r="317" spans="1:5" x14ac:dyDescent="0.25">
      <c r="A317" s="42" t="s">
        <v>17359</v>
      </c>
      <c r="B317" s="43" t="s">
        <v>17360</v>
      </c>
      <c r="C317" s="43" t="s">
        <v>17361</v>
      </c>
      <c r="D317" s="44" t="s">
        <v>17818</v>
      </c>
      <c r="E317" s="44" t="s">
        <v>17363</v>
      </c>
    </row>
    <row r="318" spans="1:5" ht="22.5" x14ac:dyDescent="0.25">
      <c r="A318" s="45" t="s">
        <v>18673</v>
      </c>
      <c r="B318" s="46" t="s">
        <v>18674</v>
      </c>
      <c r="C318" s="47" t="s">
        <v>18675</v>
      </c>
      <c r="D318" s="48" t="s">
        <v>18676</v>
      </c>
      <c r="E318" s="49" t="s">
        <v>18677</v>
      </c>
    </row>
    <row r="319" spans="1:5" ht="33.75" x14ac:dyDescent="0.25">
      <c r="A319" s="45" t="s">
        <v>18678</v>
      </c>
      <c r="B319" s="46" t="s">
        <v>18679</v>
      </c>
      <c r="C319" s="47" t="s">
        <v>18680</v>
      </c>
      <c r="D319" s="48" t="s">
        <v>18681</v>
      </c>
      <c r="E319" s="49" t="s">
        <v>18682</v>
      </c>
    </row>
    <row r="320" spans="1:5" ht="22.5" x14ac:dyDescent="0.25">
      <c r="A320" s="45" t="s">
        <v>18683</v>
      </c>
      <c r="B320" s="46" t="s">
        <v>18684</v>
      </c>
      <c r="C320" s="47" t="s">
        <v>18685</v>
      </c>
      <c r="D320" s="48" t="s">
        <v>18686</v>
      </c>
      <c r="E320" s="49" t="s">
        <v>18687</v>
      </c>
    </row>
    <row r="321" spans="1:5" ht="22.5" x14ac:dyDescent="0.25">
      <c r="A321" s="45" t="s">
        <v>18688</v>
      </c>
      <c r="B321" s="46" t="s">
        <v>18689</v>
      </c>
      <c r="C321" s="46" t="s">
        <v>18690</v>
      </c>
      <c r="D321" s="48" t="s">
        <v>18691</v>
      </c>
      <c r="E321" s="49" t="s">
        <v>18692</v>
      </c>
    </row>
    <row r="322" spans="1:5" ht="22.5" x14ac:dyDescent="0.25">
      <c r="A322" s="51" t="s">
        <v>18693</v>
      </c>
      <c r="B322" s="52" t="s">
        <v>18694</v>
      </c>
      <c r="C322" s="65" t="s">
        <v>18695</v>
      </c>
      <c r="D322" s="48" t="s">
        <v>18696</v>
      </c>
      <c r="E322" s="49" t="s">
        <v>18697</v>
      </c>
    </row>
    <row r="323" spans="1:5" x14ac:dyDescent="0.25">
      <c r="A323" s="45" t="s">
        <v>18698</v>
      </c>
      <c r="B323" s="46" t="s">
        <v>18699</v>
      </c>
      <c r="C323" s="47" t="s">
        <v>18700</v>
      </c>
      <c r="D323" s="48" t="s">
        <v>18701</v>
      </c>
      <c r="E323" s="49" t="s">
        <v>18702</v>
      </c>
    </row>
    <row r="324" spans="1:5" ht="22.5" x14ac:dyDescent="0.25">
      <c r="A324" s="45" t="s">
        <v>18703</v>
      </c>
      <c r="B324" s="46" t="s">
        <v>18704</v>
      </c>
      <c r="C324" s="46" t="s">
        <v>18705</v>
      </c>
      <c r="D324" s="48" t="s">
        <v>18706</v>
      </c>
      <c r="E324" s="49" t="s">
        <v>18707</v>
      </c>
    </row>
    <row r="325" spans="1:5" x14ac:dyDescent="0.25">
      <c r="A325" s="45" t="s">
        <v>18708</v>
      </c>
      <c r="B325" s="46" t="s">
        <v>18709</v>
      </c>
      <c r="C325" s="47" t="s">
        <v>18710</v>
      </c>
      <c r="D325" s="48" t="s">
        <v>18711</v>
      </c>
      <c r="E325" s="49" t="s">
        <v>18712</v>
      </c>
    </row>
    <row r="326" spans="1:5" ht="22.5" x14ac:dyDescent="0.25">
      <c r="A326" s="45" t="s">
        <v>18713</v>
      </c>
      <c r="B326" s="46" t="s">
        <v>18714</v>
      </c>
      <c r="C326" s="47" t="s">
        <v>18715</v>
      </c>
      <c r="D326" s="48" t="s">
        <v>18716</v>
      </c>
      <c r="E326" s="49" t="s">
        <v>18717</v>
      </c>
    </row>
    <row r="327" spans="1:5" x14ac:dyDescent="0.25">
      <c r="A327" s="45" t="s">
        <v>18718</v>
      </c>
      <c r="B327" s="46" t="s">
        <v>18719</v>
      </c>
      <c r="C327" s="47" t="s">
        <v>18720</v>
      </c>
      <c r="D327" s="48" t="s">
        <v>18721</v>
      </c>
      <c r="E327" s="49" t="s">
        <v>18722</v>
      </c>
    </row>
    <row r="328" spans="1:5" ht="45" x14ac:dyDescent="0.25">
      <c r="A328" s="45" t="s">
        <v>18723</v>
      </c>
      <c r="B328" s="46" t="s">
        <v>18724</v>
      </c>
      <c r="C328" s="46" t="s">
        <v>18725</v>
      </c>
      <c r="D328" s="48" t="s">
        <v>18726</v>
      </c>
      <c r="E328" s="49" t="s">
        <v>18727</v>
      </c>
    </row>
    <row r="329" spans="1:5" x14ac:dyDescent="0.25">
      <c r="A329" s="45" t="s">
        <v>18728</v>
      </c>
      <c r="B329" s="50" t="s">
        <v>18729</v>
      </c>
      <c r="C329" s="47" t="s">
        <v>18730</v>
      </c>
      <c r="D329" s="48" t="s">
        <v>18731</v>
      </c>
      <c r="E329" s="62" t="s">
        <v>18732</v>
      </c>
    </row>
    <row r="330" spans="1:5" ht="22.5" x14ac:dyDescent="0.25">
      <c r="A330" s="45" t="s">
        <v>18733</v>
      </c>
      <c r="B330" s="46" t="s">
        <v>18734</v>
      </c>
      <c r="C330" s="47" t="s">
        <v>18735</v>
      </c>
      <c r="D330" s="48" t="s">
        <v>18736</v>
      </c>
      <c r="E330" s="49" t="s">
        <v>18737</v>
      </c>
    </row>
    <row r="331" spans="1:5" ht="22.5" x14ac:dyDescent="0.25">
      <c r="A331" s="45" t="s">
        <v>18738</v>
      </c>
      <c r="B331" s="46" t="s">
        <v>18734</v>
      </c>
      <c r="C331" s="47" t="s">
        <v>18739</v>
      </c>
      <c r="D331" s="48" t="s">
        <v>18740</v>
      </c>
      <c r="E331" s="49" t="s">
        <v>18741</v>
      </c>
    </row>
    <row r="332" spans="1:5" x14ac:dyDescent="0.25">
      <c r="A332" s="45" t="s">
        <v>18742</v>
      </c>
      <c r="B332" s="46" t="s">
        <v>18743</v>
      </c>
      <c r="C332" s="47" t="s">
        <v>18744</v>
      </c>
      <c r="D332" s="49"/>
      <c r="E332" s="49" t="s">
        <v>18745</v>
      </c>
    </row>
    <row r="333" spans="1:5" x14ac:dyDescent="0.25">
      <c r="A333" s="45" t="s">
        <v>18746</v>
      </c>
      <c r="B333" s="46" t="s">
        <v>18747</v>
      </c>
      <c r="C333" s="47" t="s">
        <v>18748</v>
      </c>
      <c r="D333" s="48" t="s">
        <v>18749</v>
      </c>
      <c r="E333" s="49" t="s">
        <v>18750</v>
      </c>
    </row>
    <row r="334" spans="1:5" x14ac:dyDescent="0.25">
      <c r="A334" s="45" t="s">
        <v>18751</v>
      </c>
      <c r="B334" s="46" t="s">
        <v>18752</v>
      </c>
      <c r="C334" s="47" t="s">
        <v>18753</v>
      </c>
      <c r="D334" s="48" t="s">
        <v>18754</v>
      </c>
      <c r="E334" s="49" t="s">
        <v>18755</v>
      </c>
    </row>
    <row r="335" spans="1:5" ht="22.5" x14ac:dyDescent="0.25">
      <c r="A335" s="45" t="s">
        <v>18756</v>
      </c>
      <c r="B335" s="46" t="s">
        <v>18757</v>
      </c>
      <c r="C335" s="47" t="s">
        <v>18758</v>
      </c>
      <c r="D335" s="48" t="s">
        <v>18759</v>
      </c>
      <c r="E335" s="49" t="s">
        <v>18760</v>
      </c>
    </row>
    <row r="336" spans="1:5" ht="22.5" x14ac:dyDescent="0.25">
      <c r="A336" s="45" t="s">
        <v>18761</v>
      </c>
      <c r="B336" s="46" t="s">
        <v>18757</v>
      </c>
      <c r="C336" s="47" t="s">
        <v>18762</v>
      </c>
      <c r="D336" s="48" t="s">
        <v>18763</v>
      </c>
      <c r="E336" s="49" t="s">
        <v>18764</v>
      </c>
    </row>
    <row r="337" spans="1:5" x14ac:dyDescent="0.25">
      <c r="A337" s="45" t="s">
        <v>18765</v>
      </c>
      <c r="B337" s="46" t="s">
        <v>18766</v>
      </c>
      <c r="C337" s="47" t="s">
        <v>18767</v>
      </c>
      <c r="D337" s="48" t="s">
        <v>18768</v>
      </c>
      <c r="E337" s="49" t="s">
        <v>18769</v>
      </c>
    </row>
    <row r="338" spans="1:5" ht="22.5" x14ac:dyDescent="0.25">
      <c r="A338" s="45" t="s">
        <v>18770</v>
      </c>
      <c r="B338" s="46" t="s">
        <v>18771</v>
      </c>
      <c r="C338" s="47" t="s">
        <v>18772</v>
      </c>
      <c r="D338" s="48" t="s">
        <v>18773</v>
      </c>
      <c r="E338" s="49" t="s">
        <v>18774</v>
      </c>
    </row>
    <row r="339" spans="1:5" ht="22.5" x14ac:dyDescent="0.25">
      <c r="A339" s="45" t="s">
        <v>18775</v>
      </c>
      <c r="B339" s="46" t="s">
        <v>18776</v>
      </c>
      <c r="C339" s="47" t="s">
        <v>18777</v>
      </c>
      <c r="D339" s="48" t="s">
        <v>18778</v>
      </c>
      <c r="E339" s="49" t="s">
        <v>18779</v>
      </c>
    </row>
    <row r="340" spans="1:5" x14ac:dyDescent="0.25">
      <c r="A340" s="45" t="s">
        <v>18780</v>
      </c>
      <c r="B340" s="46" t="s">
        <v>18781</v>
      </c>
      <c r="C340" s="47" t="s">
        <v>18782</v>
      </c>
      <c r="D340" s="48" t="s">
        <v>18783</v>
      </c>
      <c r="E340" s="49" t="s">
        <v>18784</v>
      </c>
    </row>
    <row r="341" spans="1:5" x14ac:dyDescent="0.25">
      <c r="A341" s="45" t="s">
        <v>18785</v>
      </c>
      <c r="B341" s="46" t="s">
        <v>18786</v>
      </c>
      <c r="C341" s="47" t="s">
        <v>18787</v>
      </c>
      <c r="D341" s="48" t="s">
        <v>18788</v>
      </c>
      <c r="E341" s="49" t="s">
        <v>18789</v>
      </c>
    </row>
    <row r="342" spans="1:5" x14ac:dyDescent="0.25">
      <c r="A342" s="45" t="s">
        <v>18790</v>
      </c>
      <c r="B342" s="46" t="s">
        <v>18791</v>
      </c>
      <c r="C342" s="47" t="s">
        <v>18015</v>
      </c>
      <c r="D342" s="48" t="s">
        <v>18792</v>
      </c>
      <c r="E342" s="49" t="s">
        <v>18793</v>
      </c>
    </row>
    <row r="343" spans="1:5" ht="22.5" x14ac:dyDescent="0.25">
      <c r="A343" s="45" t="s">
        <v>18794</v>
      </c>
      <c r="B343" s="46" t="s">
        <v>18795</v>
      </c>
      <c r="C343" s="47" t="s">
        <v>18796</v>
      </c>
      <c r="D343" s="48" t="s">
        <v>18797</v>
      </c>
      <c r="E343" s="49" t="s">
        <v>18798</v>
      </c>
    </row>
    <row r="344" spans="1:5" ht="22.5" x14ac:dyDescent="0.25">
      <c r="A344" s="45" t="s">
        <v>18799</v>
      </c>
      <c r="B344" s="46" t="s">
        <v>18800</v>
      </c>
      <c r="C344" s="46" t="s">
        <v>18801</v>
      </c>
      <c r="D344" s="48" t="s">
        <v>18802</v>
      </c>
      <c r="E344" s="49" t="s">
        <v>18803</v>
      </c>
    </row>
    <row r="345" spans="1:5" x14ac:dyDescent="0.25">
      <c r="A345" s="45" t="s">
        <v>18804</v>
      </c>
      <c r="B345" s="46" t="s">
        <v>18805</v>
      </c>
      <c r="C345" s="47" t="s">
        <v>18806</v>
      </c>
      <c r="D345" s="48" t="s">
        <v>18807</v>
      </c>
      <c r="E345" s="49" t="s">
        <v>18808</v>
      </c>
    </row>
    <row r="346" spans="1:5" x14ac:dyDescent="0.25">
      <c r="A346" s="45" t="s">
        <v>18809</v>
      </c>
      <c r="B346" s="46" t="s">
        <v>18766</v>
      </c>
      <c r="C346" s="47" t="s">
        <v>18810</v>
      </c>
      <c r="D346" s="48" t="s">
        <v>18811</v>
      </c>
      <c r="E346" s="49" t="s">
        <v>18812</v>
      </c>
    </row>
    <row r="347" spans="1:5" x14ac:dyDescent="0.25">
      <c r="A347" s="45" t="s">
        <v>18813</v>
      </c>
      <c r="B347" s="46" t="s">
        <v>18814</v>
      </c>
      <c r="C347" s="47" t="s">
        <v>18815</v>
      </c>
      <c r="D347" s="48" t="s">
        <v>18816</v>
      </c>
      <c r="E347" s="49" t="s">
        <v>18817</v>
      </c>
    </row>
    <row r="348" spans="1:5" ht="22.5" x14ac:dyDescent="0.25">
      <c r="A348" s="45" t="s">
        <v>18818</v>
      </c>
      <c r="B348" s="46" t="s">
        <v>18819</v>
      </c>
      <c r="C348" s="46" t="s">
        <v>18820</v>
      </c>
      <c r="D348" s="48" t="s">
        <v>18821</v>
      </c>
      <c r="E348" s="49" t="s">
        <v>18822</v>
      </c>
    </row>
    <row r="349" spans="1:5" ht="22.5" x14ac:dyDescent="0.25">
      <c r="A349" s="45" t="s">
        <v>18823</v>
      </c>
      <c r="B349" s="46" t="s">
        <v>18824</v>
      </c>
      <c r="C349" s="47" t="s">
        <v>18825</v>
      </c>
      <c r="D349" s="48" t="s">
        <v>18821</v>
      </c>
      <c r="E349" s="49" t="s">
        <v>18822</v>
      </c>
    </row>
    <row r="350" spans="1:5" ht="22.5" x14ac:dyDescent="0.25">
      <c r="A350" s="45" t="s">
        <v>18826</v>
      </c>
      <c r="B350" s="46" t="s">
        <v>18819</v>
      </c>
      <c r="C350" s="47" t="s">
        <v>18827</v>
      </c>
      <c r="D350" s="48" t="s">
        <v>18828</v>
      </c>
      <c r="E350" s="49" t="s">
        <v>18829</v>
      </c>
    </row>
    <row r="351" spans="1:5" ht="22.5" x14ac:dyDescent="0.25">
      <c r="A351" s="45" t="s">
        <v>18830</v>
      </c>
      <c r="B351" s="46" t="s">
        <v>18831</v>
      </c>
      <c r="C351" s="47" t="s">
        <v>18832</v>
      </c>
      <c r="D351" s="48" t="s">
        <v>18821</v>
      </c>
      <c r="E351" s="49" t="s">
        <v>18822</v>
      </c>
    </row>
    <row r="352" spans="1:5" ht="30" x14ac:dyDescent="0.25">
      <c r="A352" s="45" t="s">
        <v>18833</v>
      </c>
      <c r="B352" s="46" t="s">
        <v>18834</v>
      </c>
      <c r="C352" s="47" t="s">
        <v>18835</v>
      </c>
      <c r="D352" s="48" t="s">
        <v>18836</v>
      </c>
      <c r="E352" s="49" t="s">
        <v>18837</v>
      </c>
    </row>
    <row r="353" spans="1:5" x14ac:dyDescent="0.25">
      <c r="A353" s="45" t="s">
        <v>18838</v>
      </c>
      <c r="B353" s="46" t="s">
        <v>18839</v>
      </c>
      <c r="C353" s="47" t="s">
        <v>18840</v>
      </c>
      <c r="D353" s="48" t="s">
        <v>18841</v>
      </c>
      <c r="E353" s="49" t="s">
        <v>18842</v>
      </c>
    </row>
    <row r="354" spans="1:5" ht="22.5" x14ac:dyDescent="0.25">
      <c r="A354" s="45" t="s">
        <v>18843</v>
      </c>
      <c r="B354" s="46" t="s">
        <v>18844</v>
      </c>
      <c r="C354" s="47" t="s">
        <v>18845</v>
      </c>
      <c r="D354" s="48" t="s">
        <v>18846</v>
      </c>
      <c r="E354" s="49" t="s">
        <v>18847</v>
      </c>
    </row>
    <row r="355" spans="1:5" x14ac:dyDescent="0.25">
      <c r="A355" s="45" t="s">
        <v>18848</v>
      </c>
      <c r="B355" s="46" t="s">
        <v>18849</v>
      </c>
      <c r="C355" s="47" t="s">
        <v>18850</v>
      </c>
      <c r="D355" s="48" t="s">
        <v>18851</v>
      </c>
      <c r="E355" s="49" t="s">
        <v>18852</v>
      </c>
    </row>
    <row r="356" spans="1:5" ht="30" x14ac:dyDescent="0.25">
      <c r="A356" s="45" t="s">
        <v>18853</v>
      </c>
      <c r="B356" s="46" t="s">
        <v>18854</v>
      </c>
      <c r="C356" s="47" t="s">
        <v>18855</v>
      </c>
      <c r="D356" s="48" t="s">
        <v>18856</v>
      </c>
      <c r="E356" s="49" t="s">
        <v>18857</v>
      </c>
    </row>
    <row r="357" spans="1:5" x14ac:dyDescent="0.25">
      <c r="A357" s="45" t="s">
        <v>18858</v>
      </c>
      <c r="B357" s="46" t="s">
        <v>18859</v>
      </c>
      <c r="C357" s="47" t="s">
        <v>18860</v>
      </c>
      <c r="D357" s="48" t="s">
        <v>18861</v>
      </c>
      <c r="E357" s="49" t="s">
        <v>18862</v>
      </c>
    </row>
    <row r="358" spans="1:5" ht="45" x14ac:dyDescent="0.25">
      <c r="A358" s="45" t="s">
        <v>18863</v>
      </c>
      <c r="B358" s="46" t="s">
        <v>18864</v>
      </c>
      <c r="C358" s="46" t="s">
        <v>18865</v>
      </c>
      <c r="D358" s="48" t="s">
        <v>18866</v>
      </c>
      <c r="E358" s="49" t="s">
        <v>18867</v>
      </c>
    </row>
    <row r="359" spans="1:5" ht="22.5" x14ac:dyDescent="0.25">
      <c r="A359" s="45" t="s">
        <v>18868</v>
      </c>
      <c r="B359" s="46" t="s">
        <v>18869</v>
      </c>
      <c r="C359" s="46" t="s">
        <v>18870</v>
      </c>
      <c r="D359" s="48" t="s">
        <v>18871</v>
      </c>
      <c r="E359" s="49" t="s">
        <v>18872</v>
      </c>
    </row>
    <row r="360" spans="1:5" ht="22.5" x14ac:dyDescent="0.25">
      <c r="A360" s="45" t="s">
        <v>18873</v>
      </c>
      <c r="B360" s="46" t="s">
        <v>18874</v>
      </c>
      <c r="C360" s="47" t="s">
        <v>18875</v>
      </c>
      <c r="D360" s="48" t="s">
        <v>18876</v>
      </c>
      <c r="E360" s="49" t="s">
        <v>18877</v>
      </c>
    </row>
    <row r="361" spans="1:5" ht="22.5" x14ac:dyDescent="0.25">
      <c r="A361" s="45" t="s">
        <v>18878</v>
      </c>
      <c r="B361" s="46" t="s">
        <v>18879</v>
      </c>
      <c r="C361" s="47" t="s">
        <v>18880</v>
      </c>
      <c r="D361" s="48" t="s">
        <v>18881</v>
      </c>
      <c r="E361" s="49" t="s">
        <v>18882</v>
      </c>
    </row>
    <row r="362" spans="1:5" ht="22.5" x14ac:dyDescent="0.25">
      <c r="A362" s="45" t="s">
        <v>18883</v>
      </c>
      <c r="B362" s="46" t="s">
        <v>18884</v>
      </c>
      <c r="C362" s="50" t="s">
        <v>18885</v>
      </c>
      <c r="D362" s="48" t="s">
        <v>18886</v>
      </c>
      <c r="E362" s="49" t="s">
        <v>18887</v>
      </c>
    </row>
    <row r="363" spans="1:5" ht="22.5" x14ac:dyDescent="0.25">
      <c r="A363" s="45" t="s">
        <v>18888</v>
      </c>
      <c r="B363" s="46" t="s">
        <v>18889</v>
      </c>
      <c r="C363" s="46" t="s">
        <v>18890</v>
      </c>
      <c r="D363" s="48" t="s">
        <v>18891</v>
      </c>
      <c r="E363" s="49" t="s">
        <v>18892</v>
      </c>
    </row>
    <row r="364" spans="1:5" x14ac:dyDescent="0.25">
      <c r="A364" s="45" t="s">
        <v>18893</v>
      </c>
      <c r="B364" s="46" t="s">
        <v>18894</v>
      </c>
      <c r="C364" s="47" t="s">
        <v>18895</v>
      </c>
      <c r="D364" s="48" t="s">
        <v>18896</v>
      </c>
      <c r="E364" s="49" t="s">
        <v>18897</v>
      </c>
    </row>
    <row r="365" spans="1:5" ht="22.5" x14ac:dyDescent="0.25">
      <c r="A365" s="45" t="s">
        <v>18898</v>
      </c>
      <c r="B365" s="46" t="s">
        <v>18899</v>
      </c>
      <c r="C365" s="47" t="s">
        <v>18900</v>
      </c>
      <c r="D365" s="48" t="s">
        <v>18901</v>
      </c>
      <c r="E365" s="49" t="s">
        <v>18902</v>
      </c>
    </row>
    <row r="366" spans="1:5" ht="22.5" x14ac:dyDescent="0.25">
      <c r="A366" s="45" t="s">
        <v>18903</v>
      </c>
      <c r="B366" s="46" t="s">
        <v>18904</v>
      </c>
      <c r="C366" s="47" t="s">
        <v>18905</v>
      </c>
      <c r="D366" s="48" t="s">
        <v>18906</v>
      </c>
      <c r="E366" s="49" t="s">
        <v>18907</v>
      </c>
    </row>
    <row r="367" spans="1:5" ht="22.5" x14ac:dyDescent="0.25">
      <c r="A367" s="45" t="s">
        <v>18908</v>
      </c>
      <c r="B367" s="46" t="s">
        <v>18909</v>
      </c>
      <c r="C367" s="47" t="s">
        <v>18910</v>
      </c>
      <c r="D367" s="48" t="s">
        <v>18911</v>
      </c>
      <c r="E367" s="49" t="s">
        <v>18912</v>
      </c>
    </row>
    <row r="368" spans="1:5" x14ac:dyDescent="0.25">
      <c r="A368" s="45" t="s">
        <v>18913</v>
      </c>
      <c r="B368" s="46" t="s">
        <v>18914</v>
      </c>
      <c r="C368" s="47" t="s">
        <v>18374</v>
      </c>
      <c r="D368" s="48" t="s">
        <v>18915</v>
      </c>
      <c r="E368" s="49" t="s">
        <v>18916</v>
      </c>
    </row>
    <row r="369" spans="1:5" ht="22.5" x14ac:dyDescent="0.25">
      <c r="A369" s="45" t="s">
        <v>18917</v>
      </c>
      <c r="B369" s="46" t="s">
        <v>18918</v>
      </c>
      <c r="C369" s="47" t="s">
        <v>18919</v>
      </c>
      <c r="D369" s="48" t="s">
        <v>18920</v>
      </c>
      <c r="E369" s="49" t="s">
        <v>18921</v>
      </c>
    </row>
    <row r="370" spans="1:5" ht="22.5" x14ac:dyDescent="0.25">
      <c r="A370" s="45" t="s">
        <v>18922</v>
      </c>
      <c r="B370" s="46" t="s">
        <v>18918</v>
      </c>
      <c r="C370" s="46" t="s">
        <v>18923</v>
      </c>
      <c r="D370" s="48" t="s">
        <v>18811</v>
      </c>
      <c r="E370" s="49" t="s">
        <v>18812</v>
      </c>
    </row>
    <row r="371" spans="1:5" ht="22.5" x14ac:dyDescent="0.25">
      <c r="A371" s="45" t="s">
        <v>18924</v>
      </c>
      <c r="B371" s="46" t="s">
        <v>18925</v>
      </c>
      <c r="C371" s="47" t="s">
        <v>18926</v>
      </c>
      <c r="D371" s="48" t="s">
        <v>18927</v>
      </c>
      <c r="E371" s="49" t="s">
        <v>18928</v>
      </c>
    </row>
    <row r="372" spans="1:5" ht="45" x14ac:dyDescent="0.25">
      <c r="A372" s="45" t="s">
        <v>18929</v>
      </c>
      <c r="B372" s="46" t="s">
        <v>18930</v>
      </c>
      <c r="C372" s="47" t="s">
        <v>18931</v>
      </c>
      <c r="D372" s="48" t="s">
        <v>18011</v>
      </c>
      <c r="E372" s="49" t="s">
        <v>18012</v>
      </c>
    </row>
    <row r="373" spans="1:5" ht="22.5" x14ac:dyDescent="0.25">
      <c r="A373" s="45" t="s">
        <v>18932</v>
      </c>
      <c r="B373" s="46" t="s">
        <v>18933</v>
      </c>
      <c r="C373" s="46" t="s">
        <v>18934</v>
      </c>
      <c r="D373" s="48" t="s">
        <v>18935</v>
      </c>
      <c r="E373" s="49" t="s">
        <v>18936</v>
      </c>
    </row>
    <row r="374" spans="1:5" ht="30" x14ac:dyDescent="0.25">
      <c r="A374" s="45" t="s">
        <v>18937</v>
      </c>
      <c r="B374" s="46" t="s">
        <v>18938</v>
      </c>
      <c r="C374" s="47" t="s">
        <v>18939</v>
      </c>
      <c r="D374" s="48" t="s">
        <v>18940</v>
      </c>
      <c r="E374" s="49" t="s">
        <v>18941</v>
      </c>
    </row>
    <row r="375" spans="1:5" x14ac:dyDescent="0.25">
      <c r="A375" s="45" t="s">
        <v>18942</v>
      </c>
      <c r="B375" s="46" t="s">
        <v>18943</v>
      </c>
      <c r="C375" s="47" t="s">
        <v>18944</v>
      </c>
      <c r="D375" s="48" t="s">
        <v>18945</v>
      </c>
      <c r="E375" s="49" t="s">
        <v>18946</v>
      </c>
    </row>
    <row r="376" spans="1:5" x14ac:dyDescent="0.25">
      <c r="A376" s="45" t="s">
        <v>18947</v>
      </c>
      <c r="B376" s="46" t="s">
        <v>18948</v>
      </c>
      <c r="C376" s="47" t="s">
        <v>18949</v>
      </c>
      <c r="D376" s="48" t="s">
        <v>18950</v>
      </c>
      <c r="E376" s="49" t="s">
        <v>18951</v>
      </c>
    </row>
    <row r="377" spans="1:5" ht="22.5" x14ac:dyDescent="0.25">
      <c r="A377" s="45" t="s">
        <v>18952</v>
      </c>
      <c r="B377" s="46" t="s">
        <v>18953</v>
      </c>
      <c r="C377" s="47" t="s">
        <v>18954</v>
      </c>
      <c r="D377" s="48" t="s">
        <v>18955</v>
      </c>
      <c r="E377" s="49" t="s">
        <v>18956</v>
      </c>
    </row>
    <row r="378" spans="1:5" x14ac:dyDescent="0.25">
      <c r="A378" s="45" t="s">
        <v>18957</v>
      </c>
      <c r="B378" s="46" t="s">
        <v>18958</v>
      </c>
      <c r="C378" s="47" t="s">
        <v>18959</v>
      </c>
      <c r="D378" s="48" t="s">
        <v>18960</v>
      </c>
      <c r="E378" s="49" t="s">
        <v>18961</v>
      </c>
    </row>
    <row r="379" spans="1:5" x14ac:dyDescent="0.25">
      <c r="A379" s="45" t="s">
        <v>18962</v>
      </c>
      <c r="B379" s="46" t="s">
        <v>18963</v>
      </c>
      <c r="C379" s="47" t="s">
        <v>18964</v>
      </c>
      <c r="D379" s="48" t="s">
        <v>18965</v>
      </c>
      <c r="E379" s="49" t="s">
        <v>18966</v>
      </c>
    </row>
    <row r="380" spans="1:5" x14ac:dyDescent="0.25">
      <c r="A380" s="45" t="s">
        <v>18967</v>
      </c>
      <c r="B380" s="46" t="s">
        <v>18968</v>
      </c>
      <c r="C380" s="47" t="s">
        <v>18969</v>
      </c>
      <c r="D380" s="48" t="s">
        <v>18970</v>
      </c>
      <c r="E380" s="49" t="s">
        <v>18971</v>
      </c>
    </row>
    <row r="381" spans="1:5" x14ac:dyDescent="0.25">
      <c r="A381" s="45" t="s">
        <v>18972</v>
      </c>
      <c r="B381" s="46" t="s">
        <v>18973</v>
      </c>
      <c r="C381" s="47" t="s">
        <v>17661</v>
      </c>
      <c r="D381" s="48" t="s">
        <v>18974</v>
      </c>
      <c r="E381" s="49" t="s">
        <v>18975</v>
      </c>
    </row>
    <row r="382" spans="1:5" x14ac:dyDescent="0.25">
      <c r="A382" s="45" t="s">
        <v>18976</v>
      </c>
      <c r="B382" s="46" t="s">
        <v>18977</v>
      </c>
      <c r="C382" s="47" t="s">
        <v>18978</v>
      </c>
      <c r="D382" s="48" t="s">
        <v>18979</v>
      </c>
      <c r="E382" s="49" t="s">
        <v>18980</v>
      </c>
    </row>
    <row r="383" spans="1:5" x14ac:dyDescent="0.25">
      <c r="A383" s="45" t="s">
        <v>18981</v>
      </c>
      <c r="B383" s="46" t="s">
        <v>18977</v>
      </c>
      <c r="C383" s="47" t="s">
        <v>18374</v>
      </c>
      <c r="D383" s="48" t="s">
        <v>18982</v>
      </c>
      <c r="E383" s="49" t="s">
        <v>18983</v>
      </c>
    </row>
    <row r="384" spans="1:5" ht="22.5" x14ac:dyDescent="0.25">
      <c r="A384" s="45" t="s">
        <v>18984</v>
      </c>
      <c r="B384" s="46" t="s">
        <v>18985</v>
      </c>
      <c r="C384" s="47" t="s">
        <v>18986</v>
      </c>
      <c r="D384" s="48" t="s">
        <v>18987</v>
      </c>
      <c r="E384" s="49" t="s">
        <v>18988</v>
      </c>
    </row>
    <row r="385" spans="1:5" ht="22.5" x14ac:dyDescent="0.25">
      <c r="A385" s="45" t="s">
        <v>18989</v>
      </c>
      <c r="B385" s="46" t="s">
        <v>18990</v>
      </c>
      <c r="C385" s="47" t="s">
        <v>18991</v>
      </c>
      <c r="D385" s="48" t="s">
        <v>18992</v>
      </c>
      <c r="E385" s="49" t="s">
        <v>18993</v>
      </c>
    </row>
    <row r="386" spans="1:5" ht="22.5" x14ac:dyDescent="0.25">
      <c r="A386" s="45" t="s">
        <v>18994</v>
      </c>
      <c r="B386" s="46" t="s">
        <v>18995</v>
      </c>
      <c r="C386" s="47" t="s">
        <v>18996</v>
      </c>
      <c r="D386" s="48" t="s">
        <v>18997</v>
      </c>
      <c r="E386" s="49" t="s">
        <v>18998</v>
      </c>
    </row>
    <row r="387" spans="1:5" x14ac:dyDescent="0.25">
      <c r="A387" s="45" t="s">
        <v>18999</v>
      </c>
      <c r="B387" s="46" t="s">
        <v>19000</v>
      </c>
      <c r="C387" s="47" t="s">
        <v>19001</v>
      </c>
      <c r="D387" s="48" t="s">
        <v>19002</v>
      </c>
      <c r="E387" s="49" t="s">
        <v>19003</v>
      </c>
    </row>
    <row r="388" spans="1:5" ht="22.5" x14ac:dyDescent="0.25">
      <c r="A388" s="45" t="s">
        <v>19004</v>
      </c>
      <c r="B388" s="46" t="s">
        <v>19005</v>
      </c>
      <c r="C388" s="47" t="s">
        <v>19006</v>
      </c>
      <c r="D388" s="48" t="s">
        <v>19007</v>
      </c>
      <c r="E388" s="49" t="s">
        <v>19008</v>
      </c>
    </row>
    <row r="389" spans="1:5" x14ac:dyDescent="0.25">
      <c r="A389" s="45" t="s">
        <v>19009</v>
      </c>
      <c r="B389" s="46" t="s">
        <v>19010</v>
      </c>
      <c r="C389" s="47" t="s">
        <v>19011</v>
      </c>
      <c r="D389" s="48" t="s">
        <v>19012</v>
      </c>
      <c r="E389" s="49" t="s">
        <v>19013</v>
      </c>
    </row>
    <row r="390" spans="1:5" x14ac:dyDescent="0.25">
      <c r="A390" s="45" t="s">
        <v>19014</v>
      </c>
      <c r="B390" s="46" t="s">
        <v>18800</v>
      </c>
      <c r="C390" s="47" t="s">
        <v>19015</v>
      </c>
      <c r="D390" s="48" t="s">
        <v>19016</v>
      </c>
      <c r="E390" s="49" t="s">
        <v>19017</v>
      </c>
    </row>
    <row r="391" spans="1:5" x14ac:dyDescent="0.25">
      <c r="A391" s="45" t="s">
        <v>19018</v>
      </c>
      <c r="B391" s="46" t="s">
        <v>19019</v>
      </c>
      <c r="C391" s="47" t="s">
        <v>19020</v>
      </c>
      <c r="D391" s="48" t="s">
        <v>19021</v>
      </c>
      <c r="E391" s="49" t="s">
        <v>19022</v>
      </c>
    </row>
    <row r="392" spans="1:5" ht="22.5" x14ac:dyDescent="0.25">
      <c r="A392" s="45" t="s">
        <v>19023</v>
      </c>
      <c r="B392" s="46" t="s">
        <v>19024</v>
      </c>
      <c r="C392" s="47" t="s">
        <v>19025</v>
      </c>
      <c r="D392" s="48" t="s">
        <v>19026</v>
      </c>
      <c r="E392" s="49" t="s">
        <v>19027</v>
      </c>
    </row>
    <row r="393" spans="1:5" ht="22.5" x14ac:dyDescent="0.25">
      <c r="A393" s="45" t="s">
        <v>19028</v>
      </c>
      <c r="B393" s="46" t="s">
        <v>19029</v>
      </c>
      <c r="C393" s="47" t="s">
        <v>19030</v>
      </c>
      <c r="D393" s="48" t="s">
        <v>19031</v>
      </c>
      <c r="E393" s="49" t="s">
        <v>19032</v>
      </c>
    </row>
    <row r="394" spans="1:5" ht="22.5" x14ac:dyDescent="0.25">
      <c r="A394" s="45" t="s">
        <v>19033</v>
      </c>
      <c r="B394" s="46" t="s">
        <v>19034</v>
      </c>
      <c r="C394" s="46" t="s">
        <v>19035</v>
      </c>
      <c r="D394" s="48" t="s">
        <v>19036</v>
      </c>
      <c r="E394" s="49" t="s">
        <v>19033</v>
      </c>
    </row>
    <row r="395" spans="1:5" x14ac:dyDescent="0.25">
      <c r="A395" s="45" t="s">
        <v>19037</v>
      </c>
      <c r="B395" s="46" t="s">
        <v>19038</v>
      </c>
      <c r="C395" s="47" t="s">
        <v>19039</v>
      </c>
      <c r="D395" s="48" t="s">
        <v>19040</v>
      </c>
      <c r="E395" s="49" t="s">
        <v>19041</v>
      </c>
    </row>
    <row r="396" spans="1:5" x14ac:dyDescent="0.25">
      <c r="A396" s="45" t="s">
        <v>19042</v>
      </c>
      <c r="B396" s="46" t="s">
        <v>19043</v>
      </c>
      <c r="C396" s="47" t="s">
        <v>19044</v>
      </c>
      <c r="D396" s="48" t="s">
        <v>16999</v>
      </c>
      <c r="E396" s="49" t="s">
        <v>19045</v>
      </c>
    </row>
    <row r="397" spans="1:5" ht="22.5" x14ac:dyDescent="0.25">
      <c r="A397" s="45" t="s">
        <v>19046</v>
      </c>
      <c r="B397" s="46" t="s">
        <v>19047</v>
      </c>
      <c r="C397" s="47" t="s">
        <v>19048</v>
      </c>
      <c r="D397" s="48" t="s">
        <v>19049</v>
      </c>
      <c r="E397" s="49" t="s">
        <v>19050</v>
      </c>
    </row>
    <row r="398" spans="1:5" ht="22.5" x14ac:dyDescent="0.25">
      <c r="A398" s="45" t="s">
        <v>19051</v>
      </c>
      <c r="B398" s="46" t="s">
        <v>19052</v>
      </c>
      <c r="C398" s="47" t="s">
        <v>19053</v>
      </c>
      <c r="D398" s="48" t="s">
        <v>19054</v>
      </c>
      <c r="E398" s="49" t="s">
        <v>19055</v>
      </c>
    </row>
    <row r="399" spans="1:5" ht="22.5" x14ac:dyDescent="0.25">
      <c r="A399" s="45" t="s">
        <v>19056</v>
      </c>
      <c r="B399" s="46" t="s">
        <v>19057</v>
      </c>
      <c r="C399" s="47" t="s">
        <v>19058</v>
      </c>
      <c r="D399" s="48" t="s">
        <v>19059</v>
      </c>
      <c r="E399" s="49" t="s">
        <v>19060</v>
      </c>
    </row>
    <row r="400" spans="1:5" x14ac:dyDescent="0.25">
      <c r="A400" s="60" t="s">
        <v>19061</v>
      </c>
    </row>
    <row r="401" spans="1:5" x14ac:dyDescent="0.25">
      <c r="A401" s="42" t="s">
        <v>17359</v>
      </c>
      <c r="B401" s="43" t="s">
        <v>17360</v>
      </c>
      <c r="C401" s="43" t="s">
        <v>17361</v>
      </c>
      <c r="D401" s="44" t="s">
        <v>17818</v>
      </c>
      <c r="E401" s="44" t="s">
        <v>17363</v>
      </c>
    </row>
    <row r="402" spans="1:5" ht="22.5" x14ac:dyDescent="0.25">
      <c r="A402" s="45" t="s">
        <v>19062</v>
      </c>
      <c r="B402" s="46" t="s">
        <v>19063</v>
      </c>
      <c r="C402" s="47" t="s">
        <v>19064</v>
      </c>
      <c r="D402" s="48" t="s">
        <v>19065</v>
      </c>
      <c r="E402" s="49" t="s">
        <v>19066</v>
      </c>
    </row>
    <row r="403" spans="1:5" ht="22.5" x14ac:dyDescent="0.25">
      <c r="A403" s="45" t="s">
        <v>19067</v>
      </c>
      <c r="B403" s="46" t="s">
        <v>19063</v>
      </c>
      <c r="C403" s="47" t="s">
        <v>19064</v>
      </c>
      <c r="D403" s="48" t="s">
        <v>19068</v>
      </c>
      <c r="E403" s="49" t="s">
        <v>19069</v>
      </c>
    </row>
    <row r="404" spans="1:5" ht="33.75" x14ac:dyDescent="0.25">
      <c r="A404" s="45" t="s">
        <v>19070</v>
      </c>
      <c r="B404" s="46" t="s">
        <v>19071</v>
      </c>
      <c r="C404" s="47" t="s">
        <v>19072</v>
      </c>
      <c r="D404" s="48" t="s">
        <v>19073</v>
      </c>
      <c r="E404" s="49" t="s">
        <v>19074</v>
      </c>
    </row>
    <row r="405" spans="1:5" x14ac:dyDescent="0.25">
      <c r="A405" s="45" t="s">
        <v>19075</v>
      </c>
      <c r="B405" s="46" t="s">
        <v>19076</v>
      </c>
      <c r="C405" s="47" t="s">
        <v>19077</v>
      </c>
      <c r="D405" s="48" t="s">
        <v>19078</v>
      </c>
      <c r="E405" s="49" t="s">
        <v>19079</v>
      </c>
    </row>
    <row r="406" spans="1:5" x14ac:dyDescent="0.25">
      <c r="A406" s="45" t="s">
        <v>19080</v>
      </c>
      <c r="B406" s="46" t="s">
        <v>19081</v>
      </c>
      <c r="C406" s="47" t="s">
        <v>19082</v>
      </c>
      <c r="D406" s="48" t="s">
        <v>19083</v>
      </c>
      <c r="E406" s="49" t="s">
        <v>19084</v>
      </c>
    </row>
    <row r="407" spans="1:5" x14ac:dyDescent="0.25">
      <c r="A407" s="45" t="s">
        <v>19085</v>
      </c>
      <c r="B407" s="46" t="s">
        <v>19086</v>
      </c>
      <c r="C407" s="47" t="s">
        <v>19087</v>
      </c>
      <c r="D407" s="48" t="s">
        <v>19088</v>
      </c>
      <c r="E407" s="49" t="s">
        <v>19085</v>
      </c>
    </row>
    <row r="408" spans="1:5" x14ac:dyDescent="0.25">
      <c r="A408" s="45" t="s">
        <v>19089</v>
      </c>
      <c r="B408" s="46" t="s">
        <v>19090</v>
      </c>
      <c r="C408" s="47" t="s">
        <v>19091</v>
      </c>
      <c r="D408" s="48" t="s">
        <v>19092</v>
      </c>
      <c r="E408" s="49" t="s">
        <v>19093</v>
      </c>
    </row>
    <row r="409" spans="1:5" ht="33.75" x14ac:dyDescent="0.25">
      <c r="A409" s="45" t="s">
        <v>19094</v>
      </c>
      <c r="B409" s="46" t="s">
        <v>19095</v>
      </c>
      <c r="C409" s="47" t="s">
        <v>19096</v>
      </c>
      <c r="D409" s="48" t="s">
        <v>19097</v>
      </c>
      <c r="E409" s="49" t="s">
        <v>19094</v>
      </c>
    </row>
    <row r="410" spans="1:5" x14ac:dyDescent="0.25">
      <c r="A410" s="45" t="s">
        <v>19098</v>
      </c>
      <c r="B410" s="46" t="s">
        <v>19099</v>
      </c>
      <c r="C410" s="47" t="s">
        <v>19100</v>
      </c>
      <c r="D410" s="48" t="s">
        <v>19101</v>
      </c>
      <c r="E410" s="49" t="s">
        <v>19102</v>
      </c>
    </row>
    <row r="411" spans="1:5" x14ac:dyDescent="0.25">
      <c r="A411" s="45" t="s">
        <v>19103</v>
      </c>
      <c r="B411" s="46" t="s">
        <v>19104</v>
      </c>
      <c r="C411" s="47" t="s">
        <v>19105</v>
      </c>
      <c r="D411" s="48" t="s">
        <v>19106</v>
      </c>
      <c r="E411" s="49" t="s">
        <v>19107</v>
      </c>
    </row>
    <row r="412" spans="1:5" ht="22.5" x14ac:dyDescent="0.25">
      <c r="A412" s="45" t="s">
        <v>19108</v>
      </c>
      <c r="B412" s="46" t="s">
        <v>19109</v>
      </c>
      <c r="C412" s="46" t="s">
        <v>19110</v>
      </c>
      <c r="D412" s="48" t="s">
        <v>19111</v>
      </c>
      <c r="E412" s="49" t="s">
        <v>19112</v>
      </c>
    </row>
    <row r="413" spans="1:5" x14ac:dyDescent="0.25">
      <c r="A413" s="45" t="s">
        <v>19113</v>
      </c>
      <c r="B413" s="46" t="s">
        <v>19114</v>
      </c>
      <c r="C413" s="47" t="s">
        <v>19115</v>
      </c>
      <c r="D413" s="48" t="s">
        <v>19116</v>
      </c>
      <c r="E413" s="49" t="s">
        <v>19113</v>
      </c>
    </row>
    <row r="414" spans="1:5" ht="22.5" x14ac:dyDescent="0.25">
      <c r="A414" s="45" t="s">
        <v>19117</v>
      </c>
      <c r="B414" s="46" t="s">
        <v>19118</v>
      </c>
      <c r="C414" s="47" t="s">
        <v>19119</v>
      </c>
      <c r="D414" s="48" t="s">
        <v>19120</v>
      </c>
      <c r="E414" s="49" t="s">
        <v>19121</v>
      </c>
    </row>
    <row r="415" spans="1:5" ht="22.5" x14ac:dyDescent="0.25">
      <c r="A415" s="45" t="s">
        <v>19122</v>
      </c>
      <c r="B415" s="46" t="s">
        <v>19123</v>
      </c>
      <c r="C415" s="47" t="s">
        <v>19124</v>
      </c>
      <c r="D415" s="48" t="s">
        <v>19125</v>
      </c>
      <c r="E415" s="49" t="s">
        <v>19122</v>
      </c>
    </row>
    <row r="416" spans="1:5" ht="22.5" x14ac:dyDescent="0.25">
      <c r="A416" s="45" t="s">
        <v>19126</v>
      </c>
      <c r="B416" s="46" t="s">
        <v>19127</v>
      </c>
      <c r="C416" s="47" t="s">
        <v>18169</v>
      </c>
      <c r="D416" s="48" t="s">
        <v>19128</v>
      </c>
      <c r="E416" s="49" t="s">
        <v>19129</v>
      </c>
    </row>
    <row r="417" spans="1:5" x14ac:dyDescent="0.25">
      <c r="A417" s="45" t="s">
        <v>19130</v>
      </c>
      <c r="B417" s="46" t="s">
        <v>19131</v>
      </c>
      <c r="C417" s="47" t="s">
        <v>19132</v>
      </c>
      <c r="D417" s="48" t="s">
        <v>19133</v>
      </c>
      <c r="E417" s="49" t="s">
        <v>19134</v>
      </c>
    </row>
    <row r="418" spans="1:5" x14ac:dyDescent="0.25">
      <c r="A418" s="45" t="s">
        <v>19135</v>
      </c>
      <c r="B418" s="46" t="s">
        <v>19136</v>
      </c>
      <c r="C418" s="47" t="s">
        <v>18959</v>
      </c>
      <c r="D418" s="56" t="s">
        <v>17574</v>
      </c>
      <c r="E418" s="56" t="s">
        <v>17574</v>
      </c>
    </row>
    <row r="419" spans="1:5" x14ac:dyDescent="0.25">
      <c r="A419" s="45" t="s">
        <v>19137</v>
      </c>
      <c r="B419" s="46" t="s">
        <v>19138</v>
      </c>
      <c r="C419" s="47" t="s">
        <v>18959</v>
      </c>
      <c r="D419" s="56" t="s">
        <v>17574</v>
      </c>
      <c r="E419" s="56" t="s">
        <v>17574</v>
      </c>
    </row>
    <row r="420" spans="1:5" x14ac:dyDescent="0.25">
      <c r="A420" s="45" t="s">
        <v>19139</v>
      </c>
      <c r="B420" s="46" t="s">
        <v>19138</v>
      </c>
      <c r="C420" s="47" t="s">
        <v>18959</v>
      </c>
      <c r="D420" s="56" t="s">
        <v>17574</v>
      </c>
      <c r="E420" s="56" t="s">
        <v>17574</v>
      </c>
    </row>
    <row r="421" spans="1:5" ht="22.5" x14ac:dyDescent="0.25">
      <c r="A421" s="45" t="s">
        <v>19140</v>
      </c>
      <c r="B421" s="46" t="s">
        <v>19141</v>
      </c>
      <c r="C421" s="47" t="s">
        <v>19142</v>
      </c>
      <c r="D421" s="48" t="s">
        <v>19143</v>
      </c>
      <c r="E421" s="49" t="s">
        <v>19144</v>
      </c>
    </row>
    <row r="422" spans="1:5" x14ac:dyDescent="0.25">
      <c r="A422" s="45" t="s">
        <v>19145</v>
      </c>
      <c r="B422" s="46" t="s">
        <v>19146</v>
      </c>
      <c r="C422" s="47" t="s">
        <v>19147</v>
      </c>
      <c r="D422" s="48" t="s">
        <v>19148</v>
      </c>
      <c r="E422" s="49" t="s">
        <v>19149</v>
      </c>
    </row>
    <row r="423" spans="1:5" ht="22.5" x14ac:dyDescent="0.25">
      <c r="A423" s="45" t="s">
        <v>19150</v>
      </c>
      <c r="B423" s="46" t="s">
        <v>19151</v>
      </c>
      <c r="C423" s="46" t="s">
        <v>19152</v>
      </c>
      <c r="D423" s="48" t="s">
        <v>19153</v>
      </c>
      <c r="E423" s="49" t="s">
        <v>19154</v>
      </c>
    </row>
    <row r="424" spans="1:5" x14ac:dyDescent="0.25">
      <c r="A424" s="45" t="s">
        <v>19155</v>
      </c>
      <c r="B424" s="46" t="s">
        <v>19146</v>
      </c>
      <c r="C424" s="47" t="s">
        <v>19147</v>
      </c>
      <c r="D424" s="48" t="s">
        <v>19156</v>
      </c>
      <c r="E424" s="49" t="s">
        <v>19157</v>
      </c>
    </row>
    <row r="425" spans="1:5" ht="33.75" x14ac:dyDescent="0.25">
      <c r="A425" s="45" t="s">
        <v>19158</v>
      </c>
      <c r="B425" s="46" t="s">
        <v>19159</v>
      </c>
      <c r="C425" s="46" t="s">
        <v>19160</v>
      </c>
      <c r="D425" s="48" t="s">
        <v>19161</v>
      </c>
      <c r="E425" s="49" t="s">
        <v>19162</v>
      </c>
    </row>
    <row r="426" spans="1:5" ht="22.5" x14ac:dyDescent="0.25">
      <c r="A426" s="45" t="s">
        <v>19163</v>
      </c>
      <c r="B426" s="46" t="s">
        <v>19159</v>
      </c>
      <c r="C426" s="46" t="s">
        <v>19164</v>
      </c>
      <c r="D426" s="48" t="s">
        <v>19165</v>
      </c>
      <c r="E426" s="49" t="s">
        <v>19166</v>
      </c>
    </row>
    <row r="427" spans="1:5" x14ac:dyDescent="0.25">
      <c r="A427" s="45" t="s">
        <v>19167</v>
      </c>
      <c r="B427" s="46" t="s">
        <v>19159</v>
      </c>
      <c r="C427" s="47" t="s">
        <v>19168</v>
      </c>
      <c r="D427" s="48" t="s">
        <v>19169</v>
      </c>
      <c r="E427" s="49" t="s">
        <v>19170</v>
      </c>
    </row>
    <row r="428" spans="1:5" ht="22.5" x14ac:dyDescent="0.25">
      <c r="A428" s="51" t="s">
        <v>19171</v>
      </c>
      <c r="B428" s="52" t="s">
        <v>19172</v>
      </c>
      <c r="C428" s="65" t="s">
        <v>19173</v>
      </c>
      <c r="D428" s="48" t="s">
        <v>19174</v>
      </c>
      <c r="E428" s="49" t="s">
        <v>18254</v>
      </c>
    </row>
    <row r="429" spans="1:5" ht="22.5" x14ac:dyDescent="0.25">
      <c r="A429" s="45" t="s">
        <v>19175</v>
      </c>
      <c r="B429" s="46" t="s">
        <v>19176</v>
      </c>
      <c r="C429" s="47" t="s">
        <v>19177</v>
      </c>
      <c r="D429" s="48" t="s">
        <v>19178</v>
      </c>
      <c r="E429" s="49" t="s">
        <v>19179</v>
      </c>
    </row>
    <row r="430" spans="1:5" x14ac:dyDescent="0.25">
      <c r="A430" s="45" t="s">
        <v>19180</v>
      </c>
      <c r="B430" s="46" t="s">
        <v>19181</v>
      </c>
      <c r="C430" s="47" t="s">
        <v>19182</v>
      </c>
      <c r="D430" s="48" t="s">
        <v>19183</v>
      </c>
      <c r="E430" s="49" t="s">
        <v>19184</v>
      </c>
    </row>
    <row r="431" spans="1:5" ht="30" x14ac:dyDescent="0.25">
      <c r="A431" s="45" t="s">
        <v>19185</v>
      </c>
      <c r="B431" s="46" t="s">
        <v>19186</v>
      </c>
      <c r="C431" s="47" t="s">
        <v>19187</v>
      </c>
      <c r="D431" s="48" t="s">
        <v>19188</v>
      </c>
      <c r="E431" s="49" t="s">
        <v>19189</v>
      </c>
    </row>
    <row r="432" spans="1:5" x14ac:dyDescent="0.25">
      <c r="A432" s="45" t="s">
        <v>19190</v>
      </c>
      <c r="B432" s="46" t="s">
        <v>19159</v>
      </c>
      <c r="C432" s="47" t="s">
        <v>19132</v>
      </c>
      <c r="D432" s="48" t="s">
        <v>19191</v>
      </c>
      <c r="E432" s="49" t="s">
        <v>19192</v>
      </c>
    </row>
    <row r="433" spans="1:5" ht="30" x14ac:dyDescent="0.25">
      <c r="A433" s="45" t="s">
        <v>19193</v>
      </c>
      <c r="B433" s="46" t="s">
        <v>19194</v>
      </c>
      <c r="C433" s="47" t="s">
        <v>19195</v>
      </c>
      <c r="D433" s="48" t="s">
        <v>19196</v>
      </c>
      <c r="E433" s="49" t="s">
        <v>19197</v>
      </c>
    </row>
    <row r="434" spans="1:5" x14ac:dyDescent="0.25">
      <c r="A434" s="45" t="s">
        <v>19198</v>
      </c>
      <c r="B434" s="46" t="s">
        <v>19199</v>
      </c>
      <c r="C434" s="47" t="s">
        <v>17983</v>
      </c>
      <c r="D434" s="48" t="s">
        <v>17984</v>
      </c>
      <c r="E434" s="49" t="s">
        <v>17985</v>
      </c>
    </row>
    <row r="435" spans="1:5" ht="22.5" x14ac:dyDescent="0.25">
      <c r="A435" s="45" t="s">
        <v>19200</v>
      </c>
      <c r="B435" s="46" t="s">
        <v>19201</v>
      </c>
      <c r="C435" s="46" t="s">
        <v>19202</v>
      </c>
      <c r="D435" s="48" t="s">
        <v>19203</v>
      </c>
      <c r="E435" s="49" t="s">
        <v>19204</v>
      </c>
    </row>
    <row r="436" spans="1:5" x14ac:dyDescent="0.25">
      <c r="A436" s="45" t="s">
        <v>19205</v>
      </c>
      <c r="B436" s="46" t="s">
        <v>19206</v>
      </c>
      <c r="C436" s="47" t="s">
        <v>19207</v>
      </c>
      <c r="D436" s="48" t="s">
        <v>19208</v>
      </c>
      <c r="E436" s="49" t="s">
        <v>19209</v>
      </c>
    </row>
    <row r="437" spans="1:5" ht="22.5" x14ac:dyDescent="0.25">
      <c r="A437" s="45" t="s">
        <v>19210</v>
      </c>
      <c r="B437" s="46" t="s">
        <v>19211</v>
      </c>
      <c r="C437" s="47" t="s">
        <v>19142</v>
      </c>
      <c r="D437" s="48" t="s">
        <v>19212</v>
      </c>
      <c r="E437" s="49" t="s">
        <v>19213</v>
      </c>
    </row>
    <row r="438" spans="1:5" ht="22.5" x14ac:dyDescent="0.25">
      <c r="A438" s="45" t="s">
        <v>19214</v>
      </c>
      <c r="B438" s="46" t="s">
        <v>19215</v>
      </c>
      <c r="C438" s="47" t="s">
        <v>19216</v>
      </c>
      <c r="D438" s="48" t="s">
        <v>19217</v>
      </c>
      <c r="E438" s="49" t="s">
        <v>19218</v>
      </c>
    </row>
    <row r="439" spans="1:5" ht="22.5" x14ac:dyDescent="0.25">
      <c r="A439" s="45" t="s">
        <v>19219</v>
      </c>
      <c r="B439" s="46" t="s">
        <v>19220</v>
      </c>
      <c r="C439" s="47" t="s">
        <v>19221</v>
      </c>
      <c r="D439" s="48" t="s">
        <v>19222</v>
      </c>
      <c r="E439" s="49" t="s">
        <v>19223</v>
      </c>
    </row>
    <row r="440" spans="1:5" x14ac:dyDescent="0.25">
      <c r="A440" s="45" t="s">
        <v>19224</v>
      </c>
      <c r="B440" s="46" t="s">
        <v>19225</v>
      </c>
      <c r="C440" s="46" t="s">
        <v>19226</v>
      </c>
      <c r="D440" s="48" t="s">
        <v>19227</v>
      </c>
      <c r="E440" s="49" t="s">
        <v>19228</v>
      </c>
    </row>
    <row r="441" spans="1:5" x14ac:dyDescent="0.25">
      <c r="A441" s="45" t="s">
        <v>19229</v>
      </c>
      <c r="B441" s="46" t="s">
        <v>19225</v>
      </c>
      <c r="C441" s="47" t="s">
        <v>19230</v>
      </c>
      <c r="D441" s="48" t="s">
        <v>19231</v>
      </c>
      <c r="E441" s="49" t="s">
        <v>19232</v>
      </c>
    </row>
    <row r="442" spans="1:5" ht="22.5" x14ac:dyDescent="0.25">
      <c r="A442" s="45" t="s">
        <v>19233</v>
      </c>
      <c r="B442" s="46" t="s">
        <v>19234</v>
      </c>
      <c r="C442" s="47" t="s">
        <v>18015</v>
      </c>
      <c r="D442" s="48" t="s">
        <v>19235</v>
      </c>
      <c r="E442" s="49" t="s">
        <v>19236</v>
      </c>
    </row>
    <row r="443" spans="1:5" x14ac:dyDescent="0.25">
      <c r="A443" s="51" t="s">
        <v>19237</v>
      </c>
      <c r="B443" s="52" t="s">
        <v>19238</v>
      </c>
      <c r="C443" s="65" t="s">
        <v>19239</v>
      </c>
      <c r="D443" s="48" t="s">
        <v>19240</v>
      </c>
      <c r="E443" s="49" t="s">
        <v>19241</v>
      </c>
    </row>
    <row r="444" spans="1:5" ht="22.5" x14ac:dyDescent="0.25">
      <c r="A444" s="45" t="s">
        <v>19242</v>
      </c>
      <c r="B444" s="46" t="s">
        <v>19243</v>
      </c>
      <c r="C444" s="47" t="s">
        <v>19244</v>
      </c>
      <c r="D444" s="48" t="s">
        <v>19245</v>
      </c>
      <c r="E444" s="49" t="s">
        <v>19246</v>
      </c>
    </row>
    <row r="445" spans="1:5" x14ac:dyDescent="0.25">
      <c r="A445" s="45" t="s">
        <v>19247</v>
      </c>
      <c r="B445" s="46" t="s">
        <v>19248</v>
      </c>
      <c r="C445" s="47" t="s">
        <v>19249</v>
      </c>
      <c r="D445" s="48" t="s">
        <v>19250</v>
      </c>
      <c r="E445" s="49" t="s">
        <v>19251</v>
      </c>
    </row>
    <row r="446" spans="1:5" ht="22.5" x14ac:dyDescent="0.25">
      <c r="A446" s="45" t="s">
        <v>19252</v>
      </c>
      <c r="B446" s="46" t="s">
        <v>19253</v>
      </c>
      <c r="C446" s="47" t="s">
        <v>19254</v>
      </c>
      <c r="D446" s="48" t="s">
        <v>19255</v>
      </c>
      <c r="E446" s="49" t="s">
        <v>19256</v>
      </c>
    </row>
    <row r="447" spans="1:5" ht="22.5" x14ac:dyDescent="0.25">
      <c r="A447" s="45" t="s">
        <v>19257</v>
      </c>
      <c r="B447" s="46" t="s">
        <v>19258</v>
      </c>
      <c r="C447" s="47" t="s">
        <v>19259</v>
      </c>
      <c r="D447" s="48" t="s">
        <v>19260</v>
      </c>
      <c r="E447" s="49" t="s">
        <v>18351</v>
      </c>
    </row>
    <row r="448" spans="1:5" ht="22.5" x14ac:dyDescent="0.25">
      <c r="A448" s="45" t="s">
        <v>19261</v>
      </c>
      <c r="B448" s="46" t="s">
        <v>19262</v>
      </c>
      <c r="C448" s="47" t="s">
        <v>19263</v>
      </c>
      <c r="D448" s="48" t="s">
        <v>19264</v>
      </c>
      <c r="E448" s="49" t="s">
        <v>19265</v>
      </c>
    </row>
    <row r="449" spans="1:5" ht="22.5" x14ac:dyDescent="0.25">
      <c r="A449" s="45" t="s">
        <v>19266</v>
      </c>
      <c r="B449" s="46" t="s">
        <v>19262</v>
      </c>
      <c r="C449" s="47" t="s">
        <v>19267</v>
      </c>
      <c r="D449" s="48" t="s">
        <v>19268</v>
      </c>
      <c r="E449" s="49" t="s">
        <v>19269</v>
      </c>
    </row>
    <row r="450" spans="1:5" ht="22.5" x14ac:dyDescent="0.25">
      <c r="A450" s="45" t="s">
        <v>19270</v>
      </c>
      <c r="B450" s="46" t="s">
        <v>19262</v>
      </c>
      <c r="C450" s="47" t="s">
        <v>19271</v>
      </c>
      <c r="D450" s="48" t="s">
        <v>19272</v>
      </c>
      <c r="E450" s="49" t="s">
        <v>19273</v>
      </c>
    </row>
    <row r="451" spans="1:5" x14ac:dyDescent="0.25">
      <c r="A451" s="45" t="s">
        <v>19274</v>
      </c>
      <c r="B451" s="46" t="s">
        <v>19275</v>
      </c>
      <c r="C451" s="47" t="s">
        <v>19276</v>
      </c>
      <c r="D451" s="48" t="s">
        <v>19277</v>
      </c>
      <c r="E451" s="49" t="s">
        <v>19278</v>
      </c>
    </row>
    <row r="452" spans="1:5" ht="22.5" x14ac:dyDescent="0.25">
      <c r="A452" s="45" t="s">
        <v>19279</v>
      </c>
      <c r="B452" s="46" t="s">
        <v>19280</v>
      </c>
      <c r="C452" s="47" t="s">
        <v>19281</v>
      </c>
      <c r="D452" s="48" t="s">
        <v>19282</v>
      </c>
      <c r="E452" s="49" t="s">
        <v>19283</v>
      </c>
    </row>
    <row r="453" spans="1:5" ht="22.5" x14ac:dyDescent="0.25">
      <c r="A453" s="45" t="s">
        <v>19284</v>
      </c>
      <c r="B453" s="46" t="s">
        <v>19285</v>
      </c>
      <c r="C453" s="47" t="s">
        <v>19286</v>
      </c>
      <c r="D453" s="48" t="s">
        <v>19287</v>
      </c>
      <c r="E453" s="49" t="s">
        <v>19288</v>
      </c>
    </row>
    <row r="454" spans="1:5" x14ac:dyDescent="0.25">
      <c r="A454" s="45" t="s">
        <v>19289</v>
      </c>
      <c r="B454" s="46" t="s">
        <v>19290</v>
      </c>
      <c r="C454" s="47" t="s">
        <v>19291</v>
      </c>
      <c r="D454" s="48" t="s">
        <v>19292</v>
      </c>
      <c r="E454" s="49" t="s">
        <v>19293</v>
      </c>
    </row>
    <row r="455" spans="1:5" x14ac:dyDescent="0.25">
      <c r="A455" s="45" t="s">
        <v>19294</v>
      </c>
      <c r="B455" s="46" t="s">
        <v>19295</v>
      </c>
      <c r="C455" s="47" t="s">
        <v>19296</v>
      </c>
      <c r="D455" s="56" t="s">
        <v>17574</v>
      </c>
      <c r="E455" s="56" t="s">
        <v>17574</v>
      </c>
    </row>
    <row r="456" spans="1:5" ht="22.5" x14ac:dyDescent="0.25">
      <c r="A456" s="45" t="s">
        <v>19297</v>
      </c>
      <c r="B456" s="46" t="s">
        <v>19298</v>
      </c>
      <c r="C456" s="47" t="s">
        <v>19299</v>
      </c>
      <c r="D456" s="56" t="s">
        <v>17574</v>
      </c>
      <c r="E456" s="56" t="s">
        <v>17574</v>
      </c>
    </row>
    <row r="457" spans="1:5" ht="22.5" x14ac:dyDescent="0.25">
      <c r="A457" s="45" t="s">
        <v>19300</v>
      </c>
      <c r="B457" s="46" t="s">
        <v>19301</v>
      </c>
      <c r="C457" s="47" t="s">
        <v>19296</v>
      </c>
      <c r="D457" s="56" t="s">
        <v>17574</v>
      </c>
      <c r="E457" s="56" t="s">
        <v>17574</v>
      </c>
    </row>
    <row r="458" spans="1:5" ht="22.5" x14ac:dyDescent="0.25">
      <c r="A458" s="45" t="s">
        <v>19302</v>
      </c>
      <c r="B458" s="46" t="s">
        <v>19303</v>
      </c>
      <c r="C458" s="47" t="s">
        <v>19304</v>
      </c>
      <c r="D458" s="48" t="s">
        <v>19305</v>
      </c>
      <c r="E458" s="49" t="s">
        <v>19306</v>
      </c>
    </row>
    <row r="459" spans="1:5" ht="22.5" x14ac:dyDescent="0.25">
      <c r="A459" s="45" t="s">
        <v>19307</v>
      </c>
      <c r="B459" s="46" t="s">
        <v>19308</v>
      </c>
      <c r="C459" s="46" t="s">
        <v>19309</v>
      </c>
      <c r="D459" s="48" t="s">
        <v>19310</v>
      </c>
      <c r="E459" s="49" t="s">
        <v>19311</v>
      </c>
    </row>
    <row r="460" spans="1:5" x14ac:dyDescent="0.25">
      <c r="A460" s="45" t="s">
        <v>19312</v>
      </c>
      <c r="B460" s="46" t="s">
        <v>19313</v>
      </c>
      <c r="C460" s="47" t="s">
        <v>19314</v>
      </c>
      <c r="D460" s="48" t="s">
        <v>19315</v>
      </c>
      <c r="E460" s="49" t="s">
        <v>19316</v>
      </c>
    </row>
    <row r="461" spans="1:5" ht="22.5" x14ac:dyDescent="0.25">
      <c r="A461" s="45" t="s">
        <v>19317</v>
      </c>
      <c r="B461" s="46" t="s">
        <v>19318</v>
      </c>
      <c r="C461" s="47" t="s">
        <v>19319</v>
      </c>
      <c r="D461" s="48" t="s">
        <v>19320</v>
      </c>
      <c r="E461" s="49" t="s">
        <v>19321</v>
      </c>
    </row>
    <row r="462" spans="1:5" x14ac:dyDescent="0.25">
      <c r="A462" s="45" t="s">
        <v>19322</v>
      </c>
      <c r="B462" s="46" t="s">
        <v>19323</v>
      </c>
      <c r="C462" s="47" t="s">
        <v>18578</v>
      </c>
      <c r="D462" s="48" t="s">
        <v>19324</v>
      </c>
      <c r="E462" s="49" t="s">
        <v>19325</v>
      </c>
    </row>
    <row r="463" spans="1:5" ht="22.5" x14ac:dyDescent="0.25">
      <c r="A463" s="45" t="s">
        <v>19326</v>
      </c>
      <c r="B463" s="46" t="s">
        <v>19327</v>
      </c>
      <c r="C463" s="47" t="s">
        <v>19328</v>
      </c>
      <c r="D463" s="48" t="s">
        <v>19287</v>
      </c>
      <c r="E463" s="49" t="s">
        <v>19288</v>
      </c>
    </row>
    <row r="464" spans="1:5" x14ac:dyDescent="0.25">
      <c r="A464" s="45" t="s">
        <v>19329</v>
      </c>
      <c r="B464" s="46" t="s">
        <v>19330</v>
      </c>
      <c r="C464" s="47" t="s">
        <v>19331</v>
      </c>
      <c r="D464" s="48" t="s">
        <v>19332</v>
      </c>
      <c r="E464" s="49" t="s">
        <v>19333</v>
      </c>
    </row>
    <row r="465" spans="1:5" x14ac:dyDescent="0.25">
      <c r="A465" s="45" t="s">
        <v>19334</v>
      </c>
      <c r="B465" s="46" t="s">
        <v>19335</v>
      </c>
      <c r="C465" s="47" t="s">
        <v>19336</v>
      </c>
      <c r="D465" s="48" t="s">
        <v>19337</v>
      </c>
      <c r="E465" s="49" t="s">
        <v>19338</v>
      </c>
    </row>
    <row r="466" spans="1:5" x14ac:dyDescent="0.25">
      <c r="A466" s="45" t="s">
        <v>19339</v>
      </c>
      <c r="B466" s="46" t="s">
        <v>19340</v>
      </c>
      <c r="C466" s="47" t="s">
        <v>19341</v>
      </c>
      <c r="D466" s="48" t="s">
        <v>19342</v>
      </c>
      <c r="E466" s="49" t="s">
        <v>19343</v>
      </c>
    </row>
    <row r="467" spans="1:5" x14ac:dyDescent="0.25">
      <c r="A467" s="45" t="s">
        <v>19344</v>
      </c>
      <c r="B467" s="46" t="s">
        <v>19340</v>
      </c>
      <c r="C467" s="47" t="s">
        <v>19341</v>
      </c>
      <c r="D467" s="48" t="s">
        <v>19345</v>
      </c>
      <c r="E467" s="49" t="s">
        <v>19346</v>
      </c>
    </row>
    <row r="468" spans="1:5" ht="22.5" x14ac:dyDescent="0.25">
      <c r="A468" s="45" t="s">
        <v>19347</v>
      </c>
      <c r="B468" s="46" t="s">
        <v>19348</v>
      </c>
      <c r="C468" s="47" t="s">
        <v>18520</v>
      </c>
      <c r="D468" s="48" t="s">
        <v>19349</v>
      </c>
      <c r="E468" s="49" t="s">
        <v>19350</v>
      </c>
    </row>
    <row r="469" spans="1:5" x14ac:dyDescent="0.25">
      <c r="A469" s="45" t="s">
        <v>19351</v>
      </c>
      <c r="B469" s="46" t="s">
        <v>19352</v>
      </c>
      <c r="C469" s="47" t="s">
        <v>19353</v>
      </c>
      <c r="D469" s="48" t="s">
        <v>19354</v>
      </c>
      <c r="E469" s="49" t="s">
        <v>19355</v>
      </c>
    </row>
    <row r="470" spans="1:5" ht="22.5" x14ac:dyDescent="0.25">
      <c r="A470" s="45" t="s">
        <v>19356</v>
      </c>
      <c r="B470" s="46" t="s">
        <v>19357</v>
      </c>
      <c r="C470" s="47" t="s">
        <v>18015</v>
      </c>
      <c r="D470" s="48" t="s">
        <v>19358</v>
      </c>
      <c r="E470" s="49" t="s">
        <v>19359</v>
      </c>
    </row>
    <row r="471" spans="1:5" ht="22.5" x14ac:dyDescent="0.25">
      <c r="A471" s="45" t="s">
        <v>19360</v>
      </c>
      <c r="B471" s="46" t="s">
        <v>19361</v>
      </c>
      <c r="C471" s="47" t="s">
        <v>19362</v>
      </c>
      <c r="D471" s="48" t="s">
        <v>19363</v>
      </c>
      <c r="E471" s="49" t="s">
        <v>19364</v>
      </c>
    </row>
    <row r="472" spans="1:5" x14ac:dyDescent="0.25">
      <c r="A472" s="45" t="s">
        <v>19365</v>
      </c>
      <c r="B472" s="46" t="s">
        <v>19366</v>
      </c>
      <c r="C472" s="47" t="s">
        <v>18015</v>
      </c>
      <c r="D472" s="48" t="s">
        <v>19367</v>
      </c>
      <c r="E472" s="49" t="s">
        <v>19368</v>
      </c>
    </row>
    <row r="473" spans="1:5" ht="22.5" x14ac:dyDescent="0.25">
      <c r="A473" s="45" t="s">
        <v>19369</v>
      </c>
      <c r="B473" s="46" t="s">
        <v>19370</v>
      </c>
      <c r="C473" s="46" t="s">
        <v>19371</v>
      </c>
      <c r="D473" s="48" t="s">
        <v>19372</v>
      </c>
      <c r="E473" s="49" t="s">
        <v>19369</v>
      </c>
    </row>
    <row r="474" spans="1:5" x14ac:dyDescent="0.25">
      <c r="A474" s="45" t="s">
        <v>19373</v>
      </c>
      <c r="B474" s="46" t="s">
        <v>19374</v>
      </c>
      <c r="C474" s="47" t="s">
        <v>19375</v>
      </c>
      <c r="D474" s="48" t="s">
        <v>19376</v>
      </c>
      <c r="E474" s="49" t="s">
        <v>19377</v>
      </c>
    </row>
    <row r="475" spans="1:5" x14ac:dyDescent="0.25">
      <c r="A475" s="45" t="s">
        <v>19378</v>
      </c>
      <c r="B475" s="46" t="s">
        <v>19379</v>
      </c>
      <c r="C475" s="47" t="s">
        <v>19380</v>
      </c>
      <c r="D475" s="48" t="s">
        <v>19381</v>
      </c>
      <c r="E475" s="49" t="s">
        <v>19382</v>
      </c>
    </row>
    <row r="476" spans="1:5" ht="22.5" x14ac:dyDescent="0.25">
      <c r="A476" s="45" t="s">
        <v>19383</v>
      </c>
      <c r="B476" s="46" t="s">
        <v>19384</v>
      </c>
      <c r="C476" s="47" t="s">
        <v>19385</v>
      </c>
      <c r="D476" s="48" t="s">
        <v>19386</v>
      </c>
      <c r="E476" s="49" t="s">
        <v>19387</v>
      </c>
    </row>
    <row r="477" spans="1:5" x14ac:dyDescent="0.25">
      <c r="A477" s="45" t="s">
        <v>19388</v>
      </c>
      <c r="B477" s="46" t="s">
        <v>19389</v>
      </c>
      <c r="C477" s="47" t="s">
        <v>19390</v>
      </c>
      <c r="D477" s="48" t="s">
        <v>19391</v>
      </c>
      <c r="E477" s="49" t="s">
        <v>19388</v>
      </c>
    </row>
    <row r="478" spans="1:5" ht="22.5" x14ac:dyDescent="0.25">
      <c r="A478" s="45" t="s">
        <v>19392</v>
      </c>
      <c r="B478" s="46" t="s">
        <v>19393</v>
      </c>
      <c r="C478" s="47" t="s">
        <v>19394</v>
      </c>
      <c r="D478" s="48" t="s">
        <v>19395</v>
      </c>
      <c r="E478" s="49" t="s">
        <v>19396</v>
      </c>
    </row>
    <row r="479" spans="1:5" ht="22.5" x14ac:dyDescent="0.25">
      <c r="A479" s="45" t="s">
        <v>19397</v>
      </c>
      <c r="B479" s="46" t="s">
        <v>19393</v>
      </c>
      <c r="C479" s="47" t="s">
        <v>19394</v>
      </c>
      <c r="D479" s="48" t="s">
        <v>19398</v>
      </c>
      <c r="E479" s="49" t="s">
        <v>19399</v>
      </c>
    </row>
    <row r="480" spans="1:5" ht="22.5" x14ac:dyDescent="0.25">
      <c r="A480" s="45" t="s">
        <v>19400</v>
      </c>
      <c r="B480" s="46" t="s">
        <v>19401</v>
      </c>
      <c r="C480" s="47" t="s">
        <v>19402</v>
      </c>
      <c r="D480" s="48" t="s">
        <v>19403</v>
      </c>
      <c r="E480" s="49" t="s">
        <v>19404</v>
      </c>
    </row>
    <row r="481" spans="1:5" x14ac:dyDescent="0.25">
      <c r="A481" s="45" t="s">
        <v>19405</v>
      </c>
      <c r="B481" s="46" t="s">
        <v>19406</v>
      </c>
      <c r="C481" s="47" t="s">
        <v>18959</v>
      </c>
      <c r="D481" s="48" t="s">
        <v>19407</v>
      </c>
      <c r="E481" s="49" t="s">
        <v>19408</v>
      </c>
    </row>
    <row r="482" spans="1:5" x14ac:dyDescent="0.25">
      <c r="A482" s="45" t="s">
        <v>19409</v>
      </c>
      <c r="B482" s="46" t="s">
        <v>19410</v>
      </c>
      <c r="C482" s="47" t="s">
        <v>19411</v>
      </c>
      <c r="D482" s="48" t="s">
        <v>19412</v>
      </c>
      <c r="E482" s="49" t="s">
        <v>19413</v>
      </c>
    </row>
    <row r="483" spans="1:5" x14ac:dyDescent="0.25">
      <c r="A483" s="45" t="s">
        <v>19414</v>
      </c>
      <c r="B483" s="46" t="s">
        <v>19415</v>
      </c>
      <c r="C483" s="47" t="s">
        <v>19416</v>
      </c>
      <c r="D483" s="48" t="s">
        <v>19417</v>
      </c>
      <c r="E483" s="49" t="s">
        <v>19418</v>
      </c>
    </row>
    <row r="484" spans="1:5" ht="22.5" x14ac:dyDescent="0.25">
      <c r="A484" s="45" t="s">
        <v>19419</v>
      </c>
      <c r="B484" s="46" t="s">
        <v>19420</v>
      </c>
      <c r="C484" s="47" t="s">
        <v>19421</v>
      </c>
      <c r="D484" s="48" t="s">
        <v>19422</v>
      </c>
      <c r="E484" s="49" t="s">
        <v>19419</v>
      </c>
    </row>
    <row r="485" spans="1:5" ht="22.5" x14ac:dyDescent="0.25">
      <c r="A485" s="45" t="s">
        <v>19423</v>
      </c>
      <c r="B485" s="46" t="s">
        <v>19424</v>
      </c>
      <c r="C485" s="47" t="s">
        <v>19425</v>
      </c>
      <c r="D485" s="48" t="s">
        <v>19426</v>
      </c>
      <c r="E485" s="49" t="s">
        <v>19427</v>
      </c>
    </row>
    <row r="486" spans="1:5" ht="22.5" x14ac:dyDescent="0.25">
      <c r="A486" s="45" t="s">
        <v>19428</v>
      </c>
      <c r="B486" s="46" t="s">
        <v>19429</v>
      </c>
      <c r="C486" s="47" t="s">
        <v>19430</v>
      </c>
      <c r="D486" s="48" t="s">
        <v>19431</v>
      </c>
      <c r="E486" s="49" t="s">
        <v>19432</v>
      </c>
    </row>
    <row r="487" spans="1:5" ht="22.5" x14ac:dyDescent="0.25">
      <c r="A487" s="45" t="s">
        <v>19433</v>
      </c>
      <c r="B487" s="46" t="s">
        <v>19434</v>
      </c>
      <c r="C487" s="47" t="s">
        <v>19435</v>
      </c>
      <c r="D487" s="48" t="s">
        <v>19436</v>
      </c>
      <c r="E487" s="49" t="s">
        <v>19437</v>
      </c>
    </row>
    <row r="488" spans="1:5" x14ac:dyDescent="0.25">
      <c r="A488" s="45" t="s">
        <v>19438</v>
      </c>
      <c r="B488" s="46" t="s">
        <v>19439</v>
      </c>
      <c r="C488" s="47" t="s">
        <v>19440</v>
      </c>
      <c r="D488" s="48" t="s">
        <v>19441</v>
      </c>
      <c r="E488" s="49" t="s">
        <v>19442</v>
      </c>
    </row>
    <row r="489" spans="1:5" ht="33.75" x14ac:dyDescent="0.25">
      <c r="A489" s="45" t="s">
        <v>19443</v>
      </c>
      <c r="B489" s="46" t="s">
        <v>19444</v>
      </c>
      <c r="C489" s="47" t="s">
        <v>19445</v>
      </c>
      <c r="D489" s="48" t="s">
        <v>19446</v>
      </c>
      <c r="E489" s="49" t="s">
        <v>19447</v>
      </c>
    </row>
    <row r="490" spans="1:5" ht="22.5" x14ac:dyDescent="0.25">
      <c r="A490" s="45" t="s">
        <v>19448</v>
      </c>
      <c r="B490" s="46" t="s">
        <v>19449</v>
      </c>
      <c r="C490" s="47" t="s">
        <v>19450</v>
      </c>
      <c r="D490" s="48" t="s">
        <v>19451</v>
      </c>
      <c r="E490" s="49" t="s">
        <v>19452</v>
      </c>
    </row>
    <row r="491" spans="1:5" x14ac:dyDescent="0.25">
      <c r="A491" s="45" t="s">
        <v>19453</v>
      </c>
      <c r="B491" s="46" t="s">
        <v>19454</v>
      </c>
      <c r="C491" s="47" t="s">
        <v>19455</v>
      </c>
      <c r="D491" s="48" t="s">
        <v>19456</v>
      </c>
      <c r="E491" s="49" t="s">
        <v>19457</v>
      </c>
    </row>
    <row r="492" spans="1:5" ht="22.5" x14ac:dyDescent="0.25">
      <c r="A492" s="45" t="s">
        <v>19458</v>
      </c>
      <c r="B492" s="46" t="s">
        <v>19459</v>
      </c>
      <c r="C492" s="47" t="s">
        <v>19460</v>
      </c>
      <c r="D492" s="48" t="s">
        <v>19461</v>
      </c>
      <c r="E492" s="49" t="s">
        <v>19462</v>
      </c>
    </row>
    <row r="493" spans="1:5" ht="22.5" x14ac:dyDescent="0.25">
      <c r="A493" s="45" t="s">
        <v>19463</v>
      </c>
      <c r="B493" s="46" t="s">
        <v>19410</v>
      </c>
      <c r="C493" s="46" t="s">
        <v>19464</v>
      </c>
      <c r="D493" s="48" t="s">
        <v>19465</v>
      </c>
      <c r="E493" s="49" t="s">
        <v>19466</v>
      </c>
    </row>
    <row r="494" spans="1:5" ht="22.5" x14ac:dyDescent="0.25">
      <c r="A494" s="45" t="s">
        <v>19467</v>
      </c>
      <c r="B494" s="46" t="s">
        <v>19468</v>
      </c>
      <c r="C494" s="47" t="s">
        <v>19469</v>
      </c>
      <c r="D494" s="48" t="s">
        <v>19470</v>
      </c>
      <c r="E494" s="49" t="s">
        <v>19471</v>
      </c>
    </row>
    <row r="495" spans="1:5" ht="33.75" x14ac:dyDescent="0.25">
      <c r="A495" s="45" t="s">
        <v>19472</v>
      </c>
      <c r="B495" s="46" t="s">
        <v>19473</v>
      </c>
      <c r="C495" s="47" t="s">
        <v>19474</v>
      </c>
      <c r="D495" s="48" t="s">
        <v>19475</v>
      </c>
      <c r="E495" s="49" t="s">
        <v>19476</v>
      </c>
    </row>
    <row r="496" spans="1:5" ht="33.75" x14ac:dyDescent="0.25">
      <c r="A496" s="45" t="s">
        <v>19477</v>
      </c>
      <c r="B496" s="46" t="s">
        <v>19478</v>
      </c>
      <c r="C496" s="47" t="s">
        <v>19479</v>
      </c>
      <c r="D496" s="48" t="s">
        <v>19480</v>
      </c>
      <c r="E496" s="49" t="s">
        <v>19477</v>
      </c>
    </row>
    <row r="497" spans="1:5" ht="22.5" x14ac:dyDescent="0.25">
      <c r="A497" s="45" t="s">
        <v>19481</v>
      </c>
      <c r="B497" s="46" t="s">
        <v>19482</v>
      </c>
      <c r="C497" s="47" t="s">
        <v>18015</v>
      </c>
      <c r="D497" s="48" t="s">
        <v>19483</v>
      </c>
      <c r="E497" s="49" t="s">
        <v>19484</v>
      </c>
    </row>
    <row r="498" spans="1:5" x14ac:dyDescent="0.25">
      <c r="A498" s="45" t="s">
        <v>19485</v>
      </c>
      <c r="B498" s="46" t="s">
        <v>19486</v>
      </c>
      <c r="C498" s="47" t="s">
        <v>18222</v>
      </c>
      <c r="D498" s="48" t="s">
        <v>19487</v>
      </c>
      <c r="E498" s="49" t="s">
        <v>19488</v>
      </c>
    </row>
    <row r="499" spans="1:5" ht="22.5" x14ac:dyDescent="0.25">
      <c r="A499" s="45" t="s">
        <v>19489</v>
      </c>
      <c r="B499" s="46" t="s">
        <v>19490</v>
      </c>
      <c r="C499" s="47" t="s">
        <v>19491</v>
      </c>
      <c r="D499" s="48" t="s">
        <v>19492</v>
      </c>
      <c r="E499" s="49" t="s">
        <v>19493</v>
      </c>
    </row>
    <row r="500" spans="1:5" ht="26.25" customHeight="1" x14ac:dyDescent="0.25">
      <c r="B500" s="105" t="s">
        <v>19494</v>
      </c>
      <c r="C500" s="108" t="s">
        <v>19495</v>
      </c>
      <c r="D500" s="102" t="s">
        <v>19496</v>
      </c>
      <c r="E500" s="103" t="s">
        <v>19497</v>
      </c>
    </row>
    <row r="501" spans="1:5" x14ac:dyDescent="0.25">
      <c r="B501" s="106"/>
      <c r="C501" s="109"/>
      <c r="D501" s="102"/>
      <c r="E501" s="103"/>
    </row>
    <row r="502" spans="1:5" x14ac:dyDescent="0.25">
      <c r="A502" s="49" t="s">
        <v>19498</v>
      </c>
      <c r="B502" s="107"/>
      <c r="C502" s="110"/>
      <c r="D502" s="102"/>
      <c r="E502" s="103"/>
    </row>
    <row r="503" spans="1:5" ht="22.5" x14ac:dyDescent="0.25">
      <c r="A503" s="45" t="s">
        <v>19499</v>
      </c>
      <c r="B503" s="46" t="s">
        <v>19262</v>
      </c>
      <c r="C503" s="46" t="s">
        <v>19500</v>
      </c>
      <c r="D503" s="48" t="s">
        <v>19501</v>
      </c>
      <c r="E503" s="49" t="s">
        <v>19502</v>
      </c>
    </row>
    <row r="504" spans="1:5" x14ac:dyDescent="0.25">
      <c r="A504" s="45" t="s">
        <v>19503</v>
      </c>
      <c r="B504" s="46" t="s">
        <v>19504</v>
      </c>
      <c r="C504" s="47" t="s">
        <v>19505</v>
      </c>
      <c r="D504" s="48" t="s">
        <v>19506</v>
      </c>
      <c r="E504" s="49" t="s">
        <v>19507</v>
      </c>
    </row>
    <row r="505" spans="1:5" ht="22.5" x14ac:dyDescent="0.25">
      <c r="A505" s="68" t="s">
        <v>17438</v>
      </c>
      <c r="B505" s="69" t="s">
        <v>17439</v>
      </c>
      <c r="C505" s="66" t="s">
        <v>17440</v>
      </c>
      <c r="D505" s="48" t="s">
        <v>17412</v>
      </c>
      <c r="E505" s="49" t="s">
        <v>17413</v>
      </c>
    </row>
    <row r="506" spans="1:5" x14ac:dyDescent="0.25">
      <c r="A506" s="60" t="s">
        <v>19508</v>
      </c>
    </row>
    <row r="507" spans="1:5" x14ac:dyDescent="0.25">
      <c r="A507" s="42" t="s">
        <v>17359</v>
      </c>
      <c r="B507" s="43" t="s">
        <v>17360</v>
      </c>
      <c r="C507" s="43" t="s">
        <v>17361</v>
      </c>
      <c r="D507" s="41" t="s">
        <v>19509</v>
      </c>
    </row>
    <row r="508" spans="1:5" x14ac:dyDescent="0.25">
      <c r="A508" s="45" t="s">
        <v>19510</v>
      </c>
      <c r="B508" s="46" t="s">
        <v>19511</v>
      </c>
      <c r="C508" s="47" t="s">
        <v>19512</v>
      </c>
      <c r="D508" s="41" t="s">
        <v>19509</v>
      </c>
    </row>
    <row r="509" spans="1:5" x14ac:dyDescent="0.25">
      <c r="A509" s="45" t="s">
        <v>19513</v>
      </c>
      <c r="B509" s="46" t="s">
        <v>19514</v>
      </c>
      <c r="C509" s="47" t="s">
        <v>19515</v>
      </c>
      <c r="D509" s="41" t="s">
        <v>19509</v>
      </c>
    </row>
    <row r="510" spans="1:5" x14ac:dyDescent="0.25">
      <c r="A510" s="45" t="s">
        <v>19516</v>
      </c>
      <c r="B510" s="46" t="s">
        <v>19517</v>
      </c>
      <c r="C510" s="47" t="s">
        <v>19518</v>
      </c>
      <c r="D510" s="41" t="s">
        <v>19509</v>
      </c>
    </row>
    <row r="511" spans="1:5" x14ac:dyDescent="0.25">
      <c r="A511" s="45" t="s">
        <v>19519</v>
      </c>
      <c r="B511" s="46" t="s">
        <v>19520</v>
      </c>
      <c r="C511" s="47" t="s">
        <v>19521</v>
      </c>
      <c r="D511" s="41" t="s">
        <v>19509</v>
      </c>
    </row>
    <row r="512" spans="1:5" x14ac:dyDescent="0.25">
      <c r="A512" s="45" t="s">
        <v>19522</v>
      </c>
      <c r="B512" s="46" t="s">
        <v>19523</v>
      </c>
      <c r="C512" s="47" t="s">
        <v>19524</v>
      </c>
      <c r="D512" s="41" t="s">
        <v>19509</v>
      </c>
    </row>
    <row r="513" spans="1:4" x14ac:dyDescent="0.25">
      <c r="A513" s="45" t="s">
        <v>19525</v>
      </c>
      <c r="B513" s="46" t="s">
        <v>19526</v>
      </c>
      <c r="C513" s="47" t="s">
        <v>19527</v>
      </c>
      <c r="D513" s="41" t="s">
        <v>19509</v>
      </c>
    </row>
    <row r="514" spans="1:4" ht="22.5" x14ac:dyDescent="0.25">
      <c r="A514" s="45" t="s">
        <v>19528</v>
      </c>
      <c r="B514" s="46" t="s">
        <v>19529</v>
      </c>
      <c r="C514" s="46" t="s">
        <v>19530</v>
      </c>
      <c r="D514" s="41" t="s">
        <v>19509</v>
      </c>
    </row>
    <row r="515" spans="1:4" ht="22.5" x14ac:dyDescent="0.25">
      <c r="A515" s="45" t="s">
        <v>19531</v>
      </c>
      <c r="B515" s="46" t="s">
        <v>19532</v>
      </c>
      <c r="C515" s="46" t="s">
        <v>19533</v>
      </c>
      <c r="D515" s="41" t="s">
        <v>19509</v>
      </c>
    </row>
    <row r="516" spans="1:4" ht="30" x14ac:dyDescent="0.25">
      <c r="A516" s="45" t="s">
        <v>19534</v>
      </c>
      <c r="B516" s="46" t="s">
        <v>19535</v>
      </c>
      <c r="C516" s="47" t="s">
        <v>19536</v>
      </c>
      <c r="D516" s="41" t="s">
        <v>19509</v>
      </c>
    </row>
    <row r="517" spans="1:4" x14ac:dyDescent="0.25">
      <c r="A517" s="45" t="s">
        <v>19537</v>
      </c>
      <c r="B517" s="46" t="s">
        <v>19538</v>
      </c>
      <c r="C517" s="47" t="s">
        <v>19539</v>
      </c>
      <c r="D517" s="41" t="s">
        <v>19509</v>
      </c>
    </row>
    <row r="518" spans="1:4" ht="22.5" x14ac:dyDescent="0.25">
      <c r="A518" s="45" t="s">
        <v>19540</v>
      </c>
      <c r="B518" s="46" t="s">
        <v>19541</v>
      </c>
      <c r="C518" s="47" t="s">
        <v>19542</v>
      </c>
      <c r="D518" s="41" t="s">
        <v>19509</v>
      </c>
    </row>
    <row r="519" spans="1:4" x14ac:dyDescent="0.25">
      <c r="A519" s="45" t="s">
        <v>19543</v>
      </c>
      <c r="B519" s="46" t="s">
        <v>19544</v>
      </c>
      <c r="C519" s="47" t="s">
        <v>19545</v>
      </c>
    </row>
  </sheetData>
  <mergeCells count="15">
    <mergeCell ref="A291:A293"/>
    <mergeCell ref="B291:B293"/>
    <mergeCell ref="D291:D293"/>
    <mergeCell ref="E291:E293"/>
    <mergeCell ref="B500:B502"/>
    <mergeCell ref="C500:C502"/>
    <mergeCell ref="D500:D502"/>
    <mergeCell ref="E500:E502"/>
    <mergeCell ref="A41:A42"/>
    <mergeCell ref="B41:B42"/>
    <mergeCell ref="D41:D42"/>
    <mergeCell ref="E41:E42"/>
    <mergeCell ref="A50:A52"/>
    <mergeCell ref="B50:B52"/>
    <mergeCell ref="D50:D52"/>
  </mergeCells>
  <hyperlinks>
    <hyperlink ref="C4" r:id="rId1" display="http://www.ncbi.nlm.nih.gov/sites/entrez?Db=pubmed&amp;Cmd=ShowDetailView&amp;TermToSearch=17869641&amp;ordinalpos=10&amp;itool=EntrezSystem2.PEntrez.Pubmed.Pubmed_ResultsPanel.Pubmed_RVDocSum" xr:uid="{00000000-0004-0000-0300-000000000000}"/>
    <hyperlink ref="D4" r:id="rId2" display="http://www.ncbi.nlm.nih.gov/entrez/viewer.fcgi?db=nucleotide&amp;val=23510443" xr:uid="{00000000-0004-0000-0300-000001000000}"/>
    <hyperlink ref="C5" r:id="rId3" display="http://www.ncbi.nlm.nih.gov/pubmed/18554885?ordinalpos=9&amp;itool=EntrezSystem2.PEntrez.Pubmed.Pubmed_ResultsPanel.Pubmed_RVDocSum" xr:uid="{00000000-0004-0000-0300-000002000000}"/>
    <hyperlink ref="D5" r:id="rId4" display="http://www.ncbi.nlm.nih.gov/entrez/viewer.fcgi?view=gb&amp;query_key=1&amp;db=nuccore&amp;dopt=GenBank&amp;WebEnv=08UOrpL3N_bn1FL4MMiKAI-9JEHPiYfrhQFi2eftocr7nGVQXodsfzDhExI%40256268D26FD7F210_0039SID&amp;WebEnvRq=1&amp;term=&amp;tool=query&amp;qty=1" xr:uid="{00000000-0004-0000-0300-000003000000}"/>
    <hyperlink ref="C6" r:id="rId5" display="http://www.ncbi.nlm.nih.gov/entrez/query.fcgi?cmd=Retrieve&amp;db=pubmed&amp;dopt=Abstract&amp;list_uids=15117956" xr:uid="{00000000-0004-0000-0300-000004000000}"/>
    <hyperlink ref="D6" r:id="rId6" display="http://www.ncbi.nlm.nih.gov/entrez/viewer.fcgi?db=nuccore&amp;id=22538813" xr:uid="{00000000-0004-0000-0300-000005000000}"/>
    <hyperlink ref="D7" r:id="rId7" display="http://www.ncbi.nlm.nih.gov/entrez/viewer.fcgi?db=nuccore&amp;id=34335180" xr:uid="{00000000-0004-0000-0300-000006000000}"/>
    <hyperlink ref="D8" r:id="rId8" display="http://www.ncbi.nlm.nih.gov/entrez/viewer.fcgi?val=NM_002987.2&amp;dopt=gb" xr:uid="{00000000-0004-0000-0300-000007000000}"/>
    <hyperlink ref="C9" r:id="rId9" display="http://www.ncbi.nlm.nih.gov/entrez/query.fcgi?db=pubmed&amp;cmd=Retrieve&amp;dopt=AbstractPlus&amp;list_uids=17182562&amp;query_hl=1&amp;itool=pubmed_docsum" xr:uid="{00000000-0004-0000-0300-000008000000}"/>
    <hyperlink ref="D9" r:id="rId10" display="http://www.ncbi.nlm.nih.gov/entrez/viewer.fcgi?db=nuccore&amp;id=22165424" xr:uid="{00000000-0004-0000-0300-000009000000}"/>
    <hyperlink ref="D10" r:id="rId11" display="http://www.ncbi.nlm.nih.gov/entrez/viewer.fcgi?db=nuccore&amp;val=4759075" xr:uid="{00000000-0004-0000-0300-00000A000000}"/>
    <hyperlink ref="C11" r:id="rId12" display="http://www.ncbi.nlm.nih.gov/entrez/query.fcgi?cmd=Retrieve&amp;db=pubmed&amp;dopt=Abstract&amp;list_uids=14747532" xr:uid="{00000000-0004-0000-0300-00000B000000}"/>
    <hyperlink ref="D11" r:id="rId13" display="http://www.ncbi.nlm.nih.gov/entrez/viewer.fcgi?db=nuccore&amp;id=22538803" xr:uid="{00000000-0004-0000-0300-00000C000000}"/>
    <hyperlink ref="C12" r:id="rId14" display="http://www.ncbi.nlm.nih.gov/entrez/query.fcgi?db=pubmed&amp;cmd=Retrieve&amp;dopt=AbstractPlus&amp;list_uids=17368823&amp;query_hl=4&amp;itool=pubmed_docsum" xr:uid="{00000000-0004-0000-0300-00000D000000}"/>
    <hyperlink ref="D12" r:id="rId15" display="http://www.ncbi.nlm.nih.gov/entrez/viewer.fcgi?db=nuccore&amp;id=22538805" xr:uid="{00000000-0004-0000-0300-00000E000000}"/>
    <hyperlink ref="C13" r:id="rId16" display="http://www.ncbi.nlm.nih.gov/entrez/query.fcgi?cmd=Retrieve&amp;db=pubmed&amp;dopt=Abstract&amp;list_uids=15246961" xr:uid="{00000000-0004-0000-0300-00000F000000}"/>
    <hyperlink ref="D13" r:id="rId17" display="http://www.ncbi.nlm.nih.gov/entrez/viewer.fcgi?db=nuccore&amp;id=90970326" xr:uid="{00000000-0004-0000-0300-000010000000}"/>
    <hyperlink ref="D14" r:id="rId18" display="http://www.ncbi.nlm.nih.gov/entrez/viewer.fcgi?db=nucleotide&amp;val=4504152" xr:uid="{00000000-0004-0000-0300-000011000000}"/>
    <hyperlink ref="C15" r:id="rId19" display="http://www.ncbi.nlm.nih.gov/entrez/query.fcgi?cmd=Retrieve&amp;db=pubmed&amp;dopt=Abstract&amp;list_uids=10395932" xr:uid="{00000000-0004-0000-0300-000012000000}"/>
    <hyperlink ref="D15" r:id="rId20" display="http://www.ncbi.nlm.nih.gov/entrez/viewer.fcgi?db=nuccore&amp;id=14790145" xr:uid="{00000000-0004-0000-0300-000013000000}"/>
    <hyperlink ref="C16" r:id="rId21" display="http://www.ncbi.nlm.nih.gov/entrez/query.fcgi?cmd=Retrieve&amp;db=pubmed&amp;dopt=Abstract&amp;list_uids=9299399" xr:uid="{00000000-0004-0000-0300-000014000000}"/>
    <hyperlink ref="D16" r:id="rId22" display="http://www.ncbi.nlm.nih.gov/entrez/viewer.fcgi?db=nuccore&amp;val=149999381" xr:uid="{00000000-0004-0000-0300-000015000000}"/>
    <hyperlink ref="D17" r:id="rId23" display="http://www.ncbi.nlm.nih.gov/entrez/viewer.fcgi?db=protein&amp;val=4506857" xr:uid="{00000000-0004-0000-0300-000016000000}"/>
    <hyperlink ref="C18" r:id="rId24" display="http://www.ncbi.nlm.nih.gov/entrez/query.fcgi?cmd=Retrieve&amp;db=pubmed&amp;dopt=Abstract&amp;list_uids=1906501" xr:uid="{00000000-0004-0000-0300-000017000000}"/>
    <hyperlink ref="D18" r:id="rId25" display="http://www.ncbi.nlm.nih.gov/entrez/viewer.fcgi?db=nucleotide&amp;val=4504152" xr:uid="{00000000-0004-0000-0300-000018000000}"/>
    <hyperlink ref="C19" r:id="rId26" display="http://www.ncbi.nlm.nih.gov/entrez/query.fcgi?cmd=Retrieve&amp;db=pubmed&amp;dopt=Abstract&amp;list_uids=1906501" xr:uid="{00000000-0004-0000-0300-000019000000}"/>
    <hyperlink ref="D19" r:id="rId27" display="http://www.ncbi.nlm.nih.gov/entrez/viewer.fcgi?db=protein&amp;val=30023530" xr:uid="{00000000-0004-0000-0300-00001A000000}"/>
    <hyperlink ref="C20" r:id="rId28" display="http://www.ncbi.nlm.nih.gov/entrez/query.fcgi?cmd=Retrieve&amp;db=pubmed&amp;dopt=Abstract&amp;list_uids=1906501" xr:uid="{00000000-0004-0000-0300-00001B000000}"/>
    <hyperlink ref="D20" r:id="rId29" display="http://www.ncbi.nlm.nih.gov/entrez/viewer.fcgi?db=protein&amp;val=30023531" xr:uid="{00000000-0004-0000-0300-00001C000000}"/>
    <hyperlink ref="C21" r:id="rId30" display="http://www.ncbi.nlm.nih.gov/entrez/query.fcgi?cmd=Retrieve&amp;db=pubmed&amp;dopt=Abstract&amp;list_uids=7675306" xr:uid="{00000000-0004-0000-0300-00001D000000}"/>
    <hyperlink ref="D21" r:id="rId31" display="http://www.ncbi.nlm.nih.gov/entrez/viewer.fcgi?db=nucleotide&amp;val=4504152" xr:uid="{00000000-0004-0000-0300-00001E000000}"/>
    <hyperlink ref="C22" r:id="rId32" display="http://www.ncbi.nlm.nih.gov/entrez/query.fcgi?cmd=Retrieve&amp;db=pubmed&amp;dopt=Abstract&amp;list_uids=12753665" xr:uid="{00000000-0004-0000-0300-00001F000000}"/>
    <hyperlink ref="D22" r:id="rId33" display="http://www.ncbi.nlm.nih.gov/entrez/viewer.fcgi?db=nuccore&amp;id=32483379" xr:uid="{00000000-0004-0000-0300-000020000000}"/>
    <hyperlink ref="D23" r:id="rId34" display="http://www.ncbi.nlm.nih.gov/entrez/viewer.fcgi?db=nuccore&amp;id=56786137" xr:uid="{00000000-0004-0000-0300-000021000000}"/>
    <hyperlink ref="C24" r:id="rId35" display="http://www.ncbi.nlm.nih.gov/entrez/query.fcgi?cmd=Retrieve&amp;db=pubmed&amp;dopt=Abstract&amp;list_uids=8605359" xr:uid="{00000000-0004-0000-0300-000022000000}"/>
    <hyperlink ref="D24" r:id="rId36" display="http://www.ncbi.nlm.nih.gov/entrez/viewer.fcgi?db=nuccore&amp;id=27894329" xr:uid="{00000000-0004-0000-0300-000023000000}"/>
    <hyperlink ref="C25" r:id="rId37" display="http://www.ncbi.nlm.nih.gov/entrez/query.fcgi?cmd=Retrieve&amp;db=pubmed&amp;dopt=Abstract&amp;list_uids=8413223" xr:uid="{00000000-0004-0000-0300-000024000000}"/>
    <hyperlink ref="D25" r:id="rId38" display="http://www.ncbi.nlm.nih.gov/entrez/viewer.fcgi?db=nuccore&amp;id=27894305" xr:uid="{00000000-0004-0000-0300-000025000000}"/>
    <hyperlink ref="C26" r:id="rId39" display="http://www.ncbi.nlm.nih.gov/entrez/query.fcgi?cmd=Retrieve&amp;db=pubmed&amp;dopt=Abstract&amp;list_uids=7930581" xr:uid="{00000000-0004-0000-0300-000026000000}"/>
    <hyperlink ref="D26" r:id="rId40" display="http://www.ncbi.nlm.nih.gov/entrez/viewer.fcgi?db=nuccore&amp;val=27894318" xr:uid="{00000000-0004-0000-0300-000027000000}"/>
    <hyperlink ref="D27" r:id="rId41" display="http://www.ncbi.nlm.nih.gov/entrez/viewer.fcgi?db=nuccore&amp;id=125661059" xr:uid="{00000000-0004-0000-0300-000028000000}"/>
    <hyperlink ref="C28" r:id="rId42" display="http://www.ncbi.nlm.nih.gov/pubmed/18209571?ordinalpos=39&amp;itool=EntrezSystem2.PEntrez.Pubmed.Pubmed_ResultsPanel.Pubmed_RVDocSum" xr:uid="{00000000-0004-0000-0300-000029000000}"/>
    <hyperlink ref="D28" r:id="rId43" display="http://www.ncbi.nlm.nih.gov/entrez/viewer.fcgi?db=nuccore&amp;id=155369258" xr:uid="{00000000-0004-0000-0300-00002A000000}"/>
    <hyperlink ref="D29" r:id="rId44" display="http://www.ncbi.nlm.nih.gov/entrez/viewer.fcgi?db=nuccore&amp;id=28610153" xr:uid="{00000000-0004-0000-0300-00002B000000}"/>
    <hyperlink ref="D30" r:id="rId45" display="http://www.ncbi.nlm.nih.gov/entrez/viewer.fcgi?db=nuccore&amp;id=10834979" xr:uid="{00000000-0004-0000-0300-00002C000000}"/>
    <hyperlink ref="D31" r:id="rId46" display="http://www.ncbi.nlm.nih.gov/entrez/viewer.fcgi?db=nuccore&amp;id=24430216" xr:uid="{00000000-0004-0000-0300-00002D000000}"/>
    <hyperlink ref="C32" r:id="rId47" display="http://www.ncbi.nlm.nih.gov/entrez/query.fcgi?cmd=Retrieve&amp;db=pubmed&amp;dopt=Abstract&amp;list_uids=9191851" xr:uid="{00000000-0004-0000-0300-00002E000000}"/>
    <hyperlink ref="D32" r:id="rId48" display="http://www.ncbi.nlm.nih.gov/entrez/viewer.fcgi?db=nuccore&amp;id=24430217" xr:uid="{00000000-0004-0000-0300-00002F000000}"/>
    <hyperlink ref="C33" r:id="rId49" display="http://www.ncbi.nlm.nih.gov/entrez/query.fcgi?cmd=Retrieve&amp;db=pubmed&amp;dopt=Abstract&amp;list_uids=7565674" xr:uid="{00000000-0004-0000-0300-000030000000}"/>
    <hyperlink ref="D33" r:id="rId50" display="http://www.ncbi.nlm.nih.gov/entrez/viewer.fcgi?db=nuccore&amp;id=24497437" xr:uid="{00000000-0004-0000-0300-000031000000}"/>
    <hyperlink ref="C34" r:id="rId51" display="http://www.ncbi.nlm.nih.gov/sites/entrez?Db=pubmed&amp;Cmd=ShowDetailView&amp;TermToSearch=17892401&amp;ordinalpos=5&amp;itool=EntrezSystem2.PEntrez.Pubmed.Pubmed_ResultsPanel.Pubmed_RVDocSum" xr:uid="{00000000-0004-0000-0300-000032000000}"/>
    <hyperlink ref="D34" r:id="rId52" display="http://www.ncbi.nlm.nih.gov/entrez/viewer.fcgi?db=nuccore&amp;id=24430218" xr:uid="{00000000-0004-0000-0300-000033000000}"/>
    <hyperlink ref="C35" r:id="rId53" display="http://www.ncbi.nlm.nih.gov/entrez/query.fcgi?cmd=Retrieve&amp;db=pubmed&amp;dopt=Abstract&amp;list_uids=12208876" xr:uid="{00000000-0004-0000-0300-000034000000}"/>
    <hyperlink ref="D35" r:id="rId54" display="http://www.ncbi.nlm.nih.gov/entrez/viewer.fcgi?db=nuccore&amp;id=26787977" xr:uid="{00000000-0004-0000-0300-000035000000}"/>
    <hyperlink ref="C36" r:id="rId55" display="http://www.ncbi.nlm.nih.gov/entrez/query.fcgi?cmd=Retrieve&amp;db=pubmed&amp;dopt=Abstract&amp;list_uids=9482906" xr:uid="{00000000-0004-0000-0300-000036000000}"/>
    <hyperlink ref="D36" r:id="rId56" display="http://www.ncbi.nlm.nih.gov/entrez/viewer.fcgi?db=nuccore&amp;id=26787983" xr:uid="{00000000-0004-0000-0300-000037000000}"/>
    <hyperlink ref="C37" r:id="rId57" display="http://www.ncbi.nlm.nih.gov/entrez/query.fcgi?db=pubmed&amp;cmd=Retrieve&amp;dopt=Abstract&amp;list_uids=16798734&amp;query_hl=7&amp;itool=pubmed_docsum" xr:uid="{00000000-0004-0000-0300-000038000000}"/>
    <hyperlink ref="D37" r:id="rId58" display="http://www.ncbi.nlm.nih.gov/entrez/viewer.fcgi?db=nuccore&amp;id=27477085" xr:uid="{00000000-0004-0000-0300-000039000000}"/>
    <hyperlink ref="D38" r:id="rId59" display="http://www.ncbi.nlm.nih.gov/entrez/viewer.fcgi?db=nuccore&amp;id=28144902" xr:uid="{00000000-0004-0000-0300-00003A000000}"/>
    <hyperlink ref="C39" r:id="rId60" display="http://www.ncbi.nlm.nih.gov/entrez/query.fcgi?db=pubmed&amp;cmd=Retrieve&amp;dopt=AbstractPlus&amp;list_uids=17227910&amp;query_hl=14&amp;itool=pubmed_docsum" xr:uid="{00000000-0004-0000-0300-00003B000000}"/>
    <hyperlink ref="D39" r:id="rId61" display="http://www.ncbi.nlm.nih.gov/entrez/viewer.fcgi?db=nuccore&amp;val=62422574" xr:uid="{00000000-0004-0000-0300-00003C000000}"/>
    <hyperlink ref="C40" r:id="rId62" display="http://www.ncbi.nlm.nih.gov/pubmed/18336908?ordinalpos=19&amp;itool=EntrezSystem2.PEntrez.Pubmed.Pubmed_ResultsPanel.Pubmed_RVDocSum" xr:uid="{00000000-0004-0000-0300-00003D000000}"/>
    <hyperlink ref="D40" r:id="rId63" display="http://www.ncbi.nlm.nih.gov/entrez/viewer.fcgi?val=NM_005755" xr:uid="{00000000-0004-0000-0300-00003E000000}"/>
    <hyperlink ref="C41" r:id="rId64" display="http://www.ncbi.nlm.nih.gov/entrez/query.fcgi?cmd=Retrieve&amp;db=pubmed&amp;dopt=Abstract&amp;list_uids=2542571" xr:uid="{00000000-0004-0000-0300-00003F000000}"/>
    <hyperlink ref="D41" r:id="rId65" display="http://www.ncbi.nlm.nih.gov/entrez/viewer.fcgi?db=nuccore&amp;val=50593016" xr:uid="{00000000-0004-0000-0300-000040000000}"/>
    <hyperlink ref="C42" r:id="rId66" display="http://www.ncbi.nlm.nih.gov/entrez/query.fcgi?cmd=Retrieve&amp;db=pubmed&amp;dopt=Abstract&amp;list_uids=2495183" xr:uid="{00000000-0004-0000-0300-000041000000}"/>
    <hyperlink ref="D43" r:id="rId67" display="http://www.ncbi.nlm.nih.gov/entrez/viewer.fcgi?db=nuccore&amp;val=41872613" xr:uid="{00000000-0004-0000-0300-000042000000}"/>
    <hyperlink ref="C44" r:id="rId68" display="http://www.ncbi.nlm.nih.gov/entrez/query.fcgi?cmd=Retrieve&amp;db=pubmed&amp;dopt=Abstract&amp;list_uids=7561058" xr:uid="{00000000-0004-0000-0300-000043000000}"/>
    <hyperlink ref="D44" r:id="rId69" display="http://www.ncbi.nlm.nih.gov/entrez/viewer.fcgi?db=nuccore&amp;id=1176424" xr:uid="{00000000-0004-0000-0300-000044000000}"/>
    <hyperlink ref="C45" r:id="rId70" display="http://www.ncbi.nlm.nih.gov/entrez/query.fcgi?db=pubmed&amp;cmd=Retrieve&amp;dopt=AbstractPlus&amp;list_uids=17513759&amp;query_hl=2&amp;itool=pubmed_docsum" xr:uid="{00000000-0004-0000-0300-000045000000}"/>
    <hyperlink ref="D45" r:id="rId71" display="http://www.ncbi.nlm.nih.gov/entrez/viewer.fcgi?db=nuccore&amp;id=49274636" xr:uid="{00000000-0004-0000-0300-000046000000}"/>
    <hyperlink ref="D46" r:id="rId72" display="http://www.ncbi.nlm.nih.gov/entrez/viewer.fcgi?db=nuccore&amp;id=41872613" xr:uid="{00000000-0004-0000-0300-000047000000}"/>
    <hyperlink ref="C47" r:id="rId73" display="http://www.ncbi.nlm.nih.gov/entrez/query.fcgi?cmd=Retrieve&amp;db=pubmed&amp;dopt=Abstract&amp;list_uids=12439624" xr:uid="{00000000-0004-0000-0300-000048000000}"/>
    <hyperlink ref="D47" r:id="rId74" display="http://www.ncbi.nlm.nih.gov/entrez/viewer.fcgi?db=nuccore&amp;id=52851409" xr:uid="{00000000-0004-0000-0300-000049000000}"/>
    <hyperlink ref="C48" r:id="rId75" display="http://www.ncbi.nlm.nih.gov/entrez/query.fcgi?cmd=Retrieve&amp;db=pubmed&amp;dopt=Abstract&amp;list_uids=9541585" xr:uid="{00000000-0004-0000-0300-00004A000000}"/>
    <hyperlink ref="D48" r:id="rId76" display="http://www.ncbi.nlm.nih.gov/entrez/viewer.fcgi?db=nuccore&amp;id=6806892" xr:uid="{00000000-0004-0000-0300-00004B000000}"/>
    <hyperlink ref="C49" r:id="rId77" display="http://www.ncbi.nlm.nih.gov/entrez/query.fcgi?cmd=Retrieve&amp;db=pubmed&amp;dopt=Abstract&amp;list_uids=8786306" xr:uid="{00000000-0004-0000-0300-00004C000000}"/>
    <hyperlink ref="D49" r:id="rId78" display="http://www.ncbi.nlm.nih.gov/entrez/viewer.fcgi?db=nucleotide&amp;val=4505034" xr:uid="{00000000-0004-0000-0300-00004D000000}"/>
    <hyperlink ref="D50" r:id="rId79" display="http://www.ncbi.nlm.nih.gov/entrez/viewer.fcgi?db=nuccore&amp;val=56119169" xr:uid="{00000000-0004-0000-0300-00004E000000}"/>
    <hyperlink ref="C52" r:id="rId80" display="http://www.ncbi.nlm.nih.gov/pubmed/19215923?ordinalpos=1&amp;itool=EntrezSystem2.PEntrez.Pubmed.Pubmed_ResultsPanel.Pubmed_DefaultReportPanel.Pubmed_RVDocSum" xr:uid="{00000000-0004-0000-0300-00004F000000}"/>
    <hyperlink ref="C53" r:id="rId81" display="http://www.ncbi.nlm.nih.gov/entrez/query.fcgi?db=pubmed&amp;cmd=Retrieve&amp;dopt=AbstractPlus&amp;list_uids=17513759&amp;query_hl=2&amp;itool=pubmed_docsum" xr:uid="{00000000-0004-0000-0300-000050000000}"/>
    <hyperlink ref="D53" r:id="rId82" display="http://www.ncbi.nlm.nih.gov/entrez/viewer.fcgi?db=nuccore&amp;id=4505186" xr:uid="{00000000-0004-0000-0300-000051000000}"/>
    <hyperlink ref="D54" r:id="rId83" display="http://www.ncbi.nlm.nih.gov/entrez/viewer.fcgi?db=nuccore&amp;id=121582465" xr:uid="{00000000-0004-0000-0300-000052000000}"/>
    <hyperlink ref="D55" r:id="rId84" display="http://www.ncbi.nlm.nih.gov/entrez/viewer.fcgi?db=nuccore&amp;id=90704850" xr:uid="{00000000-0004-0000-0300-000053000000}"/>
    <hyperlink ref="D56" r:id="rId85" display="http://www.ncbi.nlm.nih.gov/entrez/viewer.fcgi?db=nuccore&amp;id=90704850" xr:uid="{00000000-0004-0000-0300-000054000000}"/>
    <hyperlink ref="D57" r:id="rId86" display="http://www.ncbi.nlm.nih.gov/entrez/viewer.fcgi?db=nuccore&amp;val=54144649" xr:uid="{00000000-0004-0000-0300-000055000000}"/>
    <hyperlink ref="D58" r:id="rId87" display="http://www.ncbi.nlm.nih.gov/entrez/viewer.fcgi?db=nuccore&amp;val=4759075" xr:uid="{00000000-0004-0000-0300-000056000000}"/>
    <hyperlink ref="C59" r:id="rId88" display="http://www.ncbi.nlm.nih.gov/entrez/query.fcgi?cmd=Retrieve&amp;db=pubmed&amp;dopt=Abstract&amp;list_uids=12906869" xr:uid="{00000000-0004-0000-0300-000057000000}"/>
    <hyperlink ref="D59" r:id="rId89" display="http://www.ncbi.nlm.nih.gov/entrez/viewer.fcgi?db=nuccore&amp;val=149999381" xr:uid="{00000000-0004-0000-0300-000058000000}"/>
    <hyperlink ref="C60" r:id="rId90" display="http://www.ncbi.nlm.nih.gov/entrez/query.fcgi?cmd=Retrieve&amp;db=pubmed&amp;dopt=Abstract&amp;list_uids=11559712" xr:uid="{00000000-0004-0000-0300-000059000000}"/>
    <hyperlink ref="D60" r:id="rId91" display="http://www.ncbi.nlm.nih.gov/entrez/viewer.fcgi?db=nuccore&amp;val=41872613" xr:uid="{00000000-0004-0000-0300-00005A000000}"/>
    <hyperlink ref="C61" r:id="rId92" display="http://www.ncbi.nlm.nih.gov/entrez/query.fcgi?cmd=Retrieve&amp;db=pubmed&amp;dopt=Abstract&amp;list_uids=9120310" xr:uid="{00000000-0004-0000-0300-00005B000000}"/>
    <hyperlink ref="D61" r:id="rId93" display="http://www.ncbi.nlm.nih.gov/entrez/viewer.fcgi?db=nuccore&amp;id=22538813" xr:uid="{00000000-0004-0000-0300-00005C000000}"/>
    <hyperlink ref="C62" r:id="rId94" display="http://www.ncbi.nlm.nih.gov/entrez/query.fcgi?cmd=Retrieve&amp;db=pubmed&amp;dopt=Abstract&amp;list_uids=8207245" xr:uid="{00000000-0004-0000-0300-00005D000000}"/>
    <hyperlink ref="D62" r:id="rId95" display="http://www.ncbi.nlm.nih.gov/entrez/viewer.fcgi?db=nuccore&amp;val=4506832" xr:uid="{00000000-0004-0000-0300-00005E000000}"/>
    <hyperlink ref="D63" r:id="rId96" display="http://www.ncbi.nlm.nih.gov/entrez/viewer.fcgi?db=nuccore&amp;id=25952110" xr:uid="{00000000-0004-0000-0300-00005F000000}"/>
    <hyperlink ref="D64" r:id="rId97" display="http://www.ncbi.nlm.nih.gov/entrez/viewer.fcgi?db=nuccore&amp;id=6806892" xr:uid="{00000000-0004-0000-0300-000060000000}"/>
    <hyperlink ref="D65" r:id="rId98" display="http://www.ncbi.nlm.nih.gov/entrez/viewer.fcgi?db=nuccore&amp;val=23510439" xr:uid="{00000000-0004-0000-0300-000061000000}"/>
    <hyperlink ref="C66" r:id="rId99" display="http://www.ncbi.nlm.nih.gov/entrez/query.fcgi?cmd=Retrieve&amp;db=pubmed&amp;dopt=Abstract&amp;list_uids=15177881" xr:uid="{00000000-0004-0000-0300-000062000000}"/>
    <hyperlink ref="D66" r:id="rId100" display="http://www.ncbi.nlm.nih.gov/entrez/viewer.fcgi?db=nuccore&amp;id=48928026" xr:uid="{00000000-0004-0000-0300-000063000000}"/>
    <hyperlink ref="C67" r:id="rId101" display="http://www.ncbi.nlm.nih.gov/entrez/query.fcgi?cmd=Retrieve&amp;db=pubmed&amp;dopt=Abstract&amp;list_uids=15702971" xr:uid="{00000000-0004-0000-0300-000064000000}"/>
    <hyperlink ref="D67" r:id="rId102" display="http://www.ncbi.nlm.nih.gov/entrez/viewer.fcgi?db=nuccore&amp;val=23510444" xr:uid="{00000000-0004-0000-0300-000065000000}"/>
    <hyperlink ref="D70" r:id="rId103" display="http://www.ncbi.nlm.nih.gov/entrez/viewer.fcgi?db=nuccore&amp;id=113722122" xr:uid="{00000000-0004-0000-0300-000066000000}"/>
    <hyperlink ref="C71" r:id="rId104" display="http://www.ncbi.nlm.nih.gov/entrez/query.fcgi?cmd=Retrieve&amp;db=pubmed&amp;dopt=Abstract&amp;list_uids=9786883" xr:uid="{00000000-0004-0000-0300-000067000000}"/>
    <hyperlink ref="D71" r:id="rId105" display="http://www.ncbi.nlm.nih.gov/entrez/viewer.fcgi?db=nucleotide&amp;val=14589867" xr:uid="{00000000-0004-0000-0300-000068000000}"/>
    <hyperlink ref="C72" r:id="rId106" display="http://www.ncbi.nlm.nih.gov/entrez/query.fcgi?cmd=Retrieve&amp;db=pubmed&amp;dopt=Abstract&amp;list_uids=9840284" xr:uid="{00000000-0004-0000-0300-000069000000}"/>
    <hyperlink ref="D72" r:id="rId107" display="http://www.ncbi.nlm.nih.gov/entrez/viewer.fcgi?db=nuccore&amp;id=154091329" xr:uid="{00000000-0004-0000-0300-00006A000000}"/>
    <hyperlink ref="C73" r:id="rId108" display="http://www.ncbi.nlm.nih.gov/entrez/query.fcgi?cmd=Retrieve&amp;db=pubmed&amp;dopt=Abstract&amp;list_uids=11830455" xr:uid="{00000000-0004-0000-0300-00006B000000}"/>
    <hyperlink ref="D73" r:id="rId109" display="http://www.ncbi.nlm.nih.gov/entrez/viewer.fcgi?db=nuccore&amp;id=30795213" xr:uid="{00000000-0004-0000-0300-00006C000000}"/>
    <hyperlink ref="C74" r:id="rId110" display="http://www.ncbi.nlm.nih.gov/entrez/query.fcgi?db=pubmed&amp;cmd=Retrieve&amp;dopt=AbstractPlus&amp;list_uids=17533374&amp;query_hl=1&amp;itool=pubmed_docsum" xr:uid="{00000000-0004-0000-0300-00006D000000}"/>
    <hyperlink ref="D74" r:id="rId111" display="http://www.ncbi.nlm.nih.gov/entrez/viewer.fcgi?db=nuccore&amp;id=29171679" xr:uid="{00000000-0004-0000-0300-00006E000000}"/>
    <hyperlink ref="C75" r:id="rId112" display="http://www.ncbi.nlm.nih.gov/entrez/query.fcgi?db=pubmed&amp;cmd=Retrieve&amp;dopt=AbstractPlus&amp;list_uids=17533374&amp;query_hl=1&amp;itool=pubmed_docsum" xr:uid="{00000000-0004-0000-0300-00006F000000}"/>
    <hyperlink ref="D75" r:id="rId113" display="http://www.ncbi.nlm.nih.gov/entrez/viewer.fcgi?db=nuccore&amp;id=29171680" xr:uid="{00000000-0004-0000-0300-000070000000}"/>
    <hyperlink ref="C76" r:id="rId114" display="http://www.ncbi.nlm.nih.gov/entrez/query.fcgi?cmd=Retrieve&amp;db=pubmed&amp;dopt=Abstract&amp;list_uids=12706838" xr:uid="{00000000-0004-0000-0300-000071000000}"/>
    <hyperlink ref="D76" r:id="rId115" display="http://www.ncbi.nlm.nih.gov/entrez/viewer.fcgi?db=nuccore&amp;val=23510438" xr:uid="{00000000-0004-0000-0300-000072000000}"/>
    <hyperlink ref="D77" r:id="rId116" display="http://www.ncbi.nlm.nih.gov/entrez/viewer.fcgi?db=nuccore&amp;val=58331233" xr:uid="{00000000-0004-0000-0300-000073000000}"/>
    <hyperlink ref="C78" r:id="rId117" display="http://www.ncbi.nlm.nih.gov/entrez/query.fcgi?cmd=Retrieve&amp;db=pubmed&amp;dopt=Abstract&amp;list_uids=16219537&amp;query_hl=1" xr:uid="{00000000-0004-0000-0300-000074000000}"/>
    <hyperlink ref="D78" r:id="rId118" display="http://www.ncbi.nlm.nih.gov/entrez/viewer.fcgi?db=nuccore&amp;val=4557428" xr:uid="{00000000-0004-0000-0300-000075000000}"/>
    <hyperlink ref="C79" r:id="rId119" display="http://www.ncbi.nlm.nih.gov/entrez/query.fcgi?db=pubmed&amp;cmd=Retrieve&amp;dopt=AbstractPlus&amp;list_uids=17140663&amp;query_hl=5&amp;itool=pubmed_docsum" xr:uid="{00000000-0004-0000-0300-000076000000}"/>
    <hyperlink ref="D79" r:id="rId120" display="http://www.ncbi.nlm.nih.gov/entrez/viewer.fcgi?db=nuccore&amp;val=54792122" xr:uid="{00000000-0004-0000-0300-000077000000}"/>
    <hyperlink ref="D80" r:id="rId121" display="http://www.ncbi.nlm.nih.gov/entrez/viewer.fcgi?db=nuccore&amp;id=38454325" xr:uid="{00000000-0004-0000-0300-000078000000}"/>
    <hyperlink ref="C81" r:id="rId122" display="http://www.ncbi.nlm.nih.gov/entrez/query.fcgi?cmd=Retrieve&amp;db=pubmed&amp;dopt=Abstract&amp;list_uids=11313274" xr:uid="{00000000-0004-0000-0300-000079000000}"/>
    <hyperlink ref="D81" r:id="rId123" display="http://www.ncbi.nlm.nih.gov/entrez/viewer.fcgi?db=nuccore&amp;id=91105420" xr:uid="{00000000-0004-0000-0300-00007A000000}"/>
    <hyperlink ref="C82" r:id="rId124" display="http://www.ncbi.nlm.nih.gov/entrez/query.fcgi?cmd=Retrieve&amp;db=pubmed&amp;dopt=Abstract&amp;list_uids=7815555" xr:uid="{00000000-0004-0000-0300-00007B000000}"/>
    <hyperlink ref="D82" r:id="rId125" display="http://www.ncbi.nlm.nih.gov/entrez/viewer.fcgi?db=nuccore&amp;id=21361570" xr:uid="{00000000-0004-0000-0300-00007C000000}"/>
    <hyperlink ref="D83" r:id="rId126" display="http://www.ncbi.nlm.nih.gov/entrez/viewer.fcgi?db=nuccore&amp;id=94420687" xr:uid="{00000000-0004-0000-0300-00007D000000}"/>
    <hyperlink ref="C84" r:id="rId127" display="http://www.ncbi.nlm.nih.gov/entrez/query.fcgi?cmd=Retrieve&amp;db=pubmed&amp;dopt=Abstract&amp;list_uids=15895390&amp;query_hl=1" xr:uid="{00000000-0004-0000-0300-00007E000000}"/>
    <hyperlink ref="D84" r:id="rId128" display="http://www.ncbi.nlm.nih.gov/entrez/viewer.fcgi?db=nuccore&amp;id=91208429" xr:uid="{00000000-0004-0000-0300-00007F000000}"/>
    <hyperlink ref="C85" r:id="rId129" display="http://www.ncbi.nlm.nih.gov/entrez/query.fcgi?db=pubmed&amp;cmd=Retrieve&amp;dopt=AbstractPlus&amp;list_uids=17023546&amp;query_hl=1&amp;itool=pubmed_docsum" xr:uid="{00000000-0004-0000-0300-000080000000}"/>
    <hyperlink ref="D85" r:id="rId130" display="http://www.ncbi.nlm.nih.gov/entrez/viewer.fcgi?db=nuccore&amp;id=61744474" xr:uid="{00000000-0004-0000-0300-000081000000}"/>
    <hyperlink ref="C86" r:id="rId131" display="http://www.ncbi.nlm.nih.gov/sites/entrez?Db=pubmed&amp;Cmd=ShowDetailView&amp;TermToSearch=17641042&amp;ordinalpos=10&amp;itool=EntrezSystem2.PEntrez.Pubmed.Pubmed_ResultsPanel.Pubmed_RVDocSum" xr:uid="{00000000-0004-0000-0300-000082000000}"/>
    <hyperlink ref="D86" r:id="rId132" display="http://www.ncbi.nlm.nih.gov/entrez/viewer.fcgi?db=nuccore&amp;val=23312366" xr:uid="{00000000-0004-0000-0300-000083000000}"/>
    <hyperlink ref="C87" r:id="rId133" display="http://www.ncbi.nlm.nih.gov/entrez/query.fcgi?cmd=Retrieve&amp;db=pubmed&amp;dopt=Abstract&amp;list_uids=16337094&amp;query_hl=1" xr:uid="{00000000-0004-0000-0300-000084000000}"/>
    <hyperlink ref="D87" r:id="rId134" display="http://www.ncbi.nlm.nih.gov/entrez/viewer.fcgi?db=nuccore&amp;id=21464105" xr:uid="{00000000-0004-0000-0300-000085000000}"/>
    <hyperlink ref="C88" r:id="rId135" display="http://www.ncbi.nlm.nih.gov/sites/entrez?Db=pubmed&amp;Cmd=ShowDetailView&amp;TermToSearch=17709515&amp;ordinalpos=12&amp;itool=EntrezSystem2.PEntrez.Pubmed.Pubmed_ResultsPanel.Pubmed_RVDocSum" xr:uid="{00000000-0004-0000-0300-000086000000}"/>
    <hyperlink ref="D88" r:id="rId136" display="http://www.ncbi.nlm.nih.gov/entrez/viewer.fcgi?db=nuccore&amp;val=34222296" xr:uid="{00000000-0004-0000-0300-000087000000}"/>
    <hyperlink ref="D89" r:id="rId137" display="http://www.ncbi.nlm.nih.gov/entrez/viewer.fcgi?db=nuccore&amp;id=34147598" xr:uid="{00000000-0004-0000-0300-000088000000}"/>
    <hyperlink ref="C90" r:id="rId138" display="http://www.ncbi.nlm.nih.gov/entrez/query.fcgi?db=pubmed&amp;cmd=Retrieve&amp;dopt=AbstractPlus&amp;list_uids=17333165&amp;query_hl=1&amp;itool=pubmed_docsum" xr:uid="{00000000-0004-0000-0300-000089000000}"/>
    <hyperlink ref="D90" r:id="rId139" display="http://www.ncbi.nlm.nih.gov/entrez/viewer.fcgi?db=nucleotide&amp;val=163310739" xr:uid="{00000000-0004-0000-0300-00008A000000}"/>
    <hyperlink ref="C91" r:id="rId140" display="http://www.ncbi.nlm.nih.gov/entrez/query.fcgi?cmd=Retrieve&amp;db=pubmed&amp;dopt=Abstract&amp;list_uids=16081771&amp;query_hl=1" xr:uid="{00000000-0004-0000-0300-00008B000000}"/>
    <hyperlink ref="D91" r:id="rId141" display="http://www.ncbi.nlm.nih.gov/entrez/viewer.fcgi?db=nuccore&amp;id=32483379" xr:uid="{00000000-0004-0000-0300-00008C000000}"/>
    <hyperlink ref="C92" r:id="rId142" display="http://www.ncbi.nlm.nih.gov/entrez/query.fcgi?cmd=Retrieve&amp;db=pubmed&amp;dopt=Abstract&amp;list_uids=2843985" xr:uid="{00000000-0004-0000-0300-00008D000000}"/>
    <hyperlink ref="D92" r:id="rId143" display="http://www.ncbi.nlm.nih.gov/entrez/viewer.fcgi?db=nuccore&amp;id=4557666" xr:uid="{00000000-0004-0000-0300-00008E000000}"/>
    <hyperlink ref="C93" r:id="rId144" display="http://www.ncbi.nlm.nih.gov/entrez/query.fcgi?cmd=Retrieve&amp;db=pubmed&amp;dopt=Abstract&amp;list_uids=8756615" xr:uid="{00000000-0004-0000-0300-00008F000000}"/>
    <hyperlink ref="D93" r:id="rId145" display="http://www.ncbi.nlm.nih.gov/entrez/viewer.fcgi?db=nucleotide&amp;val=184750" xr:uid="{00000000-0004-0000-0300-000090000000}"/>
    <hyperlink ref="C94" r:id="rId146" display="http://www.ncbi.nlm.nih.gov/entrez/query.fcgi?cmd=Retrieve&amp;db=pubmed&amp;dopt=Abstract&amp;list_uids=16177093&amp;query_hl=1" xr:uid="{00000000-0004-0000-0300-000091000000}"/>
    <hyperlink ref="D94" r:id="rId147" display="http://www.ncbi.nlm.nih.gov/entrez/viewer.fcgi?db=nucleotide&amp;val=184739" xr:uid="{00000000-0004-0000-0300-000092000000}"/>
    <hyperlink ref="C95" r:id="rId148" display="http://www.ncbi.nlm.nih.gov/entrez/query.fcgi?cmd=Retrieve&amp;db=pubmed&amp;dopt=Abstract&amp;list_uids=11922943" xr:uid="{00000000-0004-0000-0300-000093000000}"/>
    <hyperlink ref="D95" r:id="rId149" display="http://www.ncbi.nlm.nih.gov/entrez/viewer.fcgi?db=nuccore&amp;val=184751" xr:uid="{00000000-0004-0000-0300-000094000000}"/>
    <hyperlink ref="C96" r:id="rId150" display="http://www.ncbi.nlm.nih.gov/entrez/query.fcgi?cmd=Retrieve&amp;db=pubmed&amp;dopt=Abstract&amp;list_uids=9144491" xr:uid="{00000000-0004-0000-0300-000095000000}"/>
    <hyperlink ref="D96" r:id="rId151" display="http://www.ncbi.nlm.nih.gov/entrez/viewer.fcgi?db=nucleotide&amp;val=184755" xr:uid="{00000000-0004-0000-0300-000096000000}"/>
    <hyperlink ref="C97" r:id="rId152" display="http://www.ncbi.nlm.nih.gov/entrez/query.fcgi?cmd=Retrieve&amp;db=pubmed&amp;dopt=Abstract&amp;list_uids=3096580" xr:uid="{00000000-0004-0000-0300-000097000000}"/>
    <hyperlink ref="D97" r:id="rId153" display="http://www.ncbi.nlm.nih.gov/entrez/viewer.fcgi?db=nucleotide&amp;val=185938" xr:uid="{00000000-0004-0000-0300-000098000000}"/>
    <hyperlink ref="C98" r:id="rId154" display="http://www.ncbi.nlm.nih.gov/entrez/query.fcgi?cmd=Retrieve&amp;db=pubmed&amp;dopt=Abstract&amp;list_uids=2115119" xr:uid="{00000000-0004-0000-0300-000099000000}"/>
    <hyperlink ref="C99" r:id="rId155" display="http://www.ncbi.nlm.nih.gov/entrez/query.fcgi?cmd=Retrieve&amp;db=pubmed&amp;dopt=Abstract&amp;list_uids=16006238&amp;query_hl=1" xr:uid="{00000000-0004-0000-0300-00009A000000}"/>
    <hyperlink ref="D99" r:id="rId156" display="http://www.ncbi.nlm.nih.gov/entrez/viewer.fcgi?db=nuccore&amp;val=20544171" xr:uid="{00000000-0004-0000-0300-00009B000000}"/>
    <hyperlink ref="C101" r:id="rId157" display="http://www.ncbi.nlm.nih.gov/entrez/query.fcgi?cmd=Retrieve&amp;db=pubmed&amp;dopt=Abstract&amp;list_uids=8289810" xr:uid="{00000000-0004-0000-0300-00009C000000}"/>
    <hyperlink ref="D101" r:id="rId158" display="http://www.ncbi.nlm.nih.gov/entrez/viewer.fcgi?db=nuccore&amp;id=52426771" xr:uid="{00000000-0004-0000-0300-00009D000000}"/>
    <hyperlink ref="D102" r:id="rId159" display="http://www.ncbi.nlm.nih.gov/entrez/viewer.fcgi?db=nuccore&amp;id=37704380" xr:uid="{00000000-0004-0000-0300-00009E000000}"/>
    <hyperlink ref="C103" r:id="rId160" display="http://www.ncbi.nlm.nih.gov/entrez/query.fcgi?cmd=Retrieve&amp;db=pubmed&amp;dopt=Abstract&amp;list_uids=12194982" xr:uid="{00000000-0004-0000-0300-00009F000000}"/>
    <hyperlink ref="D103" r:id="rId161" display="http://www.ncbi.nlm.nih.gov/entrez/viewer.fcgi?db=nuccore&amp;id=11545911" xr:uid="{00000000-0004-0000-0300-0000A0000000}"/>
    <hyperlink ref="C104" r:id="rId162" display="http://www.ncbi.nlm.nih.gov/entrez/query.fcgi?cmd=Retrieve&amp;db=pubmed&amp;dopt=Abstract&amp;list_uids=11714807" xr:uid="{00000000-0004-0000-0300-0000A1000000}"/>
    <hyperlink ref="D104" r:id="rId163" display="http://www.ncbi.nlm.nih.gov/entrez/viewer.fcgi?db=nuccore&amp;val=10303247" xr:uid="{00000000-0004-0000-0300-0000A2000000}"/>
    <hyperlink ref="C105" r:id="rId164" display="http://www.ncbi.nlm.nih.gov/sites/entrez?Db=pubmed&amp;Cmd=ShowDetailView&amp;TermToSearch=18035491&amp;ordinalpos=66&amp;itool=EntrezSystem2.PEntrez.Pubmed.Pubmed_ResultsPanel.Pubmed_RVDocSum" xr:uid="{00000000-0004-0000-0300-0000A3000000}"/>
    <hyperlink ref="D105" r:id="rId165" display="http://www.ncbi.nlm.nih.gov/entrez/viewer.fcgi?db=nucleotide&amp;val=4827035" xr:uid="{00000000-0004-0000-0300-0000A4000000}"/>
    <hyperlink ref="D106" r:id="rId166" display="http://www.ncbi.nlm.nih.gov/entrez/viewer.fcgi?db=nucleotide&amp;val=114841177" xr:uid="{00000000-0004-0000-0300-0000A5000000}"/>
    <hyperlink ref="C107" r:id="rId167" display="http://www.ncbi.nlm.nih.gov/entrez/query.fcgi?cmd=Retrieve&amp;db=pubmed&amp;dopt=Abstract&amp;list_uids=12374807" xr:uid="{00000000-0004-0000-0300-0000A6000000}"/>
    <hyperlink ref="D107" r:id="rId168" display="http://www.ncbi.nlm.nih.gov/entrez/viewer.fcgi?db=nuccore&amp;id=4557428" xr:uid="{00000000-0004-0000-0300-0000A7000000}"/>
    <hyperlink ref="D108" r:id="rId169" display="http://www.ncbi.nlm.nih.gov/entrez/viewer.fcgi?db=nuccore&amp;id=68160956" xr:uid="{00000000-0004-0000-0300-0000A8000000}"/>
    <hyperlink ref="C109" r:id="rId170" display="http://www.ncbi.nlm.nih.gov/entrez/query.fcgi?cmd=Retrieve&amp;db=pubmed&amp;dopt=Abstract&amp;list_uids=15294971" xr:uid="{00000000-0004-0000-0300-0000A9000000}"/>
    <hyperlink ref="D109" r:id="rId171" display="http://www.ncbi.nlm.nih.gov/entrez/viewer.fcgi?db=nuccore&amp;id=20302169" xr:uid="{00000000-0004-0000-0300-0000AA000000}"/>
    <hyperlink ref="C110" r:id="rId172" display="http://www.ncbi.nlm.nih.gov/entrez/query.fcgi?cmd=Retrieve&amp;db=pubmed&amp;dopt=Abstract&amp;list_uids=8702885" xr:uid="{00000000-0004-0000-0300-0000AB000000}"/>
    <hyperlink ref="D110" r:id="rId173" display="http://www.ncbi.nlm.nih.gov/entrez/viewer.fcgi?db=nuccore&amp;val=23312365" xr:uid="{00000000-0004-0000-0300-0000AC000000}"/>
    <hyperlink ref="C111" r:id="rId174" display="http://www.ncbi.nlm.nih.gov/sites/entrez?Db=pubmed&amp;Cmd=ShowDetailView&amp;TermToSearch=17634956&amp;ordinalpos=32&amp;itool=EntrezSystem2.PEntrez.Pubmed.Pubmed_ResultsPanel.Pubmed_RVDocSum" xr:uid="{00000000-0004-0000-0300-0000AD000000}"/>
    <hyperlink ref="D111" r:id="rId175" display="http://www.ncbi.nlm.nih.gov/entrez/viewer.fcgi?db=nuccore&amp;id=31543823" xr:uid="{00000000-0004-0000-0300-0000AE000000}"/>
    <hyperlink ref="C114" r:id="rId176" display="http://www.ncbi.nlm.nih.gov/entrez/query.fcgi?cmd=Retrieve&amp;db=pubmed&amp;dopt=Abstract&amp;list_uids=12193734" xr:uid="{00000000-0004-0000-0300-0000AF000000}"/>
    <hyperlink ref="D114" r:id="rId177" display="http://www.ncbi.nlm.nih.gov/entrez/viewer.fcgi?db=nuccore&amp;val=67782357" xr:uid="{00000000-0004-0000-0300-0000B0000000}"/>
    <hyperlink ref="C115" r:id="rId178" display="http://www.ncbi.nlm.nih.gov/entrez/query.fcgi?cmd=Retrieve&amp;db=pubmed&amp;dopt=Abstract&amp;list_uids=10068525" xr:uid="{00000000-0004-0000-0300-0000B1000000}"/>
    <hyperlink ref="D115" r:id="rId179" display="http://www.ncbi.nlm.nih.gov/entrez/viewer.fcgi?db=nucleotide&amp;val=115298677" xr:uid="{00000000-0004-0000-0300-0000B2000000}"/>
    <hyperlink ref="C116" r:id="rId180" display="http://www.ncbi.nlm.nih.gov/entrez/query.fcgi?cmd=Retrieve&amp;db=pubmed&amp;dopt=Abstract&amp;list_uids=12444129" xr:uid="{00000000-0004-0000-0300-0000B3000000}"/>
    <hyperlink ref="D116" r:id="rId181" display="http://www.ncbi.nlm.nih.gov/entrez/viewer.fcgi?db=nucleotide&amp;val=54792122" xr:uid="{00000000-0004-0000-0300-0000B4000000}"/>
    <hyperlink ref="D117" r:id="rId182" display="http://www.ncbi.nlm.nih.gov/entrez/viewer.fcgi?db=nucleotide&amp;val=73747923" xr:uid="{00000000-0004-0000-0300-0000B5000000}"/>
    <hyperlink ref="D118" r:id="rId183" display="http://www.ncbi.nlm.nih.gov/entrez/viewer.fcgi?db=nucleotide&amp;val=53759115" xr:uid="{00000000-0004-0000-0300-0000B6000000}"/>
    <hyperlink ref="C119" r:id="rId184" display="http://www.ncbi.nlm.nih.gov/entrez/query.fcgi?cmd=Retrieve&amp;db=pubmed&amp;dopt=Abstract&amp;list_uids=12942211" xr:uid="{00000000-0004-0000-0300-0000B7000000}"/>
    <hyperlink ref="D119" r:id="rId185" display="http://www.ncbi.nlm.nih.gov/entrez/viewer.fcgi?db=nuccore&amp;id=27436892" xr:uid="{00000000-0004-0000-0300-0000B8000000}"/>
    <hyperlink ref="C122" r:id="rId186" display="http://www.ncbi.nlm.nih.gov/pubmed/12208876?ordinalpos=4&amp;itool=EntrezSystem2.PEntrez.Pubmed.Pubmed_ResultsPanel.Pubmed_DefaultReportPanel.Pubmed_RVDocSum" xr:uid="{00000000-0004-0000-0300-0000B9000000}"/>
    <hyperlink ref="D122" r:id="rId187" display="http://www.ncbi.nlm.nih.gov/entrez/viewer.fcgi?tool=portal&amp;db=protein&amp;term=NP%5F000601%2E3&amp;query%5Fkey=4&amp;dopt=gp&amp;dispmax=20&amp;page=1&amp;qty=1" xr:uid="{00000000-0004-0000-0300-0000BA000000}"/>
    <hyperlink ref="C123" r:id="rId188" display="http://www.ncbi.nlm.nih.gov/entrez/query.fcgi?cmd=Retrieve&amp;db=pubmed&amp;dopt=Abstract&amp;list_uids=12957386" xr:uid="{00000000-0004-0000-0300-0000BB000000}"/>
    <hyperlink ref="D123" r:id="rId189" display="http://www.ncbi.nlm.nih.gov/entrez/viewer.fcgi?db=nucleotide&amp;val=22095359" xr:uid="{00000000-0004-0000-0300-0000BC000000}"/>
    <hyperlink ref="D124" r:id="rId190" display="http://www.ncbi.nlm.nih.gov/entrez/viewer.fcgi?db=nucleotide&amp;val=4506870" xr:uid="{00000000-0004-0000-0300-0000BD000000}"/>
    <hyperlink ref="C125" r:id="rId191" display="http://www.ncbi.nlm.nih.gov/entrez/query.fcgi?cmd=Retrieve&amp;db=pubmed&amp;dopt=Abstract&amp;list_uids=12433697" xr:uid="{00000000-0004-0000-0300-0000BE000000}"/>
    <hyperlink ref="D125" r:id="rId192" display="http://www.ncbi.nlm.nih.gov/entrez/viewer.fcgi?db=nucleotide&amp;val=4557554" xr:uid="{00000000-0004-0000-0300-0000BF000000}"/>
    <hyperlink ref="D126" r:id="rId193" display="http://www.ncbi.nlm.nih.gov/entrez/viewer.fcgi?db=nucleotide&amp;val=47132558" xr:uid="{00000000-0004-0000-0300-0000C0000000}"/>
    <hyperlink ref="D127" r:id="rId194" display="http://www.ncbi.nlm.nih.gov/entrez/viewer.fcgi?db=nucleotide&amp;val=4557877" xr:uid="{00000000-0004-0000-0300-0000C1000000}"/>
    <hyperlink ref="C128" r:id="rId195" display="http://www.ncbi.nlm.nih.gov/entrez/query.fcgi?cmd=Retrieve&amp;db=pubmed&amp;dopt=Abstract&amp;list_uids=7724598" xr:uid="{00000000-0004-0000-0300-0000C2000000}"/>
    <hyperlink ref="D128" r:id="rId196" display="http://www.ncbi.nlm.nih.gov/entrez/viewer.fcgi?db=nuccore&amp;val=109633021" xr:uid="{00000000-0004-0000-0300-0000C3000000}"/>
    <hyperlink ref="C129" r:id="rId197" display="http://www.ncbi.nlm.nih.gov/sites/entrez?Db=pubmed&amp;Cmd=ShowDetailView&amp;TermToSearch=10828070&amp;ordinalpos=11&amp;itool=EntrezSystem2.PEntrez.Pubmed.Pubmed_ResultsPanel.Pubmed_RVDocSum" xr:uid="{00000000-0004-0000-0300-0000C4000000}"/>
    <hyperlink ref="D129" r:id="rId198" display="http://www.ncbi.nlm.nih.gov/entrez/viewer.fcgi?db=nucleotide&amp;val=117320538" xr:uid="{00000000-0004-0000-0300-0000C5000000}"/>
    <hyperlink ref="C130" r:id="rId199" display="http://www.ncbi.nlm.nih.gov/entrez/query.fcgi?cmd=Retrieve&amp;db=pubmed&amp;dopt=Abstract&amp;list_uids=7559449" xr:uid="{00000000-0004-0000-0300-0000C6000000}"/>
    <hyperlink ref="D130" r:id="rId200" display="http://www.ncbi.nlm.nih.gov/entrez/viewer.fcgi?db=nucleotide&amp;val=157419153" xr:uid="{00000000-0004-0000-0300-0000C7000000}"/>
    <hyperlink ref="C131" r:id="rId201" display="http://www.ncbi.nlm.nih.gov/entrez/query.fcgi?cmd=Retrieve&amp;db=pubmed&amp;dopt=Abstract&amp;list_uids=9154819" xr:uid="{00000000-0004-0000-0300-0000C8000000}"/>
    <hyperlink ref="D131" r:id="rId202" display="http://www.ncbi.nlm.nih.gov/entrez/viewer.fcgi?db=nucleotide&amp;val=153946394" xr:uid="{00000000-0004-0000-0300-0000C9000000}"/>
    <hyperlink ref="C132" r:id="rId203" display="http://www.ncbi.nlm.nih.gov/entrez/query.fcgi?cmd=Retrieve&amp;db=pubmed&amp;dopt=Abstract&amp;list_uids=1379595" xr:uid="{00000000-0004-0000-0300-0000CA000000}"/>
    <hyperlink ref="D132" r:id="rId204" display="http://www.ncbi.nlm.nih.gov/entrez/viewer.fcgi?db=nucleotide&amp;val=18201907" xr:uid="{00000000-0004-0000-0300-0000CB000000}"/>
    <hyperlink ref="D135" r:id="rId205" display="http://www.ncbi.nlm.nih.gov/entrez/viewer.fcgi?db=nucleotide&amp;val=73622269" xr:uid="{00000000-0004-0000-0300-0000CC000000}"/>
    <hyperlink ref="C136" r:id="rId206" display="http://www.ncbi.nlm.nih.gov/pubmed/18362142?ordinalpos=64&amp;itool=EntrezSystem2.PEntrez.Pubmed.Pubmed_ResultsPanel.Pubmed_RVDocSum" xr:uid="{00000000-0004-0000-0300-0000CD000000}"/>
    <hyperlink ref="D136" r:id="rId207" display="http://www.ncbi.nlm.nih.gov/entrez/viewer.fcgi?db=nuccore&amp;val=3510599" xr:uid="{00000000-0004-0000-0300-0000CE000000}"/>
    <hyperlink ref="C137" r:id="rId208" display="http://www.ncbi.nlm.nih.gov/entrez/query.fcgi?cmd=Retrieve&amp;db=pubmed&amp;dopt=Abstract&amp;list_uids=1339286" xr:uid="{00000000-0004-0000-0300-0000CF000000}"/>
    <hyperlink ref="D137" r:id="rId209" display="http://www.ncbi.nlm.nih.gov/entrez/viewer.fcgi?db=nuccore&amp;val=62912459" xr:uid="{00000000-0004-0000-0300-0000D0000000}"/>
    <hyperlink ref="C138" r:id="rId210" display="http://www.ncbi.nlm.nih.gov/entrez/query.fcgi?cmd=Retrieve&amp;db=pubmed&amp;dopt=Abstract&amp;list_uids=2174104" xr:uid="{00000000-0004-0000-0300-0000D1000000}"/>
    <hyperlink ref="D138" r:id="rId211" display="http://www.ncbi.nlm.nih.gov/entrez/viewer.fcgi?db=nuccore&amp;id=67782357" xr:uid="{00000000-0004-0000-0300-0000D2000000}"/>
    <hyperlink ref="C139" r:id="rId212" display="http://www.ncbi.nlm.nih.gov/entrez/query.fcgi?cmd=Retrieve&amp;db=pubmed&amp;dopt=Abstract&amp;list_uids=2550553" xr:uid="{00000000-0004-0000-0300-0000D3000000}"/>
    <hyperlink ref="D139" r:id="rId213" display="http://www.ncbi.nlm.nih.gov/entrez/viewer.fcgi?db=nucleotide&amp;val=67190747" xr:uid="{00000000-0004-0000-0300-0000D4000000}"/>
    <hyperlink ref="D140" r:id="rId214" display="http://www.ncbi.nlm.nih.gov/entrez/viewer.fcgi?db=nucleotide&amp;val=55770841" xr:uid="{00000000-0004-0000-0300-0000D5000000}"/>
    <hyperlink ref="C141" r:id="rId215" display="http://www.ncbi.nlm.nih.gov/entrez/query.fcgi?cmd=Retrieve&amp;db=pubmed&amp;dopt=Abstract&amp;list_uids=16494782&amp;query_hl=1&amp;itool=pubmed_docsum" xr:uid="{00000000-0004-0000-0300-0000D6000000}"/>
    <hyperlink ref="D141" r:id="rId216" display="http://www.ncbi.nlm.nih.gov/entrez/viewer.fcgi?db=nuccore&amp;id=50541944" xr:uid="{00000000-0004-0000-0300-0000D7000000}"/>
    <hyperlink ref="C142" r:id="rId217" display="http://www.ncbi.nlm.nih.gov/entrez/query.fcgi?cmd=Retrieve&amp;db=pubmed&amp;dopt=Abstract&amp;list_uids=8524934" xr:uid="{00000000-0004-0000-0300-0000D8000000}"/>
    <hyperlink ref="D142" r:id="rId218" display="http://www.ncbi.nlm.nih.gov/entrez/viewer.fcgi?db=nuccore&amp;id=31652248" xr:uid="{00000000-0004-0000-0300-0000D9000000}"/>
    <hyperlink ref="C143" r:id="rId219" display="http://www.ncbi.nlm.nih.gov/entrez/query.fcgi?cmd=Retrieve&amp;db=pubmed&amp;dopt=Abstract&amp;list_uids=9079634" xr:uid="{00000000-0004-0000-0300-0000DA000000}"/>
    <hyperlink ref="D143" r:id="rId220" tooltip="http://www.ncbi.nlm.nih.gov/entrez/viewer.fcgi?val=NM_002852" display="http://www.ncbi.nlm.nih.gov/entrez/viewer.fcgi?val=NM_002852" xr:uid="{00000000-0004-0000-0300-0000DB000000}"/>
    <hyperlink ref="D144" r:id="rId221" display="http://www.ncbi.nlm.nih.gov/entrez/viewer.fcgi?db=nuccore&amp;val=133930781" xr:uid="{00000000-0004-0000-0300-0000DC000000}"/>
    <hyperlink ref="D145" r:id="rId222" display="http://www.ncbi.nlm.nih.gov/entrez/viewer.fcgi?db=nuccore&amp;id=20149585" xr:uid="{00000000-0004-0000-0300-0000DD000000}"/>
    <hyperlink ref="D146" r:id="rId223" display="http://www.ncbi.nlm.nih.gov/entrez/viewer.fcgi?db=nuccore&amp;id=241222" xr:uid="{00000000-0004-0000-0300-0000DE000000}"/>
    <hyperlink ref="C147" r:id="rId224" display="http://www.ncbi.nlm.nih.gov/entrez/query.fcgi?cmd=Retrieve&amp;db=pubmed&amp;dopt=Abstract&amp;list_uids=1744583" xr:uid="{00000000-0004-0000-0300-0000DF000000}"/>
    <hyperlink ref="D147" r:id="rId225" display="http://www.ncbi.nlm.nih.gov/entrez/viewer.fcgi?db=nuccore&amp;val=10518499" xr:uid="{00000000-0004-0000-0300-0000E0000000}"/>
    <hyperlink ref="C148" r:id="rId226" display="http://www.ncbi.nlm.nih.gov/entrez/query.fcgi?cmd=Retrieve&amp;db=pubmed&amp;dopt=Abstract&amp;list_uids=1905804" xr:uid="{00000000-0004-0000-0300-0000E1000000}"/>
    <hyperlink ref="D148" r:id="rId227" display="http://www.ncbi.nlm.nih.gov/entrez/viewer.fcgi?db=nucleotide&amp;val=53729348" xr:uid="{00000000-0004-0000-0300-0000E2000000}"/>
    <hyperlink ref="C151" r:id="rId228" display="http://www.ncbi.nlm.nih.gov/entrez/query.fcgi?cmd=Retrieve&amp;db=pubmed&amp;dopt=Abstract&amp;list_uids=15345327" xr:uid="{00000000-0004-0000-0300-0000E3000000}"/>
    <hyperlink ref="D151" r:id="rId229" display="http://www.ncbi.nlm.nih.gov/entrez/viewer.fcgi?db=nuccore&amp;val=75709190" xr:uid="{00000000-0004-0000-0300-0000E4000000}"/>
    <hyperlink ref="C152" r:id="rId230" display="http://www.ncbi.nlm.nih.gov/entrez/query.fcgi?cmd=Retrieve&amp;db=pubmed&amp;dopt=Abstract&amp;list_uids=12505312" xr:uid="{00000000-0004-0000-0300-0000E5000000}"/>
    <hyperlink ref="D152" r:id="rId231" display="http://www.ncbi.nlm.nih.gov/entrez/viewer.fcgi?db=nuccore&amp;id=5459409" xr:uid="{00000000-0004-0000-0300-0000E6000000}"/>
    <hyperlink ref="C153" r:id="rId232" display="http://www.ncbi.nlm.nih.gov/entrez/query.fcgi?cmd=Retrieve&amp;db=pubmed&amp;dopt=Abstract&amp;list_uids=16277680&amp;query_hl=16" xr:uid="{00000000-0004-0000-0300-0000E7000000}"/>
    <hyperlink ref="D153" r:id="rId233" display="http://www.ncbi.nlm.nih.gov/entrez/viewer.fcgi?db=nuccore&amp;id=13787190" xr:uid="{00000000-0004-0000-0300-0000E8000000}"/>
    <hyperlink ref="C154" r:id="rId234" display="http://www.ncbi.nlm.nih.gov/pubmed/12466023?ordinalpos=20&amp;itool=EntrezSystem2.PEntrez.Pubmed.Pubmed_ResultsPanel.Pubmed_DefaultReportPanel.Pubmed_RVDocSum" xr:uid="{00000000-0004-0000-0300-0000E9000000}"/>
    <hyperlink ref="D154" r:id="rId235" display="http://www.ncbi.nlm.nih.gov/entrez/viewer.fcgi?db=nuccore&amp;val=4506264" xr:uid="{00000000-0004-0000-0300-0000EA000000}"/>
    <hyperlink ref="C155" r:id="rId236" display="http://www.ncbi.nlm.nih.gov/entrez/query.fcgi?cmd=Retrieve&amp;db=pubmed&amp;dopt=Abstract&amp;list_uids=7797515" xr:uid="{00000000-0004-0000-0300-0000EB000000}"/>
    <hyperlink ref="D155" r:id="rId237" display="http://www.ncbi.nlm.nih.gov/entrez/viewer.fcgi?db=nuccore&amp;val=56682958" xr:uid="{00000000-0004-0000-0300-0000EC000000}"/>
    <hyperlink ref="C158" r:id="rId238" display="http://www.ncbi.nlm.nih.gov/sites/entrez?Db=pubmed&amp;Cmd=ShowDetailView&amp;TermToSearch=17724475&amp;ordinalpos=2&amp;itool=EntrezSystem2.PEntrez.Pubmed.Pubmed_ResultsPanel.Pubmed_RVDocSum" xr:uid="{00000000-0004-0000-0300-0000ED000000}"/>
    <hyperlink ref="D158" r:id="rId239" display="http://www.ncbi.nlm.nih.gov/entrez/viewer.fcgi?db=nucleotide&amp;val=153792589" xr:uid="{00000000-0004-0000-0300-0000EE000000}"/>
    <hyperlink ref="C159" r:id="rId240" display="http://www.ncbi.nlm.nih.gov/entrez/query.fcgi?cmd=Retrieve&amp;db=pubmed&amp;dopt=Abstract&amp;list_uids=1610345" xr:uid="{00000000-0004-0000-0300-0000EF000000}"/>
    <hyperlink ref="D159" r:id="rId241" display="http://www.ncbi.nlm.nih.gov/entrez/viewer.fcgi?db=nucleotide&amp;val=113421969" xr:uid="{00000000-0004-0000-0300-0000F0000000}"/>
    <hyperlink ref="C160" r:id="rId242" display="http://www.ncbi.nlm.nih.gov/entrez/query.fcgi?cmd=Retrieve&amp;db=pubmed&amp;dopt=Abstract&amp;list_uids=7729529" xr:uid="{00000000-0004-0000-0300-0000F1000000}"/>
    <hyperlink ref="D160" r:id="rId243" display="http://www.ncbi.nlm.nih.gov/entrez/viewer.fcgi?db=nuccore&amp;val=154426291" xr:uid="{00000000-0004-0000-0300-0000F2000000}"/>
    <hyperlink ref="C161" r:id="rId244" display="http://www.ncbi.nlm.nih.gov/entrez/query.fcgi?cmd=Retrieve&amp;db=pubmed&amp;dopt=Abstract&amp;list_uids=7688150" xr:uid="{00000000-0004-0000-0300-0000F3000000}"/>
    <hyperlink ref="D161" r:id="rId245" display="http://www.ncbi.nlm.nih.gov/entrez/viewer.fcgi?db=nucleotide&amp;val=24041028" xr:uid="{00000000-0004-0000-0300-0000F4000000}"/>
    <hyperlink ref="C162" r:id="rId246" display="http://www.ncbi.nlm.nih.gov/entrez/query.fcgi?cmd=Retrieve&amp;db=pubmed&amp;dopt=Abstract&amp;list_uids=12239319" xr:uid="{00000000-0004-0000-0300-0000F5000000}"/>
    <hyperlink ref="D162" r:id="rId247" display="http://www.ncbi.nlm.nih.gov/entrez/viewer.fcgi?db=nuccore&amp;id=110611907" xr:uid="{00000000-0004-0000-0300-0000F6000000}"/>
    <hyperlink ref="D163" r:id="rId248" display="http://www.genecards.org/cgi-bin/carddisp.pl?gene=SENP2" xr:uid="{00000000-0004-0000-0300-0000F7000000}"/>
    <hyperlink ref="C164" r:id="rId249" display="http://www.ncbi.nlm.nih.gov/entrez/query.fcgi?cmd=Retrieve&amp;db=pubmed&amp;dopt=Abstract&amp;list_uids=15317858" xr:uid="{00000000-0004-0000-0300-0000F8000000}"/>
    <hyperlink ref="D164" r:id="rId250" display="http://www.ncbi.nlm.nih.gov/entrez/viewer.fcgi?db=nucleotide&amp;val=48762945" xr:uid="{00000000-0004-0000-0300-0000F9000000}"/>
    <hyperlink ref="C165" r:id="rId251" display="http://www.ncbi.nlm.nih.gov/entrez/query.fcgi?cmd=Retrieve&amp;db=pubmed&amp;dopt=Abstract&amp;list_uids=7491977" xr:uid="{00000000-0004-0000-0300-0000FA000000}"/>
    <hyperlink ref="D165" r:id="rId252" display="http://www.ncbi.nlm.nih.gov/entrez/viewer.fcgi?db=nucleotide&amp;val=48762945" xr:uid="{00000000-0004-0000-0300-0000FB000000}"/>
    <hyperlink ref="D166" r:id="rId253" display="http://www.ncbi.nlm.nih.gov/entrez/viewer.fcgi?db=nucleotide&amp;val=67782304" xr:uid="{00000000-0004-0000-0300-0000FC000000}"/>
    <hyperlink ref="C167" r:id="rId254" display="http://www.ncbi.nlm.nih.gov/entrez/query.fcgi?db=pubmed&amp;cmd=Retrieve&amp;dopt=AbstractPlus&amp;list_uids=14729264&amp;query_hl=7&amp;itool=pubmed_docsum" xr:uid="{00000000-0004-0000-0300-0000FD000000}"/>
    <hyperlink ref="D167" r:id="rId255" display="http://www.ncbi.nlm.nih.gov/entrez/viewer.fcgi?db=nuccore&amp;val=18490989" xr:uid="{00000000-0004-0000-0300-0000FE000000}"/>
    <hyperlink ref="C168" r:id="rId256" display="http://www.ncbi.nlm.nih.gov/entrez/query.fcgi?cmd=Retrieve&amp;db=pubmed&amp;dopt=Abstract&amp;list_uids=7857313" xr:uid="{00000000-0004-0000-0300-0000FF000000}"/>
    <hyperlink ref="D168" r:id="rId257" display="http://www.ncbi.nlm.nih.gov/entrez/viewer.fcgi?db=nuccore&amp;id=70995356" xr:uid="{00000000-0004-0000-0300-000000010000}"/>
    <hyperlink ref="C169" r:id="rId258" display="http://www.ncbi.nlm.nih.gov/entrez/query.fcgi?cmd=Retrieve&amp;db=pubmed&amp;dopt=Abstract&amp;list_uids=7999086" xr:uid="{00000000-0004-0000-0300-000001010000}"/>
    <hyperlink ref="D169" r:id="rId259" display="http://www.ncbi.nlm.nih.gov/entrez/viewer.fcgi?db=nuccore&amp;val=3452314" xr:uid="{00000000-0004-0000-0300-000002010000}"/>
    <hyperlink ref="C170" r:id="rId260" display="http://www.ncbi.nlm.nih.gov/entrez/query.fcgi?cmd=Retrieve&amp;db=pubmed&amp;dopt=Abstract&amp;list_uids=16574427&amp;query_hl=1&amp;itool=pubmed_DocSum" xr:uid="{00000000-0004-0000-0300-000003010000}"/>
    <hyperlink ref="D170" r:id="rId261" display="http://www.ncbi.nlm.nih.gov/entrez/viewer.fcgi?db=nucleotide&amp;val=45439347" xr:uid="{00000000-0004-0000-0300-000004010000}"/>
    <hyperlink ref="C173" r:id="rId262" display="http://www.ncbi.nlm.nih.gov/entrez/query.fcgi?cmd=Retrieve&amp;db=pubmed&amp;dopt=Abstract&amp;list_uids=16492740&amp;query_hl=1&amp;itool=pubmed_docsum" xr:uid="{00000000-0004-0000-0300-000005010000}"/>
    <hyperlink ref="D173" r:id="rId263" display="http://www.ncbi.nlm.nih.gov/entrez/viewer.fcgi?db=nuccore&amp;val=21536375" xr:uid="{00000000-0004-0000-0300-000006010000}"/>
    <hyperlink ref="C174" r:id="rId264" display="http://www.ncbi.nlm.nih.gov/entrez/query.fcgi?cmd=Retrieve&amp;db=pubmed&amp;dopt=Abstract&amp;list_uids=16374464&amp;query_hl=1&amp;itool=pubmed_docsum" xr:uid="{00000000-0004-0000-0300-000007010000}"/>
    <hyperlink ref="D174" r:id="rId265" tooltip="http://genome.ucsc.edu/cgi-bin/hgTracks?Submit=Submit&amp;position=NM_001171&amp;rn=1" display="http://genome.ucsc.edu/cgi-bin/hgTracks?Submit=Submit&amp;position=NM_001171&amp;rn=1" xr:uid="{00000000-0004-0000-0300-000008010000}"/>
    <hyperlink ref="D175" r:id="rId266" display="http://www.ncbi.nlm.nih.gov/entrez/viewer.fcgi?db=nucleotide&amp;val=115305570" xr:uid="{00000000-0004-0000-0300-000009010000}"/>
    <hyperlink ref="C176" r:id="rId267" display="http://www.ncbi.nlm.nih.gov/entrez/query.fcgi?db=pubmed&amp;cmd=Retrieve&amp;dopt=AbstractPlus&amp;list_uids=17082635&amp;query_hl=2&amp;itool=pubmed_docsum" xr:uid="{00000000-0004-0000-0300-00000A010000}"/>
    <hyperlink ref="D176" r:id="rId268" display="http://www.ncbi.nlm.nih.gov/entrez/viewer.fcgi?db=nucleotide&amp;val=156142194" xr:uid="{00000000-0004-0000-0300-00000B010000}"/>
    <hyperlink ref="C177" r:id="rId269" display="http://www.ncbi.nlm.nih.gov/entrez/query.fcgi?cmd=Retrieve&amp;db=pubmed&amp;dopt=Abstract&amp;list_uids=15896713&amp;query_hl=1" xr:uid="{00000000-0004-0000-0300-00000C010000}"/>
    <hyperlink ref="D177" r:id="rId270" display="http://www.ncbi.nlm.nih.gov/entrez/viewer.fcgi?db=nucleotide&amp;val=73747891" xr:uid="{00000000-0004-0000-0300-00000D010000}"/>
    <hyperlink ref="D178" r:id="rId271" display="http://www.ncbi.nlm.nih.gov/entrez/viewer.fcgi?db=nucleotide&amp;val=47834319" xr:uid="{00000000-0004-0000-0300-00000E010000}"/>
    <hyperlink ref="C179" r:id="rId272" display="http://www.ncbi.nlm.nih.gov/entrez/query.fcgi?cmd=Retrieve&amp;db=pubmed&amp;dopt=Abstract&amp;list_uids=15037199" xr:uid="{00000000-0004-0000-0300-00000F010000}"/>
    <hyperlink ref="D179" r:id="rId273" display="http://www.ncbi.nlm.nih.gov/entrez/viewer.fcgi?db=nucleotide&amp;val=110227861" xr:uid="{00000000-0004-0000-0300-000010010000}"/>
    <hyperlink ref="C180" r:id="rId274" display="http://www.ncbi.nlm.nih.gov/entrez/query.fcgi?cmd=Retrieve&amp;db=pubmed&amp;dopt=Abstract&amp;list_uids=9446586" xr:uid="{00000000-0004-0000-0300-000011010000}"/>
    <hyperlink ref="D180" r:id="rId275" display="http://www.ncbi.nlm.nih.gov/entrez/viewer.fcgi?db=nucleotide&amp;val=20544171" xr:uid="{00000000-0004-0000-0300-000012010000}"/>
    <hyperlink ref="C181" r:id="rId276" display="http://www.ncbi.nlm.nih.gov/entrez/query.fcgi?cmd=Retrieve&amp;db=pubmed&amp;dopt=Abstract&amp;list_uids=9796920" xr:uid="{00000000-0004-0000-0300-000013010000}"/>
    <hyperlink ref="D181" r:id="rId277" display="http://www.ncbi.nlm.nih.gov/entrez/viewer.fcgi?db=nuccore&amp;val=34147598" xr:uid="{00000000-0004-0000-0300-000014010000}"/>
    <hyperlink ref="C182" r:id="rId278" display="http://www.ncbi.nlm.nih.gov/entrez/query.fcgi?cmd=Retrieve&amp;db=pubmed&amp;dopt=Abstract&amp;list_uids=7665567" xr:uid="{00000000-0004-0000-0300-000015010000}"/>
    <hyperlink ref="D182" r:id="rId279" display="http://www.ncbi.nlm.nih.gov/entrez/viewer.fcgi?db=nucleotide&amp;val=4502680" xr:uid="{00000000-0004-0000-0300-000016010000}"/>
    <hyperlink ref="D183" r:id="rId280" display="http://www.ncbi.nlm.nih.gov/entrez/viewer.fcgi?db=nuccore&amp;val=63477961" xr:uid="{00000000-0004-0000-0300-000017010000}"/>
    <hyperlink ref="D184" r:id="rId281" display="http://www.ncbi.nlm.nih.gov/entrez/viewer.fcgi?db=nucleotide&amp;val=41327737" xr:uid="{00000000-0004-0000-0300-000018010000}"/>
    <hyperlink ref="C185" r:id="rId282" display="http://www.ncbi.nlm.nih.gov/entrez/query.fcgi?cmd=Retrieve&amp;db=pubmed&amp;dopt=Abstract&amp;list_uids=15743888" xr:uid="{00000000-0004-0000-0300-000019010000}"/>
    <hyperlink ref="D185" r:id="rId283" display="http://www.ncbi.nlm.nih.gov/entrez/viewer.fcgi?db=nucleotide&amp;val=54792097" xr:uid="{00000000-0004-0000-0300-00001A010000}"/>
    <hyperlink ref="C186" r:id="rId284" display="http://www.ncbi.nlm.nih.gov/entrez/query.fcgi?cmd=Retrieve&amp;db=pubmed&amp;dopt=Abstract&amp;list_uids=9425310" xr:uid="{00000000-0004-0000-0300-00001B010000}"/>
    <hyperlink ref="D186" r:id="rId285" display="http://www.ncbi.nlm.nih.gov/entrez/viewer.fcgi?db=nucleotide&amp;val=116829963" xr:uid="{00000000-0004-0000-0300-00001C010000}"/>
    <hyperlink ref="C187" r:id="rId286" display="http://www.ncbi.nlm.nih.gov/entrez/query.fcgi?cmd=Retrieve&amp;db=pubmed&amp;dopt=Abstract&amp;list_uids=9837956" xr:uid="{00000000-0004-0000-0300-00001D010000}"/>
    <hyperlink ref="D187" r:id="rId287" display="http://www.ncbi.nlm.nih.gov/entrez/viewer.fcgi?db=nucleotide&amp;val=119392084" xr:uid="{00000000-0004-0000-0300-00001E010000}"/>
    <hyperlink ref="C188" r:id="rId288" display="http://www.ncbi.nlm.nih.gov/sites/entrez?Db=pubmed&amp;Cmd=ShowDetailView&amp;TermToSearch=17641041&amp;ordinalpos=11&amp;itool=EntrezSystem2.PEntrez.Pubmed.Pubmed_ResultsPanel.Pubmed_RVDocSum" xr:uid="{00000000-0004-0000-0300-00001F010000}"/>
    <hyperlink ref="D188" r:id="rId289" display="http://www.ncbi.nlm.nih.gov/entrez/viewer.fcgi?db=nuccore&amp;val=115292441" xr:uid="{00000000-0004-0000-0300-000020010000}"/>
    <hyperlink ref="D189" r:id="rId290" display="http://www.ncbi.nlm.nih.gov/entrez/viewer.fcgi?db=nuccore&amp;val=112380626" xr:uid="{00000000-0004-0000-0300-000021010000}"/>
    <hyperlink ref="C190" r:id="rId291" display="http://www.ncbi.nlm.nih.gov/entrez/query.fcgi?cmd=Retrieve&amp;db=pubmed&amp;dopt=Abstract&amp;list_uids=14500744" xr:uid="{00000000-0004-0000-0300-000022010000}"/>
    <hyperlink ref="D190" r:id="rId292" display="http://www.ncbi.nlm.nih.gov/entrez/viewer.fcgi?db=nuccore&amp;val=164598157" xr:uid="{00000000-0004-0000-0300-000023010000}"/>
    <hyperlink ref="C191" r:id="rId293" display="http://www.ncbi.nlm.nih.gov/entrez/query.fcgi?cmd=Retrieve&amp;db=pubmed&amp;dopt=Abstract&amp;list_uids=16764720&amp;query_hl=1&amp;itool=pubmed_docsum" xr:uid="{00000000-0004-0000-0300-000024010000}"/>
    <hyperlink ref="D191" r:id="rId294" display="http://www.ncbi.nlm.nih.gov/entrez/viewer.fcgi?db=nucleotide&amp;val=66529099" xr:uid="{00000000-0004-0000-0300-000025010000}"/>
    <hyperlink ref="C192" r:id="rId295" display="http://www.ncbi.nlm.nih.gov/entrez/query.fcgi?cmd=Retrieve&amp;db=pubmed&amp;dopt=Abstract&amp;list_uids=9016343" xr:uid="{00000000-0004-0000-0300-000026010000}"/>
    <hyperlink ref="D192" r:id="rId296" display="http://www.ncbi.nlm.nih.gov/entrez/viewer.fcgi?db=nucleotide&amp;val=41350310" xr:uid="{00000000-0004-0000-0300-000027010000}"/>
    <hyperlink ref="C193" r:id="rId297" display="http://www.ncbi.nlm.nih.gov/entrez/query.fcgi?cmd=Retrieve&amp;db=pubmed&amp;dopt=Abstract&amp;list_uids=12242020" xr:uid="{00000000-0004-0000-0300-000028010000}"/>
    <hyperlink ref="D193" r:id="rId298" display="http://www.ncbi.nlm.nih.gov/entrez/viewer.fcgi?db=nuccore&amp;id=6006002" xr:uid="{00000000-0004-0000-0300-000029010000}"/>
    <hyperlink ref="C194" r:id="rId299" display="http://www.ncbi.nlm.nih.gov/entrez/query.fcgi?cmd=Retrieve&amp;db=pubmed&amp;dopt=Abstract&amp;list_uids=12679240" xr:uid="{00000000-0004-0000-0300-00002A010000}"/>
    <hyperlink ref="D194" r:id="rId300" display="http://www.ncbi.nlm.nih.gov/entrez/viewer.fcgi?db=nuccore&amp;id=116256334" xr:uid="{00000000-0004-0000-0300-00002B010000}"/>
    <hyperlink ref="C195" r:id="rId301" display="http://www.ncbi.nlm.nih.gov/entrez/query.fcgi?cmd=Retrieve&amp;db=pubmed&amp;dopt=Abstract&amp;list_uids=16569740&amp;query_hl=1&amp;itool=pubmed_docsum" xr:uid="{00000000-0004-0000-0300-00002C010000}"/>
    <hyperlink ref="D195" r:id="rId302" display="http://www.ncbi.nlm.nih.gov/entrez/viewer.fcgi?db=nucleotide&amp;val=32307151" xr:uid="{00000000-0004-0000-0300-00002D010000}"/>
    <hyperlink ref="C196" r:id="rId303" display="http://www.ncbi.nlm.nih.gov/entrez/query.fcgi?cmd=Retrieve&amp;db=pubmed&amp;dopt=Abstract&amp;list_uids=7802642" xr:uid="{00000000-0004-0000-0300-00002E010000}"/>
    <hyperlink ref="D196" r:id="rId304" display="http://www.ncbi.nlm.nih.gov/entrez/viewer.fcgi?db=nucleotide&amp;val=47777315" xr:uid="{00000000-0004-0000-0300-00002F010000}"/>
    <hyperlink ref="C197" r:id="rId305" display="http://www.ncbi.nlm.nih.gov/sites/entrez?Db=pubmed&amp;Cmd=ShowDetailView&amp;TermToSearch=17956668&amp;ordinalpos=31&amp;itool=EntrezSystem2.PEntrez.Pubmed.Pubmed_ResultsPanel.Pubmed_RVDocSum" xr:uid="{00000000-0004-0000-0300-000030010000}"/>
    <hyperlink ref="D197" r:id="rId306" display="http://www.ncbi.nlm.nih.gov/entrez/viewer.fcgi?db=nucleotide&amp;val=42741658" xr:uid="{00000000-0004-0000-0300-000031010000}"/>
    <hyperlink ref="C198" r:id="rId307" display="http://www.ncbi.nlm.nih.gov/entrez/query.fcgi?cmd=Retrieve&amp;db=pubmed&amp;dopt=Abstract&amp;list_uids=9195959" xr:uid="{00000000-0004-0000-0300-000032010000}"/>
    <hyperlink ref="D198" r:id="rId308" display="http://www.ncbi.nlm.nih.gov/entrez/viewer.fcgi?db=nucleotide&amp;val=26787960" xr:uid="{00000000-0004-0000-0300-000033010000}"/>
    <hyperlink ref="C201" r:id="rId309" display="http://www.ncbi.nlm.nih.gov/sites/entrez?Db=pubmed&amp;Cmd=ShowDetailView&amp;TermToSearch=17850868&amp;ordinalpos=13&amp;itool=EntrezSystem2.PEntrez.Pubmed.Pubmed_ResultsPanel.Pubmed_RVDocSum" xr:uid="{00000000-0004-0000-0300-000034010000}"/>
    <hyperlink ref="D201" r:id="rId310" display="http://www.ncbi.nlm.nih.gov/entrez/viewer.fcgi?db=nucleotide&amp;val=22035618" xr:uid="{00000000-0004-0000-0300-000035010000}"/>
    <hyperlink ref="C202" r:id="rId311" display="http://www.ncbi.nlm.nih.gov/entrez/query.fcgi?cmd=Retrieve&amp;db=pubmed&amp;dopt=Abstract&amp;list_uids=15613549" xr:uid="{00000000-0004-0000-0300-000036010000}"/>
    <hyperlink ref="D202" r:id="rId312" display="http://www.ncbi.nlm.nih.gov/entrez/viewer.fcgi?db=nucleotide&amp;val=34335114" xr:uid="{00000000-0004-0000-0300-000037010000}"/>
    <hyperlink ref="D203" r:id="rId313" display="http://www.ncbi.nlm.nih.gov/entrez/viewer.fcgi?db=nucleotide&amp;val=14574570" xr:uid="{00000000-0004-0000-0300-000038010000}"/>
    <hyperlink ref="D204" r:id="rId314" display="http://www.ncbi.nlm.nih.gov/entrez/viewer.fcgi?db=nuccore&amp;val=20336334" xr:uid="{00000000-0004-0000-0300-000039010000}"/>
    <hyperlink ref="C205" r:id="rId315" display="http://www.ncbi.nlm.nih.gov/entrez/query.fcgi?cmd=Retrieve&amp;db=pubmed&amp;dopt=Abstract&amp;list_uids=11704864" xr:uid="{00000000-0004-0000-0300-00003A010000}"/>
    <hyperlink ref="D205" r:id="rId316" display="http://www.ncbi.nlm.nih.gov/entrez/viewer.fcgi?db=nucleotide&amp;val=72198188" xr:uid="{00000000-0004-0000-0300-00003B010000}"/>
    <hyperlink ref="C206" r:id="rId317" display="http://www.ncbi.nlm.nih.gov/pubmed/18281283?ordinalpos=3&amp;itool=EntrezSystem2.PEntrez.Pubmed.Pubmed_ResultsPanel.Pubmed_DefaultReportPanel.Pubmed_RVDocSum" xr:uid="{00000000-0004-0000-0300-00003C010000}"/>
    <hyperlink ref="D206" r:id="rId318" display="http://www.ncbi.nlm.nih.gov/entrez/viewer.fcgi?val=NM_138621.3&amp;dopt=gb" xr:uid="{00000000-0004-0000-0300-00003D010000}"/>
    <hyperlink ref="C207" r:id="rId319" display="http://www.ncbi.nlm.nih.gov/entrez/query.fcgi?cmd=Retrieve&amp;db=pubmed&amp;dopt=Abstract&amp;list_uids=16085391&amp;query_hl=3" xr:uid="{00000000-0004-0000-0300-00003E010000}"/>
    <hyperlink ref="D207" r:id="rId320" display="http://www.ncbi.nlm.nih.gov/entrez/viewer.fcgi?db=nucleotide&amp;val=20070268" xr:uid="{00000000-0004-0000-0300-00003F010000}"/>
    <hyperlink ref="D208" r:id="rId321" display="http://www.ncbi.nlm.nih.gov/entrez/viewer.fcgi?db=nucleotide&amp;val=7669480" xr:uid="{00000000-0004-0000-0300-000040010000}"/>
    <hyperlink ref="C209" r:id="rId322" display="http://www.ncbi.nlm.nih.gov/entrez/query.fcgi?cmd=Retrieve&amp;db=pubmed&amp;dopt=Abstract&amp;list_uids=12198138" xr:uid="{00000000-0004-0000-0300-000041010000}"/>
    <hyperlink ref="D209" r:id="rId323" display="http://www.ncbi.nlm.nih.gov/entrez/viewer.fcgi?db=nuccore&amp;val=73622123" xr:uid="{00000000-0004-0000-0300-000042010000}"/>
    <hyperlink ref="C210" r:id="rId324" display="http://www.ncbi.nlm.nih.gov/entrez/query.fcgi?cmd=Retrieve&amp;db=pubmed&amp;dopt=Abstract&amp;list_uids=10090728" xr:uid="{00000000-0004-0000-0300-000043010000}"/>
    <hyperlink ref="C211" r:id="rId325" display="http://www.ncbi.nlm.nih.gov/entrez/query.fcgi?cmd=Retrieve&amp;db=pubmed&amp;dopt=Abstract&amp;list_uids=11359904" xr:uid="{00000000-0004-0000-0300-000044010000}"/>
    <hyperlink ref="D211" r:id="rId326" display="http://www.ncbi.nlm.nih.gov/entrez/viewer.fcgi?db=nucleotide&amp;val=21361768" xr:uid="{00000000-0004-0000-0300-000045010000}"/>
    <hyperlink ref="D212" r:id="rId327" display="http://www.ncbi.nlm.nih.gov/entrez/viewer.fcgi?db=nucleotide&amp;val=23510419" xr:uid="{00000000-0004-0000-0300-000046010000}"/>
    <hyperlink ref="C213" r:id="rId328" display="http://www.ncbi.nlm.nih.gov/pubmed/18607384?ordinalpos=17&amp;itool=EntrezSystem2.PEntrez.Pubmed.Pubmed_ResultsPanel.Pubmed_RVDocSum" xr:uid="{00000000-0004-0000-0300-000047010000}"/>
    <hyperlink ref="C214" r:id="rId329" display="http://www.ncbi.nlm.nih.gov/entrez/query.fcgi?cmd=Retrieve&amp;db=pubmed&amp;dopt=Abstract&amp;list_uids=11696979" xr:uid="{00000000-0004-0000-0300-000048010000}"/>
    <hyperlink ref="D214" r:id="rId330" display="http://www.ncbi.nlm.nih.gov/entrez/viewer.fcgi?db=nucleotide&amp;val=5453991" xr:uid="{00000000-0004-0000-0300-000049010000}"/>
    <hyperlink ref="D215" r:id="rId331" display="http://www.ncbi.nlm.nih.gov/entrez/viewer.fcgi?db=nucleotide&amp;val=4557328" xr:uid="{00000000-0004-0000-0300-00004A010000}"/>
    <hyperlink ref="C217" r:id="rId332" display="http://www.ncbi.nlm.nih.gov/entrez/query.fcgi?cmd=Retrieve&amp;db=pubmed&amp;dopt=Abstract&amp;list_uids=9703517" xr:uid="{00000000-0004-0000-0300-00004B010000}"/>
    <hyperlink ref="D217" r:id="rId333" display="http://www.ncbi.nlm.nih.gov/entrez/viewer.fcgi?db=nucleotide&amp;val=16554596" xr:uid="{00000000-0004-0000-0300-00004C010000}"/>
    <hyperlink ref="C218" r:id="rId334" display="http://www.ncbi.nlm.nih.gov/entrez/query.fcgi?cmd=Retrieve&amp;db=pubmed&amp;dopt=Abstract&amp;list_uids=10383449" xr:uid="{00000000-0004-0000-0300-00004D010000}"/>
    <hyperlink ref="D218" r:id="rId335" display="http://www.ncbi.nlm.nih.gov/entrez/viewer.fcgi?db=nucleotide&amp;val=53759116" xr:uid="{00000000-0004-0000-0300-00004E010000}"/>
    <hyperlink ref="C219" r:id="rId336" display="http://www.ncbi.nlm.nih.gov/entrez/query.fcgi?cmd=Retrieve&amp;db=pubmed&amp;dopt=Abstract&amp;list_uids=9733516" xr:uid="{00000000-0004-0000-0300-00004F010000}"/>
    <hyperlink ref="D219" r:id="rId337" display="http://www.ncbi.nlm.nih.gov/entrez/viewer.fcgi?db=nucleotide&amp;val=42544228" xr:uid="{00000000-0004-0000-0300-000050010000}"/>
    <hyperlink ref="C220" r:id="rId338" display="http://www.ncbi.nlm.nih.gov/entrez/query.fcgi?cmd=Retrieve&amp;db=pubmed&amp;dopt=Abstract&amp;list_uids=15797480" xr:uid="{00000000-0004-0000-0300-000051010000}"/>
    <hyperlink ref="D220" r:id="rId339" display="http://www.ncbi.nlm.nih.gov/entrez/viewer.fcgi?db=nuccore&amp;val=38202233" xr:uid="{00000000-0004-0000-0300-000052010000}"/>
    <hyperlink ref="C221" r:id="rId340" display="http://www.ncbi.nlm.nih.gov/entrez/query.fcgi?db=pubmed&amp;cmd=Retrieve&amp;dopt=AbstractPlus&amp;list_uids=17435549&amp;query_hl=1&amp;itool=pubmed_docsum" xr:uid="{00000000-0004-0000-0300-000053010000}"/>
    <hyperlink ref="D221" r:id="rId341" display="http://www.ncbi.nlm.nih.gov/entrez/viewer.fcgi?db=nucleotide&amp;val=32528298" xr:uid="{00000000-0004-0000-0300-000054010000}"/>
    <hyperlink ref="C224" r:id="rId342" display="http://www.ncbi.nlm.nih.gov/sites/entrez?Db=pubmed&amp;Cmd=ShowDetailView&amp;TermToSearch=17968943&amp;ordinalpos=90&amp;itool=EntrezSystem2.PEntrez.Pubmed.Pubmed_ResultsPanel.Pubmed_RVDocSum" xr:uid="{00000000-0004-0000-0300-000055010000}"/>
    <hyperlink ref="D224" r:id="rId343" display="http://www.ncbi.nlm.nih.gov/entrez/viewer.fcgi?db=nuccore&amp;val=62953137" xr:uid="{00000000-0004-0000-0300-000056010000}"/>
    <hyperlink ref="C225" r:id="rId344" display="http://www.ncbi.nlm.nih.gov/entrez/query.fcgi?cmd=Retrieve&amp;db=pubmed&amp;dopt=Abstract&amp;list_uids=15694363" xr:uid="{00000000-0004-0000-0300-000057010000}"/>
    <hyperlink ref="D225" r:id="rId345" display="http://www.ncbi.nlm.nih.gov/entrez/viewer.fcgi?db=nucleotide&amp;val=21328452" xr:uid="{00000000-0004-0000-0300-000058010000}"/>
    <hyperlink ref="C226" r:id="rId346" display="http://www.ncbi.nlm.nih.gov/pubmed/18245482?ordinalpos=1&amp;itool=EntrezSystem2.PEntrez.Pubmed.Pubmed_ResultsPanel.Pubmed_RVDocSum" xr:uid="{00000000-0004-0000-0300-000059010000}"/>
    <hyperlink ref="D226" r:id="rId347" display="http://www.ncbi.nlm.nih.gov/entrez/viewer.fcgi?val=NM_152309.2" xr:uid="{00000000-0004-0000-0300-00005A010000}"/>
    <hyperlink ref="C227" r:id="rId348" display="http://www.ncbi.nlm.nih.gov/sites/entrez?Db=pubmed&amp;Cmd=ShowDetailView&amp;TermToSearch=18040799&amp;ordinalpos=33&amp;itool=EntrezSystem2.PEntrez.Pubmed.Pubmed_ResultsPanel.Pubmed_RVDocSum" xr:uid="{00000000-0004-0000-0300-00005B010000}"/>
    <hyperlink ref="D227" r:id="rId349" display="http://www.ncbi.nlm.nih.gov/entrez/viewer.fcgi?db=nucleotide&amp;val=34106711" xr:uid="{00000000-0004-0000-0300-00005C010000}"/>
    <hyperlink ref="C228" r:id="rId350" display="http://www.ncbi.nlm.nih.gov/entrez/query.fcgi?cmd=Retrieve&amp;db=pubmed&amp;dopt=Abstract&amp;list_uids=16497967&amp;query_hl=1&amp;itool=pubmed_docsum" xr:uid="{00000000-0004-0000-0300-00005D010000}"/>
    <hyperlink ref="D228" r:id="rId351" display="http://www.ncbi.nlm.nih.gov/entrez/viewer.fcgi?db=nucleotide&amp;val=23510443" xr:uid="{00000000-0004-0000-0300-00005E010000}"/>
    <hyperlink ref="C229" r:id="rId352" display="http://www.ncbi.nlm.nih.gov/pubmed/18245482?ordinalpos=1&amp;itool=EntrezSystem2.PEntrez.Pubmed.Pubmed_ResultsPanel.Pubmed_RVDocSum" xr:uid="{00000000-0004-0000-0300-00005F010000}"/>
    <hyperlink ref="D229" r:id="rId353" display="http://www.ncbi.nlm.nih.gov/entrez/viewer.fcgi?val=NM_013314.3" xr:uid="{00000000-0004-0000-0300-000060010000}"/>
    <hyperlink ref="D230" r:id="rId354" display="http://www.ncbi.nlm.nih.gov/entrez/viewer.fcgi?db=nucleotide&amp;val=80861484" xr:uid="{00000000-0004-0000-0300-000061010000}"/>
    <hyperlink ref="C231" r:id="rId355" display="http://www.ncbi.nlm.nih.gov/entrez/query.fcgi?db=pubmed&amp;cmd=Retrieve&amp;dopt=AbstractPlus&amp;list_uids=17350185&amp;query_hl=7&amp;itool=pubmed_docsum" xr:uid="{00000000-0004-0000-0300-000062010000}"/>
    <hyperlink ref="D231" r:id="rId356" display="http://www.ncbi.nlm.nih.gov/entrez/viewer.fcgi?db=nucleotide&amp;val=157276592" xr:uid="{00000000-0004-0000-0300-000063010000}"/>
    <hyperlink ref="C232" r:id="rId357" display="http://www.ncbi.nlm.nih.gov/entrez/query.fcgi?cmd=Retrieve&amp;db=pubmed&amp;dopt=Abstract&amp;list_uids=16277606&amp;query_hl=16" xr:uid="{00000000-0004-0000-0300-000064010000}"/>
    <hyperlink ref="D232" r:id="rId358" display="http://www.ncbi.nlm.nih.gov/entrez/viewer.fcgi?db=nuccore&amp;id=45439360" xr:uid="{00000000-0004-0000-0300-000065010000}"/>
    <hyperlink ref="C233" r:id="rId359" display="http://www.ncbi.nlm.nih.gov/entrez/query.fcgi?cmd=Retrieve&amp;db=pubmed&amp;dopt=Abstract&amp;list_uids=16683270&amp;query_hl=1&amp;itool=pubmed_docsum" xr:uid="{00000000-0004-0000-0300-000066010000}"/>
    <hyperlink ref="D233" r:id="rId360" display="http://www.ncbi.nlm.nih.gov/entrez/viewer.fcgi?db=nucleotide&amp;val=15147351" xr:uid="{00000000-0004-0000-0300-000067010000}"/>
    <hyperlink ref="C234" r:id="rId361" display="http://www.ncbi.nlm.nih.gov/entrez/query.fcgi?db=pubmed&amp;cmd=Retrieve&amp;dopt=AbstractPlus&amp;list_uids=17395406&amp;query_hl=1&amp;itool=pubmed_docsum" xr:uid="{00000000-0004-0000-0300-000068010000}"/>
    <hyperlink ref="D234" r:id="rId362" display="http://www.ncbi.nlm.nih.gov/entrez/viewer.fcgi?db=nucleotide&amp;val=95104789" xr:uid="{00000000-0004-0000-0300-000069010000}"/>
    <hyperlink ref="C235" r:id="rId363" display="http://www.ncbi.nlm.nih.gov/entrez/query.fcgi?cmd=Retrieve&amp;db=pubmed&amp;dopt=Abstract&amp;list_uids=1691438" xr:uid="{00000000-0004-0000-0300-00006A010000}"/>
    <hyperlink ref="D235" r:id="rId364" display="http://www.ncbi.nlm.nih.gov/entrez/viewer.fcgi?db=nucleotide&amp;val=27437047" xr:uid="{00000000-0004-0000-0300-00006B010000}"/>
    <hyperlink ref="D236" r:id="rId365" display="http://www.ncbi.nlm.nih.gov/entrez/viewer.fcgi?db=nucleotide&amp;val=27437029" xr:uid="{00000000-0004-0000-0300-00006C010000}"/>
    <hyperlink ref="C237" r:id="rId366" display="http://www.ncbi.nlm.nih.gov/entrez/query.fcgi?cmd=Retrieve&amp;db=pubmed&amp;dopt=Abstract&amp;list_uids=11112425" xr:uid="{00000000-0004-0000-0300-00006D010000}"/>
    <hyperlink ref="D237" r:id="rId367" display="http://www.ncbi.nlm.nih.gov/entrez/viewer.fcgi?db=nucleotide&amp;val=58533168" xr:uid="{00000000-0004-0000-0300-00006E010000}"/>
    <hyperlink ref="C238" r:id="rId368" display="http://www.ncbi.nlm.nih.gov/entrez/query.fcgi?cmd=Retrieve&amp;db=pubmed&amp;dopt=Abstract&amp;list_uids=12482504" xr:uid="{00000000-0004-0000-0300-00006F010000}"/>
    <hyperlink ref="D238" r:id="rId369" display="http://www.ncbi.nlm.nih.gov/entrez/viewer.fcgi?db=nucleotide&amp;val=62240996" xr:uid="{00000000-0004-0000-0300-000070010000}"/>
    <hyperlink ref="C239" r:id="rId370" display="http://www.ncbi.nlm.nih.gov/entrez/query.fcgi?cmd=Retrieve&amp;db=pubmed&amp;dopt=Abstract&amp;list_uids=10070049" xr:uid="{00000000-0004-0000-0300-000071010000}"/>
    <hyperlink ref="D239" r:id="rId371" display="http://www.ncbi.nlm.nih.gov/entrez/viewer.fcgi?db=nucleotide&amp;val=61744448" xr:uid="{00000000-0004-0000-0300-000072010000}"/>
    <hyperlink ref="C240" r:id="rId372" display="http://www.ncbi.nlm.nih.gov/entrez/query.fcgi?cmd=Retrieve&amp;db=pubmed&amp;dopt=Abstract&amp;list_uids=9990287" xr:uid="{00000000-0004-0000-0300-000073010000}"/>
    <hyperlink ref="D240" r:id="rId373" display="http://www.ncbi.nlm.nih.gov/entrez/viewer.fcgi?db=nucleotide&amp;val=55925575" xr:uid="{00000000-0004-0000-0300-000074010000}"/>
    <hyperlink ref="D241" r:id="rId374" display="http://www.ncbi.nlm.nih.gov/entrez/viewer.fcgi?db=nucleotide&amp;val=27262660" xr:uid="{00000000-0004-0000-0300-000075010000}"/>
    <hyperlink ref="C242" r:id="rId375" display="http://www.ncbi.nlm.nih.gov/pubmed/18275606?ordinalpos=101&amp;itool=EntrezSystem2.PEntrez.Pubmed.Pubmed_ResultsPanel.Pubmed_RVDocSum" xr:uid="{00000000-0004-0000-0300-000076010000}"/>
    <hyperlink ref="D242" r:id="rId376" display="http://www.ncbi.nlm.nih.gov/entrez/viewer.fcgi?val=NM_001012334.1&amp;dopt=gb" xr:uid="{00000000-0004-0000-0300-000077010000}"/>
    <hyperlink ref="C243" r:id="rId377" display="http://www.ncbi.nlm.nih.gov/entrez/query.fcgi?cmd=Retrieve&amp;db=pubmed&amp;dopt=Abstract&amp;list_uids=16549052&amp;query_hl=5&amp;itool=pubmed_DocSum" xr:uid="{00000000-0004-0000-0300-000078010000}"/>
    <hyperlink ref="D243" r:id="rId378" display="http://www.ncbi.nlm.nih.gov/entrez/viewer.fcgi?db=nucleotide&amp;val=70995318" xr:uid="{00000000-0004-0000-0300-000079010000}"/>
    <hyperlink ref="D244" r:id="rId379" display="http://www.ncbi.nlm.nih.gov/entrez/viewer.fcgi?db=nuccore&amp;val=7669545" xr:uid="{00000000-0004-0000-0300-00007A010000}"/>
    <hyperlink ref="C245" r:id="rId380" display="http://www.ncbi.nlm.nih.gov/entrez/query.fcgi?cmd=Retrieve&amp;db=pubmed&amp;dopt=Abstract&amp;list_uids=12673210" xr:uid="{00000000-0004-0000-0300-00007B010000}"/>
    <hyperlink ref="D245" r:id="rId381" display="http://www.ncbi.nlm.nih.gov/entrez/viewer.fcgi?db=nuccore&amp;val=61658637" xr:uid="{00000000-0004-0000-0300-00007C010000}"/>
    <hyperlink ref="C246" r:id="rId382" display="http://www.ncbi.nlm.nih.gov/sites/entrez?Db=pubmed&amp;Cmd=ShowDetailView&amp;TermToSearch=18082154&amp;ordinalpos=10&amp;itool=EntrezSystem2.PEntrez.Pubmed.Pubmed_ResultsPanel.Pubmed_RVDocSum" xr:uid="{00000000-0004-0000-0300-00007D010000}"/>
    <hyperlink ref="D246" r:id="rId383" display="http://www.ncbi.nlm.nih.gov/entrez/viewer.fcgi?db=nucleotide&amp;val=116006964" xr:uid="{00000000-0004-0000-0300-00007E010000}"/>
    <hyperlink ref="C247" r:id="rId384" display="http://www.ncbi.nlm.nih.gov/entrez/query.fcgi?db=pubmed&amp;cmd=Retrieve&amp;dopt=AbstractPlus&amp;list_uids=17227585&amp;query_hl=1&amp;itool=pubmed_docsum" xr:uid="{00000000-0004-0000-0300-00007F010000}"/>
    <hyperlink ref="D247" r:id="rId385" display="http://www.ncbi.nlm.nih.gov/entrez/viewer.fcgi?db=nuccore&amp;val=91206461" xr:uid="{00000000-0004-0000-0300-000080010000}"/>
    <hyperlink ref="D248" r:id="rId386" display="http://www.ncbi.nlm.nih.gov/entrez/viewer.fcgi?db=nuccore&amp;val=4505680" xr:uid="{00000000-0004-0000-0300-000081010000}"/>
    <hyperlink ref="C249" r:id="rId387" display="http://www.ncbi.nlm.nih.gov/entrez/query.fcgi?cmd=Retrieve&amp;db=pubmed&amp;dopt=Abstract&amp;list_uids=16164411&amp;query_hl=1" xr:uid="{00000000-0004-0000-0300-000082010000}"/>
    <hyperlink ref="D249" r:id="rId388" display="http://www.ncbi.nlm.nih.gov/entrez/viewer.fcgi?db=nuccore&amp;val=110224467" xr:uid="{00000000-0004-0000-0300-000083010000}"/>
    <hyperlink ref="C250" r:id="rId389" display="http://www.ncbi.nlm.nih.gov/entrez/query.fcgi?cmd=Retrieve&amp;db=pubmed&amp;dopt=Abstract&amp;list_uids=1990263" xr:uid="{00000000-0004-0000-0300-000084010000}"/>
    <hyperlink ref="D250" r:id="rId390" display="http://www.ncbi.nlm.nih.gov/entrez/viewer.fcgi?db=nuccore&amp;id=40254835" xr:uid="{00000000-0004-0000-0300-000085010000}"/>
    <hyperlink ref="C251" r:id="rId391" display="http://www.ncbi.nlm.nih.gov/entrez/query.fcgi?cmd=Retrieve&amp;db=pubmed&amp;dopt=Abstract&amp;list_uids=16254029&amp;query_hl=1" xr:uid="{00000000-0004-0000-0300-000086010000}"/>
    <hyperlink ref="D251" r:id="rId392" display="http://www.ncbi.nlm.nih.gov/entrez/viewer.fcgi?db=nuccore&amp;id=141802236" xr:uid="{00000000-0004-0000-0300-000087010000}"/>
    <hyperlink ref="D252" r:id="rId393" display="http://www.ncbi.nlm.nih.gov/entrez/viewer.fcgi?db=nucleotide&amp;val=59939901" xr:uid="{00000000-0004-0000-0300-000088010000}"/>
    <hyperlink ref="C253" r:id="rId394" display="http://www.ncbi.nlm.nih.gov/entrez/query.fcgi?cmd=Retrieve&amp;db=pubmed&amp;dopt=Abstract&amp;list_uids=14683523" xr:uid="{00000000-0004-0000-0300-000089010000}"/>
    <hyperlink ref="D253" r:id="rId395" display="http://www.ncbi.nlm.nih.gov/entrez/viewer.fcgi?db=nuccore&amp;val=40317625" xr:uid="{00000000-0004-0000-0300-00008A010000}"/>
    <hyperlink ref="C254" r:id="rId396" display="http://www.ncbi.nlm.nih.gov/entrez/query.fcgi?cmd=Retrieve&amp;db=pubmed&amp;dopt=Abstract&amp;list_uids=9249061" xr:uid="{00000000-0004-0000-0300-00008B010000}"/>
    <hyperlink ref="D254" r:id="rId397" display="http://www.ncbi.nlm.nih.gov/entrez/viewer.fcgi?db=nuccore&amp;val=40317627" xr:uid="{00000000-0004-0000-0300-00008C010000}"/>
    <hyperlink ref="C255" r:id="rId398" display="http://www.ncbi.nlm.nih.gov/entrez/query.fcgi?cmd=Retrieve&amp;db=pubmed&amp;dopt=Abstract&amp;list_uids=9312130" xr:uid="{00000000-0004-0000-0300-00008D010000}"/>
    <hyperlink ref="D255" r:id="rId399" display="http://www.ncbi.nlm.nih.gov/entrez/viewer.fcgi?db=nucleotide&amp;val=19924300" xr:uid="{00000000-0004-0000-0300-00008E010000}"/>
    <hyperlink ref="C256" r:id="rId400" display="http://www.ncbi.nlm.nih.gov/entrez/query.fcgi?db=pubmed&amp;cmd=Retrieve&amp;dopt=AbstractPlus&amp;list_uids=17334647&amp;query_hl=14&amp;itool=pubmed_docsum" xr:uid="{00000000-0004-0000-0300-00008F010000}"/>
    <hyperlink ref="D256" r:id="rId401" display="http://www.ncbi.nlm.nih.gov/entrez/viewer.fcgi?db=nucleotide&amp;val=16936521" xr:uid="{00000000-0004-0000-0300-000090010000}"/>
    <hyperlink ref="C259" r:id="rId402" display="http://www.ncbi.nlm.nih.gov/entrez/query.fcgi?cmd=Retrieve&amp;db=pubmed&amp;dopt=Abstract&amp;list_uids=12673210" xr:uid="{00000000-0004-0000-0300-000091010000}"/>
    <hyperlink ref="D259" r:id="rId403" display="http://www.ncbi.nlm.nih.gov/entrez/viewer.fcgi?db=nuccore&amp;val=26051239" xr:uid="{00000000-0004-0000-0300-000092010000}"/>
    <hyperlink ref="C260" r:id="rId404" display="http://www.ncbi.nlm.nih.gov/entrez/query.fcgi?cmd=Retrieve&amp;db=pubmed&amp;dopt=Abstract&amp;list_uids=12673210" xr:uid="{00000000-0004-0000-0300-000093010000}"/>
    <hyperlink ref="D260" r:id="rId405" display="http://www.ncbi.nlm.nih.gov/entrez/viewer.fcgi?db=nucleotide&amp;val=31317226" xr:uid="{00000000-0004-0000-0300-000094010000}"/>
    <hyperlink ref="C261" r:id="rId406" display="http://www.ncbi.nlm.nih.gov/entrez/query.fcgi?cmd=Retrieve&amp;db=pubmed&amp;dopt=Abstract&amp;list_uids=9781666" xr:uid="{00000000-0004-0000-0300-000095010000}"/>
    <hyperlink ref="D261" r:id="rId407" display="http://www.ncbi.nlm.nih.gov/entrez/viewer.fcgi?db=nucleotide&amp;val=16554596" xr:uid="{00000000-0004-0000-0300-000096010000}"/>
    <hyperlink ref="C262" r:id="rId408" display="http://www.ncbi.nlm.nih.gov/entrez/query.fcgi?cmd=Retrieve&amp;db=pubmed&amp;dopt=Abstract&amp;list_uids=9762895" xr:uid="{00000000-0004-0000-0300-000097010000}"/>
    <hyperlink ref="D262" r:id="rId409" display="http://www.ncbi.nlm.nih.gov/entrez/viewer.fcgi?db=nuccore&amp;val=19923450" xr:uid="{00000000-0004-0000-0300-000098010000}"/>
    <hyperlink ref="C263" r:id="rId410" display="http://www.ncbi.nlm.nih.gov/entrez/query.fcgi?cmd=Retrieve&amp;db=pubmed&amp;dopt=Abstract&amp;list_uids=12673210" xr:uid="{00000000-0004-0000-0300-000099010000}"/>
    <hyperlink ref="D263" r:id="rId411" display="http://www.ncbi.nlm.nih.gov/entrez/viewer.fcgi?db=nucleotide&amp;val=73760402" xr:uid="{00000000-0004-0000-0300-00009A010000}"/>
    <hyperlink ref="C266" r:id="rId412" display="http://www.ncbi.nlm.nih.gov/entrez/query.fcgi?cmd=Retrieve&amp;db=pubmed&amp;dopt=Abstract&amp;list_uids=1381359" xr:uid="{00000000-0004-0000-0300-00009B010000}"/>
    <hyperlink ref="D266" r:id="rId413" display="http://www.ncbi.nlm.nih.gov/entrez/viewer.fcgi?db=nucleotide&amp;val=26051241" xr:uid="{00000000-0004-0000-0300-00009C010000}"/>
    <hyperlink ref="C267" r:id="rId414" display="http://www.ncbi.nlm.nih.gov/sites/entrez?Db=pubmed&amp;Cmd=ShowDetailView&amp;TermToSearch=18081698&amp;ordinalpos=12&amp;itool=EntrezSystem2.PEntrez.Pubmed.Pubmed_ResultsPanel.Pubmed_RVDocSum" xr:uid="{00000000-0004-0000-0300-00009D010000}"/>
    <hyperlink ref="D267" r:id="rId415" display="http://www.ncbi.nlm.nih.gov/entrez/viewer.fcgi?db=nuccore&amp;val=142388677" xr:uid="{00000000-0004-0000-0300-00009E010000}"/>
    <hyperlink ref="C268" r:id="rId416" display="http://www.ncbi.nlm.nih.gov/entrez/query.fcgi?cmd=Retrieve&amp;db=pubmed&amp;dopt=Abstract&amp;list_uids=14576180" xr:uid="{00000000-0004-0000-0300-00009F010000}"/>
    <hyperlink ref="D268" r:id="rId417" display="http://www.ncbi.nlm.nih.gov/entrez/viewer.fcgi?db=nucleotide&amp;val=21322251" xr:uid="{00000000-0004-0000-0300-0000A0010000}"/>
    <hyperlink ref="C269" r:id="rId418" display="http://www.ncbi.nlm.nih.gov/entrez/query.fcgi?cmd=Retrieve&amp;db=pubmed&amp;dopt=Abstract&amp;list_uids=16732314&amp;query_hl=4&amp;itool=pubmed_docsum" xr:uid="{00000000-0004-0000-0300-0000A1010000}"/>
    <hyperlink ref="D269" r:id="rId419" display="http://www.ncbi.nlm.nih.gov/entrez/viewer.fcgi?db=nucleotide&amp;val=148277050" xr:uid="{00000000-0004-0000-0300-0000A2010000}"/>
    <hyperlink ref="C270" r:id="rId420" display="http://www.ncbi.nlm.nih.gov/entrez/query.fcgi?db=pubmed&amp;cmd=Retrieve&amp;dopt=AbstractPlus&amp;list_uids=17148591&amp;query_hl=1&amp;itool=pubmed_docsum" xr:uid="{00000000-0004-0000-0300-0000A3010000}"/>
    <hyperlink ref="D270" r:id="rId421" display="http://www.ncbi.nlm.nih.gov/entrez/viewer.fcgi?db=nucleotide&amp;val=39725706" xr:uid="{00000000-0004-0000-0300-0000A4010000}"/>
    <hyperlink ref="C271" r:id="rId422" display="http://www.ncbi.nlm.nih.gov/entrez/query.fcgi?cmd=Retrieve&amp;db=pubmed&amp;dopt=Abstract&amp;list_uids=15894614&amp;query_hl=1" xr:uid="{00000000-0004-0000-0300-0000A5010000}"/>
    <hyperlink ref="D271" r:id="rId423" display="http://www.ncbi.nlm.nih.gov/entrez/viewer.fcgi?db=nucleotide&amp;val=121114295" xr:uid="{00000000-0004-0000-0300-0000A6010000}"/>
    <hyperlink ref="C272" r:id="rId424" display="http://www.ncbi.nlm.nih.gov/entrez/query.fcgi?cmd=Retrieve&amp;db=pubmed&amp;dopt=Abstract&amp;list_uids=15178099" xr:uid="{00000000-0004-0000-0300-0000A7010000}"/>
    <hyperlink ref="D272" r:id="rId425" display="http://www.ncbi.nlm.nih.gov/entrez/viewer.fcgi?db=nucleotide&amp;val=6552332" xr:uid="{00000000-0004-0000-0300-0000A8010000}"/>
    <hyperlink ref="C273" r:id="rId426" display="http://www.ncbi.nlm.nih.gov/entrez/query.fcgi?cmd=Retrieve&amp;db=pubmed&amp;dopt=Abstract&amp;list_uids=7706314" xr:uid="{00000000-0004-0000-0300-0000A9010000}"/>
    <hyperlink ref="D273" r:id="rId427" display="http://www.ncbi.nlm.nih.gov/entrez/viewer.fcgi?db=nucleotide&amp;val=46361979" xr:uid="{00000000-0004-0000-0300-0000AA010000}"/>
    <hyperlink ref="C274" r:id="rId428" display="http://www.ncbi.nlm.nih.gov/entrez/query.fcgi?cmd=Retrieve&amp;db=pubmed&amp;dopt=Abstract&amp;list_uids=2191300" xr:uid="{00000000-0004-0000-0300-0000AB010000}"/>
    <hyperlink ref="D274" r:id="rId429" display="http://www.ncbi.nlm.nih.gov/entrez/viewer.fcgi?db=nucleotide&amp;val=71774082" xr:uid="{00000000-0004-0000-0300-0000AC010000}"/>
    <hyperlink ref="D275" r:id="rId430" display="http://www.ncbi.nlm.nih.gov/entrez/viewer.fcgi?db=nucleotide&amp;val=56550118" xr:uid="{00000000-0004-0000-0300-0000AD010000}"/>
    <hyperlink ref="C276" r:id="rId431" display="http://www.ncbi.nlm.nih.gov/sites/entrez?Db=pubmed&amp;Cmd=ShowDetailView&amp;TermToSearch=17965828&amp;ordinalpos=2&amp;itool=EntrezSystem2.PEntrez.Pubmed.Pubmed_ResultsPanel.Pubmed_RVDocSum" xr:uid="{00000000-0004-0000-0300-0000AE010000}"/>
    <hyperlink ref="D276" r:id="rId432" display="http://www.ncbi.nlm.nih.gov/entrez/viewer.fcgi?db=nucleotide&amp;val=125661056" xr:uid="{00000000-0004-0000-0300-0000AF010000}"/>
    <hyperlink ref="C277" r:id="rId433" display="http://www.ncbi.nlm.nih.gov/entrez/query.fcgi?cmd=Retrieve&amp;db=pubmed&amp;dopt=Abstract&amp;list_uids=16522745&amp;query_hl=21&amp;itool=pubmed_docsum" xr:uid="{00000000-0004-0000-0300-0000B0010000}"/>
    <hyperlink ref="D277" r:id="rId434" display="http://www.ncbi.nlm.nih.gov/entrez/viewer.fcgi?db=nuccore&amp;val=22749278" xr:uid="{00000000-0004-0000-0300-0000B1010000}"/>
    <hyperlink ref="C278" r:id="rId435" display="http://www.ncbi.nlm.nih.gov/sites/entrez?Db=pubmed&amp;Cmd=ShowDetailView&amp;TermToSearch=17546045&amp;ordinalpos=4&amp;itool=EntrezSystem2.PEntrez.Pubmed.Pubmed_ResultsPanel.Pubmed_RVDocSum" xr:uid="{00000000-0004-0000-0300-0000B2010000}"/>
    <hyperlink ref="D278" r:id="rId436" display="http://www.ncbi.nlm.nih.gov/entrez/viewer.fcgi?db=nucleotide&amp;val=121256620" xr:uid="{00000000-0004-0000-0300-0000B3010000}"/>
    <hyperlink ref="C279" r:id="rId437" display="http://www.ncbi.nlm.nih.gov/entrez/query.fcgi?cmd=Retrieve&amp;db=pubmed&amp;dopt=Abstract&amp;list_uids=14627988" xr:uid="{00000000-0004-0000-0300-0000B4010000}"/>
    <hyperlink ref="D279" r:id="rId438" display="http://www.ncbi.nlm.nih.gov/entrez/viewer.fcgi?db=nucleotide&amp;val=12669913" xr:uid="{00000000-0004-0000-0300-0000B5010000}"/>
    <hyperlink ref="C280" r:id="rId439" display="http://www.ncbi.nlm.nih.gov/entrez/query.fcgi?cmd=Retrieve&amp;db=pubmed&amp;dopt=Abstract&amp;list_uids=15556300" xr:uid="{00000000-0004-0000-0300-0000B6010000}"/>
    <hyperlink ref="D280" r:id="rId440" display="http://www.ncbi.nlm.nih.gov/entrez/viewer.fcgi?db=nuccore&amp;val=40255034" xr:uid="{00000000-0004-0000-0300-0000B7010000}"/>
    <hyperlink ref="C281" r:id="rId441" display="http://www.ncbi.nlm.nih.gov/entrez/query.fcgi?cmd=Retrieve&amp;db=pubmed&amp;dopt=Abstract&amp;list_uids=12745078" xr:uid="{00000000-0004-0000-0300-0000B8010000}"/>
    <hyperlink ref="D281" r:id="rId442" display="http://www.ncbi.nlm.nih.gov/entrez/viewer.fcgi?db=nuccore&amp;val=67551264" xr:uid="{00000000-0004-0000-0300-0000B9010000}"/>
    <hyperlink ref="C282" r:id="rId443" display="http://www.ncbi.nlm.nih.gov/entrez/query.fcgi?cmd=Retrieve&amp;db=pubmed&amp;dopt=Abstract&amp;list_uids=12673210" xr:uid="{00000000-0004-0000-0300-0000BA010000}"/>
    <hyperlink ref="D282" r:id="rId444" display="http://www.ncbi.nlm.nih.gov/entrez/viewer.fcgi?db=nuccore&amp;val=48675810" xr:uid="{00000000-0004-0000-0300-0000BB010000}"/>
    <hyperlink ref="C283" r:id="rId445" display="http://www.ncbi.nlm.nih.gov/entrez/query.fcgi?cmd=Retrieve&amp;db=pubmed&amp;dopt=Abstract&amp;list_uids=16081776&amp;query_hl=1" xr:uid="{00000000-0004-0000-0300-0000BC010000}"/>
    <hyperlink ref="D283" r:id="rId446" display="http://www.ncbi.nlm.nih.gov/entrez/viewer.fcgi?db=nucleotide&amp;val=50541958" xr:uid="{00000000-0004-0000-0300-0000BD010000}"/>
    <hyperlink ref="C284" r:id="rId447" display="http://www.ncbi.nlm.nih.gov/entrez/query.fcgi?cmd=Retrieve&amp;db=pubmed&amp;dopt=Abstract&amp;list_uids=12650700" xr:uid="{00000000-0004-0000-0300-0000BE010000}"/>
    <hyperlink ref="D284" r:id="rId448" display="http://www.ncbi.nlm.nih.gov/entrez/viewer.fcgi?db=nucleotide&amp;val=66528192" xr:uid="{00000000-0004-0000-0300-0000BF010000}"/>
    <hyperlink ref="D285" r:id="rId449" display="http://www.ncbi.nlm.nih.gov/entrez/viewer.fcgi?db=nucleotide&amp;val=31077212" xr:uid="{00000000-0004-0000-0300-0000C0010000}"/>
    <hyperlink ref="C286" r:id="rId450" display="http://www.ncbi.nlm.nih.gov/sites/entrez?Db=pubmed&amp;Cmd=ShowDetailView&amp;TermToSearch=18068911&amp;ordinalpos=20&amp;itool=EntrezSystem2.PEntrez.Pubmed.Pubmed_ResultsPanel.Pubmed_RVDocSum" xr:uid="{00000000-0004-0000-0300-0000C1010000}"/>
    <hyperlink ref="D286" r:id="rId451" display="http://www.ncbi.nlm.nih.gov/entrez/viewer.fcgi?db=nucleotide&amp;val=84043950" xr:uid="{00000000-0004-0000-0300-0000C2010000}"/>
    <hyperlink ref="D287" r:id="rId452" display="http://www.ncbi.nlm.nih.gov/entrez/viewer.fcgi?db=nucleotide&amp;val=4504720" xr:uid="{00000000-0004-0000-0300-0000C3010000}"/>
    <hyperlink ref="C288" r:id="rId453" display="http://www.ncbi.nlm.nih.gov/entrez/query.fcgi?cmd=Retrieve&amp;db=pubmed&amp;dopt=Abstract&amp;list_uids=7507207" xr:uid="{00000000-0004-0000-0300-0000C4010000}"/>
    <hyperlink ref="D288" r:id="rId454" display="http://www.ncbi.nlm.nih.gov/entrez/viewer.fcgi?db=nucleotide&amp;val=153082751" xr:uid="{00000000-0004-0000-0300-0000C5010000}"/>
    <hyperlink ref="D289" r:id="rId455" display="http://www.ncbi.nlm.nih.gov/entrez/viewer.fcgi?db=nucleotide&amp;val=4505286" xr:uid="{00000000-0004-0000-0300-0000C6010000}"/>
    <hyperlink ref="C290" r:id="rId456" display="http://www.ncbi.nlm.nih.gov/entrez/query.fcgi?cmd=Retrieve&amp;db=pubmed&amp;dopt=Abstract&amp;list_uids=11877397" xr:uid="{00000000-0004-0000-0300-0000C7010000}"/>
    <hyperlink ref="D290" r:id="rId457" display="http://www.ncbi.nlm.nih.gov/entrez/viewer.fcgi?db=nucleotide&amp;val=98985820" xr:uid="{00000000-0004-0000-0300-0000C8010000}"/>
    <hyperlink ref="C291" r:id="rId458" display="http://www.ncbi.nlm.nih.gov/entrez/query.fcgi?cmd=Retrieve&amp;db=pubmed&amp;dopt=Abstract&amp;list_uids=1829648" xr:uid="{00000000-0004-0000-0300-0000C9010000}"/>
    <hyperlink ref="D291" r:id="rId459" display="http://www.ncbi.nlm.nih.gov/entrez/viewer.fcgi?db=nucleotide&amp;val=10092618" xr:uid="{00000000-0004-0000-0300-0000CA010000}"/>
    <hyperlink ref="C292" r:id="rId460" display="http://www.ncbi.nlm.nih.gov/entrez/query.fcgi?cmd=Retrieve&amp;db=pubmed&amp;dopt=Abstract&amp;list_uids=8096091" xr:uid="{00000000-0004-0000-0300-0000CB010000}"/>
    <hyperlink ref="C293" r:id="rId461" display="http://www.ncbi.nlm.nih.gov/entrez/query.fcgi?cmd=Retrieve&amp;db=pubmed&amp;dopt=Abstract&amp;list_uids=8096091" xr:uid="{00000000-0004-0000-0300-0000CC010000}"/>
    <hyperlink ref="C294" r:id="rId462" display="http://www.ncbi.nlm.nih.gov/entrez/query.fcgi?cmd=Retrieve&amp;db=pubmed&amp;dopt=Abstract&amp;list_uids=15722553" xr:uid="{00000000-0004-0000-0300-0000CD010000}"/>
    <hyperlink ref="D294" r:id="rId463" display="http://www.ncbi.nlm.nih.gov/entrez/viewer.fcgi?db=nucleotide&amp;val=71274108" xr:uid="{00000000-0004-0000-0300-0000CE010000}"/>
    <hyperlink ref="C295" r:id="rId464" display="http://www.ncbi.nlm.nih.gov/entrez/query.fcgi?cmd=Retrieve&amp;db=pubmed&amp;dopt=Abstract&amp;list_uids=8537375" xr:uid="{00000000-0004-0000-0300-0000CF010000}"/>
    <hyperlink ref="D295" r:id="rId465" display="http://www.ncbi.nlm.nih.gov/entrez/viewer.fcgi?db=nucleotide&amp;val=44921611" xr:uid="{00000000-0004-0000-0300-0000D0010000}"/>
    <hyperlink ref="D296" r:id="rId466" display="http://www.ncbi.nlm.nih.gov/entrez/viewer.fcgi?val=XM_043272" xr:uid="{00000000-0004-0000-0300-0000D1010000}"/>
    <hyperlink ref="C297" r:id="rId467" display="http://www.ncbi.nlm.nih.gov/entrez/query.fcgi?db=pubmed&amp;cmd=Retrieve&amp;dopt=AbstractPlus&amp;list_uids=17445771&amp;query_hl=2&amp;itool=pubmed_docsum" xr:uid="{00000000-0004-0000-0300-0000D2010000}"/>
    <hyperlink ref="D297" r:id="rId468" display="http://www.ncbi.nlm.nih.gov/entrez/viewer.fcgi?db=nucleotide&amp;val=19923451" xr:uid="{00000000-0004-0000-0300-0000D3010000}"/>
    <hyperlink ref="C298" r:id="rId469" display="http://www.ncbi.nlm.nih.gov/entrez/query.fcgi?db=pubmed&amp;cmd=Retrieve&amp;dopt=AbstractPlus&amp;list_uids=17296613&amp;query_hl=9&amp;itool=pubmed_docsum" xr:uid="{00000000-0004-0000-0300-0000D4010000}"/>
    <hyperlink ref="D298" r:id="rId470" display="http://www.ncbi.nlm.nih.gov/entrez/viewer.fcgi?db=nucleotide&amp;val=38327637" xr:uid="{00000000-0004-0000-0300-0000D5010000}"/>
    <hyperlink ref="D299" r:id="rId471" display="http://www.ncbi.nlm.nih.gov/entrez/viewer.fcgi?db=nucleotide&amp;val=53832023" xr:uid="{00000000-0004-0000-0300-0000D6010000}"/>
    <hyperlink ref="C300" r:id="rId472" display="http://www.ncbi.nlm.nih.gov/entrez/query.fcgi?cmd=Retrieve&amp;db=pubmed&amp;dopt=Abstract&amp;list_uids=7541912" xr:uid="{00000000-0004-0000-0300-0000D7010000}"/>
    <hyperlink ref="D300" r:id="rId473" display="http://www.ncbi.nlm.nih.gov/entrez/viewer.fcgi?db=nucleotide&amp;val=117320539" xr:uid="{00000000-0004-0000-0300-0000D8010000}"/>
    <hyperlink ref="C301" r:id="rId474" display="http://www.ncbi.nlm.nih.gov/entrez/query.fcgi?cmd=Retrieve&amp;db=pubmed&amp;dopt=Abstract&amp;list_uids=1740105" xr:uid="{00000000-0004-0000-0300-0000D9010000}"/>
    <hyperlink ref="D301" r:id="rId475" display="http://www.ncbi.nlm.nih.gov/entrez/viewer.fcgi?db=nucleotide&amp;val=34577121" xr:uid="{00000000-0004-0000-0300-0000DA010000}"/>
    <hyperlink ref="C302" r:id="rId476" display="http://www.ncbi.nlm.nih.gov/sites/entrez?Db=pubmed&amp;Cmd=ShowDetailView&amp;TermToSearch=18056399&amp;ordinalpos=49&amp;itool=EntrezSystem2.PEntrez.Pubmed.Pubmed_ResultsPanel.Pubmed_RVDocSum" xr:uid="{00000000-0004-0000-0300-0000DB010000}"/>
    <hyperlink ref="D302" r:id="rId477" display="http://www.ncbi.nlm.nih.gov/entrez/viewer.fcgi?db=nucleotide&amp;val=142375467" xr:uid="{00000000-0004-0000-0300-0000DC010000}"/>
    <hyperlink ref="C303" r:id="rId478" display="http://www.ncbi.nlm.nih.gov/entrez/query.fcgi?cmd=Retrieve&amp;db=pubmed&amp;dopt=Abstract&amp;list_uids=11884470" xr:uid="{00000000-0004-0000-0300-0000DD010000}"/>
    <hyperlink ref="D303" r:id="rId479" display="http://www.ncbi.nlm.nih.gov/entrez/viewer.fcgi?db=nucleotide&amp;val=27894347" xr:uid="{00000000-0004-0000-0300-0000DE010000}"/>
    <hyperlink ref="C304" r:id="rId480" display="http://www.ncbi.nlm.nih.gov/entrez/query.fcgi?cmd=Retrieve&amp;db=pubmed&amp;dopt=Abstract&amp;list_uids=16410254&amp;query_hl=3&amp;itool=pubmed_docsum" xr:uid="{00000000-0004-0000-0300-0000DF010000}"/>
    <hyperlink ref="D304" r:id="rId481" display="http://www.ncbi.nlm.nih.gov/entrez/viewer.fcgi?db=nuccore&amp;val=19071561" xr:uid="{00000000-0004-0000-0300-0000E0010000}"/>
    <hyperlink ref="D305" r:id="rId482" display="http://www.ncbi.nlm.nih.gov/entrez/viewer.fcgi?db=nucleotide&amp;val=120407067" xr:uid="{00000000-0004-0000-0300-0000E1010000}"/>
    <hyperlink ref="C306" r:id="rId483" display="http://www.ncbi.nlm.nih.gov/entrez/query.fcgi?cmd=Retrieve&amp;db=pubmed&amp;dopt=Abstract&amp;list_uids=16339279&amp;query_hl=1" xr:uid="{00000000-0004-0000-0300-0000E2010000}"/>
    <hyperlink ref="D306" r:id="rId484" display="http://www.ncbi.nlm.nih.gov/entrez/viewer.fcgi?db=nucleotide&amp;val=160358783" xr:uid="{00000000-0004-0000-0300-0000E3010000}"/>
    <hyperlink ref="C307" r:id="rId485" display="http://www.ncbi.nlm.nih.gov/pubmed/19966852?itool=EntrezSystem2.PEntrez.Pubmed.Pubmed_ResultsPanel.Pubmed_RVDocSum&amp;ordinalpos=1" xr:uid="{00000000-0004-0000-0300-0000E4010000}"/>
    <hyperlink ref="D307" r:id="rId486" display="http://www.ncbi.nlm.nih.gov/nuccore/NM_001080547.1?report+genbank" xr:uid="{00000000-0004-0000-0300-0000E5010000}"/>
    <hyperlink ref="C308" r:id="rId487" display="http://www.ncbi.nlm.nih.gov/entrez/query.fcgi?cmd=Retrieve&amp;db=pubmed&amp;dopt=Abstract&amp;list_uids=11753650" xr:uid="{00000000-0004-0000-0300-0000E6010000}"/>
    <hyperlink ref="D308" r:id="rId488" display="http://www.ncbi.nlm.nih.gov/entrez/viewer.fcgi?db=nucleotide&amp;val=35493877" xr:uid="{00000000-0004-0000-0300-0000E7010000}"/>
    <hyperlink ref="D309" r:id="rId489" display="http://www.ncbi.nlm.nih.gov/entrez/viewer.fcgi?db=nucleotide&amp;val=18765740" xr:uid="{00000000-0004-0000-0300-0000E8010000}"/>
    <hyperlink ref="C310" r:id="rId490" display="http://www.ncbi.nlm.nih.gov/entrez/query.fcgi?cmd=Retrieve&amp;db=pubmed&amp;dopt=Abstract&amp;list_uids=10652367" xr:uid="{00000000-0004-0000-0300-0000E9010000}"/>
    <hyperlink ref="D310" r:id="rId491" display="http://www.ncbi.nlm.nih.gov/entrez/viewer.fcgi?db=nucleotide&amp;val=37704387" xr:uid="{00000000-0004-0000-0300-0000EA010000}"/>
    <hyperlink ref="C311" r:id="rId492" display="http://www.ncbi.nlm.nih.gov/entrez/query.fcgi?cmd=Retrieve&amp;db=pubmed&amp;dopt=Abstract&amp;list_uids=12208876" xr:uid="{00000000-0004-0000-0300-0000EB010000}"/>
    <hyperlink ref="D311" r:id="rId493" display="http://www.ncbi.nlm.nih.gov/entrez/viewer.fcgi?db=nucleotide&amp;val=21618341" xr:uid="{00000000-0004-0000-0300-0000EC010000}"/>
    <hyperlink ref="C312" r:id="rId494" display="http://www.ncbi.nlm.nih.gov/entrez/query.fcgi?cmd=Retrieve&amp;db=pubmed&amp;dopt=Abstract&amp;list_uids=15908341&amp;query_hl=1" xr:uid="{00000000-0004-0000-0300-0000ED010000}"/>
    <hyperlink ref="D312" r:id="rId495" display="http://www.ncbi.nlm.nih.gov/entrez/viewer.fcgi?db=nucleotide&amp;val=64762401" xr:uid="{00000000-0004-0000-0300-0000EE010000}"/>
    <hyperlink ref="D313" r:id="rId496" display="http://www.ncbi.nlm.nih.gov/entrez/viewer.fcgi?db=nucleotide&amp;val=68160957" xr:uid="{00000000-0004-0000-0300-0000EF010000}"/>
    <hyperlink ref="D314" r:id="rId497" display="http://www.ncbi.nlm.nih.gov/entrez/viewer.fcgi?db=nucleotide&amp;val=65507713" xr:uid="{00000000-0004-0000-0300-0000F0010000}"/>
    <hyperlink ref="C315" r:id="rId498" display="http://www.ncbi.nlm.nih.gov/entrez/query.fcgi?db=pubmed&amp;cmd=Retrieve&amp;dopt=AbstractPlus&amp;list_uids=17438126&amp;query_hl=3&amp;itool=pubmed_docsum" xr:uid="{00000000-0004-0000-0300-0000F1010000}"/>
    <hyperlink ref="D315" r:id="rId499" display="http://www.ncbi.nlm.nih.gov/entrez/viewer.fcgi?db=nucleotide&amp;val=21464104" xr:uid="{00000000-0004-0000-0300-0000F2010000}"/>
    <hyperlink ref="C318" r:id="rId500" display="http://www.ncbi.nlm.nih.gov/entrez/query.fcgi?cmd=Retrieve&amp;db=pubmed&amp;dopt=Abstract&amp;list_uids=14679303" xr:uid="{00000000-0004-0000-0300-0000F3010000}"/>
    <hyperlink ref="D318" r:id="rId501" display="http://www.ncbi.nlm.nih.gov/entrez/viewer.fcgi?db=nuccore&amp;val=156071447" xr:uid="{00000000-0004-0000-0300-0000F4010000}"/>
    <hyperlink ref="C319" r:id="rId502" display="http://www.ncbi.nlm.nih.gov/entrez/query.fcgi?cmd=Retrieve&amp;db=pubmed&amp;dopt=Abstract&amp;list_uids=12913295" xr:uid="{00000000-0004-0000-0300-0000F5010000}"/>
    <hyperlink ref="D319" r:id="rId503" display="http://www.ncbi.nlm.nih.gov/entrez/viewer.fcgi?db=nuccore&amp;val=148277030" xr:uid="{00000000-0004-0000-0300-0000F6010000}"/>
    <hyperlink ref="C320" r:id="rId504" display="http://www.ncbi.nlm.nih.gov/entrez/query.fcgi?cmd=Retrieve&amp;db=pubmed&amp;dopt=Abstract&amp;list_uids=12454009" xr:uid="{00000000-0004-0000-0300-0000F7010000}"/>
    <hyperlink ref="D320" r:id="rId505" display="http://www.ncbi.nlm.nih.gov/entrez/viewer.fcgi?db=nuccore&amp;val=11496886" xr:uid="{00000000-0004-0000-0300-0000F8010000}"/>
    <hyperlink ref="D321" r:id="rId506" display="http://www.ncbi.nlm.nih.gov/entrez/viewer.fcgi?db=nuccore&amp;val=10190699" xr:uid="{00000000-0004-0000-0300-0000F9010000}"/>
    <hyperlink ref="C322" r:id="rId507" display="http://www.ncbi.nlm.nih.gov/sites/entrez?Db=pubmed&amp;Cmd=ShowDetailView&amp;TermToSearch=18080842&amp;ordinalpos=14&amp;itool=EntrezSystem2.PEntrez.Pubmed.Pubmed_ResultsPanel.Pubmed_RVDocSum" xr:uid="{00000000-0004-0000-0300-0000FA010000}"/>
    <hyperlink ref="D322" r:id="rId508" display="http://www.ncbi.nlm.nih.gov/entrez/viewer.fcgi?db=nucleotide&amp;val=42794624" xr:uid="{00000000-0004-0000-0300-0000FB010000}"/>
    <hyperlink ref="C323" r:id="rId509" display="http://www.ncbi.nlm.nih.gov/entrez/query.fcgi?cmd=Retrieve&amp;db=pubmed&amp;dopt=Abstract&amp;list_uids=11890680" xr:uid="{00000000-0004-0000-0300-0000FC010000}"/>
    <hyperlink ref="D323" r:id="rId510" display="http://www.ncbi.nlm.nih.gov/entrez/viewer.fcgi?db=nuccore&amp;val=33466360" xr:uid="{00000000-0004-0000-0300-0000FD010000}"/>
    <hyperlink ref="D324" r:id="rId511" display="http://www.ncbi.nlm.nih.gov/entrez/viewer.fcgi?db=nuccore&amp;val=113204625" xr:uid="{00000000-0004-0000-0300-0000FE010000}"/>
    <hyperlink ref="C325" r:id="rId512" display="http://www.ncbi.nlm.nih.gov/entrez/query.fcgi?cmd=Retrieve&amp;db=pubmed&amp;dopt=Abstract&amp;list_uids=15820746" xr:uid="{00000000-0004-0000-0300-0000FF010000}"/>
    <hyperlink ref="D325" r:id="rId513" display="http://www.ncbi.nlm.nih.gov/entrez/viewer.fcgi?db=nuccore&amp;val=13904857" xr:uid="{00000000-0004-0000-0300-000000020000}"/>
    <hyperlink ref="C326" r:id="rId514" display="http://www.ncbi.nlm.nih.gov/sites/entrez?Db=pubmed&amp;Cmd=ShowDetailView&amp;TermToSearch=17947697&amp;ordinalpos=11&amp;itool=EntrezSystem2.PEntrez.Pubmed.Pubmed_ResultsPanel.Pubmed_RVDocSum" xr:uid="{00000000-0004-0000-0300-000001020000}"/>
    <hyperlink ref="D326" r:id="rId515" display="http://www.ncbi.nlm.nih.gov/entrez/viewer.fcgi?db=nuccore&amp;val=158634471" xr:uid="{00000000-0004-0000-0300-000002020000}"/>
    <hyperlink ref="C327" r:id="rId516" display="http://www.ncbi.nlm.nih.gov/entrez/query.fcgi?cmd=Retrieve&amp;db=pubmed&amp;dopt=Abstract&amp;list_uids=15686474" xr:uid="{00000000-0004-0000-0300-000003020000}"/>
    <hyperlink ref="D327" r:id="rId517" display="http://www.ncbi.nlm.nih.gov/entrez/viewer.fcgi?db=nucleotide&amp;val=73858562" xr:uid="{00000000-0004-0000-0300-000004020000}"/>
    <hyperlink ref="D328" r:id="rId518" display="http://www.ncbi.nlm.nih.gov/entrez/viewer.fcgi?db=nucleotide&amp;val=46255011" xr:uid="{00000000-0004-0000-0300-000005020000}"/>
    <hyperlink ref="C329" r:id="rId519" display="http://www.ncbi.nlm.nih.gov/pubmed/18292289?ordinalpos=82&amp;itool=EntrezSystem2.PEntrez.Pubmed.Pubmed_ResultsPanel.Pubmed_RVDocSum" xr:uid="{00000000-0004-0000-0300-000006020000}"/>
    <hyperlink ref="D329" r:id="rId520" display="http://www.ncbi.nlm.nih.gov/entrez/viewer.fcgi?val=NM_000061.1&amp;dopt=gb" xr:uid="{00000000-0004-0000-0300-000007020000}"/>
    <hyperlink ref="C330" r:id="rId521" display="http://www.ncbi.nlm.nih.gov/entrez/query.fcgi?cmd=Retrieve&amp;db=pubmed&amp;dopt=Abstract&amp;list_uids=15102937" xr:uid="{00000000-0004-0000-0300-000008020000}"/>
    <hyperlink ref="D330" r:id="rId522" display="http://www.ncbi.nlm.nih.gov/entrez/viewer.fcgi?db=nucleotide&amp;val=66346646" xr:uid="{00000000-0004-0000-0300-000009020000}"/>
    <hyperlink ref="C331" r:id="rId523" display="http://www.ncbi.nlm.nih.gov/entrez/query.fcgi?cmd=Retrieve&amp;db=pubmed&amp;dopt=Abstract&amp;list_uids=14636995" xr:uid="{00000000-0004-0000-0300-00000A020000}"/>
    <hyperlink ref="D331" r:id="rId524" display="http://www.ncbi.nlm.nih.gov/entrez/viewer.fcgi?db=nucleotide&amp;val=125987605" xr:uid="{00000000-0004-0000-0300-00000B020000}"/>
    <hyperlink ref="C332" r:id="rId525" display="http://www.ncbi.nlm.nih.gov/pubmed/18504428?ordinalpos=2&amp;itool=EntrezSystem2.PEntrez.Pubmed.Pubmed_ResultsPanel.Pubmed_RVDocSum" xr:uid="{00000000-0004-0000-0300-00000C020000}"/>
    <hyperlink ref="C333" r:id="rId526" display="http://www.ncbi.nlm.nih.gov/entrez/query.fcgi?cmd=Retrieve&amp;db=pubmed&amp;dopt=Abstract&amp;list_uids=9623774" xr:uid="{00000000-0004-0000-0300-00000D020000}"/>
    <hyperlink ref="D333" r:id="rId527" display="http://www.ncbi.nlm.nih.gov/entrez/viewer.fcgi?db=nuccore&amp;val=71061444" xr:uid="{00000000-0004-0000-0300-00000E020000}"/>
    <hyperlink ref="C334" r:id="rId528" display="http://www.ncbi.nlm.nih.gov/entrez/query.fcgi?cmd=Retrieve&amp;db=pubmed&amp;dopt=Abstract&amp;list_uids=16234240&amp;query_hl=1" xr:uid="{00000000-0004-0000-0300-00000F020000}"/>
    <hyperlink ref="D334" r:id="rId529" display="http://www.ncbi.nlm.nih.gov/entrez/viewer.fcgi?db=nucleotide&amp;val=144226250" xr:uid="{00000000-0004-0000-0300-000010020000}"/>
    <hyperlink ref="C335" r:id="rId530" display="http://www.ncbi.nlm.nih.gov/entrez/query.fcgi?cmd=Retrieve&amp;db=pubmed&amp;dopt=Abstract&amp;list_uids=11674995" xr:uid="{00000000-0004-0000-0300-000011020000}"/>
    <hyperlink ref="D335" r:id="rId531" display="http://www.ncbi.nlm.nih.gov/entrez/viewer.fcgi?db=nuccore&amp;val=165377240" xr:uid="{00000000-0004-0000-0300-000012020000}"/>
    <hyperlink ref="C336" r:id="rId532" display="http://www.ncbi.nlm.nih.gov/entrez/query.fcgi?cmd=Retrieve&amp;db=pubmed&amp;dopt=Abstract&amp;list_uids=10876094" xr:uid="{00000000-0004-0000-0300-000013020000}"/>
    <hyperlink ref="D336" r:id="rId533" display="http://www.ncbi.nlm.nih.gov/entrez/viewer.fcgi?db=nuccore&amp;val=146134420" xr:uid="{00000000-0004-0000-0300-000014020000}"/>
    <hyperlink ref="C337" r:id="rId534" display="http://www.ncbi.nlm.nih.gov/entrez/query.fcgi?cmd=Retrieve&amp;db=pubmed&amp;dopt=Abstract&amp;list_uids=9811054" xr:uid="{00000000-0004-0000-0300-000015020000}"/>
    <hyperlink ref="D337" r:id="rId535" display="http://www.ncbi.nlm.nih.gov/entrez/viewer.fcgi?db=nuccore&amp;val=13027798" xr:uid="{00000000-0004-0000-0300-000016020000}"/>
    <hyperlink ref="C338" r:id="rId536" display="http://www.ncbi.nlm.nih.gov/entrez/query.fcgi?cmd=Retrieve&amp;db=pubmed&amp;dopt=Abstract&amp;list_uids=8920946" xr:uid="{00000000-0004-0000-0300-000017020000}"/>
    <hyperlink ref="D338" r:id="rId537" display="http://www.ncbi.nlm.nih.gov/entrez/viewer.fcgi?db=nuccore&amp;val=56121816" xr:uid="{00000000-0004-0000-0300-000018020000}"/>
    <hyperlink ref="C339" r:id="rId538" display="http://www.ncbi.nlm.nih.gov/entrez/query.fcgi?cmd=Retrieve&amp;db=pubmed&amp;dopt=Abstract&amp;list_uids=15705907" xr:uid="{00000000-0004-0000-0300-000019020000}"/>
    <hyperlink ref="D339" r:id="rId539" display="http://www.ncbi.nlm.nih.gov/entrez/viewer.fcgi?db=nuccore&amp;val=119943097" xr:uid="{00000000-0004-0000-0300-00001A020000}"/>
    <hyperlink ref="C340" r:id="rId540" display="http://www.ncbi.nlm.nih.gov/entrez/query.fcgi?cmd=Retrieve&amp;db=pubmed&amp;dopt=Abstract&amp;list_uids=15203207" xr:uid="{00000000-0004-0000-0300-00001B020000}"/>
    <hyperlink ref="D340" r:id="rId541" display="http://www.ncbi.nlm.nih.gov/entrez/viewer.fcgi?db=nuccore&amp;val=41393584" xr:uid="{00000000-0004-0000-0300-00001C020000}"/>
    <hyperlink ref="C341" r:id="rId542" display="http://www.ncbi.nlm.nih.gov/entrez/query.fcgi?cmd=Retrieve&amp;db=pubmed&amp;dopt=Abstract&amp;list_uids=16177180&amp;query_hl=1" xr:uid="{00000000-0004-0000-0300-00001D020000}"/>
    <hyperlink ref="D341" r:id="rId543" display="http://www.ncbi.nlm.nih.gov/entrez/viewer.fcgi?db=nuccore&amp;val=62422575" xr:uid="{00000000-0004-0000-0300-00001E020000}"/>
    <hyperlink ref="C342" r:id="rId544" display="http://www.ncbi.nlm.nih.gov/entrez/query.fcgi?cmd=Retrieve&amp;db=pubmed&amp;dopt=Abstract&amp;list_uids=12239319" xr:uid="{00000000-0004-0000-0300-00001F020000}"/>
    <hyperlink ref="D342" r:id="rId545" display="http://www.ncbi.nlm.nih.gov/entrez/viewer.fcgi?db=nuccore&amp;val=16507966" xr:uid="{00000000-0004-0000-0300-000020020000}"/>
    <hyperlink ref="C343" r:id="rId546" display="http://www.ncbi.nlm.nih.gov/entrez/query.fcgi?cmd=Retrieve&amp;db=pubmed&amp;dopt=Abstract&amp;list_uids=8985122" xr:uid="{00000000-0004-0000-0300-000021020000}"/>
    <hyperlink ref="D343" r:id="rId547" display="http://www.ncbi.nlm.nih.gov/entrez/viewer.fcgi?db=nuccore&amp;val=58331245" xr:uid="{00000000-0004-0000-0300-000022020000}"/>
    <hyperlink ref="D344" r:id="rId548" display="http://www.ncbi.nlm.nih.gov/entrez/viewer.fcgi?db=nuccore&amp;val=28373095" xr:uid="{00000000-0004-0000-0300-000023020000}"/>
    <hyperlink ref="C345" r:id="rId549" display="http://www.ncbi.nlm.nih.gov/entrez/query.fcgi?cmd=Retrieve&amp;db=pubmed&amp;dopt=Abstract&amp;list_uids=16407283&amp;query_hl=1&amp;itool=pubmed_docsum" xr:uid="{00000000-0004-0000-0300-000024020000}"/>
    <hyperlink ref="D345" r:id="rId550" display="http://www.ncbi.nlm.nih.gov/entrez/viewer.fcgi?db=nucleotide&amp;val=148536872" xr:uid="{00000000-0004-0000-0300-000025020000}"/>
    <hyperlink ref="C346" r:id="rId551" display="http://www.ncbi.nlm.nih.gov/entrez/query.fcgi?cmd=Retrieve&amp;db=pubmed&amp;dopt=Abstract&amp;list_uids=8844971" xr:uid="{00000000-0004-0000-0300-000026020000}"/>
    <hyperlink ref="D346" r:id="rId552" display="http://www.ncbi.nlm.nih.gov/entrez/viewer.fcgi?db=nuccore&amp;val=74272286" xr:uid="{00000000-0004-0000-0300-000027020000}"/>
    <hyperlink ref="C347" r:id="rId553" display="http://www.ncbi.nlm.nih.gov/entrez/query.fcgi?cmd=Retrieve&amp;db=pubmed&amp;dopt=Abstract&amp;list_uids=8546677" xr:uid="{00000000-0004-0000-0300-000028020000}"/>
    <hyperlink ref="D347" r:id="rId554" display="http://www.ncbi.nlm.nih.gov/entrez/viewer.fcgi?db=nucleotide&amp;val=6552334" xr:uid="{00000000-0004-0000-0300-000029020000}"/>
    <hyperlink ref="D348" r:id="rId555" display="http://www.ncbi.nlm.nih.gov/entrez/viewer.fcgi?db=nuccore&amp;val=45359851" xr:uid="{00000000-0004-0000-0300-00002A020000}"/>
    <hyperlink ref="C349" r:id="rId556" display="http://www.ncbi.nlm.nih.gov/entrez/query.fcgi?cmd=Retrieve&amp;db=pubmed&amp;dopt=Abstract&amp;list_uids=15988009&amp;query_hl=1" xr:uid="{00000000-0004-0000-0300-00002B020000}"/>
    <hyperlink ref="D349" r:id="rId557" display="http://www.ncbi.nlm.nih.gov/entrez/viewer.fcgi?db=nuccore&amp;val=45359851" xr:uid="{00000000-0004-0000-0300-00002C020000}"/>
    <hyperlink ref="C350" r:id="rId558" display="http://www.ncbi.nlm.nih.gov/entrez/query.fcgi?cmd=Retrieve&amp;db=pubmed&amp;dopt=Abstract&amp;list_uids=11444867" xr:uid="{00000000-0004-0000-0300-00002D020000}"/>
    <hyperlink ref="D350" r:id="rId559" display="http://www.ncbi.nlm.nih.gov/entrez/viewer.fcgi?db=nuccore&amp;val=53759142" xr:uid="{00000000-0004-0000-0300-00002E020000}"/>
    <hyperlink ref="C351" r:id="rId560" display="http://www.ncbi.nlm.nih.gov/entrez/query.fcgi?cmd=Retrieve&amp;db=pubmed&amp;dopt=Abstract&amp;list_uids=15854410" xr:uid="{00000000-0004-0000-0300-00002F020000}"/>
    <hyperlink ref="D351" r:id="rId561" display="http://www.ncbi.nlm.nih.gov/entrez/viewer.fcgi?db=nuccore&amp;val=45359851" xr:uid="{00000000-0004-0000-0300-000030020000}"/>
    <hyperlink ref="C352" r:id="rId562" display="http://www.ncbi.nlm.nih.gov/entrez/query.fcgi?cmd=Retrieve&amp;db=pubmed&amp;dopt=Abstract&amp;list_uids=10098886" xr:uid="{00000000-0004-0000-0300-000031020000}"/>
    <hyperlink ref="D352" r:id="rId563" display="http://www.ncbi.nlm.nih.gov/entrez/viewer.fcgi?db=nucleotide&amp;val=108773794" xr:uid="{00000000-0004-0000-0300-000032020000}"/>
    <hyperlink ref="C353" r:id="rId564" display="http://www.ncbi.nlm.nih.gov/entrez/query.fcgi?db=pubmed&amp;cmd=Retrieve&amp;dopt=AbstractPlus&amp;list_uids=17311939&amp;query_hl=1&amp;itool=pubmed_docsum" xr:uid="{00000000-0004-0000-0300-000033020000}"/>
    <hyperlink ref="D353" r:id="rId565" display="http://www.ncbi.nlm.nih.gov/entrez/viewer.fcgi?db=nuccore&amp;val=119393889" xr:uid="{00000000-0004-0000-0300-000034020000}"/>
    <hyperlink ref="C354" r:id="rId566" display="http://www.ncbi.nlm.nih.gov/entrez/query.fcgi?db=pubmed&amp;cmd=Retrieve&amp;dopt=AbstractPlus&amp;list_uids=17451432&amp;query_hl=11&amp;itool=pubmed_docsum" xr:uid="{00000000-0004-0000-0300-000035020000}"/>
    <hyperlink ref="D354" r:id="rId567" display="http://www.ncbi.nlm.nih.gov/entrez/viewer.fcgi?db=nuccore&amp;val=4504056" xr:uid="{00000000-0004-0000-0300-000036020000}"/>
    <hyperlink ref="C355" r:id="rId568" display="http://www.ncbi.nlm.nih.gov/entrez/query.fcgi?cmd=Retrieve&amp;db=pubmed&amp;dopt=Abstract&amp;list_uids=16547254&amp;query_hl=5&amp;itool=pubmed_DocSum" xr:uid="{00000000-0004-0000-0300-000037020000}"/>
    <hyperlink ref="D355" r:id="rId569" display="http://www.ncbi.nlm.nih.gov/entrez/viewer.fcgi?db=nucleotide&amp;val=32483414" xr:uid="{00000000-0004-0000-0300-000038020000}"/>
    <hyperlink ref="C356" r:id="rId570" display="http://www.ncbi.nlm.nih.gov/entrez/query.fcgi?cmd=Retrieve&amp;db=pubmed&amp;dopt=Abstract&amp;list_uids=14715267" xr:uid="{00000000-0004-0000-0300-000039020000}"/>
    <hyperlink ref="D356" r:id="rId571" display="http://www.ncbi.nlm.nih.gov/entrez/viewer.fcgi?db=nuccore&amp;val=4504210" xr:uid="{00000000-0004-0000-0300-00003A020000}"/>
    <hyperlink ref="C357" r:id="rId572" display="http://www.ncbi.nlm.nih.gov/entrez/query.fcgi?cmd=Retrieve&amp;db=pubmed&amp;dopt=Abstract&amp;list_uids=15682491" xr:uid="{00000000-0004-0000-0300-00003B020000}"/>
    <hyperlink ref="D357" r:id="rId573" display="http://www.ncbi.nlm.nih.gov/entrez/viewer.fcgi?db=nucleotide&amp;val=94721346" xr:uid="{00000000-0004-0000-0300-00003C020000}"/>
    <hyperlink ref="D358" r:id="rId574" display="http://www.ncbi.nlm.nih.gov/entrez/viewer.fcgi?db=nuccore&amp;val=4504436" xr:uid="{00000000-0004-0000-0300-00003D020000}"/>
    <hyperlink ref="D359" r:id="rId575" display="http://www.ncbi.nlm.nih.gov/entrez/viewer.fcgi?db=nuccore&amp;val=4504338" xr:uid="{00000000-0004-0000-0300-00003E020000}"/>
    <hyperlink ref="C360" r:id="rId576" display="http://www.ncbi.nlm.nih.gov/entrez/query.fcgi?cmd=Retrieve&amp;db=pubmed&amp;dopt=Abstract&amp;list_uids=15659537" xr:uid="{00000000-0004-0000-0300-00003F020000}"/>
    <hyperlink ref="D360" r:id="rId577" display="http://www.ncbi.nlm.nih.gov/entrez/viewer.fcgi?db=nuccore&amp;val=119392082" xr:uid="{00000000-0004-0000-0300-000040020000}"/>
    <hyperlink ref="C361" r:id="rId578" display="http://www.ncbi.nlm.nih.gov/sites/entrez?Db=pubmed&amp;Cmd=ShowDetailView&amp;TermToSearch=17583490&amp;ordinalpos=9&amp;itool=EntrezSystem2.PEntrez.Pubmed.Pubmed_ResultsPanel.Pubmed_RVDocSum" xr:uid="{00000000-0004-0000-0300-000041020000}"/>
    <hyperlink ref="D361" r:id="rId579" display="http://www.ncbi.nlm.nih.gov/entrez/viewer.fcgi?db=nuccore&amp;val=20143980" xr:uid="{00000000-0004-0000-0300-000042020000}"/>
    <hyperlink ref="D362" r:id="rId580" display="http://www.ncbi.nlm.nih.gov/entrez/viewer.fcgi?db=nuccore&amp;val=48762683" xr:uid="{00000000-0004-0000-0300-000043020000}"/>
    <hyperlink ref="D363" r:id="rId581" display="http://www.ncbi.nlm.nih.gov/entrez/viewer.fcgi?db=nuccore&amp;val=148277090" xr:uid="{00000000-0004-0000-0300-000044020000}"/>
    <hyperlink ref="C364" r:id="rId582" display="http://www.ncbi.nlm.nih.gov/pubmed/19693771?ordinalpos=13&amp;itool=EntrezSystem2.PEntrez.Pubmed.Pubmed_ResultsPanel.Pubmed_DefaultReportPanel.Pubmed_RVDocSum" xr:uid="{00000000-0004-0000-0300-000045020000}"/>
    <hyperlink ref="D364" r:id="rId583" display="http://www.ncbi.nlm.nih.gov/nuccore/156071492?report=genbank" xr:uid="{00000000-0004-0000-0300-000046020000}"/>
    <hyperlink ref="C365" r:id="rId584" display="http://www.ncbi.nlm.nih.gov/entrez/query.fcgi?cmd=Retrieve&amp;db=pubmed&amp;dopt=Abstract&amp;list_uids=12488457" xr:uid="{00000000-0004-0000-0300-000047020000}"/>
    <hyperlink ref="D365" r:id="rId585" display="http://www.ncbi.nlm.nih.gov/entrez/viewer.fcgi?db=nuccore&amp;val=38505192" xr:uid="{00000000-0004-0000-0300-000048020000}"/>
    <hyperlink ref="C366" r:id="rId586" display="http://www.ncbi.nlm.nih.gov/entrez/query.fcgi?cmd=Retrieve&amp;db=pubmed&amp;dopt=Abstract&amp;list_uids=8546707" xr:uid="{00000000-0004-0000-0300-000049020000}"/>
    <hyperlink ref="D366" r:id="rId587" display="http://www.ncbi.nlm.nih.gov/entrez/viewer.fcgi?db=nuccore&amp;val=4557893" xr:uid="{00000000-0004-0000-0300-00004A020000}"/>
    <hyperlink ref="C367" r:id="rId588" display="http://www.ncbi.nlm.nih.gov/entrez/query.fcgi?cmd=Retrieve&amp;db=pubmed&amp;dopt=Abstract&amp;list_uids=16274753&amp;query_hl=1" xr:uid="{00000000-0004-0000-0300-00004B020000}"/>
    <hyperlink ref="D367" r:id="rId589" display="http://www.ncbi.nlm.nih.gov/entrez/viewer.fcgi?db=nuccore&amp;val=87239999" xr:uid="{00000000-0004-0000-0300-00004C020000}"/>
    <hyperlink ref="C368" r:id="rId590" display="http://www.ncbi.nlm.nih.gov/entrez/query.fcgi?cmd=Retrieve&amp;db=pubmed&amp;dopt=Abstract&amp;list_uids=12673210" xr:uid="{00000000-0004-0000-0300-00004D020000}"/>
    <hyperlink ref="D368" r:id="rId591" display="http://www.ncbi.nlm.nih.gov/entrez/viewer.fcgi?db=nucleotide&amp;val=7108342" xr:uid="{00000000-0004-0000-0300-00004E020000}"/>
    <hyperlink ref="C369" r:id="rId592" display="http://www.ncbi.nlm.nih.gov/entrez/query.fcgi?cmd=Retrieve&amp;db=pubmed&amp;dopt=Abstract&amp;list_uids=15003528" xr:uid="{00000000-0004-0000-0300-00004F020000}"/>
    <hyperlink ref="D369" r:id="rId593" display="http://www.ncbi.nlm.nih.gov/entrez/viewer.fcgi?db=nuccore&amp;val=73808272" xr:uid="{00000000-0004-0000-0300-000050020000}"/>
    <hyperlink ref="D370" r:id="rId594" display="http://www.ncbi.nlm.nih.gov/entrez/viewer.fcgi?db=nuccore&amp;val=74272286" xr:uid="{00000000-0004-0000-0300-000051020000}"/>
    <hyperlink ref="C371" r:id="rId595" display="http://www.ncbi.nlm.nih.gov/entrez/query.fcgi?db=pubmed&amp;cmd=Retrieve&amp;dopt=Abstract&amp;list_uids=16835238&amp;query_hl=13&amp;itool=pubmed_docsum" xr:uid="{00000000-0004-0000-0300-000052020000}"/>
    <hyperlink ref="D371" r:id="rId596" display="http://www.ncbi.nlm.nih.gov/entrez/viewer.fcgi?db=nuccore&amp;val=116008191" xr:uid="{00000000-0004-0000-0300-000053020000}"/>
    <hyperlink ref="C372" r:id="rId597" display="http://www.ncbi.nlm.nih.gov/pubmed/18323526?ordinalpos=11&amp;itool=EntrezSystem2.PEntrez.Pubmed.Pubmed_ResultsPanel.Pubmed_RVDocSum" xr:uid="{00000000-0004-0000-0300-000054020000}"/>
    <hyperlink ref="D372" r:id="rId598" display="http://www.ncbi.nlm.nih.gov/entrez/viewer.fcgi?db=nuccore&amp;val=24041028" xr:uid="{00000000-0004-0000-0300-000055020000}"/>
    <hyperlink ref="D373" r:id="rId599" display="http://www.ncbi.nlm.nih.gov/entrez/viewer.fcgi?db=nuccore&amp;val=10835172" xr:uid="{00000000-0004-0000-0300-000056020000}"/>
    <hyperlink ref="C374" r:id="rId600" display="http://www.ncbi.nlm.nih.gov/entrez/query.fcgi?cmd=Retrieve&amp;db=pubmed&amp;dopt=Abstract&amp;list_uids=12737631" xr:uid="{00000000-0004-0000-0300-000057020000}"/>
    <hyperlink ref="D374" r:id="rId601" display="http://www.ncbi.nlm.nih.gov/entrez/viewer.fcgi?db=nuccore&amp;val=24429565" xr:uid="{00000000-0004-0000-0300-000058020000}"/>
    <hyperlink ref="C375" r:id="rId602" display="http://www.ncbi.nlm.nih.gov/entrez/query.fcgi?cmd=Retrieve&amp;db=pubmed&amp;dopt=Abstract&amp;list_uids=11777968" xr:uid="{00000000-0004-0000-0300-000059020000}"/>
    <hyperlink ref="D375" r:id="rId603" display="http://www.ncbi.nlm.nih.gov/entrez/viewer.fcgi?db=nuccore&amp;val=31543400" xr:uid="{00000000-0004-0000-0300-00005A020000}"/>
    <hyperlink ref="C376" r:id="rId604" display="http://www.ncbi.nlm.nih.gov/entrez/query.fcgi?cmd=Retrieve&amp;db=pubmed&amp;dopt=Abstract&amp;list_uids=15671037" xr:uid="{00000000-0004-0000-0300-00005B020000}"/>
    <hyperlink ref="D376" r:id="rId605" display="http://www.ncbi.nlm.nih.gov/entrez/viewer.fcgi?db=nuccore&amp;val=41872373" xr:uid="{00000000-0004-0000-0300-00005C020000}"/>
    <hyperlink ref="C377" r:id="rId606" display="http://www.ncbi.nlm.nih.gov/pubmed/18335034?ordinalpos=15&amp;itool=EntrezSystem2.PEntrez.Pubmed.Pubmed_ResultsPanel.Pubmed_RVDocSum" xr:uid="{00000000-0004-0000-0300-00005D020000}"/>
    <hyperlink ref="D377" r:id="rId607" display="http://www.ncbi.nlm.nih.gov/entrez/viewer.fcgi?val=NM_006218.2&amp;dopt=gb" xr:uid="{00000000-0004-0000-0300-00005E020000}"/>
    <hyperlink ref="C378" r:id="rId608" display="http://www.ncbi.nlm.nih.gov/entrez/query.fcgi?cmd=Retrieve&amp;db=pubmed&amp;dopt=Abstract&amp;list_uids=12761501" xr:uid="{00000000-0004-0000-0300-00005F020000}"/>
    <hyperlink ref="D378" r:id="rId609" display="http://www.ncbi.nlm.nih.gov/entrez/viewer.fcgi?db=nuccore&amp;val=20127496" xr:uid="{00000000-0004-0000-0300-000060020000}"/>
    <hyperlink ref="C379" r:id="rId610" display="http://www.ncbi.nlm.nih.gov/pubmed/16581769?ordinalpos=11&amp;itool=EntrezSystem2.PEntrez.Pubmed.Pubmed_ResultsPanel.Pubmed_DefaultReportPanel.Pubmed_RVDocSum" xr:uid="{00000000-0004-0000-0300-000061020000}"/>
    <hyperlink ref="D379" r:id="rId611" display="http://www.ncbi.nlm.nih.gov/nuccore/NM_002730.3?report=genbank" xr:uid="{00000000-0004-0000-0300-000062020000}"/>
    <hyperlink ref="C380" r:id="rId612" display="http://www.ncbi.nlm.nih.gov/entrez/query.fcgi?cmd=Retrieve&amp;db=pubmed&amp;dopt=Abstract&amp;list_uids=12809676" xr:uid="{00000000-0004-0000-0300-000063020000}"/>
    <hyperlink ref="D380" r:id="rId613" display="http://www.ncbi.nlm.nih.gov/entrez/viewer.fcgi?db=nuccore&amp;val=47157323" xr:uid="{00000000-0004-0000-0300-000064020000}"/>
    <hyperlink ref="C381" r:id="rId614" display="http://www.ncbi.nlm.nih.gov/entrez/query.fcgi?cmd=Retrieve&amp;db=pubmed&amp;dopt=Abstract&amp;list_uids=14550290" xr:uid="{00000000-0004-0000-0300-000065020000}"/>
    <hyperlink ref="D381" r:id="rId615" display="http://www.ncbi.nlm.nih.gov/entrez/viewer.fcgi?db=nuccore&amp;val=90265804" xr:uid="{00000000-0004-0000-0300-000066020000}"/>
    <hyperlink ref="C382" r:id="rId616" display="http://www.ncbi.nlm.nih.gov/entrez/query.fcgi?cmd=Retrieve&amp;db=pubmed&amp;dopt=Abstract&amp;list_uids=8812456" xr:uid="{00000000-0004-0000-0300-000067020000}"/>
    <hyperlink ref="D382" r:id="rId617" display="http://www.ncbi.nlm.nih.gov/entrez/viewer.fcgi?db=nuccore&amp;val=61676177" xr:uid="{00000000-0004-0000-0300-000068020000}"/>
    <hyperlink ref="C383" r:id="rId618" display="http://www.ncbi.nlm.nih.gov/entrez/query.fcgi?cmd=Retrieve&amp;db=pubmed&amp;dopt=Abstract&amp;list_uids=12673210" xr:uid="{00000000-0004-0000-0300-000069020000}"/>
    <hyperlink ref="D383" r:id="rId619" display="http://www.ncbi.nlm.nih.gov/entrez/viewer.fcgi?db=nuccore&amp;val=38505195" xr:uid="{00000000-0004-0000-0300-00006A020000}"/>
    <hyperlink ref="C384" r:id="rId620" display="http://www.ncbi.nlm.nih.gov/pubmed/18281274?ordinalpos=85&amp;itool=EntrezSystem2.PEntrez.Pubmed.Pubmed_ResultsPanel.Pubmed_RVDocSum" xr:uid="{00000000-0004-0000-0300-00006B020000}"/>
    <hyperlink ref="D384" r:id="rId621" display="http://www.ncbi.nlm.nih.gov/sites/entrez?Db=gene&amp;Cmd=ShowDetailView&amp;TermToSearch=5770&amp;ordinalpos=1&amp;itool=EntrezSystem2.PEntrez.Gene.Gene_ResultsPanel.Gene_RVDocSum" xr:uid="{00000000-0004-0000-0300-00006C020000}"/>
    <hyperlink ref="C385" r:id="rId622" display="http://www.ncbi.nlm.nih.gov/sites/entrez?Db=pubmed&amp;Cmd=ShowDetailView&amp;TermToSearch=17554373&amp;ordinalpos=11&amp;itool=EntrezSystem2.PEntrez.Pubmed.Pubmed_ResultsPanel.Pubmed_RVDocSum" xr:uid="{00000000-0004-0000-0300-00006D020000}"/>
    <hyperlink ref="D385" r:id="rId623" display="http://www.ncbi.nlm.nih.gov/entrez/viewer.fcgi?db=nucleotide&amp;val=39995087" xr:uid="{00000000-0004-0000-0300-00006E020000}"/>
    <hyperlink ref="C386" r:id="rId624" display="http://www.ncbi.nlm.nih.gov/entrez/query.fcgi?cmd=Retrieve&amp;db=pubmed&amp;dopt=Abstract&amp;list_uids=14645685" xr:uid="{00000000-0004-0000-0300-00006F020000}"/>
    <hyperlink ref="D386" r:id="rId625" display="http://www.ncbi.nlm.nih.gov/entrez/viewer.fcgi?db=nucleotide&amp;val=83641897" xr:uid="{00000000-0004-0000-0300-000070020000}"/>
    <hyperlink ref="C387" r:id="rId626" display="http://www.ncbi.nlm.nih.gov/entrez/query.fcgi?cmd=Retrieve&amp;db=pubmed&amp;dopt=Abstract&amp;list_uids=15135640" xr:uid="{00000000-0004-0000-0300-000071020000}"/>
    <hyperlink ref="D387" r:id="rId627" display="http://www.ncbi.nlm.nih.gov/entrez/viewer.fcgi?db=nuccore&amp;val=153792011" xr:uid="{00000000-0004-0000-0300-000072020000}"/>
    <hyperlink ref="C388" r:id="rId628" display="http://www.ncbi.nlm.nih.gov/entrez/query.fcgi?db=pubmed&amp;cmd=Retrieve&amp;dopt=AbstractPlus&amp;list_uids=17434208&amp;query_hl=1&amp;itool=pubmed_docsum" xr:uid="{00000000-0004-0000-0300-000073020000}"/>
    <hyperlink ref="D388" r:id="rId629" display="http://www.ncbi.nlm.nih.gov/entrez/viewer.fcgi?db=nuccore&amp;val=6755569" xr:uid="{00000000-0004-0000-0300-000074020000}"/>
    <hyperlink ref="C389" r:id="rId630" display="http://www.ncbi.nlm.nih.gov/entrez/query.fcgi?cmd=Retrieve&amp;db=pubmed&amp;dopt=Abstract&amp;list_uids=11920240" xr:uid="{00000000-0004-0000-0300-000075020000}"/>
    <hyperlink ref="D389" r:id="rId631" display="http://www.ncbi.nlm.nih.gov/entrez/viewer.fcgi?db=nuccore&amp;val=89037491" xr:uid="{00000000-0004-0000-0300-000076020000}"/>
    <hyperlink ref="C390" r:id="rId632" display="http://www.ncbi.nlm.nih.gov/entrez/query.fcgi?cmd=Retrieve&amp;db=pubmed&amp;dopt=Abstract&amp;list_uids=10460832" xr:uid="{00000000-0004-0000-0300-000077020000}"/>
    <hyperlink ref="D390" r:id="rId633" display="http://www.ncbi.nlm.nih.gov/entrez/viewer.fcgi?db=nuccore&amp;val=27765090" xr:uid="{00000000-0004-0000-0300-000078020000}"/>
    <hyperlink ref="C391" r:id="rId634" display="http://www.ncbi.nlm.nih.gov/entrez/query.fcgi?cmd=Retrieve&amp;db=pubmed&amp;dopt=Abstract&amp;list_uids=15345718" xr:uid="{00000000-0004-0000-0300-000079020000}"/>
    <hyperlink ref="D391" r:id="rId635" display="http://www.ncbi.nlm.nih.gov/entrez/viewer.fcgi?db=nuccore&amp;val=13569921" xr:uid="{00000000-0004-0000-0300-00007A020000}"/>
    <hyperlink ref="C392" r:id="rId636" display="http://www.ncbi.nlm.nih.gov/entrez/query.fcgi?db=pubmed&amp;cmd=Retrieve&amp;dopt=AbstractPlus&amp;list_uids=16757480&amp;query_hl=20&amp;itool=pubmed_docsum" xr:uid="{00000000-0004-0000-0300-00007B020000}"/>
    <hyperlink ref="D392" r:id="rId637" display="http://www.ncbi.nlm.nih.gov/entrez/viewer.fcgi?db=nuccore&amp;val=4506788" xr:uid="{00000000-0004-0000-0300-00007C020000}"/>
    <hyperlink ref="C393" r:id="rId638" display="http://www.ncbi.nlm.nih.gov/entrez/query.fcgi?cmd=Retrieve&amp;db=pubmed&amp;dopt=Abstract&amp;list_uids=15919122&amp;query_hl=1" xr:uid="{00000000-0004-0000-0300-00007D020000}"/>
    <hyperlink ref="D393" r:id="rId639" display="http://www.ncbi.nlm.nih.gov/entrez/viewer.fcgi?db=nuccore&amp;val=142366966" xr:uid="{00000000-0004-0000-0300-00007E020000}"/>
    <hyperlink ref="D394" r:id="rId640" display="http://www.ncbi.nlm.nih.gov/entrez/viewer.fcgi?db=nuccore&amp;val=109633030" xr:uid="{00000000-0004-0000-0300-00007F020000}"/>
    <hyperlink ref="C395" r:id="rId641" display="http://www.ncbi.nlm.nih.gov/entrez/query.fcgi?cmd=Retrieve&amp;db=pubmed&amp;dopt=Abstract&amp;list_uids=9124352" xr:uid="{00000000-0004-0000-0300-000080020000}"/>
    <hyperlink ref="D395" r:id="rId642" display="http://www.ncbi.nlm.nih.gov/entrez/viewer.fcgi?db=nuccore&amp;val=110611244" xr:uid="{00000000-0004-0000-0300-000081020000}"/>
    <hyperlink ref="C396" r:id="rId643" display="http://www.ncbi.nlm.nih.gov/pubmed/18295389?ordinalpos=63&amp;itool=EntrezSystem2.PEntrez.Pubmed.Pubmed_ResultsPanel.Pubmed_RVDocSum" xr:uid="{00000000-0004-0000-0300-000082020000}"/>
    <hyperlink ref="D396" r:id="rId644" display="http://www.ncbi.nlm.nih.gov/entrez/viewer.fcgi?val=NM_004613.2&amp;dopt=gb" xr:uid="{00000000-0004-0000-0300-000083020000}"/>
    <hyperlink ref="C397" r:id="rId645" display="http://www.ncbi.nlm.nih.gov/entrez/query.fcgi?cmd=Retrieve&amp;db=pubmed&amp;dopt=Abstract&amp;list_uids=10438477" xr:uid="{00000000-0004-0000-0300-000084020000}"/>
    <hyperlink ref="D397" r:id="rId646" display="http://www.ncbi.nlm.nih.gov/entrez/viewer.fcgi?db=nuccore&amp;val=140560949" xr:uid="{00000000-0004-0000-0300-000085020000}"/>
    <hyperlink ref="C398" r:id="rId647" display="http://www.ncbi.nlm.nih.gov/entrez/query.fcgi?cmd=Retrieve&amp;db=pubmed&amp;dopt=Abstract&amp;list_uids=16397116&amp;query_hl=1&amp;itool=pubmed_docsum" xr:uid="{00000000-0004-0000-0300-000086020000}"/>
    <hyperlink ref="D398" r:id="rId648" display="http://www.ncbi.nlm.nih.gov/entrez/viewer.fcgi?db=nuccore&amp;val=31742506" xr:uid="{00000000-0004-0000-0300-000087020000}"/>
    <hyperlink ref="C399" r:id="rId649" display="http://www.ncbi.nlm.nih.gov/entrez/query.fcgi?cmd=Retrieve&amp;db=pubmed&amp;dopt=Abstract&amp;list_uids=8661045" xr:uid="{00000000-0004-0000-0300-000088020000}"/>
    <hyperlink ref="D399" r:id="rId650" display="http://www.ncbi.nlm.nih.gov/entrez/viewer.fcgi?db=nuccore&amp;val=91823270" xr:uid="{00000000-0004-0000-0300-000089020000}"/>
    <hyperlink ref="C402" r:id="rId651" display="http://www.ncbi.nlm.nih.gov/entrez/query.fcgi?cmd=Retrieve&amp;db=pubmed&amp;dopt=Abstract&amp;list_uids=16428624&amp;query_hl=16&amp;itool=pubmed_docsum" xr:uid="{00000000-0004-0000-0300-00008A020000}"/>
    <hyperlink ref="D402" r:id="rId652" display="http://www.ncbi.nlm.nih.gov/entrez/viewer.fcgi?db=nuccore&amp;val=14141174" xr:uid="{00000000-0004-0000-0300-00008B020000}"/>
    <hyperlink ref="C403" r:id="rId653" display="http://www.ncbi.nlm.nih.gov/entrez/query.fcgi?cmd=Retrieve&amp;db=pubmed&amp;dopt=Abstract&amp;list_uids=16428624&amp;query_hl=16&amp;itool=pubmed_docsum" xr:uid="{00000000-0004-0000-0300-00008C020000}"/>
    <hyperlink ref="D403" r:id="rId654" display="http://www.ncbi.nlm.nih.gov/entrez/viewer.fcgi?db=nuccore&amp;val=34452700" xr:uid="{00000000-0004-0000-0300-00008D020000}"/>
    <hyperlink ref="C404" r:id="rId655" display="http://www.ncbi.nlm.nih.gov/entrez/query.fcgi?cmd=Retrieve&amp;db=pubmed&amp;dopt=Abstract&amp;list_uids=15798210" xr:uid="{00000000-0004-0000-0300-00008E020000}"/>
    <hyperlink ref="D404" r:id="rId656" display="http://www.ncbi.nlm.nih.gov/entrez/viewer.fcgi?db=nuccore&amp;val=14589865" xr:uid="{00000000-0004-0000-0300-00008F020000}"/>
    <hyperlink ref="C405" r:id="rId657" display="http://www.ncbi.nlm.nih.gov/entrez/query.fcgi?cmd=Retrieve&amp;db=pubmed&amp;dopt=Abstract&amp;list_uids=9920738" xr:uid="{00000000-0004-0000-0300-000090020000}"/>
    <hyperlink ref="D405" r:id="rId658" display="http://www.ncbi.nlm.nih.gov/entrez/viewer.fcgi?db=nuccore&amp;val=9257231" xr:uid="{00000000-0004-0000-0300-000091020000}"/>
    <hyperlink ref="C406" r:id="rId659" display="http://www.ncbi.nlm.nih.gov/entrez/query.fcgi?cmd=Retrieve&amp;db=pubmed&amp;dopt=Abstract&amp;list_uids=15466196" xr:uid="{00000000-0004-0000-0300-000092020000}"/>
    <hyperlink ref="D406" r:id="rId660" display="http://www.ncbi.nlm.nih.gov/entrez/viewer.fcgi?db=nuccore&amp;val=4501988" xr:uid="{00000000-0004-0000-0300-000093020000}"/>
    <hyperlink ref="C407" r:id="rId661" display="http://www.ncbi.nlm.nih.gov/entrez/query.fcgi?cmd=Retrieve&amp;db=pubmed&amp;dopt=Abstract&amp;list_uids=12554789" xr:uid="{00000000-0004-0000-0300-000094020000}"/>
    <hyperlink ref="D407" r:id="rId662" display="http://www.ncbi.nlm.nih.gov/entrez/viewer.fcgi?db=nuccore&amp;val=157266297" xr:uid="{00000000-0004-0000-0300-000095020000}"/>
    <hyperlink ref="C408" r:id="rId663" display="http://www.ncbi.nlm.nih.gov/entrez/query.fcgi?cmd=Retrieve&amp;db=pubmed&amp;dopt=Abstract&amp;list_uids=9841227" xr:uid="{00000000-0004-0000-0300-000096020000}"/>
    <hyperlink ref="D408" r:id="rId664" display="http://www.ncbi.nlm.nih.gov/entrez/viewer.fcgi?db=nuccore&amp;val=41406053" xr:uid="{00000000-0004-0000-0300-000097020000}"/>
    <hyperlink ref="C409" r:id="rId665" display="http://www.ncbi.nlm.nih.gov/entrez/query.fcgi?cmd=Retrieve&amp;db=pubmed&amp;dopt=Abstract&amp;list_uids=16427049&amp;query_hl=1&amp;itool=pubmed_docsum" xr:uid="{00000000-0004-0000-0300-000098020000}"/>
    <hyperlink ref="D409" r:id="rId666" display="http://www.ncbi.nlm.nih.gov/entrez/viewer.fcgi?db=nuccore&amp;val=42544183" xr:uid="{00000000-0004-0000-0300-000099020000}"/>
    <hyperlink ref="C410" r:id="rId667" display="http://www.ncbi.nlm.nih.gov/entrez/query.fcgi?cmd=Retrieve&amp;db=pubmed&amp;dopt=Abstract&amp;list_uids=8036173" xr:uid="{00000000-0004-0000-0300-00009A020000}"/>
    <hyperlink ref="D410" r:id="rId668" display="http://www.ncbi.nlm.nih.gov/entrez/viewer.fcgi?db=nucleotide&amp;val=4557322" xr:uid="{00000000-0004-0000-0300-00009B020000}"/>
    <hyperlink ref="C411" r:id="rId669" display="http://www.ncbi.nlm.nih.gov/entrez/query.fcgi?db=pubmed&amp;cmd=Retrieve&amp;dopt=AbstractPlus&amp;list_uids=17477983&amp;query_hl=17&amp;itool=pubmed_docsum" xr:uid="{00000000-0004-0000-0300-00009C020000}"/>
    <hyperlink ref="D411" r:id="rId670" display="http://www.ncbi.nlm.nih.gov/entrez/viewer.fcgi?db=nuccore&amp;val=68161527" xr:uid="{00000000-0004-0000-0300-00009D020000}"/>
    <hyperlink ref="D412" r:id="rId671" display="http://www.ncbi.nlm.nih.gov/entrez/viewer.fcgi?db=nucleotide&amp;val=48762938" xr:uid="{00000000-0004-0000-0300-00009E020000}"/>
    <hyperlink ref="C413" r:id="rId672" display="http://www.ncbi.nlm.nih.gov/entrez/query.fcgi?db=pubmed&amp;cmd=Retrieve&amp;dopt=AbstractPlus&amp;list_uids=16987239&amp;query_hl=1&amp;itool=pubmed_docsum" xr:uid="{00000000-0004-0000-0300-00009F020000}"/>
    <hyperlink ref="D413" r:id="rId673" display="http://www.ncbi.nlm.nih.gov/entrez/viewer.fcgi?db=nuccore&amp;val=50659061" xr:uid="{00000000-0004-0000-0300-0000A0020000}"/>
    <hyperlink ref="C414" r:id="rId674" display="http://www.ncbi.nlm.nih.gov/entrez/query.fcgi?cmd=Retrieve&amp;db=pubmed&amp;dopt=Abstract&amp;list_uids=8662974" xr:uid="{00000000-0004-0000-0300-0000A1020000}"/>
    <hyperlink ref="D414" r:id="rId675" display="http://www.ncbi.nlm.nih.gov/entrez/viewer.fcgi?db=nuccore&amp;val=34304351" xr:uid="{00000000-0004-0000-0300-0000A2020000}"/>
    <hyperlink ref="C415" r:id="rId676" display="http://www.ncbi.nlm.nih.gov/entrez/query.fcgi?cmd=Retrieve&amp;db=pubmed&amp;dopt=Abstract&amp;list_uids=10961992" xr:uid="{00000000-0004-0000-0300-0000A3020000}"/>
    <hyperlink ref="D415" r:id="rId677" display="http://www.ncbi.nlm.nih.gov/entrez/viewer.fcgi?db=nucleotide&amp;val=119395733" xr:uid="{00000000-0004-0000-0300-0000A4020000}"/>
    <hyperlink ref="C416" r:id="rId678" display="http://www.ncbi.nlm.nih.gov/entrez/query.fcgi?db=pubmed&amp;cmd=Retrieve&amp;dopt=AbstractPlus&amp;list_uids=17341303&amp;query_hl=1&amp;itool=pubmed_docsum" xr:uid="{00000000-0004-0000-0300-0000A5020000}"/>
    <hyperlink ref="D416" r:id="rId679" display="http://www.ncbi.nlm.nih.gov/entrez/viewer.fcgi?db=nuccore&amp;val=21359948" xr:uid="{00000000-0004-0000-0300-0000A6020000}"/>
    <hyperlink ref="C417" r:id="rId680" display="http://www.ncbi.nlm.nih.gov/entrez/query.fcgi?cmd=Retrieve&amp;db=pubmed&amp;dopt=Abstract&amp;list_uids=12213581" xr:uid="{00000000-0004-0000-0300-0000A7020000}"/>
    <hyperlink ref="D417" r:id="rId681" display="http://www.ncbi.nlm.nih.gov/entrez/viewer.fcgi?db=nuccore&amp;val=15451855" xr:uid="{00000000-0004-0000-0300-0000A8020000}"/>
    <hyperlink ref="C418" r:id="rId682" display="http://www.ncbi.nlm.nih.gov/entrez/query.fcgi?cmd=Retrieve&amp;db=pubmed&amp;dopt=Abstract&amp;list_uids=12761501" xr:uid="{00000000-0004-0000-0300-0000A9020000}"/>
    <hyperlink ref="C419" r:id="rId683" display="http://www.ncbi.nlm.nih.gov/entrez/query.fcgi?cmd=Retrieve&amp;db=pubmed&amp;dopt=Abstract&amp;list_uids=12761501" xr:uid="{00000000-0004-0000-0300-0000AA020000}"/>
    <hyperlink ref="C420" r:id="rId684" display="http://www.ncbi.nlm.nih.gov/entrez/query.fcgi?cmd=Retrieve&amp;db=pubmed&amp;dopt=Abstract&amp;list_uids=12761501" xr:uid="{00000000-0004-0000-0300-0000AB020000}"/>
    <hyperlink ref="C421" r:id="rId685" display="http://www.ncbi.nlm.nih.gov/entrez/query.fcgi?cmd=Retrieve&amp;db=pubmed&amp;dopt=Abstract&amp;list_uids=12673201" xr:uid="{00000000-0004-0000-0300-0000AC020000}"/>
    <hyperlink ref="D421" r:id="rId686" tooltip="http://www.ncbi.nlm.nih.gov/entrez/viewer.fcgi?val=NM_000389" display="http://www.ncbi.nlm.nih.gov/entrez/viewer.fcgi?val=NM_000389" xr:uid="{00000000-0004-0000-0300-0000AD020000}"/>
    <hyperlink ref="C422" r:id="rId687" display="http://www.ncbi.nlm.nih.gov/entrez/query.fcgi?cmd=Retrieve&amp;db=pubmed&amp;dopt=Abstract&amp;list_uids=15350541" xr:uid="{00000000-0004-0000-0300-0000AE020000}"/>
    <hyperlink ref="D422" r:id="rId688" display="http://www.ncbi.nlm.nih.gov/entrez/viewer.fcgi?db=nuccore&amp;val=38455423" xr:uid="{00000000-0004-0000-0300-0000AF020000}"/>
    <hyperlink ref="D423" r:id="rId689" display="http://www.ncbi.nlm.nih.gov/entrez/viewer.fcgi?db=nucleotide&amp;val=48762933" xr:uid="{00000000-0004-0000-0300-0000B0020000}"/>
    <hyperlink ref="C424" r:id="rId690" display="http://www.ncbi.nlm.nih.gov/entrez/query.fcgi?cmd=Retrieve&amp;db=pubmed&amp;dopt=Abstract&amp;list_uids=15350541" xr:uid="{00000000-0004-0000-0300-0000B1020000}"/>
    <hyperlink ref="D424" r:id="rId691" display="http://www.ncbi.nlm.nih.gov/entrez/viewer.fcgi?db=nucleotide&amp;val=148223887" xr:uid="{00000000-0004-0000-0300-0000B2020000}"/>
    <hyperlink ref="D425" r:id="rId692" display="http://www.ncbi.nlm.nih.gov/entrez/viewer.fcgi?db=nucleotide&amp;val=77628152" xr:uid="{00000000-0004-0000-0300-0000B3020000}"/>
    <hyperlink ref="D426" r:id="rId693" display="http://www.ncbi.nlm.nih.gov/entrez/viewer.fcgi?db=nucleotide&amp;val=16950656" xr:uid="{00000000-0004-0000-0300-0000B4020000}"/>
    <hyperlink ref="C427" r:id="rId694" display="http://www.ncbi.nlm.nih.gov/entrez/query.fcgi?cmd=Retrieve&amp;db=pubmed&amp;dopt=Abstract&amp;list_uids=8661116" xr:uid="{00000000-0004-0000-0300-0000B5020000}"/>
    <hyperlink ref="D427" r:id="rId695" display="http://www.ncbi.nlm.nih.gov/entrez/viewer.fcgi?db=nucleotide&amp;val=16950657" xr:uid="{00000000-0004-0000-0300-0000B6020000}"/>
    <hyperlink ref="C428" r:id="rId696" display="http://www.ncbi.nlm.nih.gov/sites/entrez?Db=pubmed&amp;Cmd=ShowDetailView&amp;TermToSearch=18039708&amp;ordinalpos=42&amp;itool=EntrezSystem2.PEntrez.Pubmed.Pubmed_ResultsPanel.Pubmed_RVDocSum" xr:uid="{00000000-0004-0000-0300-0000B7020000}"/>
    <hyperlink ref="D428" r:id="rId697" display="http://www.ncbi.nlm.nih.gov/entrez/viewer.fcgi?db=nuccore&amp;val=119964722" xr:uid="{00000000-0004-0000-0300-0000B8020000}"/>
    <hyperlink ref="C429" r:id="rId698" display="http://www.ncbi.nlm.nih.gov/entrez/query.fcgi?cmd=Retrieve&amp;db=pubmed&amp;dopt=Abstract&amp;list_uids=16232120&amp;query_hl=1" xr:uid="{00000000-0004-0000-0300-0000B9020000}"/>
    <hyperlink ref="D429" r:id="rId699" display="http://www.ncbi.nlm.nih.gov/entrez/viewer.fcgi?db=nuccore&amp;val=10835168" xr:uid="{00000000-0004-0000-0300-0000BA020000}"/>
    <hyperlink ref="C430" r:id="rId700" display="http://www.ncbi.nlm.nih.gov/sites/entrez?Db=pubmed&amp;Cmd=ShowDetailView&amp;TermToSearch=11472979&amp;ordinalpos=3&amp;itool=EntrezSystem2.PEntrez.Pubmed.Pubmed_ResultsPanel.Pubmed_RVDocSum" xr:uid="{00000000-0004-0000-0300-0000BB020000}"/>
    <hyperlink ref="D430" r:id="rId701" display="http://www.ncbi.nlm.nih.gov/entrez/viewer.fcgi?db=nuccore&amp;val=31657130" xr:uid="{00000000-0004-0000-0300-0000BC020000}"/>
    <hyperlink ref="C431" r:id="rId702" display="http://www.ncbi.nlm.nih.gov/entrez/query.fcgi?cmd=Retrieve&amp;db=pubmed&amp;dopt=Abstract&amp;list_uids=10969841&amp;query_hl=26" xr:uid="{00000000-0004-0000-0300-0000BD020000}"/>
    <hyperlink ref="D431" r:id="rId703" display="http://www.ncbi.nlm.nih.gov/entrez/viewer.fcgi?db=nucleotide&amp;val=154800436" xr:uid="{00000000-0004-0000-0300-0000BE020000}"/>
    <hyperlink ref="C432" r:id="rId704" display="http://www.ncbi.nlm.nih.gov/entrez/query.fcgi?cmd=Retrieve&amp;db=pubmed&amp;dopt=Abstract&amp;list_uids=12213581" xr:uid="{00000000-0004-0000-0300-0000BF020000}"/>
    <hyperlink ref="D432" r:id="rId705" display="http://www.ncbi.nlm.nih.gov/entrez/viewer.fcgi?db=nuccore&amp;val=56119206" xr:uid="{00000000-0004-0000-0300-0000C0020000}"/>
    <hyperlink ref="C433" r:id="rId706" display="http://www.ncbi.nlm.nih.gov/entrez/query.fcgi?cmd=Retrieve&amp;db=pubmed&amp;dopt=Abstract&amp;list_uids=7744832" xr:uid="{00000000-0004-0000-0300-0000C1020000}"/>
    <hyperlink ref="D433" r:id="rId707" display="http://www.ncbi.nlm.nih.gov/entrez/viewer.fcgi?db=nucleotide&amp;val=10518504" xr:uid="{00000000-0004-0000-0300-0000C2020000}"/>
    <hyperlink ref="C434" r:id="rId708" display="http://www.ncbi.nlm.nih.gov/entrez/query.fcgi?cmd=Retrieve&amp;db=pubmed&amp;dopt=Abstract&amp;list_uids=7797515&amp;query_hl=36" xr:uid="{00000000-0004-0000-0300-0000C3020000}"/>
    <hyperlink ref="D434" r:id="rId709" display="http://www.ncbi.nlm.nih.gov/entrez/viewer.fcgi?db=nuccore&amp;val=56682958" xr:uid="{00000000-0004-0000-0300-0000C4020000}"/>
    <hyperlink ref="D435" r:id="rId710" display="http://www.ncbi.nlm.nih.gov/entrez/viewer.fcgi?db=nuccore&amp;val=86991435" xr:uid="{00000000-0004-0000-0300-0000C5020000}"/>
    <hyperlink ref="C436" r:id="rId711" display="http://www.ncbi.nlm.nih.gov/entrez/query.fcgi?cmd=Retrieve&amp;db=pubmed&amp;dopt=Abstract&amp;list_uids=15640523" xr:uid="{00000000-0004-0000-0300-0000C6020000}"/>
    <hyperlink ref="D436" r:id="rId712" display="http://www.ncbi.nlm.nih.gov/entrez/viewer.fcgi?db=nuccore&amp;val=49574535" xr:uid="{00000000-0004-0000-0300-0000C7020000}"/>
    <hyperlink ref="C437" r:id="rId713" display="http://www.ncbi.nlm.nih.gov/entrez/query.fcgi?cmd=Retrieve&amp;db=pubmed&amp;dopt=Abstract&amp;list_uids=12673201" xr:uid="{00000000-0004-0000-0300-0000C8020000}"/>
    <hyperlink ref="D437" r:id="rId714" display="http://www.ncbi.nlm.nih.gov/entrez/viewer.fcgi?db=nuccore&amp;val=45580728" xr:uid="{00000000-0004-0000-0300-0000C9020000}"/>
    <hyperlink ref="C438" r:id="rId715" display="http://www.ncbi.nlm.nih.gov/entrez/query.fcgi?cmd=Retrieve&amp;db=pubmed&amp;dopt=Abstract&amp;list_uids=8623933" xr:uid="{00000000-0004-0000-0300-0000CA020000}"/>
    <hyperlink ref="D438" r:id="rId716" display="http://www.ncbi.nlm.nih.gov/entrez/viewer.fcgi?db=nucleotide&amp;val=115430224" xr:uid="{00000000-0004-0000-0300-0000CB020000}"/>
    <hyperlink ref="C439" r:id="rId717" display="http://www.ncbi.nlm.nih.gov/entrez/query.fcgi?cmd=Retrieve&amp;db=pubmed&amp;dopt=Abstract&amp;list_uids=14741045" xr:uid="{00000000-0004-0000-0300-0000CC020000}"/>
    <hyperlink ref="D439" r:id="rId718" display="http://www.ncbi.nlm.nih.gov/entrez/viewer.fcgi?db=nuccore&amp;val=4503938" xr:uid="{00000000-0004-0000-0300-0000CD020000}"/>
    <hyperlink ref="D440" r:id="rId719" display="http://www.ncbi.nlm.nih.gov/entrez/viewer.fcgi?db=nuccore&amp;val=28302129" xr:uid="{00000000-0004-0000-0300-0000CE020000}"/>
    <hyperlink ref="C441" r:id="rId720" display="http://www.ncbi.nlm.nih.gov/entrez/query.fcgi?cmd=Search&amp;db=pubmed&amp;term=wang+z%2C+liebhaber+sa+1999&amp;tool=fuzzy&amp;ot=wang+z%2C+leibhaber+sa+1999" xr:uid="{00000000-0004-0000-0300-0000CF020000}"/>
    <hyperlink ref="D441" r:id="rId721" display="http://www.ncbi.nlm.nih.gov/entrez/viewer.fcgi?db=nuccore&amp;val=6633805" xr:uid="{00000000-0004-0000-0300-0000D0020000}"/>
    <hyperlink ref="C442" r:id="rId722" display="http://www.ncbi.nlm.nih.gov/entrez/query.fcgi?cmd=Retrieve&amp;db=pubmed&amp;dopt=Abstract&amp;list_uids=12239319" xr:uid="{00000000-0004-0000-0300-0000D1020000}"/>
    <hyperlink ref="D442" r:id="rId723" display="http://www.ncbi.nlm.nih.gov/entrez/viewer.fcgi?db=nuccore&amp;val=5803026" xr:uid="{00000000-0004-0000-0300-0000D2020000}"/>
    <hyperlink ref="C443" r:id="rId724" display="http://www.ncbi.nlm.nih.gov/sites/entrez?Db=pubmed&amp;Cmd=ShowDetailView&amp;TermToSearch=18021261&amp;ordinalpos=65&amp;itool=EntrezSystem2.PEntrez.Pubmed.Pubmed_ResultsPanel.Pubmed_RVDocSum" xr:uid="{00000000-0004-0000-0300-0000D3020000}"/>
    <hyperlink ref="D443" r:id="rId725" display="http://www.ncbi.nlm.nih.gov/entrez/viewer.fcgi?db=nuccore&amp;val=119395753" xr:uid="{00000000-0004-0000-0300-0000D4020000}"/>
    <hyperlink ref="C444" r:id="rId726" display="http://www.ncbi.nlm.nih.gov/entrez/query.fcgi?db=pubmed&amp;cmd=Retrieve&amp;dopt=AbstractPlus&amp;list_uids=16953216&amp;query_hl=1&amp;itool=pubmed_docsum" xr:uid="{00000000-0004-0000-0300-0000D5020000}"/>
    <hyperlink ref="D444" r:id="rId727" display="http://www.ncbi.nlm.nih.gov/entrez/viewer.fcgi?db=nuccore&amp;val=21361727" xr:uid="{00000000-0004-0000-0300-0000D6020000}"/>
    <hyperlink ref="C445" r:id="rId728" display="http://www.ncbi.nlm.nih.gov/entrez/query.fcgi?cmd=Retrieve&amp;db=pubmed&amp;dopt=Abstract&amp;list_uids=8700510" xr:uid="{00000000-0004-0000-0300-0000D7020000}"/>
    <hyperlink ref="D445" r:id="rId729" display="http://www.ncbi.nlm.nih.gov/entrez/viewer.fcgi?db=nuccore&amp;val=48255932" xr:uid="{00000000-0004-0000-0300-0000D8020000}"/>
    <hyperlink ref="C446" r:id="rId730" display="http://www.ncbi.nlm.nih.gov/sites/entrez?Db=pubmed&amp;Cmd=ShowDetailView&amp;TermToSearch=17909007&amp;ordinalpos=10&amp;itool=EntrezSystem2.PEntrez.Pubmed.Pubmed_ResultsPanel.Pubmed_RVDocSum" xr:uid="{00000000-0004-0000-0300-0000D9020000}"/>
    <hyperlink ref="D446" r:id="rId731" display="http://www.ncbi.nlm.nih.gov/entrez/viewer.fcgi?db=nuccore&amp;val=94721244" xr:uid="{00000000-0004-0000-0300-0000DA020000}"/>
    <hyperlink ref="C447" r:id="rId732" display="http://www.ncbi.nlm.nih.gov/entrez/query.fcgi?db=pubmed&amp;cmd=Retrieve&amp;dopt=AbstractPlus&amp;list_uids=17426251&amp;query_hl=1&amp;itool=pubmed_docsum" xr:uid="{00000000-0004-0000-0300-0000DB020000}"/>
    <hyperlink ref="D447" r:id="rId733" display="http://www.ncbi.nlm.nih.gov/entrez/viewer.fcgi?db=nuccore&amp;val=55925575" xr:uid="{00000000-0004-0000-0300-0000DC020000}"/>
    <hyperlink ref="C448" r:id="rId734" display="http://www.ncbi.nlm.nih.gov/entrez/query.fcgi?cmd=Retrieve&amp;db=pubmed&amp;dopt=Abstract&amp;list_uids=7525574" xr:uid="{00000000-0004-0000-0300-0000DD020000}"/>
    <hyperlink ref="D448" r:id="rId735" display="http://www.ncbi.nlm.nih.gov/entrez/viewer.fcgi?db=nuccore&amp;val=109148551" xr:uid="{00000000-0004-0000-0300-0000DE020000}"/>
    <hyperlink ref="C449" r:id="rId736" display="http://www.ncbi.nlm.nih.gov/entrez/query.fcgi?cmd=Retrieve&amp;db=pubmed&amp;dopt=Abstract&amp;list_uids=10887174" xr:uid="{00000000-0004-0000-0300-0000DF020000}"/>
    <hyperlink ref="D449" r:id="rId737" display="http://www.ncbi.nlm.nih.gov/entrez/viewer.fcgi?db=nuccore&amp;val=119703752" xr:uid="{00000000-0004-0000-0300-0000E0020000}"/>
    <hyperlink ref="C450" r:id="rId738" display="http://www.ncbi.nlm.nih.gov/entrez/query.fcgi?cmd=Retrieve&amp;db=pubmed&amp;dopt=Abstract&amp;list_uids=15060141" xr:uid="{00000000-0004-0000-0300-0000E1020000}"/>
    <hyperlink ref="D450" r:id="rId739" display="http://www.ncbi.nlm.nih.gov/entrez/viewer.fcgi?db=nuccore&amp;val=24430189" xr:uid="{00000000-0004-0000-0300-0000E2020000}"/>
    <hyperlink ref="C451" r:id="rId740" display="http://www.ncbi.nlm.nih.gov/entrez/query.fcgi?cmd=Retrieve&amp;db=pubmed&amp;dopt=Abstract&amp;list_uids=15935571&amp;query_hl=1" xr:uid="{00000000-0004-0000-0300-0000E3020000}"/>
    <hyperlink ref="D451" r:id="rId741" display="http://www.ncbi.nlm.nih.gov/entrez/viewer.fcgi?db=nucleotide&amp;val=54607119" xr:uid="{00000000-0004-0000-0300-0000E4020000}"/>
    <hyperlink ref="C452" r:id="rId742" display="http://www.ncbi.nlm.nih.gov/entrez/query.fcgi?cmd=Retrieve&amp;db=pubmed&amp;dopt=Abstract&amp;list_uids=7864166" xr:uid="{00000000-0004-0000-0300-0000E5020000}"/>
    <hyperlink ref="D452" r:id="rId743" display="http://www.ncbi.nlm.nih.gov/entrez/viewer.fcgi?db=nuccore&amp;val=119703754" xr:uid="{00000000-0004-0000-0300-0000E6020000}"/>
    <hyperlink ref="C453" r:id="rId744" display="http://www.ncbi.nlm.nih.gov/entrez/query.fcgi?cmd=Retrieve&amp;db=pubmed&amp;dopt=Abstract&amp;list_uids=16322095&amp;query_hl=51" xr:uid="{00000000-0004-0000-0300-0000E7020000}"/>
    <hyperlink ref="D453" r:id="rId745" display="http://www.ncbi.nlm.nih.gov/entrez/viewer.fcgi?db=nucleotide&amp;val=108936956" xr:uid="{00000000-0004-0000-0300-0000E8020000}"/>
    <hyperlink ref="C454" r:id="rId746" display="http://www.ncbi.nlm.nih.gov/entrez/query.fcgi?cmd=Retrieve&amp;db=pubmed&amp;dopt=Abstract&amp;list_uids=9030539" xr:uid="{00000000-0004-0000-0300-0000E9020000}"/>
    <hyperlink ref="D454" r:id="rId747" display="http://www.ncbi.nlm.nih.gov/entrez/viewer.fcgi?db=nucleotide&amp;val=9845514" xr:uid="{00000000-0004-0000-0300-0000EA020000}"/>
    <hyperlink ref="C455" r:id="rId748" display="http://www.ncbi.nlm.nih.gov/sites/entrez?Db=pubmed&amp;Cmd=ShowDetailView&amp;TermToSearch=17911593&amp;ordinalpos=27&amp;itool=EntrezSystem2.PEntrez.Pubmed.Pubmed_ResultsPanel.Pubmed_RVDocSum" xr:uid="{00000000-0004-0000-0300-0000EB020000}"/>
    <hyperlink ref="C456" r:id="rId749" display="http://www.ncbi.nlm.nih.gov/entrez/query.fcgi?db=pubmed&amp;cmd=Retrieve&amp;dopt=AbstractPlus&amp;list_uids=16885212&amp;query_hl=1&amp;itool=pubmed_docsum" xr:uid="{00000000-0004-0000-0300-0000EC020000}"/>
    <hyperlink ref="C457" r:id="rId750" display="http://www.ncbi.nlm.nih.gov/sites/entrez?Db=pubmed&amp;Cmd=ShowDetailView&amp;TermToSearch=17911593&amp;ordinalpos=27&amp;itool=EntrezSystem2.PEntrez.Pubmed.Pubmed_ResultsPanel.Pubmed_RVDocSum" xr:uid="{00000000-0004-0000-0300-0000ED020000}"/>
    <hyperlink ref="C458" r:id="rId751" display="http://www.ncbi.nlm.nih.gov/entrez/query.fcgi?cmd=Retrieve&amp;db=pubmed&amp;dopt=Abstract&amp;list_uids=10861849" xr:uid="{00000000-0004-0000-0300-0000EE020000}"/>
    <hyperlink ref="D458" r:id="rId752" display="http://www.ncbi.nlm.nih.gov/entrez/viewer.fcgi?db=nuccore&amp;val=20149554" xr:uid="{00000000-0004-0000-0300-0000EF020000}"/>
    <hyperlink ref="D459" r:id="rId753" display="http://www.ncbi.nlm.nih.gov/entrez/viewer.fcgi?db=nuccore&amp;val=116284391" xr:uid="{00000000-0004-0000-0300-0000F0020000}"/>
    <hyperlink ref="C460" r:id="rId754" display="http://www.ncbi.nlm.nih.gov/entrez/query.fcgi?cmd=Retrieve&amp;db=pubmed&amp;dopt=Abstract&amp;list_uids=16435391&amp;query_hl=16&amp;itool=pubmed_docsum" xr:uid="{00000000-0004-0000-0300-0000F1020000}"/>
    <hyperlink ref="D460" r:id="rId755" display="http://www.ncbi.nlm.nih.gov/entrez/viewer.fcgi?db=nucleotide&amp;val=68509929" xr:uid="{00000000-0004-0000-0300-0000F2020000}"/>
    <hyperlink ref="C461" r:id="rId756" display="http://www.ncbi.nlm.nih.gov/sites/entrez?Db=pubmed&amp;Cmd=ShowDetailView&amp;TermToSearch=17786924&amp;ordinalpos=3&amp;itool=EntrezSystem2.PEntrez.Pubmed.Pubmed_ResultsPanel.Pubmed_RVDocSum" xr:uid="{00000000-0004-0000-0300-0000F3020000}"/>
    <hyperlink ref="D461" r:id="rId757" display="http://www.ncbi.nlm.nih.gov/entrez/viewer.fcgi?db=nuccore&amp;val=115583684" xr:uid="{00000000-0004-0000-0300-0000F4020000}"/>
    <hyperlink ref="C462" r:id="rId758" display="http://www.ncbi.nlm.nih.gov/entrez/query.fcgi?cmd=Retrieve&amp;db=pubmed&amp;dopt=Abstract&amp;list_uids=15722553" xr:uid="{00000000-0004-0000-0300-0000F5020000}"/>
    <hyperlink ref="D462" r:id="rId759" display="http://www.ncbi.nlm.nih.gov/entrez/viewer.fcgi?db=nuccore&amp;val=116256480" xr:uid="{00000000-0004-0000-0300-0000F6020000}"/>
    <hyperlink ref="C463" r:id="rId760" display="http://www.ncbi.nlm.nih.gov/entrez/query.fcgi?cmd=Retrieve&amp;db=pubmed&amp;dopt=Abstract&amp;list_uids=14662866" xr:uid="{00000000-0004-0000-0300-0000F7020000}"/>
    <hyperlink ref="D463" r:id="rId761" display="http://www.ncbi.nlm.nih.gov/entrez/viewer.fcgi?db=nucleotide&amp;val=108936956" xr:uid="{00000000-0004-0000-0300-0000F8020000}"/>
    <hyperlink ref="C464" r:id="rId762" display="http://www.ncbi.nlm.nih.gov/entrez/query.fcgi?cmd=Retrieve&amp;db=pubmed&amp;dopt=Abstract&amp;list_uids=15527968" xr:uid="{00000000-0004-0000-0300-0000F9020000}"/>
    <hyperlink ref="D464" r:id="rId763" display="http://www.ncbi.nlm.nih.gov/entrez/viewer.fcgi?db=nuccore&amp;val=147903291" xr:uid="{00000000-0004-0000-0300-0000FA020000}"/>
    <hyperlink ref="C465" r:id="rId764" display="http://www.ncbi.nlm.nih.gov/entrez/query.fcgi?cmd=Retrieve&amp;db=pubmed&amp;dopt=Abstract&amp;list_uids=12801640" xr:uid="{00000000-0004-0000-0300-0000FB020000}"/>
    <hyperlink ref="D465" r:id="rId765" display="http://www.ncbi.nlm.nih.gov/entrez/viewer.fcgi?db=nuccore&amp;val=115298655" xr:uid="{00000000-0004-0000-0300-0000FC020000}"/>
    <hyperlink ref="C466" r:id="rId766" display="http://www.ncbi.nlm.nih.gov/entrez/query.fcgi?cmd=Retrieve&amp;db=pubmed&amp;dopt=Abstract&amp;list_uids=15944286&amp;query_hl=1" xr:uid="{00000000-0004-0000-0300-0000FD020000}"/>
    <hyperlink ref="D466" r:id="rId767" display="http://www.ncbi.nlm.nih.gov/entrez/viewer.fcgi?db=nuccore&amp;val=30581139" xr:uid="{00000000-0004-0000-0300-0000FE020000}"/>
    <hyperlink ref="C467" r:id="rId768" display="http://www.ncbi.nlm.nih.gov/entrez/query.fcgi?cmd=Retrieve&amp;db=pubmed&amp;dopt=Abstract&amp;list_uids=15944286&amp;query_hl=1" xr:uid="{00000000-0004-0000-0300-0000FF020000}"/>
    <hyperlink ref="D467" r:id="rId769" display="http://www.ncbi.nlm.nih.gov/entrez/viewer.fcgi?db=nuccore&amp;val=30410791" xr:uid="{00000000-0004-0000-0300-000000030000}"/>
    <hyperlink ref="C468" r:id="rId770" display="http://www.ncbi.nlm.nih.gov/entrez/query.fcgi?cmd=Retrieve&amp;db=pubmed&amp;dopt=Abstract&amp;list_uids=14963043" xr:uid="{00000000-0004-0000-0300-000001030000}"/>
    <hyperlink ref="D468" r:id="rId771" display="http://www.ncbi.nlm.nih.gov/entrez/viewer.fcgi?db=nucleotide&amp;val=10835158" xr:uid="{00000000-0004-0000-0300-000002030000}"/>
    <hyperlink ref="C469" r:id="rId772" display="http://www.ncbi.nlm.nih.gov/entrez/query.fcgi?cmd=Retrieve&amp;db=pubmed&amp;dopt=Abstract&amp;list_uids=9205117" xr:uid="{00000000-0004-0000-0300-000003030000}"/>
    <hyperlink ref="D469" r:id="rId773" display="http://www.ncbi.nlm.nih.gov/entrez/viewer.fcgi?db=nuccore&amp;val=81295799" xr:uid="{00000000-0004-0000-0300-000004030000}"/>
    <hyperlink ref="C470" r:id="rId774" display="http://www.ncbi.nlm.nih.gov/entrez/query.fcgi?cmd=Retrieve&amp;db=pubmed&amp;dopt=Abstract&amp;list_uids=12239319" xr:uid="{00000000-0004-0000-0300-000005030000}"/>
    <hyperlink ref="D470" r:id="rId775" display="http://www.ncbi.nlm.nih.gov/entrez/viewer.fcgi?db=nuccore&amp;val=4506330" xr:uid="{00000000-0004-0000-0300-000006030000}"/>
    <hyperlink ref="C471" r:id="rId776" display="http://www.ncbi.nlm.nih.gov/entrez/query.fcgi?cmd=Retrieve&amp;db=pubmed&amp;dopt=Abstract&amp;list_uids=12133954" xr:uid="{00000000-0004-0000-0300-000007030000}"/>
    <hyperlink ref="D471" r:id="rId777" display="http://www.ncbi.nlm.nih.gov/entrez/viewer.fcgi?db=nuccore&amp;val=133908619" xr:uid="{00000000-0004-0000-0300-000008030000}"/>
    <hyperlink ref="C472" r:id="rId778" display="http://www.ncbi.nlm.nih.gov/entrez/query.fcgi?cmd=Retrieve&amp;db=pubmed&amp;dopt=Abstract&amp;list_uids=12239319" xr:uid="{00000000-0004-0000-0300-000009030000}"/>
    <hyperlink ref="D472" r:id="rId779" display="http://www.ncbi.nlm.nih.gov/entrez/viewer.fcgi?db=nucleotide&amp;val=22095338" xr:uid="{00000000-0004-0000-0300-00000A030000}"/>
    <hyperlink ref="D473" r:id="rId780" display="http://www.ncbi.nlm.nih.gov/entrez/viewer.fcgi?db=nucleotide&amp;val=80861464" xr:uid="{00000000-0004-0000-0300-00000B030000}"/>
    <hyperlink ref="C474" r:id="rId781" display="http://www.ncbi.nlm.nih.gov/entrez/query.fcgi?cmd=Retrieve&amp;db=pubmed&amp;dopt=Abstract&amp;list_uids=11673260" xr:uid="{00000000-0004-0000-0300-00000C030000}"/>
    <hyperlink ref="D474" r:id="rId782" display="http://www.ncbi.nlm.nih.gov/entrez/viewer.fcgi?db=nuccore&amp;id=9506480" xr:uid="{00000000-0004-0000-0300-00000D030000}"/>
    <hyperlink ref="C475" r:id="rId783" display="http://www.ncbi.nlm.nih.gov/entrez/query.fcgi?cmd=Retrieve&amp;db=pubmed&amp;dopt=Abstract&amp;list_uids=7968369" xr:uid="{00000000-0004-0000-0300-00000E030000}"/>
    <hyperlink ref="D475" r:id="rId784" display="http://www.ncbi.nlm.nih.gov/entrez/viewer.fcgi?db=nuccore&amp;val=32483402" xr:uid="{00000000-0004-0000-0300-00000F030000}"/>
    <hyperlink ref="C476" r:id="rId785" display="http://www.ncbi.nlm.nih.gov/entrez/query.fcgi?cmd=Retrieve&amp;db=pubmed&amp;dopt=Abstract&amp;list_uids=11909978" xr:uid="{00000000-0004-0000-0300-000010030000}"/>
    <hyperlink ref="D476" r:id="rId786" display="http://www.ncbi.nlm.nih.gov/entrez/viewer.fcgi?db=nucleotide&amp;val=71834852" xr:uid="{00000000-0004-0000-0300-000011030000}"/>
    <hyperlink ref="C477" r:id="rId787" display="http://www.ncbi.nlm.nih.gov/entrez/query.fcgi?db=pubmed&amp;cmd=Retrieve&amp;dopt=AbstractPlus&amp;list_uids=17158870&amp;query_hl=3&amp;itool=pubmed_docsum" xr:uid="{00000000-0004-0000-0300-000012030000}"/>
    <hyperlink ref="D477" r:id="rId788" display="http://www.ncbi.nlm.nih.gov/entrez/viewer.fcgi?db=nucleotide&amp;val=110224474" xr:uid="{00000000-0004-0000-0300-000013030000}"/>
    <hyperlink ref="C478" r:id="rId789" display="http://www.ncbi.nlm.nih.gov/entrez/query.fcgi?db=pubmed&amp;cmd=Retrieve&amp;dopt=AbstractPlus&amp;list_uids=17244783&amp;query_hl=7&amp;itool=pubmed_docsum" xr:uid="{00000000-0004-0000-0300-000014030000}"/>
    <hyperlink ref="D478" r:id="rId790" display="http://www.ncbi.nlm.nih.gov/entrez/viewer.fcgi?db=nuccore&amp;val=4557840" xr:uid="{00000000-0004-0000-0300-000015030000}"/>
    <hyperlink ref="C479" r:id="rId791" display="http://www.ncbi.nlm.nih.gov/entrez/query.fcgi?db=pubmed&amp;cmd=Retrieve&amp;dopt=AbstractPlus&amp;list_uids=17244783&amp;query_hl=7&amp;itool=pubmed_docsum" xr:uid="{00000000-0004-0000-0300-000016030000}"/>
    <hyperlink ref="D479" r:id="rId792" display="http://www.ncbi.nlm.nih.gov/entrez/viewer.fcgi?db=nuccore&amp;val=151301079" xr:uid="{00000000-0004-0000-0300-000017030000}"/>
    <hyperlink ref="C480" r:id="rId793" display="http://www.ncbi.nlm.nih.gov/entrez/query.fcgi?db=pubmed&amp;cmd=Retrieve&amp;dopt=AbstractPlus&amp;list_uids=17244783&amp;query_hl=7&amp;itool=pubmed_docsum" xr:uid="{00000000-0004-0000-0300-000018030000}"/>
    <hyperlink ref="D480" r:id="rId794" display="http://www.ncbi.nlm.nih.gov/entrez/viewer.fcgi?db=nuccore&amp;val=5032026" xr:uid="{00000000-0004-0000-0300-000019030000}"/>
    <hyperlink ref="C481" r:id="rId795" display="http://www.ncbi.nlm.nih.gov/entrez/query.fcgi?cmd=Retrieve&amp;db=pubmed&amp;dopt=Abstract&amp;list_uids=12761501" xr:uid="{00000000-0004-0000-0300-00001A030000}"/>
    <hyperlink ref="D481" r:id="rId796" display="http://www.ncbi.nlm.nih.gov/entrez/viewer.fcgi?db=nucleotide&amp;val=93141034" xr:uid="{00000000-0004-0000-0300-00001B030000}"/>
    <hyperlink ref="C482" r:id="rId797" display="http://www.ncbi.nlm.nih.gov/entrez/query.fcgi?cmd=Retrieve&amp;db=pubmed&amp;dopt=Abstract&amp;list_uids=16697375&amp;query_hl=1&amp;itool=pubmed_docsum" xr:uid="{00000000-0004-0000-0300-00001C030000}"/>
    <hyperlink ref="D482" r:id="rId798" display="http://www.ncbi.nlm.nih.gov/entrez/viewer.fcgi?db=nuccore&amp;val=34147323" xr:uid="{00000000-0004-0000-0300-00001D030000}"/>
    <hyperlink ref="C483" r:id="rId799" display="http://www.ncbi.nlm.nih.gov/entrez/query.fcgi?cmd=Retrieve&amp;db=pubmed&amp;dopt=Abstract&amp;list_uids=12859951" xr:uid="{00000000-0004-0000-0300-00001E030000}"/>
    <hyperlink ref="D483" r:id="rId800" display="http://www.ncbi.nlm.nih.gov/entrez/viewer.fcgi?db=nuccore&amp;val=52352807" xr:uid="{00000000-0004-0000-0300-00001F030000}"/>
    <hyperlink ref="C484" r:id="rId801" display="http://www.ncbi.nlm.nih.gov/entrez/query.fcgi?cmd=Retrieve&amp;db=pubmed&amp;dopt=Abstract&amp;list_uids=16186799&amp;query_hl=19" xr:uid="{00000000-0004-0000-0300-000020030000}"/>
    <hyperlink ref="D484" r:id="rId802" display="http://www.ncbi.nlm.nih.gov/entrez/viewer.fcgi?db=nuccore&amp;val=4506924" xr:uid="{00000000-0004-0000-0300-000021030000}"/>
    <hyperlink ref="C485" r:id="rId803" display="http://www.ncbi.nlm.nih.gov/entrez/query.fcgi?db=pubmed&amp;cmd=Retrieve&amp;dopt=AbstractPlus&amp;list_uids=17396235&amp;query_hl=1&amp;itool=pubmed_docsum" xr:uid="{00000000-0004-0000-0300-000022030000}"/>
    <hyperlink ref="D485" r:id="rId804" display="http://www.ncbi.nlm.nih.gov/entrez/viewer.fcgi?db=nuccore&amp;val=25777644" xr:uid="{00000000-0004-0000-0300-000023030000}"/>
    <hyperlink ref="C486" r:id="rId805" display="http://www.ncbi.nlm.nih.gov/entrez/query.fcgi?db=pubmed&amp;cmd=Retrieve&amp;dopt=AbstractPlus&amp;list_uids=16902410&amp;query_hl=1&amp;itool=pubmed_docsum" xr:uid="{00000000-0004-0000-0300-000024030000}"/>
    <hyperlink ref="D486" r:id="rId806" display="http://www.ncbi.nlm.nih.gov/entrez/viewer.fcgi?db=nuccore&amp;val=16306594" xr:uid="{00000000-0004-0000-0300-000025030000}"/>
    <hyperlink ref="C487" r:id="rId807" display="http://www.ncbi.nlm.nih.gov/entrez/query.fcgi?cmd=Retrieve&amp;db=pubmed&amp;dopt=Abstract&amp;list_uids=15139970" xr:uid="{00000000-0004-0000-0300-000026030000}"/>
    <hyperlink ref="D487" r:id="rId808" display="http://www.ncbi.nlm.nih.gov/entrez/viewer.fcgi?db=nuccore&amp;val=28376651" xr:uid="{00000000-0004-0000-0300-000027030000}"/>
    <hyperlink ref="C488" r:id="rId809" display="http://www.ncbi.nlm.nih.gov/entrez/query.fcgi?cmd=Retrieve&amp;db=pubmed&amp;dopt=Abstract&amp;list_uids=15051482" xr:uid="{00000000-0004-0000-0300-000028030000}"/>
    <hyperlink ref="D488" r:id="rId810" display="http://www.ncbi.nlm.nih.gov/entrez/viewer.fcgi?db=nuccore&amp;val=4502386" xr:uid="{00000000-0004-0000-0300-000029030000}"/>
    <hyperlink ref="C489" r:id="rId811" display="http://www.ncbi.nlm.nih.gov/entrez/query.fcgi?db=pubmed&amp;cmd=Retrieve&amp;dopt=AbstractPlus&amp;list_uids=17258784&amp;query_hl=4&amp;itool=pubmed_docsum" xr:uid="{00000000-0004-0000-0300-00002A030000}"/>
    <hyperlink ref="D489" r:id="rId812" display="http://www.ncbi.nlm.nih.gov/entrez/viewer.fcgi?db=nuccore&amp;val=48949850" xr:uid="{00000000-0004-0000-0300-00002B030000}"/>
    <hyperlink ref="C490" r:id="rId813" display="http://www.ncbi.nlm.nih.gov/entrez/query.fcgi?cmd=Retrieve&amp;db=pubmed&amp;dopt=Abstract&amp;list_uids=10329676" xr:uid="{00000000-0004-0000-0300-00002C030000}"/>
    <hyperlink ref="D490" r:id="rId814" display="http://www.ncbi.nlm.nih.gov/entrez/viewer.fcgi?db=nuccore&amp;val=38201674" xr:uid="{00000000-0004-0000-0300-00002D030000}"/>
    <hyperlink ref="C491" r:id="rId815" display="http://www.ncbi.nlm.nih.gov/entrez/query.fcgi?cmd=Retrieve&amp;db=pubmed&amp;dopt=Abstract&amp;list_uids=15907840&amp;query_hl=1" xr:uid="{00000000-0004-0000-0300-00002E030000}"/>
    <hyperlink ref="D491" r:id="rId816" display="http://www.ncbi.nlm.nih.gov/entrez/viewer.fcgi?db=nuccore&amp;val=110082729" xr:uid="{00000000-0004-0000-0300-00002F030000}"/>
    <hyperlink ref="C492" r:id="rId817" display="http://www.ncbi.nlm.nih.gov/entrez/query.fcgi?cmd=Retrieve&amp;db=pubmed&amp;dopt=Abstract&amp;list_uids=16168386&amp;query_hl=1" xr:uid="{00000000-0004-0000-0300-000030030000}"/>
    <hyperlink ref="D492" r:id="rId818" display="http://www.ncbi.nlm.nih.gov/entrez/viewer.fcgi?db=nuccore&amp;val=88999598" xr:uid="{00000000-0004-0000-0300-000031030000}"/>
    <hyperlink ref="D493" r:id="rId819" display="http://www.ncbi.nlm.nih.gov/entrez/viewer.fcgi?db=nuccore&amp;val=31543803" xr:uid="{00000000-0004-0000-0300-000032030000}"/>
    <hyperlink ref="C494" r:id="rId820" display="http://www.ncbi.nlm.nih.gov/entrez/query.fcgi?cmd=Retrieve&amp;db=pubmed&amp;dopt=Abstract&amp;list_uids=15663777" xr:uid="{00000000-0004-0000-0300-000033030000}"/>
    <hyperlink ref="D494" r:id="rId821" display="http://www.ncbi.nlm.nih.gov/entrez/viewer.fcgi?db=nucleotide&amp;val=21536430" xr:uid="{00000000-0004-0000-0300-000034030000}"/>
    <hyperlink ref="C495" r:id="rId822" display="http://www.ncbi.nlm.nih.gov/entrez/query.fcgi?cmd=Retrieve&amp;db=pubmed&amp;dopt=Abstract&amp;list_uids=14960149" xr:uid="{00000000-0004-0000-0300-000035030000}"/>
    <hyperlink ref="D495" r:id="rId823" display="http://www.ncbi.nlm.nih.gov/entrez/viewer.fcgi?db=nuccore&amp;val=29789055" xr:uid="{00000000-0004-0000-0300-000036030000}"/>
    <hyperlink ref="C496" r:id="rId824" display="http://www.ncbi.nlm.nih.gov/entrez/query.fcgi?db=pubmed&amp;cmd=Retrieve&amp;dopt=AbstractPlus&amp;list_uids=16709572&amp;query_hl=1&amp;itool=pubmed_docsum" xr:uid="{00000000-0004-0000-0300-000037030000}"/>
    <hyperlink ref="D496" r:id="rId825" display="http://www.ncbi.nlm.nih.gov/entrez/viewer.fcgi?db=nuccore&amp;val=93141224" xr:uid="{00000000-0004-0000-0300-000038030000}"/>
    <hyperlink ref="C497" r:id="rId826" display="http://www.ncbi.nlm.nih.gov/entrez/query.fcgi?cmd=Retrieve&amp;db=pubmed&amp;dopt=Abstract&amp;list_uids=12239319" xr:uid="{00000000-0004-0000-0300-000039030000}"/>
    <hyperlink ref="D497" r:id="rId827" display="http://www.ncbi.nlm.nih.gov/entrez/viewer.fcgi?db=nuccore&amp;val=150417997" xr:uid="{00000000-0004-0000-0300-00003A030000}"/>
    <hyperlink ref="C498" r:id="rId828" display="http://www.ncbi.nlm.nih.gov/entrez/query.fcgi?cmd=Retrieve&amp;db=pubmed&amp;dopt=Abstract&amp;list_uids=10051468" xr:uid="{00000000-0004-0000-0300-00003B030000}"/>
    <hyperlink ref="D498" r:id="rId829" display="http://www.ncbi.nlm.nih.gov/entrez/viewer.fcgi?db=nuccore&amp;val=13259540" xr:uid="{00000000-0004-0000-0300-00003C030000}"/>
    <hyperlink ref="C499" r:id="rId830" display="http://www.ncbi.nlm.nih.gov/entrez/query.fcgi?cmd=Retrieve&amp;db=pubmed&amp;dopt=Abstract&amp;list_uids=15140401" xr:uid="{00000000-0004-0000-0300-00003D030000}"/>
    <hyperlink ref="D499" r:id="rId831" display="http://www.ncbi.nlm.nih.gov/entrez/viewer.fcgi?db=nuccore&amp;val=49619236" xr:uid="{00000000-0004-0000-0300-00003E030000}"/>
    <hyperlink ref="C500" r:id="rId832" display="http://www.ncbi.nlm.nih.gov/entrez/query.fcgi?cmd=Retrieve&amp;db=pubmed&amp;dopt=Abstract&amp;list_uids=15243130" xr:uid="{00000000-0004-0000-0300-00003F030000}"/>
    <hyperlink ref="D500" r:id="rId833" display="http://www.ncbi.nlm.nih.gov/entrez/viewer.fcgi?db=nuccore&amp;val=74099700" xr:uid="{00000000-0004-0000-0300-000040030000}"/>
    <hyperlink ref="D503" r:id="rId834" display="http://www.ncbi.nlm.nih.gov/entrez/viewer.fcgi?db=nucleotide&amp;val=62414288" xr:uid="{00000000-0004-0000-0300-000041030000}"/>
    <hyperlink ref="C504" r:id="rId835" display="http://www.ncbi.nlm.nih.gov/entrez/query.fcgi?cmd=Retrieve&amp;db=pubmed&amp;dopt=Abstract&amp;list_uids=7493948" xr:uid="{00000000-0004-0000-0300-000042030000}"/>
    <hyperlink ref="D504" r:id="rId836" display="http://www.ncbi.nlm.nih.gov/entrez/viewer.fcgi?db=nucleotide&amp;val=50363216" xr:uid="{00000000-0004-0000-0300-000043030000}"/>
    <hyperlink ref="C505" r:id="rId837" display="http://www.ncbi.nlm.nih.gov/entrez/query.fcgi?cmd=Retrieve&amp;db=pubmed&amp;dopt=Abstract&amp;list_uids=7675306" xr:uid="{00000000-0004-0000-0300-000044030000}"/>
    <hyperlink ref="D505" r:id="rId838" display="http://www.ncbi.nlm.nih.gov/entrez/viewer.fcgi?db=nucleotide&amp;val=4504152" xr:uid="{00000000-0004-0000-0300-000045030000}"/>
    <hyperlink ref="C508" r:id="rId839" display="http://www.ncbi.nlm.nih.gov/entrez/query.fcgi?cmd=Retrieve&amp;db=pubmed&amp;dopt=Abstract&amp;list_uids=2148290" xr:uid="{00000000-0004-0000-0300-000046030000}"/>
    <hyperlink ref="C509" r:id="rId840" display="http://www.ncbi.nlm.nih.gov/entrez/query.fcgi?cmd=Retrieve&amp;db=pubmed&amp;dopt=Abstract&amp;list_uids=8627783" xr:uid="{00000000-0004-0000-0300-000047030000}"/>
    <hyperlink ref="C510" r:id="rId841" display="http://www.ncbi.nlm.nih.gov/entrez/query.fcgi?cmd=Retrieve&amp;db=pubmed&amp;dopt=Abstract&amp;list_uids=9527918" xr:uid="{00000000-0004-0000-0300-000048030000}"/>
    <hyperlink ref="C511" r:id="rId842" display="http://www.ncbi.nlm.nih.gov/entrez/query.fcgi?cmd=Retrieve&amp;db=pubmed&amp;dopt=Abstract&amp;list_uids=2556267" xr:uid="{00000000-0004-0000-0300-000049030000}"/>
    <hyperlink ref="C512" r:id="rId843" display="http://www.ncbi.nlm.nih.gov/entrez/query.fcgi?cmd=Retrieve&amp;db=pubmed&amp;dopt=Abstract&amp;list_uids=9271588" xr:uid="{00000000-0004-0000-0300-00004A030000}"/>
    <hyperlink ref="C513" r:id="rId844" display="http://www.ncbi.nlm.nih.gov/entrez/query.fcgi?cmd=Retrieve&amp;db=pubmed&amp;dopt=Abstract&amp;list_uids=12234098" xr:uid="{00000000-0004-0000-0300-00004B030000}"/>
    <hyperlink ref="C516" r:id="rId845" display="http://www.ncbi.nlm.nih.gov/entrez/query.fcgi?cmd=Retrieve&amp;db=pubmed&amp;dopt=Abstract&amp;list_uids=8388103" xr:uid="{00000000-0004-0000-0300-00004C030000}"/>
    <hyperlink ref="C517" r:id="rId846" display="http://www.ncbi.nlm.nih.gov/entrez/query.fcgi?cmd=Retrieve&amp;db=pubmed&amp;dopt=Abstract&amp;list_uids=10873747" xr:uid="{00000000-0004-0000-0300-00004D030000}"/>
    <hyperlink ref="C518" r:id="rId847" display="http://www.ncbi.nlm.nih.gov/entrez/query.fcgi?cmd=Retrieve&amp;db=pubmed&amp;dopt=Abstract&amp;list_uids=8474179" xr:uid="{00000000-0004-0000-0300-00004E030000}"/>
    <hyperlink ref="C519" r:id="rId848" display="http://www.ncbi.nlm.nih.gov/entrez/query.fcgi?cmd=Retrieve&amp;db=pubmed&amp;dopt=Abstract&amp;list_uids=2556264" xr:uid="{00000000-0004-0000-0300-00004F03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56"/>
  <sheetViews>
    <sheetView topLeftCell="A7" workbookViewId="0">
      <selection activeCell="G6" sqref="G6"/>
    </sheetView>
  </sheetViews>
  <sheetFormatPr defaultRowHeight="15" x14ac:dyDescent="0.25"/>
  <sheetData>
    <row r="2" spans="1:5" x14ac:dyDescent="0.25">
      <c r="A2" t="s">
        <v>19547</v>
      </c>
    </row>
    <row r="4" spans="1:5" ht="25.5" x14ac:dyDescent="0.25">
      <c r="A4" s="70" t="s">
        <v>17359</v>
      </c>
      <c r="B4" s="71" t="s">
        <v>17360</v>
      </c>
      <c r="C4" s="71" t="s">
        <v>17361</v>
      </c>
      <c r="D4" s="72" t="s">
        <v>17818</v>
      </c>
      <c r="E4" s="72" t="s">
        <v>17363</v>
      </c>
    </row>
    <row r="5" spans="1:5" ht="45" x14ac:dyDescent="0.25">
      <c r="A5" s="73" t="s">
        <v>18453</v>
      </c>
      <c r="B5" s="74" t="s">
        <v>18454</v>
      </c>
      <c r="C5" s="76" t="s">
        <v>18455</v>
      </c>
      <c r="D5" s="77" t="s">
        <v>18456</v>
      </c>
      <c r="E5" s="78" t="s">
        <v>18457</v>
      </c>
    </row>
    <row r="6" spans="1:5" ht="45" x14ac:dyDescent="0.25">
      <c r="A6" s="79" t="s">
        <v>18458</v>
      </c>
      <c r="B6" s="80" t="s">
        <v>18459</v>
      </c>
      <c r="C6" s="81" t="s">
        <v>18460</v>
      </c>
      <c r="D6" s="77" t="s">
        <v>18461</v>
      </c>
      <c r="E6" s="78" t="s">
        <v>18462</v>
      </c>
    </row>
    <row r="7" spans="1:5" ht="30" x14ac:dyDescent="0.25">
      <c r="A7" s="73" t="s">
        <v>18463</v>
      </c>
      <c r="B7" s="74" t="s">
        <v>18464</v>
      </c>
      <c r="C7" s="76" t="s">
        <v>18465</v>
      </c>
      <c r="D7" s="77" t="s">
        <v>18466</v>
      </c>
      <c r="E7" s="78" t="s">
        <v>18467</v>
      </c>
    </row>
    <row r="8" spans="1:5" ht="60" x14ac:dyDescent="0.25">
      <c r="A8" s="73" t="s">
        <v>18468</v>
      </c>
      <c r="B8" s="74" t="s">
        <v>18469</v>
      </c>
      <c r="C8" s="76" t="s">
        <v>18470</v>
      </c>
      <c r="D8" s="77" t="s">
        <v>18471</v>
      </c>
      <c r="E8" s="78" t="s">
        <v>18472</v>
      </c>
    </row>
    <row r="9" spans="1:5" ht="45" x14ac:dyDescent="0.25">
      <c r="A9" s="73" t="s">
        <v>18473</v>
      </c>
      <c r="B9" s="74" t="s">
        <v>18474</v>
      </c>
      <c r="C9" s="76" t="s">
        <v>18475</v>
      </c>
      <c r="D9" s="77" t="s">
        <v>18476</v>
      </c>
      <c r="E9" s="78" t="s">
        <v>18477</v>
      </c>
    </row>
    <row r="10" spans="1:5" ht="30" x14ac:dyDescent="0.25">
      <c r="A10" s="73" t="s">
        <v>18478</v>
      </c>
      <c r="B10" s="74" t="s">
        <v>18479</v>
      </c>
      <c r="C10" s="76" t="s">
        <v>18480</v>
      </c>
      <c r="D10" s="77" t="s">
        <v>18481</v>
      </c>
      <c r="E10" s="78" t="s">
        <v>18478</v>
      </c>
    </row>
    <row r="11" spans="1:5" ht="33.75" x14ac:dyDescent="0.25">
      <c r="A11" s="73" t="s">
        <v>18482</v>
      </c>
      <c r="B11" s="74" t="s">
        <v>18483</v>
      </c>
      <c r="C11" s="76" t="s">
        <v>18484</v>
      </c>
      <c r="D11" s="77" t="s">
        <v>18485</v>
      </c>
      <c r="E11" s="78" t="s">
        <v>18486</v>
      </c>
    </row>
    <row r="12" spans="1:5" ht="30" x14ac:dyDescent="0.25">
      <c r="A12" s="73" t="s">
        <v>18487</v>
      </c>
      <c r="B12" s="74" t="s">
        <v>18483</v>
      </c>
      <c r="C12" s="76" t="s">
        <v>18488</v>
      </c>
      <c r="D12" s="77" t="s">
        <v>18489</v>
      </c>
      <c r="E12" s="78" t="s">
        <v>18490</v>
      </c>
    </row>
    <row r="13" spans="1:5" ht="30" x14ac:dyDescent="0.25">
      <c r="A13" s="73" t="s">
        <v>18491</v>
      </c>
      <c r="B13" s="74" t="s">
        <v>18483</v>
      </c>
      <c r="C13" s="76" t="s">
        <v>18492</v>
      </c>
      <c r="D13" s="77" t="s">
        <v>18493</v>
      </c>
      <c r="E13" s="78" t="s">
        <v>18494</v>
      </c>
    </row>
    <row r="14" spans="1:5" ht="78.75" x14ac:dyDescent="0.25">
      <c r="A14" s="73" t="s">
        <v>18495</v>
      </c>
      <c r="B14" s="74" t="s">
        <v>18483</v>
      </c>
      <c r="C14" s="75" t="s">
        <v>18496</v>
      </c>
      <c r="D14" s="77" t="s">
        <v>18497</v>
      </c>
      <c r="E14" s="78" t="s">
        <v>18498</v>
      </c>
    </row>
    <row r="15" spans="1:5" ht="30" x14ac:dyDescent="0.25">
      <c r="A15" s="79" t="s">
        <v>18499</v>
      </c>
      <c r="B15" s="80" t="s">
        <v>18500</v>
      </c>
      <c r="C15" s="81" t="s">
        <v>17527</v>
      </c>
      <c r="D15" s="77" t="s">
        <v>18501</v>
      </c>
      <c r="E15" s="78" t="s">
        <v>18502</v>
      </c>
    </row>
    <row r="16" spans="1:5" ht="45" x14ac:dyDescent="0.25">
      <c r="A16" s="73" t="s">
        <v>18503</v>
      </c>
      <c r="B16" s="74" t="s">
        <v>18504</v>
      </c>
      <c r="C16" s="76" t="s">
        <v>18505</v>
      </c>
      <c r="D16" s="77" t="s">
        <v>18506</v>
      </c>
      <c r="E16" s="78" t="s">
        <v>18507</v>
      </c>
    </row>
    <row r="17" spans="1:5" ht="33.75" x14ac:dyDescent="0.25">
      <c r="A17" s="73" t="s">
        <v>18508</v>
      </c>
      <c r="B17" s="74" t="s">
        <v>18509</v>
      </c>
      <c r="C17" s="76" t="s">
        <v>18510</v>
      </c>
      <c r="D17" s="77" t="s">
        <v>18511</v>
      </c>
      <c r="E17" s="78" t="s">
        <v>18512</v>
      </c>
    </row>
    <row r="18" spans="1:5" ht="30" x14ac:dyDescent="0.25">
      <c r="A18" s="73" t="s">
        <v>18513</v>
      </c>
      <c r="B18" s="74" t="s">
        <v>18514</v>
      </c>
      <c r="C18" s="76" t="s">
        <v>18515</v>
      </c>
      <c r="D18" s="77" t="s">
        <v>18516</v>
      </c>
      <c r="E18" s="78" t="s">
        <v>18517</v>
      </c>
    </row>
    <row r="19" spans="1:5" ht="33.75" x14ac:dyDescent="0.25">
      <c r="A19" s="73" t="s">
        <v>18518</v>
      </c>
      <c r="B19" s="74" t="s">
        <v>18519</v>
      </c>
      <c r="C19" s="76" t="s">
        <v>18520</v>
      </c>
      <c r="D19" s="77" t="s">
        <v>18521</v>
      </c>
      <c r="E19" s="78" t="s">
        <v>18522</v>
      </c>
    </row>
    <row r="20" spans="1:5" ht="67.5" x14ac:dyDescent="0.25">
      <c r="A20" s="73" t="s">
        <v>18523</v>
      </c>
      <c r="B20" s="74" t="s">
        <v>18524</v>
      </c>
      <c r="C20" s="76" t="s">
        <v>18525</v>
      </c>
      <c r="D20" s="77" t="s">
        <v>18526</v>
      </c>
      <c r="E20" s="78" t="s">
        <v>18527</v>
      </c>
    </row>
    <row r="21" spans="1:5" ht="56.25" x14ac:dyDescent="0.25">
      <c r="A21" s="73" t="s">
        <v>18528</v>
      </c>
      <c r="B21" s="74" t="s">
        <v>18529</v>
      </c>
      <c r="C21" s="76" t="s">
        <v>18374</v>
      </c>
      <c r="D21" s="77" t="s">
        <v>18530</v>
      </c>
      <c r="E21" s="78" t="s">
        <v>18531</v>
      </c>
    </row>
    <row r="22" spans="1:5" ht="45" x14ac:dyDescent="0.25">
      <c r="A22" s="73" t="s">
        <v>18532</v>
      </c>
      <c r="B22" s="74" t="s">
        <v>18533</v>
      </c>
      <c r="C22" s="76" t="s">
        <v>18534</v>
      </c>
      <c r="D22" s="77" t="s">
        <v>18535</v>
      </c>
      <c r="E22" s="78" t="s">
        <v>18536</v>
      </c>
    </row>
    <row r="23" spans="1:5" ht="45" x14ac:dyDescent="0.25">
      <c r="A23" s="73" t="s">
        <v>18537</v>
      </c>
      <c r="B23" s="74" t="s">
        <v>18538</v>
      </c>
      <c r="C23" s="76" t="s">
        <v>18539</v>
      </c>
      <c r="D23" s="77" t="s">
        <v>18540</v>
      </c>
      <c r="E23" s="78" t="s">
        <v>18541</v>
      </c>
    </row>
    <row r="24" spans="1:5" ht="101.25" x14ac:dyDescent="0.25">
      <c r="A24" s="73" t="s">
        <v>18542</v>
      </c>
      <c r="B24" s="74" t="s">
        <v>18543</v>
      </c>
      <c r="C24" s="75" t="s">
        <v>19546</v>
      </c>
      <c r="D24" s="77" t="s">
        <v>18545</v>
      </c>
      <c r="E24" s="78" t="s">
        <v>18546</v>
      </c>
    </row>
    <row r="25" spans="1:5" ht="45" x14ac:dyDescent="0.25">
      <c r="A25" s="79" t="s">
        <v>18547</v>
      </c>
      <c r="B25" s="80" t="s">
        <v>18479</v>
      </c>
      <c r="C25" s="81" t="s">
        <v>18548</v>
      </c>
      <c r="D25" s="77" t="s">
        <v>18549</v>
      </c>
      <c r="E25" s="78" t="s">
        <v>18547</v>
      </c>
    </row>
    <row r="26" spans="1:5" ht="45" x14ac:dyDescent="0.25">
      <c r="A26" s="73" t="s">
        <v>18550</v>
      </c>
      <c r="B26" s="74" t="s">
        <v>18551</v>
      </c>
      <c r="C26" s="75" t="s">
        <v>18552</v>
      </c>
      <c r="D26" s="77" t="s">
        <v>18553</v>
      </c>
      <c r="E26" s="78" t="s">
        <v>18554</v>
      </c>
    </row>
    <row r="27" spans="1:5" ht="45" x14ac:dyDescent="0.25">
      <c r="A27" s="73" t="s">
        <v>18555</v>
      </c>
      <c r="B27" s="74" t="s">
        <v>18556</v>
      </c>
      <c r="C27" s="76" t="s">
        <v>18557</v>
      </c>
      <c r="D27" s="77" t="s">
        <v>18558</v>
      </c>
      <c r="E27" s="78" t="s">
        <v>18559</v>
      </c>
    </row>
    <row r="28" spans="1:5" ht="67.5" x14ac:dyDescent="0.25">
      <c r="A28" s="73" t="s">
        <v>18560</v>
      </c>
      <c r="B28" s="74" t="s">
        <v>18561</v>
      </c>
      <c r="C28" s="75" t="s">
        <v>18562</v>
      </c>
      <c r="D28" s="77" t="s">
        <v>18563</v>
      </c>
      <c r="E28" s="78" t="s">
        <v>18564</v>
      </c>
    </row>
    <row r="29" spans="1:5" ht="45" x14ac:dyDescent="0.25">
      <c r="A29" s="73" t="s">
        <v>18565</v>
      </c>
      <c r="B29" s="74" t="s">
        <v>18566</v>
      </c>
      <c r="C29" s="76" t="s">
        <v>18567</v>
      </c>
      <c r="D29" s="77" t="s">
        <v>18568</v>
      </c>
      <c r="E29" s="78" t="s">
        <v>18569</v>
      </c>
    </row>
    <row r="30" spans="1:5" ht="30" x14ac:dyDescent="0.25">
      <c r="A30" s="111" t="s">
        <v>18570</v>
      </c>
      <c r="B30" s="111" t="s">
        <v>18571</v>
      </c>
      <c r="C30" s="82" t="s">
        <v>18572</v>
      </c>
      <c r="D30" s="114" t="s">
        <v>18573</v>
      </c>
      <c r="E30" s="115" t="s">
        <v>18574</v>
      </c>
    </row>
    <row r="31" spans="1:5" ht="30" x14ac:dyDescent="0.25">
      <c r="A31" s="112"/>
      <c r="B31" s="112"/>
      <c r="C31" s="82" t="s">
        <v>18575</v>
      </c>
      <c r="D31" s="114"/>
      <c r="E31" s="115"/>
    </row>
    <row r="32" spans="1:5" ht="45" x14ac:dyDescent="0.25">
      <c r="A32" s="113"/>
      <c r="B32" s="113"/>
      <c r="C32" s="76" t="s">
        <v>18576</v>
      </c>
      <c r="D32" s="114"/>
      <c r="E32" s="115"/>
    </row>
    <row r="33" spans="1:5" ht="33.75" x14ac:dyDescent="0.25">
      <c r="A33" s="73" t="s">
        <v>18577</v>
      </c>
      <c r="B33" s="74" t="s">
        <v>18571</v>
      </c>
      <c r="C33" s="76" t="s">
        <v>18578</v>
      </c>
      <c r="D33" s="77" t="s">
        <v>18579</v>
      </c>
      <c r="E33" s="78" t="s">
        <v>18580</v>
      </c>
    </row>
    <row r="34" spans="1:5" ht="30" x14ac:dyDescent="0.25">
      <c r="A34" s="73" t="s">
        <v>18581</v>
      </c>
      <c r="B34" s="74" t="s">
        <v>18483</v>
      </c>
      <c r="C34" s="76" t="s">
        <v>18582</v>
      </c>
      <c r="D34" s="77" t="s">
        <v>18583</v>
      </c>
      <c r="E34" s="78" t="s">
        <v>18584</v>
      </c>
    </row>
    <row r="35" spans="1:5" ht="45" x14ac:dyDescent="0.25">
      <c r="A35" s="73" t="s">
        <v>18585</v>
      </c>
      <c r="B35" s="74" t="s">
        <v>18586</v>
      </c>
      <c r="C35" s="83" t="s">
        <v>18587</v>
      </c>
      <c r="D35" s="77" t="s">
        <v>18588</v>
      </c>
      <c r="E35" s="78" t="s">
        <v>18589</v>
      </c>
    </row>
    <row r="36" spans="1:5" ht="56.25" x14ac:dyDescent="0.25">
      <c r="A36" s="73" t="s">
        <v>18590</v>
      </c>
      <c r="B36" s="74" t="s">
        <v>18591</v>
      </c>
      <c r="C36" s="76" t="s">
        <v>18592</v>
      </c>
      <c r="D36" s="77" t="s">
        <v>18593</v>
      </c>
      <c r="E36" s="78" t="s">
        <v>18594</v>
      </c>
    </row>
    <row r="37" spans="1:5" ht="33.75" x14ac:dyDescent="0.25">
      <c r="A37" s="73" t="s">
        <v>18595</v>
      </c>
      <c r="B37" s="74" t="s">
        <v>18596</v>
      </c>
      <c r="C37" s="76" t="s">
        <v>18597</v>
      </c>
      <c r="D37" s="77" t="s">
        <v>18598</v>
      </c>
      <c r="E37" s="78" t="s">
        <v>18599</v>
      </c>
    </row>
    <row r="38" spans="1:5" ht="45" x14ac:dyDescent="0.25">
      <c r="A38" s="73" t="s">
        <v>18600</v>
      </c>
      <c r="B38" s="74" t="s">
        <v>18601</v>
      </c>
      <c r="C38" s="75" t="s">
        <v>18602</v>
      </c>
      <c r="D38" s="77" t="s">
        <v>18603</v>
      </c>
      <c r="E38" s="78" t="s">
        <v>18604</v>
      </c>
    </row>
    <row r="39" spans="1:5" ht="45" x14ac:dyDescent="0.25">
      <c r="A39" s="73" t="s">
        <v>18605</v>
      </c>
      <c r="B39" s="74" t="s">
        <v>18606</v>
      </c>
      <c r="C39" s="76" t="s">
        <v>18607</v>
      </c>
      <c r="D39" s="77" t="s">
        <v>18608</v>
      </c>
      <c r="E39" s="78" t="s">
        <v>18609</v>
      </c>
    </row>
    <row r="40" spans="1:5" ht="33.75" x14ac:dyDescent="0.25">
      <c r="A40" s="73" t="s">
        <v>18610</v>
      </c>
      <c r="B40" s="74" t="s">
        <v>18611</v>
      </c>
      <c r="C40" s="76" t="s">
        <v>18612</v>
      </c>
      <c r="D40" s="77" t="s">
        <v>18613</v>
      </c>
      <c r="E40" s="78" t="s">
        <v>18614</v>
      </c>
    </row>
    <row r="41" spans="1:5" ht="45" x14ac:dyDescent="0.25">
      <c r="A41" s="79" t="s">
        <v>18615</v>
      </c>
      <c r="B41" s="80" t="s">
        <v>18616</v>
      </c>
      <c r="C41" s="81" t="s">
        <v>18617</v>
      </c>
      <c r="D41" s="77" t="s">
        <v>18618</v>
      </c>
      <c r="E41" s="78" t="s">
        <v>18615</v>
      </c>
    </row>
    <row r="42" spans="1:5" ht="45" x14ac:dyDescent="0.25">
      <c r="A42" s="73" t="s">
        <v>18619</v>
      </c>
      <c r="B42" s="74" t="s">
        <v>18620</v>
      </c>
      <c r="C42" s="76" t="s">
        <v>18621</v>
      </c>
      <c r="D42" s="77" t="s">
        <v>18622</v>
      </c>
      <c r="E42" s="78" t="s">
        <v>18623</v>
      </c>
    </row>
    <row r="43" spans="1:5" ht="33.75" x14ac:dyDescent="0.25">
      <c r="A43" s="73" t="s">
        <v>18624</v>
      </c>
      <c r="B43" s="74" t="s">
        <v>18625</v>
      </c>
      <c r="C43" s="76" t="s">
        <v>18626</v>
      </c>
      <c r="D43" s="77" t="s">
        <v>18627</v>
      </c>
      <c r="E43" s="78" t="s">
        <v>18624</v>
      </c>
    </row>
    <row r="44" spans="1:5" ht="56.25" x14ac:dyDescent="0.25">
      <c r="A44" s="73" t="s">
        <v>18628</v>
      </c>
      <c r="B44" s="74" t="s">
        <v>18629</v>
      </c>
      <c r="C44" s="75" t="s">
        <v>18630</v>
      </c>
      <c r="D44" s="77" t="s">
        <v>18631</v>
      </c>
      <c r="E44" s="78" t="s">
        <v>18632</v>
      </c>
    </row>
    <row r="45" spans="1:5" ht="45" x14ac:dyDescent="0.25">
      <c r="A45" s="73" t="s">
        <v>18633</v>
      </c>
      <c r="B45" s="74" t="s">
        <v>18500</v>
      </c>
      <c r="C45" s="76" t="s">
        <v>18634</v>
      </c>
      <c r="D45" s="77" t="s">
        <v>18635</v>
      </c>
      <c r="E45" s="78" t="s">
        <v>18636</v>
      </c>
    </row>
    <row r="46" spans="1:5" ht="45" x14ac:dyDescent="0.25">
      <c r="A46" s="73" t="s">
        <v>18637</v>
      </c>
      <c r="B46" s="74" t="s">
        <v>18638</v>
      </c>
      <c r="C46" s="76" t="s">
        <v>18639</v>
      </c>
      <c r="D46" s="77" t="s">
        <v>18640</v>
      </c>
      <c r="E46" s="78" t="s">
        <v>18641</v>
      </c>
    </row>
    <row r="47" spans="1:5" ht="30" x14ac:dyDescent="0.25">
      <c r="A47" s="73" t="s">
        <v>18642</v>
      </c>
      <c r="B47" s="74" t="s">
        <v>18500</v>
      </c>
      <c r="C47" s="76" t="s">
        <v>18643</v>
      </c>
      <c r="D47" s="77" t="s">
        <v>18644</v>
      </c>
      <c r="E47" s="78" t="s">
        <v>18645</v>
      </c>
    </row>
    <row r="48" spans="1:5" ht="45" x14ac:dyDescent="0.25">
      <c r="A48" s="73" t="s">
        <v>18646</v>
      </c>
      <c r="B48" s="74" t="s">
        <v>18500</v>
      </c>
      <c r="C48" s="75" t="s">
        <v>18647</v>
      </c>
      <c r="D48" s="77" t="s">
        <v>18648</v>
      </c>
      <c r="E48" s="78" t="s">
        <v>18649</v>
      </c>
    </row>
    <row r="49" spans="1:5" ht="45" x14ac:dyDescent="0.25">
      <c r="A49" s="73" t="s">
        <v>18650</v>
      </c>
      <c r="B49" s="74" t="s">
        <v>18500</v>
      </c>
      <c r="C49" s="76" t="s">
        <v>18651</v>
      </c>
      <c r="D49" s="77" t="s">
        <v>18652</v>
      </c>
      <c r="E49" s="78" t="s">
        <v>18653</v>
      </c>
    </row>
    <row r="50" spans="1:5" ht="30" x14ac:dyDescent="0.25">
      <c r="A50" s="73" t="s">
        <v>18654</v>
      </c>
      <c r="B50" s="74" t="s">
        <v>18500</v>
      </c>
      <c r="C50" s="76" t="s">
        <v>17507</v>
      </c>
      <c r="D50" s="77" t="s">
        <v>18655</v>
      </c>
      <c r="E50" s="78" t="s">
        <v>18656</v>
      </c>
    </row>
    <row r="51" spans="1:5" ht="30" x14ac:dyDescent="0.25">
      <c r="A51" s="73" t="s">
        <v>18657</v>
      </c>
      <c r="B51" s="74" t="s">
        <v>18500</v>
      </c>
      <c r="C51" s="76" t="s">
        <v>18658</v>
      </c>
      <c r="D51" s="77" t="s">
        <v>18659</v>
      </c>
      <c r="E51" s="78" t="s">
        <v>18660</v>
      </c>
    </row>
    <row r="52" spans="1:5" ht="45" x14ac:dyDescent="0.25">
      <c r="A52" s="73" t="s">
        <v>18661</v>
      </c>
      <c r="B52" s="74" t="s">
        <v>18662</v>
      </c>
      <c r="C52" s="75" t="s">
        <v>18663</v>
      </c>
      <c r="D52" s="77" t="s">
        <v>18664</v>
      </c>
      <c r="E52" s="78" t="s">
        <v>18665</v>
      </c>
    </row>
    <row r="53" spans="1:5" ht="56.25" x14ac:dyDescent="0.25">
      <c r="A53" s="73" t="s">
        <v>18666</v>
      </c>
      <c r="B53" s="74" t="s">
        <v>18667</v>
      </c>
      <c r="C53" s="75" t="s">
        <v>18668</v>
      </c>
      <c r="D53" s="77" t="s">
        <v>18669</v>
      </c>
      <c r="E53" s="78" t="s">
        <v>18666</v>
      </c>
    </row>
    <row r="54" spans="1:5" ht="30" x14ac:dyDescent="0.25">
      <c r="A54" s="73" t="s">
        <v>18670</v>
      </c>
      <c r="B54" s="74" t="s">
        <v>18500</v>
      </c>
      <c r="C54" s="76" t="s">
        <v>18169</v>
      </c>
      <c r="D54" s="77" t="s">
        <v>18671</v>
      </c>
      <c r="E54" s="78" t="s">
        <v>18670</v>
      </c>
    </row>
    <row r="56" spans="1:5" x14ac:dyDescent="0.25">
      <c r="A56" s="37"/>
    </row>
  </sheetData>
  <autoFilter ref="A4:E4" xr:uid="{00000000-0009-0000-0000-000004000000}"/>
  <mergeCells count="4">
    <mergeCell ref="A30:A32"/>
    <mergeCell ref="B30:B32"/>
    <mergeCell ref="D30:D32"/>
    <mergeCell ref="E30:E32"/>
  </mergeCells>
  <hyperlinks>
    <hyperlink ref="C5" r:id="rId1" display="http://www.ncbi.nlm.nih.gov/entrez/query.fcgi?cmd=Retrieve&amp;db=pubmed&amp;dopt=Abstract&amp;list_uids=1381359" xr:uid="{00000000-0004-0000-0400-000000000000}"/>
    <hyperlink ref="D5" r:id="rId2" display="http://www.ncbi.nlm.nih.gov/entrez/viewer.fcgi?db=nucleotide&amp;val=26051241" xr:uid="{00000000-0004-0000-0400-000001000000}"/>
    <hyperlink ref="C6" r:id="rId3" display="http://www.ncbi.nlm.nih.gov/sites/entrez?Db=pubmed&amp;Cmd=ShowDetailView&amp;TermToSearch=18081698&amp;ordinalpos=12&amp;itool=EntrezSystem2.PEntrez.Pubmed.Pubmed_ResultsPanel.Pubmed_RVDocSum" xr:uid="{00000000-0004-0000-0400-000002000000}"/>
    <hyperlink ref="D6" r:id="rId4" display="http://www.ncbi.nlm.nih.gov/entrez/viewer.fcgi?db=nuccore&amp;val=142388677" xr:uid="{00000000-0004-0000-0400-000003000000}"/>
    <hyperlink ref="C7" r:id="rId5" display="http://www.ncbi.nlm.nih.gov/entrez/query.fcgi?cmd=Retrieve&amp;db=pubmed&amp;dopt=Abstract&amp;list_uids=14576180" xr:uid="{00000000-0004-0000-0400-000004000000}"/>
    <hyperlink ref="D7" r:id="rId6" display="http://www.ncbi.nlm.nih.gov/entrez/viewer.fcgi?db=nucleotide&amp;val=21322251" xr:uid="{00000000-0004-0000-0400-000005000000}"/>
    <hyperlink ref="C8" r:id="rId7" display="http://www.ncbi.nlm.nih.gov/entrez/query.fcgi?cmd=Retrieve&amp;db=pubmed&amp;dopt=Abstract&amp;list_uids=16732314&amp;query_hl=4&amp;itool=pubmed_docsum" xr:uid="{00000000-0004-0000-0400-000006000000}"/>
    <hyperlink ref="D8" r:id="rId8" display="http://www.ncbi.nlm.nih.gov/entrez/viewer.fcgi?db=nucleotide&amp;val=148277050" xr:uid="{00000000-0004-0000-0400-000007000000}"/>
    <hyperlink ref="C9" r:id="rId9" display="http://www.ncbi.nlm.nih.gov/entrez/query.fcgi?db=pubmed&amp;cmd=Retrieve&amp;dopt=AbstractPlus&amp;list_uids=17148591&amp;query_hl=1&amp;itool=pubmed_docsum" xr:uid="{00000000-0004-0000-0400-000008000000}"/>
    <hyperlink ref="D9" r:id="rId10" display="http://www.ncbi.nlm.nih.gov/entrez/viewer.fcgi?db=nucleotide&amp;val=39725706" xr:uid="{00000000-0004-0000-0400-000009000000}"/>
    <hyperlink ref="C10" r:id="rId11" display="http://www.ncbi.nlm.nih.gov/entrez/query.fcgi?cmd=Retrieve&amp;db=pubmed&amp;dopt=Abstract&amp;list_uids=15894614&amp;query_hl=1" xr:uid="{00000000-0004-0000-0400-00000A000000}"/>
    <hyperlink ref="D10" r:id="rId12" display="http://www.ncbi.nlm.nih.gov/entrez/viewer.fcgi?db=nucleotide&amp;val=121114295" xr:uid="{00000000-0004-0000-0400-00000B000000}"/>
    <hyperlink ref="C11" r:id="rId13" display="http://www.ncbi.nlm.nih.gov/entrez/query.fcgi?cmd=Retrieve&amp;db=pubmed&amp;dopt=Abstract&amp;list_uids=15178099" xr:uid="{00000000-0004-0000-0400-00000C000000}"/>
    <hyperlink ref="D11" r:id="rId14" display="http://www.ncbi.nlm.nih.gov/entrez/viewer.fcgi?db=nucleotide&amp;val=6552332" xr:uid="{00000000-0004-0000-0400-00000D000000}"/>
    <hyperlink ref="C12" r:id="rId15" display="http://www.ncbi.nlm.nih.gov/entrez/query.fcgi?cmd=Retrieve&amp;db=pubmed&amp;dopt=Abstract&amp;list_uids=7706314" xr:uid="{00000000-0004-0000-0400-00000E000000}"/>
    <hyperlink ref="D12" r:id="rId16" display="http://www.ncbi.nlm.nih.gov/entrez/viewer.fcgi?db=nucleotide&amp;val=46361979" xr:uid="{00000000-0004-0000-0400-00000F000000}"/>
    <hyperlink ref="C13" r:id="rId17" display="http://www.ncbi.nlm.nih.gov/entrez/query.fcgi?cmd=Retrieve&amp;db=pubmed&amp;dopt=Abstract&amp;list_uids=2191300" xr:uid="{00000000-0004-0000-0400-000010000000}"/>
    <hyperlink ref="D13" r:id="rId18" display="http://www.ncbi.nlm.nih.gov/entrez/viewer.fcgi?db=nucleotide&amp;val=71774082" xr:uid="{00000000-0004-0000-0400-000011000000}"/>
    <hyperlink ref="D14" r:id="rId19" display="http://www.ncbi.nlm.nih.gov/entrez/viewer.fcgi?db=nucleotide&amp;val=56550118" xr:uid="{00000000-0004-0000-0400-000012000000}"/>
    <hyperlink ref="C15" r:id="rId20" display="http://www.ncbi.nlm.nih.gov/sites/entrez?Db=pubmed&amp;Cmd=ShowDetailView&amp;TermToSearch=17965828&amp;ordinalpos=2&amp;itool=EntrezSystem2.PEntrez.Pubmed.Pubmed_ResultsPanel.Pubmed_RVDocSum" xr:uid="{00000000-0004-0000-0400-000013000000}"/>
    <hyperlink ref="D15" r:id="rId21" display="http://www.ncbi.nlm.nih.gov/entrez/viewer.fcgi?db=nucleotide&amp;val=125661056" xr:uid="{00000000-0004-0000-0400-000014000000}"/>
    <hyperlink ref="C16" r:id="rId22" display="http://www.ncbi.nlm.nih.gov/entrez/query.fcgi?cmd=Retrieve&amp;db=pubmed&amp;dopt=Abstract&amp;list_uids=16522745&amp;query_hl=21&amp;itool=pubmed_docsum" xr:uid="{00000000-0004-0000-0400-000015000000}"/>
    <hyperlink ref="D16" r:id="rId23" display="http://www.ncbi.nlm.nih.gov/entrez/viewer.fcgi?db=nuccore&amp;val=22749278" xr:uid="{00000000-0004-0000-0400-000016000000}"/>
    <hyperlink ref="C17" r:id="rId24" display="http://www.ncbi.nlm.nih.gov/sites/entrez?Db=pubmed&amp;Cmd=ShowDetailView&amp;TermToSearch=17546045&amp;ordinalpos=4&amp;itool=EntrezSystem2.PEntrez.Pubmed.Pubmed_ResultsPanel.Pubmed_RVDocSum" xr:uid="{00000000-0004-0000-0400-000017000000}"/>
    <hyperlink ref="D17" r:id="rId25" display="http://www.ncbi.nlm.nih.gov/entrez/viewer.fcgi?db=nucleotide&amp;val=121256620" xr:uid="{00000000-0004-0000-0400-000018000000}"/>
    <hyperlink ref="C18" r:id="rId26" display="http://www.ncbi.nlm.nih.gov/entrez/query.fcgi?cmd=Retrieve&amp;db=pubmed&amp;dopt=Abstract&amp;list_uids=14627988" xr:uid="{00000000-0004-0000-0400-000019000000}"/>
    <hyperlink ref="D18" r:id="rId27" display="http://www.ncbi.nlm.nih.gov/entrez/viewer.fcgi?db=nucleotide&amp;val=12669913" xr:uid="{00000000-0004-0000-0400-00001A000000}"/>
    <hyperlink ref="C19" r:id="rId28" display="http://www.ncbi.nlm.nih.gov/entrez/query.fcgi?cmd=Retrieve&amp;db=pubmed&amp;dopt=Abstract&amp;list_uids=15556300" xr:uid="{00000000-0004-0000-0400-00001B000000}"/>
    <hyperlink ref="D19" r:id="rId29" display="http://www.ncbi.nlm.nih.gov/entrez/viewer.fcgi?db=nuccore&amp;val=40255034" xr:uid="{00000000-0004-0000-0400-00001C000000}"/>
    <hyperlink ref="C20" r:id="rId30" display="http://www.ncbi.nlm.nih.gov/entrez/query.fcgi?cmd=Retrieve&amp;db=pubmed&amp;dopt=Abstract&amp;list_uids=12745078" xr:uid="{00000000-0004-0000-0400-00001D000000}"/>
    <hyperlink ref="D20" r:id="rId31" display="http://www.ncbi.nlm.nih.gov/entrez/viewer.fcgi?db=nuccore&amp;val=67551264" xr:uid="{00000000-0004-0000-0400-00001E000000}"/>
    <hyperlink ref="C21" r:id="rId32" display="http://www.ncbi.nlm.nih.gov/entrez/query.fcgi?cmd=Retrieve&amp;db=pubmed&amp;dopt=Abstract&amp;list_uids=12673210" xr:uid="{00000000-0004-0000-0400-00001F000000}"/>
    <hyperlink ref="D21" r:id="rId33" display="http://www.ncbi.nlm.nih.gov/entrez/viewer.fcgi?db=nuccore&amp;val=48675810" xr:uid="{00000000-0004-0000-0400-000020000000}"/>
    <hyperlink ref="C22" r:id="rId34" display="http://www.ncbi.nlm.nih.gov/entrez/query.fcgi?cmd=Retrieve&amp;db=pubmed&amp;dopt=Abstract&amp;list_uids=16081776&amp;query_hl=1" xr:uid="{00000000-0004-0000-0400-000021000000}"/>
    <hyperlink ref="D22" r:id="rId35" display="http://www.ncbi.nlm.nih.gov/entrez/viewer.fcgi?db=nucleotide&amp;val=50541958" xr:uid="{00000000-0004-0000-0400-000022000000}"/>
    <hyperlink ref="C23" r:id="rId36" display="http://www.ncbi.nlm.nih.gov/entrez/query.fcgi?cmd=Retrieve&amp;db=pubmed&amp;dopt=Abstract&amp;list_uids=12650700" xr:uid="{00000000-0004-0000-0400-000023000000}"/>
    <hyperlink ref="D23" r:id="rId37" display="http://www.ncbi.nlm.nih.gov/entrez/viewer.fcgi?db=nucleotide&amp;val=66528192" xr:uid="{00000000-0004-0000-0400-000024000000}"/>
    <hyperlink ref="D24" r:id="rId38" display="http://www.ncbi.nlm.nih.gov/entrez/viewer.fcgi?db=nucleotide&amp;val=31077212" xr:uid="{00000000-0004-0000-0400-000025000000}"/>
    <hyperlink ref="C25" r:id="rId39" display="http://www.ncbi.nlm.nih.gov/sites/entrez?Db=pubmed&amp;Cmd=ShowDetailView&amp;TermToSearch=18068911&amp;ordinalpos=20&amp;itool=EntrezSystem2.PEntrez.Pubmed.Pubmed_ResultsPanel.Pubmed_RVDocSum" xr:uid="{00000000-0004-0000-0400-000026000000}"/>
    <hyperlink ref="D25" r:id="rId40" display="http://www.ncbi.nlm.nih.gov/entrez/viewer.fcgi?db=nucleotide&amp;val=84043950" xr:uid="{00000000-0004-0000-0400-000027000000}"/>
    <hyperlink ref="D26" r:id="rId41" display="http://www.ncbi.nlm.nih.gov/entrez/viewer.fcgi?db=nucleotide&amp;val=4504720" xr:uid="{00000000-0004-0000-0400-000028000000}"/>
    <hyperlink ref="C27" r:id="rId42" display="http://www.ncbi.nlm.nih.gov/entrez/query.fcgi?cmd=Retrieve&amp;db=pubmed&amp;dopt=Abstract&amp;list_uids=7507207" xr:uid="{00000000-0004-0000-0400-000029000000}"/>
    <hyperlink ref="D27" r:id="rId43" display="http://www.ncbi.nlm.nih.gov/entrez/viewer.fcgi?db=nucleotide&amp;val=153082751" xr:uid="{00000000-0004-0000-0400-00002A000000}"/>
    <hyperlink ref="D28" r:id="rId44" display="http://www.ncbi.nlm.nih.gov/entrez/viewer.fcgi?db=nucleotide&amp;val=4505286" xr:uid="{00000000-0004-0000-0400-00002B000000}"/>
    <hyperlink ref="C29" r:id="rId45" display="http://www.ncbi.nlm.nih.gov/entrez/query.fcgi?cmd=Retrieve&amp;db=pubmed&amp;dopt=Abstract&amp;list_uids=11877397" xr:uid="{00000000-0004-0000-0400-00002C000000}"/>
    <hyperlink ref="D29" r:id="rId46" display="http://www.ncbi.nlm.nih.gov/entrez/viewer.fcgi?db=nucleotide&amp;val=98985820" xr:uid="{00000000-0004-0000-0400-00002D000000}"/>
    <hyperlink ref="C30" r:id="rId47" display="http://www.ncbi.nlm.nih.gov/entrez/query.fcgi?cmd=Retrieve&amp;db=pubmed&amp;dopt=Abstract&amp;list_uids=1829648" xr:uid="{00000000-0004-0000-0400-00002E000000}"/>
    <hyperlink ref="D30" r:id="rId48" display="http://www.ncbi.nlm.nih.gov/entrez/viewer.fcgi?db=nucleotide&amp;val=10092618" xr:uid="{00000000-0004-0000-0400-00002F000000}"/>
    <hyperlink ref="C31" r:id="rId49" display="http://www.ncbi.nlm.nih.gov/entrez/query.fcgi?cmd=Retrieve&amp;db=pubmed&amp;dopt=Abstract&amp;list_uids=8096091" xr:uid="{00000000-0004-0000-0400-000030000000}"/>
    <hyperlink ref="C32" r:id="rId50" display="http://www.ncbi.nlm.nih.gov/entrez/query.fcgi?cmd=Retrieve&amp;db=pubmed&amp;dopt=Abstract&amp;list_uids=8096091" xr:uid="{00000000-0004-0000-0400-000031000000}"/>
    <hyperlink ref="C33" r:id="rId51" display="http://www.ncbi.nlm.nih.gov/entrez/query.fcgi?cmd=Retrieve&amp;db=pubmed&amp;dopt=Abstract&amp;list_uids=15722553" xr:uid="{00000000-0004-0000-0400-000032000000}"/>
    <hyperlink ref="D33" r:id="rId52" display="http://www.ncbi.nlm.nih.gov/entrez/viewer.fcgi?db=nucleotide&amp;val=71274108" xr:uid="{00000000-0004-0000-0400-000033000000}"/>
    <hyperlink ref="C34" r:id="rId53" display="http://www.ncbi.nlm.nih.gov/entrez/query.fcgi?cmd=Retrieve&amp;db=pubmed&amp;dopt=Abstract&amp;list_uids=8537375" xr:uid="{00000000-0004-0000-0400-000034000000}"/>
    <hyperlink ref="D34" r:id="rId54" display="http://www.ncbi.nlm.nih.gov/entrez/viewer.fcgi?db=nucleotide&amp;val=44921611" xr:uid="{00000000-0004-0000-0400-000035000000}"/>
    <hyperlink ref="D35" r:id="rId55" display="http://www.ncbi.nlm.nih.gov/entrez/viewer.fcgi?val=XM_043272" xr:uid="{00000000-0004-0000-0400-000036000000}"/>
    <hyperlink ref="C36" r:id="rId56" display="http://www.ncbi.nlm.nih.gov/entrez/query.fcgi?db=pubmed&amp;cmd=Retrieve&amp;dopt=AbstractPlus&amp;list_uids=17445771&amp;query_hl=2&amp;itool=pubmed_docsum" xr:uid="{00000000-0004-0000-0400-000037000000}"/>
    <hyperlink ref="D36" r:id="rId57" display="http://www.ncbi.nlm.nih.gov/entrez/viewer.fcgi?db=nucleotide&amp;val=19923451" xr:uid="{00000000-0004-0000-0400-000038000000}"/>
    <hyperlink ref="C37" r:id="rId58" display="http://www.ncbi.nlm.nih.gov/entrez/query.fcgi?db=pubmed&amp;cmd=Retrieve&amp;dopt=AbstractPlus&amp;list_uids=17296613&amp;query_hl=9&amp;itool=pubmed_docsum" xr:uid="{00000000-0004-0000-0400-000039000000}"/>
    <hyperlink ref="D37" r:id="rId59" display="http://www.ncbi.nlm.nih.gov/entrez/viewer.fcgi?db=nucleotide&amp;val=38327637" xr:uid="{00000000-0004-0000-0400-00003A000000}"/>
    <hyperlink ref="D38" r:id="rId60" display="http://www.ncbi.nlm.nih.gov/entrez/viewer.fcgi?db=nucleotide&amp;val=53832023" xr:uid="{00000000-0004-0000-0400-00003B000000}"/>
    <hyperlink ref="C39" r:id="rId61" display="http://www.ncbi.nlm.nih.gov/entrez/query.fcgi?cmd=Retrieve&amp;db=pubmed&amp;dopt=Abstract&amp;list_uids=7541912" xr:uid="{00000000-0004-0000-0400-00003C000000}"/>
    <hyperlink ref="D39" r:id="rId62" display="http://www.ncbi.nlm.nih.gov/entrez/viewer.fcgi?db=nucleotide&amp;val=117320539" xr:uid="{00000000-0004-0000-0400-00003D000000}"/>
    <hyperlink ref="C40" r:id="rId63" display="http://www.ncbi.nlm.nih.gov/entrez/query.fcgi?cmd=Retrieve&amp;db=pubmed&amp;dopt=Abstract&amp;list_uids=1740105" xr:uid="{00000000-0004-0000-0400-00003E000000}"/>
    <hyperlink ref="D40" r:id="rId64" display="http://www.ncbi.nlm.nih.gov/entrez/viewer.fcgi?db=nucleotide&amp;val=34577121" xr:uid="{00000000-0004-0000-0400-00003F000000}"/>
    <hyperlink ref="C41" r:id="rId65" display="http://www.ncbi.nlm.nih.gov/sites/entrez?Db=pubmed&amp;Cmd=ShowDetailView&amp;TermToSearch=18056399&amp;ordinalpos=49&amp;itool=EntrezSystem2.PEntrez.Pubmed.Pubmed_ResultsPanel.Pubmed_RVDocSum" xr:uid="{00000000-0004-0000-0400-000040000000}"/>
    <hyperlink ref="D41" r:id="rId66" display="http://www.ncbi.nlm.nih.gov/entrez/viewer.fcgi?db=nucleotide&amp;val=142375467" xr:uid="{00000000-0004-0000-0400-000041000000}"/>
    <hyperlink ref="C42" r:id="rId67" display="http://www.ncbi.nlm.nih.gov/entrez/query.fcgi?cmd=Retrieve&amp;db=pubmed&amp;dopt=Abstract&amp;list_uids=11884470" xr:uid="{00000000-0004-0000-0400-000042000000}"/>
    <hyperlink ref="D42" r:id="rId68" display="http://www.ncbi.nlm.nih.gov/entrez/viewer.fcgi?db=nucleotide&amp;val=27894347" xr:uid="{00000000-0004-0000-0400-000043000000}"/>
    <hyperlink ref="C43" r:id="rId69" display="http://www.ncbi.nlm.nih.gov/entrez/query.fcgi?cmd=Retrieve&amp;db=pubmed&amp;dopt=Abstract&amp;list_uids=16410254&amp;query_hl=3&amp;itool=pubmed_docsum" xr:uid="{00000000-0004-0000-0400-000044000000}"/>
    <hyperlink ref="D43" r:id="rId70" display="http://www.ncbi.nlm.nih.gov/entrez/viewer.fcgi?db=nuccore&amp;val=19071561" xr:uid="{00000000-0004-0000-0400-000045000000}"/>
    <hyperlink ref="D44" r:id="rId71" display="http://www.ncbi.nlm.nih.gov/entrez/viewer.fcgi?db=nucleotide&amp;val=120407067" xr:uid="{00000000-0004-0000-0400-000046000000}"/>
    <hyperlink ref="C45" r:id="rId72" display="http://www.ncbi.nlm.nih.gov/entrez/query.fcgi?cmd=Retrieve&amp;db=pubmed&amp;dopt=Abstract&amp;list_uids=16339279&amp;query_hl=1" xr:uid="{00000000-0004-0000-0400-000047000000}"/>
    <hyperlink ref="D45" r:id="rId73" display="http://www.ncbi.nlm.nih.gov/entrez/viewer.fcgi?db=nucleotide&amp;val=160358783" xr:uid="{00000000-0004-0000-0400-000048000000}"/>
    <hyperlink ref="C46" r:id="rId74" display="http://www.ncbi.nlm.nih.gov/pubmed/19966852?itool=EntrezSystem2.PEntrez.Pubmed.Pubmed_ResultsPanel.Pubmed_RVDocSum&amp;ordinalpos=1" xr:uid="{00000000-0004-0000-0400-000049000000}"/>
    <hyperlink ref="D46" r:id="rId75" display="http://www.ncbi.nlm.nih.gov/nuccore/NM_001080547.1?report+genbank" xr:uid="{00000000-0004-0000-0400-00004A000000}"/>
    <hyperlink ref="C47" r:id="rId76" display="http://www.ncbi.nlm.nih.gov/entrez/query.fcgi?cmd=Retrieve&amp;db=pubmed&amp;dopt=Abstract&amp;list_uids=11753650" xr:uid="{00000000-0004-0000-0400-00004B000000}"/>
    <hyperlink ref="D47" r:id="rId77" display="http://www.ncbi.nlm.nih.gov/entrez/viewer.fcgi?db=nucleotide&amp;val=35493877" xr:uid="{00000000-0004-0000-0400-00004C000000}"/>
    <hyperlink ref="D48" r:id="rId78" display="http://www.ncbi.nlm.nih.gov/entrez/viewer.fcgi?db=nucleotide&amp;val=18765740" xr:uid="{00000000-0004-0000-0400-00004D000000}"/>
    <hyperlink ref="C49" r:id="rId79" display="http://www.ncbi.nlm.nih.gov/entrez/query.fcgi?cmd=Retrieve&amp;db=pubmed&amp;dopt=Abstract&amp;list_uids=10652367" xr:uid="{00000000-0004-0000-0400-00004E000000}"/>
    <hyperlink ref="D49" r:id="rId80" display="http://www.ncbi.nlm.nih.gov/entrez/viewer.fcgi?db=nucleotide&amp;val=37704387" xr:uid="{00000000-0004-0000-0400-00004F000000}"/>
    <hyperlink ref="C50" r:id="rId81" display="http://www.ncbi.nlm.nih.gov/entrez/query.fcgi?cmd=Retrieve&amp;db=pubmed&amp;dopt=Abstract&amp;list_uids=12208876" xr:uid="{00000000-0004-0000-0400-000050000000}"/>
    <hyperlink ref="D50" r:id="rId82" display="http://www.ncbi.nlm.nih.gov/entrez/viewer.fcgi?db=nucleotide&amp;val=21618341" xr:uid="{00000000-0004-0000-0400-000051000000}"/>
    <hyperlink ref="C51" r:id="rId83" display="http://www.ncbi.nlm.nih.gov/entrez/query.fcgi?cmd=Retrieve&amp;db=pubmed&amp;dopt=Abstract&amp;list_uids=15908341&amp;query_hl=1" xr:uid="{00000000-0004-0000-0400-000052000000}"/>
    <hyperlink ref="D51" r:id="rId84" display="http://www.ncbi.nlm.nih.gov/entrez/viewer.fcgi?db=nucleotide&amp;val=64762401" xr:uid="{00000000-0004-0000-0400-000053000000}"/>
    <hyperlink ref="D52" r:id="rId85" display="http://www.ncbi.nlm.nih.gov/entrez/viewer.fcgi?db=nucleotide&amp;val=68160957" xr:uid="{00000000-0004-0000-0400-000054000000}"/>
    <hyperlink ref="D53" r:id="rId86" display="http://www.ncbi.nlm.nih.gov/entrez/viewer.fcgi?db=nucleotide&amp;val=65507713" xr:uid="{00000000-0004-0000-0400-000055000000}"/>
    <hyperlink ref="C54" r:id="rId87" display="http://www.ncbi.nlm.nih.gov/entrez/query.fcgi?db=pubmed&amp;cmd=Retrieve&amp;dopt=AbstractPlus&amp;list_uids=17438126&amp;query_hl=3&amp;itool=pubmed_docsum" xr:uid="{00000000-0004-0000-0400-000056000000}"/>
    <hyperlink ref="D54" r:id="rId88" display="http://www.ncbi.nlm.nih.gov/entrez/viewer.fcgi?db=nucleotide&amp;val=21464104" xr:uid="{00000000-0004-0000-0400-000057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571"/>
  <sheetViews>
    <sheetView topLeftCell="A419" workbookViewId="0">
      <selection activeCell="A571" sqref="A1:A1048576"/>
    </sheetView>
  </sheetViews>
  <sheetFormatPr defaultRowHeight="15" x14ac:dyDescent="0.25"/>
  <sheetData>
    <row r="3" spans="1:1" x14ac:dyDescent="0.25">
      <c r="A3" t="s">
        <v>19555</v>
      </c>
    </row>
    <row r="5" spans="1:1" x14ac:dyDescent="0.25">
      <c r="A5" s="44" t="s">
        <v>17363</v>
      </c>
    </row>
    <row r="6" spans="1:1" x14ac:dyDescent="0.25">
      <c r="A6" s="88" t="s">
        <v>19093</v>
      </c>
    </row>
    <row r="7" spans="1:1" x14ac:dyDescent="0.25">
      <c r="A7" s="88" t="s">
        <v>18054</v>
      </c>
    </row>
    <row r="8" spans="1:1" x14ac:dyDescent="0.25">
      <c r="A8" s="88" t="s">
        <v>18171</v>
      </c>
    </row>
    <row r="9" spans="1:1" x14ac:dyDescent="0.25">
      <c r="A9" s="88" t="s">
        <v>18133</v>
      </c>
    </row>
    <row r="10" spans="1:1" x14ac:dyDescent="0.25">
      <c r="A10" s="88" t="s">
        <v>18677</v>
      </c>
    </row>
    <row r="11" spans="1:1" x14ac:dyDescent="0.25">
      <c r="A11" s="88" t="s">
        <v>18058</v>
      </c>
    </row>
    <row r="12" spans="1:1" x14ac:dyDescent="0.25">
      <c r="A12" s="88" t="s">
        <v>19066</v>
      </c>
    </row>
    <row r="13" spans="1:1" x14ac:dyDescent="0.25">
      <c r="A13" s="88" t="s">
        <v>19069</v>
      </c>
    </row>
    <row r="14" spans="1:1" x14ac:dyDescent="0.25">
      <c r="A14" s="88" t="s">
        <v>18076</v>
      </c>
    </row>
    <row r="15" spans="1:1" x14ac:dyDescent="0.25">
      <c r="A15" s="88" t="s">
        <v>18687</v>
      </c>
    </row>
    <row r="16" spans="1:1" x14ac:dyDescent="0.25">
      <c r="A16" s="88" t="s">
        <v>18066</v>
      </c>
    </row>
    <row r="17" spans="1:1" x14ac:dyDescent="0.25">
      <c r="A17" s="88" t="s">
        <v>18071</v>
      </c>
    </row>
    <row r="18" spans="1:1" x14ac:dyDescent="0.25">
      <c r="A18" s="88" t="s">
        <v>18086</v>
      </c>
    </row>
    <row r="19" spans="1:1" x14ac:dyDescent="0.25">
      <c r="A19" s="88" t="s">
        <v>19084</v>
      </c>
    </row>
    <row r="20" spans="1:1" x14ac:dyDescent="0.25">
      <c r="A20" s="87" t="s">
        <v>16774</v>
      </c>
    </row>
    <row r="21" spans="1:1" x14ac:dyDescent="0.25">
      <c r="A21" s="88" t="s">
        <v>18176</v>
      </c>
    </row>
    <row r="22" spans="1:1" x14ac:dyDescent="0.25">
      <c r="A22" s="88" t="s">
        <v>17906</v>
      </c>
    </row>
    <row r="23" spans="1:1" x14ac:dyDescent="0.25">
      <c r="A23" s="88" t="s">
        <v>18527</v>
      </c>
    </row>
    <row r="24" spans="1:1" x14ac:dyDescent="0.25">
      <c r="A24" s="88" t="s">
        <v>18692</v>
      </c>
    </row>
    <row r="25" spans="1:1" x14ac:dyDescent="0.25">
      <c r="A25" s="88" t="s">
        <v>18774</v>
      </c>
    </row>
    <row r="26" spans="1:1" x14ac:dyDescent="0.25">
      <c r="A26" s="88" t="s">
        <v>18007</v>
      </c>
    </row>
    <row r="27" spans="1:1" x14ac:dyDescent="0.25">
      <c r="A27" s="87" t="s">
        <v>16780</v>
      </c>
    </row>
    <row r="28" spans="1:1" x14ac:dyDescent="0.25">
      <c r="A28" s="88" t="s">
        <v>18002</v>
      </c>
    </row>
    <row r="29" spans="1:1" x14ac:dyDescent="0.25">
      <c r="A29" s="88" t="s">
        <v>18697</v>
      </c>
    </row>
    <row r="30" spans="1:1" x14ac:dyDescent="0.25">
      <c r="A30" s="88" t="s">
        <v>19085</v>
      </c>
    </row>
    <row r="31" spans="1:1" x14ac:dyDescent="0.25">
      <c r="A31" s="88" t="s">
        <v>18283</v>
      </c>
    </row>
    <row r="32" spans="1:1" x14ac:dyDescent="0.25">
      <c r="A32" s="88" t="s">
        <v>19094</v>
      </c>
    </row>
    <row r="33" spans="1:1" x14ac:dyDescent="0.25">
      <c r="A33" s="87" t="s">
        <v>16576</v>
      </c>
    </row>
    <row r="34" spans="1:1" x14ac:dyDescent="0.25">
      <c r="A34" s="88" t="s">
        <v>19102</v>
      </c>
    </row>
    <row r="35" spans="1:1" x14ac:dyDescent="0.25">
      <c r="A35" s="88" t="s">
        <v>19107</v>
      </c>
    </row>
    <row r="36" spans="1:1" x14ac:dyDescent="0.25">
      <c r="A36" s="88" t="s">
        <v>19112</v>
      </c>
    </row>
    <row r="37" spans="1:1" x14ac:dyDescent="0.25">
      <c r="A37" s="88" t="s">
        <v>19113</v>
      </c>
    </row>
    <row r="38" spans="1:1" x14ac:dyDescent="0.25">
      <c r="A38" s="88" t="s">
        <v>18467</v>
      </c>
    </row>
    <row r="39" spans="1:1" x14ac:dyDescent="0.25">
      <c r="A39" s="88" t="s">
        <v>18702</v>
      </c>
    </row>
    <row r="40" spans="1:1" x14ac:dyDescent="0.25">
      <c r="A40" s="88" t="s">
        <v>18717</v>
      </c>
    </row>
    <row r="41" spans="1:1" x14ac:dyDescent="0.25">
      <c r="A41" s="88" t="s">
        <v>19074</v>
      </c>
    </row>
    <row r="42" spans="1:1" x14ac:dyDescent="0.25">
      <c r="A42" s="88" t="s">
        <v>18707</v>
      </c>
    </row>
    <row r="43" spans="1:1" x14ac:dyDescent="0.25">
      <c r="A43" s="88" t="s">
        <v>18887</v>
      </c>
    </row>
    <row r="44" spans="1:1" x14ac:dyDescent="0.25">
      <c r="A44" s="62" t="s">
        <v>17776</v>
      </c>
    </row>
    <row r="45" spans="1:1" x14ac:dyDescent="0.25">
      <c r="A45" s="88" t="s">
        <v>18727</v>
      </c>
    </row>
    <row r="46" spans="1:1" x14ac:dyDescent="0.25">
      <c r="A46" s="88" t="s">
        <v>18187</v>
      </c>
    </row>
    <row r="47" spans="1:1" x14ac:dyDescent="0.25">
      <c r="A47" s="87" t="s">
        <v>17052</v>
      </c>
    </row>
    <row r="48" spans="1:1" x14ac:dyDescent="0.25">
      <c r="A48" s="88" t="s">
        <v>18201</v>
      </c>
    </row>
    <row r="49" spans="1:1" x14ac:dyDescent="0.25">
      <c r="A49" s="87" t="s">
        <v>16972</v>
      </c>
    </row>
    <row r="50" spans="1:1" x14ac:dyDescent="0.25">
      <c r="A50" s="88" t="s">
        <v>18192</v>
      </c>
    </row>
    <row r="51" spans="1:1" x14ac:dyDescent="0.25">
      <c r="A51" s="87" t="s">
        <v>16785</v>
      </c>
    </row>
    <row r="52" spans="1:1" x14ac:dyDescent="0.25">
      <c r="A52" s="88" t="s">
        <v>18196</v>
      </c>
    </row>
    <row r="53" spans="1:1" x14ac:dyDescent="0.25">
      <c r="A53" s="88" t="s">
        <v>18206</v>
      </c>
    </row>
    <row r="54" spans="1:1" x14ac:dyDescent="0.25">
      <c r="A54" s="87" t="s">
        <v>17012</v>
      </c>
    </row>
    <row r="55" spans="1:1" x14ac:dyDescent="0.25">
      <c r="A55" s="88" t="s">
        <v>18472</v>
      </c>
    </row>
    <row r="56" spans="1:1" x14ac:dyDescent="0.25">
      <c r="A56" s="87" t="s">
        <v>16715</v>
      </c>
    </row>
    <row r="57" spans="1:1" x14ac:dyDescent="0.25">
      <c r="A57" s="62" t="s">
        <v>17764</v>
      </c>
    </row>
    <row r="58" spans="1:1" x14ac:dyDescent="0.25">
      <c r="A58" s="88" t="s">
        <v>17764</v>
      </c>
    </row>
    <row r="59" spans="1:1" x14ac:dyDescent="0.25">
      <c r="A59" s="88" t="s">
        <v>18289</v>
      </c>
    </row>
    <row r="60" spans="1:1" x14ac:dyDescent="0.25">
      <c r="A60" s="88" t="s">
        <v>19121</v>
      </c>
    </row>
    <row r="61" spans="1:1" x14ac:dyDescent="0.25">
      <c r="A61" s="88" t="s">
        <v>18296</v>
      </c>
    </row>
    <row r="62" spans="1:1" x14ac:dyDescent="0.25">
      <c r="A62" s="87" t="s">
        <v>16807</v>
      </c>
    </row>
    <row r="63" spans="1:1" x14ac:dyDescent="0.25">
      <c r="A63" s="62" t="s">
        <v>17644</v>
      </c>
    </row>
    <row r="64" spans="1:1" x14ac:dyDescent="0.25">
      <c r="A64" s="87" t="s">
        <v>16969</v>
      </c>
    </row>
    <row r="65" spans="1:1" x14ac:dyDescent="0.25">
      <c r="A65" s="88" t="s">
        <v>18477</v>
      </c>
    </row>
    <row r="66" spans="1:1" x14ac:dyDescent="0.25">
      <c r="A66" s="88" t="s">
        <v>18303</v>
      </c>
    </row>
    <row r="67" spans="1:1" x14ac:dyDescent="0.25">
      <c r="A67" s="88" t="s">
        <v>18308</v>
      </c>
    </row>
    <row r="68" spans="1:1" x14ac:dyDescent="0.25">
      <c r="A68" s="88" t="s">
        <v>18212</v>
      </c>
    </row>
    <row r="69" spans="1:1" x14ac:dyDescent="0.25">
      <c r="A69" s="88" t="s">
        <v>19122</v>
      </c>
    </row>
    <row r="70" spans="1:1" x14ac:dyDescent="0.25">
      <c r="A70" s="62" t="s">
        <v>18732</v>
      </c>
    </row>
    <row r="71" spans="1:1" x14ac:dyDescent="0.25">
      <c r="A71" s="62" t="s">
        <v>17828</v>
      </c>
    </row>
    <row r="72" spans="1:1" x14ac:dyDescent="0.25">
      <c r="A72" s="88" t="s">
        <v>17924</v>
      </c>
    </row>
    <row r="73" spans="1:1" x14ac:dyDescent="0.25">
      <c r="A73" s="88" t="s">
        <v>17916</v>
      </c>
    </row>
    <row r="74" spans="1:1" x14ac:dyDescent="0.25">
      <c r="A74" s="88" t="s">
        <v>18098</v>
      </c>
    </row>
    <row r="75" spans="1:1" x14ac:dyDescent="0.25">
      <c r="A75" s="88" t="s">
        <v>18313</v>
      </c>
    </row>
    <row r="76" spans="1:1" x14ac:dyDescent="0.25">
      <c r="A76" s="87" t="s">
        <v>17080</v>
      </c>
    </row>
    <row r="77" spans="1:1" x14ac:dyDescent="0.25">
      <c r="A77" s="88" t="s">
        <v>18220</v>
      </c>
    </row>
    <row r="78" spans="1:1" x14ac:dyDescent="0.25">
      <c r="A78" s="88" t="s">
        <v>19134</v>
      </c>
    </row>
    <row r="79" spans="1:1" x14ac:dyDescent="0.25">
      <c r="A79" s="88" t="s">
        <v>17611</v>
      </c>
    </row>
    <row r="80" spans="1:1" x14ac:dyDescent="0.25">
      <c r="A80" s="87" t="s">
        <v>16927</v>
      </c>
    </row>
    <row r="81" spans="1:1" x14ac:dyDescent="0.25">
      <c r="A81" s="87" t="s">
        <v>16977</v>
      </c>
    </row>
    <row r="82" spans="1:1" x14ac:dyDescent="0.25">
      <c r="A82" s="88" t="s">
        <v>17382</v>
      </c>
    </row>
    <row r="83" spans="1:1" x14ac:dyDescent="0.25">
      <c r="A83" s="88" t="s">
        <v>17387</v>
      </c>
    </row>
    <row r="84" spans="1:1" x14ac:dyDescent="0.25">
      <c r="A84" s="88" t="s">
        <v>17388</v>
      </c>
    </row>
    <row r="85" spans="1:1" x14ac:dyDescent="0.25">
      <c r="A85" s="87" t="s">
        <v>16916</v>
      </c>
    </row>
    <row r="86" spans="1:1" x14ac:dyDescent="0.25">
      <c r="A86" s="88" t="s">
        <v>17573</v>
      </c>
    </row>
    <row r="87" spans="1:1" x14ac:dyDescent="0.25">
      <c r="A87" s="88" t="s">
        <v>17392</v>
      </c>
    </row>
    <row r="88" spans="1:1" x14ac:dyDescent="0.25">
      <c r="A88" s="88" t="s">
        <v>17392</v>
      </c>
    </row>
    <row r="89" spans="1:1" x14ac:dyDescent="0.25">
      <c r="A89" s="88" t="s">
        <v>17396</v>
      </c>
    </row>
    <row r="90" spans="1:1" x14ac:dyDescent="0.25">
      <c r="A90" s="88" t="s">
        <v>17404</v>
      </c>
    </row>
    <row r="91" spans="1:1" x14ac:dyDescent="0.25">
      <c r="A91" s="88" t="s">
        <v>17405</v>
      </c>
    </row>
    <row r="92" spans="1:1" x14ac:dyDescent="0.25">
      <c r="A92" s="88" t="s">
        <v>17584</v>
      </c>
    </row>
    <row r="93" spans="1:1" x14ac:dyDescent="0.25">
      <c r="A93" s="88" t="s">
        <v>17586</v>
      </c>
    </row>
    <row r="94" spans="1:1" x14ac:dyDescent="0.25">
      <c r="A94" s="88" t="s">
        <v>17586</v>
      </c>
    </row>
    <row r="95" spans="1:1" x14ac:dyDescent="0.25">
      <c r="A95" s="87" t="s">
        <v>16922</v>
      </c>
    </row>
    <row r="96" spans="1:1" x14ac:dyDescent="0.25">
      <c r="A96" s="88" t="s">
        <v>17374</v>
      </c>
    </row>
    <row r="97" spans="1:1" x14ac:dyDescent="0.25">
      <c r="A97" s="88" t="s">
        <v>17374</v>
      </c>
    </row>
    <row r="98" spans="1:1" x14ac:dyDescent="0.25">
      <c r="A98" s="87" t="s">
        <v>17086</v>
      </c>
    </row>
    <row r="99" spans="1:1" x14ac:dyDescent="0.25">
      <c r="A99" s="88" t="s">
        <v>19162</v>
      </c>
    </row>
    <row r="100" spans="1:1" x14ac:dyDescent="0.25">
      <c r="A100" s="88" t="s">
        <v>19166</v>
      </c>
    </row>
    <row r="101" spans="1:1" x14ac:dyDescent="0.25">
      <c r="A101" s="88" t="s">
        <v>19170</v>
      </c>
    </row>
    <row r="102" spans="1:1" x14ac:dyDescent="0.25">
      <c r="A102" s="87" t="s">
        <v>16650</v>
      </c>
    </row>
    <row r="103" spans="1:1" x14ac:dyDescent="0.25">
      <c r="A103" s="62" t="s">
        <v>17645</v>
      </c>
    </row>
    <row r="104" spans="1:1" x14ac:dyDescent="0.25">
      <c r="A104" s="87" t="s">
        <v>16823</v>
      </c>
    </row>
    <row r="105" spans="1:1" x14ac:dyDescent="0.25">
      <c r="A105" s="62" t="s">
        <v>17649</v>
      </c>
    </row>
    <row r="106" spans="1:1" x14ac:dyDescent="0.25">
      <c r="A106" s="87" t="s">
        <v>16598</v>
      </c>
    </row>
    <row r="107" spans="1:1" x14ac:dyDescent="0.25">
      <c r="A107" s="87" t="s">
        <v>17074</v>
      </c>
    </row>
    <row r="108" spans="1:1" x14ac:dyDescent="0.25">
      <c r="A108" s="62" t="s">
        <v>17856</v>
      </c>
    </row>
    <row r="109" spans="1:1" x14ac:dyDescent="0.25">
      <c r="A109" s="88" t="s">
        <v>18211</v>
      </c>
    </row>
    <row r="110" spans="1:1" x14ac:dyDescent="0.25">
      <c r="A110" s="62" t="s">
        <v>17679</v>
      </c>
    </row>
    <row r="111" spans="1:1" x14ac:dyDescent="0.25">
      <c r="A111" s="87" t="s">
        <v>16586</v>
      </c>
    </row>
    <row r="112" spans="1:1" x14ac:dyDescent="0.25">
      <c r="A112" s="62" t="s">
        <v>17673</v>
      </c>
    </row>
    <row r="113" spans="1:1" x14ac:dyDescent="0.25">
      <c r="A113" s="62" t="s">
        <v>17673</v>
      </c>
    </row>
    <row r="114" spans="1:1" x14ac:dyDescent="0.25">
      <c r="A114" s="62" t="s">
        <v>17683</v>
      </c>
    </row>
    <row r="115" spans="1:1" x14ac:dyDescent="0.25">
      <c r="A115" s="62" t="s">
        <v>17668</v>
      </c>
    </row>
    <row r="116" spans="1:1" x14ac:dyDescent="0.25">
      <c r="A116" s="87" t="s">
        <v>16691</v>
      </c>
    </row>
    <row r="117" spans="1:1" x14ac:dyDescent="0.25">
      <c r="A117" s="62" t="s">
        <v>17851</v>
      </c>
    </row>
    <row r="118" spans="1:1" x14ac:dyDescent="0.25">
      <c r="A118" s="87" t="s">
        <v>16813</v>
      </c>
    </row>
    <row r="119" spans="1:1" x14ac:dyDescent="0.25">
      <c r="A119" s="62" t="s">
        <v>17687</v>
      </c>
    </row>
    <row r="120" spans="1:1" x14ac:dyDescent="0.25">
      <c r="A120" s="62" t="s">
        <v>17876</v>
      </c>
    </row>
    <row r="121" spans="1:1" x14ac:dyDescent="0.25">
      <c r="A121" s="87" t="s">
        <v>16818</v>
      </c>
    </row>
    <row r="122" spans="1:1" x14ac:dyDescent="0.25">
      <c r="A122" s="87" t="s">
        <v>16986</v>
      </c>
    </row>
    <row r="123" spans="1:1" x14ac:dyDescent="0.25">
      <c r="A123" s="87" t="s">
        <v>17019</v>
      </c>
    </row>
    <row r="124" spans="1:1" x14ac:dyDescent="0.25">
      <c r="A124" s="62" t="s">
        <v>17639</v>
      </c>
    </row>
    <row r="125" spans="1:1" x14ac:dyDescent="0.25">
      <c r="A125" s="87" t="s">
        <v>16981</v>
      </c>
    </row>
    <row r="126" spans="1:1" x14ac:dyDescent="0.25">
      <c r="A126" s="62" t="s">
        <v>17691</v>
      </c>
    </row>
    <row r="127" spans="1:1" x14ac:dyDescent="0.25">
      <c r="A127" s="62" t="s">
        <v>17695</v>
      </c>
    </row>
    <row r="128" spans="1:1" x14ac:dyDescent="0.25">
      <c r="A128" s="88" t="s">
        <v>18745</v>
      </c>
    </row>
    <row r="129" spans="1:1" x14ac:dyDescent="0.25">
      <c r="A129" s="88" t="s">
        <v>19144</v>
      </c>
    </row>
    <row r="130" spans="1:1" x14ac:dyDescent="0.25">
      <c r="A130" s="88" t="s">
        <v>18478</v>
      </c>
    </row>
    <row r="131" spans="1:1" x14ac:dyDescent="0.25">
      <c r="A131" s="88" t="s">
        <v>18502</v>
      </c>
    </row>
    <row r="132" spans="1:1" x14ac:dyDescent="0.25">
      <c r="A132" s="62" t="s">
        <v>17823</v>
      </c>
    </row>
    <row r="133" spans="1:1" x14ac:dyDescent="0.25">
      <c r="A133" s="88" t="s">
        <v>17823</v>
      </c>
    </row>
    <row r="134" spans="1:1" x14ac:dyDescent="0.25">
      <c r="A134" s="88" t="s">
        <v>18226</v>
      </c>
    </row>
    <row r="135" spans="1:1" x14ac:dyDescent="0.25">
      <c r="A135" s="88" t="s">
        <v>19377</v>
      </c>
    </row>
    <row r="136" spans="1:1" x14ac:dyDescent="0.25">
      <c r="A136" s="88" t="s">
        <v>18755</v>
      </c>
    </row>
    <row r="137" spans="1:1" x14ac:dyDescent="0.25">
      <c r="A137" s="88" t="s">
        <v>18236</v>
      </c>
    </row>
    <row r="138" spans="1:1" x14ac:dyDescent="0.25">
      <c r="A138" s="88" t="s">
        <v>19149</v>
      </c>
    </row>
    <row r="139" spans="1:1" x14ac:dyDescent="0.25">
      <c r="A139" s="88" t="s">
        <v>19154</v>
      </c>
    </row>
    <row r="140" spans="1:1" x14ac:dyDescent="0.25">
      <c r="A140" s="87" t="s">
        <v>16829</v>
      </c>
    </row>
    <row r="141" spans="1:1" x14ac:dyDescent="0.25">
      <c r="A141" s="62" t="s">
        <v>17678</v>
      </c>
    </row>
    <row r="142" spans="1:1" x14ac:dyDescent="0.25">
      <c r="A142" s="62" t="s">
        <v>17678</v>
      </c>
    </row>
    <row r="143" spans="1:1" x14ac:dyDescent="0.25">
      <c r="A143" s="88" t="s">
        <v>18599</v>
      </c>
    </row>
    <row r="144" spans="1:1" x14ac:dyDescent="0.25">
      <c r="A144" s="87" t="s">
        <v>16629</v>
      </c>
    </row>
    <row r="145" spans="1:1" x14ac:dyDescent="0.25">
      <c r="A145" s="88" t="s">
        <v>17929</v>
      </c>
    </row>
    <row r="146" spans="1:1" x14ac:dyDescent="0.25">
      <c r="A146" s="87" t="s">
        <v>16720</v>
      </c>
    </row>
    <row r="147" spans="1:1" x14ac:dyDescent="0.25">
      <c r="A147" s="88" t="s">
        <v>18356</v>
      </c>
    </row>
    <row r="148" spans="1:1" x14ac:dyDescent="0.25">
      <c r="A148" s="87" t="s">
        <v>16725</v>
      </c>
    </row>
    <row r="149" spans="1:1" x14ac:dyDescent="0.25">
      <c r="A149" s="88" t="s">
        <v>18332</v>
      </c>
    </row>
    <row r="150" spans="1:1" x14ac:dyDescent="0.25">
      <c r="A150" s="87" t="s">
        <v>16731</v>
      </c>
    </row>
    <row r="151" spans="1:1" x14ac:dyDescent="0.25">
      <c r="A151" s="88" t="s">
        <v>18327</v>
      </c>
    </row>
    <row r="152" spans="1:1" x14ac:dyDescent="0.25">
      <c r="A152" s="88" t="s">
        <v>18737</v>
      </c>
    </row>
    <row r="153" spans="1:1" x14ac:dyDescent="0.25">
      <c r="A153" s="88" t="s">
        <v>18741</v>
      </c>
    </row>
    <row r="154" spans="1:1" x14ac:dyDescent="0.25">
      <c r="A154" s="88" t="s">
        <v>17413</v>
      </c>
    </row>
    <row r="155" spans="1:1" x14ac:dyDescent="0.25">
      <c r="A155" s="88" t="s">
        <v>17413</v>
      </c>
    </row>
    <row r="156" spans="1:1" x14ac:dyDescent="0.25">
      <c r="A156" s="88" t="s">
        <v>17413</v>
      </c>
    </row>
    <row r="157" spans="1:1" x14ac:dyDescent="0.25">
      <c r="A157" s="88" t="s">
        <v>17413</v>
      </c>
    </row>
    <row r="158" spans="1:1" x14ac:dyDescent="0.25">
      <c r="A158" s="88" t="s">
        <v>17423</v>
      </c>
    </row>
    <row r="159" spans="1:1" x14ac:dyDescent="0.25">
      <c r="A159" s="88" t="s">
        <v>17423</v>
      </c>
    </row>
    <row r="160" spans="1:1" x14ac:dyDescent="0.25">
      <c r="A160" s="88" t="s">
        <v>17418</v>
      </c>
    </row>
    <row r="161" spans="1:1" x14ac:dyDescent="0.25">
      <c r="A161" s="88" t="s">
        <v>17428</v>
      </c>
    </row>
    <row r="162" spans="1:1" x14ac:dyDescent="0.25">
      <c r="A162" s="88" t="s">
        <v>17428</v>
      </c>
    </row>
    <row r="163" spans="1:1" x14ac:dyDescent="0.25">
      <c r="A163" s="87" t="s">
        <v>16932</v>
      </c>
    </row>
    <row r="164" spans="1:1" x14ac:dyDescent="0.25">
      <c r="A164" s="88" t="s">
        <v>17544</v>
      </c>
    </row>
    <row r="165" spans="1:1" x14ac:dyDescent="0.25">
      <c r="A165" s="88" t="s">
        <v>17544</v>
      </c>
    </row>
    <row r="166" spans="1:1" x14ac:dyDescent="0.25">
      <c r="A166" s="88" t="s">
        <v>17544</v>
      </c>
    </row>
    <row r="167" spans="1:1" x14ac:dyDescent="0.25">
      <c r="A167" s="88" t="s">
        <v>17558</v>
      </c>
    </row>
    <row r="168" spans="1:1" x14ac:dyDescent="0.25">
      <c r="A168" s="88" t="s">
        <v>17579</v>
      </c>
    </row>
    <row r="169" spans="1:1" x14ac:dyDescent="0.25">
      <c r="A169" s="88" t="s">
        <v>18712</v>
      </c>
    </row>
    <row r="170" spans="1:1" x14ac:dyDescent="0.25">
      <c r="A170" s="56" t="s">
        <v>19497</v>
      </c>
    </row>
    <row r="171" spans="1:1" x14ac:dyDescent="0.25">
      <c r="A171" s="88" t="s">
        <v>17969</v>
      </c>
    </row>
    <row r="172" spans="1:1" x14ac:dyDescent="0.25">
      <c r="A172" s="88" t="s">
        <v>17968</v>
      </c>
    </row>
    <row r="173" spans="1:1" x14ac:dyDescent="0.25">
      <c r="A173" s="88" t="s">
        <v>17975</v>
      </c>
    </row>
    <row r="174" spans="1:1" x14ac:dyDescent="0.25">
      <c r="A174" s="88" t="s">
        <v>18447</v>
      </c>
    </row>
    <row r="175" spans="1:1" x14ac:dyDescent="0.25">
      <c r="A175" s="88" t="s">
        <v>17911</v>
      </c>
    </row>
    <row r="176" spans="1:1" x14ac:dyDescent="0.25">
      <c r="A176" s="87" t="s">
        <v>17001</v>
      </c>
    </row>
    <row r="177" spans="1:1" x14ac:dyDescent="0.25">
      <c r="A177" s="88" t="s">
        <v>18892</v>
      </c>
    </row>
    <row r="178" spans="1:1" x14ac:dyDescent="0.25">
      <c r="A178" s="88" t="s">
        <v>18512</v>
      </c>
    </row>
    <row r="179" spans="1:1" x14ac:dyDescent="0.25">
      <c r="A179" s="88" t="s">
        <v>18784</v>
      </c>
    </row>
    <row r="180" spans="1:1" x14ac:dyDescent="0.25">
      <c r="A180" s="88" t="s">
        <v>18779</v>
      </c>
    </row>
    <row r="181" spans="1:1" x14ac:dyDescent="0.25">
      <c r="A181" s="88" t="s">
        <v>18916</v>
      </c>
    </row>
    <row r="182" spans="1:1" x14ac:dyDescent="0.25">
      <c r="A182" s="88" t="s">
        <v>18517</v>
      </c>
    </row>
    <row r="183" spans="1:1" x14ac:dyDescent="0.25">
      <c r="A183" s="88" t="s">
        <v>17534</v>
      </c>
    </row>
    <row r="184" spans="1:1" x14ac:dyDescent="0.25">
      <c r="A184" s="88" t="s">
        <v>19189</v>
      </c>
    </row>
    <row r="185" spans="1:1" x14ac:dyDescent="0.25">
      <c r="A185" s="88" t="s">
        <v>18108</v>
      </c>
    </row>
    <row r="186" spans="1:1" x14ac:dyDescent="0.25">
      <c r="A186" s="88" t="s">
        <v>18438</v>
      </c>
    </row>
    <row r="187" spans="1:1" x14ac:dyDescent="0.25">
      <c r="A187" s="87" t="s">
        <v>16992</v>
      </c>
    </row>
    <row r="188" spans="1:1" x14ac:dyDescent="0.25">
      <c r="A188" s="88" t="s">
        <v>18522</v>
      </c>
    </row>
    <row r="189" spans="1:1" x14ac:dyDescent="0.25">
      <c r="A189" s="62" t="s">
        <v>17866</v>
      </c>
    </row>
    <row r="190" spans="1:1" x14ac:dyDescent="0.25">
      <c r="A190" s="88" t="s">
        <v>18793</v>
      </c>
    </row>
    <row r="191" spans="1:1" x14ac:dyDescent="0.25">
      <c r="A191" s="88" t="s">
        <v>19192</v>
      </c>
    </row>
    <row r="192" spans="1:1" x14ac:dyDescent="0.25">
      <c r="A192" s="88" t="s">
        <v>18338</v>
      </c>
    </row>
    <row r="193" spans="1:1" x14ac:dyDescent="0.25">
      <c r="A193" s="88" t="s">
        <v>18113</v>
      </c>
    </row>
    <row r="194" spans="1:1" x14ac:dyDescent="0.25">
      <c r="A194" s="88" t="s">
        <v>19447</v>
      </c>
    </row>
    <row r="195" spans="1:1" x14ac:dyDescent="0.25">
      <c r="A195" s="62" t="s">
        <v>17712</v>
      </c>
    </row>
    <row r="196" spans="1:1" x14ac:dyDescent="0.25">
      <c r="A196" s="87" t="s">
        <v>188</v>
      </c>
    </row>
    <row r="197" spans="1:1" x14ac:dyDescent="0.25">
      <c r="A197" s="88" t="s">
        <v>17957</v>
      </c>
    </row>
    <row r="198" spans="1:1" x14ac:dyDescent="0.25">
      <c r="A198" s="88" t="s">
        <v>19197</v>
      </c>
    </row>
    <row r="199" spans="1:1" x14ac:dyDescent="0.25">
      <c r="A199" s="88" t="s">
        <v>19256</v>
      </c>
    </row>
    <row r="200" spans="1:1" x14ac:dyDescent="0.25">
      <c r="A200" s="88" t="s">
        <v>19333</v>
      </c>
    </row>
    <row r="201" spans="1:1" x14ac:dyDescent="0.25">
      <c r="A201" s="88" t="s">
        <v>18231</v>
      </c>
    </row>
    <row r="202" spans="1:1" x14ac:dyDescent="0.25">
      <c r="A202" s="88" t="s">
        <v>18246</v>
      </c>
    </row>
    <row r="203" spans="1:1" x14ac:dyDescent="0.25">
      <c r="A203" s="62" t="s">
        <v>17721</v>
      </c>
    </row>
    <row r="204" spans="1:1" x14ac:dyDescent="0.25">
      <c r="A204" s="88" t="s">
        <v>18093</v>
      </c>
    </row>
    <row r="205" spans="1:1" x14ac:dyDescent="0.25">
      <c r="A205" s="62" t="s">
        <v>17716</v>
      </c>
    </row>
    <row r="206" spans="1:1" x14ac:dyDescent="0.25">
      <c r="A206" s="88" t="s">
        <v>18314</v>
      </c>
    </row>
    <row r="207" spans="1:1" x14ac:dyDescent="0.25">
      <c r="A207" s="62" t="s">
        <v>17871</v>
      </c>
    </row>
    <row r="208" spans="1:1" x14ac:dyDescent="0.25">
      <c r="A208" s="88" t="s">
        <v>18486</v>
      </c>
    </row>
    <row r="209" spans="1:1" x14ac:dyDescent="0.25">
      <c r="A209" s="88" t="s">
        <v>18322</v>
      </c>
    </row>
    <row r="210" spans="1:1" x14ac:dyDescent="0.25">
      <c r="A210" s="88" t="s">
        <v>17985</v>
      </c>
    </row>
    <row r="211" spans="1:1" x14ac:dyDescent="0.25">
      <c r="A211" s="88" t="s">
        <v>17985</v>
      </c>
    </row>
    <row r="212" spans="1:1" x14ac:dyDescent="0.25">
      <c r="A212" s="88" t="s">
        <v>18842</v>
      </c>
    </row>
    <row r="213" spans="1:1" x14ac:dyDescent="0.25">
      <c r="A213" s="88" t="s">
        <v>18837</v>
      </c>
    </row>
    <row r="214" spans="1:1" x14ac:dyDescent="0.25">
      <c r="A214" s="88" t="s">
        <v>18798</v>
      </c>
    </row>
    <row r="215" spans="1:1" x14ac:dyDescent="0.25">
      <c r="A215" s="88" t="s">
        <v>19204</v>
      </c>
    </row>
    <row r="216" spans="1:1" x14ac:dyDescent="0.25">
      <c r="A216" s="88" t="s">
        <v>18536</v>
      </c>
    </row>
    <row r="217" spans="1:1" x14ac:dyDescent="0.25">
      <c r="A217" s="88" t="s">
        <v>19223</v>
      </c>
    </row>
    <row r="218" spans="1:1" x14ac:dyDescent="0.25">
      <c r="A218" s="88" t="s">
        <v>17989</v>
      </c>
    </row>
    <row r="219" spans="1:1" x14ac:dyDescent="0.25">
      <c r="A219" s="88" t="s">
        <v>18822</v>
      </c>
    </row>
    <row r="220" spans="1:1" x14ac:dyDescent="0.25">
      <c r="A220" s="88" t="s">
        <v>18822</v>
      </c>
    </row>
    <row r="221" spans="1:1" x14ac:dyDescent="0.25">
      <c r="A221" s="88" t="s">
        <v>18822</v>
      </c>
    </row>
    <row r="222" spans="1:1" x14ac:dyDescent="0.25">
      <c r="A222" s="88" t="s">
        <v>17992</v>
      </c>
    </row>
    <row r="223" spans="1:1" x14ac:dyDescent="0.25">
      <c r="A223" s="88" t="s">
        <v>18829</v>
      </c>
    </row>
    <row r="224" spans="1:1" x14ac:dyDescent="0.25">
      <c r="A224" s="88" t="s">
        <v>18682</v>
      </c>
    </row>
    <row r="225" spans="1:1" x14ac:dyDescent="0.25">
      <c r="A225" s="88" t="s">
        <v>19157</v>
      </c>
    </row>
    <row r="226" spans="1:1" x14ac:dyDescent="0.25">
      <c r="A226" s="88" t="s">
        <v>19209</v>
      </c>
    </row>
    <row r="227" spans="1:1" x14ac:dyDescent="0.25">
      <c r="A227" s="88" t="s">
        <v>18998</v>
      </c>
    </row>
    <row r="228" spans="1:1" x14ac:dyDescent="0.25">
      <c r="A228" s="88" t="s">
        <v>18847</v>
      </c>
    </row>
    <row r="229" spans="1:1" x14ac:dyDescent="0.25">
      <c r="A229" s="88" t="s">
        <v>18157</v>
      </c>
    </row>
    <row r="230" spans="1:1" x14ac:dyDescent="0.25">
      <c r="A230" s="88" t="s">
        <v>18152</v>
      </c>
    </row>
    <row r="231" spans="1:1" x14ac:dyDescent="0.25">
      <c r="A231" s="88" t="s">
        <v>18143</v>
      </c>
    </row>
    <row r="232" spans="1:1" x14ac:dyDescent="0.25">
      <c r="A232" s="87" t="s">
        <v>16736</v>
      </c>
    </row>
    <row r="233" spans="1:1" x14ac:dyDescent="0.25">
      <c r="A233" s="88" t="s">
        <v>18817</v>
      </c>
    </row>
    <row r="234" spans="1:1" x14ac:dyDescent="0.25">
      <c r="A234" s="88" t="s">
        <v>18857</v>
      </c>
    </row>
    <row r="235" spans="1:1" x14ac:dyDescent="0.25">
      <c r="A235" s="88" t="s">
        <v>18852</v>
      </c>
    </row>
    <row r="236" spans="1:1" x14ac:dyDescent="0.25">
      <c r="A236" s="88" t="s">
        <v>17934</v>
      </c>
    </row>
    <row r="237" spans="1:1" x14ac:dyDescent="0.25">
      <c r="A237" s="88" t="s">
        <v>18872</v>
      </c>
    </row>
    <row r="238" spans="1:1" x14ac:dyDescent="0.25">
      <c r="A238" s="88" t="s">
        <v>19228</v>
      </c>
    </row>
    <row r="239" spans="1:1" x14ac:dyDescent="0.25">
      <c r="A239" s="88" t="s">
        <v>19232</v>
      </c>
    </row>
    <row r="240" spans="1:1" x14ac:dyDescent="0.25">
      <c r="A240" s="87" t="s">
        <v>17107</v>
      </c>
    </row>
    <row r="241" spans="1:1" x14ac:dyDescent="0.25">
      <c r="A241" s="88" t="s">
        <v>18337</v>
      </c>
    </row>
    <row r="242" spans="1:1" x14ac:dyDescent="0.25">
      <c r="A242" s="88" t="s">
        <v>18546</v>
      </c>
    </row>
    <row r="243" spans="1:1" x14ac:dyDescent="0.25">
      <c r="A243" s="62" t="s">
        <v>17771</v>
      </c>
    </row>
    <row r="244" spans="1:1" x14ac:dyDescent="0.25">
      <c r="A244" s="62" t="s">
        <v>17722</v>
      </c>
    </row>
    <row r="245" spans="1:1" x14ac:dyDescent="0.25">
      <c r="A245" s="88" t="s">
        <v>19251</v>
      </c>
    </row>
    <row r="246" spans="1:1" x14ac:dyDescent="0.25">
      <c r="A246" s="87" t="s">
        <v>16838</v>
      </c>
    </row>
    <row r="247" spans="1:1" x14ac:dyDescent="0.25">
      <c r="A247" s="88" t="s">
        <v>18867</v>
      </c>
    </row>
    <row r="248" spans="1:1" x14ac:dyDescent="0.25">
      <c r="A248" s="88" t="s">
        <v>18547</v>
      </c>
    </row>
    <row r="249" spans="1:1" x14ac:dyDescent="0.25">
      <c r="A249" s="88" t="s">
        <v>18862</v>
      </c>
    </row>
    <row r="250" spans="1:1" x14ac:dyDescent="0.25">
      <c r="A250" s="88" t="s">
        <v>18877</v>
      </c>
    </row>
    <row r="251" spans="1:1" x14ac:dyDescent="0.25">
      <c r="A251" s="88" t="s">
        <v>18882</v>
      </c>
    </row>
    <row r="252" spans="1:1" x14ac:dyDescent="0.25">
      <c r="A252" s="88" t="s">
        <v>17997</v>
      </c>
    </row>
    <row r="253" spans="1:1" x14ac:dyDescent="0.25">
      <c r="A253" s="87" t="s">
        <v>16603</v>
      </c>
    </row>
    <row r="254" spans="1:1" x14ac:dyDescent="0.25">
      <c r="A254" s="88" t="s">
        <v>17445</v>
      </c>
    </row>
    <row r="255" spans="1:1" x14ac:dyDescent="0.25">
      <c r="A255" s="62" t="s">
        <v>17445</v>
      </c>
    </row>
    <row r="256" spans="1:1" x14ac:dyDescent="0.25">
      <c r="A256" s="88" t="s">
        <v>18897</v>
      </c>
    </row>
    <row r="257" spans="1:1" x14ac:dyDescent="0.25">
      <c r="A257" s="88" t="s">
        <v>18531</v>
      </c>
    </row>
    <row r="258" spans="1:1" x14ac:dyDescent="0.25">
      <c r="A258" s="87" t="s">
        <v>16960</v>
      </c>
    </row>
    <row r="259" spans="1:1" x14ac:dyDescent="0.25">
      <c r="A259" s="88" t="s">
        <v>18254</v>
      </c>
    </row>
    <row r="260" spans="1:1" x14ac:dyDescent="0.25">
      <c r="A260" s="88" t="s">
        <v>18254</v>
      </c>
    </row>
    <row r="261" spans="1:1" x14ac:dyDescent="0.25">
      <c r="A261" s="88" t="s">
        <v>18254</v>
      </c>
    </row>
    <row r="262" spans="1:1" x14ac:dyDescent="0.25">
      <c r="A262" s="88" t="s">
        <v>19236</v>
      </c>
    </row>
    <row r="263" spans="1:1" x14ac:dyDescent="0.25">
      <c r="A263" s="87" t="s">
        <v>16848</v>
      </c>
    </row>
    <row r="264" spans="1:1" x14ac:dyDescent="0.25">
      <c r="A264" s="56" t="s">
        <v>17538</v>
      </c>
    </row>
    <row r="265" spans="1:1" x14ac:dyDescent="0.25">
      <c r="A265" s="88" t="s">
        <v>17450</v>
      </c>
    </row>
    <row r="266" spans="1:1" x14ac:dyDescent="0.25">
      <c r="A266" s="88" t="s">
        <v>18346</v>
      </c>
    </row>
    <row r="267" spans="1:1" x14ac:dyDescent="0.25">
      <c r="A267" s="88" t="s">
        <v>18351</v>
      </c>
    </row>
    <row r="268" spans="1:1" x14ac:dyDescent="0.25">
      <c r="A268" s="88" t="s">
        <v>18351</v>
      </c>
    </row>
    <row r="269" spans="1:1" x14ac:dyDescent="0.25">
      <c r="A269" s="62" t="s">
        <v>17750</v>
      </c>
    </row>
    <row r="270" spans="1:1" x14ac:dyDescent="0.25">
      <c r="A270" s="62" t="s">
        <v>17741</v>
      </c>
    </row>
    <row r="271" spans="1:1" x14ac:dyDescent="0.25">
      <c r="A271" s="62" t="s">
        <v>17737</v>
      </c>
    </row>
    <row r="272" spans="1:1" x14ac:dyDescent="0.25">
      <c r="A272" s="87" t="s">
        <v>16573</v>
      </c>
    </row>
    <row r="273" spans="1:1" x14ac:dyDescent="0.25">
      <c r="A273" s="87" t="s">
        <v>16569</v>
      </c>
    </row>
    <row r="274" spans="1:1" x14ac:dyDescent="0.25">
      <c r="A274" s="62" t="s">
        <v>17745</v>
      </c>
    </row>
    <row r="275" spans="1:1" x14ac:dyDescent="0.25">
      <c r="A275" s="62" t="s">
        <v>17755</v>
      </c>
    </row>
    <row r="276" spans="1:1" x14ac:dyDescent="0.25">
      <c r="A276" s="88" t="s">
        <v>17552</v>
      </c>
    </row>
    <row r="277" spans="1:1" x14ac:dyDescent="0.25">
      <c r="A277" s="88" t="s">
        <v>17490</v>
      </c>
    </row>
    <row r="278" spans="1:1" x14ac:dyDescent="0.25">
      <c r="A278" s="87" t="s">
        <v>16710</v>
      </c>
    </row>
    <row r="279" spans="1:1" x14ac:dyDescent="0.25">
      <c r="A279" s="88" t="s">
        <v>17495</v>
      </c>
    </row>
    <row r="280" spans="1:1" x14ac:dyDescent="0.25">
      <c r="A280" s="88" t="s">
        <v>17504</v>
      </c>
    </row>
    <row r="281" spans="1:1" x14ac:dyDescent="0.25">
      <c r="A281" s="88" t="s">
        <v>17500</v>
      </c>
    </row>
    <row r="282" spans="1:1" x14ac:dyDescent="0.25">
      <c r="A282" s="87" t="s">
        <v>16853</v>
      </c>
    </row>
    <row r="283" spans="1:1" x14ac:dyDescent="0.25">
      <c r="A283" s="88" t="s">
        <v>17509</v>
      </c>
    </row>
    <row r="284" spans="1:1" x14ac:dyDescent="0.25">
      <c r="A284" s="87" t="s">
        <v>17097</v>
      </c>
    </row>
    <row r="285" spans="1:1" x14ac:dyDescent="0.25">
      <c r="A285" s="88" t="s">
        <v>17514</v>
      </c>
    </row>
    <row r="286" spans="1:1" x14ac:dyDescent="0.25">
      <c r="A286" s="87" t="s">
        <v>16859</v>
      </c>
    </row>
    <row r="287" spans="1:1" x14ac:dyDescent="0.25">
      <c r="A287" s="88" t="s">
        <v>17519</v>
      </c>
    </row>
    <row r="288" spans="1:1" x14ac:dyDescent="0.25">
      <c r="A288" s="87" t="s">
        <v>16634</v>
      </c>
    </row>
    <row r="289" spans="1:1" x14ac:dyDescent="0.25">
      <c r="A289" s="88" t="s">
        <v>17455</v>
      </c>
    </row>
    <row r="290" spans="1:1" x14ac:dyDescent="0.25">
      <c r="A290" s="87" t="s">
        <v>16640</v>
      </c>
    </row>
    <row r="291" spans="1:1" x14ac:dyDescent="0.25">
      <c r="A291" s="88" t="s">
        <v>17460</v>
      </c>
    </row>
    <row r="292" spans="1:1" x14ac:dyDescent="0.25">
      <c r="A292" s="87" t="s">
        <v>16645</v>
      </c>
    </row>
    <row r="293" spans="1:1" x14ac:dyDescent="0.25">
      <c r="A293" s="88" t="s">
        <v>17465</v>
      </c>
    </row>
    <row r="294" spans="1:1" x14ac:dyDescent="0.25">
      <c r="A294" s="87" t="s">
        <v>16659</v>
      </c>
    </row>
    <row r="295" spans="1:1" x14ac:dyDescent="0.25">
      <c r="A295" s="88" t="s">
        <v>17470</v>
      </c>
    </row>
    <row r="296" spans="1:1" x14ac:dyDescent="0.25">
      <c r="A296" s="88" t="s">
        <v>17524</v>
      </c>
    </row>
    <row r="297" spans="1:1" x14ac:dyDescent="0.25">
      <c r="A297" s="88" t="s">
        <v>17529</v>
      </c>
    </row>
    <row r="298" spans="1:1" x14ac:dyDescent="0.25">
      <c r="A298" s="87" t="s">
        <v>16613</v>
      </c>
    </row>
    <row r="299" spans="1:1" x14ac:dyDescent="0.25">
      <c r="A299" s="62" t="s">
        <v>17732</v>
      </c>
    </row>
    <row r="300" spans="1:1" x14ac:dyDescent="0.25">
      <c r="A300" s="87" t="s">
        <v>16687</v>
      </c>
    </row>
    <row r="301" spans="1:1" x14ac:dyDescent="0.25">
      <c r="A301" s="88" t="s">
        <v>17475</v>
      </c>
    </row>
    <row r="302" spans="1:1" x14ac:dyDescent="0.25">
      <c r="A302" s="87" t="s">
        <v>16655</v>
      </c>
    </row>
    <row r="303" spans="1:1" x14ac:dyDescent="0.25">
      <c r="A303" s="88" t="s">
        <v>17480</v>
      </c>
    </row>
    <row r="304" spans="1:1" x14ac:dyDescent="0.25">
      <c r="A304" s="62" t="s">
        <v>17655</v>
      </c>
    </row>
    <row r="305" spans="1:1" x14ac:dyDescent="0.25">
      <c r="A305" s="62" t="s">
        <v>17658</v>
      </c>
    </row>
    <row r="306" spans="1:1" x14ac:dyDescent="0.25">
      <c r="A306" s="87" t="s">
        <v>16664</v>
      </c>
    </row>
    <row r="307" spans="1:1" x14ac:dyDescent="0.25">
      <c r="A307" s="88" t="s">
        <v>17485</v>
      </c>
    </row>
    <row r="308" spans="1:1" x14ac:dyDescent="0.25">
      <c r="A308" s="88" t="s">
        <v>18278</v>
      </c>
    </row>
    <row r="309" spans="1:1" x14ac:dyDescent="0.25">
      <c r="A309" s="87" t="s">
        <v>16863</v>
      </c>
    </row>
    <row r="310" spans="1:1" x14ac:dyDescent="0.25">
      <c r="A310" s="88" t="s">
        <v>18554</v>
      </c>
    </row>
    <row r="311" spans="1:1" x14ac:dyDescent="0.25">
      <c r="A311" s="87" t="s">
        <v>16867</v>
      </c>
    </row>
    <row r="312" spans="1:1" x14ac:dyDescent="0.25">
      <c r="A312" s="88" t="s">
        <v>18559</v>
      </c>
    </row>
    <row r="313" spans="1:1" x14ac:dyDescent="0.25">
      <c r="A313" s="87" t="s">
        <v>16876</v>
      </c>
    </row>
    <row r="314" spans="1:1" x14ac:dyDescent="0.25">
      <c r="A314" s="88" t="s">
        <v>18564</v>
      </c>
    </row>
    <row r="315" spans="1:1" x14ac:dyDescent="0.25">
      <c r="A315" s="87" t="s">
        <v>16802</v>
      </c>
    </row>
    <row r="316" spans="1:1" x14ac:dyDescent="0.25">
      <c r="A316" s="88" t="s">
        <v>18569</v>
      </c>
    </row>
    <row r="317" spans="1:1" x14ac:dyDescent="0.25">
      <c r="A317" s="88" t="s">
        <v>18589</v>
      </c>
    </row>
    <row r="318" spans="1:1" x14ac:dyDescent="0.25">
      <c r="A318" s="88" t="s">
        <v>18584</v>
      </c>
    </row>
    <row r="319" spans="1:1" x14ac:dyDescent="0.25">
      <c r="A319" s="88" t="s">
        <v>17545</v>
      </c>
    </row>
    <row r="320" spans="1:1" x14ac:dyDescent="0.25">
      <c r="A320" s="88" t="s">
        <v>19462</v>
      </c>
    </row>
    <row r="321" spans="1:1" x14ac:dyDescent="0.25">
      <c r="A321" s="88" t="s">
        <v>19427</v>
      </c>
    </row>
    <row r="322" spans="1:1" x14ac:dyDescent="0.25">
      <c r="A322" s="88" t="s">
        <v>18118</v>
      </c>
    </row>
    <row r="323" spans="1:1" x14ac:dyDescent="0.25">
      <c r="A323" s="88" t="s">
        <v>18410</v>
      </c>
    </row>
    <row r="324" spans="1:1" x14ac:dyDescent="0.25">
      <c r="A324" s="88" t="s">
        <v>18451</v>
      </c>
    </row>
    <row r="325" spans="1:1" x14ac:dyDescent="0.25">
      <c r="A325" s="87" t="s">
        <v>17092</v>
      </c>
    </row>
    <row r="326" spans="1:1" x14ac:dyDescent="0.25">
      <c r="A326" s="88" t="s">
        <v>19387</v>
      </c>
    </row>
    <row r="327" spans="1:1" x14ac:dyDescent="0.25">
      <c r="A327" s="88" t="s">
        <v>18128</v>
      </c>
    </row>
    <row r="328" spans="1:1" x14ac:dyDescent="0.25">
      <c r="A328" s="88" t="s">
        <v>19273</v>
      </c>
    </row>
    <row r="329" spans="1:1" x14ac:dyDescent="0.25">
      <c r="A329" s="88" t="s">
        <v>19265</v>
      </c>
    </row>
    <row r="330" spans="1:1" x14ac:dyDescent="0.25">
      <c r="A330" s="88" t="s">
        <v>19241</v>
      </c>
    </row>
    <row r="331" spans="1:1" x14ac:dyDescent="0.25">
      <c r="A331" s="88" t="s">
        <v>19269</v>
      </c>
    </row>
    <row r="332" spans="1:1" x14ac:dyDescent="0.25">
      <c r="A332" s="88" t="s">
        <v>19283</v>
      </c>
    </row>
    <row r="333" spans="1:1" x14ac:dyDescent="0.25">
      <c r="A333" s="88" t="s">
        <v>17939</v>
      </c>
    </row>
    <row r="334" spans="1:1" x14ac:dyDescent="0.25">
      <c r="A334" s="88" t="s">
        <v>19288</v>
      </c>
    </row>
    <row r="335" spans="1:1" x14ac:dyDescent="0.25">
      <c r="A335" s="88" t="s">
        <v>19288</v>
      </c>
    </row>
    <row r="336" spans="1:1" x14ac:dyDescent="0.25">
      <c r="A336" s="88" t="s">
        <v>18594</v>
      </c>
    </row>
    <row r="337" spans="1:1" x14ac:dyDescent="0.25">
      <c r="A337" s="88" t="s">
        <v>19218</v>
      </c>
    </row>
    <row r="338" spans="1:1" x14ac:dyDescent="0.25">
      <c r="A338" s="88" t="s">
        <v>18789</v>
      </c>
    </row>
    <row r="339" spans="1:1" x14ac:dyDescent="0.25">
      <c r="A339" s="87" t="s">
        <v>16905</v>
      </c>
    </row>
    <row r="340" spans="1:1" x14ac:dyDescent="0.25">
      <c r="A340" s="87" t="s">
        <v>16682</v>
      </c>
    </row>
    <row r="341" spans="1:1" x14ac:dyDescent="0.25">
      <c r="A341" s="88" t="s">
        <v>17563</v>
      </c>
    </row>
    <row r="342" spans="1:1" x14ac:dyDescent="0.25">
      <c r="A342" s="88" t="s">
        <v>17563</v>
      </c>
    </row>
    <row r="343" spans="1:1" x14ac:dyDescent="0.25">
      <c r="A343" s="87" t="s">
        <v>16871</v>
      </c>
    </row>
    <row r="344" spans="1:1" x14ac:dyDescent="0.25">
      <c r="A344" s="88" t="s">
        <v>17568</v>
      </c>
    </row>
    <row r="345" spans="1:1" x14ac:dyDescent="0.25">
      <c r="A345" s="88" t="s">
        <v>19278</v>
      </c>
    </row>
    <row r="346" spans="1:1" x14ac:dyDescent="0.25">
      <c r="A346" s="88" t="s">
        <v>18907</v>
      </c>
    </row>
    <row r="347" spans="1:1" x14ac:dyDescent="0.25">
      <c r="A347" s="62" t="s">
        <v>17881</v>
      </c>
    </row>
    <row r="348" spans="1:1" x14ac:dyDescent="0.25">
      <c r="A348" s="88" t="s">
        <v>18017</v>
      </c>
    </row>
    <row r="349" spans="1:1" x14ac:dyDescent="0.25">
      <c r="A349" s="88" t="s">
        <v>19316</v>
      </c>
    </row>
    <row r="350" spans="1:1" x14ac:dyDescent="0.25">
      <c r="A350" s="62" t="s">
        <v>18361</v>
      </c>
    </row>
    <row r="351" spans="1:1" x14ac:dyDescent="0.25">
      <c r="A351" s="88" t="s">
        <v>18769</v>
      </c>
    </row>
    <row r="352" spans="1:1" x14ac:dyDescent="0.25">
      <c r="A352" s="88" t="s">
        <v>18921</v>
      </c>
    </row>
    <row r="353" spans="1:1" x14ac:dyDescent="0.25">
      <c r="A353" s="87" t="s">
        <v>17007</v>
      </c>
    </row>
    <row r="354" spans="1:1" x14ac:dyDescent="0.25">
      <c r="A354" s="88" t="s">
        <v>18812</v>
      </c>
    </row>
    <row r="355" spans="1:1" x14ac:dyDescent="0.25">
      <c r="A355" s="88" t="s">
        <v>18812</v>
      </c>
    </row>
    <row r="356" spans="1:1" x14ac:dyDescent="0.25">
      <c r="A356" s="88" t="s">
        <v>19213</v>
      </c>
    </row>
    <row r="357" spans="1:1" x14ac:dyDescent="0.25">
      <c r="A357" s="88" t="s">
        <v>18912</v>
      </c>
    </row>
    <row r="358" spans="1:1" x14ac:dyDescent="0.25">
      <c r="A358" s="88" t="s">
        <v>19311</v>
      </c>
    </row>
    <row r="359" spans="1:1" x14ac:dyDescent="0.25">
      <c r="A359" s="88" t="s">
        <v>18037</v>
      </c>
    </row>
    <row r="360" spans="1:1" x14ac:dyDescent="0.25">
      <c r="A360" s="88" t="s">
        <v>18490</v>
      </c>
    </row>
    <row r="361" spans="1:1" x14ac:dyDescent="0.25">
      <c r="A361" s="87" t="s">
        <v>16882</v>
      </c>
    </row>
    <row r="362" spans="1:1" x14ac:dyDescent="0.25">
      <c r="A362" s="88" t="s">
        <v>18494</v>
      </c>
    </row>
    <row r="363" spans="1:1" x14ac:dyDescent="0.25">
      <c r="A363" s="88" t="s">
        <v>18928</v>
      </c>
    </row>
    <row r="364" spans="1:1" x14ac:dyDescent="0.25">
      <c r="A364" s="88" t="s">
        <v>19129</v>
      </c>
    </row>
    <row r="365" spans="1:1" x14ac:dyDescent="0.25">
      <c r="A365" s="62" t="s">
        <v>17882</v>
      </c>
    </row>
    <row r="366" spans="1:1" x14ac:dyDescent="0.25">
      <c r="A366" s="87" t="s">
        <v>16965</v>
      </c>
    </row>
    <row r="367" spans="1:1" x14ac:dyDescent="0.25">
      <c r="A367" s="88" t="s">
        <v>18614</v>
      </c>
    </row>
    <row r="368" spans="1:1" x14ac:dyDescent="0.25">
      <c r="A368" s="87" t="s">
        <v>16888</v>
      </c>
    </row>
    <row r="369" spans="1:1" x14ac:dyDescent="0.25">
      <c r="A369" s="88" t="s">
        <v>18609</v>
      </c>
    </row>
    <row r="370" spans="1:1" x14ac:dyDescent="0.25">
      <c r="A370" s="87" t="s">
        <v>17068</v>
      </c>
    </row>
    <row r="371" spans="1:1" x14ac:dyDescent="0.25">
      <c r="A371" s="41" t="s">
        <v>18574</v>
      </c>
    </row>
    <row r="372" spans="1:1" x14ac:dyDescent="0.25">
      <c r="A372" s="88" t="s">
        <v>18580</v>
      </c>
    </row>
    <row r="373" spans="1:1" x14ac:dyDescent="0.25">
      <c r="A373" s="88" t="s">
        <v>18604</v>
      </c>
    </row>
    <row r="374" spans="1:1" x14ac:dyDescent="0.25">
      <c r="A374" s="88" t="s">
        <v>18366</v>
      </c>
    </row>
    <row r="375" spans="1:1" x14ac:dyDescent="0.25">
      <c r="A375" s="88" t="s">
        <v>18372</v>
      </c>
    </row>
    <row r="376" spans="1:1" x14ac:dyDescent="0.25">
      <c r="A376" s="88" t="s">
        <v>18615</v>
      </c>
    </row>
    <row r="377" spans="1:1" x14ac:dyDescent="0.25">
      <c r="A377" s="62" t="s">
        <v>17781</v>
      </c>
    </row>
    <row r="378" spans="1:1" x14ac:dyDescent="0.25">
      <c r="A378" s="88" t="s">
        <v>18936</v>
      </c>
    </row>
    <row r="379" spans="1:1" x14ac:dyDescent="0.25">
      <c r="A379" s="87" t="s">
        <v>16695</v>
      </c>
    </row>
    <row r="380" spans="1:1" x14ac:dyDescent="0.25">
      <c r="A380" s="88" t="s">
        <v>18012</v>
      </c>
    </row>
    <row r="381" spans="1:1" x14ac:dyDescent="0.25">
      <c r="A381" s="88" t="s">
        <v>18012</v>
      </c>
    </row>
    <row r="382" spans="1:1" x14ac:dyDescent="0.25">
      <c r="A382" s="88" t="s">
        <v>18808</v>
      </c>
    </row>
    <row r="383" spans="1:1" x14ac:dyDescent="0.25">
      <c r="A383" s="88" t="s">
        <v>18147</v>
      </c>
    </row>
    <row r="384" spans="1:1" x14ac:dyDescent="0.25">
      <c r="A384" s="87" t="s">
        <v>16741</v>
      </c>
    </row>
    <row r="385" spans="1:1" x14ac:dyDescent="0.25">
      <c r="A385" s="88" t="s">
        <v>18042</v>
      </c>
    </row>
    <row r="386" spans="1:1" x14ac:dyDescent="0.25">
      <c r="A386" s="88" t="s">
        <v>18541</v>
      </c>
    </row>
    <row r="387" spans="1:1" x14ac:dyDescent="0.25">
      <c r="A387" s="87" t="s">
        <v>17102</v>
      </c>
    </row>
    <row r="388" spans="1:1" x14ac:dyDescent="0.25">
      <c r="A388" s="88" t="s">
        <v>18623</v>
      </c>
    </row>
    <row r="389" spans="1:1" x14ac:dyDescent="0.25">
      <c r="A389" s="88" t="s">
        <v>18380</v>
      </c>
    </row>
    <row r="390" spans="1:1" x14ac:dyDescent="0.25">
      <c r="A390" s="88" t="s">
        <v>19022</v>
      </c>
    </row>
    <row r="391" spans="1:1" x14ac:dyDescent="0.25">
      <c r="A391" s="88" t="s">
        <v>18123</v>
      </c>
    </row>
    <row r="392" spans="1:1" x14ac:dyDescent="0.25">
      <c r="A392" s="88" t="s">
        <v>19442</v>
      </c>
    </row>
    <row r="393" spans="1:1" x14ac:dyDescent="0.25">
      <c r="A393" s="88" t="s">
        <v>18103</v>
      </c>
    </row>
    <row r="394" spans="1:1" x14ac:dyDescent="0.25">
      <c r="A394" s="87" t="s">
        <v>16746</v>
      </c>
    </row>
    <row r="395" spans="1:1" x14ac:dyDescent="0.25">
      <c r="A395" s="88" t="s">
        <v>18138</v>
      </c>
    </row>
    <row r="396" spans="1:1" x14ac:dyDescent="0.25">
      <c r="A396" s="88" t="s">
        <v>19079</v>
      </c>
    </row>
    <row r="397" spans="1:1" x14ac:dyDescent="0.25">
      <c r="A397" s="88" t="s">
        <v>18624</v>
      </c>
    </row>
    <row r="398" spans="1:1" x14ac:dyDescent="0.25">
      <c r="A398" s="88" t="s">
        <v>18161</v>
      </c>
    </row>
    <row r="399" spans="1:1" x14ac:dyDescent="0.25">
      <c r="A399" s="88" t="s">
        <v>19050</v>
      </c>
    </row>
    <row r="400" spans="1:1" x14ac:dyDescent="0.25">
      <c r="A400" t="s">
        <v>19347</v>
      </c>
    </row>
    <row r="401" spans="1:1" x14ac:dyDescent="0.25">
      <c r="A401" s="88" t="s">
        <v>19355</v>
      </c>
    </row>
    <row r="402" spans="1:1" x14ac:dyDescent="0.25">
      <c r="A402" s="88" t="s">
        <v>18941</v>
      </c>
    </row>
    <row r="403" spans="1:1" x14ac:dyDescent="0.25">
      <c r="A403" s="87" t="s">
        <v>16894</v>
      </c>
    </row>
    <row r="404" spans="1:1" x14ac:dyDescent="0.25">
      <c r="A404" s="88" t="s">
        <v>18390</v>
      </c>
    </row>
    <row r="405" spans="1:1" x14ac:dyDescent="0.25">
      <c r="A405" s="88" t="s">
        <v>19382</v>
      </c>
    </row>
    <row r="406" spans="1:1" x14ac:dyDescent="0.25">
      <c r="A406" s="88" t="s">
        <v>18400</v>
      </c>
    </row>
    <row r="407" spans="1:1" x14ac:dyDescent="0.25">
      <c r="A407" s="88" t="s">
        <v>19368</v>
      </c>
    </row>
    <row r="408" spans="1:1" x14ac:dyDescent="0.25">
      <c r="A408" s="62" t="s">
        <v>17791</v>
      </c>
    </row>
    <row r="409" spans="1:1" x14ac:dyDescent="0.25">
      <c r="A409" s="88" t="s">
        <v>18636</v>
      </c>
    </row>
    <row r="410" spans="1:1" x14ac:dyDescent="0.25">
      <c r="A410" s="56" t="s">
        <v>19558</v>
      </c>
    </row>
    <row r="411" spans="1:1" x14ac:dyDescent="0.25">
      <c r="A411" s="88" t="s">
        <v>18288</v>
      </c>
    </row>
    <row r="412" spans="1:1" x14ac:dyDescent="0.25">
      <c r="A412" s="88" t="s">
        <v>18395</v>
      </c>
    </row>
    <row r="413" spans="1:1" x14ac:dyDescent="0.25">
      <c r="A413" s="62" t="s">
        <v>17786</v>
      </c>
    </row>
    <row r="414" spans="1:1" x14ac:dyDescent="0.25">
      <c r="A414" s="88" t="s">
        <v>18956</v>
      </c>
    </row>
    <row r="415" spans="1:1" x14ac:dyDescent="0.25">
      <c r="A415" s="88" t="s">
        <v>18946</v>
      </c>
    </row>
    <row r="416" spans="1:1" x14ac:dyDescent="0.25">
      <c r="A416" s="88" t="s">
        <v>18047</v>
      </c>
    </row>
    <row r="417" spans="1:1" x14ac:dyDescent="0.25">
      <c r="A417" s="87" t="s">
        <v>16899</v>
      </c>
    </row>
    <row r="418" spans="1:1" x14ac:dyDescent="0.25">
      <c r="A418" s="88" t="s">
        <v>17962</v>
      </c>
    </row>
    <row r="419" spans="1:1" x14ac:dyDescent="0.25">
      <c r="A419" s="87" t="s">
        <v>17029</v>
      </c>
    </row>
    <row r="420" spans="1:1" x14ac:dyDescent="0.25">
      <c r="A420" s="88" t="s">
        <v>18975</v>
      </c>
    </row>
    <row r="421" spans="1:1" x14ac:dyDescent="0.25">
      <c r="A421" s="88" t="s">
        <v>18951</v>
      </c>
    </row>
    <row r="422" spans="1:1" x14ac:dyDescent="0.25">
      <c r="A422" s="88" t="s">
        <v>19369</v>
      </c>
    </row>
    <row r="423" spans="1:1" x14ac:dyDescent="0.25">
      <c r="A423" s="88" t="s">
        <v>18961</v>
      </c>
    </row>
    <row r="424" spans="1:1" x14ac:dyDescent="0.25">
      <c r="A424" t="s">
        <v>19556</v>
      </c>
    </row>
    <row r="425" spans="1:1" x14ac:dyDescent="0.25">
      <c r="A425" t="s">
        <v>19556</v>
      </c>
    </row>
    <row r="426" spans="1:1" x14ac:dyDescent="0.25">
      <c r="A426" s="88" t="s">
        <v>19364</v>
      </c>
    </row>
    <row r="427" spans="1:1" x14ac:dyDescent="0.25">
      <c r="A427" s="88" t="s">
        <v>18966</v>
      </c>
    </row>
    <row r="428" spans="1:1" x14ac:dyDescent="0.25">
      <c r="A428" s="88" t="s">
        <v>18971</v>
      </c>
    </row>
    <row r="429" spans="1:1" x14ac:dyDescent="0.25">
      <c r="A429" s="88" t="s">
        <v>18405</v>
      </c>
    </row>
    <row r="430" spans="1:1" x14ac:dyDescent="0.25">
      <c r="A430" s="62" t="s">
        <v>17837</v>
      </c>
    </row>
    <row r="431" spans="1:1" x14ac:dyDescent="0.25">
      <c r="A431" s="88" t="s">
        <v>19343</v>
      </c>
    </row>
    <row r="432" spans="1:1" x14ac:dyDescent="0.25">
      <c r="A432" s="88" t="s">
        <v>19346</v>
      </c>
    </row>
    <row r="433" spans="1:1" x14ac:dyDescent="0.25">
      <c r="A433" s="87" t="s">
        <v>16752</v>
      </c>
    </row>
    <row r="434" spans="1:1" x14ac:dyDescent="0.25">
      <c r="A434" s="88" t="s">
        <v>18166</v>
      </c>
    </row>
    <row r="435" spans="1:1" x14ac:dyDescent="0.25">
      <c r="A435" s="88" t="s">
        <v>19388</v>
      </c>
    </row>
    <row r="436" spans="1:1" x14ac:dyDescent="0.25">
      <c r="A436" s="88" t="s">
        <v>18902</v>
      </c>
    </row>
    <row r="437" spans="1:1" x14ac:dyDescent="0.25">
      <c r="A437" s="88" t="s">
        <v>18983</v>
      </c>
    </row>
    <row r="438" spans="1:1" x14ac:dyDescent="0.25">
      <c r="A438" s="88" t="s">
        <v>18980</v>
      </c>
    </row>
    <row r="439" spans="1:1" x14ac:dyDescent="0.25">
      <c r="A439" s="87" t="s">
        <v>16756</v>
      </c>
    </row>
    <row r="440" spans="1:1" x14ac:dyDescent="0.25">
      <c r="A440" s="88" t="s">
        <v>17980</v>
      </c>
    </row>
    <row r="441" spans="1:1" x14ac:dyDescent="0.25">
      <c r="A441" s="88" t="s">
        <v>18993</v>
      </c>
    </row>
    <row r="442" spans="1:1" x14ac:dyDescent="0.25">
      <c r="A442" s="88" t="s">
        <v>18988</v>
      </c>
    </row>
    <row r="443" spans="1:1" x14ac:dyDescent="0.25">
      <c r="A443" s="88" t="s">
        <v>18241</v>
      </c>
    </row>
    <row r="444" spans="1:1" x14ac:dyDescent="0.25">
      <c r="A444" s="88" t="s">
        <v>19359</v>
      </c>
    </row>
    <row r="445" spans="1:1" x14ac:dyDescent="0.25">
      <c r="A445" s="87" t="s">
        <v>16910</v>
      </c>
    </row>
    <row r="446" spans="1:1" x14ac:dyDescent="0.25">
      <c r="A446" s="88" t="s">
        <v>17944</v>
      </c>
    </row>
    <row r="447" spans="1:1" x14ac:dyDescent="0.25">
      <c r="A447" s="88" t="s">
        <v>18182</v>
      </c>
    </row>
    <row r="448" spans="1:1" x14ac:dyDescent="0.25">
      <c r="A448" s="88" t="s">
        <v>19396</v>
      </c>
    </row>
    <row r="449" spans="1:1" x14ac:dyDescent="0.25">
      <c r="A449" s="88" t="s">
        <v>19399</v>
      </c>
    </row>
    <row r="450" spans="1:1" x14ac:dyDescent="0.25">
      <c r="A450" s="88" t="s">
        <v>19404</v>
      </c>
    </row>
    <row r="451" spans="1:1" x14ac:dyDescent="0.25">
      <c r="A451" s="88" t="s">
        <v>18760</v>
      </c>
    </row>
    <row r="452" spans="1:1" x14ac:dyDescent="0.25">
      <c r="A452" s="88" t="s">
        <v>18764</v>
      </c>
    </row>
    <row r="453" spans="1:1" x14ac:dyDescent="0.25">
      <c r="A453" s="88" t="s">
        <v>18498</v>
      </c>
    </row>
    <row r="454" spans="1:1" x14ac:dyDescent="0.25">
      <c r="A454" s="87" t="s">
        <v>17039</v>
      </c>
    </row>
    <row r="455" spans="1:1" x14ac:dyDescent="0.25">
      <c r="A455" s="88" t="s">
        <v>18645</v>
      </c>
    </row>
    <row r="456" spans="1:1" x14ac:dyDescent="0.25">
      <c r="A456" s="88" t="s">
        <v>19003</v>
      </c>
    </row>
    <row r="457" spans="1:1" x14ac:dyDescent="0.25">
      <c r="A457" s="88" t="s">
        <v>19408</v>
      </c>
    </row>
    <row r="458" spans="1:1" x14ac:dyDescent="0.25">
      <c r="A458" s="88" t="s">
        <v>19338</v>
      </c>
    </row>
    <row r="459" spans="1:1" x14ac:dyDescent="0.25">
      <c r="A459" s="88" t="s">
        <v>19293</v>
      </c>
    </row>
    <row r="460" spans="1:1" x14ac:dyDescent="0.25">
      <c r="A460" s="87" t="s">
        <v>17058</v>
      </c>
    </row>
    <row r="461" spans="1:1" x14ac:dyDescent="0.25">
      <c r="A461" s="88" t="s">
        <v>19418</v>
      </c>
    </row>
    <row r="462" spans="1:1" x14ac:dyDescent="0.25">
      <c r="A462" s="88" t="s">
        <v>17949</v>
      </c>
    </row>
    <row r="463" spans="1:1" x14ac:dyDescent="0.25">
      <c r="A463" s="88" t="s">
        <v>17951</v>
      </c>
    </row>
    <row r="464" spans="1:1" x14ac:dyDescent="0.25">
      <c r="A464" s="88" t="s">
        <v>17953</v>
      </c>
    </row>
    <row r="465" spans="1:1" x14ac:dyDescent="0.25">
      <c r="A465" s="88" t="s">
        <v>19027</v>
      </c>
    </row>
    <row r="466" spans="1:1" x14ac:dyDescent="0.25">
      <c r="A466" s="87" t="s">
        <v>16762</v>
      </c>
    </row>
    <row r="467" spans="1:1" x14ac:dyDescent="0.25">
      <c r="A467" s="88" t="s">
        <v>18081</v>
      </c>
    </row>
    <row r="468" spans="1:1" x14ac:dyDescent="0.25">
      <c r="A468" s="88" t="s">
        <v>19452</v>
      </c>
    </row>
    <row r="469" spans="1:1" x14ac:dyDescent="0.25">
      <c r="A469" s="87" t="s">
        <v>16618</v>
      </c>
    </row>
    <row r="470" spans="1:1" x14ac:dyDescent="0.25">
      <c r="A470" s="62" t="s">
        <v>17861</v>
      </c>
    </row>
    <row r="471" spans="1:1" x14ac:dyDescent="0.25">
      <c r="A471" s="87" t="s">
        <v>16937</v>
      </c>
    </row>
    <row r="472" spans="1:1" x14ac:dyDescent="0.25">
      <c r="A472" s="62" t="s">
        <v>17890</v>
      </c>
    </row>
    <row r="473" spans="1:1" x14ac:dyDescent="0.25">
      <c r="A473" s="88" t="s">
        <v>18052</v>
      </c>
    </row>
    <row r="474" spans="1:1" x14ac:dyDescent="0.25">
      <c r="A474" s="88" t="s">
        <v>18018</v>
      </c>
    </row>
    <row r="475" spans="1:1" x14ac:dyDescent="0.25">
      <c r="A475" s="88" t="s">
        <v>19507</v>
      </c>
    </row>
    <row r="476" spans="1:1" x14ac:dyDescent="0.25">
      <c r="A476" s="88" t="s">
        <v>19013</v>
      </c>
    </row>
    <row r="477" spans="1:1" x14ac:dyDescent="0.25">
      <c r="A477" s="88" t="s">
        <v>18722</v>
      </c>
    </row>
    <row r="478" spans="1:1" x14ac:dyDescent="0.25">
      <c r="A478" s="88" t="s">
        <v>19306</v>
      </c>
    </row>
    <row r="479" spans="1:1" x14ac:dyDescent="0.25">
      <c r="A479" s="88" t="s">
        <v>19559</v>
      </c>
    </row>
    <row r="480" spans="1:1" x14ac:dyDescent="0.25">
      <c r="A480" s="88" t="s">
        <v>19413</v>
      </c>
    </row>
    <row r="481" spans="1:1" x14ac:dyDescent="0.25">
      <c r="A481" s="88" t="s">
        <v>19419</v>
      </c>
    </row>
    <row r="482" spans="1:1" x14ac:dyDescent="0.25">
      <c r="A482" s="88" t="s">
        <v>19557</v>
      </c>
    </row>
    <row r="483" spans="1:1" x14ac:dyDescent="0.25">
      <c r="A483" s="88" t="s">
        <v>19432</v>
      </c>
    </row>
    <row r="484" spans="1:1" x14ac:dyDescent="0.25">
      <c r="A484" s="88" t="s">
        <v>19179</v>
      </c>
    </row>
    <row r="485" spans="1:1" x14ac:dyDescent="0.25">
      <c r="A485" s="88" t="s">
        <v>19321</v>
      </c>
    </row>
    <row r="486" spans="1:1" x14ac:dyDescent="0.25">
      <c r="A486" s="87" t="s">
        <v>16942</v>
      </c>
    </row>
    <row r="487" spans="1:1" x14ac:dyDescent="0.25">
      <c r="A487" s="62" t="s">
        <v>17703</v>
      </c>
    </row>
    <row r="488" spans="1:1" x14ac:dyDescent="0.25">
      <c r="A488" s="88" t="s">
        <v>19457</v>
      </c>
    </row>
    <row r="489" spans="1:1" x14ac:dyDescent="0.25">
      <c r="A489" s="88" t="s">
        <v>19008</v>
      </c>
    </row>
    <row r="490" spans="1:1" x14ac:dyDescent="0.25">
      <c r="A490" s="88" t="s">
        <v>18649</v>
      </c>
    </row>
    <row r="491" spans="1:1" x14ac:dyDescent="0.25">
      <c r="A491" s="88" t="s">
        <v>18026</v>
      </c>
    </row>
    <row r="492" spans="1:1" x14ac:dyDescent="0.25">
      <c r="A492" s="88" t="s">
        <v>18026</v>
      </c>
    </row>
    <row r="493" spans="1:1" x14ac:dyDescent="0.25">
      <c r="A493" s="87" t="s">
        <v>16700</v>
      </c>
    </row>
    <row r="494" spans="1:1" x14ac:dyDescent="0.25">
      <c r="A494" s="67" t="s">
        <v>18029</v>
      </c>
    </row>
    <row r="495" spans="1:1" x14ac:dyDescent="0.25">
      <c r="A495" s="88" t="s">
        <v>18653</v>
      </c>
    </row>
    <row r="496" spans="1:1" x14ac:dyDescent="0.25">
      <c r="A496" s="88" t="s">
        <v>19437</v>
      </c>
    </row>
    <row r="497" spans="1:1" x14ac:dyDescent="0.25">
      <c r="A497" s="88" t="s">
        <v>18641</v>
      </c>
    </row>
    <row r="498" spans="1:1" x14ac:dyDescent="0.25">
      <c r="A498" s="88" t="s">
        <v>18385</v>
      </c>
    </row>
    <row r="499" spans="1:1" x14ac:dyDescent="0.25">
      <c r="A499" s="88" t="s">
        <v>19017</v>
      </c>
    </row>
    <row r="500" spans="1:1" x14ac:dyDescent="0.25">
      <c r="A500" s="88" t="s">
        <v>18803</v>
      </c>
    </row>
    <row r="501" spans="1:1" x14ac:dyDescent="0.25">
      <c r="A501" s="87" t="s">
        <v>16949</v>
      </c>
    </row>
    <row r="502" spans="1:1" x14ac:dyDescent="0.25">
      <c r="A502" s="88" t="s">
        <v>18656</v>
      </c>
    </row>
    <row r="503" spans="1:1" x14ac:dyDescent="0.25">
      <c r="A503" s="88" t="s">
        <v>19032</v>
      </c>
    </row>
    <row r="504" spans="1:1" x14ac:dyDescent="0.25">
      <c r="A504" s="87" t="s">
        <v>17063</v>
      </c>
    </row>
    <row r="505" spans="1:1" x14ac:dyDescent="0.25">
      <c r="A505" s="88" t="s">
        <v>18371</v>
      </c>
    </row>
    <row r="506" spans="1:1" x14ac:dyDescent="0.25">
      <c r="A506" s="87" t="s">
        <v>16669</v>
      </c>
    </row>
    <row r="507" spans="1:1" x14ac:dyDescent="0.25">
      <c r="A507" s="62" t="s">
        <v>17841</v>
      </c>
    </row>
    <row r="508" spans="1:1" x14ac:dyDescent="0.25">
      <c r="A508" s="62" t="s">
        <v>17846</v>
      </c>
    </row>
    <row r="509" spans="1:1" x14ac:dyDescent="0.25">
      <c r="A509" s="62" t="s">
        <v>17796</v>
      </c>
    </row>
    <row r="510" spans="1:1" x14ac:dyDescent="0.25">
      <c r="A510" s="88" t="s">
        <v>19033</v>
      </c>
    </row>
    <row r="511" spans="1:1" x14ac:dyDescent="0.25">
      <c r="A511" s="88" t="s">
        <v>19471</v>
      </c>
    </row>
    <row r="512" spans="1:1" x14ac:dyDescent="0.25">
      <c r="A512" s="88" t="s">
        <v>18660</v>
      </c>
    </row>
    <row r="513" spans="1:1" x14ac:dyDescent="0.25">
      <c r="A513" s="88" t="s">
        <v>17628</v>
      </c>
    </row>
    <row r="514" spans="1:1" x14ac:dyDescent="0.25">
      <c r="A514" s="87" t="s">
        <v>17046</v>
      </c>
    </row>
    <row r="515" spans="1:1" x14ac:dyDescent="0.25">
      <c r="A515" s="88" t="s">
        <v>19466</v>
      </c>
    </row>
    <row r="516" spans="1:1" x14ac:dyDescent="0.25">
      <c r="A516" s="88" t="s">
        <v>19041</v>
      </c>
    </row>
    <row r="517" spans="1:1" x14ac:dyDescent="0.25">
      <c r="A517" s="87" t="s">
        <v>16997</v>
      </c>
    </row>
    <row r="518" spans="1:1" x14ac:dyDescent="0.25">
      <c r="A518" s="88" t="s">
        <v>19045</v>
      </c>
    </row>
    <row r="519" spans="1:1" x14ac:dyDescent="0.25">
      <c r="A519" s="88" t="s">
        <v>18415</v>
      </c>
    </row>
    <row r="520" spans="1:1" x14ac:dyDescent="0.25">
      <c r="A520" s="88" t="s">
        <v>18419</v>
      </c>
    </row>
    <row r="521" spans="1:1" x14ac:dyDescent="0.25">
      <c r="A521" s="88" t="s">
        <v>19476</v>
      </c>
    </row>
    <row r="522" spans="1:1" x14ac:dyDescent="0.25">
      <c r="A522" s="88" t="s">
        <v>18268</v>
      </c>
    </row>
    <row r="523" spans="1:1" x14ac:dyDescent="0.25">
      <c r="A523" s="62" t="s">
        <v>17803</v>
      </c>
    </row>
    <row r="524" spans="1:1" x14ac:dyDescent="0.25">
      <c r="A524" s="62" t="s">
        <v>17804</v>
      </c>
    </row>
    <row r="525" spans="1:1" x14ac:dyDescent="0.25">
      <c r="A525" s="87" t="s">
        <v>16843</v>
      </c>
    </row>
    <row r="526" spans="1:1" x14ac:dyDescent="0.25">
      <c r="A526" s="62" t="s">
        <v>17895</v>
      </c>
    </row>
    <row r="527" spans="1:1" x14ac:dyDescent="0.25">
      <c r="A527" s="87" t="s">
        <v>16676</v>
      </c>
    </row>
    <row r="528" spans="1:1" x14ac:dyDescent="0.25">
      <c r="A528" s="88" t="s">
        <v>17616</v>
      </c>
    </row>
    <row r="529" spans="1:1" x14ac:dyDescent="0.25">
      <c r="A529" s="88" t="s">
        <v>18434</v>
      </c>
    </row>
    <row r="530" spans="1:1" x14ac:dyDescent="0.25">
      <c r="A530" s="87" t="s">
        <v>17033</v>
      </c>
    </row>
    <row r="531" spans="1:1" x14ac:dyDescent="0.25">
      <c r="A531" s="88" t="s">
        <v>18457</v>
      </c>
    </row>
    <row r="532" spans="1:1" x14ac:dyDescent="0.25">
      <c r="A532" s="62" t="s">
        <v>17811</v>
      </c>
    </row>
    <row r="533" spans="1:1" x14ac:dyDescent="0.25">
      <c r="A533" s="62" t="s">
        <v>17707</v>
      </c>
    </row>
    <row r="534" spans="1:1" x14ac:dyDescent="0.25">
      <c r="A534" s="87" t="s">
        <v>16791</v>
      </c>
    </row>
    <row r="535" spans="1:1" x14ac:dyDescent="0.25">
      <c r="A535" s="87" t="s">
        <v>16581</v>
      </c>
    </row>
    <row r="536" spans="1:1" x14ac:dyDescent="0.25">
      <c r="A536" s="87" t="s">
        <v>16797</v>
      </c>
    </row>
    <row r="537" spans="1:1" x14ac:dyDescent="0.25">
      <c r="A537" s="62" t="s">
        <v>17663</v>
      </c>
    </row>
    <row r="538" spans="1:1" x14ac:dyDescent="0.25">
      <c r="A538" s="88" t="s">
        <v>17623</v>
      </c>
    </row>
    <row r="539" spans="1:1" x14ac:dyDescent="0.25">
      <c r="A539" s="88" t="s">
        <v>17368</v>
      </c>
    </row>
    <row r="540" spans="1:1" x14ac:dyDescent="0.25">
      <c r="A540" s="88" t="s">
        <v>17368</v>
      </c>
    </row>
    <row r="541" spans="1:1" x14ac:dyDescent="0.25">
      <c r="A541" s="88" t="s">
        <v>17633</v>
      </c>
    </row>
    <row r="542" spans="1:1" x14ac:dyDescent="0.25">
      <c r="A542" s="87" t="s">
        <v>16592</v>
      </c>
    </row>
    <row r="543" spans="1:1" x14ac:dyDescent="0.25">
      <c r="A543" s="87" t="s">
        <v>16706</v>
      </c>
    </row>
    <row r="544" spans="1:1" x14ac:dyDescent="0.25">
      <c r="A544" s="88" t="s">
        <v>19325</v>
      </c>
    </row>
    <row r="545" spans="1:1" x14ac:dyDescent="0.25">
      <c r="A545" s="88" t="s">
        <v>18462</v>
      </c>
    </row>
    <row r="546" spans="1:1" x14ac:dyDescent="0.25">
      <c r="A546" s="87" t="s">
        <v>16624</v>
      </c>
    </row>
    <row r="547" spans="1:1" x14ac:dyDescent="0.25">
      <c r="A547" s="88" t="s">
        <v>18632</v>
      </c>
    </row>
    <row r="548" spans="1:1" x14ac:dyDescent="0.25">
      <c r="A548" s="87" t="s">
        <v>16608</v>
      </c>
    </row>
    <row r="549" spans="1:1" x14ac:dyDescent="0.25">
      <c r="A549" s="88" t="s">
        <v>18259</v>
      </c>
    </row>
    <row r="550" spans="1:1" x14ac:dyDescent="0.25">
      <c r="A550" s="88" t="s">
        <v>18263</v>
      </c>
    </row>
    <row r="551" spans="1:1" x14ac:dyDescent="0.25">
      <c r="A551" s="62" t="s">
        <v>17816</v>
      </c>
    </row>
    <row r="552" spans="1:1" x14ac:dyDescent="0.25">
      <c r="A552" s="88" t="s">
        <v>19477</v>
      </c>
    </row>
    <row r="553" spans="1:1" x14ac:dyDescent="0.25">
      <c r="A553" s="88" t="s">
        <v>18665</v>
      </c>
    </row>
    <row r="554" spans="1:1" x14ac:dyDescent="0.25">
      <c r="A554" s="88" t="s">
        <v>19484</v>
      </c>
    </row>
    <row r="555" spans="1:1" x14ac:dyDescent="0.25">
      <c r="A555" s="88" t="s">
        <v>19488</v>
      </c>
    </row>
    <row r="556" spans="1:1" x14ac:dyDescent="0.25">
      <c r="A556" s="88" t="s">
        <v>18750</v>
      </c>
    </row>
    <row r="557" spans="1:1" x14ac:dyDescent="0.25">
      <c r="A557" s="88" t="s">
        <v>19493</v>
      </c>
    </row>
    <row r="558" spans="1:1" x14ac:dyDescent="0.25">
      <c r="A558" s="88" t="s">
        <v>19055</v>
      </c>
    </row>
    <row r="559" spans="1:1" x14ac:dyDescent="0.25">
      <c r="A559" s="87" t="s">
        <v>16767</v>
      </c>
    </row>
    <row r="560" spans="1:1" x14ac:dyDescent="0.25">
      <c r="A560" s="62" t="s">
        <v>17900</v>
      </c>
    </row>
    <row r="561" spans="1:1" x14ac:dyDescent="0.25">
      <c r="A561" s="87" t="s">
        <v>17024</v>
      </c>
    </row>
    <row r="562" spans="1:1" x14ac:dyDescent="0.25">
      <c r="A562" s="88" t="s">
        <v>18424</v>
      </c>
    </row>
    <row r="563" spans="1:1" x14ac:dyDescent="0.25">
      <c r="A563" s="87" t="s">
        <v>16955</v>
      </c>
    </row>
    <row r="564" spans="1:1" x14ac:dyDescent="0.25">
      <c r="A564" s="88" t="s">
        <v>19502</v>
      </c>
    </row>
    <row r="565" spans="1:1" x14ac:dyDescent="0.25">
      <c r="A565" s="88" t="s">
        <v>19246</v>
      </c>
    </row>
    <row r="566" spans="1:1" x14ac:dyDescent="0.25">
      <c r="A566" s="88" t="s">
        <v>18429</v>
      </c>
    </row>
    <row r="567" spans="1:1" x14ac:dyDescent="0.25">
      <c r="A567" s="88" t="s">
        <v>18666</v>
      </c>
    </row>
    <row r="568" spans="1:1" x14ac:dyDescent="0.25">
      <c r="A568" s="88" t="s">
        <v>19060</v>
      </c>
    </row>
    <row r="569" spans="1:1" x14ac:dyDescent="0.25">
      <c r="A569" s="88" t="s">
        <v>18269</v>
      </c>
    </row>
    <row r="570" spans="1:1" x14ac:dyDescent="0.25">
      <c r="A570" s="88" t="s">
        <v>18670</v>
      </c>
    </row>
    <row r="571" spans="1:1" x14ac:dyDescent="0.25">
      <c r="A571" s="88" t="s">
        <v>18507</v>
      </c>
    </row>
  </sheetData>
  <autoFilter ref="A5" xr:uid="{00000000-0009-0000-0000-000005000000}">
    <sortState ref="A6:A571">
      <sortCondition ref="A5"/>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9"/>
  <sheetViews>
    <sheetView topLeftCell="A49" workbookViewId="0">
      <selection activeCell="R65" sqref="R65"/>
    </sheetView>
  </sheetViews>
  <sheetFormatPr defaultRowHeight="15" x14ac:dyDescent="0.25"/>
  <sheetData>
    <row r="1" spans="1:8" x14ac:dyDescent="0.25">
      <c r="A1" t="s">
        <v>16533</v>
      </c>
      <c r="H1" t="s">
        <v>16535</v>
      </c>
    </row>
    <row r="2" spans="1:8" x14ac:dyDescent="0.25">
      <c r="A2" t="s">
        <v>16532</v>
      </c>
    </row>
    <row r="19" spans="1:8" x14ac:dyDescent="0.25">
      <c r="A19" t="s">
        <v>16534</v>
      </c>
    </row>
    <row r="20" spans="1:8" x14ac:dyDescent="0.25">
      <c r="H20" t="s">
        <v>16536</v>
      </c>
    </row>
    <row r="39" spans="8:8" x14ac:dyDescent="0.25">
      <c r="H39" t="s">
        <v>16537</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81"/>
  <sheetViews>
    <sheetView topLeftCell="A22" workbookViewId="0">
      <selection activeCell="E8" sqref="E8"/>
    </sheetView>
  </sheetViews>
  <sheetFormatPr defaultRowHeight="15" x14ac:dyDescent="0.25"/>
  <cols>
    <col min="2" max="2" width="60.85546875" customWidth="1"/>
    <col min="3" max="3" width="28.42578125" customWidth="1"/>
  </cols>
  <sheetData>
    <row r="1" spans="1:3" x14ac:dyDescent="0.25">
      <c r="A1" s="1" t="s">
        <v>0</v>
      </c>
      <c r="B1" s="2"/>
      <c r="C1" s="3"/>
    </row>
    <row r="2" spans="1:3" x14ac:dyDescent="0.25">
      <c r="A2" s="4"/>
      <c r="B2" s="2"/>
      <c r="C2" s="3"/>
    </row>
    <row r="3" spans="1:3" x14ac:dyDescent="0.25">
      <c r="A3" s="4"/>
      <c r="B3" s="2"/>
      <c r="C3" s="3"/>
    </row>
    <row r="4" spans="1:3" ht="30" x14ac:dyDescent="0.25">
      <c r="A4" s="5" t="s">
        <v>1</v>
      </c>
      <c r="B4" s="6" t="s">
        <v>2</v>
      </c>
      <c r="C4" s="7" t="s">
        <v>3</v>
      </c>
    </row>
    <row r="5" spans="1:3" ht="30" customHeight="1" x14ac:dyDescent="0.25">
      <c r="A5" s="8" t="s">
        <v>4</v>
      </c>
      <c r="B5" s="9" t="s">
        <v>5</v>
      </c>
      <c r="C5" s="2" t="s">
        <v>6</v>
      </c>
    </row>
    <row r="6" spans="1:3" ht="30" customHeight="1" x14ac:dyDescent="0.25">
      <c r="A6" s="8" t="s">
        <v>7</v>
      </c>
      <c r="B6" s="9" t="s">
        <v>8</v>
      </c>
      <c r="C6" s="2" t="s">
        <v>6</v>
      </c>
    </row>
    <row r="7" spans="1:3" ht="30" customHeight="1" x14ac:dyDescent="0.25">
      <c r="A7" s="10" t="s">
        <v>9</v>
      </c>
      <c r="B7" s="2" t="s">
        <v>10</v>
      </c>
      <c r="C7" s="2" t="s">
        <v>11</v>
      </c>
    </row>
    <row r="8" spans="1:3" ht="30" customHeight="1" x14ac:dyDescent="0.25">
      <c r="A8" s="8" t="s">
        <v>12</v>
      </c>
      <c r="B8" s="9" t="s">
        <v>13</v>
      </c>
      <c r="C8" s="2" t="s">
        <v>6</v>
      </c>
    </row>
    <row r="9" spans="1:3" ht="30" customHeight="1" x14ac:dyDescent="0.25">
      <c r="A9" s="10" t="s">
        <v>14</v>
      </c>
      <c r="B9" s="2" t="s">
        <v>15</v>
      </c>
      <c r="C9" s="2" t="s">
        <v>16</v>
      </c>
    </row>
    <row r="10" spans="1:3" ht="30" customHeight="1" x14ac:dyDescent="0.25">
      <c r="A10" s="8" t="s">
        <v>17</v>
      </c>
      <c r="B10" s="9" t="s">
        <v>18</v>
      </c>
      <c r="C10" s="2" t="s">
        <v>6</v>
      </c>
    </row>
    <row r="11" spans="1:3" ht="30" customHeight="1" x14ac:dyDescent="0.25">
      <c r="A11" s="11" t="s">
        <v>19</v>
      </c>
      <c r="B11" s="2" t="s">
        <v>20</v>
      </c>
      <c r="C11" s="2" t="s">
        <v>16</v>
      </c>
    </row>
    <row r="12" spans="1:3" ht="30" customHeight="1" x14ac:dyDescent="0.25">
      <c r="A12" s="10" t="s">
        <v>21</v>
      </c>
      <c r="B12" s="2" t="s">
        <v>22</v>
      </c>
      <c r="C12" s="2" t="s">
        <v>11</v>
      </c>
    </row>
    <row r="13" spans="1:3" ht="30" customHeight="1" x14ac:dyDescent="0.25">
      <c r="A13" s="10" t="s">
        <v>23</v>
      </c>
      <c r="B13" s="2" t="s">
        <v>24</v>
      </c>
      <c r="C13" s="2" t="s">
        <v>16</v>
      </c>
    </row>
    <row r="14" spans="1:3" ht="30" customHeight="1" x14ac:dyDescent="0.25">
      <c r="A14" s="8" t="s">
        <v>25</v>
      </c>
      <c r="B14" s="9" t="s">
        <v>26</v>
      </c>
      <c r="C14" s="2" t="s">
        <v>6</v>
      </c>
    </row>
    <row r="15" spans="1:3" ht="30" customHeight="1" x14ac:dyDescent="0.25">
      <c r="A15" s="10" t="s">
        <v>27</v>
      </c>
      <c r="B15" s="2" t="s">
        <v>28</v>
      </c>
      <c r="C15" s="2" t="s">
        <v>29</v>
      </c>
    </row>
    <row r="16" spans="1:3" ht="30" customHeight="1" x14ac:dyDescent="0.25">
      <c r="A16" s="10" t="s">
        <v>30</v>
      </c>
      <c r="B16" s="2" t="s">
        <v>31</v>
      </c>
      <c r="C16" s="2" t="s">
        <v>16</v>
      </c>
    </row>
    <row r="17" spans="1:3" ht="30" customHeight="1" x14ac:dyDescent="0.25">
      <c r="A17" s="8" t="s">
        <v>32</v>
      </c>
      <c r="B17" s="9" t="s">
        <v>33</v>
      </c>
      <c r="C17" s="2" t="s">
        <v>6</v>
      </c>
    </row>
    <row r="18" spans="1:3" ht="30" customHeight="1" x14ac:dyDescent="0.25">
      <c r="A18" s="10" t="s">
        <v>34</v>
      </c>
      <c r="B18" s="2" t="s">
        <v>35</v>
      </c>
      <c r="C18" s="2" t="s">
        <v>36</v>
      </c>
    </row>
    <row r="19" spans="1:3" ht="30" customHeight="1" x14ac:dyDescent="0.25">
      <c r="A19" s="10" t="s">
        <v>37</v>
      </c>
      <c r="B19" s="2" t="s">
        <v>38</v>
      </c>
      <c r="C19" s="2" t="s">
        <v>39</v>
      </c>
    </row>
    <row r="20" spans="1:3" ht="30" customHeight="1" x14ac:dyDescent="0.25">
      <c r="A20" s="10" t="s">
        <v>40</v>
      </c>
      <c r="B20" s="2" t="s">
        <v>41</v>
      </c>
      <c r="C20" s="2" t="s">
        <v>11</v>
      </c>
    </row>
    <row r="21" spans="1:3" ht="30" customHeight="1" x14ac:dyDescent="0.25">
      <c r="A21" s="10" t="s">
        <v>42</v>
      </c>
      <c r="B21" s="2" t="s">
        <v>43</v>
      </c>
      <c r="C21" s="2" t="s">
        <v>11</v>
      </c>
    </row>
    <row r="22" spans="1:3" ht="30" customHeight="1" x14ac:dyDescent="0.25">
      <c r="A22" s="10" t="s">
        <v>44</v>
      </c>
      <c r="B22" s="2" t="s">
        <v>45</v>
      </c>
      <c r="C22" s="2" t="s">
        <v>16</v>
      </c>
    </row>
    <row r="23" spans="1:3" ht="30" customHeight="1" x14ac:dyDescent="0.25">
      <c r="A23" s="10" t="s">
        <v>46</v>
      </c>
      <c r="B23" s="2" t="s">
        <v>47</v>
      </c>
      <c r="C23" s="2" t="s">
        <v>16</v>
      </c>
    </row>
    <row r="24" spans="1:3" ht="30" customHeight="1" x14ac:dyDescent="0.25">
      <c r="A24" s="8" t="s">
        <v>48</v>
      </c>
      <c r="B24" s="9" t="s">
        <v>49</v>
      </c>
      <c r="C24" s="2" t="s">
        <v>6</v>
      </c>
    </row>
    <row r="25" spans="1:3" ht="30" customHeight="1" x14ac:dyDescent="0.25">
      <c r="A25" s="10" t="s">
        <v>50</v>
      </c>
      <c r="B25" s="2" t="s">
        <v>51</v>
      </c>
      <c r="C25" s="2" t="s">
        <v>39</v>
      </c>
    </row>
    <row r="26" spans="1:3" ht="30" customHeight="1" x14ac:dyDescent="0.25">
      <c r="A26" s="10" t="s">
        <v>52</v>
      </c>
      <c r="B26" s="2" t="s">
        <v>53</v>
      </c>
      <c r="C26" s="2" t="s">
        <v>16</v>
      </c>
    </row>
    <row r="27" spans="1:3" ht="30" customHeight="1" x14ac:dyDescent="0.25">
      <c r="A27" s="10" t="s">
        <v>54</v>
      </c>
      <c r="B27" s="2" t="s">
        <v>55</v>
      </c>
      <c r="C27" s="2" t="s">
        <v>16</v>
      </c>
    </row>
    <row r="28" spans="1:3" ht="30" customHeight="1" x14ac:dyDescent="0.25">
      <c r="A28" s="8" t="s">
        <v>56</v>
      </c>
      <c r="B28" s="9" t="s">
        <v>57</v>
      </c>
      <c r="C28" s="2" t="s">
        <v>6</v>
      </c>
    </row>
    <row r="29" spans="1:3" ht="30" customHeight="1" x14ac:dyDescent="0.25">
      <c r="A29" s="11" t="s">
        <v>58</v>
      </c>
      <c r="B29" s="2" t="s">
        <v>59</v>
      </c>
      <c r="C29" s="2" t="s">
        <v>16</v>
      </c>
    </row>
    <row r="30" spans="1:3" ht="30" customHeight="1" x14ac:dyDescent="0.25">
      <c r="A30" s="8" t="s">
        <v>60</v>
      </c>
      <c r="B30" s="9" t="s">
        <v>61</v>
      </c>
      <c r="C30" s="2" t="s">
        <v>6</v>
      </c>
    </row>
    <row r="31" spans="1:3" ht="30" customHeight="1" x14ac:dyDescent="0.25">
      <c r="A31" s="8" t="s">
        <v>62</v>
      </c>
      <c r="B31" s="9" t="s">
        <v>63</v>
      </c>
      <c r="C31" s="2" t="s">
        <v>6</v>
      </c>
    </row>
    <row r="32" spans="1:3" ht="30" customHeight="1" x14ac:dyDescent="0.25">
      <c r="A32" s="11" t="s">
        <v>64</v>
      </c>
      <c r="B32" s="2" t="s">
        <v>65</v>
      </c>
      <c r="C32" s="2" t="s">
        <v>16</v>
      </c>
    </row>
    <row r="33" spans="1:3" ht="30" customHeight="1" x14ac:dyDescent="0.25">
      <c r="A33" s="10" t="s">
        <v>66</v>
      </c>
      <c r="B33" s="2" t="s">
        <v>67</v>
      </c>
      <c r="C33" s="2" t="s">
        <v>16</v>
      </c>
    </row>
    <row r="34" spans="1:3" ht="30" customHeight="1" x14ac:dyDescent="0.25">
      <c r="A34" s="10" t="s">
        <v>68</v>
      </c>
      <c r="B34" s="2" t="s">
        <v>69</v>
      </c>
      <c r="C34" s="2" t="s">
        <v>16</v>
      </c>
    </row>
    <row r="35" spans="1:3" ht="30" customHeight="1" x14ac:dyDescent="0.25">
      <c r="A35" s="8" t="s">
        <v>70</v>
      </c>
      <c r="B35" s="9" t="s">
        <v>71</v>
      </c>
      <c r="C35" s="2" t="s">
        <v>6</v>
      </c>
    </row>
    <row r="36" spans="1:3" ht="30" customHeight="1" x14ac:dyDescent="0.25">
      <c r="A36" s="8" t="s">
        <v>72</v>
      </c>
      <c r="B36" s="9" t="s">
        <v>73</v>
      </c>
      <c r="C36" s="2" t="s">
        <v>6</v>
      </c>
    </row>
    <row r="37" spans="1:3" ht="30" customHeight="1" x14ac:dyDescent="0.25">
      <c r="A37" s="8" t="s">
        <v>74</v>
      </c>
      <c r="B37" s="9" t="s">
        <v>75</v>
      </c>
      <c r="C37" s="2" t="s">
        <v>6</v>
      </c>
    </row>
    <row r="38" spans="1:3" ht="30" customHeight="1" x14ac:dyDescent="0.25">
      <c r="A38" s="10" t="s">
        <v>76</v>
      </c>
      <c r="B38" s="2" t="s">
        <v>77</v>
      </c>
      <c r="C38" s="2" t="s">
        <v>16</v>
      </c>
    </row>
    <row r="39" spans="1:3" ht="30" customHeight="1" x14ac:dyDescent="0.25">
      <c r="A39" s="10" t="s">
        <v>78</v>
      </c>
      <c r="B39" s="2" t="s">
        <v>79</v>
      </c>
      <c r="C39" s="2" t="s">
        <v>16</v>
      </c>
    </row>
    <row r="40" spans="1:3" ht="30" customHeight="1" x14ac:dyDescent="0.25">
      <c r="A40" s="11" t="s">
        <v>80</v>
      </c>
      <c r="B40" s="2" t="s">
        <v>81</v>
      </c>
      <c r="C40" s="2" t="s">
        <v>16</v>
      </c>
    </row>
    <row r="41" spans="1:3" ht="30" customHeight="1" x14ac:dyDescent="0.25">
      <c r="A41" s="8" t="s">
        <v>82</v>
      </c>
      <c r="B41" s="9" t="s">
        <v>83</v>
      </c>
      <c r="C41" s="2" t="s">
        <v>6</v>
      </c>
    </row>
    <row r="42" spans="1:3" ht="30" customHeight="1" x14ac:dyDescent="0.25">
      <c r="A42" s="8" t="s">
        <v>84</v>
      </c>
      <c r="B42" s="9" t="s">
        <v>85</v>
      </c>
      <c r="C42" s="2" t="s">
        <v>86</v>
      </c>
    </row>
    <row r="43" spans="1:3" ht="30" customHeight="1" x14ac:dyDescent="0.25">
      <c r="A43" s="10" t="s">
        <v>87</v>
      </c>
      <c r="B43" s="2" t="s">
        <v>88</v>
      </c>
      <c r="C43" s="2" t="s">
        <v>89</v>
      </c>
    </row>
    <row r="44" spans="1:3" ht="30" customHeight="1" x14ac:dyDescent="0.25">
      <c r="A44" s="10" t="s">
        <v>90</v>
      </c>
      <c r="B44" s="2" t="s">
        <v>91</v>
      </c>
      <c r="C44" s="2" t="s">
        <v>92</v>
      </c>
    </row>
    <row r="45" spans="1:3" ht="30" customHeight="1" x14ac:dyDescent="0.25">
      <c r="A45" s="8" t="s">
        <v>93</v>
      </c>
      <c r="B45" s="9" t="s">
        <v>94</v>
      </c>
      <c r="C45" s="2" t="s">
        <v>6</v>
      </c>
    </row>
    <row r="46" spans="1:3" ht="30" customHeight="1" x14ac:dyDescent="0.25">
      <c r="A46" s="8" t="s">
        <v>95</v>
      </c>
      <c r="B46" s="9" t="s">
        <v>96</v>
      </c>
      <c r="C46" s="2" t="s">
        <v>6</v>
      </c>
    </row>
    <row r="47" spans="1:3" ht="30" customHeight="1" x14ac:dyDescent="0.25">
      <c r="A47" s="8" t="s">
        <v>97</v>
      </c>
      <c r="B47" s="9" t="s">
        <v>98</v>
      </c>
      <c r="C47" s="2" t="s">
        <v>6</v>
      </c>
    </row>
    <row r="48" spans="1:3" ht="30" customHeight="1" x14ac:dyDescent="0.25">
      <c r="A48" s="10" t="s">
        <v>99</v>
      </c>
      <c r="B48" s="2" t="s">
        <v>100</v>
      </c>
      <c r="C48" s="2" t="s">
        <v>16</v>
      </c>
    </row>
    <row r="49" spans="1:3" ht="30" customHeight="1" x14ac:dyDescent="0.25">
      <c r="A49" s="10" t="s">
        <v>101</v>
      </c>
      <c r="B49" s="2" t="s">
        <v>102</v>
      </c>
      <c r="C49" s="2" t="s">
        <v>103</v>
      </c>
    </row>
    <row r="50" spans="1:3" ht="30" customHeight="1" x14ac:dyDescent="0.25">
      <c r="A50" s="8" t="s">
        <v>104</v>
      </c>
      <c r="B50" s="9" t="s">
        <v>105</v>
      </c>
      <c r="C50" s="2" t="s">
        <v>106</v>
      </c>
    </row>
    <row r="51" spans="1:3" ht="30" customHeight="1" x14ac:dyDescent="0.25">
      <c r="A51" s="8" t="s">
        <v>107</v>
      </c>
      <c r="B51" s="9" t="s">
        <v>108</v>
      </c>
      <c r="C51" s="2" t="s">
        <v>6</v>
      </c>
    </row>
    <row r="52" spans="1:3" ht="30" customHeight="1" x14ac:dyDescent="0.25">
      <c r="A52" s="10" t="s">
        <v>109</v>
      </c>
      <c r="B52" s="2" t="s">
        <v>110</v>
      </c>
      <c r="C52" s="2" t="s">
        <v>11</v>
      </c>
    </row>
    <row r="53" spans="1:3" x14ac:dyDescent="0.25">
      <c r="A53" s="4"/>
      <c r="B53" s="2"/>
      <c r="C53" s="3"/>
    </row>
    <row r="54" spans="1:3" x14ac:dyDescent="0.25">
      <c r="A54" s="4"/>
      <c r="B54" s="2"/>
      <c r="C54" s="3"/>
    </row>
    <row r="55" spans="1:3" x14ac:dyDescent="0.25">
      <c r="A55" s="4"/>
      <c r="B55" s="2"/>
      <c r="C55" s="3"/>
    </row>
    <row r="56" spans="1:3" x14ac:dyDescent="0.25">
      <c r="A56" s="4"/>
      <c r="B56" s="2"/>
      <c r="C56" s="3"/>
    </row>
    <row r="57" spans="1:3" x14ac:dyDescent="0.25">
      <c r="A57" s="4"/>
      <c r="B57" s="2"/>
      <c r="C57" s="3"/>
    </row>
    <row r="58" spans="1:3" x14ac:dyDescent="0.25">
      <c r="A58" s="4"/>
      <c r="B58" s="2"/>
      <c r="C58" s="3"/>
    </row>
    <row r="59" spans="1:3" x14ac:dyDescent="0.25">
      <c r="A59" s="4"/>
      <c r="B59" s="2"/>
      <c r="C59" s="3"/>
    </row>
    <row r="60" spans="1:3" x14ac:dyDescent="0.25">
      <c r="A60" s="4"/>
      <c r="B60" s="2"/>
      <c r="C60" s="3"/>
    </row>
    <row r="61" spans="1:3" x14ac:dyDescent="0.25">
      <c r="A61" s="4"/>
      <c r="B61" s="2"/>
      <c r="C61" s="3"/>
    </row>
    <row r="62" spans="1:3" x14ac:dyDescent="0.25">
      <c r="A62" s="4"/>
      <c r="B62" s="2"/>
      <c r="C62" s="3"/>
    </row>
    <row r="63" spans="1:3" x14ac:dyDescent="0.25">
      <c r="A63" s="4"/>
      <c r="B63" s="2"/>
      <c r="C63" s="3"/>
    </row>
    <row r="64" spans="1:3" x14ac:dyDescent="0.25">
      <c r="A64" s="4"/>
      <c r="B64" s="2"/>
      <c r="C64" s="3"/>
    </row>
    <row r="65" spans="1:3" x14ac:dyDescent="0.25">
      <c r="A65" s="4"/>
      <c r="B65" s="2"/>
      <c r="C65" s="3"/>
    </row>
    <row r="66" spans="1:3" x14ac:dyDescent="0.25">
      <c r="A66" s="116" t="s">
        <v>111</v>
      </c>
      <c r="B66" s="117"/>
      <c r="C66" s="117"/>
    </row>
    <row r="67" spans="1:3" x14ac:dyDescent="0.25">
      <c r="A67" s="4"/>
      <c r="B67" s="2"/>
      <c r="C67" s="3"/>
    </row>
    <row r="68" spans="1:3" x14ac:dyDescent="0.25">
      <c r="A68" s="116" t="s">
        <v>112</v>
      </c>
      <c r="B68" s="117"/>
      <c r="C68" s="117"/>
    </row>
    <row r="69" spans="1:3" x14ac:dyDescent="0.25">
      <c r="A69" s="4"/>
      <c r="B69" s="2"/>
      <c r="C69" s="3"/>
    </row>
    <row r="70" spans="1:3" x14ac:dyDescent="0.25">
      <c r="A70" s="116" t="s">
        <v>113</v>
      </c>
      <c r="B70" s="118"/>
      <c r="C70" s="118"/>
    </row>
    <row r="71" spans="1:3" x14ac:dyDescent="0.25">
      <c r="A71" s="4"/>
      <c r="B71" s="2"/>
      <c r="C71" s="12"/>
    </row>
    <row r="72" spans="1:3" x14ac:dyDescent="0.25">
      <c r="A72" s="1" t="s">
        <v>114</v>
      </c>
      <c r="B72" s="2"/>
      <c r="C72" s="12"/>
    </row>
    <row r="73" spans="1:3" x14ac:dyDescent="0.25">
      <c r="A73" s="4"/>
      <c r="B73" s="2"/>
      <c r="C73" s="12"/>
    </row>
    <row r="74" spans="1:3" x14ac:dyDescent="0.25">
      <c r="A74" s="1" t="s">
        <v>115</v>
      </c>
      <c r="B74" s="2"/>
      <c r="C74" s="12"/>
    </row>
    <row r="75" spans="1:3" x14ac:dyDescent="0.25">
      <c r="A75" s="4"/>
      <c r="B75" s="2"/>
      <c r="C75" s="12"/>
    </row>
    <row r="76" spans="1:3" x14ac:dyDescent="0.25">
      <c r="A76" s="1" t="s">
        <v>116</v>
      </c>
      <c r="B76" s="2"/>
      <c r="C76" s="12"/>
    </row>
    <row r="77" spans="1:3" x14ac:dyDescent="0.25">
      <c r="A77" s="1"/>
      <c r="B77" s="2"/>
      <c r="C77" s="12"/>
    </row>
    <row r="78" spans="1:3" x14ac:dyDescent="0.25">
      <c r="A78" s="1" t="s">
        <v>117</v>
      </c>
      <c r="B78" s="2"/>
      <c r="C78" s="12"/>
    </row>
    <row r="79" spans="1:3" x14ac:dyDescent="0.25">
      <c r="A79" s="1"/>
      <c r="B79" s="2"/>
      <c r="C79" s="12"/>
    </row>
    <row r="80" spans="1:3" x14ac:dyDescent="0.25">
      <c r="A80" s="13" t="s">
        <v>118</v>
      </c>
      <c r="B80" s="9"/>
      <c r="C80" s="14"/>
    </row>
    <row r="81" spans="1:2" x14ac:dyDescent="0.25">
      <c r="A81" s="15"/>
      <c r="B81" s="9"/>
    </row>
  </sheetData>
  <mergeCells count="3">
    <mergeCell ref="A66:C66"/>
    <mergeCell ref="A68:C68"/>
    <mergeCell ref="A70:C7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readme</vt:lpstr>
      <vt:lpstr>All time points</vt:lpstr>
      <vt:lpstr>Plots</vt:lpstr>
      <vt:lpstr>NFkB targets</vt:lpstr>
      <vt:lpstr>NFkB target genes</vt:lpstr>
      <vt:lpstr>NFkB target TFs</vt:lpstr>
      <vt:lpstr>all NFkB targets</vt:lpstr>
      <vt:lpstr>Chisquare</vt:lpstr>
      <vt:lpstr>upDatabase</vt:lpstr>
      <vt:lpstr>upgenelist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2017-06-03T22:24:28Z</dcterms:created>
  <dcterms:modified xsi:type="dcterms:W3CDTF">2018-07-26T14:26:55Z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e269de67-e36c-4123-9c85-1a3fc9c1e3a1</vt:lpwstr>
  </property>
</Properties>
</file>